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3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180" yWindow="620" windowWidth="51200" windowHeight="20980" tabRatio="600" firstSheet="0" activeTab="0" autoFilterDateGrouping="1"/>
  </bookViews>
  <sheets>
    <sheet xmlns:r="http://schemas.openxmlformats.org/officeDocument/2006/relationships" name="HZ_RESUMEN_VISUAL" sheetId="1" state="visible" r:id="rId1"/>
    <sheet xmlns:r="http://schemas.openxmlformats.org/officeDocument/2006/relationships" name="HZ_AUDITORIA" sheetId="2" state="visible" r:id="rId2"/>
    <sheet xmlns:r="http://schemas.openxmlformats.org/officeDocument/2006/relationships" name="00_Portada" sheetId="3" state="visible" r:id="rId3"/>
    <sheet xmlns:r="http://schemas.openxmlformats.org/officeDocument/2006/relationships" name="01_Supuestos" sheetId="4" state="visible" r:id="rId4"/>
    <sheet xmlns:r="http://schemas.openxmlformats.org/officeDocument/2006/relationships" name="02_Modelo_Caja" sheetId="5" state="visible" r:id="rId5"/>
    <sheet xmlns:r="http://schemas.openxmlformats.org/officeDocument/2006/relationships" name="03_Escenarios" sheetId="6" state="visible" r:id="rId6"/>
    <sheet xmlns:r="http://schemas.openxmlformats.org/officeDocument/2006/relationships" name="04_Sensibilidad" sheetId="7" state="visible" r:id="rId7"/>
    <sheet xmlns:r="http://schemas.openxmlformats.org/officeDocument/2006/relationships" name="05_Bayes_Arbol" sheetId="8" state="visible" r:id="rId8"/>
    <sheet xmlns:r="http://schemas.openxmlformats.org/officeDocument/2006/relationships" name="06_MonteCarlo" sheetId="9" state="visible" r:id="rId9"/>
    <sheet xmlns:r="http://schemas.openxmlformats.org/officeDocument/2006/relationships" name="07_Decision" sheetId="10" state="visible" r:id="rId10"/>
    <sheet xmlns:r="http://schemas.openxmlformats.org/officeDocument/2006/relationships" name="08_Fuentes" sheetId="11" state="visible" r:id="rId11"/>
  </sheets>
  <definedNames/>
  <calcPr calcId="191029" fullCalcOnLoad="1" forceFullCalc="1"/>
</workbook>
</file>

<file path=xl/styles.xml><?xml version="1.0" encoding="utf-8"?>
<styleSheet xmlns="http://schemas.openxmlformats.org/spreadsheetml/2006/main">
  <numFmts count="8">
    <numFmt numFmtId="164" formatCode="#,##0.0_);[Red]\(#,##0.0\);\-"/>
    <numFmt numFmtId="165" formatCode="0.0%"/>
    <numFmt numFmtId="166" formatCode="0.0000"/>
    <numFmt numFmtId="167" formatCode="0.000"/>
    <numFmt numFmtId="168" formatCode="0.00\x"/>
    <numFmt numFmtId="169" formatCode="#,##0;[Red](#,##0);-"/>
    <numFmt numFmtId="170" formatCode="0.0%;[Red](0.0%);-"/>
    <numFmt numFmtId="171" formatCode="0.0"/>
  </numFmts>
  <fonts count="17">
    <font>
      <name val="Calibri"/>
      <family val="2"/>
      <color theme="1"/>
      <sz val="11"/>
      <scheme val="minor"/>
    </font>
    <font>
      <name val="Calibri"/>
      <family val="2"/>
      <b val="1"/>
      <color rgb="FF0B1A33"/>
      <sz val="15"/>
    </font>
    <font>
      <name val="Calibri"/>
      <family val="2"/>
      <b val="1"/>
      <color rgb="FF0B1A33"/>
      <sz val="11"/>
    </font>
    <font>
      <name val="Calibri"/>
      <family val="2"/>
      <sz val="10"/>
    </font>
    <font>
      <name val="Calibri"/>
      <family val="2"/>
      <b val="1"/>
      <color rgb="FFFFFFFF"/>
      <sz val="10"/>
    </font>
    <font>
      <name val="Calibri"/>
      <family val="2"/>
      <i val="1"/>
      <color rgb="FF666666"/>
      <sz val="9"/>
    </font>
    <font>
      <name val="Calibri"/>
      <family val="2"/>
      <b val="1"/>
      <color rgb="FF000000"/>
      <sz val="10"/>
    </font>
    <font>
      <name val="Calibri"/>
      <family val="2"/>
      <color rgb="FF1F4E78"/>
      <sz val="10"/>
    </font>
    <font>
      <name val="Calibri"/>
      <family val="2"/>
      <color rgb="FF000000"/>
      <sz val="10"/>
    </font>
    <font>
      <name val="Calibri"/>
      <family val="2"/>
      <color theme="10"/>
      <sz val="12"/>
      <scheme val="minor"/>
    </font>
    <font>
      <name val="Calibri"/>
      <family val="2"/>
      <color rgb="FF0563C1"/>
      <sz val="11"/>
      <u val="single"/>
    </font>
    <font>
      <name val="Calibri"/>
      <family val="2"/>
      <color rgb="FF000000"/>
      <sz val="11"/>
    </font>
    <font>
      <b val="1"/>
      <color rgb="00FFFFFF"/>
      <sz val="14"/>
    </font>
    <font>
      <i val="1"/>
      <color rgb="00666666"/>
      <sz val="9"/>
    </font>
    <font>
      <b val="1"/>
    </font>
    <font>
      <b val="1"/>
      <sz val="12"/>
    </font>
    <font>
      <color rgb="000563C1"/>
      <u val="single"/>
    </font>
  </fonts>
  <fills count="18">
    <fill>
      <patternFill/>
    </fill>
    <fill>
      <patternFill patternType="gray125"/>
    </fill>
    <fill>
      <patternFill patternType="solid">
        <fgColor rgb="FFDDEBF7"/>
      </patternFill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EFE6F7"/>
      </patternFill>
    </fill>
    <fill>
      <patternFill patternType="solid">
        <fgColor rgb="FFE8F4FA"/>
      </patternFill>
    </fill>
    <fill>
      <patternFill patternType="solid">
        <fgColor rgb="FF1F4E78"/>
      </patternFill>
    </fill>
    <fill>
      <patternFill patternType="solid">
        <fgColor rgb="FFD9E1F2"/>
      </patternFill>
    </fill>
    <fill>
      <patternFill patternType="solid">
        <fgColor rgb="FFEAF2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001F4E78"/>
      </patternFill>
    </fill>
    <fill>
      <patternFill patternType="solid">
        <fgColor rgb="00F3F4F6"/>
      </patternFill>
    </fill>
    <fill>
      <patternFill patternType="solid">
        <fgColor rgb="00EAF2F8"/>
      </patternFill>
    </fill>
    <fill>
      <patternFill patternType="solid">
        <fgColor rgb="00FFFFFF"/>
      </patternFill>
    </fill>
    <fill>
      <patternFill patternType="solid">
        <fgColor rgb="00D9EAF7"/>
      </patternFill>
    </fill>
    <fill>
      <patternFill patternType="solid">
        <fgColor rgb="00E2F0D9"/>
      </patternFill>
    </fill>
  </fills>
  <borders count="2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  <border>
      <left/>
      <right/>
      <top style="thin">
        <color rgb="00D9E2F3"/>
      </top>
      <bottom/>
      <diagonal/>
    </border>
    <border>
      <left/>
      <right style="thin">
        <color rgb="00D9E2F3"/>
      </right>
      <top style="thin">
        <color rgb="00D9E2F3"/>
      </top>
      <bottom/>
      <diagonal/>
    </border>
    <border>
      <left/>
      <right/>
      <top style="thin">
        <color rgb="00D9E2F3"/>
      </top>
      <bottom style="thin">
        <color rgb="00D9E2F3"/>
      </bottom>
      <diagonal/>
    </border>
    <border>
      <left/>
      <right style="thin">
        <color rgb="00D9E2F3"/>
      </right>
      <top style="thin">
        <color rgb="00D9E2F3"/>
      </top>
      <bottom style="thin">
        <color rgb="00D9E2F3"/>
      </bottom>
      <diagonal/>
    </border>
  </borders>
  <cellStyleXfs count="2">
    <xf numFmtId="0" fontId="0" fillId="0" borderId="0"/>
    <xf numFmtId="0" fontId="9" fillId="0" borderId="0"/>
  </cellStyleXfs>
  <cellXfs count="12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0" fillId="3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0" fillId="0" borderId="1" applyAlignment="1" pivotButton="0" quotePrefix="0" xfId="0">
      <alignment vertical="top" wrapText="1"/>
    </xf>
    <xf numFmtId="0" fontId="4" fillId="7" borderId="2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0" borderId="0" pivotButton="0" quotePrefix="0" xfId="0"/>
    <xf numFmtId="0" fontId="7" fillId="2" borderId="1" pivotButton="0" quotePrefix="0" xfId="0"/>
    <xf numFmtId="164" fontId="7" fillId="2" borderId="1" pivotButton="0" quotePrefix="0" xfId="0"/>
    <xf numFmtId="164" fontId="8" fillId="3" borderId="1" pivotButton="0" quotePrefix="0" xfId="0"/>
    <xf numFmtId="165" fontId="7" fillId="2" borderId="1" pivotButton="0" quotePrefix="0" xfId="0"/>
    <xf numFmtId="165" fontId="8" fillId="3" borderId="1" pivotButton="0" quotePrefix="0" xfId="0"/>
    <xf numFmtId="0" fontId="4" fillId="7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65" fontId="0" fillId="4" borderId="1" pivotButton="0" quotePrefix="0" xfId="0"/>
    <xf numFmtId="165" fontId="0" fillId="0" borderId="1" pivotButton="0" quotePrefix="0" xfId="0"/>
    <xf numFmtId="166" fontId="0" fillId="4" borderId="1" pivotButton="0" quotePrefix="0" xfId="0"/>
    <xf numFmtId="164" fontId="0" fillId="9" borderId="1" pivotButton="0" quotePrefix="0" xfId="0"/>
    <xf numFmtId="10" fontId="0" fillId="9" borderId="1" pivotButton="0" quotePrefix="0" xfId="0"/>
    <xf numFmtId="164" fontId="0" fillId="4" borderId="1" pivotButton="0" quotePrefix="0" xfId="0"/>
    <xf numFmtId="167" fontId="0" fillId="3" borderId="1" pivotButton="0" quotePrefix="0" xfId="0"/>
    <xf numFmtId="164" fontId="0" fillId="3" borderId="1" pivotButton="0" quotePrefix="0" xfId="0"/>
    <xf numFmtId="0" fontId="0" fillId="0" borderId="0" applyAlignment="1" pivotButton="0" quotePrefix="0" xfId="0">
      <alignment horizontal="left" vertical="center"/>
    </xf>
    <xf numFmtId="165" fontId="0" fillId="3" borderId="1" pivotButton="0" quotePrefix="0" xfId="0"/>
    <xf numFmtId="164" fontId="0" fillId="2" borderId="1" pivotButton="0" quotePrefix="0" xfId="0"/>
    <xf numFmtId="164" fontId="0" fillId="10" borderId="1" pivotButton="0" quotePrefix="0" xfId="0"/>
    <xf numFmtId="165" fontId="0" fillId="2" borderId="1" pivotButton="0" quotePrefix="0" xfId="0"/>
    <xf numFmtId="165" fontId="0" fillId="10" borderId="1" pivotButton="0" quotePrefix="0" xfId="0"/>
    <xf numFmtId="164" fontId="0" fillId="0" borderId="1" pivotButton="0" quotePrefix="0" xfId="0"/>
    <xf numFmtId="1" fontId="0" fillId="0" borderId="1" pivotButton="0" quotePrefix="0" xfId="0"/>
    <xf numFmtId="168" fontId="0" fillId="0" borderId="1" pivotButton="0" quotePrefix="0" xfId="0"/>
    <xf numFmtId="0" fontId="4" fillId="7" borderId="2" pivotButton="0" quotePrefix="0" xfId="0"/>
    <xf numFmtId="164" fontId="0" fillId="0" borderId="0" pivotButton="0" quotePrefix="0" xfId="0"/>
    <xf numFmtId="165" fontId="0" fillId="0" borderId="0" pivotButton="0" quotePrefix="0" xfId="0"/>
    <xf numFmtId="164" fontId="4" fillId="7" borderId="2" pivotButton="0" quotePrefix="0" xfId="0"/>
    <xf numFmtId="0" fontId="0" fillId="9" borderId="1" pivotButton="0" quotePrefix="0" xfId="0"/>
    <xf numFmtId="165" fontId="0" fillId="5" borderId="1" pivotButton="0" quotePrefix="0" xfId="0"/>
    <xf numFmtId="164" fontId="0" fillId="5" borderId="1" pivotButton="0" quotePrefix="0" xfId="0"/>
    <xf numFmtId="164" fontId="0" fillId="11" borderId="1" pivotButton="0" quotePrefix="0" xfId="0"/>
    <xf numFmtId="0" fontId="0" fillId="0" borderId="1" applyAlignment="1" pivotButton="0" quotePrefix="0" xfId="0">
      <alignment horizontal="left"/>
    </xf>
    <xf numFmtId="1" fontId="0" fillId="2" borderId="1" pivotButton="0" quotePrefix="0" xfId="0"/>
    <xf numFmtId="165" fontId="0" fillId="6" borderId="1" pivotButton="0" quotePrefix="0" xfId="0"/>
    <xf numFmtId="164" fontId="0" fillId="6" borderId="1" pivotButton="0" quotePrefix="0" xfId="0"/>
    <xf numFmtId="0" fontId="4" fillId="7" borderId="1" pivotButton="0" quotePrefix="0" xfId="0"/>
    <xf numFmtId="165" fontId="0" fillId="9" borderId="1" pivotButton="0" quotePrefix="0" xfId="0"/>
    <xf numFmtId="49" fontId="0" fillId="9" borderId="1" pivotButton="0" quotePrefix="0" xfId="0"/>
    <xf numFmtId="167" fontId="0" fillId="0" borderId="0" pivotButton="0" quotePrefix="0" xfId="0"/>
    <xf numFmtId="1" fontId="0" fillId="9" borderId="1" pivotButton="0" quotePrefix="0" xfId="0"/>
    <xf numFmtId="49" fontId="0" fillId="5" borderId="1" pivotButton="0" quotePrefix="0" xfId="0"/>
    <xf numFmtId="164" fontId="0" fillId="11" borderId="1" applyAlignment="1" pivotButton="0" quotePrefix="0" xfId="0">
      <alignment horizontal="left" wrapText="1"/>
    </xf>
    <xf numFmtId="164" fontId="0" fillId="10" borderId="1" applyAlignment="1" pivotButton="0" quotePrefix="0" xfId="0">
      <alignment horizontal="left" wrapText="1"/>
    </xf>
    <xf numFmtId="0" fontId="10" fillId="0" borderId="0" pivotButton="0" quotePrefix="0" xfId="1"/>
    <xf numFmtId="0" fontId="0" fillId="0" borderId="1" applyAlignment="1" pivotButton="0" quotePrefix="0" xfId="0">
      <alignment wrapText="1"/>
    </xf>
    <xf numFmtId="0" fontId="0" fillId="0" borderId="0" pivotButton="0" quotePrefix="0" xfId="0"/>
    <xf numFmtId="0" fontId="0" fillId="0" borderId="1" applyAlignment="1" pivotButton="0" quotePrefix="0" xfId="0">
      <alignment vertical="top" wrapText="1"/>
    </xf>
    <xf numFmtId="0" fontId="2" fillId="8" borderId="2" applyAlignment="1" pivotButton="0" quotePrefix="0" xfId="0">
      <alignment horizontal="left" vertical="center"/>
    </xf>
    <xf numFmtId="0" fontId="0" fillId="0" borderId="3" applyAlignment="1" pivotButton="0" quotePrefix="0" xfId="0">
      <alignment horizontal="left" vertical="center"/>
    </xf>
    <xf numFmtId="0" fontId="0" fillId="0" borderId="4" applyAlignment="1" pivotButton="0" quotePrefix="0" xfId="0">
      <alignment horizontal="left" vertical="center"/>
    </xf>
    <xf numFmtId="0" fontId="12" fillId="12" borderId="16" applyAlignment="1" pivotButton="0" quotePrefix="0" xfId="0">
      <alignment horizontal="left" vertical="center"/>
    </xf>
    <xf numFmtId="0" fontId="13" fillId="13" borderId="0" pivotButton="0" quotePrefix="0" xfId="0"/>
    <xf numFmtId="0" fontId="14" fillId="14" borderId="16" applyAlignment="1" pivotButton="0" quotePrefix="0" xfId="0">
      <alignment horizontal="left"/>
    </xf>
    <xf numFmtId="0" fontId="15" fillId="15" borderId="16" applyAlignment="1" pivotButton="0" quotePrefix="0" xfId="0">
      <alignment horizontal="center"/>
    </xf>
    <xf numFmtId="169" fontId="15" fillId="15" borderId="16" applyAlignment="1" pivotButton="0" quotePrefix="0" xfId="0">
      <alignment horizontal="center"/>
    </xf>
    <xf numFmtId="170" fontId="15" fillId="15" borderId="16" applyAlignment="1" pivotButton="0" quotePrefix="0" xfId="0">
      <alignment horizontal="center"/>
    </xf>
    <xf numFmtId="171" fontId="15" fillId="15" borderId="16" applyAlignment="1" pivotButton="0" quotePrefix="0" xfId="0">
      <alignment horizontal="center"/>
    </xf>
    <xf numFmtId="0" fontId="14" fillId="16" borderId="16" applyAlignment="1" pivotButton="0" quotePrefix="0" xfId="0">
      <alignment horizontal="left" vertical="center"/>
    </xf>
    <xf numFmtId="0" fontId="16" fillId="0" borderId="0" pivotButton="0" quotePrefix="0" xfId="0"/>
    <xf numFmtId="0" fontId="0" fillId="0" borderId="16" pivotButton="0" quotePrefix="0" xfId="0"/>
    <xf numFmtId="169" fontId="0" fillId="0" borderId="16" pivotButton="0" quotePrefix="0" xfId="0"/>
    <xf numFmtId="171" fontId="0" fillId="0" borderId="16" pivotButton="0" quotePrefix="0" xfId="0"/>
    <xf numFmtId="0" fontId="14" fillId="17" borderId="16" pivotButton="0" quotePrefix="0" xfId="0"/>
    <xf numFmtId="171" fontId="14" fillId="17" borderId="16" pivotButton="0" quotePrefix="0" xfId="0"/>
    <xf numFmtId="0" fontId="0" fillId="0" borderId="19" pivotButton="0" quotePrefix="0" xfId="0"/>
    <xf numFmtId="0" fontId="0" fillId="0" borderId="20" pivotButton="0" quotePrefix="0" xfId="0"/>
    <xf numFmtId="0" fontId="0" fillId="0" borderId="16" applyAlignment="1" pivotButton="0" quotePrefix="0" xfId="0">
      <alignment wrapText="1"/>
    </xf>
    <xf numFmtId="0" fontId="16" fillId="0" borderId="16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3" pivotButton="0" quotePrefix="0" xfId="0"/>
    <xf numFmtId="0" fontId="0" fillId="0" borderId="4" pivotButton="0" quotePrefix="0" xfId="0"/>
    <xf numFmtId="164" fontId="7" fillId="2" borderId="1" pivotButton="0" quotePrefix="0" xfId="0"/>
    <xf numFmtId="164" fontId="8" fillId="3" borderId="1" pivotButton="0" quotePrefix="0" xfId="0"/>
    <xf numFmtId="165" fontId="7" fillId="2" borderId="1" pivotButton="0" quotePrefix="0" xfId="0"/>
    <xf numFmtId="165" fontId="8" fillId="3" borderId="1" pivotButton="0" quotePrefix="0" xfId="0"/>
    <xf numFmtId="165" fontId="0" fillId="4" borderId="1" pivotButton="0" quotePrefix="0" xfId="0"/>
    <xf numFmtId="165" fontId="0" fillId="0" borderId="1" pivotButton="0" quotePrefix="0" xfId="0"/>
    <xf numFmtId="164" fontId="0" fillId="9" borderId="1" pivotButton="0" quotePrefix="0" xfId="0"/>
    <xf numFmtId="164" fontId="0" fillId="4" borderId="1" pivotButton="0" quotePrefix="0" xfId="0"/>
    <xf numFmtId="164" fontId="0" fillId="3" borderId="1" pivotButton="0" quotePrefix="0" xfId="0"/>
    <xf numFmtId="165" fontId="0" fillId="3" borderId="1" pivotButton="0" quotePrefix="0" xfId="0"/>
    <xf numFmtId="164" fontId="0" fillId="2" borderId="1" pivotButton="0" quotePrefix="0" xfId="0"/>
    <xf numFmtId="164" fontId="0" fillId="10" borderId="1" pivotButton="0" quotePrefix="0" xfId="0"/>
    <xf numFmtId="165" fontId="0" fillId="2" borderId="1" pivotButton="0" quotePrefix="0" xfId="0"/>
    <xf numFmtId="165" fontId="0" fillId="10" borderId="1" pivotButton="0" quotePrefix="0" xfId="0"/>
    <xf numFmtId="164" fontId="0" fillId="0" borderId="1" pivotButton="0" quotePrefix="0" xfId="0"/>
    <xf numFmtId="164" fontId="0" fillId="0" borderId="0" pivotButton="0" quotePrefix="0" xfId="0"/>
    <xf numFmtId="165" fontId="0" fillId="0" borderId="0" pivotButton="0" quotePrefix="0" xfId="0"/>
    <xf numFmtId="164" fontId="4" fillId="7" borderId="2" pivotButton="0" quotePrefix="0" xfId="0"/>
    <xf numFmtId="165" fontId="0" fillId="5" borderId="1" pivotButton="0" quotePrefix="0" xfId="0"/>
    <xf numFmtId="164" fontId="0" fillId="5" borderId="1" pivotButton="0" quotePrefix="0" xfId="0"/>
    <xf numFmtId="164" fontId="0" fillId="11" borderId="1" pivotButton="0" quotePrefix="0" xfId="0"/>
    <xf numFmtId="165" fontId="0" fillId="6" borderId="1" pivotButton="0" quotePrefix="0" xfId="0"/>
    <xf numFmtId="164" fontId="0" fillId="6" borderId="1" pivotButton="0" quotePrefix="0" xfId="0"/>
    <xf numFmtId="165" fontId="0" fillId="9" borderId="1" pivotButton="0" quotePrefix="0" xfId="0"/>
    <xf numFmtId="164" fontId="0" fillId="11" borderId="1" applyAlignment="1" pivotButton="0" quotePrefix="0" xfId="0">
      <alignment horizontal="left" wrapText="1"/>
    </xf>
    <xf numFmtId="164" fontId="0" fillId="10" borderId="1" applyAlignment="1" pivotButton="0" quotePrefix="0" xfId="0">
      <alignment horizontal="left" wrapText="1"/>
    </xf>
  </cellXfs>
  <cellStyles count="2">
    <cellStyle name="Normal" xfId="0" builtinId="0"/>
    <cellStyle name="Hyperlink" xfId="1" builtinId="8"/>
  </cellStyles>
  <dxfs count="2">
    <dxf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NPV por escenario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'HZ_RESUMEN_VISUAL'!B14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'HZ_RESUMEN_VISUAL'!$A$15:$A$18</f>
            </numRef>
          </cat>
          <val>
            <numRef>
              <f>'HZ_RESUMEN_VISUAL'!$B$15:$B$18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Comparativo de estrategias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'HZ_RESUMEN_VISUAL'!K14</f>
            </strRef>
          </tx>
          <spPr>
            <a:ln xmlns:a="http://schemas.openxmlformats.org/drawingml/2006/main">
              <a:prstDash val="solid"/>
            </a:ln>
          </spPr>
          <cat>
            <numRef>
              <f>'HZ_RESUMEN_VISUAL'!$J$15:$J$18</f>
            </numRef>
          </cat>
          <val>
            <numRef>
              <f>'HZ_RESUMEN_VISUAL'!$K$15:$K$19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NPV por escenario (USDm)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invertIfNegative val="1"/>
          <cat>
            <strRef>
              <f>'03_Escenarios'!$C$5:$F$5</f>
              <strCache>
                <ptCount val="4"/>
                <pt idx="0">
                  <v>Base</v>
                </pt>
                <pt idx="1">
                  <v>Downside</v>
                </pt>
                <pt idx="2">
                  <v>Upside</v>
                </pt>
                <pt idx="3">
                  <v>Stress</v>
                </pt>
              </strCache>
            </strRef>
          </cat>
          <val>
            <numRef>
              <f>'03_Escenarios'!$C$19</f>
              <numCache>
                <formatCode>#,##0.0_);[Red]\(#,##0.0\);\-</formatCode>
                <ptCount val="1"/>
                <pt idx="0">
                  <v>-92.17245893312244</v>
                </pt>
              </numCache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invertIfNegative val="1"/>
          <cat>
            <strRef>
              <f>'03_Escenarios'!$C$5:$F$5</f>
              <strCache>
                <ptCount val="4"/>
                <pt idx="0">
                  <v>Base</v>
                </pt>
                <pt idx="1">
                  <v>Downside</v>
                </pt>
                <pt idx="2">
                  <v>Upside</v>
                </pt>
                <pt idx="3">
                  <v>Stress</v>
                </pt>
              </strCache>
            </strRef>
          </cat>
          <val>
            <numRef>
              <f>'03_Escenarios'!$D$19</f>
              <numCache>
                <formatCode>#,##0.0_);[Red]\(#,##0.0\);\-</formatCode>
                <ptCount val="1"/>
                <pt idx="0">
                  <v>-442.01993783832</v>
                </pt>
              </numCache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invertIfNegative val="1"/>
          <cat>
            <strRef>
              <f>'03_Escenarios'!$C$5:$F$5</f>
              <strCache>
                <ptCount val="4"/>
                <pt idx="0">
                  <v>Base</v>
                </pt>
                <pt idx="1">
                  <v>Downside</v>
                </pt>
                <pt idx="2">
                  <v>Upside</v>
                </pt>
                <pt idx="3">
                  <v>Stress</v>
                </pt>
              </strCache>
            </strRef>
          </cat>
          <val>
            <numRef>
              <f>'03_Escenarios'!$E$19</f>
              <numCache>
                <formatCode>#,##0.0_);[Red]\(#,##0.0\);\-</formatCode>
                <ptCount val="1"/>
                <pt idx="0">
                  <v>360.1832447928594</v>
                </pt>
              </numCache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invertIfNegative val="1"/>
          <cat>
            <strRef>
              <f>'03_Escenarios'!$C$5:$F$5</f>
              <strCache>
                <ptCount val="4"/>
                <pt idx="0">
                  <v>Base</v>
                </pt>
                <pt idx="1">
                  <v>Downside</v>
                </pt>
                <pt idx="2">
                  <v>Upside</v>
                </pt>
                <pt idx="3">
                  <v>Stress</v>
                </pt>
              </strCache>
            </strRef>
          </cat>
          <val>
            <numRef>
              <f>'03_Escenarios'!$F$19</f>
              <numCache>
                <formatCode>#,##0.0_);[Red]\(#,##0.0\);\-</formatCode>
                <ptCount val="1"/>
                <pt idx="0">
                  <v>-345.3340004546969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Escenario</a:t>
                </a:r>
              </a:p>
            </rich>
          </tx>
          <overlay val="1"/>
        </title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USDm</a:t>
                </a:r>
              </a:p>
            </rich>
          </tx>
          <overlay val="1"/>
        </title>
        <numFmt formatCode="#,##0.0_);[Red]\(#,##0.0\);\-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1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Histograma payoff Appraisal+Decision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tx>
            <strRef>
              <f>'06_MonteCarlo'!$AK$20</f>
              <strCache>
                <ptCount val="1"/>
                <pt idx="0">
                  <v>Conteo</v>
                </pt>
              </strCache>
            </strRef>
          </tx>
          <spPr>
            <a:ln xmlns:a="http://schemas.openxmlformats.org/drawingml/2006/main">
              <a:prstDash val="solid"/>
            </a:ln>
          </spPr>
          <invertIfNegative val="1"/>
          <cat>
            <numRef>
              <f>'06_MonteCarlo'!$AJ$21:$AJ$40</f>
              <numCache>
                <formatCode>#,##0.0_);[Red]\(#,##0.0\);\-</formatCode>
                <ptCount val="20"/>
                <pt idx="0">
                  <v>-25</v>
                </pt>
                <pt idx="1">
                  <v>0</v>
                </pt>
                <pt idx="2">
                  <v>25</v>
                </pt>
                <pt idx="3">
                  <v>50</v>
                </pt>
                <pt idx="4">
                  <v>75</v>
                </pt>
                <pt idx="5">
                  <v>100</v>
                </pt>
                <pt idx="6">
                  <v>125</v>
                </pt>
                <pt idx="7">
                  <v>150</v>
                </pt>
                <pt idx="8">
                  <v>175</v>
                </pt>
                <pt idx="9">
                  <v>200</v>
                </pt>
                <pt idx="10">
                  <v>225</v>
                </pt>
                <pt idx="11">
                  <v>250</v>
                </pt>
                <pt idx="12">
                  <v>275</v>
                </pt>
                <pt idx="13">
                  <v>300</v>
                </pt>
                <pt idx="14">
                  <v>325</v>
                </pt>
                <pt idx="15">
                  <v>350</v>
                </pt>
                <pt idx="16">
                  <v>375</v>
                </pt>
                <pt idx="17">
                  <v>400</v>
                </pt>
                <pt idx="18">
                  <v>425</v>
                </pt>
                <pt idx="19">
                  <v>450</v>
                </pt>
              </numCache>
            </numRef>
          </cat>
          <val>
            <numRef>
              <f>'06_MonteCarlo'!$AK$21:$AK$40</f>
              <numCache>
                <formatCode>0</formatCode>
                <ptCount val="20"/>
                <pt idx="0">
                  <v>0</v>
                </pt>
                <pt idx="1">
                  <v>998</v>
                </pt>
                <pt idx="2">
                  <v>0</v>
                </pt>
                <pt idx="3">
                  <v>0</v>
                </pt>
                <pt idx="4">
                  <v>1</v>
                </pt>
                <pt idx="5">
                  <v>0</v>
                </pt>
                <pt idx="6">
                  <v>1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0</v>
                </pt>
                <pt idx="16">
                  <v>0</v>
                </pt>
                <pt idx="17">
                  <v>0</v>
                </pt>
                <pt idx="18">
                  <v>0</v>
                </pt>
                <pt idx="1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USDm</a:t>
                </a:r>
              </a:p>
            </rich>
          </tx>
          <overlay val="1"/>
        </title>
        <numFmt formatCode="#,##0.0_);[Red]\(#,##0.0\);\-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Frecuencia</a:t>
                </a:r>
              </a:p>
            </rich>
          </tx>
          <overlay val="1"/>
        </title>
        <numFmt formatCode="0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C8" authorId="0" shapeId="0">
      <text>
        <t>Referencia de precio Brent (ejemplo para modelacion, no dato en tiempo real). Fuente: https://www.eia.gov/dnav/pet/hist/RBRTED.htm</t>
      </text>
    </comment>
    <comment ref="C10" authorId="0" shapeId="0">
      <text>
        <t>Reservas recuperables de ejemplo (supuesto de proyecto). Ver referencia metodologica PRMS: https://www.spe.org/en/industry/petroleum-resources-management-system-2018/</t>
      </text>
    </comment>
    <comment ref="C12" authorId="0" shapeId="0">
      <text>
        <t>Royalty como supuesto simplificado. Regulacion de referencia (Colombia/ANH): https://www.anh.gov.co/</t>
      </text>
    </comment>
    <comment ref="C13" authorId="0" shapeId="0">
      <text>
        <t>CAPEX de desarrollo de ejemplo basado en orden de magnitud para campo onshore. Fuente de benchmarking general: https://www.iea.org/reports/oil-2024</t>
      </text>
    </comment>
    <comment ref="C14" authorId="0" shapeId="0">
      <text>
        <t>OPEX variable por barril, supuesto de ejemplo. Referencia de benchmarking general: https://www.eia.gov/analysis/</t>
      </text>
    </comment>
    <comment ref="C17" authorId="0" shapeId="0">
      <text>
        <t>Tasa de descuento real para decision corporativa (supuesto). Referencia conceptual: https://corporatefinanceinstitute.com/resources/valuation/discount-rate/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4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12</row>
      <rowOff>0</rowOff>
    </from>
    <ext cx="2880000" cy="21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18</row>
      <rowOff>0</rowOff>
    </from>
    <ext cx="2880000" cy="21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5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33</col>
      <colOff>0</colOff>
      <row>24</row>
      <rowOff>0</rowOff>
    </from>
    <ext cx="504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01_Supuestos!A1" TargetMode="External" Id="rId1"/><Relationship Type="http://schemas.openxmlformats.org/officeDocument/2006/relationships/hyperlink" Target="#02_Modelo_Caja!A1" TargetMode="External" Id="rId2"/><Relationship Type="http://schemas.openxmlformats.org/officeDocument/2006/relationships/hyperlink" Target="#03_Escenarios!A1" TargetMode="External" Id="rId3"/><Relationship Type="http://schemas.openxmlformats.org/officeDocument/2006/relationships/hyperlink" Target="#04_Sensibilidad!A1" TargetMode="External" Id="rId4"/><Relationship Type="http://schemas.openxmlformats.org/officeDocument/2006/relationships/hyperlink" Target="#05_Bayes_Arbol!A1" TargetMode="External" Id="rId5"/><Relationship Type="http://schemas.openxmlformats.org/officeDocument/2006/relationships/hyperlink" Target="#06_MonteCarlo!A1" TargetMode="External" Id="rId6"/><Relationship Type="http://schemas.openxmlformats.org/officeDocument/2006/relationships/drawing" Target="/xl/drawings/drawing1.xml" Id="rId7"/></Relationships>
</file>

<file path=xl/worksheets/_rels/sheet2.xml.rels><Relationships xmlns="http://schemas.openxmlformats.org/package/2006/relationships"><Relationship Type="http://schemas.openxmlformats.org/officeDocument/2006/relationships/hyperlink" Target="#HZ_RESUMEN_VISUAL!A1" TargetMode="External" Id="rId1"/><Relationship Type="http://schemas.openxmlformats.org/officeDocument/2006/relationships/hyperlink" Target="#01_Supuestos!A1" TargetMode="External" Id="rId2"/><Relationship Type="http://schemas.openxmlformats.org/officeDocument/2006/relationships/hyperlink" Target="#02_Modelo_Caja!A1" TargetMode="External" Id="rId3"/><Relationship Type="http://schemas.openxmlformats.org/officeDocument/2006/relationships/hyperlink" Target="#04_Sensibilidad!A1" TargetMode="External" Id="rId4"/><Relationship Type="http://schemas.openxmlformats.org/officeDocument/2006/relationships/hyperlink" Target="#05_Bayes_Arbol!A1" TargetMode="External" Id="rId5"/><Relationship Type="http://schemas.openxmlformats.org/officeDocument/2006/relationships/hyperlink" Target="#06_MonteCarlo!A1" TargetMode="External" Id="rId6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style="60" min="1" max="1"/>
    <col width="20" customWidth="1" style="60" min="2" max="2"/>
    <col width="16" customWidth="1" style="60" min="3" max="3"/>
    <col width="18" customWidth="1" style="60" min="4" max="4"/>
    <col width="20" customWidth="1" style="60" min="5" max="5"/>
    <col width="16" customWidth="1" style="60" min="6" max="6"/>
    <col width="18" customWidth="1" style="60" min="7" max="7"/>
    <col width="20" customWidth="1" style="60" min="8" max="8"/>
    <col width="16" customWidth="1" style="60" min="9" max="9"/>
    <col width="14" customWidth="1" style="60" min="10" max="10"/>
    <col width="14" customWidth="1" style="60" min="11" max="11"/>
    <col width="14" customWidth="1" style="60" min="12" max="12"/>
    <col width="14" customWidth="1" style="60" min="13" max="13"/>
  </cols>
  <sheetData>
    <row r="1">
      <c r="A1" s="65" t="inlineStr">
        <is>
          <t>Resumen visual | Modelo integral Oil &amp; Gas</t>
        </is>
      </c>
      <c r="B1" s="79" t="n"/>
      <c r="C1" s="79" t="n"/>
      <c r="D1" s="79" t="n"/>
      <c r="E1" s="79" t="n"/>
      <c r="F1" s="79" t="n"/>
      <c r="G1" s="79" t="n"/>
      <c r="H1" s="79" t="n"/>
      <c r="I1" s="79" t="n"/>
      <c r="J1" s="79" t="n"/>
      <c r="K1" s="79" t="n"/>
      <c r="L1" s="79" t="n"/>
      <c r="M1" s="80" t="n"/>
    </row>
    <row r="2">
      <c r="A2" s="66" t="inlineStr">
        <is>
          <t>Vista ejecutiva consolidada. Recuerda que Monte Carlo usa RAND(); congela resultados si vas a circular una corrida.</t>
        </is>
      </c>
    </row>
    <row r="4">
      <c r="A4" s="67" t="inlineStr">
        <is>
          <t>Escenario activo</t>
        </is>
      </c>
      <c r="B4" s="68">
        <f>'01_Supuestos'!$B$3</f>
        <v/>
      </c>
      <c r="D4" s="67" t="inlineStr">
        <is>
          <t>NPV base (USDm)</t>
        </is>
      </c>
      <c r="E4" s="69">
        <f>'02_Modelo_Caja'!$B$4</f>
        <v/>
      </c>
      <c r="G4" s="67" t="inlineStr">
        <is>
          <t>IRR base</t>
        </is>
      </c>
      <c r="H4" s="70">
        <f>'02_Modelo_Caja'!$B$5</f>
        <v/>
      </c>
      <c r="J4" s="67" t="inlineStr">
        <is>
          <t>Payback descontado</t>
        </is>
      </c>
      <c r="K4" s="71">
        <f>'02_Modelo_Caja'!$B$6</f>
        <v/>
      </c>
    </row>
    <row r="7">
      <c r="A7" s="67" t="inlineStr">
        <is>
          <t>Bayes decisión</t>
        </is>
      </c>
      <c r="B7" s="68">
        <f>'05_Bayes_Arbol'!$B$27</f>
        <v/>
      </c>
      <c r="D7" s="67" t="inlineStr">
        <is>
          <t>EV MC desarrollar</t>
        </is>
      </c>
      <c r="E7" s="69">
        <f>'06_MonteCarlo'!$B$20</f>
        <v/>
      </c>
      <c r="G7" s="67" t="inlineStr">
        <is>
          <t>EV MC appraisal</t>
        </is>
      </c>
      <c r="H7" s="69">
        <f>'06_MonteCarlo'!$B$21</f>
        <v/>
      </c>
      <c r="J7" s="67" t="inlineStr">
        <is>
          <t>Prob(NPV&gt;0) app+dec</t>
        </is>
      </c>
      <c r="K7" s="70">
        <f>'06_MonteCarlo'!$B$23</f>
        <v/>
      </c>
    </row>
    <row r="10">
      <c r="A10" s="72" t="inlineStr">
        <is>
          <t>Navegación</t>
        </is>
      </c>
    </row>
    <row r="11">
      <c r="A11" s="73" t="inlineStr">
        <is>
          <t>Supuestos</t>
        </is>
      </c>
      <c r="B11" s="73" t="inlineStr">
        <is>
          <t>Modelo Caja</t>
        </is>
      </c>
      <c r="C11" s="73" t="inlineStr">
        <is>
          <t>Escenarios</t>
        </is>
      </c>
      <c r="D11" s="73" t="inlineStr">
        <is>
          <t>Sensibilidad</t>
        </is>
      </c>
      <c r="E11" s="73" t="inlineStr">
        <is>
          <t>Bayes</t>
        </is>
      </c>
      <c r="F11" s="73" t="inlineStr">
        <is>
          <t>MonteCarlo</t>
        </is>
      </c>
    </row>
    <row r="14">
      <c r="A14" s="72" t="inlineStr">
        <is>
          <t>Escenario</t>
        </is>
      </c>
      <c r="B14" s="72" t="inlineStr">
        <is>
          <t>NPV</t>
        </is>
      </c>
      <c r="J14" s="72" t="inlineStr">
        <is>
          <t>Estrategia</t>
        </is>
      </c>
      <c r="K14" s="72" t="inlineStr">
        <is>
          <t>Valor</t>
        </is>
      </c>
    </row>
    <row r="15">
      <c r="A15" s="74">
        <f>'07_Decision'!C12</f>
        <v/>
      </c>
      <c r="B15" s="75">
        <f>'07_Decision'!C13</f>
        <v/>
      </c>
      <c r="J15" s="74" t="inlineStr">
        <is>
          <t>Bayes: desarrollar ahora</t>
        </is>
      </c>
      <c r="K15" s="75">
        <f>'05_Bayes_Arbol'!$B$23</f>
        <v/>
      </c>
    </row>
    <row r="16">
      <c r="A16" s="74">
        <f>'07_Decision'!D12</f>
        <v/>
      </c>
      <c r="B16" s="75">
        <f>'07_Decision'!D13</f>
        <v/>
      </c>
      <c r="J16" s="74" t="inlineStr">
        <is>
          <t>Bayes: appraisal + decisión</t>
        </is>
      </c>
      <c r="K16" s="75">
        <f>'05_Bayes_Arbol'!$B$24</f>
        <v/>
      </c>
    </row>
    <row r="17">
      <c r="A17" s="74">
        <f>'07_Decision'!E12</f>
        <v/>
      </c>
      <c r="B17" s="75">
        <f>'07_Decision'!E13</f>
        <v/>
      </c>
      <c r="J17" s="74" t="inlineStr">
        <is>
          <t>MC: desarrollar ahora</t>
        </is>
      </c>
      <c r="K17" s="75">
        <f>'06_MonteCarlo'!$B$20</f>
        <v/>
      </c>
    </row>
    <row r="18">
      <c r="A18" s="74">
        <f>'07_Decision'!F12</f>
        <v/>
      </c>
      <c r="B18" s="75">
        <f>'07_Decision'!F13</f>
        <v/>
      </c>
      <c r="J18" s="74" t="inlineStr">
        <is>
          <t>MC: appraisal + decisión</t>
        </is>
      </c>
      <c r="K18" s="75">
        <f>'06_MonteCarlo'!$B$21</f>
        <v/>
      </c>
    </row>
  </sheetData>
  <mergeCells count="2">
    <mergeCell ref="A2:M2"/>
    <mergeCell ref="A1:M1"/>
  </mergeCells>
  <hyperlinks>
    <hyperlink xmlns:r="http://schemas.openxmlformats.org/officeDocument/2006/relationships" ref="A11" r:id="rId1"/>
    <hyperlink xmlns:r="http://schemas.openxmlformats.org/officeDocument/2006/relationships" ref="B11" r:id="rId2"/>
    <hyperlink xmlns:r="http://schemas.openxmlformats.org/officeDocument/2006/relationships" ref="C11" r:id="rId3"/>
    <hyperlink xmlns:r="http://schemas.openxmlformats.org/officeDocument/2006/relationships" ref="D11" r:id="rId4"/>
    <hyperlink xmlns:r="http://schemas.openxmlformats.org/officeDocument/2006/relationships" ref="E11" r:id="rId5"/>
    <hyperlink xmlns:r="http://schemas.openxmlformats.org/officeDocument/2006/relationships" ref="F11" r:id="rId6"/>
  </hyperlinks>
  <pageMargins left="0.75" right="0.75" top="1" bottom="1" header="0.5" footer="0.5"/>
  <drawing xmlns:r="http://schemas.openxmlformats.org/officeDocument/2006/relationships" r:id="rId7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4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4" customWidth="1" style="60" min="3" max="9"/>
    <col width="12" customWidth="1" style="60" min="10" max="13"/>
    <col width="13" customWidth="1" style="60" min="14" max="39"/>
  </cols>
  <sheetData>
    <row r="1" ht="24" customHeight="1" s="60">
      <c r="A1" s="1" t="inlineStr">
        <is>
          <t>07_Decision</t>
        </is>
      </c>
    </row>
    <row r="2">
      <c r="A2" s="12" t="inlineStr">
        <is>
          <t>Resumen ejecutivo consolidado y recomendacion</t>
        </is>
      </c>
    </row>
    <row r="3" ht="20" customHeight="1" s="60">
      <c r="A3" s="62" t="inlineStr">
        <is>
          <t>KPIs deterministas (escenario activo)</t>
        </is>
      </c>
      <c r="B3" s="92" t="n"/>
      <c r="C3" s="92" t="n"/>
      <c r="D3" s="92" t="n"/>
      <c r="E3" s="92" t="n"/>
      <c r="F3" s="92" t="n"/>
      <c r="G3" s="92" t="n"/>
      <c r="H3" s="93" t="n"/>
    </row>
    <row r="4">
      <c r="A4" s="5" t="inlineStr">
        <is>
          <t>Escenario activo</t>
        </is>
      </c>
      <c r="B4" s="52">
        <f>'01_Supuestos'!$B$3</f>
        <v/>
      </c>
    </row>
    <row r="5">
      <c r="A5" s="5" t="inlineStr">
        <is>
          <t>NPV base (USDm)</t>
        </is>
      </c>
      <c r="B5" s="100">
        <f>'02_Modelo_Caja'!$B$4</f>
        <v/>
      </c>
    </row>
    <row r="6">
      <c r="A6" s="5" t="inlineStr">
        <is>
          <t>IRR base</t>
        </is>
      </c>
      <c r="B6" s="117">
        <f>'02_Modelo_Caja'!$B$5</f>
        <v/>
      </c>
    </row>
    <row r="7">
      <c r="A7" s="5" t="inlineStr">
        <is>
          <t>Payback descontado (año)</t>
        </is>
      </c>
      <c r="B7" s="54">
        <f>'02_Modelo_Caja'!$B$6</f>
        <v/>
      </c>
    </row>
    <row r="10" ht="20" customHeight="1" s="60">
      <c r="A10" s="62" t="inlineStr">
        <is>
          <t>Escenarios</t>
        </is>
      </c>
      <c r="B10" s="92" t="n"/>
      <c r="C10" s="92" t="n"/>
      <c r="D10" s="92" t="n"/>
      <c r="E10" s="92" t="n"/>
      <c r="F10" s="92" t="n"/>
      <c r="G10" s="92" t="n"/>
      <c r="H10" s="93" t="n"/>
    </row>
    <row r="11">
      <c r="A11" s="11" t="inlineStr">
        <is>
          <t>Metrica</t>
        </is>
      </c>
      <c r="B11" s="11" t="inlineStr">
        <is>
          <t>Base</t>
        </is>
      </c>
      <c r="C11" s="11" t="inlineStr">
        <is>
          <t>Downside</t>
        </is>
      </c>
      <c r="D11" s="11" t="inlineStr">
        <is>
          <t>Upside</t>
        </is>
      </c>
      <c r="E11" s="11" t="inlineStr">
        <is>
          <t>Stress</t>
        </is>
      </c>
    </row>
    <row r="12">
      <c r="A12" s="5" t="inlineStr">
        <is>
          <t>NPV (USDm)</t>
        </is>
      </c>
      <c r="B12" s="102">
        <f>'03_Escenarios'!C19</f>
        <v/>
      </c>
      <c r="C12" s="102">
        <f>'03_Escenarios'!D19</f>
        <v/>
      </c>
      <c r="D12" s="102">
        <f>'03_Escenarios'!E19</f>
        <v/>
      </c>
      <c r="E12" s="102">
        <f>'03_Escenarios'!F19</f>
        <v/>
      </c>
    </row>
    <row r="13">
      <c r="A13" s="5" t="inlineStr">
        <is>
          <t>IRR</t>
        </is>
      </c>
      <c r="B13" s="103">
        <f>'03_Escenarios'!C20</f>
        <v/>
      </c>
      <c r="C13" s="103">
        <f>'03_Escenarios'!D20</f>
        <v/>
      </c>
      <c r="D13" s="103">
        <f>'03_Escenarios'!E20</f>
        <v/>
      </c>
      <c r="E13" s="103">
        <f>'03_Escenarios'!F20</f>
        <v/>
      </c>
    </row>
    <row r="14">
      <c r="A14" s="5" t="inlineStr">
        <is>
          <t>Margen EBITDA promedio</t>
        </is>
      </c>
      <c r="B14" s="103">
        <f>'03_Escenarios'!C23</f>
        <v/>
      </c>
      <c r="C14" s="103">
        <f>'03_Escenarios'!D23</f>
        <v/>
      </c>
      <c r="D14" s="103">
        <f>'03_Escenarios'!E23</f>
        <v/>
      </c>
      <c r="E14" s="103">
        <f>'03_Escenarios'!F23</f>
        <v/>
      </c>
    </row>
    <row r="17" ht="20" customHeight="1" s="60">
      <c r="A17" s="62" t="inlineStr">
        <is>
          <t>Sensibilidad (drivers con mayor impacto en NPV)</t>
        </is>
      </c>
      <c r="B17" s="92" t="n"/>
      <c r="C17" s="92" t="n"/>
      <c r="D17" s="92" t="n"/>
      <c r="E17" s="92" t="n"/>
      <c r="F17" s="92" t="n"/>
      <c r="G17" s="92" t="n"/>
      <c r="H17" s="93" t="n"/>
    </row>
    <row r="18">
      <c r="A18" s="11" t="inlineStr">
        <is>
          <t>Driver</t>
        </is>
      </c>
      <c r="B18" s="11" t="inlineStr">
        <is>
          <t>NPV @ -20%</t>
        </is>
      </c>
      <c r="C18" s="11" t="inlineStr">
        <is>
          <t>NPV @ +20%</t>
        </is>
      </c>
      <c r="D18" s="11" t="inlineStr">
        <is>
          <t>Rango abs</t>
        </is>
      </c>
      <c r="E18" s="11" t="inlineStr">
        <is>
          <t>Comentario</t>
        </is>
      </c>
    </row>
    <row r="19">
      <c r="A19" s="108">
        <f>'04_Sensibilidad'!H13</f>
        <v/>
      </c>
      <c r="B19" s="108">
        <f>'04_Sensibilidad'!I13</f>
        <v/>
      </c>
      <c r="C19" s="108">
        <f>'04_Sensibilidad'!J13</f>
        <v/>
      </c>
      <c r="D19" s="108">
        <f>'04_Sensibilidad'!M13</f>
        <v/>
      </c>
      <c r="E19" s="108">
        <f>IF(D19&gt;ABS('02_Modelo_Caja'!$B$4)*0.5,"Alta sensibilidad","Media/Baja")</f>
        <v/>
      </c>
    </row>
    <row r="20">
      <c r="A20" s="108">
        <f>'04_Sensibilidad'!H14</f>
        <v/>
      </c>
      <c r="B20" s="108">
        <f>'04_Sensibilidad'!I14</f>
        <v/>
      </c>
      <c r="C20" s="108">
        <f>'04_Sensibilidad'!J14</f>
        <v/>
      </c>
      <c r="D20" s="108">
        <f>'04_Sensibilidad'!M14</f>
        <v/>
      </c>
      <c r="E20" s="108">
        <f>IF(D20&gt;ABS('02_Modelo_Caja'!$B$4)*0.5,"Alta sensibilidad","Media/Baja")</f>
        <v/>
      </c>
    </row>
    <row r="21">
      <c r="A21" s="108">
        <f>'04_Sensibilidad'!H15</f>
        <v/>
      </c>
      <c r="B21" s="108">
        <f>'04_Sensibilidad'!I15</f>
        <v/>
      </c>
      <c r="C21" s="108">
        <f>'04_Sensibilidad'!J15</f>
        <v/>
      </c>
      <c r="D21" s="108">
        <f>'04_Sensibilidad'!M15</f>
        <v/>
      </c>
      <c r="E21" s="108">
        <f>IF(D21&gt;ABS('02_Modelo_Caja'!$B$4)*0.5,"Alta sensibilidad","Media/Baja")</f>
        <v/>
      </c>
    </row>
    <row r="22">
      <c r="A22" s="108">
        <f>'04_Sensibilidad'!H16</f>
        <v/>
      </c>
      <c r="B22" s="108">
        <f>'04_Sensibilidad'!I16</f>
        <v/>
      </c>
      <c r="C22" s="108">
        <f>'04_Sensibilidad'!J16</f>
        <v/>
      </c>
      <c r="D22" s="108">
        <f>'04_Sensibilidad'!M16</f>
        <v/>
      </c>
      <c r="E22" s="108">
        <f>IF(D22&gt;ABS('02_Modelo_Caja'!$B$4)*0.5,"Alta sensibilidad","Media/Baja")</f>
        <v/>
      </c>
    </row>
    <row r="23">
      <c r="A23" s="108">
        <f>'04_Sensibilidad'!H17</f>
        <v/>
      </c>
      <c r="B23" s="108">
        <f>'04_Sensibilidad'!I17</f>
        <v/>
      </c>
      <c r="C23" s="108">
        <f>'04_Sensibilidad'!J17</f>
        <v/>
      </c>
      <c r="D23" s="108">
        <f>'04_Sensibilidad'!M17</f>
        <v/>
      </c>
      <c r="E23" s="108">
        <f>IF(D23&gt;ABS('02_Modelo_Caja'!$B$4)*0.5,"Alta sensibilidad","Media/Baja")</f>
        <v/>
      </c>
    </row>
    <row r="24">
      <c r="A24" s="108">
        <f>'04_Sensibilidad'!H18</f>
        <v/>
      </c>
      <c r="B24" s="108">
        <f>'04_Sensibilidad'!I18</f>
        <v/>
      </c>
      <c r="C24" s="108">
        <f>'04_Sensibilidad'!J18</f>
        <v/>
      </c>
      <c r="D24" s="108">
        <f>'04_Sensibilidad'!M18</f>
        <v/>
      </c>
      <c r="E24" s="108">
        <f>IF(D24&gt;ABS('02_Modelo_Caja'!$B$4)*0.5,"Alta sensibilidad","Media/Baja")</f>
        <v/>
      </c>
    </row>
    <row r="27" ht="20" customHeight="1" s="60">
      <c r="A27" s="62" t="inlineStr">
        <is>
          <t>Decision Bayes + Monte Carlo</t>
        </is>
      </c>
      <c r="B27" s="92" t="n"/>
      <c r="C27" s="92" t="n"/>
      <c r="D27" s="92" t="n"/>
      <c r="E27" s="92" t="n"/>
      <c r="F27" s="92" t="n"/>
      <c r="G27" s="92" t="n"/>
      <c r="H27" s="93" t="n"/>
    </row>
    <row r="28">
      <c r="A28" s="5" t="inlineStr">
        <is>
          <t>EMV Desarrollar ahora (Bayes, USDm)</t>
        </is>
      </c>
      <c r="B28" s="113">
        <f>'05_Bayes_Arbol'!$B$23</f>
        <v/>
      </c>
    </row>
    <row r="29">
      <c r="A29" s="5" t="inlineStr">
        <is>
          <t>EMV Appraisal + decision (Bayes, USDm)</t>
        </is>
      </c>
      <c r="B29" s="113">
        <f>'05_Bayes_Arbol'!$B$24</f>
        <v/>
      </c>
    </row>
    <row r="30">
      <c r="A30" s="5" t="inlineStr">
        <is>
          <t>Decision sugerida Bayes</t>
        </is>
      </c>
      <c r="B30" s="55">
        <f>'05_Bayes_Arbol'!$B$27</f>
        <v/>
      </c>
    </row>
    <row r="31">
      <c r="A31" s="5" t="inlineStr">
        <is>
          <t>EV Monte Carlo Desarrollar ahora (USDm)</t>
        </is>
      </c>
      <c r="B31" s="116">
        <f>'06_MonteCarlo'!$B$20</f>
        <v/>
      </c>
    </row>
    <row r="32">
      <c r="A32" s="5" t="inlineStr">
        <is>
          <t>EV Monte Carlo Appraisal+Decision (USDm)</t>
        </is>
      </c>
      <c r="B32" s="116">
        <f>'06_MonteCarlo'!$B$21</f>
        <v/>
      </c>
    </row>
    <row r="33">
      <c r="A33" s="5" t="inlineStr">
        <is>
          <t>Prob(NPV&gt;0) Appraisal+Decision</t>
        </is>
      </c>
      <c r="B33" s="115">
        <f>'06_MonteCarlo'!$B$23</f>
        <v/>
      </c>
    </row>
    <row r="34">
      <c r="A34" s="5" t="inlineStr">
        <is>
          <t>P10 Appraisal+Decision (USDm)</t>
        </is>
      </c>
      <c r="B34" s="116">
        <f>'06_MonteCarlo'!$B$24</f>
        <v/>
      </c>
    </row>
    <row r="35">
      <c r="A35" s="5" t="inlineStr">
        <is>
          <t>P90 Appraisal+Decision (USDm)</t>
        </is>
      </c>
      <c r="B35" s="116">
        <f>'06_MonteCarlo'!$B$26</f>
        <v/>
      </c>
    </row>
    <row r="38" ht="20" customHeight="1" s="60">
      <c r="A38" s="62" t="inlineStr">
        <is>
          <t>Recomendacion final (regla integrada)</t>
        </is>
      </c>
      <c r="B38" s="92" t="n"/>
      <c r="C38" s="92" t="n"/>
      <c r="D38" s="92" t="n"/>
      <c r="E38" s="92" t="n"/>
      <c r="F38" s="92" t="n"/>
      <c r="G38" s="92" t="n"/>
      <c r="H38" s="93" t="n"/>
    </row>
    <row r="39" ht="16" customHeight="1" s="60">
      <c r="A39" s="5" t="inlineStr">
        <is>
          <t>Regla integrada</t>
        </is>
      </c>
      <c r="B39" s="118">
        <f>IF(AND($B$29&gt;$B$28,$B$33&gt;=0.6),"Ejecutar appraisal y desarrollar solo si señal posterior cumple umbral","No pasar a desarrollo sin rediseñar supuestos / estructura del proyecto")</f>
        <v/>
      </c>
    </row>
    <row r="40" ht="16" customHeight="1" s="60">
      <c r="A40" s="5" t="inlineStr">
        <is>
          <t>Razon principal</t>
        </is>
      </c>
      <c r="B40" s="119">
        <f>IF($B$29&gt;$B$28,"Bayes favorece aprendizaje antes de CAPEX completo","Bayes no compensa costo de appraisal")</f>
        <v/>
      </c>
    </row>
    <row r="41" ht="16" customHeight="1" s="60">
      <c r="A41" s="5" t="inlineStr">
        <is>
          <t>Gate de riesgo</t>
        </is>
      </c>
      <c r="B41" s="119">
        <f>IF($B$33&gt;=0.6,"Riesgo aceptable (Prob&gt;0 &gt;= 60%)","Riesgo elevado: revisar CAPEX, precio o reservas")</f>
        <v/>
      </c>
    </row>
    <row r="44" ht="20" customHeight="1" s="60">
      <c r="A44" s="62" t="inlineStr">
        <is>
          <t>Siguientes pasos sugeridos (operativos)</t>
        </is>
      </c>
      <c r="B44" s="92" t="n"/>
      <c r="C44" s="92" t="n"/>
      <c r="D44" s="92" t="n"/>
      <c r="E44" s="92" t="n"/>
      <c r="F44" s="92" t="n"/>
      <c r="G44" s="92" t="n"/>
      <c r="H44" s="93" t="n"/>
    </row>
    <row r="45">
      <c r="A45" s="59" t="inlineStr">
        <is>
          <t>1. Validar rango de reservas y perfil de produccion con equipo de subsuelo.</t>
        </is>
      </c>
      <c r="B45" s="90" t="n"/>
      <c r="C45" s="90" t="n"/>
      <c r="D45" s="90" t="n"/>
      <c r="E45" s="90" t="n"/>
      <c r="F45" s="90" t="n"/>
      <c r="G45" s="90" t="n"/>
      <c r="H45" s="91" t="n"/>
    </row>
    <row r="46">
      <c r="A46" s="59" t="inlineStr">
        <is>
          <t>2. Separar CAPEX fijo vs variable y revisar curvas de costo por contratista.</t>
        </is>
      </c>
      <c r="B46" s="90" t="n"/>
      <c r="C46" s="90" t="n"/>
      <c r="D46" s="90" t="n"/>
      <c r="E46" s="90" t="n"/>
      <c r="F46" s="90" t="n"/>
      <c r="G46" s="90" t="n"/>
      <c r="H46" s="91" t="n"/>
    </row>
    <row r="47">
      <c r="A47" s="59" t="inlineStr">
        <is>
          <t>3. Definir criterio de decision post-appraisal (threshold EV, hurdle rate, limites de downside).</t>
        </is>
      </c>
      <c r="B47" s="90" t="n"/>
      <c r="C47" s="90" t="n"/>
      <c r="D47" s="90" t="n"/>
      <c r="E47" s="90" t="n"/>
      <c r="F47" s="90" t="n"/>
      <c r="G47" s="90" t="n"/>
      <c r="H47" s="91" t="n"/>
    </row>
    <row r="48">
      <c r="A48" s="59" t="inlineStr">
        <is>
          <t>4. Actualizar prior y sensibilidad/especificidad de la prueba con evidencia real del piloto.</t>
        </is>
      </c>
      <c r="B48" s="90" t="n"/>
      <c r="C48" s="90" t="n"/>
      <c r="D48" s="90" t="n"/>
      <c r="E48" s="90" t="n"/>
      <c r="F48" s="90" t="n"/>
      <c r="G48" s="90" t="n"/>
      <c r="H48" s="91" t="n"/>
    </row>
  </sheetData>
  <mergeCells count="10">
    <mergeCell ref="A48:H48"/>
    <mergeCell ref="A3:H3"/>
    <mergeCell ref="A38:H38"/>
    <mergeCell ref="A10:H10"/>
    <mergeCell ref="A44:H44"/>
    <mergeCell ref="A47:H47"/>
    <mergeCell ref="A45:H45"/>
    <mergeCell ref="A46:H46"/>
    <mergeCell ref="A27:H27"/>
    <mergeCell ref="A17:H1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F17"/>
  <sheetViews>
    <sheetView showGridLines="0" workbookViewId="0">
      <selection activeCell="A1" sqref="A1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3" customWidth="1" style="60" min="3" max="39"/>
  </cols>
  <sheetData>
    <row r="1" ht="24" customHeight="1" s="60">
      <c r="A1" s="1" t="inlineStr">
        <is>
          <t>08_Fuentes</t>
        </is>
      </c>
    </row>
    <row r="2">
      <c r="A2" s="12" t="inlineStr">
        <is>
          <t>URLs y notas metodologicas del ejemplo</t>
        </is>
      </c>
    </row>
    <row r="4">
      <c r="A4" s="11" t="inlineStr">
        <is>
          <t>Categoria</t>
        </is>
      </c>
      <c r="B4" s="11" t="inlineStr">
        <is>
          <t>Descripcion</t>
        </is>
      </c>
      <c r="C4" s="11" t="inlineStr">
        <is>
          <t>URL</t>
        </is>
      </c>
      <c r="D4" s="11" t="inlineStr">
        <is>
          <t>Uso en el modelo</t>
        </is>
      </c>
    </row>
    <row r="5">
      <c r="A5" s="5" t="inlineStr">
        <is>
          <t>Precio crudo</t>
        </is>
      </c>
      <c r="B5" s="5" t="inlineStr">
        <is>
          <t>Serie de referencia Brent (historia)</t>
        </is>
      </c>
      <c r="C5" s="58" t="inlineStr">
        <is>
          <t>https://www.eia.gov/dnav/pet/hist/RBRTED.htm</t>
        </is>
      </c>
      <c r="D5" s="5" t="inlineStr">
        <is>
          <t>Benchmark para supuestos de precio</t>
        </is>
      </c>
    </row>
    <row r="6">
      <c r="A6" s="5" t="inlineStr">
        <is>
          <t>Recursos petroleros</t>
        </is>
      </c>
      <c r="B6" s="5" t="inlineStr">
        <is>
          <t>PRMS (SPE) - clasificacion y estimacion</t>
        </is>
      </c>
      <c r="C6" s="58" t="inlineStr">
        <is>
          <t>https://www.spe.org/en/industry/petroleum-resources-management-system-2018/</t>
        </is>
      </c>
      <c r="D6" s="5" t="inlineStr">
        <is>
          <t>Marco conceptual reservas / incertidumbre</t>
        </is>
      </c>
    </row>
    <row r="7">
      <c r="A7" s="5" t="inlineStr">
        <is>
          <t>Mercado energia</t>
        </is>
      </c>
      <c r="B7" s="5" t="inlineStr">
        <is>
          <t>IEA Oil Market Reports</t>
        </is>
      </c>
      <c r="C7" s="58" t="inlineStr">
        <is>
          <t>https://www.iea.org/topics/oil</t>
        </is>
      </c>
      <c r="D7" s="5" t="inlineStr">
        <is>
          <t>Contexto de sensibilidad de mercado</t>
        </is>
      </c>
    </row>
    <row r="8">
      <c r="A8" s="5" t="inlineStr">
        <is>
          <t>Regulacion local</t>
        </is>
      </c>
      <c r="B8" s="5" t="inlineStr">
        <is>
          <t>ANH Colombia</t>
        </is>
      </c>
      <c r="C8" s="58" t="inlineStr">
        <is>
          <t>https://www.anh.gov.co/</t>
        </is>
      </c>
      <c r="D8" s="5" t="inlineStr">
        <is>
          <t>Referencia de royalties / contexto contractual</t>
        </is>
      </c>
    </row>
    <row r="9">
      <c r="A9" s="5" t="inlineStr">
        <is>
          <t>Metodologia finanzas</t>
        </is>
      </c>
      <c r="B9" s="5" t="inlineStr">
        <is>
          <t>CFI Discount Rate</t>
        </is>
      </c>
      <c r="C9" s="58" t="inlineStr">
        <is>
          <t>https://corporatefinanceinstitute.com/resources/valuation/discount-rate/</t>
        </is>
      </c>
      <c r="D9" s="5" t="inlineStr">
        <is>
          <t>Concepto de descuento / NPV</t>
        </is>
      </c>
    </row>
    <row r="10">
      <c r="A10" s="5" t="inlineStr">
        <is>
          <t>Bayes</t>
        </is>
      </c>
      <c r="B10" s="5" t="inlineStr">
        <is>
          <t>Wikipedia Bayes theorem (intro)</t>
        </is>
      </c>
      <c r="C10" s="58" t="inlineStr">
        <is>
          <t>https://en.wikipedia.org/wiki/Bayes%27_theorem</t>
        </is>
      </c>
      <c r="D10" s="5" t="inlineStr">
        <is>
          <t>Recordatorio de formula de posterior</t>
        </is>
      </c>
    </row>
    <row r="11">
      <c r="A11" s="5" t="inlineStr">
        <is>
          <t>Monte Carlo</t>
        </is>
      </c>
      <c r="B11" s="5" t="inlineStr">
        <is>
          <t>Oracle Crystal Ball overview (conceptual)</t>
        </is>
      </c>
      <c r="C11" s="58" t="inlineStr">
        <is>
          <t>https://www.oracle.com/industries/energy-water/</t>
        </is>
      </c>
      <c r="D11" s="5" t="inlineStr">
        <is>
          <t>Concepto de simulacion de riesgo</t>
        </is>
      </c>
    </row>
    <row r="14">
      <c r="A14" s="2" t="inlineStr">
        <is>
          <t>Notas del ejercicio</t>
        </is>
      </c>
    </row>
    <row r="15">
      <c r="A15" s="59" t="inlineStr">
        <is>
          <t>Ejemplo didactico: impuestos, royalties, depreciacion y perfil de produccion se simplifican para mantener trazabilidad en Excel.</t>
        </is>
      </c>
      <c r="B15" s="90" t="n"/>
      <c r="C15" s="90" t="n"/>
      <c r="D15" s="90" t="n"/>
      <c r="E15" s="90" t="n"/>
      <c r="F15" s="91" t="n"/>
    </row>
    <row r="16">
      <c r="A16" s="59" t="inlineStr">
        <is>
          <t>Todas las hojas usan el mismo caso base de campo onshore y los mismos perfiles de produccion/CAPEX/depreciacion.</t>
        </is>
      </c>
      <c r="B16" s="90" t="n"/>
      <c r="C16" s="90" t="n"/>
      <c r="D16" s="90" t="n"/>
      <c r="E16" s="90" t="n"/>
      <c r="F16" s="91" t="n"/>
    </row>
    <row r="17">
      <c r="A17" s="59" t="inlineStr">
        <is>
          <t>Monte Carlo y Bayes se conectan con el mismo payoff del proyecto; la decision final combina EV y probabilidad de NPV positivo.</t>
        </is>
      </c>
      <c r="B17" s="90" t="n"/>
      <c r="C17" s="90" t="n"/>
      <c r="D17" s="90" t="n"/>
      <c r="E17" s="90" t="n"/>
      <c r="F17" s="91" t="n"/>
    </row>
  </sheetData>
  <mergeCells count="3">
    <mergeCell ref="A16:F16"/>
    <mergeCell ref="A15:F15"/>
    <mergeCell ref="A17:F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style="60" min="1" max="1"/>
    <col width="18" customWidth="1" style="60" min="2" max="2"/>
    <col width="18" customWidth="1" style="60" min="3" max="3"/>
    <col width="50" customWidth="1" style="60" min="4" max="4"/>
    <col width="12" customWidth="1" style="60" min="5" max="5"/>
    <col width="12" customWidth="1" style="60" min="6" max="6"/>
    <col width="12" customWidth="1" style="60" min="7" max="7"/>
    <col width="12" customWidth="1" style="60" min="8" max="8"/>
  </cols>
  <sheetData>
    <row r="1">
      <c r="A1" s="65" t="inlineStr">
        <is>
          <t>Auditoría HazelRo | Modelo Integral Oil &amp; Gas Escenarios Sensibilidad MonteCarlo Bayes</t>
        </is>
      </c>
      <c r="B1" s="79" t="n"/>
      <c r="C1" s="79" t="n"/>
      <c r="D1" s="79" t="n"/>
      <c r="E1" s="79" t="n"/>
      <c r="F1" s="79" t="n"/>
      <c r="G1" s="79" t="n"/>
      <c r="H1" s="80" t="n"/>
    </row>
    <row r="2">
      <c r="A2" s="66" t="inlineStr">
        <is>
          <t>Original: Modelo_Integral_OilGas_Escenarios_Sensibilidad_MonteCarlo_Bayes.xlsx | Mejorado: Modelo_Integral_OilGas_Escenarios_Sensibilidad_MonteCarlo_Bayes_mejorado.xlsx | Fecha: 2026-04-22</t>
        </is>
      </c>
    </row>
    <row r="4">
      <c r="A4" s="72" t="inlineStr">
        <is>
          <t>Criterio</t>
        </is>
      </c>
      <c r="B4" s="72" t="inlineStr">
        <is>
          <t>Antes</t>
        </is>
      </c>
      <c r="C4" s="72" t="inlineStr">
        <is>
          <t>Después</t>
        </is>
      </c>
      <c r="D4" s="72" t="inlineStr">
        <is>
          <t>Comentario</t>
        </is>
      </c>
    </row>
    <row r="5">
      <c r="A5" s="74" t="inlineStr">
        <is>
          <t>Formulación</t>
        </is>
      </c>
      <c r="B5" s="76" t="n">
        <v>8.9</v>
      </c>
      <c r="C5" s="76" t="n">
        <v>9</v>
      </c>
      <c r="D5" s="74" t="inlineStr">
        <is>
          <t>Modelo muy fuerte; la mejora es de empaquetado ejecutivo.</t>
        </is>
      </c>
    </row>
    <row r="6">
      <c r="A6" s="74" t="inlineStr">
        <is>
          <t>Técnico</t>
        </is>
      </c>
      <c r="B6" s="76" t="n">
        <v>8.699999999999999</v>
      </c>
      <c r="C6" s="76" t="n">
        <v>8.9</v>
      </c>
      <c r="D6" s="74" t="inlineStr">
        <is>
          <t>Se agrega capa auditiva sin tocar lógica probabilística.</t>
        </is>
      </c>
    </row>
    <row r="7">
      <c r="A7" s="74" t="inlineStr">
        <is>
          <t>Claridad</t>
        </is>
      </c>
      <c r="B7" s="76" t="n">
        <v>7.7</v>
      </c>
      <c r="C7" s="76" t="n">
        <v>8.5</v>
      </c>
      <c r="D7" s="74" t="inlineStr">
        <is>
          <t>Se condensa la lectura en un tablero.</t>
        </is>
      </c>
    </row>
    <row r="8">
      <c r="A8" s="74" t="inlineStr">
        <is>
          <t>Intuitivo</t>
        </is>
      </c>
      <c r="B8" s="76" t="n">
        <v>7.4</v>
      </c>
      <c r="C8" s="76" t="n">
        <v>8.199999999999999</v>
      </c>
      <c r="D8" s="74" t="inlineStr">
        <is>
          <t>Mejor guía para gerencia / inversionista.</t>
        </is>
      </c>
    </row>
    <row r="9">
      <c r="A9" s="74" t="inlineStr">
        <is>
          <t>Gráficas</t>
        </is>
      </c>
      <c r="B9" s="76" t="n">
        <v>7.2</v>
      </c>
      <c r="C9" s="76" t="n">
        <v>8.4</v>
      </c>
      <c r="D9" s="74" t="inlineStr">
        <is>
          <t>Se refuerza la vista de escenarios y estrategias.</t>
        </is>
      </c>
    </row>
    <row r="10">
      <c r="A10" s="74" t="inlineStr">
        <is>
          <t>Gobierno/Control</t>
        </is>
      </c>
      <c r="B10" s="76" t="n">
        <v>7.8</v>
      </c>
      <c r="C10" s="76" t="n">
        <v>8.4</v>
      </c>
      <c r="D10" s="74" t="inlineStr">
        <is>
          <t>Se documenta mejor el uso de RAND y el freeze de corridas.</t>
        </is>
      </c>
    </row>
    <row r="11">
      <c r="A11" s="77" t="inlineStr">
        <is>
          <t>Promedio</t>
        </is>
      </c>
      <c r="B11" s="78">
        <f>AVERAGE(B5:B10)</f>
        <v/>
      </c>
      <c r="C11" s="78">
        <f>AVERAGE(C5:C10)</f>
        <v/>
      </c>
      <c r="D11" s="77" t="inlineStr">
        <is>
          <t>Modelo de alto nivel técnico; con esta capa visual queda mucho mejor para comité o cliente.</t>
        </is>
      </c>
    </row>
    <row r="13">
      <c r="A13" s="72" t="inlineStr">
        <is>
          <t>Hallazgos clave</t>
        </is>
      </c>
      <c r="B13" s="79" t="n"/>
      <c r="C13" s="79" t="n"/>
      <c r="D13" s="79" t="n"/>
      <c r="E13" s="79" t="n"/>
      <c r="F13" s="79" t="n"/>
      <c r="G13" s="79" t="n"/>
      <c r="H13" s="80" t="n"/>
    </row>
    <row r="14">
      <c r="A14" s="81" t="inlineStr">
        <is>
          <t>• Es el modelo más sofisticado del paquete: escenarios, sensibilidad, Bayes y Monte Carlo conviven bien.</t>
        </is>
      </c>
      <c r="B14" s="79" t="n"/>
      <c r="C14" s="79" t="n"/>
      <c r="D14" s="79" t="n"/>
      <c r="E14" s="79" t="n"/>
      <c r="F14" s="79" t="n"/>
      <c r="G14" s="79" t="n"/>
      <c r="H14" s="80" t="n"/>
    </row>
    <row r="15">
      <c r="A15" s="81" t="inlineStr">
        <is>
          <t>• La complejidad juega en contra al comunicarlo a un tercero no técnico.</t>
        </is>
      </c>
      <c r="B15" s="79" t="n"/>
      <c r="C15" s="79" t="n"/>
      <c r="D15" s="79" t="n"/>
      <c r="E15" s="79" t="n"/>
      <c r="F15" s="79" t="n"/>
      <c r="G15" s="79" t="n"/>
      <c r="H15" s="80" t="n"/>
    </row>
    <row r="16">
      <c r="A16" s="81" t="inlineStr">
        <is>
          <t>• La capa de decisión merecía una síntesis más ejecutiva y un recordatorio explícito sobre RAND.</t>
        </is>
      </c>
      <c r="B16" s="79" t="n"/>
      <c r="C16" s="79" t="n"/>
      <c r="D16" s="79" t="n"/>
      <c r="E16" s="79" t="n"/>
      <c r="F16" s="79" t="n"/>
      <c r="G16" s="79" t="n"/>
      <c r="H16" s="80" t="n"/>
    </row>
    <row r="17">
      <c r="A17" s="72" t="inlineStr">
        <is>
          <t>Mejoras aplicadas</t>
        </is>
      </c>
      <c r="B17" s="79" t="n"/>
      <c r="C17" s="79" t="n"/>
      <c r="D17" s="79" t="n"/>
      <c r="E17" s="79" t="n"/>
      <c r="F17" s="79" t="n"/>
      <c r="G17" s="79" t="n"/>
      <c r="H17" s="80" t="n"/>
    </row>
    <row r="18">
      <c r="A18" s="81" t="inlineStr">
        <is>
          <t>• Se añadió HZ_RESUMEN_VISUAL con KPIs, NPV por escenario y comparativo de estrategias.</t>
        </is>
      </c>
      <c r="B18" s="79" t="n"/>
      <c r="C18" s="79" t="n"/>
      <c r="D18" s="79" t="n"/>
      <c r="E18" s="79" t="n"/>
      <c r="F18" s="79" t="n"/>
      <c r="G18" s="79" t="n"/>
      <c r="H18" s="80" t="n"/>
    </row>
    <row r="19">
      <c r="A19" s="81" t="inlineStr">
        <is>
          <t>• Se añadió HZ_AUDITORIA.</t>
        </is>
      </c>
      <c r="B19" s="79" t="n"/>
      <c r="C19" s="79" t="n"/>
      <c r="D19" s="79" t="n"/>
      <c r="E19" s="79" t="n"/>
      <c r="F19" s="79" t="n"/>
      <c r="G19" s="79" t="n"/>
      <c r="H19" s="80" t="n"/>
    </row>
    <row r="20">
      <c r="A20" s="81" t="inlineStr">
        <is>
          <t>• Se mantuvo intacta la lógica de sensibilidad, Bayes y Monte Carlo.</t>
        </is>
      </c>
      <c r="B20" s="79" t="n"/>
      <c r="C20" s="79" t="n"/>
      <c r="D20" s="79" t="n"/>
      <c r="E20" s="79" t="n"/>
      <c r="F20" s="79" t="n"/>
      <c r="G20" s="79" t="n"/>
      <c r="H20" s="80" t="n"/>
    </row>
    <row r="21">
      <c r="A21" s="72" t="inlineStr">
        <is>
          <t>Ruta sugerida de uso</t>
        </is>
      </c>
      <c r="B21" s="79" t="n"/>
      <c r="C21" s="79" t="n"/>
      <c r="D21" s="79" t="n"/>
      <c r="E21" s="79" t="n"/>
      <c r="F21" s="79" t="n"/>
      <c r="G21" s="79" t="n"/>
      <c r="H21" s="80" t="n"/>
    </row>
    <row r="22">
      <c r="A22" s="74" t="inlineStr">
        <is>
          <t>HZ_RESUMEN_VISUAL</t>
        </is>
      </c>
      <c r="B22" s="82" t="inlineStr">
        <is>
          <t>Abrir hoja</t>
        </is>
      </c>
      <c r="C22" s="81" t="inlineStr">
        <is>
          <t>Vista ejecutiva consolidada.</t>
        </is>
      </c>
      <c r="D22" s="79" t="n"/>
      <c r="E22" s="79" t="n"/>
      <c r="F22" s="79" t="n"/>
      <c r="G22" s="79" t="n"/>
      <c r="H22" s="80" t="n"/>
    </row>
    <row r="23">
      <c r="A23" s="74" t="inlineStr">
        <is>
          <t>01_Supuestos</t>
        </is>
      </c>
      <c r="B23" s="82" t="inlineStr">
        <is>
          <t>Abrir hoja</t>
        </is>
      </c>
      <c r="C23" s="81" t="inlineStr">
        <is>
          <t>Supuestos del caso.</t>
        </is>
      </c>
      <c r="D23" s="79" t="n"/>
      <c r="E23" s="79" t="n"/>
      <c r="F23" s="79" t="n"/>
      <c r="G23" s="79" t="n"/>
      <c r="H23" s="80" t="n"/>
    </row>
    <row r="24">
      <c r="A24" s="74" t="inlineStr">
        <is>
          <t>02_Modelo_Caja</t>
        </is>
      </c>
      <c r="B24" s="82" t="inlineStr">
        <is>
          <t>Abrir hoja</t>
        </is>
      </c>
      <c r="C24" s="81" t="inlineStr">
        <is>
          <t>Modelo base.</t>
        </is>
      </c>
      <c r="D24" s="79" t="n"/>
      <c r="E24" s="79" t="n"/>
      <c r="F24" s="79" t="n"/>
      <c r="G24" s="79" t="n"/>
      <c r="H24" s="80" t="n"/>
    </row>
    <row r="25">
      <c r="A25" s="74" t="inlineStr">
        <is>
          <t>04_Sensibilidad</t>
        </is>
      </c>
      <c r="B25" s="82" t="inlineStr">
        <is>
          <t>Abrir hoja</t>
        </is>
      </c>
      <c r="C25" s="81" t="inlineStr">
        <is>
          <t>Sensibilidad detallada.</t>
        </is>
      </c>
      <c r="D25" s="79" t="n"/>
      <c r="E25" s="79" t="n"/>
      <c r="F25" s="79" t="n"/>
      <c r="G25" s="79" t="n"/>
      <c r="H25" s="80" t="n"/>
    </row>
    <row r="26">
      <c r="A26" s="74" t="inlineStr">
        <is>
          <t>05_Bayes_Arbol</t>
        </is>
      </c>
      <c r="B26" s="82" t="inlineStr">
        <is>
          <t>Abrir hoja</t>
        </is>
      </c>
      <c r="C26" s="81" t="inlineStr">
        <is>
          <t>Decisión Bayes.</t>
        </is>
      </c>
      <c r="D26" s="79" t="n"/>
      <c r="E26" s="79" t="n"/>
      <c r="F26" s="79" t="n"/>
      <c r="G26" s="79" t="n"/>
      <c r="H26" s="80" t="n"/>
    </row>
    <row r="27">
      <c r="A27" s="74" t="inlineStr">
        <is>
          <t>06_MonteCarlo</t>
        </is>
      </c>
      <c r="B27" s="82" t="inlineStr">
        <is>
          <t>Abrir hoja</t>
        </is>
      </c>
      <c r="C27" s="81" t="inlineStr">
        <is>
          <t>Simulación.</t>
        </is>
      </c>
      <c r="D27" s="79" t="n"/>
      <c r="E27" s="79" t="n"/>
      <c r="F27" s="79" t="n"/>
      <c r="G27" s="79" t="n"/>
      <c r="H27" s="80" t="n"/>
    </row>
  </sheetData>
  <mergeCells count="17">
    <mergeCell ref="A18:H18"/>
    <mergeCell ref="C25:H25"/>
    <mergeCell ref="C26:H26"/>
    <mergeCell ref="C24:H24"/>
    <mergeCell ref="A21:H21"/>
    <mergeCell ref="A15:H15"/>
    <mergeCell ref="A20:H20"/>
    <mergeCell ref="C22:H22"/>
    <mergeCell ref="A2:H2"/>
    <mergeCell ref="A16:H16"/>
    <mergeCell ref="C27:H27"/>
    <mergeCell ref="C23:H23"/>
    <mergeCell ref="A13:H13"/>
    <mergeCell ref="A14:H14"/>
    <mergeCell ref="A19:H19"/>
    <mergeCell ref="A1:H1"/>
    <mergeCell ref="A17:H17"/>
  </mergeCells>
  <hyperlinks>
    <hyperlink xmlns:r="http://schemas.openxmlformats.org/officeDocument/2006/relationships" ref="B22" r:id="rId1"/>
    <hyperlink xmlns:r="http://schemas.openxmlformats.org/officeDocument/2006/relationships" ref="B23" r:id="rId2"/>
    <hyperlink xmlns:r="http://schemas.openxmlformats.org/officeDocument/2006/relationships" ref="B24" r:id="rId3"/>
    <hyperlink xmlns:r="http://schemas.openxmlformats.org/officeDocument/2006/relationships" ref="B25" r:id="rId4"/>
    <hyperlink xmlns:r="http://schemas.openxmlformats.org/officeDocument/2006/relationships" ref="B26" r:id="rId5"/>
    <hyperlink xmlns:r="http://schemas.openxmlformats.org/officeDocument/2006/relationships" ref="B27" r:id="rId6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1"/>
  <sheetViews>
    <sheetView showGridLines="0" workbookViewId="0">
      <pane ySplit="2" topLeftCell="A14" activePane="bottomLeft" state="frozen"/>
      <selection pane="bottomLeft" activeCell="A1" sqref="A1"/>
    </sheetView>
  </sheetViews>
  <sheetFormatPr baseColWidth="10" defaultColWidth="8.83203125" defaultRowHeight="15"/>
  <cols>
    <col width="34" customWidth="1" style="60" min="1" max="2"/>
    <col width="58" customWidth="1" style="60" min="3" max="3"/>
    <col width="13" customWidth="1" style="60" min="4" max="39"/>
  </cols>
  <sheetData>
    <row r="1" ht="24" customHeight="1" s="60">
      <c r="A1" s="1" t="inlineStr">
        <is>
          <t>Modelo Integral de Evaluacion de Proyectos (Oil &amp; Gas)</t>
        </is>
      </c>
    </row>
    <row r="3">
      <c r="A3" t="inlineStr">
        <is>
          <t>Caso: desarrollo de campo onshore de crudo con decision de appraisal (pozo de evaluacion)</t>
        </is>
      </c>
    </row>
    <row r="4">
      <c r="A4" t="inlineStr">
        <is>
          <t>Incluye: modelo financiero, escenarios, sensibilidad, Monte Carlo, arbol de decision bayesiano y recomendacion final.</t>
        </is>
      </c>
    </row>
    <row r="6">
      <c r="A6" s="2" t="inlineStr">
        <is>
          <t>Como usar</t>
        </is>
      </c>
    </row>
    <row r="7">
      <c r="A7" s="3" t="inlineStr">
        <is>
          <t>1. En 01_Supuestos seleccione escenario activo (Base/Downside/Upside) y ajuste inputs azules.</t>
        </is>
      </c>
    </row>
    <row r="8">
      <c r="A8" s="3" t="inlineStr">
        <is>
          <t>2. Revise 02_Modelo_Caja para el flujo anual y KPIs (NPV, IRR, payback descontado).</t>
        </is>
      </c>
    </row>
    <row r="9">
      <c r="A9" s="3" t="inlineStr">
        <is>
          <t>3. Revise 03_Escenarios para comparar Base/Downside/Upside/Stress.</t>
        </is>
      </c>
    </row>
    <row r="10">
      <c r="A10" s="3" t="inlineStr">
        <is>
          <t>4. Revise 04_Sensibilidad para impactos 1-variable sobre NPV.</t>
        </is>
      </c>
    </row>
    <row r="11">
      <c r="A11" s="3" t="inlineStr">
        <is>
          <t>5. Revise 05_Bayes_Arbol para decision con appraisal usando probabilidad posterior.</t>
        </is>
      </c>
    </row>
    <row r="12">
      <c r="A12" s="3" t="inlineStr">
        <is>
          <t>6. Revise 06_MonteCarlo para distribucion de resultados y riesgo de perdida.</t>
        </is>
      </c>
    </row>
    <row r="13">
      <c r="A13" s="3" t="inlineStr">
        <is>
          <t>7. Revise 07_Decision para consolidado ejecutivo y recomendacion.</t>
        </is>
      </c>
    </row>
    <row r="16">
      <c r="A16" s="2" t="inlineStr">
        <is>
          <t>Convenciones de color</t>
        </is>
      </c>
    </row>
    <row r="17">
      <c r="A17" s="4" t="inlineStr">
        <is>
          <t>Azul claro</t>
        </is>
      </c>
      <c r="B17" s="5" t="inlineStr">
        <is>
          <t>Inputs ajustables (usuario)</t>
        </is>
      </c>
    </row>
    <row r="18">
      <c r="A18" s="6" t="inlineStr">
        <is>
          <t>Blanco</t>
        </is>
      </c>
      <c r="B18" s="5" t="inlineStr">
        <is>
          <t>Formulas</t>
        </is>
      </c>
    </row>
    <row r="19">
      <c r="A19" s="7" t="inlineStr">
        <is>
          <t>Gris</t>
        </is>
      </c>
      <c r="B19" s="5" t="inlineStr">
        <is>
          <t>Constantes / perfiles</t>
        </is>
      </c>
    </row>
    <row r="20">
      <c r="A20" s="8" t="inlineStr">
        <is>
          <t>Morado</t>
        </is>
      </c>
      <c r="B20" s="5" t="inlineStr">
        <is>
          <t>Bloques Bayes / decision</t>
        </is>
      </c>
    </row>
    <row r="21">
      <c r="A21" s="9" t="inlineStr">
        <is>
          <t>Turquesa</t>
        </is>
      </c>
      <c r="B21" s="5" t="inlineStr">
        <is>
          <t>Bloques Monte Carlo</t>
        </is>
      </c>
    </row>
    <row r="24">
      <c r="A24" s="2" t="inlineStr">
        <is>
          <t>Nota</t>
        </is>
      </c>
    </row>
    <row r="25">
      <c r="A25" t="inlineStr">
        <is>
          <t>Monte Carlo usa RAND(); Excel recalcula las simulaciones al presionar F9 o cambiar inputs.</t>
        </is>
      </c>
    </row>
    <row r="26">
      <c r="A26" t="inlineStr">
        <is>
          <t>openpyxl no calcula formulas; al abrir el archivo en Excel se recalcula automaticamente (full calc on load activado).</t>
        </is>
      </c>
    </row>
    <row r="28">
      <c r="A28" s="2" t="inlineStr">
        <is>
          <t>Descripcion amplia del ejercicio</t>
        </is>
      </c>
    </row>
    <row r="29">
      <c r="A29" s="61" t="inlineStr">
        <is>
          <t>El caso modela un proyecto de desarrollo de un campo onshore de crudo. La empresa debe decidir si invierte de inmediato el CAPEX de desarrollo o si primero realiza un appraisal (pozo/prueba de evaluacion) para mejorar la informacion sobre comercialidad del yacimiento. El workbook conecta una evaluacion deterministica (NPV/IRR/payback), analisis por escenarios, sensibilidad, simulacion Monte Carlo y un arbol de decision con actualizacion bayesiana para llegar a una recomendacion consistente.</t>
        </is>
      </c>
      <c r="B29" s="83" t="n"/>
      <c r="C29" s="83" t="n"/>
      <c r="D29" s="83" t="n"/>
      <c r="E29" s="83" t="n"/>
      <c r="F29" s="83" t="n"/>
      <c r="G29" s="83" t="n"/>
      <c r="H29" s="84" t="n"/>
    </row>
    <row r="30">
      <c r="A30" s="85" t="n"/>
      <c r="H30" s="86" t="n"/>
    </row>
    <row r="31">
      <c r="A31" s="87" t="n"/>
      <c r="B31" s="88" t="n"/>
      <c r="C31" s="88" t="n"/>
      <c r="D31" s="88" t="n"/>
      <c r="E31" s="88" t="n"/>
      <c r="F31" s="88" t="n"/>
      <c r="G31" s="88" t="n"/>
      <c r="H31" s="89" t="n"/>
    </row>
    <row r="33">
      <c r="A33" s="2" t="inlineStr">
        <is>
          <t>Supuestos del ejercicio (que simplifica y por que)</t>
        </is>
      </c>
    </row>
    <row r="34">
      <c r="A34" s="59" t="inlineStr">
        <is>
          <t>1. Proyecto onshore con perfil anual de produccion, CAPEX y depreciacion predefinido (editable en 01_Supuestos).</t>
        </is>
      </c>
      <c r="B34" s="90" t="n"/>
      <c r="C34" s="90" t="n"/>
      <c r="D34" s="90" t="n"/>
      <c r="E34" s="90" t="n"/>
      <c r="F34" s="90" t="n"/>
      <c r="G34" s="90" t="n"/>
      <c r="H34" s="91" t="n"/>
    </row>
    <row r="35">
      <c r="A35" s="59" t="inlineStr">
        <is>
          <t>2. Precio realizado = Brent - diferencial de calidad/transporte; no incluye coberturas ni basis complejos.</t>
        </is>
      </c>
      <c r="B35" s="90" t="n"/>
      <c r="C35" s="90" t="n"/>
      <c r="D35" s="90" t="n"/>
      <c r="E35" s="90" t="n"/>
      <c r="F35" s="90" t="n"/>
      <c r="G35" s="90" t="n"/>
      <c r="H35" s="91" t="n"/>
    </row>
    <row r="36">
      <c r="A36" s="59" t="inlineStr">
        <is>
          <t>3. Se modela un royalty efectivo, impuesto efectivo y working interest unificado para mantener trazabilidad.</t>
        </is>
      </c>
      <c r="B36" s="90" t="n"/>
      <c r="C36" s="90" t="n"/>
      <c r="D36" s="90" t="n"/>
      <c r="E36" s="90" t="n"/>
      <c r="F36" s="90" t="n"/>
      <c r="G36" s="90" t="n"/>
      <c r="H36" s="91" t="n"/>
    </row>
    <row r="37">
      <c r="A37" s="59" t="inlineStr">
        <is>
          <t>4. OPEX se separa en variable por barril + componente fijo anual; sustain CAPEX se aproxima como % de ingresos.</t>
        </is>
      </c>
      <c r="B37" s="90" t="n"/>
      <c r="C37" s="90" t="n"/>
      <c r="D37" s="90" t="n"/>
      <c r="E37" s="90" t="n"/>
      <c r="F37" s="90" t="n"/>
      <c r="G37" s="90" t="n"/>
      <c r="H37" s="91" t="n"/>
    </row>
    <row r="38">
      <c r="A38" s="59" t="inlineStr">
        <is>
          <t>5. La rama Bayes usa prior de comercialidad + sensibilidad/especificidad de una prueba (appraisal) para actualizar probabilidades.</t>
        </is>
      </c>
      <c r="B38" s="90" t="n"/>
      <c r="C38" s="90" t="n"/>
      <c r="D38" s="90" t="n"/>
      <c r="E38" s="90" t="n"/>
      <c r="F38" s="90" t="n"/>
      <c r="G38" s="90" t="n"/>
      <c r="H38" s="91" t="n"/>
    </row>
    <row r="39">
      <c r="A39" s="59" t="inlineStr">
        <is>
          <t>6. Monte Carlo simula precio, reservas, CAPEX y OPEX; el resto se mantiene fijo para aislar drivers principales del riesgo.</t>
        </is>
      </c>
      <c r="B39" s="90" t="n"/>
      <c r="C39" s="90" t="n"/>
      <c r="D39" s="90" t="n"/>
      <c r="E39" s="90" t="n"/>
      <c r="F39" s="90" t="n"/>
      <c r="G39" s="90" t="n"/>
      <c r="H39" s="91" t="n"/>
    </row>
    <row r="42">
      <c r="A42" s="2" t="inlineStr">
        <is>
          <t>Para que sirve cada hoja / evaluacion</t>
        </is>
      </c>
    </row>
    <row r="43">
      <c r="A43" s="11" t="inlineStr">
        <is>
          <t>Hoja</t>
        </is>
      </c>
      <c r="B43" s="11" t="inlineStr">
        <is>
          <t>Objetivo</t>
        </is>
      </c>
      <c r="C43" s="11" t="inlineStr">
        <is>
          <t>Uso practico en la decision</t>
        </is>
      </c>
    </row>
    <row r="44" ht="16" customHeight="1" s="60">
      <c r="A44" s="5" t="inlineStr">
        <is>
          <t>01_Supuestos</t>
        </is>
      </c>
      <c r="B44" s="61" t="inlineStr">
        <is>
          <t>Definir input base y rango de escenarios</t>
        </is>
      </c>
      <c r="C44" s="61" t="inlineStr">
        <is>
          <t>Ajustar premisas, seleccionar Base/Downside/Upside y calibrar perfiles.</t>
        </is>
      </c>
    </row>
    <row r="45" ht="16" customHeight="1" s="60">
      <c r="A45" s="5" t="inlineStr">
        <is>
          <t>02_Modelo_Caja</t>
        </is>
      </c>
      <c r="B45" s="61" t="inlineStr">
        <is>
          <t>Calculo deterministico del flujo y KPIs</t>
        </is>
      </c>
      <c r="C45" s="61" t="inlineStr">
        <is>
          <t>Ver NPV, IRR y payback del escenario activo antes de analizar riesgo.</t>
        </is>
      </c>
    </row>
    <row r="46" ht="16" customHeight="1" s="60">
      <c r="A46" s="5" t="inlineStr">
        <is>
          <t>03_Escenarios</t>
        </is>
      </c>
      <c r="B46" s="61" t="inlineStr">
        <is>
          <t>Comparar resultados entre escenarios</t>
        </is>
      </c>
      <c r="C46" s="61" t="inlineStr">
        <is>
          <t>Evaluar resiliencia del proyecto y amplitud de resultados en stress.</t>
        </is>
      </c>
    </row>
    <row r="47" ht="32" customHeight="1" s="60">
      <c r="A47" s="5" t="inlineStr">
        <is>
          <t>04_Sensibilidad</t>
        </is>
      </c>
      <c r="B47" s="61" t="inlineStr">
        <is>
          <t>Medir impacto 1-variable sobre NPV</t>
        </is>
      </c>
      <c r="C47" s="61" t="inlineStr">
        <is>
          <t>Identificar los drivers que mas mueven el valor (precio, reservas, CAPEX, etc.).</t>
        </is>
      </c>
    </row>
    <row r="48" ht="32" customHeight="1" s="60">
      <c r="A48" s="5" t="inlineStr">
        <is>
          <t>05_Bayes_Arbol</t>
        </is>
      </c>
      <c r="B48" s="61" t="inlineStr">
        <is>
          <t>Valorar estrategia con aprendizaje (appraisal)</t>
        </is>
      </c>
      <c r="C48" s="61" t="inlineStr">
        <is>
          <t>Decidir si pagar por informacion antes de comprometer CAPEX completo.</t>
        </is>
      </c>
    </row>
    <row r="49" ht="16" customHeight="1" s="60">
      <c r="A49" s="5" t="inlineStr">
        <is>
          <t>06_MonteCarlo</t>
        </is>
      </c>
      <c r="B49" s="61" t="inlineStr">
        <is>
          <t>Cuantificar distribucion de resultados</t>
        </is>
      </c>
      <c r="C49" s="61" t="inlineStr">
        <is>
          <t>Medir probabilidad de perdida, percentiles y riesgo total de la decision.</t>
        </is>
      </c>
    </row>
    <row r="50" ht="16" customHeight="1" s="60">
      <c r="A50" s="5" t="inlineStr">
        <is>
          <t>07_Decision</t>
        </is>
      </c>
      <c r="B50" s="61" t="inlineStr">
        <is>
          <t>Consolidar resultados y recomendacion</t>
        </is>
      </c>
      <c r="C50" s="61" t="inlineStr">
        <is>
          <t>Presentar la recomendacion ejecutiva final con criterio integrado.</t>
        </is>
      </c>
    </row>
    <row r="51" ht="16" customHeight="1" s="60">
      <c r="A51" s="5" t="inlineStr">
        <is>
          <t>08_Fuentes</t>
        </is>
      </c>
      <c r="B51" s="61" t="inlineStr">
        <is>
          <t>Documentar referencias y supuestos</t>
        </is>
      </c>
      <c r="C51" s="61" t="inlineStr">
        <is>
          <t>Trazabilidad metodologica y soporte para revisiones del modelo.</t>
        </is>
      </c>
    </row>
  </sheetData>
  <mergeCells count="7">
    <mergeCell ref="A39:H39"/>
    <mergeCell ref="A35:H35"/>
    <mergeCell ref="A38:H38"/>
    <mergeCell ref="A29:H31"/>
    <mergeCell ref="A36:H36"/>
    <mergeCell ref="A37:H37"/>
    <mergeCell ref="A34:H3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O35"/>
  <sheetViews>
    <sheetView showGridLines="0" workbookViewId="0">
      <pane xSplit="2" ySplit="6" topLeftCell="C7" activePane="bottomRight" state="frozen"/>
      <selection pane="topRight" activeCell="A1" sqref="A1"/>
      <selection pane="bottomLeft" activeCell="A1" sqref="A1"/>
      <selection pane="bottomRight" activeCell="B35" sqref="B35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4" customWidth="1" style="60" min="3" max="9"/>
    <col width="12" customWidth="1" style="60" min="10" max="13"/>
    <col width="13" customWidth="1" style="60" min="14" max="39"/>
  </cols>
  <sheetData>
    <row r="1" ht="24" customHeight="1" s="60">
      <c r="A1" s="1" t="inlineStr">
        <is>
          <t>01_Supuestos</t>
        </is>
      </c>
    </row>
    <row r="2">
      <c r="A2" s="12" t="inlineStr">
        <is>
          <t>Inputs del caso unificado oil &amp; gas (USD millones y porcentajes)</t>
        </is>
      </c>
    </row>
    <row r="3">
      <c r="A3" s="13" t="inlineStr">
        <is>
          <t>Escenario activo</t>
        </is>
      </c>
      <c r="B3" s="14" t="inlineStr">
        <is>
          <t>Base</t>
        </is>
      </c>
    </row>
    <row r="4">
      <c r="B4" s="12" t="inlineStr">
        <is>
          <t>Use lista desplegable</t>
        </is>
      </c>
    </row>
    <row r="5" ht="20" customHeight="1" s="60">
      <c r="A5" s="62" t="inlineStr">
        <is>
          <t>Tabla de escenarios (ajuste en columnas C:E)</t>
        </is>
      </c>
      <c r="B5" s="92" t="n"/>
      <c r="C5" s="92" t="n"/>
      <c r="D5" s="92" t="n"/>
      <c r="E5" s="92" t="n"/>
      <c r="F5" s="92" t="n"/>
      <c r="G5" s="92" t="n"/>
      <c r="H5" s="93" t="n"/>
    </row>
    <row r="6">
      <c r="A6" s="11" t="n"/>
      <c r="B6" s="11" t="n"/>
      <c r="C6" s="11" t="inlineStr">
        <is>
          <t>Base</t>
        </is>
      </c>
      <c r="D6" s="11" t="inlineStr">
        <is>
          <t>Downside</t>
        </is>
      </c>
      <c r="E6" s="11" t="inlineStr">
        <is>
          <t>Upside</t>
        </is>
      </c>
      <c r="F6" s="11" t="inlineStr">
        <is>
          <t>Activo</t>
        </is>
      </c>
    </row>
    <row r="8">
      <c r="A8" s="6" t="inlineStr">
        <is>
          <t>Brent (USD/bbl)</t>
        </is>
      </c>
      <c r="B8" s="7" t="inlineStr">
        <is>
          <t>USD/bbl</t>
        </is>
      </c>
      <c r="C8" s="94" t="n">
        <v>78</v>
      </c>
      <c r="D8" s="94" t="n">
        <v>62</v>
      </c>
      <c r="E8" s="94" t="n">
        <v>95</v>
      </c>
      <c r="F8" s="95">
        <f>INDEX($C8:$E8, MATCH($B$3, $C$6:$E$6, 0))</f>
        <v/>
      </c>
    </row>
    <row r="9">
      <c r="A9" s="6" t="inlineStr">
        <is>
          <t>Diferencial calidad/transporte (USD/bbl)</t>
        </is>
      </c>
      <c r="B9" s="7" t="inlineStr">
        <is>
          <t>USD/bbl</t>
        </is>
      </c>
      <c r="C9" s="94" t="n">
        <v>8</v>
      </c>
      <c r="D9" s="94" t="n">
        <v>10</v>
      </c>
      <c r="E9" s="94" t="n">
        <v>6</v>
      </c>
      <c r="F9" s="95">
        <f>INDEX($C9:$E9, MATCH($B$3, $C$6:$E$6, 0))</f>
        <v/>
      </c>
    </row>
    <row r="10">
      <c r="A10" s="6" t="inlineStr">
        <is>
          <t>Reservas recuperables (MMbbl)</t>
        </is>
      </c>
      <c r="B10" s="7" t="inlineStr">
        <is>
          <t>MMbbl</t>
        </is>
      </c>
      <c r="C10" s="94" t="n">
        <v>18</v>
      </c>
      <c r="D10" s="94" t="n">
        <v>12</v>
      </c>
      <c r="E10" s="94" t="n">
        <v>24</v>
      </c>
      <c r="F10" s="95">
        <f>INDEX($C10:$E10, MATCH($B$3, $C$6:$E$6, 0))</f>
        <v/>
      </c>
    </row>
    <row r="11">
      <c r="A11" s="6" t="inlineStr">
        <is>
          <t>Working interest (WI)</t>
        </is>
      </c>
      <c r="B11" s="7" t="inlineStr">
        <is>
          <t>%</t>
        </is>
      </c>
      <c r="C11" s="96" t="n">
        <v>0.85</v>
      </c>
      <c r="D11" s="96" t="n">
        <v>0.85</v>
      </c>
      <c r="E11" s="96" t="n">
        <v>0.85</v>
      </c>
      <c r="F11" s="97">
        <f>INDEX($C11:$E11, MATCH($B$3, $C$6:$E$6, 0))</f>
        <v/>
      </c>
    </row>
    <row r="12">
      <c r="A12" s="6" t="inlineStr">
        <is>
          <t>Royalty</t>
        </is>
      </c>
      <c r="B12" s="7" t="inlineStr">
        <is>
          <t>%</t>
        </is>
      </c>
      <c r="C12" s="96" t="n">
        <v>0.08</v>
      </c>
      <c r="D12" s="96" t="n">
        <v>0.1</v>
      </c>
      <c r="E12" s="96" t="n">
        <v>0.08</v>
      </c>
      <c r="F12" s="97">
        <f>INDEX($C12:$E12, MATCH($B$3, $C$6:$E$6, 0))</f>
        <v/>
      </c>
    </row>
    <row r="13">
      <c r="A13" s="6" t="inlineStr">
        <is>
          <t>CAPEX desarrollo (USDm)</t>
        </is>
      </c>
      <c r="B13" s="7" t="inlineStr">
        <is>
          <t>USDm</t>
        </is>
      </c>
      <c r="C13" s="94" t="n">
        <v>420</v>
      </c>
      <c r="D13" s="94" t="n">
        <v>520</v>
      </c>
      <c r="E13" s="94" t="n">
        <v>380</v>
      </c>
      <c r="F13" s="95">
        <f>INDEX($C13:$E13, MATCH($B$3, $C$6:$E$6, 0))</f>
        <v/>
      </c>
    </row>
    <row r="14">
      <c r="A14" s="6" t="inlineStr">
        <is>
          <t>OPEX variable (USD/bbl)</t>
        </is>
      </c>
      <c r="B14" s="7" t="inlineStr">
        <is>
          <t>USD/bbl</t>
        </is>
      </c>
      <c r="C14" s="94" t="n">
        <v>12</v>
      </c>
      <c r="D14" s="94" t="n">
        <v>15</v>
      </c>
      <c r="E14" s="94" t="n">
        <v>10.5</v>
      </c>
      <c r="F14" s="95">
        <f>INDEX($C14:$E14, MATCH($B$3, $C$6:$E$6, 0))</f>
        <v/>
      </c>
    </row>
    <row r="15">
      <c r="A15" s="6" t="inlineStr">
        <is>
          <t>OPEX fijo anual (USDm)</t>
        </is>
      </c>
      <c r="B15" s="7" t="inlineStr">
        <is>
          <t>USDm/año</t>
        </is>
      </c>
      <c r="C15" s="94" t="n">
        <v>16</v>
      </c>
      <c r="D15" s="94" t="n">
        <v>18</v>
      </c>
      <c r="E15" s="94" t="n">
        <v>15</v>
      </c>
      <c r="F15" s="95">
        <f>INDEX($C15:$E15, MATCH($B$3, $C$6:$E$6, 0))</f>
        <v/>
      </c>
    </row>
    <row r="16">
      <c r="A16" s="6" t="inlineStr">
        <is>
          <t>Tasa de impuesto efectiva</t>
        </is>
      </c>
      <c r="B16" s="7" t="inlineStr">
        <is>
          <t>%</t>
        </is>
      </c>
      <c r="C16" s="96" t="n">
        <v>0.32</v>
      </c>
      <c r="D16" s="96" t="n">
        <v>0.32</v>
      </c>
      <c r="E16" s="96" t="n">
        <v>0.32</v>
      </c>
      <c r="F16" s="97">
        <f>INDEX($C16:$E16, MATCH($B$3, $C$6:$E$6, 0))</f>
        <v/>
      </c>
    </row>
    <row r="17">
      <c r="A17" s="6" t="inlineStr">
        <is>
          <t>Tasa de descuento real</t>
        </is>
      </c>
      <c r="B17" s="7" t="inlineStr">
        <is>
          <t>%</t>
        </is>
      </c>
      <c r="C17" s="96" t="n">
        <v>0.12</v>
      </c>
      <c r="D17" s="96" t="n">
        <v>0.14</v>
      </c>
      <c r="E17" s="96" t="n">
        <v>0.1</v>
      </c>
      <c r="F17" s="97">
        <f>INDEX($C17:$E17, MATCH($B$3, $C$6:$E$6, 0))</f>
        <v/>
      </c>
    </row>
    <row r="18">
      <c r="A18" s="6" t="inlineStr">
        <is>
          <t>Sustain CAPEX (% ingresos)</t>
        </is>
      </c>
      <c r="B18" s="7" t="inlineStr">
        <is>
          <t>%</t>
        </is>
      </c>
      <c r="C18" s="96" t="n">
        <v>0.06</v>
      </c>
      <c r="D18" s="96" t="n">
        <v>0.07000000000000001</v>
      </c>
      <c r="E18" s="96" t="n">
        <v>0.05</v>
      </c>
      <c r="F18" s="97">
        <f>INDEX($C18:$E18, MATCH($B$3, $C$6:$E$6, 0))</f>
        <v/>
      </c>
    </row>
    <row r="19">
      <c r="A19" s="6" t="inlineStr">
        <is>
          <t>Abandono final (USDm)</t>
        </is>
      </c>
      <c r="B19" s="7" t="inlineStr">
        <is>
          <t>USDm</t>
        </is>
      </c>
      <c r="C19" s="94" t="n">
        <v>28</v>
      </c>
      <c r="D19" s="94" t="n">
        <v>35</v>
      </c>
      <c r="E19" s="94" t="n">
        <v>24</v>
      </c>
      <c r="F19" s="95">
        <f>INDEX($C19:$E19, MATCH($B$3, $C$6:$E$6, 0))</f>
        <v/>
      </c>
    </row>
    <row r="20">
      <c r="A20" s="6" t="inlineStr">
        <is>
          <t>NPV si NO es comercial y se desarrolla (USDm)</t>
        </is>
      </c>
      <c r="B20" s="7" t="inlineStr">
        <is>
          <t>USDm</t>
        </is>
      </c>
      <c r="C20" s="94" t="n">
        <v>-210</v>
      </c>
      <c r="D20" s="94" t="n">
        <v>-260</v>
      </c>
      <c r="E20" s="94" t="n">
        <v>-170</v>
      </c>
      <c r="F20" s="95">
        <f>INDEX($C20:$E20, MATCH($B$3, $C$6:$E$6, 0))</f>
        <v/>
      </c>
    </row>
    <row r="21">
      <c r="A21" s="6" t="inlineStr">
        <is>
          <t>Costo appraisal / prueba (USDm)</t>
        </is>
      </c>
      <c r="B21" s="7" t="inlineStr">
        <is>
          <t>USDm</t>
        </is>
      </c>
      <c r="C21" s="94" t="n">
        <v>22</v>
      </c>
      <c r="D21" s="94" t="n">
        <v>24</v>
      </c>
      <c r="E21" s="94" t="n">
        <v>20</v>
      </c>
      <c r="F21" s="95">
        <f>INDEX($C21:$E21, MATCH($B$3, $C$6:$E$6, 0))</f>
        <v/>
      </c>
    </row>
    <row r="22">
      <c r="A22" s="6" t="inlineStr">
        <is>
          <t>Prior P(comercial)</t>
        </is>
      </c>
      <c r="B22" s="7" t="inlineStr">
        <is>
          <t>%</t>
        </is>
      </c>
      <c r="C22" s="96" t="n">
        <v>0.45</v>
      </c>
      <c r="D22" s="96" t="n">
        <v>0.35</v>
      </c>
      <c r="E22" s="96" t="n">
        <v>0.55</v>
      </c>
      <c r="F22" s="97">
        <f>INDEX($C22:$E22, MATCH($B$3, $C$6:$E$6, 0))</f>
        <v/>
      </c>
    </row>
    <row r="23">
      <c r="A23" s="6" t="inlineStr">
        <is>
          <t>Sensibilidad prueba (TPR)</t>
        </is>
      </c>
      <c r="B23" s="7" t="inlineStr">
        <is>
          <t>%</t>
        </is>
      </c>
      <c r="C23" s="96" t="n">
        <v>0.82</v>
      </c>
      <c r="D23" s="96" t="n">
        <v>0.78</v>
      </c>
      <c r="E23" s="96" t="n">
        <v>0.86</v>
      </c>
      <c r="F23" s="97">
        <f>INDEX($C23:$E23, MATCH($B$3, $C$6:$E$6, 0))</f>
        <v/>
      </c>
    </row>
    <row r="24">
      <c r="A24" s="6" t="inlineStr">
        <is>
          <t>Especificidad prueba (TNR)</t>
        </is>
      </c>
      <c r="B24" s="7" t="inlineStr">
        <is>
          <t>%</t>
        </is>
      </c>
      <c r="C24" s="96" t="n">
        <v>0.74</v>
      </c>
      <c r="D24" s="96" t="n">
        <v>0.7</v>
      </c>
      <c r="E24" s="96" t="n">
        <v>0.8</v>
      </c>
      <c r="F24" s="97">
        <f>INDEX($C24:$E24, MATCH($B$3, $C$6:$E$6, 0))</f>
        <v/>
      </c>
    </row>
    <row r="28" ht="20" customHeight="1" s="60">
      <c r="A28" s="62" t="inlineStr">
        <is>
          <t>Perfiles del proyecto (mismo ejercicio para todos los analisis)</t>
        </is>
      </c>
      <c r="B28" s="92" t="n"/>
      <c r="C28" s="92" t="n"/>
      <c r="D28" s="92" t="n"/>
      <c r="E28" s="92" t="n"/>
      <c r="F28" s="92" t="n"/>
      <c r="G28" s="92" t="n"/>
      <c r="H28" s="93" t="n"/>
    </row>
    <row r="30">
      <c r="A30" s="19" t="inlineStr">
        <is>
          <t>Año</t>
        </is>
      </c>
      <c r="B30" s="19" t="inlineStr">
        <is>
          <t>n/a</t>
        </is>
      </c>
      <c r="C30" s="20" t="n">
        <v>0</v>
      </c>
      <c r="D30" s="20" t="n">
        <v>1</v>
      </c>
      <c r="E30" s="20" t="n">
        <v>2</v>
      </c>
      <c r="F30" s="20" t="n">
        <v>3</v>
      </c>
      <c r="G30" s="20" t="n">
        <v>4</v>
      </c>
      <c r="H30" s="20" t="n">
        <v>5</v>
      </c>
      <c r="I30" s="20" t="n">
        <v>6</v>
      </c>
      <c r="J30" s="20" t="n">
        <v>7</v>
      </c>
      <c r="K30" s="20" t="n">
        <v>8</v>
      </c>
      <c r="L30" s="20" t="n">
        <v>9</v>
      </c>
      <c r="M30" s="20" t="n">
        <v>10</v>
      </c>
      <c r="N30" s="2" t="inlineStr">
        <is>
          <t>Checks</t>
        </is>
      </c>
    </row>
    <row r="31">
      <c r="A31" s="5" t="inlineStr">
        <is>
          <t>Perfil produccion (% reservas)</t>
        </is>
      </c>
      <c r="B31" s="5" t="inlineStr">
        <is>
          <t>%</t>
        </is>
      </c>
      <c r="C31" s="98" t="n">
        <v>0</v>
      </c>
      <c r="D31" s="98" t="n">
        <v>0.05</v>
      </c>
      <c r="E31" s="98" t="n">
        <v>0.08</v>
      </c>
      <c r="F31" s="98" t="n">
        <v>0.12</v>
      </c>
      <c r="G31" s="98" t="n">
        <v>0.15</v>
      </c>
      <c r="H31" s="98" t="n">
        <v>0.15</v>
      </c>
      <c r="I31" s="98" t="n">
        <v>0.13</v>
      </c>
      <c r="J31" s="98" t="n">
        <v>0.11</v>
      </c>
      <c r="K31" s="98" t="n">
        <v>0.09</v>
      </c>
      <c r="L31" s="98" t="n">
        <v>0.07000000000000001</v>
      </c>
      <c r="M31" s="98" t="n">
        <v>0.05</v>
      </c>
      <c r="N31" s="5" t="inlineStr">
        <is>
          <t>Suma perfil produccion</t>
        </is>
      </c>
      <c r="O31" s="99">
        <f>SUM(C31:M31)</f>
        <v/>
      </c>
    </row>
    <row r="32">
      <c r="A32" s="5" t="inlineStr">
        <is>
          <t>Perfil CAPEX desarrollo (%)</t>
        </is>
      </c>
      <c r="B32" s="5" t="inlineStr">
        <is>
          <t>%</t>
        </is>
      </c>
      <c r="C32" s="98" t="n">
        <v>0.45</v>
      </c>
      <c r="D32" s="98" t="n">
        <v>0.35</v>
      </c>
      <c r="E32" s="98" t="n">
        <v>0.15</v>
      </c>
      <c r="F32" s="98" t="n">
        <v>0.05</v>
      </c>
      <c r="G32" s="98" t="n">
        <v>0</v>
      </c>
      <c r="H32" s="98" t="n">
        <v>0</v>
      </c>
      <c r="I32" s="98" t="n">
        <v>0</v>
      </c>
      <c r="J32" s="98" t="n">
        <v>0</v>
      </c>
      <c r="K32" s="98" t="n">
        <v>0</v>
      </c>
      <c r="L32" s="98" t="n">
        <v>0</v>
      </c>
      <c r="M32" s="98" t="n">
        <v>0</v>
      </c>
      <c r="N32" s="5" t="inlineStr">
        <is>
          <t>Suma perfil CAPEX</t>
        </is>
      </c>
      <c r="O32" s="99">
        <f>SUM(C32:M32)</f>
        <v/>
      </c>
    </row>
    <row r="33">
      <c r="A33" s="5" t="inlineStr">
        <is>
          <t>Perfil depreciacion fiscal (%)</t>
        </is>
      </c>
      <c r="B33" s="5" t="inlineStr">
        <is>
          <t>%</t>
        </is>
      </c>
      <c r="C33" s="98" t="n">
        <v>0</v>
      </c>
      <c r="D33" s="98" t="n">
        <v>0.2</v>
      </c>
      <c r="E33" s="98" t="n">
        <v>0.2</v>
      </c>
      <c r="F33" s="98" t="n">
        <v>0.2</v>
      </c>
      <c r="G33" s="98" t="n">
        <v>0.2</v>
      </c>
      <c r="H33" s="98" t="n">
        <v>0.2</v>
      </c>
      <c r="I33" s="98" t="n">
        <v>0</v>
      </c>
      <c r="J33" s="98" t="n">
        <v>0</v>
      </c>
      <c r="K33" s="98" t="n">
        <v>0</v>
      </c>
      <c r="L33" s="98" t="n">
        <v>0</v>
      </c>
      <c r="M33" s="98" t="n">
        <v>0</v>
      </c>
      <c r="N33" s="5" t="inlineStr">
        <is>
          <t>Suma perfil depreciacion</t>
        </is>
      </c>
      <c r="O33" s="99">
        <f>SUM(C33:M33)</f>
        <v/>
      </c>
    </row>
    <row r="34">
      <c r="A34" s="5" t="inlineStr">
        <is>
          <t>Factor descuento (activo)</t>
        </is>
      </c>
      <c r="B34" s="5" t="inlineStr">
        <is>
          <t>x</t>
        </is>
      </c>
      <c r="C34" s="23">
        <f>1/(1+$F$17)^C30</f>
        <v/>
      </c>
      <c r="D34" s="23">
        <f>1/(1+$F$17)^D30</f>
        <v/>
      </c>
      <c r="E34" s="23">
        <f>1/(1+$F$17)^E30</f>
        <v/>
      </c>
      <c r="F34" s="23">
        <f>1/(1+$F$17)^F30</f>
        <v/>
      </c>
      <c r="G34" s="23">
        <f>1/(1+$F$17)^G30</f>
        <v/>
      </c>
      <c r="H34" s="23">
        <f>1/(1+$F$17)^H30</f>
        <v/>
      </c>
      <c r="I34" s="23">
        <f>1/(1+$F$17)^I30</f>
        <v/>
      </c>
      <c r="J34" s="23">
        <f>1/(1+$F$17)^J30</f>
        <v/>
      </c>
      <c r="K34" s="23">
        <f>1/(1+$F$17)^K30</f>
        <v/>
      </c>
      <c r="L34" s="23">
        <f>1/(1+$F$17)^L30</f>
        <v/>
      </c>
      <c r="M34" s="23">
        <f>1/(1+$F$17)^M30</f>
        <v/>
      </c>
    </row>
    <row r="35">
      <c r="A35" s="5" t="inlineStr">
        <is>
          <t>Indicador produccion &gt; 0</t>
        </is>
      </c>
      <c r="B35" s="5" t="inlineStr">
        <is>
          <t>0/1</t>
        </is>
      </c>
      <c r="C35" s="7">
        <f>--(C31&gt;0)</f>
        <v/>
      </c>
      <c r="D35" s="7">
        <f>--(D31&gt;0)</f>
        <v/>
      </c>
      <c r="E35" s="7">
        <f>--(E31&gt;0)</f>
        <v/>
      </c>
      <c r="F35" s="7">
        <f>--(F31&gt;0)</f>
        <v/>
      </c>
      <c r="G35" s="7">
        <f>--(G31&gt;0)</f>
        <v/>
      </c>
      <c r="H35" s="7">
        <f>--(H31&gt;0)</f>
        <v/>
      </c>
      <c r="I35" s="7">
        <f>--(I31&gt;0)</f>
        <v/>
      </c>
      <c r="J35" s="7">
        <f>--(J31&gt;0)</f>
        <v/>
      </c>
      <c r="K35" s="7">
        <f>--(K31&gt;0)</f>
        <v/>
      </c>
      <c r="L35" s="7">
        <f>--(L31&gt;0)</f>
        <v/>
      </c>
      <c r="M35" s="7">
        <f>--(M31&gt;0)</f>
        <v/>
      </c>
    </row>
  </sheetData>
  <mergeCells count="2">
    <mergeCell ref="A28:H28"/>
    <mergeCell ref="A5:H5"/>
  </mergeCells>
  <conditionalFormatting sqref="O31:O33">
    <cfRule type="cellIs" priority="1" operator="notEqual" dxfId="0">
      <formula>1</formula>
    </cfRule>
  </conditionalFormatting>
  <dataValidations count="1">
    <dataValidation sqref="B3" showDropDown="0" showInputMessage="0" showErrorMessage="0" allowBlank="0" type="list">
      <formula1>"Base,Downside,Upside"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49"/>
  <sheetViews>
    <sheetView showGridLines="0" workbookViewId="0">
      <pane xSplit="2" ySplit="9" topLeftCell="C10" activePane="bottomRight" state="frozen"/>
      <selection pane="topRight" activeCell="A1" sqref="A1"/>
      <selection pane="bottomLeft" activeCell="A1" sqref="A1"/>
      <selection pane="bottomRight" activeCell="B44" sqref="B44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4" customWidth="1" style="60" min="3" max="9"/>
    <col width="12" customWidth="1" style="60" min="10" max="13"/>
    <col width="13" customWidth="1" style="60" min="14" max="39"/>
  </cols>
  <sheetData>
    <row r="1" ht="24" customHeight="1" s="60">
      <c r="A1" s="1" t="inlineStr">
        <is>
          <t>02_Modelo_Caja</t>
        </is>
      </c>
    </row>
    <row r="2">
      <c r="A2" s="12" t="inlineStr">
        <is>
          <t>Flujo de caja anual del proyecto oil &amp; gas - escenario activo en 01_Supuestos</t>
        </is>
      </c>
    </row>
    <row r="3">
      <c r="A3" s="13" t="inlineStr">
        <is>
          <t>Escenario activo</t>
        </is>
      </c>
      <c r="B3" s="100">
        <f>'01_Supuestos'!$B$3</f>
        <v/>
      </c>
    </row>
    <row r="4">
      <c r="A4" s="13" t="inlineStr">
        <is>
          <t>NPV (USDm)</t>
        </is>
      </c>
      <c r="B4" s="100">
        <f>SUM(C25:M25)</f>
        <v/>
      </c>
    </row>
    <row r="5">
      <c r="A5" s="13" t="inlineStr">
        <is>
          <t>IRR</t>
        </is>
      </c>
      <c r="B5" s="25">
        <f>IFERROR(IRR(C23:M23),"")</f>
        <v/>
      </c>
    </row>
    <row r="6">
      <c r="A6" s="13" t="inlineStr">
        <is>
          <t>Payback descontado (año)</t>
        </is>
      </c>
      <c r="B6" s="100">
        <f>IFERROR(INDEX(C10:M10, MATCH(TRUE, C28:M28&gt;=0, 0)), "No recupera")</f>
        <v/>
      </c>
    </row>
    <row r="8" ht="20" customHeight="1" s="60">
      <c r="A8" s="62" t="inlineStr">
        <is>
          <t>Flujo anual (USDm salvo donde se indica)</t>
        </is>
      </c>
      <c r="B8" s="92" t="n"/>
      <c r="C8" s="92" t="n"/>
      <c r="D8" s="92" t="n"/>
      <c r="E8" s="92" t="n"/>
      <c r="F8" s="92" t="n"/>
      <c r="G8" s="92" t="n"/>
      <c r="H8" s="93" t="n"/>
    </row>
    <row r="9">
      <c r="A9" s="11" t="inlineStr">
        <is>
          <t>Concepto</t>
        </is>
      </c>
      <c r="B9" s="11" t="inlineStr">
        <is>
          <t>Unidad</t>
        </is>
      </c>
      <c r="C9" s="11" t="inlineStr">
        <is>
          <t>Año 0</t>
        </is>
      </c>
      <c r="D9" s="11" t="inlineStr">
        <is>
          <t>Año 1</t>
        </is>
      </c>
      <c r="E9" s="11" t="inlineStr">
        <is>
          <t>Año 2</t>
        </is>
      </c>
      <c r="F9" s="11" t="inlineStr">
        <is>
          <t>Año 3</t>
        </is>
      </c>
      <c r="G9" s="11" t="inlineStr">
        <is>
          <t>Año 4</t>
        </is>
      </c>
      <c r="H9" s="11" t="inlineStr">
        <is>
          <t>Año 5</t>
        </is>
      </c>
      <c r="I9" s="11" t="inlineStr">
        <is>
          <t>Año 6</t>
        </is>
      </c>
      <c r="J9" s="11" t="inlineStr">
        <is>
          <t>Año 7</t>
        </is>
      </c>
      <c r="K9" s="11" t="inlineStr">
        <is>
          <t>Año 8</t>
        </is>
      </c>
      <c r="L9" s="11" t="inlineStr">
        <is>
          <t>Año 9</t>
        </is>
      </c>
      <c r="M9" s="11" t="inlineStr">
        <is>
          <t>Año 10</t>
        </is>
      </c>
    </row>
    <row r="10">
      <c r="A10" s="5" t="inlineStr">
        <is>
          <t>Año</t>
        </is>
      </c>
      <c r="B10" s="7" t="inlineStr">
        <is>
          <t>n/a</t>
        </is>
      </c>
      <c r="C10" s="101">
        <f>'01_Supuestos'!C30</f>
        <v/>
      </c>
      <c r="D10" s="101">
        <f>'01_Supuestos'!D30</f>
        <v/>
      </c>
      <c r="E10" s="101">
        <f>'01_Supuestos'!E30</f>
        <v/>
      </c>
      <c r="F10" s="101">
        <f>'01_Supuestos'!F30</f>
        <v/>
      </c>
      <c r="G10" s="101">
        <f>'01_Supuestos'!G30</f>
        <v/>
      </c>
      <c r="H10" s="101">
        <f>'01_Supuestos'!H30</f>
        <v/>
      </c>
      <c r="I10" s="101">
        <f>'01_Supuestos'!I30</f>
        <v/>
      </c>
      <c r="J10" s="101">
        <f>'01_Supuestos'!J30</f>
        <v/>
      </c>
      <c r="K10" s="101">
        <f>'01_Supuestos'!K30</f>
        <v/>
      </c>
      <c r="L10" s="101">
        <f>'01_Supuestos'!L30</f>
        <v/>
      </c>
      <c r="M10" s="101">
        <f>'01_Supuestos'!M30</f>
        <v/>
      </c>
    </row>
    <row r="11">
      <c r="A11" s="5" t="inlineStr">
        <is>
          <t>Perfil produccion</t>
        </is>
      </c>
      <c r="B11" s="7" t="inlineStr">
        <is>
          <t>%</t>
        </is>
      </c>
      <c r="C11" s="98">
        <f>'01_Supuestos'!C31</f>
        <v/>
      </c>
      <c r="D11" s="98">
        <f>'01_Supuestos'!D31</f>
        <v/>
      </c>
      <c r="E11" s="98">
        <f>'01_Supuestos'!E31</f>
        <v/>
      </c>
      <c r="F11" s="98">
        <f>'01_Supuestos'!F31</f>
        <v/>
      </c>
      <c r="G11" s="98">
        <f>'01_Supuestos'!G31</f>
        <v/>
      </c>
      <c r="H11" s="98">
        <f>'01_Supuestos'!H31</f>
        <v/>
      </c>
      <c r="I11" s="98">
        <f>'01_Supuestos'!I31</f>
        <v/>
      </c>
      <c r="J11" s="98">
        <f>'01_Supuestos'!J31</f>
        <v/>
      </c>
      <c r="K11" s="98">
        <f>'01_Supuestos'!K31</f>
        <v/>
      </c>
      <c r="L11" s="98">
        <f>'01_Supuestos'!L31</f>
        <v/>
      </c>
      <c r="M11" s="98">
        <f>'01_Supuestos'!M31</f>
        <v/>
      </c>
    </row>
    <row r="12">
      <c r="A12" s="5" t="inlineStr">
        <is>
          <t>Produccion bruta</t>
        </is>
      </c>
      <c r="B12" s="7" t="inlineStr">
        <is>
          <t>MMbbl</t>
        </is>
      </c>
      <c r="C12" s="27">
        <f>$B$40*C11</f>
        <v/>
      </c>
      <c r="D12" s="27">
        <f>$B$40*D11</f>
        <v/>
      </c>
      <c r="E12" s="27">
        <f>$B$40*E11</f>
        <v/>
      </c>
      <c r="F12" s="27">
        <f>$B$40*F11</f>
        <v/>
      </c>
      <c r="G12" s="27">
        <f>$B$40*G11</f>
        <v/>
      </c>
      <c r="H12" s="27">
        <f>$B$40*H11</f>
        <v/>
      </c>
      <c r="I12" s="27">
        <f>$B$40*I11</f>
        <v/>
      </c>
      <c r="J12" s="27">
        <f>$B$40*J11</f>
        <v/>
      </c>
      <c r="K12" s="27">
        <f>$B$40*K11</f>
        <v/>
      </c>
      <c r="L12" s="27">
        <f>$B$40*L11</f>
        <v/>
      </c>
      <c r="M12" s="27">
        <f>$B$40*M11</f>
        <v/>
      </c>
    </row>
    <row r="13">
      <c r="A13" s="5" t="inlineStr">
        <is>
          <t>Precio realizado</t>
        </is>
      </c>
      <c r="B13" s="7" t="inlineStr">
        <is>
          <t>USD/bbl</t>
        </is>
      </c>
      <c r="C13" s="102">
        <f>$B$38-$B$39</f>
        <v/>
      </c>
      <c r="D13" s="102">
        <f>$B$38-$B$39</f>
        <v/>
      </c>
      <c r="E13" s="102">
        <f>$B$38-$B$39</f>
        <v/>
      </c>
      <c r="F13" s="102">
        <f>$B$38-$B$39</f>
        <v/>
      </c>
      <c r="G13" s="102">
        <f>$B$38-$B$39</f>
        <v/>
      </c>
      <c r="H13" s="102">
        <f>$B$38-$B$39</f>
        <v/>
      </c>
      <c r="I13" s="102">
        <f>$B$38-$B$39</f>
        <v/>
      </c>
      <c r="J13" s="102">
        <f>$B$38-$B$39</f>
        <v/>
      </c>
      <c r="K13" s="102">
        <f>$B$38-$B$39</f>
        <v/>
      </c>
      <c r="L13" s="102">
        <f>$B$38-$B$39</f>
        <v/>
      </c>
      <c r="M13" s="102">
        <f>$B$38-$B$39</f>
        <v/>
      </c>
    </row>
    <row r="14">
      <c r="A14" s="5" t="inlineStr">
        <is>
          <t>Ingresos</t>
        </is>
      </c>
      <c r="B14" s="7" t="inlineStr">
        <is>
          <t>USDm</t>
        </is>
      </c>
      <c r="C14" s="102">
        <f>C12*$B$41*C13</f>
        <v/>
      </c>
      <c r="D14" s="102">
        <f>D12*$B$41*D13</f>
        <v/>
      </c>
      <c r="E14" s="102">
        <f>E12*$B$41*E13</f>
        <v/>
      </c>
      <c r="F14" s="102">
        <f>F12*$B$41*F13</f>
        <v/>
      </c>
      <c r="G14" s="102">
        <f>G12*$B$41*G13</f>
        <v/>
      </c>
      <c r="H14" s="102">
        <f>H12*$B$41*H13</f>
        <v/>
      </c>
      <c r="I14" s="102">
        <f>I12*$B$41*I13</f>
        <v/>
      </c>
      <c r="J14" s="102">
        <f>J12*$B$41*J13</f>
        <v/>
      </c>
      <c r="K14" s="102">
        <f>K12*$B$41*K13</f>
        <v/>
      </c>
      <c r="L14" s="102">
        <f>L12*$B$41*L13</f>
        <v/>
      </c>
      <c r="M14" s="102">
        <f>M12*$B$41*M13</f>
        <v/>
      </c>
    </row>
    <row r="15">
      <c r="A15" s="5" t="inlineStr">
        <is>
          <t>Royalty</t>
        </is>
      </c>
      <c r="B15" s="7" t="inlineStr">
        <is>
          <t>USDm</t>
        </is>
      </c>
      <c r="C15" s="102">
        <f>C14*$B$42</f>
        <v/>
      </c>
      <c r="D15" s="102">
        <f>D14*$B$42</f>
        <v/>
      </c>
      <c r="E15" s="102">
        <f>E14*$B$42</f>
        <v/>
      </c>
      <c r="F15" s="102">
        <f>F14*$B$42</f>
        <v/>
      </c>
      <c r="G15" s="102">
        <f>G14*$B$42</f>
        <v/>
      </c>
      <c r="H15" s="102">
        <f>H14*$B$42</f>
        <v/>
      </c>
      <c r="I15" s="102">
        <f>I14*$B$42</f>
        <v/>
      </c>
      <c r="J15" s="102">
        <f>J14*$B$42</f>
        <v/>
      </c>
      <c r="K15" s="102">
        <f>K14*$B$42</f>
        <v/>
      </c>
      <c r="L15" s="102">
        <f>L14*$B$42</f>
        <v/>
      </c>
      <c r="M15" s="102">
        <f>M14*$B$42</f>
        <v/>
      </c>
    </row>
    <row r="16">
      <c r="A16" s="5" t="inlineStr">
        <is>
          <t>OPEX variable</t>
        </is>
      </c>
      <c r="B16" s="7" t="inlineStr">
        <is>
          <t>USDm</t>
        </is>
      </c>
      <c r="C16" s="102">
        <f>C12*$B$41*$B$44</f>
        <v/>
      </c>
      <c r="D16" s="102">
        <f>D12*$B$41*$B$44</f>
        <v/>
      </c>
      <c r="E16" s="102">
        <f>E12*$B$41*$B$44</f>
        <v/>
      </c>
      <c r="F16" s="102">
        <f>F12*$B$41*$B$44</f>
        <v/>
      </c>
      <c r="G16" s="102">
        <f>G12*$B$41*$B$44</f>
        <v/>
      </c>
      <c r="H16" s="102">
        <f>H12*$B$41*$B$44</f>
        <v/>
      </c>
      <c r="I16" s="102">
        <f>I12*$B$41*$B$44</f>
        <v/>
      </c>
      <c r="J16" s="102">
        <f>J12*$B$41*$B$44</f>
        <v/>
      </c>
      <c r="K16" s="102">
        <f>K12*$B$41*$B$44</f>
        <v/>
      </c>
      <c r="L16" s="102">
        <f>L12*$B$41*$B$44</f>
        <v/>
      </c>
      <c r="M16" s="102">
        <f>M12*$B$41*$B$44</f>
        <v/>
      </c>
    </row>
    <row r="17">
      <c r="A17" s="5" t="inlineStr">
        <is>
          <t>OPEX fijo</t>
        </is>
      </c>
      <c r="B17" s="7" t="inlineStr">
        <is>
          <t>USDm</t>
        </is>
      </c>
      <c r="C17" s="102">
        <f>IF(C12&gt;0,$B$45,0)</f>
        <v/>
      </c>
      <c r="D17" s="102">
        <f>IF(D12&gt;0,$B$45,0)</f>
        <v/>
      </c>
      <c r="E17" s="102">
        <f>IF(E12&gt;0,$B$45,0)</f>
        <v/>
      </c>
      <c r="F17" s="102">
        <f>IF(F12&gt;0,$B$45,0)</f>
        <v/>
      </c>
      <c r="G17" s="102">
        <f>IF(G12&gt;0,$B$45,0)</f>
        <v/>
      </c>
      <c r="H17" s="102">
        <f>IF(H12&gt;0,$B$45,0)</f>
        <v/>
      </c>
      <c r="I17" s="102">
        <f>IF(I12&gt;0,$B$45,0)</f>
        <v/>
      </c>
      <c r="J17" s="102">
        <f>IF(J12&gt;0,$B$45,0)</f>
        <v/>
      </c>
      <c r="K17" s="102">
        <f>IF(K12&gt;0,$B$45,0)</f>
        <v/>
      </c>
      <c r="L17" s="102">
        <f>IF(L12&gt;0,$B$45,0)</f>
        <v/>
      </c>
      <c r="M17" s="102">
        <f>IF(M12&gt;0,$B$45,0)</f>
        <v/>
      </c>
    </row>
    <row r="18">
      <c r="A18" s="5" t="inlineStr">
        <is>
          <t>EBITDA antes sustain</t>
        </is>
      </c>
      <c r="B18" s="7" t="inlineStr">
        <is>
          <t>USDm</t>
        </is>
      </c>
      <c r="C18" s="102">
        <f>C14-C15-C16-C17</f>
        <v/>
      </c>
      <c r="D18" s="102">
        <f>D14-D15-D16-D17</f>
        <v/>
      </c>
      <c r="E18" s="102">
        <f>E14-E15-E16-E17</f>
        <v/>
      </c>
      <c r="F18" s="102">
        <f>F14-F15-F16-F17</f>
        <v/>
      </c>
      <c r="G18" s="102">
        <f>G14-G15-G16-G17</f>
        <v/>
      </c>
      <c r="H18" s="102">
        <f>H14-H15-H16-H17</f>
        <v/>
      </c>
      <c r="I18" s="102">
        <f>I14-I15-I16-I17</f>
        <v/>
      </c>
      <c r="J18" s="102">
        <f>J14-J15-J16-J17</f>
        <v/>
      </c>
      <c r="K18" s="102">
        <f>K14-K15-K16-K17</f>
        <v/>
      </c>
      <c r="L18" s="102">
        <f>L14-L15-L16-L17</f>
        <v/>
      </c>
      <c r="M18" s="102">
        <f>M14-M15-M16-M17</f>
        <v/>
      </c>
    </row>
    <row r="19">
      <c r="A19" s="5" t="inlineStr">
        <is>
          <t>Sustain CAPEX</t>
        </is>
      </c>
      <c r="B19" s="7" t="inlineStr">
        <is>
          <t>USDm</t>
        </is>
      </c>
      <c r="C19" s="102">
        <f>C14*$B$48</f>
        <v/>
      </c>
      <c r="D19" s="102">
        <f>D14*$B$48</f>
        <v/>
      </c>
      <c r="E19" s="102">
        <f>E14*$B$48</f>
        <v/>
      </c>
      <c r="F19" s="102">
        <f>F14*$B$48</f>
        <v/>
      </c>
      <c r="G19" s="102">
        <f>G14*$B$48</f>
        <v/>
      </c>
      <c r="H19" s="102">
        <f>H14*$B$48</f>
        <v/>
      </c>
      <c r="I19" s="102">
        <f>I14*$B$48</f>
        <v/>
      </c>
      <c r="J19" s="102">
        <f>J14*$B$48</f>
        <v/>
      </c>
      <c r="K19" s="102">
        <f>K14*$B$48</f>
        <v/>
      </c>
      <c r="L19" s="102">
        <f>L14*$B$48</f>
        <v/>
      </c>
      <c r="M19" s="102">
        <f>M14*$B$48</f>
        <v/>
      </c>
    </row>
    <row r="20">
      <c r="A20" s="5" t="inlineStr">
        <is>
          <t>CAPEX desarrollo</t>
        </is>
      </c>
      <c r="B20" s="7" t="inlineStr">
        <is>
          <t>USDm</t>
        </is>
      </c>
      <c r="C20" s="102">
        <f>$B$43*'01_Supuestos'!C32</f>
        <v/>
      </c>
      <c r="D20" s="102">
        <f>$B$43*'01_Supuestos'!D32</f>
        <v/>
      </c>
      <c r="E20" s="102">
        <f>$B$43*'01_Supuestos'!E32</f>
        <v/>
      </c>
      <c r="F20" s="102">
        <f>$B$43*'01_Supuestos'!F32</f>
        <v/>
      </c>
      <c r="G20" s="102">
        <f>$B$43*'01_Supuestos'!G32</f>
        <v/>
      </c>
      <c r="H20" s="102">
        <f>$B$43*'01_Supuestos'!H32</f>
        <v/>
      </c>
      <c r="I20" s="102">
        <f>$B$43*'01_Supuestos'!I32</f>
        <v/>
      </c>
      <c r="J20" s="102">
        <f>$B$43*'01_Supuestos'!J32</f>
        <v/>
      </c>
      <c r="K20" s="102">
        <f>$B$43*'01_Supuestos'!K32</f>
        <v/>
      </c>
      <c r="L20" s="102">
        <f>$B$43*'01_Supuestos'!L32</f>
        <v/>
      </c>
      <c r="M20" s="102">
        <f>$B$43*'01_Supuestos'!M32</f>
        <v/>
      </c>
    </row>
    <row r="21">
      <c r="A21" s="5" t="inlineStr">
        <is>
          <t>Abandono</t>
        </is>
      </c>
      <c r="B21" s="7" t="inlineStr">
        <is>
          <t>USDm</t>
        </is>
      </c>
      <c r="C21" s="102">
        <f>IF(C10=MAX($C$10:$M$10),$B$49,0)</f>
        <v/>
      </c>
      <c r="D21" s="102">
        <f>IF(D10=MAX($C$10:$M$10),$B$49,0)</f>
        <v/>
      </c>
      <c r="E21" s="102">
        <f>IF(E10=MAX($C$10:$M$10),$B$49,0)</f>
        <v/>
      </c>
      <c r="F21" s="102">
        <f>IF(F10=MAX($C$10:$M$10),$B$49,0)</f>
        <v/>
      </c>
      <c r="G21" s="102">
        <f>IF(G10=MAX($C$10:$M$10),$B$49,0)</f>
        <v/>
      </c>
      <c r="H21" s="102">
        <f>IF(H10=MAX($C$10:$M$10),$B$49,0)</f>
        <v/>
      </c>
      <c r="I21" s="102">
        <f>IF(I10=MAX($C$10:$M$10),$B$49,0)</f>
        <v/>
      </c>
      <c r="J21" s="102">
        <f>IF(J10=MAX($C$10:$M$10),$B$49,0)</f>
        <v/>
      </c>
      <c r="K21" s="102">
        <f>IF(K10=MAX($C$10:$M$10),$B$49,0)</f>
        <v/>
      </c>
      <c r="L21" s="102">
        <f>IF(L10=MAX($C$10:$M$10),$B$49,0)</f>
        <v/>
      </c>
      <c r="M21" s="102">
        <f>IF(M10=MAX($C$10:$M$10),$B$49,0)</f>
        <v/>
      </c>
    </row>
    <row r="22">
      <c r="A22" s="5" t="inlineStr">
        <is>
          <t>Depreciacion fiscal</t>
        </is>
      </c>
      <c r="B22" s="7" t="inlineStr">
        <is>
          <t>USDm</t>
        </is>
      </c>
      <c r="C22" s="102">
        <f>$B$43*'01_Supuestos'!C33</f>
        <v/>
      </c>
      <c r="D22" s="102">
        <f>$B$43*'01_Supuestos'!D33</f>
        <v/>
      </c>
      <c r="E22" s="102">
        <f>$B$43*'01_Supuestos'!E33</f>
        <v/>
      </c>
      <c r="F22" s="102">
        <f>$B$43*'01_Supuestos'!F33</f>
        <v/>
      </c>
      <c r="G22" s="102">
        <f>$B$43*'01_Supuestos'!G33</f>
        <v/>
      </c>
      <c r="H22" s="102">
        <f>$B$43*'01_Supuestos'!H33</f>
        <v/>
      </c>
      <c r="I22" s="102">
        <f>$B$43*'01_Supuestos'!I33</f>
        <v/>
      </c>
      <c r="J22" s="102">
        <f>$B$43*'01_Supuestos'!J33</f>
        <v/>
      </c>
      <c r="K22" s="102">
        <f>$B$43*'01_Supuestos'!K33</f>
        <v/>
      </c>
      <c r="L22" s="102">
        <f>$B$43*'01_Supuestos'!L33</f>
        <v/>
      </c>
      <c r="M22" s="102">
        <f>$B$43*'01_Supuestos'!M33</f>
        <v/>
      </c>
    </row>
    <row r="23">
      <c r="A23" s="5" t="inlineStr">
        <is>
          <t>Ingreso gravable</t>
        </is>
      </c>
      <c r="B23" s="7" t="inlineStr">
        <is>
          <t>USDm</t>
        </is>
      </c>
      <c r="C23" s="102">
        <f>C18-C22</f>
        <v/>
      </c>
      <c r="D23" s="102">
        <f>D18-D22</f>
        <v/>
      </c>
      <c r="E23" s="102">
        <f>E18-E22</f>
        <v/>
      </c>
      <c r="F23" s="102">
        <f>F18-F22</f>
        <v/>
      </c>
      <c r="G23" s="102">
        <f>G18-G22</f>
        <v/>
      </c>
      <c r="H23" s="102">
        <f>H18-H22</f>
        <v/>
      </c>
      <c r="I23" s="102">
        <f>I18-I22</f>
        <v/>
      </c>
      <c r="J23" s="102">
        <f>J18-J22</f>
        <v/>
      </c>
      <c r="K23" s="102">
        <f>K18-K22</f>
        <v/>
      </c>
      <c r="L23" s="102">
        <f>L18-L22</f>
        <v/>
      </c>
      <c r="M23" s="102">
        <f>M18-M22</f>
        <v/>
      </c>
    </row>
    <row r="24">
      <c r="A24" s="5" t="inlineStr">
        <is>
          <t>Impuesto</t>
        </is>
      </c>
      <c r="B24" s="7" t="inlineStr">
        <is>
          <t>USDm</t>
        </is>
      </c>
      <c r="C24" s="102">
        <f>MAX(0,C23)*$B$46</f>
        <v/>
      </c>
      <c r="D24" s="102">
        <f>MAX(0,D23)*$B$46</f>
        <v/>
      </c>
      <c r="E24" s="102">
        <f>MAX(0,E23)*$B$46</f>
        <v/>
      </c>
      <c r="F24" s="102">
        <f>MAX(0,F23)*$B$46</f>
        <v/>
      </c>
      <c r="G24" s="102">
        <f>MAX(0,G23)*$B$46</f>
        <v/>
      </c>
      <c r="H24" s="102">
        <f>MAX(0,H23)*$B$46</f>
        <v/>
      </c>
      <c r="I24" s="102">
        <f>MAX(0,I23)*$B$46</f>
        <v/>
      </c>
      <c r="J24" s="102">
        <f>MAX(0,J23)*$B$46</f>
        <v/>
      </c>
      <c r="K24" s="102">
        <f>MAX(0,K23)*$B$46</f>
        <v/>
      </c>
      <c r="L24" s="102">
        <f>MAX(0,L23)*$B$46</f>
        <v/>
      </c>
      <c r="M24" s="102">
        <f>MAX(0,M23)*$B$46</f>
        <v/>
      </c>
    </row>
    <row r="25">
      <c r="A25" s="5" t="inlineStr">
        <is>
          <t>Free cash flow</t>
        </is>
      </c>
      <c r="B25" s="7" t="inlineStr">
        <is>
          <t>USDm</t>
        </is>
      </c>
      <c r="C25" s="102">
        <f>C18-C19-C20-C21-C24</f>
        <v/>
      </c>
      <c r="D25" s="102">
        <f>D18-D19-D20-D21-D24</f>
        <v/>
      </c>
      <c r="E25" s="102">
        <f>E18-E19-E20-E21-E24</f>
        <v/>
      </c>
      <c r="F25" s="102">
        <f>F18-F19-F20-F21-F24</f>
        <v/>
      </c>
      <c r="G25" s="102">
        <f>G18-G19-G20-G21-G24</f>
        <v/>
      </c>
      <c r="H25" s="102">
        <f>H18-H19-H20-H21-H24</f>
        <v/>
      </c>
      <c r="I25" s="102">
        <f>I18-I19-I20-I21-I24</f>
        <v/>
      </c>
      <c r="J25" s="102">
        <f>J18-J19-J20-J21-J24</f>
        <v/>
      </c>
      <c r="K25" s="102">
        <f>K18-K19-K20-K21-K24</f>
        <v/>
      </c>
      <c r="L25" s="102">
        <f>L18-L19-L20-L21-L24</f>
        <v/>
      </c>
      <c r="M25" s="102">
        <f>M18-M19-M20-M21-M24</f>
        <v/>
      </c>
    </row>
    <row r="26">
      <c r="A26" s="5" t="inlineStr">
        <is>
          <t>Factor descuento</t>
        </is>
      </c>
      <c r="B26" s="7" t="inlineStr">
        <is>
          <t>x</t>
        </is>
      </c>
      <c r="C26" s="23">
        <f>'01_Supuestos'!C34</f>
        <v/>
      </c>
      <c r="D26" s="23">
        <f>'01_Supuestos'!D34</f>
        <v/>
      </c>
      <c r="E26" s="23">
        <f>'01_Supuestos'!E34</f>
        <v/>
      </c>
      <c r="F26" s="23">
        <f>'01_Supuestos'!F34</f>
        <v/>
      </c>
      <c r="G26" s="23">
        <f>'01_Supuestos'!G34</f>
        <v/>
      </c>
      <c r="H26" s="23">
        <f>'01_Supuestos'!H34</f>
        <v/>
      </c>
      <c r="I26" s="23">
        <f>'01_Supuestos'!I34</f>
        <v/>
      </c>
      <c r="J26" s="23">
        <f>'01_Supuestos'!J34</f>
        <v/>
      </c>
      <c r="K26" s="23">
        <f>'01_Supuestos'!K34</f>
        <v/>
      </c>
      <c r="L26" s="23">
        <f>'01_Supuestos'!L34</f>
        <v/>
      </c>
      <c r="M26" s="23">
        <f>'01_Supuestos'!M34</f>
        <v/>
      </c>
    </row>
    <row r="27">
      <c r="A27" s="5" t="inlineStr">
        <is>
          <t>PV FCF</t>
        </is>
      </c>
      <c r="B27" s="7" t="inlineStr">
        <is>
          <t>USDm</t>
        </is>
      </c>
      <c r="C27" s="102">
        <f>C25*C26</f>
        <v/>
      </c>
      <c r="D27" s="102">
        <f>D25*D26</f>
        <v/>
      </c>
      <c r="E27" s="102">
        <f>E25*E26</f>
        <v/>
      </c>
      <c r="F27" s="102">
        <f>F25*F26</f>
        <v/>
      </c>
      <c r="G27" s="102">
        <f>G25*G26</f>
        <v/>
      </c>
      <c r="H27" s="102">
        <f>H25*H26</f>
        <v/>
      </c>
      <c r="I27" s="102">
        <f>I25*I26</f>
        <v/>
      </c>
      <c r="J27" s="102">
        <f>J25*J26</f>
        <v/>
      </c>
      <c r="K27" s="102">
        <f>K25*K26</f>
        <v/>
      </c>
      <c r="L27" s="102">
        <f>L25*L26</f>
        <v/>
      </c>
      <c r="M27" s="102">
        <f>M25*M26</f>
        <v/>
      </c>
    </row>
    <row r="28">
      <c r="A28" s="5" t="inlineStr">
        <is>
          <t>PV acumulado</t>
        </is>
      </c>
      <c r="B28" s="7" t="inlineStr">
        <is>
          <t>USDm</t>
        </is>
      </c>
      <c r="C28" s="102">
        <f>C27</f>
        <v/>
      </c>
      <c r="D28" s="102">
        <f>C28+D27</f>
        <v/>
      </c>
      <c r="E28" s="102">
        <f>D28+E27</f>
        <v/>
      </c>
      <c r="F28" s="102">
        <f>E28+F27</f>
        <v/>
      </c>
      <c r="G28" s="102">
        <f>F28+G27</f>
        <v/>
      </c>
      <c r="H28" s="102">
        <f>G28+H27</f>
        <v/>
      </c>
      <c r="I28" s="102">
        <f>H28+I27</f>
        <v/>
      </c>
      <c r="J28" s="102">
        <f>I28+J27</f>
        <v/>
      </c>
      <c r="K28" s="102">
        <f>J28+K27</f>
        <v/>
      </c>
      <c r="L28" s="102">
        <f>K28+L27</f>
        <v/>
      </c>
      <c r="M28" s="102">
        <f>L28+M27</f>
        <v/>
      </c>
    </row>
    <row r="37" ht="20" customHeight="1" s="60">
      <c r="A37" s="62" t="inlineStr">
        <is>
          <t>Snapshot de inputs activos (referencia)</t>
        </is>
      </c>
      <c r="B37" s="92" t="n"/>
      <c r="C37" s="92" t="n"/>
      <c r="D37" s="92" t="n"/>
      <c r="E37" s="92" t="n"/>
      <c r="F37" s="92" t="n"/>
      <c r="G37" s="92" t="n"/>
      <c r="H37" s="93" t="n"/>
      <c r="I37" s="29" t="n"/>
      <c r="J37" s="29" t="n"/>
      <c r="K37" s="29" t="n"/>
      <c r="L37" s="29" t="n"/>
      <c r="M37" s="29" t="n"/>
    </row>
    <row r="38">
      <c r="A38" s="5" t="inlineStr">
        <is>
          <t>Brent</t>
        </is>
      </c>
      <c r="B38" s="102">
        <f>'01_Supuestos'!F8</f>
        <v/>
      </c>
    </row>
    <row r="39">
      <c r="A39" s="5" t="inlineStr">
        <is>
          <t>Diferencial</t>
        </is>
      </c>
      <c r="B39" s="102">
        <f>'01_Supuestos'!F9</f>
        <v/>
      </c>
    </row>
    <row r="40">
      <c r="A40" s="5" t="inlineStr">
        <is>
          <t>Reservas recuperables (MMbbl)</t>
        </is>
      </c>
      <c r="B40" s="102">
        <f>'01_Supuestos'!F10</f>
        <v/>
      </c>
    </row>
    <row r="41">
      <c r="A41" s="5" t="inlineStr">
        <is>
          <t>Working interest</t>
        </is>
      </c>
      <c r="B41" s="103">
        <f>'01_Supuestos'!F11</f>
        <v/>
      </c>
    </row>
    <row r="42">
      <c r="A42" s="5" t="inlineStr">
        <is>
          <t>Royalty</t>
        </is>
      </c>
      <c r="B42" s="103">
        <f>'01_Supuestos'!F12</f>
        <v/>
      </c>
    </row>
    <row r="43">
      <c r="A43" s="5" t="inlineStr">
        <is>
          <t>CAPEX desarrollo</t>
        </is>
      </c>
      <c r="B43" s="102">
        <f>'01_Supuestos'!F13</f>
        <v/>
      </c>
    </row>
    <row r="44">
      <c r="A44" s="5" t="inlineStr">
        <is>
          <t>OPEX variable</t>
        </is>
      </c>
      <c r="B44" s="102">
        <f>'01_Supuestos'!F14</f>
        <v/>
      </c>
    </row>
    <row r="45">
      <c r="A45" s="5" t="inlineStr">
        <is>
          <t>OPEX fijo</t>
        </is>
      </c>
      <c r="B45" s="102">
        <f>'01_Supuestos'!F15</f>
        <v/>
      </c>
    </row>
    <row r="46">
      <c r="A46" s="5" t="inlineStr">
        <is>
          <t>Impuesto</t>
        </is>
      </c>
      <c r="B46" s="103">
        <f>'01_Supuestos'!F16</f>
        <v/>
      </c>
    </row>
    <row r="47">
      <c r="A47" s="5" t="inlineStr">
        <is>
          <t>Tasa descuento</t>
        </is>
      </c>
      <c r="B47" s="103">
        <f>'01_Supuestos'!F17</f>
        <v/>
      </c>
    </row>
    <row r="48">
      <c r="A48" s="5" t="inlineStr">
        <is>
          <t>Sustain CAPEX %</t>
        </is>
      </c>
      <c r="B48" s="103">
        <f>'01_Supuestos'!F18</f>
        <v/>
      </c>
    </row>
    <row r="49">
      <c r="A49" s="5" t="inlineStr">
        <is>
          <t>Abandono</t>
        </is>
      </c>
      <c r="B49" s="102">
        <f>'01_Supuestos'!F19</f>
        <v/>
      </c>
    </row>
  </sheetData>
  <mergeCells count="2">
    <mergeCell ref="A37:H37"/>
    <mergeCell ref="A8:H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T132"/>
  <sheetViews>
    <sheetView showGridLines="0" workbookViewId="0">
      <pane xSplit="2" ySplit="5" topLeftCell="C111" activePane="bottomRight" state="frozen"/>
      <selection pane="topRight" activeCell="A1" sqref="A1"/>
      <selection pane="bottomLeft" activeCell="A1" sqref="A1"/>
      <selection pane="bottomRight" activeCell="D58" sqref="D58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4" customWidth="1" style="60" min="3" max="9"/>
    <col width="12" customWidth="1" style="60" min="10" max="13"/>
    <col width="13" customWidth="1" style="60" min="14" max="39"/>
  </cols>
  <sheetData>
    <row r="1" ht="24" customHeight="1" s="60">
      <c r="A1" s="1" t="inlineStr">
        <is>
          <t>03_Escenarios</t>
        </is>
      </c>
    </row>
    <row r="2">
      <c r="A2" s="12" t="inlineStr">
        <is>
          <t>Comparacion de escenarios sobre el mismo caso (incluye stress)</t>
        </is>
      </c>
    </row>
    <row r="4" ht="20" customHeight="1" s="60">
      <c r="A4" s="62" t="inlineStr">
        <is>
          <t>Inputs clave por escenario</t>
        </is>
      </c>
      <c r="B4" s="92" t="n"/>
      <c r="C4" s="92" t="n"/>
      <c r="D4" s="92" t="n"/>
      <c r="E4" s="92" t="n"/>
      <c r="F4" s="92" t="n"/>
      <c r="G4" s="92" t="n"/>
      <c r="H4" s="93" t="n"/>
    </row>
    <row r="5">
      <c r="A5" s="11" t="inlineStr">
        <is>
          <t>Parametro</t>
        </is>
      </c>
      <c r="B5" s="11" t="inlineStr">
        <is>
          <t>Unidad</t>
        </is>
      </c>
      <c r="C5" s="11" t="inlineStr">
        <is>
          <t>Base</t>
        </is>
      </c>
      <c r="D5" s="11" t="inlineStr">
        <is>
          <t>Downside</t>
        </is>
      </c>
      <c r="E5" s="11" t="inlineStr">
        <is>
          <t>Upside</t>
        </is>
      </c>
      <c r="F5" s="11" t="inlineStr">
        <is>
          <t>Stress</t>
        </is>
      </c>
    </row>
    <row r="6">
      <c r="A6" s="5" t="inlineStr">
        <is>
          <t>Brent (USD/bbl)</t>
        </is>
      </c>
      <c r="B6" s="5" t="inlineStr">
        <is>
          <t>USD/bbl</t>
        </is>
      </c>
      <c r="C6" s="104">
        <f>'01_Supuestos'!C8</f>
        <v/>
      </c>
      <c r="D6" s="104">
        <f>'01_Supuestos'!D8</f>
        <v/>
      </c>
      <c r="E6" s="104">
        <f>'01_Supuestos'!E8</f>
        <v/>
      </c>
      <c r="F6" s="105">
        <f>C6*0.75</f>
        <v/>
      </c>
    </row>
    <row r="7">
      <c r="A7" s="5" t="inlineStr">
        <is>
          <t>Diferencial calidad/transporte (USD/bbl)</t>
        </is>
      </c>
      <c r="B7" s="5" t="inlineStr">
        <is>
          <t>USD/bbl</t>
        </is>
      </c>
      <c r="C7" s="104">
        <f>'01_Supuestos'!C9</f>
        <v/>
      </c>
      <c r="D7" s="104">
        <f>'01_Supuestos'!D9</f>
        <v/>
      </c>
      <c r="E7" s="104">
        <f>'01_Supuestos'!E9</f>
        <v/>
      </c>
      <c r="F7" s="105">
        <f>C7</f>
        <v/>
      </c>
    </row>
    <row r="8">
      <c r="A8" s="5" t="inlineStr">
        <is>
          <t>Reservas recuperables (MMbbl)</t>
        </is>
      </c>
      <c r="B8" s="5" t="inlineStr">
        <is>
          <t>MMbbl</t>
        </is>
      </c>
      <c r="C8" s="104">
        <f>'01_Supuestos'!C10</f>
        <v/>
      </c>
      <c r="D8" s="104">
        <f>'01_Supuestos'!D10</f>
        <v/>
      </c>
      <c r="E8" s="104">
        <f>'01_Supuestos'!E10</f>
        <v/>
      </c>
      <c r="F8" s="105">
        <f>C8*0.85</f>
        <v/>
      </c>
    </row>
    <row r="9">
      <c r="A9" s="5" t="inlineStr">
        <is>
          <t>CAPEX desarrollo (USDm)</t>
        </is>
      </c>
      <c r="B9" s="5" t="inlineStr">
        <is>
          <t>USDm</t>
        </is>
      </c>
      <c r="C9" s="104">
        <f>'01_Supuestos'!C13</f>
        <v/>
      </c>
      <c r="D9" s="104">
        <f>'01_Supuestos'!D13</f>
        <v/>
      </c>
      <c r="E9" s="104">
        <f>'01_Supuestos'!E13</f>
        <v/>
      </c>
      <c r="F9" s="105">
        <f>C9*1.15</f>
        <v/>
      </c>
    </row>
    <row r="10">
      <c r="A10" s="5" t="inlineStr">
        <is>
          <t>OPEX variable (USD/bbl)</t>
        </is>
      </c>
      <c r="B10" s="5" t="inlineStr">
        <is>
          <t>USD/bbl</t>
        </is>
      </c>
      <c r="C10" s="104">
        <f>'01_Supuestos'!C14</f>
        <v/>
      </c>
      <c r="D10" s="104">
        <f>'01_Supuestos'!D14</f>
        <v/>
      </c>
      <c r="E10" s="104">
        <f>'01_Supuestos'!E14</f>
        <v/>
      </c>
      <c r="F10" s="105">
        <f>C10*1.1</f>
        <v/>
      </c>
    </row>
    <row r="11">
      <c r="A11" s="5" t="inlineStr">
        <is>
          <t>OPEX fijo anual (USDm)</t>
        </is>
      </c>
      <c r="B11" s="5" t="inlineStr">
        <is>
          <t>USDm/año</t>
        </is>
      </c>
      <c r="C11" s="104">
        <f>'01_Supuestos'!C15</f>
        <v/>
      </c>
      <c r="D11" s="104">
        <f>'01_Supuestos'!D15</f>
        <v/>
      </c>
      <c r="E11" s="104">
        <f>'01_Supuestos'!E15</f>
        <v/>
      </c>
      <c r="F11" s="105">
        <f>C11*1.08</f>
        <v/>
      </c>
    </row>
    <row r="12">
      <c r="A12" s="5" t="inlineStr">
        <is>
          <t>Tasa de impuesto efectiva</t>
        </is>
      </c>
      <c r="B12" s="5" t="inlineStr">
        <is>
          <t>%</t>
        </is>
      </c>
      <c r="C12" s="106">
        <f>'01_Supuestos'!C16</f>
        <v/>
      </c>
      <c r="D12" s="106">
        <f>'01_Supuestos'!D16</f>
        <v/>
      </c>
      <c r="E12" s="106">
        <f>'01_Supuestos'!E16</f>
        <v/>
      </c>
      <c r="F12" s="107">
        <f>C12</f>
        <v/>
      </c>
    </row>
    <row r="13">
      <c r="A13" s="5" t="inlineStr">
        <is>
          <t>Tasa de descuento real</t>
        </is>
      </c>
      <c r="B13" s="5" t="inlineStr">
        <is>
          <t>%</t>
        </is>
      </c>
      <c r="C13" s="106">
        <f>'01_Supuestos'!C17</f>
        <v/>
      </c>
      <c r="D13" s="106">
        <f>'01_Supuestos'!D17</f>
        <v/>
      </c>
      <c r="E13" s="106">
        <f>'01_Supuestos'!E17</f>
        <v/>
      </c>
      <c r="F13" s="107">
        <f>C13+0.03</f>
        <v/>
      </c>
    </row>
    <row r="14">
      <c r="A14" s="5" t="inlineStr">
        <is>
          <t>Sustain CAPEX (% ingresos)</t>
        </is>
      </c>
      <c r="B14" s="5" t="inlineStr">
        <is>
          <t>%</t>
        </is>
      </c>
      <c r="C14" s="106">
        <f>'01_Supuestos'!C18</f>
        <v/>
      </c>
      <c r="D14" s="106">
        <f>'01_Supuestos'!D18</f>
        <v/>
      </c>
      <c r="E14" s="106">
        <f>'01_Supuestos'!E18</f>
        <v/>
      </c>
      <c r="F14" s="107">
        <f>C14</f>
        <v/>
      </c>
    </row>
    <row r="15">
      <c r="A15" s="5" t="inlineStr">
        <is>
          <t>Abandono final (USDm)</t>
        </is>
      </c>
      <c r="B15" s="5" t="inlineStr">
        <is>
          <t>USDm</t>
        </is>
      </c>
      <c r="C15" s="104">
        <f>'01_Supuestos'!C19</f>
        <v/>
      </c>
      <c r="D15" s="104">
        <f>'01_Supuestos'!D19</f>
        <v/>
      </c>
      <c r="E15" s="104">
        <f>'01_Supuestos'!E19</f>
        <v/>
      </c>
      <c r="F15" s="105">
        <f>C15*1.2</f>
        <v/>
      </c>
    </row>
    <row r="18" ht="20" customHeight="1" s="60">
      <c r="A18" s="62" t="inlineStr">
        <is>
          <t>Resultados (calculados con flujo anual completo por escenario)</t>
        </is>
      </c>
      <c r="B18" s="92" t="n"/>
      <c r="C18" s="92" t="n"/>
      <c r="D18" s="92" t="n"/>
      <c r="E18" s="92" t="n"/>
      <c r="F18" s="92" t="n"/>
      <c r="G18" s="92" t="n"/>
      <c r="H18" s="93" t="n"/>
    </row>
    <row r="19">
      <c r="A19" s="5" t="inlineStr">
        <is>
          <t>NPV (USDm)</t>
        </is>
      </c>
      <c r="B19" s="5" t="inlineStr">
        <is>
          <t>Resultado</t>
        </is>
      </c>
      <c r="C19" s="108">
        <f>SUM(J59:T59)</f>
        <v/>
      </c>
      <c r="D19" s="108">
        <f>SUM(J83:T83)</f>
        <v/>
      </c>
      <c r="E19" s="108">
        <f>SUM(J107:T107)</f>
        <v/>
      </c>
      <c r="F19" s="108">
        <f>SUM(J131:T131)</f>
        <v/>
      </c>
    </row>
    <row r="20">
      <c r="A20" s="5" t="inlineStr">
        <is>
          <t>IRR</t>
        </is>
      </c>
      <c r="B20" s="5" t="inlineStr">
        <is>
          <t>Resultado</t>
        </is>
      </c>
      <c r="C20" s="99">
        <f>IFERROR(IRR(J57:T57),"")</f>
        <v/>
      </c>
      <c r="D20" s="99">
        <f>IFERROR(IRR(J81:T81),"")</f>
        <v/>
      </c>
      <c r="E20" s="99">
        <f>IFERROR(IRR(J105:T105),"")</f>
        <v/>
      </c>
      <c r="F20" s="99">
        <f>IFERROR(IRR(J129:T129),"")</f>
        <v/>
      </c>
    </row>
    <row r="21">
      <c r="A21" s="5" t="inlineStr">
        <is>
          <t>Payback descontado (año)</t>
        </is>
      </c>
      <c r="B21" s="5" t="inlineStr">
        <is>
          <t>Resultado</t>
        </is>
      </c>
      <c r="C21" s="36">
        <f>IFERROR(INDEX(J32:T32, MATCH(TRUE, J60:T60&gt;=0, 0)), "No recupera")</f>
        <v/>
      </c>
      <c r="D21" s="36">
        <f>IFERROR(INDEX(J56:T56, MATCH(TRUE, J84:T84&gt;=0, 0)), "No recupera")</f>
        <v/>
      </c>
      <c r="E21" s="36">
        <f>IFERROR(INDEX(J80:T80, MATCH(TRUE, J108:T108&gt;=0, 0)), "No recupera")</f>
        <v/>
      </c>
      <c r="F21" s="36">
        <f>IFERROR(INDEX(J104:T104, MATCH(TRUE, J132:T132&gt;=0, 0)), "No recupera")</f>
        <v/>
      </c>
    </row>
    <row r="22">
      <c r="A22" s="5" t="inlineStr">
        <is>
          <t>NPV / CAPEX</t>
        </is>
      </c>
      <c r="B22" s="5" t="inlineStr">
        <is>
          <t>Resultado</t>
        </is>
      </c>
      <c r="C22" s="37">
        <f>IF($B$36=0,0,C19/$B$36)</f>
        <v/>
      </c>
      <c r="D22" s="37">
        <f>IF($B$60=0,0,D19/$B$60)</f>
        <v/>
      </c>
      <c r="E22" s="37">
        <f>IF($B$84=0,0,E19/$B$84)</f>
        <v/>
      </c>
      <c r="F22" s="37">
        <f>IF($B$108=0,0,F19/$B$108)</f>
        <v/>
      </c>
    </row>
    <row r="23">
      <c r="A23" s="5" t="inlineStr">
        <is>
          <t>Margen EBITDA promedio</t>
        </is>
      </c>
      <c r="B23" s="5" t="inlineStr">
        <is>
          <t>Resultado</t>
        </is>
      </c>
      <c r="C23" s="99">
        <f>IFERROR(AVERAGE(J50:T50)/AVERAGE(J46:T46),0)</f>
        <v/>
      </c>
      <c r="D23" s="99">
        <f>IFERROR(AVERAGE(J74:T74)/AVERAGE(J70:T70),0)</f>
        <v/>
      </c>
      <c r="E23" s="99">
        <f>IFERROR(AVERAGE(J98:T98)/AVERAGE(J94:T94),0)</f>
        <v/>
      </c>
      <c r="F23" s="99">
        <f>IFERROR(AVERAGE(J122:T122)/AVERAGE(J118:T118),0)</f>
        <v/>
      </c>
    </row>
    <row r="30" ht="20" customHeight="1" s="60">
      <c r="A30" s="62" t="inlineStr">
        <is>
          <t>Bloques de calculo por escenario (auditables)</t>
        </is>
      </c>
      <c r="B30" s="92" t="n"/>
      <c r="C30" s="92" t="n"/>
      <c r="D30" s="92" t="n"/>
      <c r="E30" s="92" t="n"/>
      <c r="F30" s="92" t="n"/>
      <c r="G30" s="92" t="n"/>
      <c r="H30" s="93" t="n"/>
    </row>
    <row r="32">
      <c r="A32" s="2" t="inlineStr">
        <is>
          <t>Escenario Base</t>
        </is>
      </c>
      <c r="J32" s="38" t="n">
        <v>0</v>
      </c>
      <c r="K32" s="38" t="n">
        <v>1</v>
      </c>
      <c r="L32" s="38" t="n">
        <v>2</v>
      </c>
      <c r="M32" s="38" t="n">
        <v>3</v>
      </c>
      <c r="N32" s="38" t="n">
        <v>4</v>
      </c>
      <c r="O32" s="38" t="n">
        <v>5</v>
      </c>
      <c r="P32" s="38" t="n">
        <v>6</v>
      </c>
      <c r="Q32" s="38" t="n">
        <v>7</v>
      </c>
      <c r="R32" s="38" t="n">
        <v>8</v>
      </c>
      <c r="S32" s="38" t="n">
        <v>9</v>
      </c>
      <c r="T32" s="38" t="n">
        <v>10</v>
      </c>
    </row>
    <row r="33">
      <c r="A33" t="inlineStr">
        <is>
          <t>Brent</t>
        </is>
      </c>
      <c r="B33" s="109">
        <f>C6</f>
        <v/>
      </c>
      <c r="D33" s="110">
        <f>'01_Supuestos'!F11</f>
        <v/>
      </c>
    </row>
    <row r="34">
      <c r="A34" t="inlineStr">
        <is>
          <t>Diferencial</t>
        </is>
      </c>
      <c r="B34" s="109">
        <f>C7</f>
        <v/>
      </c>
      <c r="D34" s="110">
        <f>'01_Supuestos'!F12</f>
        <v/>
      </c>
    </row>
    <row r="35">
      <c r="A35" t="inlineStr">
        <is>
          <t>Reservas</t>
        </is>
      </c>
      <c r="B35" s="109">
        <f>C8</f>
        <v/>
      </c>
    </row>
    <row r="36">
      <c r="A36" t="inlineStr">
        <is>
          <t>CAPEX</t>
        </is>
      </c>
      <c r="B36" s="109">
        <f>C9</f>
        <v/>
      </c>
    </row>
    <row r="37">
      <c r="A37" t="inlineStr">
        <is>
          <t>OPEX var</t>
        </is>
      </c>
      <c r="B37" s="109">
        <f>C10</f>
        <v/>
      </c>
    </row>
    <row r="38">
      <c r="A38" t="inlineStr">
        <is>
          <t>OPEX fijo</t>
        </is>
      </c>
      <c r="B38" s="109">
        <f>C11</f>
        <v/>
      </c>
    </row>
    <row r="39">
      <c r="A39" t="inlineStr">
        <is>
          <t>Impuesto</t>
        </is>
      </c>
      <c r="B39" s="110">
        <f>C12</f>
        <v/>
      </c>
    </row>
    <row r="40">
      <c r="A40" t="inlineStr">
        <is>
          <t>Descuento</t>
        </is>
      </c>
      <c r="B40" s="110">
        <f>C13</f>
        <v/>
      </c>
    </row>
    <row r="41">
      <c r="A41" t="inlineStr">
        <is>
          <t>Sustain %</t>
        </is>
      </c>
      <c r="B41" s="110">
        <f>C14</f>
        <v/>
      </c>
    </row>
    <row r="42">
      <c r="A42" t="inlineStr">
        <is>
          <t>Abandono</t>
        </is>
      </c>
      <c r="B42" s="109">
        <f>C15</f>
        <v/>
      </c>
    </row>
    <row r="43">
      <c r="A43" t="inlineStr">
        <is>
          <t>prod_share</t>
        </is>
      </c>
      <c r="J43" s="98">
        <f>'01_Supuestos'!C31</f>
        <v/>
      </c>
      <c r="K43" s="98">
        <f>'01_Supuestos'!D31</f>
        <v/>
      </c>
      <c r="L43" s="98">
        <f>'01_Supuestos'!E31</f>
        <v/>
      </c>
      <c r="M43" s="98">
        <f>'01_Supuestos'!F31</f>
        <v/>
      </c>
      <c r="N43" s="98">
        <f>'01_Supuestos'!G31</f>
        <v/>
      </c>
      <c r="O43" s="98">
        <f>'01_Supuestos'!H31</f>
        <v/>
      </c>
      <c r="P43" s="98">
        <f>'01_Supuestos'!I31</f>
        <v/>
      </c>
      <c r="Q43" s="98">
        <f>'01_Supuestos'!J31</f>
        <v/>
      </c>
      <c r="R43" s="98">
        <f>'01_Supuestos'!K31</f>
        <v/>
      </c>
      <c r="S43" s="98">
        <f>'01_Supuestos'!L31</f>
        <v/>
      </c>
      <c r="T43" s="98">
        <f>'01_Supuestos'!M31</f>
        <v/>
      </c>
    </row>
    <row r="44">
      <c r="A44" t="inlineStr">
        <is>
          <t>prod</t>
        </is>
      </c>
      <c r="J44" s="27">
        <f>J43*$B$35</f>
        <v/>
      </c>
      <c r="K44" s="27">
        <f>K43*$B$35</f>
        <v/>
      </c>
      <c r="L44" s="27">
        <f>L43*$B$35</f>
        <v/>
      </c>
      <c r="M44" s="27">
        <f>M43*$B$35</f>
        <v/>
      </c>
      <c r="N44" s="27">
        <f>N43*$B$35</f>
        <v/>
      </c>
      <c r="O44" s="27">
        <f>O43*$B$35</f>
        <v/>
      </c>
      <c r="P44" s="27">
        <f>P43*$B$35</f>
        <v/>
      </c>
      <c r="Q44" s="27">
        <f>Q43*$B$35</f>
        <v/>
      </c>
      <c r="R44" s="27">
        <f>R43*$B$35</f>
        <v/>
      </c>
      <c r="S44" s="27">
        <f>S43*$B$35</f>
        <v/>
      </c>
      <c r="T44" s="27">
        <f>T43*$B$35</f>
        <v/>
      </c>
    </row>
    <row r="45">
      <c r="A45" t="inlineStr">
        <is>
          <t>price</t>
        </is>
      </c>
      <c r="J45" s="102">
        <f>$B$33-$B$34</f>
        <v/>
      </c>
      <c r="K45" s="102">
        <f>$B$33-$B$34</f>
        <v/>
      </c>
      <c r="L45" s="102">
        <f>$B$33-$B$34</f>
        <v/>
      </c>
      <c r="M45" s="102">
        <f>$B$33-$B$34</f>
        <v/>
      </c>
      <c r="N45" s="102">
        <f>$B$33-$B$34</f>
        <v/>
      </c>
      <c r="O45" s="102">
        <f>$B$33-$B$34</f>
        <v/>
      </c>
      <c r="P45" s="102">
        <f>$B$33-$B$34</f>
        <v/>
      </c>
      <c r="Q45" s="102">
        <f>$B$33-$B$34</f>
        <v/>
      </c>
      <c r="R45" s="102">
        <f>$B$33-$B$34</f>
        <v/>
      </c>
      <c r="S45" s="102">
        <f>$B$33-$B$34</f>
        <v/>
      </c>
      <c r="T45" s="102">
        <f>$B$33-$B$34</f>
        <v/>
      </c>
    </row>
    <row r="46">
      <c r="A46" t="inlineStr">
        <is>
          <t>rev</t>
        </is>
      </c>
      <c r="J46" s="102">
        <f>J44*$D$33*J45</f>
        <v/>
      </c>
      <c r="K46" s="102">
        <f>K44*$D$33*K45</f>
        <v/>
      </c>
      <c r="L46" s="102">
        <f>L44*$D$33*L45</f>
        <v/>
      </c>
      <c r="M46" s="102">
        <f>M44*$D$33*M45</f>
        <v/>
      </c>
      <c r="N46" s="102">
        <f>N44*$D$33*N45</f>
        <v/>
      </c>
      <c r="O46" s="102">
        <f>O44*$D$33*O45</f>
        <v/>
      </c>
      <c r="P46" s="102">
        <f>P44*$D$33*P45</f>
        <v/>
      </c>
      <c r="Q46" s="102">
        <f>Q44*$D$33*Q45</f>
        <v/>
      </c>
      <c r="R46" s="102">
        <f>R44*$D$33*R45</f>
        <v/>
      </c>
      <c r="S46" s="102">
        <f>S44*$D$33*S45</f>
        <v/>
      </c>
      <c r="T46" s="102">
        <f>T44*$D$33*T45</f>
        <v/>
      </c>
    </row>
    <row r="47">
      <c r="A47" t="inlineStr">
        <is>
          <t>roy</t>
        </is>
      </c>
      <c r="J47" s="102">
        <f>J46*$D$34</f>
        <v/>
      </c>
      <c r="K47" s="102">
        <f>K46*$D$34</f>
        <v/>
      </c>
      <c r="L47" s="102">
        <f>L46*$D$34</f>
        <v/>
      </c>
      <c r="M47" s="102">
        <f>M46*$D$34</f>
        <v/>
      </c>
      <c r="N47" s="102">
        <f>N46*$D$34</f>
        <v/>
      </c>
      <c r="O47" s="102">
        <f>O46*$D$34</f>
        <v/>
      </c>
      <c r="P47" s="102">
        <f>P46*$D$34</f>
        <v/>
      </c>
      <c r="Q47" s="102">
        <f>Q46*$D$34</f>
        <v/>
      </c>
      <c r="R47" s="102">
        <f>R46*$D$34</f>
        <v/>
      </c>
      <c r="S47" s="102">
        <f>S46*$D$34</f>
        <v/>
      </c>
      <c r="T47" s="102">
        <f>T46*$D$34</f>
        <v/>
      </c>
    </row>
    <row r="48">
      <c r="A48" t="inlineStr">
        <is>
          <t>varopex</t>
        </is>
      </c>
      <c r="J48" s="102">
        <f>J44*$D$33*$B$37</f>
        <v/>
      </c>
      <c r="K48" s="102">
        <f>K44*$D$33*$B$37</f>
        <v/>
      </c>
      <c r="L48" s="102">
        <f>L44*$D$33*$B$37</f>
        <v/>
      </c>
      <c r="M48" s="102">
        <f>M44*$D$33*$B$37</f>
        <v/>
      </c>
      <c r="N48" s="102">
        <f>N44*$D$33*$B$37</f>
        <v/>
      </c>
      <c r="O48" s="102">
        <f>O44*$D$33*$B$37</f>
        <v/>
      </c>
      <c r="P48" s="102">
        <f>P44*$D$33*$B$37</f>
        <v/>
      </c>
      <c r="Q48" s="102">
        <f>Q44*$D$33*$B$37</f>
        <v/>
      </c>
      <c r="R48" s="102">
        <f>R44*$D$33*$B$37</f>
        <v/>
      </c>
      <c r="S48" s="102">
        <f>S44*$D$33*$B$37</f>
        <v/>
      </c>
      <c r="T48" s="102">
        <f>T44*$D$33*$B$37</f>
        <v/>
      </c>
    </row>
    <row r="49">
      <c r="A49" t="inlineStr">
        <is>
          <t>fixopex</t>
        </is>
      </c>
      <c r="J49" s="102">
        <f>IF(J44&gt;0,$B$38,0)</f>
        <v/>
      </c>
      <c r="K49" s="102">
        <f>IF(K44&gt;0,$B$38,0)</f>
        <v/>
      </c>
      <c r="L49" s="102">
        <f>IF(L44&gt;0,$B$38,0)</f>
        <v/>
      </c>
      <c r="M49" s="102">
        <f>IF(M44&gt;0,$B$38,0)</f>
        <v/>
      </c>
      <c r="N49" s="102">
        <f>IF(N44&gt;0,$B$38,0)</f>
        <v/>
      </c>
      <c r="O49" s="102">
        <f>IF(O44&gt;0,$B$38,0)</f>
        <v/>
      </c>
      <c r="P49" s="102">
        <f>IF(P44&gt;0,$B$38,0)</f>
        <v/>
      </c>
      <c r="Q49" s="102">
        <f>IF(Q44&gt;0,$B$38,0)</f>
        <v/>
      </c>
      <c r="R49" s="102">
        <f>IF(R44&gt;0,$B$38,0)</f>
        <v/>
      </c>
      <c r="S49" s="102">
        <f>IF(S44&gt;0,$B$38,0)</f>
        <v/>
      </c>
      <c r="T49" s="102">
        <f>IF(T44&gt;0,$B$38,0)</f>
        <v/>
      </c>
    </row>
    <row r="50">
      <c r="A50" t="inlineStr">
        <is>
          <t>ebitda</t>
        </is>
      </c>
      <c r="J50" s="102">
        <f>J46-J47-J48-J49</f>
        <v/>
      </c>
      <c r="K50" s="102">
        <f>K46-K47-K48-K49</f>
        <v/>
      </c>
      <c r="L50" s="102">
        <f>L46-L47-L48-L49</f>
        <v/>
      </c>
      <c r="M50" s="102">
        <f>M46-M47-M48-M49</f>
        <v/>
      </c>
      <c r="N50" s="102">
        <f>N46-N47-N48-N49</f>
        <v/>
      </c>
      <c r="O50" s="102">
        <f>O46-O47-O48-O49</f>
        <v/>
      </c>
      <c r="P50" s="102">
        <f>P46-P47-P48-P49</f>
        <v/>
      </c>
      <c r="Q50" s="102">
        <f>Q46-Q47-Q48-Q49</f>
        <v/>
      </c>
      <c r="R50" s="102">
        <f>R46-R47-R48-R49</f>
        <v/>
      </c>
      <c r="S50" s="102">
        <f>S46-S47-S48-S49</f>
        <v/>
      </c>
      <c r="T50" s="102">
        <f>T46-T47-T48-T49</f>
        <v/>
      </c>
    </row>
    <row r="51">
      <c r="A51" t="inlineStr">
        <is>
          <t>sustain</t>
        </is>
      </c>
      <c r="J51" s="102">
        <f>J46*$B$41</f>
        <v/>
      </c>
      <c r="K51" s="102">
        <f>K46*$B$41</f>
        <v/>
      </c>
      <c r="L51" s="102">
        <f>L46*$B$41</f>
        <v/>
      </c>
      <c r="M51" s="102">
        <f>M46*$B$41</f>
        <v/>
      </c>
      <c r="N51" s="102">
        <f>N46*$B$41</f>
        <v/>
      </c>
      <c r="O51" s="102">
        <f>O46*$B$41</f>
        <v/>
      </c>
      <c r="P51" s="102">
        <f>P46*$B$41</f>
        <v/>
      </c>
      <c r="Q51" s="102">
        <f>Q46*$B$41</f>
        <v/>
      </c>
      <c r="R51" s="102">
        <f>R46*$B$41</f>
        <v/>
      </c>
      <c r="S51" s="102">
        <f>S46*$B$41</f>
        <v/>
      </c>
      <c r="T51" s="102">
        <f>T46*$B$41</f>
        <v/>
      </c>
    </row>
    <row r="52">
      <c r="A52" t="inlineStr">
        <is>
          <t>devcapex</t>
        </is>
      </c>
      <c r="J52" s="102">
        <f>$B$36*'01_Supuestos'!C32</f>
        <v/>
      </c>
      <c r="K52" s="102">
        <f>$B$36*'01_Supuestos'!D32</f>
        <v/>
      </c>
      <c r="L52" s="102">
        <f>$B$36*'01_Supuestos'!E32</f>
        <v/>
      </c>
      <c r="M52" s="102">
        <f>$B$36*'01_Supuestos'!F32</f>
        <v/>
      </c>
      <c r="N52" s="102">
        <f>$B$36*'01_Supuestos'!G32</f>
        <v/>
      </c>
      <c r="O52" s="102">
        <f>$B$36*'01_Supuestos'!H32</f>
        <v/>
      </c>
      <c r="P52" s="102">
        <f>$B$36*'01_Supuestos'!I32</f>
        <v/>
      </c>
      <c r="Q52" s="102">
        <f>$B$36*'01_Supuestos'!J32</f>
        <v/>
      </c>
      <c r="R52" s="102">
        <f>$B$36*'01_Supuestos'!K32</f>
        <v/>
      </c>
      <c r="S52" s="102">
        <f>$B$36*'01_Supuestos'!L32</f>
        <v/>
      </c>
      <c r="T52" s="102">
        <f>$B$36*'01_Supuestos'!M32</f>
        <v/>
      </c>
    </row>
    <row r="53">
      <c r="A53" t="inlineStr">
        <is>
          <t>abandon</t>
        </is>
      </c>
      <c r="J53" s="102">
        <f>IF(J32=MAX($J$32:$T$32),$B$42,0)</f>
        <v/>
      </c>
      <c r="K53" s="102">
        <f>IF(K32=MAX($J$32:$T$32),$B$42,0)</f>
        <v/>
      </c>
      <c r="L53" s="102">
        <f>IF(L32=MAX($J$32:$T$32),$B$42,0)</f>
        <v/>
      </c>
      <c r="M53" s="102">
        <f>IF(M32=MAX($J$32:$T$32),$B$42,0)</f>
        <v/>
      </c>
      <c r="N53" s="102">
        <f>IF(N32=MAX($J$32:$T$32),$B$42,0)</f>
        <v/>
      </c>
      <c r="O53" s="102">
        <f>IF(O32=MAX($J$32:$T$32),$B$42,0)</f>
        <v/>
      </c>
      <c r="P53" s="102">
        <f>IF(P32=MAX($J$32:$T$32),$B$42,0)</f>
        <v/>
      </c>
      <c r="Q53" s="102">
        <f>IF(Q32=MAX($J$32:$T$32),$B$42,0)</f>
        <v/>
      </c>
      <c r="R53" s="102">
        <f>IF(R32=MAX($J$32:$T$32),$B$42,0)</f>
        <v/>
      </c>
      <c r="S53" s="102">
        <f>IF(S32=MAX($J$32:$T$32),$B$42,0)</f>
        <v/>
      </c>
      <c r="T53" s="102">
        <f>IF(T32=MAX($J$32:$T$32),$B$42,0)</f>
        <v/>
      </c>
    </row>
    <row r="54">
      <c r="A54" t="inlineStr">
        <is>
          <t>dep</t>
        </is>
      </c>
      <c r="J54" s="102">
        <f>$B$36*'01_Supuestos'!C33</f>
        <v/>
      </c>
      <c r="K54" s="102">
        <f>$B$36*'01_Supuestos'!D33</f>
        <v/>
      </c>
      <c r="L54" s="102">
        <f>$B$36*'01_Supuestos'!E33</f>
        <v/>
      </c>
      <c r="M54" s="102">
        <f>$B$36*'01_Supuestos'!F33</f>
        <v/>
      </c>
      <c r="N54" s="102">
        <f>$B$36*'01_Supuestos'!G33</f>
        <v/>
      </c>
      <c r="O54" s="102">
        <f>$B$36*'01_Supuestos'!H33</f>
        <v/>
      </c>
      <c r="P54" s="102">
        <f>$B$36*'01_Supuestos'!I33</f>
        <v/>
      </c>
      <c r="Q54" s="102">
        <f>$B$36*'01_Supuestos'!J33</f>
        <v/>
      </c>
      <c r="R54" s="102">
        <f>$B$36*'01_Supuestos'!K33</f>
        <v/>
      </c>
      <c r="S54" s="102">
        <f>$B$36*'01_Supuestos'!L33</f>
        <v/>
      </c>
      <c r="T54" s="102">
        <f>$B$36*'01_Supuestos'!M33</f>
        <v/>
      </c>
    </row>
    <row r="55">
      <c r="A55" t="inlineStr">
        <is>
          <t>taxable</t>
        </is>
      </c>
      <c r="J55" s="102">
        <f>J50-J54</f>
        <v/>
      </c>
      <c r="K55" s="102">
        <f>K50-K54</f>
        <v/>
      </c>
      <c r="L55" s="102">
        <f>L50-L54</f>
        <v/>
      </c>
      <c r="M55" s="102">
        <f>M50-M54</f>
        <v/>
      </c>
      <c r="N55" s="102">
        <f>N50-N54</f>
        <v/>
      </c>
      <c r="O55" s="102">
        <f>O50-O54</f>
        <v/>
      </c>
      <c r="P55" s="102">
        <f>P50-P54</f>
        <v/>
      </c>
      <c r="Q55" s="102">
        <f>Q50-Q54</f>
        <v/>
      </c>
      <c r="R55" s="102">
        <f>R50-R54</f>
        <v/>
      </c>
      <c r="S55" s="102">
        <f>S50-S54</f>
        <v/>
      </c>
      <c r="T55" s="102">
        <f>T50-T54</f>
        <v/>
      </c>
    </row>
    <row r="56">
      <c r="A56" s="2" t="inlineStr">
        <is>
          <t>Escenario Downside</t>
        </is>
      </c>
      <c r="J56" s="111" t="n">
        <v>0</v>
      </c>
      <c r="K56" s="111" t="n">
        <v>1</v>
      </c>
      <c r="L56" s="111" t="n">
        <v>2</v>
      </c>
      <c r="M56" s="111" t="n">
        <v>3</v>
      </c>
      <c r="N56" s="111" t="n">
        <v>4</v>
      </c>
      <c r="O56" s="111" t="n">
        <v>5</v>
      </c>
      <c r="P56" s="111" t="n">
        <v>6</v>
      </c>
      <c r="Q56" s="111" t="n">
        <v>7</v>
      </c>
      <c r="R56" s="111" t="n">
        <v>8</v>
      </c>
      <c r="S56" s="111" t="n">
        <v>9</v>
      </c>
      <c r="T56" s="111" t="n">
        <v>10</v>
      </c>
    </row>
    <row r="57">
      <c r="A57" t="inlineStr">
        <is>
          <t>Brent</t>
        </is>
      </c>
      <c r="B57" s="109">
        <f>D6</f>
        <v/>
      </c>
      <c r="D57" s="110">
        <f>'01_Supuestos'!F11</f>
        <v/>
      </c>
      <c r="J57" s="102">
        <f>J50-J51-J52-J53-J56</f>
        <v/>
      </c>
      <c r="K57" s="102">
        <f>K50-K51-K52-K53-K56</f>
        <v/>
      </c>
      <c r="L57" s="102">
        <f>L50-L51-L52-L53-L56</f>
        <v/>
      </c>
      <c r="M57" s="102">
        <f>M50-M51-M52-M53-M56</f>
        <v/>
      </c>
      <c r="N57" s="102">
        <f>N50-N51-N52-N53-N56</f>
        <v/>
      </c>
      <c r="O57" s="102">
        <f>O50-O51-O52-O53-O56</f>
        <v/>
      </c>
      <c r="P57" s="102">
        <f>P50-P51-P52-P53-P56</f>
        <v/>
      </c>
      <c r="Q57" s="102">
        <f>Q50-Q51-Q52-Q53-Q56</f>
        <v/>
      </c>
      <c r="R57" s="102">
        <f>R50-R51-R52-R53-R56</f>
        <v/>
      </c>
      <c r="S57" s="102">
        <f>S50-S51-S52-S53-S56</f>
        <v/>
      </c>
      <c r="T57" s="102">
        <f>T50-T51-T52-T53-T56</f>
        <v/>
      </c>
    </row>
    <row r="58">
      <c r="A58" t="inlineStr">
        <is>
          <t>Diferencial</t>
        </is>
      </c>
      <c r="B58" s="109">
        <f>D7</f>
        <v/>
      </c>
      <c r="D58" s="110">
        <f>'01_Supuestos'!F12</f>
        <v/>
      </c>
      <c r="J58" s="23">
        <f>1/(1+$B$40)^J32</f>
        <v/>
      </c>
      <c r="K58" s="23">
        <f>1/(1+$B$40)^K32</f>
        <v/>
      </c>
      <c r="L58" s="23">
        <f>1/(1+$B$40)^L32</f>
        <v/>
      </c>
      <c r="M58" s="23">
        <f>1/(1+$B$40)^M32</f>
        <v/>
      </c>
      <c r="N58" s="23">
        <f>1/(1+$B$40)^N32</f>
        <v/>
      </c>
      <c r="O58" s="23">
        <f>1/(1+$B$40)^O32</f>
        <v/>
      </c>
      <c r="P58" s="23">
        <f>1/(1+$B$40)^P32</f>
        <v/>
      </c>
      <c r="Q58" s="23">
        <f>1/(1+$B$40)^Q32</f>
        <v/>
      </c>
      <c r="R58" s="23">
        <f>1/(1+$B$40)^R32</f>
        <v/>
      </c>
      <c r="S58" s="23">
        <f>1/(1+$B$40)^S32</f>
        <v/>
      </c>
      <c r="T58" s="23">
        <f>1/(1+$B$40)^T32</f>
        <v/>
      </c>
    </row>
    <row r="59">
      <c r="A59" t="inlineStr">
        <is>
          <t>Reservas</t>
        </is>
      </c>
      <c r="B59" s="109">
        <f>D8</f>
        <v/>
      </c>
      <c r="J59" s="102">
        <f>J57*J58</f>
        <v/>
      </c>
      <c r="K59" s="102">
        <f>K57*K58</f>
        <v/>
      </c>
      <c r="L59" s="102">
        <f>L57*L58</f>
        <v/>
      </c>
      <c r="M59" s="102">
        <f>M57*M58</f>
        <v/>
      </c>
      <c r="N59" s="102">
        <f>N57*N58</f>
        <v/>
      </c>
      <c r="O59" s="102">
        <f>O57*O58</f>
        <v/>
      </c>
      <c r="P59" s="102">
        <f>P57*P58</f>
        <v/>
      </c>
      <c r="Q59" s="102">
        <f>Q57*Q58</f>
        <v/>
      </c>
      <c r="R59" s="102">
        <f>R57*R58</f>
        <v/>
      </c>
      <c r="S59" s="102">
        <f>S57*S58</f>
        <v/>
      </c>
      <c r="T59" s="102">
        <f>T57*T58</f>
        <v/>
      </c>
    </row>
    <row r="60">
      <c r="A60" t="inlineStr">
        <is>
          <t>CAPEX</t>
        </is>
      </c>
      <c r="B60" s="109">
        <f>D9</f>
        <v/>
      </c>
      <c r="J60" s="102">
        <f>J59</f>
        <v/>
      </c>
      <c r="K60" s="102">
        <f>J60+K59</f>
        <v/>
      </c>
      <c r="L60" s="102">
        <f>K60+L59</f>
        <v/>
      </c>
      <c r="M60" s="102">
        <f>L60+M59</f>
        <v/>
      </c>
      <c r="N60" s="102">
        <f>M60+N59</f>
        <v/>
      </c>
      <c r="O60" s="102">
        <f>N60+O59</f>
        <v/>
      </c>
      <c r="P60" s="102">
        <f>O60+P59</f>
        <v/>
      </c>
      <c r="Q60" s="102">
        <f>P60+Q59</f>
        <v/>
      </c>
      <c r="R60" s="102">
        <f>Q60+R59</f>
        <v/>
      </c>
      <c r="S60" s="102">
        <f>R60+S59</f>
        <v/>
      </c>
      <c r="T60" s="102">
        <f>S60+T59</f>
        <v/>
      </c>
    </row>
    <row r="61">
      <c r="A61" t="inlineStr">
        <is>
          <t>OPEX var</t>
        </is>
      </c>
      <c r="B61" s="109">
        <f>D10</f>
        <v/>
      </c>
    </row>
    <row r="62">
      <c r="A62" t="inlineStr">
        <is>
          <t>OPEX fijo</t>
        </is>
      </c>
      <c r="B62" s="109">
        <f>D11</f>
        <v/>
      </c>
    </row>
    <row r="63">
      <c r="A63" t="inlineStr">
        <is>
          <t>Impuesto</t>
        </is>
      </c>
      <c r="B63" s="110">
        <f>D12</f>
        <v/>
      </c>
    </row>
    <row r="64">
      <c r="A64" t="inlineStr">
        <is>
          <t>Descuento</t>
        </is>
      </c>
      <c r="B64" s="110">
        <f>D13</f>
        <v/>
      </c>
    </row>
    <row r="65">
      <c r="A65" t="inlineStr">
        <is>
          <t>Sustain %</t>
        </is>
      </c>
      <c r="B65" s="110">
        <f>D14</f>
        <v/>
      </c>
    </row>
    <row r="66">
      <c r="A66" t="inlineStr">
        <is>
          <t>Abandono</t>
        </is>
      </c>
      <c r="B66" s="109">
        <f>D15</f>
        <v/>
      </c>
    </row>
    <row r="67">
      <c r="A67" t="inlineStr">
        <is>
          <t>prod_share</t>
        </is>
      </c>
      <c r="J67" s="98">
        <f>'01_Supuestos'!C31</f>
        <v/>
      </c>
      <c r="K67" s="98">
        <f>'01_Supuestos'!D31</f>
        <v/>
      </c>
      <c r="L67" s="98">
        <f>'01_Supuestos'!E31</f>
        <v/>
      </c>
      <c r="M67" s="98">
        <f>'01_Supuestos'!F31</f>
        <v/>
      </c>
      <c r="N67" s="98">
        <f>'01_Supuestos'!G31</f>
        <v/>
      </c>
      <c r="O67" s="98">
        <f>'01_Supuestos'!H31</f>
        <v/>
      </c>
      <c r="P67" s="98">
        <f>'01_Supuestos'!I31</f>
        <v/>
      </c>
      <c r="Q67" s="98">
        <f>'01_Supuestos'!J31</f>
        <v/>
      </c>
      <c r="R67" s="98">
        <f>'01_Supuestos'!K31</f>
        <v/>
      </c>
      <c r="S67" s="98">
        <f>'01_Supuestos'!L31</f>
        <v/>
      </c>
      <c r="T67" s="98">
        <f>'01_Supuestos'!M31</f>
        <v/>
      </c>
    </row>
    <row r="68">
      <c r="A68" t="inlineStr">
        <is>
          <t>prod</t>
        </is>
      </c>
      <c r="J68" s="27">
        <f>J67*$B$59</f>
        <v/>
      </c>
      <c r="K68" s="27">
        <f>K67*$B$59</f>
        <v/>
      </c>
      <c r="L68" s="27">
        <f>L67*$B$59</f>
        <v/>
      </c>
      <c r="M68" s="27">
        <f>M67*$B$59</f>
        <v/>
      </c>
      <c r="N68" s="27">
        <f>N67*$B$59</f>
        <v/>
      </c>
      <c r="O68" s="27">
        <f>O67*$B$59</f>
        <v/>
      </c>
      <c r="P68" s="27">
        <f>P67*$B$59</f>
        <v/>
      </c>
      <c r="Q68" s="27">
        <f>Q67*$B$59</f>
        <v/>
      </c>
      <c r="R68" s="27">
        <f>R67*$B$59</f>
        <v/>
      </c>
      <c r="S68" s="27">
        <f>S67*$B$59</f>
        <v/>
      </c>
      <c r="T68" s="27">
        <f>T67*$B$59</f>
        <v/>
      </c>
    </row>
    <row r="69">
      <c r="A69" t="inlineStr">
        <is>
          <t>price</t>
        </is>
      </c>
      <c r="J69" s="102">
        <f>$B$57-$B$58</f>
        <v/>
      </c>
      <c r="K69" s="102">
        <f>$B$57-$B$58</f>
        <v/>
      </c>
      <c r="L69" s="102">
        <f>$B$57-$B$58</f>
        <v/>
      </c>
      <c r="M69" s="102">
        <f>$B$57-$B$58</f>
        <v/>
      </c>
      <c r="N69" s="102">
        <f>$B$57-$B$58</f>
        <v/>
      </c>
      <c r="O69" s="102">
        <f>$B$57-$B$58</f>
        <v/>
      </c>
      <c r="P69" s="102">
        <f>$B$57-$B$58</f>
        <v/>
      </c>
      <c r="Q69" s="102">
        <f>$B$57-$B$58</f>
        <v/>
      </c>
      <c r="R69" s="102">
        <f>$B$57-$B$58</f>
        <v/>
      </c>
      <c r="S69" s="102">
        <f>$B$57-$B$58</f>
        <v/>
      </c>
      <c r="T69" s="102">
        <f>$B$57-$B$58</f>
        <v/>
      </c>
    </row>
    <row r="70">
      <c r="A70" t="inlineStr">
        <is>
          <t>rev</t>
        </is>
      </c>
      <c r="J70" s="102">
        <f>J68*$D$57*J69</f>
        <v/>
      </c>
      <c r="K70" s="102">
        <f>K68*$D$57*K69</f>
        <v/>
      </c>
      <c r="L70" s="102">
        <f>L68*$D$57*L69</f>
        <v/>
      </c>
      <c r="M70" s="102">
        <f>M68*$D$57*M69</f>
        <v/>
      </c>
      <c r="N70" s="102">
        <f>N68*$D$57*N69</f>
        <v/>
      </c>
      <c r="O70" s="102">
        <f>O68*$D$57*O69</f>
        <v/>
      </c>
      <c r="P70" s="102">
        <f>P68*$D$57*P69</f>
        <v/>
      </c>
      <c r="Q70" s="102">
        <f>Q68*$D$57*Q69</f>
        <v/>
      </c>
      <c r="R70" s="102">
        <f>R68*$D$57*R69</f>
        <v/>
      </c>
      <c r="S70" s="102">
        <f>S68*$D$57*S69</f>
        <v/>
      </c>
      <c r="T70" s="102">
        <f>T68*$D$57*T69</f>
        <v/>
      </c>
    </row>
    <row r="71">
      <c r="A71" t="inlineStr">
        <is>
          <t>roy</t>
        </is>
      </c>
      <c r="J71" s="102">
        <f>J70*$D$58</f>
        <v/>
      </c>
      <c r="K71" s="102">
        <f>K70*$D$58</f>
        <v/>
      </c>
      <c r="L71" s="102">
        <f>L70*$D$58</f>
        <v/>
      </c>
      <c r="M71" s="102">
        <f>M70*$D$58</f>
        <v/>
      </c>
      <c r="N71" s="102">
        <f>N70*$D$58</f>
        <v/>
      </c>
      <c r="O71" s="102">
        <f>O70*$D$58</f>
        <v/>
      </c>
      <c r="P71" s="102">
        <f>P70*$D$58</f>
        <v/>
      </c>
      <c r="Q71" s="102">
        <f>Q70*$D$58</f>
        <v/>
      </c>
      <c r="R71" s="102">
        <f>R70*$D$58</f>
        <v/>
      </c>
      <c r="S71" s="102">
        <f>S70*$D$58</f>
        <v/>
      </c>
      <c r="T71" s="102">
        <f>T70*$D$58</f>
        <v/>
      </c>
    </row>
    <row r="72">
      <c r="A72" t="inlineStr">
        <is>
          <t>varopex</t>
        </is>
      </c>
      <c r="J72" s="102">
        <f>J68*$D$57*$B$61</f>
        <v/>
      </c>
      <c r="K72" s="102">
        <f>K68*$D$57*$B$61</f>
        <v/>
      </c>
      <c r="L72" s="102">
        <f>L68*$D$57*$B$61</f>
        <v/>
      </c>
      <c r="M72" s="102">
        <f>M68*$D$57*$B$61</f>
        <v/>
      </c>
      <c r="N72" s="102">
        <f>N68*$D$57*$B$61</f>
        <v/>
      </c>
      <c r="O72" s="102">
        <f>O68*$D$57*$B$61</f>
        <v/>
      </c>
      <c r="P72" s="102">
        <f>P68*$D$57*$B$61</f>
        <v/>
      </c>
      <c r="Q72" s="102">
        <f>Q68*$D$57*$B$61</f>
        <v/>
      </c>
      <c r="R72" s="102">
        <f>R68*$D$57*$B$61</f>
        <v/>
      </c>
      <c r="S72" s="102">
        <f>S68*$D$57*$B$61</f>
        <v/>
      </c>
      <c r="T72" s="102">
        <f>T68*$D$57*$B$61</f>
        <v/>
      </c>
    </row>
    <row r="73">
      <c r="A73" t="inlineStr">
        <is>
          <t>fixopex</t>
        </is>
      </c>
      <c r="J73" s="102">
        <f>IF(J68&gt;0,$B$62,0)</f>
        <v/>
      </c>
      <c r="K73" s="102">
        <f>IF(K68&gt;0,$B$62,0)</f>
        <v/>
      </c>
      <c r="L73" s="102">
        <f>IF(L68&gt;0,$B$62,0)</f>
        <v/>
      </c>
      <c r="M73" s="102">
        <f>IF(M68&gt;0,$B$62,0)</f>
        <v/>
      </c>
      <c r="N73" s="102">
        <f>IF(N68&gt;0,$B$62,0)</f>
        <v/>
      </c>
      <c r="O73" s="102">
        <f>IF(O68&gt;0,$B$62,0)</f>
        <v/>
      </c>
      <c r="P73" s="102">
        <f>IF(P68&gt;0,$B$62,0)</f>
        <v/>
      </c>
      <c r="Q73" s="102">
        <f>IF(Q68&gt;0,$B$62,0)</f>
        <v/>
      </c>
      <c r="R73" s="102">
        <f>IF(R68&gt;0,$B$62,0)</f>
        <v/>
      </c>
      <c r="S73" s="102">
        <f>IF(S68&gt;0,$B$62,0)</f>
        <v/>
      </c>
      <c r="T73" s="102">
        <f>IF(T68&gt;0,$B$62,0)</f>
        <v/>
      </c>
    </row>
    <row r="74">
      <c r="A74" t="inlineStr">
        <is>
          <t>ebitda</t>
        </is>
      </c>
      <c r="J74" s="102">
        <f>J70-J71-J72-J73</f>
        <v/>
      </c>
      <c r="K74" s="102">
        <f>K70-K71-K72-K73</f>
        <v/>
      </c>
      <c r="L74" s="102">
        <f>L70-L71-L72-L73</f>
        <v/>
      </c>
      <c r="M74" s="102">
        <f>M70-M71-M72-M73</f>
        <v/>
      </c>
      <c r="N74" s="102">
        <f>N70-N71-N72-N73</f>
        <v/>
      </c>
      <c r="O74" s="102">
        <f>O70-O71-O72-O73</f>
        <v/>
      </c>
      <c r="P74" s="102">
        <f>P70-P71-P72-P73</f>
        <v/>
      </c>
      <c r="Q74" s="102">
        <f>Q70-Q71-Q72-Q73</f>
        <v/>
      </c>
      <c r="R74" s="102">
        <f>R70-R71-R72-R73</f>
        <v/>
      </c>
      <c r="S74" s="102">
        <f>S70-S71-S72-S73</f>
        <v/>
      </c>
      <c r="T74" s="102">
        <f>T70-T71-T72-T73</f>
        <v/>
      </c>
    </row>
    <row r="75">
      <c r="A75" t="inlineStr">
        <is>
          <t>sustain</t>
        </is>
      </c>
      <c r="J75" s="102">
        <f>J70*$B$65</f>
        <v/>
      </c>
      <c r="K75" s="102">
        <f>K70*$B$65</f>
        <v/>
      </c>
      <c r="L75" s="102">
        <f>L70*$B$65</f>
        <v/>
      </c>
      <c r="M75" s="102">
        <f>M70*$B$65</f>
        <v/>
      </c>
      <c r="N75" s="102">
        <f>N70*$B$65</f>
        <v/>
      </c>
      <c r="O75" s="102">
        <f>O70*$B$65</f>
        <v/>
      </c>
      <c r="P75" s="102">
        <f>P70*$B$65</f>
        <v/>
      </c>
      <c r="Q75" s="102">
        <f>Q70*$B$65</f>
        <v/>
      </c>
      <c r="R75" s="102">
        <f>R70*$B$65</f>
        <v/>
      </c>
      <c r="S75" s="102">
        <f>S70*$B$65</f>
        <v/>
      </c>
      <c r="T75" s="102">
        <f>T70*$B$65</f>
        <v/>
      </c>
    </row>
    <row r="76">
      <c r="A76" t="inlineStr">
        <is>
          <t>devcapex</t>
        </is>
      </c>
      <c r="J76" s="102">
        <f>$B$60*'01_Supuestos'!C32</f>
        <v/>
      </c>
      <c r="K76" s="102">
        <f>$B$60*'01_Supuestos'!D32</f>
        <v/>
      </c>
      <c r="L76" s="102">
        <f>$B$60*'01_Supuestos'!E32</f>
        <v/>
      </c>
      <c r="M76" s="102">
        <f>$B$60*'01_Supuestos'!F32</f>
        <v/>
      </c>
      <c r="N76" s="102">
        <f>$B$60*'01_Supuestos'!G32</f>
        <v/>
      </c>
      <c r="O76" s="102">
        <f>$B$60*'01_Supuestos'!H32</f>
        <v/>
      </c>
      <c r="P76" s="102">
        <f>$B$60*'01_Supuestos'!I32</f>
        <v/>
      </c>
      <c r="Q76" s="102">
        <f>$B$60*'01_Supuestos'!J32</f>
        <v/>
      </c>
      <c r="R76" s="102">
        <f>$B$60*'01_Supuestos'!K32</f>
        <v/>
      </c>
      <c r="S76" s="102">
        <f>$B$60*'01_Supuestos'!L32</f>
        <v/>
      </c>
      <c r="T76" s="102">
        <f>$B$60*'01_Supuestos'!M32</f>
        <v/>
      </c>
    </row>
    <row r="77">
      <c r="A77" t="inlineStr">
        <is>
          <t>abandon</t>
        </is>
      </c>
      <c r="J77" s="102">
        <f>IF(J56=MAX($J$56:$T$56),$B$66,0)</f>
        <v/>
      </c>
      <c r="K77" s="102">
        <f>IF(K56=MAX($J$56:$T$56),$B$66,0)</f>
        <v/>
      </c>
      <c r="L77" s="102">
        <f>IF(L56=MAX($J$56:$T$56),$B$66,0)</f>
        <v/>
      </c>
      <c r="M77" s="102">
        <f>IF(M56=MAX($J$56:$T$56),$B$66,0)</f>
        <v/>
      </c>
      <c r="N77" s="102">
        <f>IF(N56=MAX($J$56:$T$56),$B$66,0)</f>
        <v/>
      </c>
      <c r="O77" s="102">
        <f>IF(O56=MAX($J$56:$T$56),$B$66,0)</f>
        <v/>
      </c>
      <c r="P77" s="102">
        <f>IF(P56=MAX($J$56:$T$56),$B$66,0)</f>
        <v/>
      </c>
      <c r="Q77" s="102">
        <f>IF(Q56=MAX($J$56:$T$56),$B$66,0)</f>
        <v/>
      </c>
      <c r="R77" s="102">
        <f>IF(R56=MAX($J$56:$T$56),$B$66,0)</f>
        <v/>
      </c>
      <c r="S77" s="102">
        <f>IF(S56=MAX($J$56:$T$56),$B$66,0)</f>
        <v/>
      </c>
      <c r="T77" s="102">
        <f>IF(T56=MAX($J$56:$T$56),$B$66,0)</f>
        <v/>
      </c>
    </row>
    <row r="78">
      <c r="A78" t="inlineStr">
        <is>
          <t>dep</t>
        </is>
      </c>
      <c r="J78" s="102">
        <f>$B$60*'01_Supuestos'!C33</f>
        <v/>
      </c>
      <c r="K78" s="102">
        <f>$B$60*'01_Supuestos'!D33</f>
        <v/>
      </c>
      <c r="L78" s="102">
        <f>$B$60*'01_Supuestos'!E33</f>
        <v/>
      </c>
      <c r="M78" s="102">
        <f>$B$60*'01_Supuestos'!F33</f>
        <v/>
      </c>
      <c r="N78" s="102">
        <f>$B$60*'01_Supuestos'!G33</f>
        <v/>
      </c>
      <c r="O78" s="102">
        <f>$B$60*'01_Supuestos'!H33</f>
        <v/>
      </c>
      <c r="P78" s="102">
        <f>$B$60*'01_Supuestos'!I33</f>
        <v/>
      </c>
      <c r="Q78" s="102">
        <f>$B$60*'01_Supuestos'!J33</f>
        <v/>
      </c>
      <c r="R78" s="102">
        <f>$B$60*'01_Supuestos'!K33</f>
        <v/>
      </c>
      <c r="S78" s="102">
        <f>$B$60*'01_Supuestos'!L33</f>
        <v/>
      </c>
      <c r="T78" s="102">
        <f>$B$60*'01_Supuestos'!M33</f>
        <v/>
      </c>
    </row>
    <row r="79">
      <c r="A79" t="inlineStr">
        <is>
          <t>taxable</t>
        </is>
      </c>
      <c r="J79" s="102">
        <f>J74-J78</f>
        <v/>
      </c>
      <c r="K79" s="102">
        <f>K74-K78</f>
        <v/>
      </c>
      <c r="L79" s="102">
        <f>L74-L78</f>
        <v/>
      </c>
      <c r="M79" s="102">
        <f>M74-M78</f>
        <v/>
      </c>
      <c r="N79" s="102">
        <f>N74-N78</f>
        <v/>
      </c>
      <c r="O79" s="102">
        <f>O74-O78</f>
        <v/>
      </c>
      <c r="P79" s="102">
        <f>P74-P78</f>
        <v/>
      </c>
      <c r="Q79" s="102">
        <f>Q74-Q78</f>
        <v/>
      </c>
      <c r="R79" s="102">
        <f>R74-R78</f>
        <v/>
      </c>
      <c r="S79" s="102">
        <f>S74-S78</f>
        <v/>
      </c>
      <c r="T79" s="102">
        <f>T74-T78</f>
        <v/>
      </c>
    </row>
    <row r="80">
      <c r="A80" s="2" t="inlineStr">
        <is>
          <t>Escenario Upside</t>
        </is>
      </c>
      <c r="J80" s="111" t="n">
        <v>0</v>
      </c>
      <c r="K80" s="111" t="n">
        <v>1</v>
      </c>
      <c r="L80" s="111" t="n">
        <v>2</v>
      </c>
      <c r="M80" s="111" t="n">
        <v>3</v>
      </c>
      <c r="N80" s="111" t="n">
        <v>4</v>
      </c>
      <c r="O80" s="111" t="n">
        <v>5</v>
      </c>
      <c r="P80" s="111" t="n">
        <v>6</v>
      </c>
      <c r="Q80" s="111" t="n">
        <v>7</v>
      </c>
      <c r="R80" s="111" t="n">
        <v>8</v>
      </c>
      <c r="S80" s="111" t="n">
        <v>9</v>
      </c>
      <c r="T80" s="111" t="n">
        <v>10</v>
      </c>
    </row>
    <row r="81">
      <c r="A81" t="inlineStr">
        <is>
          <t>Brent</t>
        </is>
      </c>
      <c r="B81" s="109">
        <f>E6</f>
        <v/>
      </c>
      <c r="D81" s="110">
        <f>'01_Supuestos'!F11</f>
        <v/>
      </c>
      <c r="J81" s="102">
        <f>J74-J75-J76-J77-J80</f>
        <v/>
      </c>
      <c r="K81" s="102">
        <f>K74-K75-K76-K77-K80</f>
        <v/>
      </c>
      <c r="L81" s="102">
        <f>L74-L75-L76-L77-L80</f>
        <v/>
      </c>
      <c r="M81" s="102">
        <f>M74-M75-M76-M77-M80</f>
        <v/>
      </c>
      <c r="N81" s="102">
        <f>N74-N75-N76-N77-N80</f>
        <v/>
      </c>
      <c r="O81" s="102">
        <f>O74-O75-O76-O77-O80</f>
        <v/>
      </c>
      <c r="P81" s="102">
        <f>P74-P75-P76-P77-P80</f>
        <v/>
      </c>
      <c r="Q81" s="102">
        <f>Q74-Q75-Q76-Q77-Q80</f>
        <v/>
      </c>
      <c r="R81" s="102">
        <f>R74-R75-R76-R77-R80</f>
        <v/>
      </c>
      <c r="S81" s="102">
        <f>S74-S75-S76-S77-S80</f>
        <v/>
      </c>
      <c r="T81" s="102">
        <f>T74-T75-T76-T77-T80</f>
        <v/>
      </c>
    </row>
    <row r="82">
      <c r="A82" t="inlineStr">
        <is>
          <t>Diferencial</t>
        </is>
      </c>
      <c r="B82" s="109">
        <f>E7</f>
        <v/>
      </c>
      <c r="D82" s="110">
        <f>'01_Supuestos'!F12</f>
        <v/>
      </c>
      <c r="J82" s="23">
        <f>1/(1+$B$64)^J56</f>
        <v/>
      </c>
      <c r="K82" s="23">
        <f>1/(1+$B$64)^K56</f>
        <v/>
      </c>
      <c r="L82" s="23">
        <f>1/(1+$B$64)^L56</f>
        <v/>
      </c>
      <c r="M82" s="23">
        <f>1/(1+$B$64)^M56</f>
        <v/>
      </c>
      <c r="N82" s="23">
        <f>1/(1+$B$64)^N56</f>
        <v/>
      </c>
      <c r="O82" s="23">
        <f>1/(1+$B$64)^O56</f>
        <v/>
      </c>
      <c r="P82" s="23">
        <f>1/(1+$B$64)^P56</f>
        <v/>
      </c>
      <c r="Q82" s="23">
        <f>1/(1+$B$64)^Q56</f>
        <v/>
      </c>
      <c r="R82" s="23">
        <f>1/(1+$B$64)^R56</f>
        <v/>
      </c>
      <c r="S82" s="23">
        <f>1/(1+$B$64)^S56</f>
        <v/>
      </c>
      <c r="T82" s="23">
        <f>1/(1+$B$64)^T56</f>
        <v/>
      </c>
    </row>
    <row r="83">
      <c r="A83" t="inlineStr">
        <is>
          <t>Reservas</t>
        </is>
      </c>
      <c r="B83" s="109">
        <f>E8</f>
        <v/>
      </c>
      <c r="J83" s="102">
        <f>J81*J82</f>
        <v/>
      </c>
      <c r="K83" s="102">
        <f>K81*K82</f>
        <v/>
      </c>
      <c r="L83" s="102">
        <f>L81*L82</f>
        <v/>
      </c>
      <c r="M83" s="102">
        <f>M81*M82</f>
        <v/>
      </c>
      <c r="N83" s="102">
        <f>N81*N82</f>
        <v/>
      </c>
      <c r="O83" s="102">
        <f>O81*O82</f>
        <v/>
      </c>
      <c r="P83" s="102">
        <f>P81*P82</f>
        <v/>
      </c>
      <c r="Q83" s="102">
        <f>Q81*Q82</f>
        <v/>
      </c>
      <c r="R83" s="102">
        <f>R81*R82</f>
        <v/>
      </c>
      <c r="S83" s="102">
        <f>S81*S82</f>
        <v/>
      </c>
      <c r="T83" s="102">
        <f>T81*T82</f>
        <v/>
      </c>
    </row>
    <row r="84">
      <c r="A84" t="inlineStr">
        <is>
          <t>CAPEX</t>
        </is>
      </c>
      <c r="B84" s="109">
        <f>E9</f>
        <v/>
      </c>
      <c r="J84" s="102">
        <f>J83</f>
        <v/>
      </c>
      <c r="K84" s="102">
        <f>J84+K83</f>
        <v/>
      </c>
      <c r="L84" s="102">
        <f>K84+L83</f>
        <v/>
      </c>
      <c r="M84" s="102">
        <f>L84+M83</f>
        <v/>
      </c>
      <c r="N84" s="102">
        <f>M84+N83</f>
        <v/>
      </c>
      <c r="O84" s="102">
        <f>N84+O83</f>
        <v/>
      </c>
      <c r="P84" s="102">
        <f>O84+P83</f>
        <v/>
      </c>
      <c r="Q84" s="102">
        <f>P84+Q83</f>
        <v/>
      </c>
      <c r="R84" s="102">
        <f>Q84+R83</f>
        <v/>
      </c>
      <c r="S84" s="102">
        <f>R84+S83</f>
        <v/>
      </c>
      <c r="T84" s="102">
        <f>S84+T83</f>
        <v/>
      </c>
    </row>
    <row r="85">
      <c r="A85" t="inlineStr">
        <is>
          <t>OPEX var</t>
        </is>
      </c>
      <c r="B85" s="109">
        <f>E10</f>
        <v/>
      </c>
    </row>
    <row r="86">
      <c r="A86" t="inlineStr">
        <is>
          <t>OPEX fijo</t>
        </is>
      </c>
      <c r="B86" s="109">
        <f>E11</f>
        <v/>
      </c>
    </row>
    <row r="87">
      <c r="A87" t="inlineStr">
        <is>
          <t>Impuesto</t>
        </is>
      </c>
      <c r="B87" s="110">
        <f>E12</f>
        <v/>
      </c>
    </row>
    <row r="88">
      <c r="A88" t="inlineStr">
        <is>
          <t>Descuento</t>
        </is>
      </c>
      <c r="B88" s="110">
        <f>E13</f>
        <v/>
      </c>
    </row>
    <row r="89">
      <c r="A89" t="inlineStr">
        <is>
          <t>Sustain %</t>
        </is>
      </c>
      <c r="B89" s="110">
        <f>E14</f>
        <v/>
      </c>
    </row>
    <row r="90">
      <c r="A90" t="inlineStr">
        <is>
          <t>Abandono</t>
        </is>
      </c>
      <c r="B90" s="109">
        <f>E15</f>
        <v/>
      </c>
    </row>
    <row r="91">
      <c r="A91" t="inlineStr">
        <is>
          <t>prod_share</t>
        </is>
      </c>
      <c r="J91" s="98">
        <f>'01_Supuestos'!C31</f>
        <v/>
      </c>
      <c r="K91" s="98">
        <f>'01_Supuestos'!D31</f>
        <v/>
      </c>
      <c r="L91" s="98">
        <f>'01_Supuestos'!E31</f>
        <v/>
      </c>
      <c r="M91" s="98">
        <f>'01_Supuestos'!F31</f>
        <v/>
      </c>
      <c r="N91" s="98">
        <f>'01_Supuestos'!G31</f>
        <v/>
      </c>
      <c r="O91" s="98">
        <f>'01_Supuestos'!H31</f>
        <v/>
      </c>
      <c r="P91" s="98">
        <f>'01_Supuestos'!I31</f>
        <v/>
      </c>
      <c r="Q91" s="98">
        <f>'01_Supuestos'!J31</f>
        <v/>
      </c>
      <c r="R91" s="98">
        <f>'01_Supuestos'!K31</f>
        <v/>
      </c>
      <c r="S91" s="98">
        <f>'01_Supuestos'!L31</f>
        <v/>
      </c>
      <c r="T91" s="98">
        <f>'01_Supuestos'!M31</f>
        <v/>
      </c>
    </row>
    <row r="92">
      <c r="A92" t="inlineStr">
        <is>
          <t>prod</t>
        </is>
      </c>
      <c r="J92" s="27">
        <f>J91*$B$83</f>
        <v/>
      </c>
      <c r="K92" s="27">
        <f>K91*$B$83</f>
        <v/>
      </c>
      <c r="L92" s="27">
        <f>L91*$B$83</f>
        <v/>
      </c>
      <c r="M92" s="27">
        <f>M91*$B$83</f>
        <v/>
      </c>
      <c r="N92" s="27">
        <f>N91*$B$83</f>
        <v/>
      </c>
      <c r="O92" s="27">
        <f>O91*$B$83</f>
        <v/>
      </c>
      <c r="P92" s="27">
        <f>P91*$B$83</f>
        <v/>
      </c>
      <c r="Q92" s="27">
        <f>Q91*$B$83</f>
        <v/>
      </c>
      <c r="R92" s="27">
        <f>R91*$B$83</f>
        <v/>
      </c>
      <c r="S92" s="27">
        <f>S91*$B$83</f>
        <v/>
      </c>
      <c r="T92" s="27">
        <f>T91*$B$83</f>
        <v/>
      </c>
    </row>
    <row r="93">
      <c r="A93" t="inlineStr">
        <is>
          <t>price</t>
        </is>
      </c>
      <c r="J93" s="102">
        <f>$B$81-$B$82</f>
        <v/>
      </c>
      <c r="K93" s="102">
        <f>$B$81-$B$82</f>
        <v/>
      </c>
      <c r="L93" s="102">
        <f>$B$81-$B$82</f>
        <v/>
      </c>
      <c r="M93" s="102">
        <f>$B$81-$B$82</f>
        <v/>
      </c>
      <c r="N93" s="102">
        <f>$B$81-$B$82</f>
        <v/>
      </c>
      <c r="O93" s="102">
        <f>$B$81-$B$82</f>
        <v/>
      </c>
      <c r="P93" s="102">
        <f>$B$81-$B$82</f>
        <v/>
      </c>
      <c r="Q93" s="102">
        <f>$B$81-$B$82</f>
        <v/>
      </c>
      <c r="R93" s="102">
        <f>$B$81-$B$82</f>
        <v/>
      </c>
      <c r="S93" s="102">
        <f>$B$81-$B$82</f>
        <v/>
      </c>
      <c r="T93" s="102">
        <f>$B$81-$B$82</f>
        <v/>
      </c>
    </row>
    <row r="94">
      <c r="A94" t="inlineStr">
        <is>
          <t>rev</t>
        </is>
      </c>
      <c r="J94" s="102">
        <f>J92*$D$81*J93</f>
        <v/>
      </c>
      <c r="K94" s="102">
        <f>K92*$D$81*K93</f>
        <v/>
      </c>
      <c r="L94" s="102">
        <f>L92*$D$81*L93</f>
        <v/>
      </c>
      <c r="M94" s="102">
        <f>M92*$D$81*M93</f>
        <v/>
      </c>
      <c r="N94" s="102">
        <f>N92*$D$81*N93</f>
        <v/>
      </c>
      <c r="O94" s="102">
        <f>O92*$D$81*O93</f>
        <v/>
      </c>
      <c r="P94" s="102">
        <f>P92*$D$81*P93</f>
        <v/>
      </c>
      <c r="Q94" s="102">
        <f>Q92*$D$81*Q93</f>
        <v/>
      </c>
      <c r="R94" s="102">
        <f>R92*$D$81*R93</f>
        <v/>
      </c>
      <c r="S94" s="102">
        <f>S92*$D$81*S93</f>
        <v/>
      </c>
      <c r="T94" s="102">
        <f>T92*$D$81*T93</f>
        <v/>
      </c>
    </row>
    <row r="95">
      <c r="A95" t="inlineStr">
        <is>
          <t>roy</t>
        </is>
      </c>
      <c r="J95" s="102">
        <f>J94*$D$82</f>
        <v/>
      </c>
      <c r="K95" s="102">
        <f>K94*$D$82</f>
        <v/>
      </c>
      <c r="L95" s="102">
        <f>L94*$D$82</f>
        <v/>
      </c>
      <c r="M95" s="102">
        <f>M94*$D$82</f>
        <v/>
      </c>
      <c r="N95" s="102">
        <f>N94*$D$82</f>
        <v/>
      </c>
      <c r="O95" s="102">
        <f>O94*$D$82</f>
        <v/>
      </c>
      <c r="P95" s="102">
        <f>P94*$D$82</f>
        <v/>
      </c>
      <c r="Q95" s="102">
        <f>Q94*$D$82</f>
        <v/>
      </c>
      <c r="R95" s="102">
        <f>R94*$D$82</f>
        <v/>
      </c>
      <c r="S95" s="102">
        <f>S94*$D$82</f>
        <v/>
      </c>
      <c r="T95" s="102">
        <f>T94*$D$82</f>
        <v/>
      </c>
    </row>
    <row r="96">
      <c r="A96" t="inlineStr">
        <is>
          <t>varopex</t>
        </is>
      </c>
      <c r="J96" s="102">
        <f>J92*$D$81*$B$85</f>
        <v/>
      </c>
      <c r="K96" s="102">
        <f>K92*$D$81*$B$85</f>
        <v/>
      </c>
      <c r="L96" s="102">
        <f>L92*$D$81*$B$85</f>
        <v/>
      </c>
      <c r="M96" s="102">
        <f>M92*$D$81*$B$85</f>
        <v/>
      </c>
      <c r="N96" s="102">
        <f>N92*$D$81*$B$85</f>
        <v/>
      </c>
      <c r="O96" s="102">
        <f>O92*$D$81*$B$85</f>
        <v/>
      </c>
      <c r="P96" s="102">
        <f>P92*$D$81*$B$85</f>
        <v/>
      </c>
      <c r="Q96" s="102">
        <f>Q92*$D$81*$B$85</f>
        <v/>
      </c>
      <c r="R96" s="102">
        <f>R92*$D$81*$B$85</f>
        <v/>
      </c>
      <c r="S96" s="102">
        <f>S92*$D$81*$B$85</f>
        <v/>
      </c>
      <c r="T96" s="102">
        <f>T92*$D$81*$B$85</f>
        <v/>
      </c>
    </row>
    <row r="97">
      <c r="A97" t="inlineStr">
        <is>
          <t>fixopex</t>
        </is>
      </c>
      <c r="J97" s="102">
        <f>IF(J92&gt;0,$B$86,0)</f>
        <v/>
      </c>
      <c r="K97" s="102">
        <f>IF(K92&gt;0,$B$86,0)</f>
        <v/>
      </c>
      <c r="L97" s="102">
        <f>IF(L92&gt;0,$B$86,0)</f>
        <v/>
      </c>
      <c r="M97" s="102">
        <f>IF(M92&gt;0,$B$86,0)</f>
        <v/>
      </c>
      <c r="N97" s="102">
        <f>IF(N92&gt;0,$B$86,0)</f>
        <v/>
      </c>
      <c r="O97" s="102">
        <f>IF(O92&gt;0,$B$86,0)</f>
        <v/>
      </c>
      <c r="P97" s="102">
        <f>IF(P92&gt;0,$B$86,0)</f>
        <v/>
      </c>
      <c r="Q97" s="102">
        <f>IF(Q92&gt;0,$B$86,0)</f>
        <v/>
      </c>
      <c r="R97" s="102">
        <f>IF(R92&gt;0,$B$86,0)</f>
        <v/>
      </c>
      <c r="S97" s="102">
        <f>IF(S92&gt;0,$B$86,0)</f>
        <v/>
      </c>
      <c r="T97" s="102">
        <f>IF(T92&gt;0,$B$86,0)</f>
        <v/>
      </c>
    </row>
    <row r="98">
      <c r="A98" t="inlineStr">
        <is>
          <t>ebitda</t>
        </is>
      </c>
      <c r="J98" s="102">
        <f>J94-J95-J96-J97</f>
        <v/>
      </c>
      <c r="K98" s="102">
        <f>K94-K95-K96-K97</f>
        <v/>
      </c>
      <c r="L98" s="102">
        <f>L94-L95-L96-L97</f>
        <v/>
      </c>
      <c r="M98" s="102">
        <f>M94-M95-M96-M97</f>
        <v/>
      </c>
      <c r="N98" s="102">
        <f>N94-N95-N96-N97</f>
        <v/>
      </c>
      <c r="O98" s="102">
        <f>O94-O95-O96-O97</f>
        <v/>
      </c>
      <c r="P98" s="102">
        <f>P94-P95-P96-P97</f>
        <v/>
      </c>
      <c r="Q98" s="102">
        <f>Q94-Q95-Q96-Q97</f>
        <v/>
      </c>
      <c r="R98" s="102">
        <f>R94-R95-R96-R97</f>
        <v/>
      </c>
      <c r="S98" s="102">
        <f>S94-S95-S96-S97</f>
        <v/>
      </c>
      <c r="T98" s="102">
        <f>T94-T95-T96-T97</f>
        <v/>
      </c>
    </row>
    <row r="99">
      <c r="A99" t="inlineStr">
        <is>
          <t>sustain</t>
        </is>
      </c>
      <c r="J99" s="102">
        <f>J94*$B$89</f>
        <v/>
      </c>
      <c r="K99" s="102">
        <f>K94*$B$89</f>
        <v/>
      </c>
      <c r="L99" s="102">
        <f>L94*$B$89</f>
        <v/>
      </c>
      <c r="M99" s="102">
        <f>M94*$B$89</f>
        <v/>
      </c>
      <c r="N99" s="102">
        <f>N94*$B$89</f>
        <v/>
      </c>
      <c r="O99" s="102">
        <f>O94*$B$89</f>
        <v/>
      </c>
      <c r="P99" s="102">
        <f>P94*$B$89</f>
        <v/>
      </c>
      <c r="Q99" s="102">
        <f>Q94*$B$89</f>
        <v/>
      </c>
      <c r="R99" s="102">
        <f>R94*$B$89</f>
        <v/>
      </c>
      <c r="S99" s="102">
        <f>S94*$B$89</f>
        <v/>
      </c>
      <c r="T99" s="102">
        <f>T94*$B$89</f>
        <v/>
      </c>
    </row>
    <row r="100">
      <c r="A100" t="inlineStr">
        <is>
          <t>devcapex</t>
        </is>
      </c>
      <c r="J100" s="102">
        <f>$B$84*'01_Supuestos'!C32</f>
        <v/>
      </c>
      <c r="K100" s="102">
        <f>$B$84*'01_Supuestos'!D32</f>
        <v/>
      </c>
      <c r="L100" s="102">
        <f>$B$84*'01_Supuestos'!E32</f>
        <v/>
      </c>
      <c r="M100" s="102">
        <f>$B$84*'01_Supuestos'!F32</f>
        <v/>
      </c>
      <c r="N100" s="102">
        <f>$B$84*'01_Supuestos'!G32</f>
        <v/>
      </c>
      <c r="O100" s="102">
        <f>$B$84*'01_Supuestos'!H32</f>
        <v/>
      </c>
      <c r="P100" s="102">
        <f>$B$84*'01_Supuestos'!I32</f>
        <v/>
      </c>
      <c r="Q100" s="102">
        <f>$B$84*'01_Supuestos'!J32</f>
        <v/>
      </c>
      <c r="R100" s="102">
        <f>$B$84*'01_Supuestos'!K32</f>
        <v/>
      </c>
      <c r="S100" s="102">
        <f>$B$84*'01_Supuestos'!L32</f>
        <v/>
      </c>
      <c r="T100" s="102">
        <f>$B$84*'01_Supuestos'!M32</f>
        <v/>
      </c>
    </row>
    <row r="101">
      <c r="A101" t="inlineStr">
        <is>
          <t>abandon</t>
        </is>
      </c>
      <c r="J101" s="102">
        <f>IF(J80=MAX($J$80:$T$80),$B$90,0)</f>
        <v/>
      </c>
      <c r="K101" s="102">
        <f>IF(K80=MAX($J$80:$T$80),$B$90,0)</f>
        <v/>
      </c>
      <c r="L101" s="102">
        <f>IF(L80=MAX($J$80:$T$80),$B$90,0)</f>
        <v/>
      </c>
      <c r="M101" s="102">
        <f>IF(M80=MAX($J$80:$T$80),$B$90,0)</f>
        <v/>
      </c>
      <c r="N101" s="102">
        <f>IF(N80=MAX($J$80:$T$80),$B$90,0)</f>
        <v/>
      </c>
      <c r="O101" s="102">
        <f>IF(O80=MAX($J$80:$T$80),$B$90,0)</f>
        <v/>
      </c>
      <c r="P101" s="102">
        <f>IF(P80=MAX($J$80:$T$80),$B$90,0)</f>
        <v/>
      </c>
      <c r="Q101" s="102">
        <f>IF(Q80=MAX($J$80:$T$80),$B$90,0)</f>
        <v/>
      </c>
      <c r="R101" s="102">
        <f>IF(R80=MAX($J$80:$T$80),$B$90,0)</f>
        <v/>
      </c>
      <c r="S101" s="102">
        <f>IF(S80=MAX($J$80:$T$80),$B$90,0)</f>
        <v/>
      </c>
      <c r="T101" s="102">
        <f>IF(T80=MAX($J$80:$T$80),$B$90,0)</f>
        <v/>
      </c>
    </row>
    <row r="102">
      <c r="A102" t="inlineStr">
        <is>
          <t>dep</t>
        </is>
      </c>
      <c r="J102" s="102">
        <f>$B$84*'01_Supuestos'!C33</f>
        <v/>
      </c>
      <c r="K102" s="102">
        <f>$B$84*'01_Supuestos'!D33</f>
        <v/>
      </c>
      <c r="L102" s="102">
        <f>$B$84*'01_Supuestos'!E33</f>
        <v/>
      </c>
      <c r="M102" s="102">
        <f>$B$84*'01_Supuestos'!F33</f>
        <v/>
      </c>
      <c r="N102" s="102">
        <f>$B$84*'01_Supuestos'!G33</f>
        <v/>
      </c>
      <c r="O102" s="102">
        <f>$B$84*'01_Supuestos'!H33</f>
        <v/>
      </c>
      <c r="P102" s="102">
        <f>$B$84*'01_Supuestos'!I33</f>
        <v/>
      </c>
      <c r="Q102" s="102">
        <f>$B$84*'01_Supuestos'!J33</f>
        <v/>
      </c>
      <c r="R102" s="102">
        <f>$B$84*'01_Supuestos'!K33</f>
        <v/>
      </c>
      <c r="S102" s="102">
        <f>$B$84*'01_Supuestos'!L33</f>
        <v/>
      </c>
      <c r="T102" s="102">
        <f>$B$84*'01_Supuestos'!M33</f>
        <v/>
      </c>
    </row>
    <row r="103">
      <c r="A103" t="inlineStr">
        <is>
          <t>taxable</t>
        </is>
      </c>
      <c r="J103" s="102">
        <f>J98-J102</f>
        <v/>
      </c>
      <c r="K103" s="102">
        <f>K98-K102</f>
        <v/>
      </c>
      <c r="L103" s="102">
        <f>L98-L102</f>
        <v/>
      </c>
      <c r="M103" s="102">
        <f>M98-M102</f>
        <v/>
      </c>
      <c r="N103" s="102">
        <f>N98-N102</f>
        <v/>
      </c>
      <c r="O103" s="102">
        <f>O98-O102</f>
        <v/>
      </c>
      <c r="P103" s="102">
        <f>P98-P102</f>
        <v/>
      </c>
      <c r="Q103" s="102">
        <f>Q98-Q102</f>
        <v/>
      </c>
      <c r="R103" s="102">
        <f>R98-R102</f>
        <v/>
      </c>
      <c r="S103" s="102">
        <f>S98-S102</f>
        <v/>
      </c>
      <c r="T103" s="102">
        <f>T98-T102</f>
        <v/>
      </c>
    </row>
    <row r="104">
      <c r="A104" s="2" t="inlineStr">
        <is>
          <t>Escenario Stress</t>
        </is>
      </c>
      <c r="J104" s="111" t="n">
        <v>0</v>
      </c>
      <c r="K104" s="111" t="n">
        <v>1</v>
      </c>
      <c r="L104" s="111" t="n">
        <v>2</v>
      </c>
      <c r="M104" s="111" t="n">
        <v>3</v>
      </c>
      <c r="N104" s="111" t="n">
        <v>4</v>
      </c>
      <c r="O104" s="111" t="n">
        <v>5</v>
      </c>
      <c r="P104" s="111" t="n">
        <v>6</v>
      </c>
      <c r="Q104" s="111" t="n">
        <v>7</v>
      </c>
      <c r="R104" s="111" t="n">
        <v>8</v>
      </c>
      <c r="S104" s="111" t="n">
        <v>9</v>
      </c>
      <c r="T104" s="111" t="n">
        <v>10</v>
      </c>
    </row>
    <row r="105">
      <c r="A105" t="inlineStr">
        <is>
          <t>Brent</t>
        </is>
      </c>
      <c r="B105" s="109">
        <f>F6</f>
        <v/>
      </c>
      <c r="D105" s="110">
        <f>'01_Supuestos'!F11</f>
        <v/>
      </c>
      <c r="J105" s="102">
        <f>J98-J99-J100-J101-J104</f>
        <v/>
      </c>
      <c r="K105" s="102">
        <f>K98-K99-K100-K101-K104</f>
        <v/>
      </c>
      <c r="L105" s="102">
        <f>L98-L99-L100-L101-L104</f>
        <v/>
      </c>
      <c r="M105" s="102">
        <f>M98-M99-M100-M101-M104</f>
        <v/>
      </c>
      <c r="N105" s="102">
        <f>N98-N99-N100-N101-N104</f>
        <v/>
      </c>
      <c r="O105" s="102">
        <f>O98-O99-O100-O101-O104</f>
        <v/>
      </c>
      <c r="P105" s="102">
        <f>P98-P99-P100-P101-P104</f>
        <v/>
      </c>
      <c r="Q105" s="102">
        <f>Q98-Q99-Q100-Q101-Q104</f>
        <v/>
      </c>
      <c r="R105" s="102">
        <f>R98-R99-R100-R101-R104</f>
        <v/>
      </c>
      <c r="S105" s="102">
        <f>S98-S99-S100-S101-S104</f>
        <v/>
      </c>
      <c r="T105" s="102">
        <f>T98-T99-T100-T101-T104</f>
        <v/>
      </c>
    </row>
    <row r="106">
      <c r="A106" t="inlineStr">
        <is>
          <t>Diferencial</t>
        </is>
      </c>
      <c r="B106" s="109">
        <f>F7</f>
        <v/>
      </c>
      <c r="D106" s="110">
        <f>'01_Supuestos'!F12</f>
        <v/>
      </c>
      <c r="J106" s="23">
        <f>1/(1+$B$88)^J80</f>
        <v/>
      </c>
      <c r="K106" s="23">
        <f>1/(1+$B$88)^K80</f>
        <v/>
      </c>
      <c r="L106" s="23">
        <f>1/(1+$B$88)^L80</f>
        <v/>
      </c>
      <c r="M106" s="23">
        <f>1/(1+$B$88)^M80</f>
        <v/>
      </c>
      <c r="N106" s="23">
        <f>1/(1+$B$88)^N80</f>
        <v/>
      </c>
      <c r="O106" s="23">
        <f>1/(1+$B$88)^O80</f>
        <v/>
      </c>
      <c r="P106" s="23">
        <f>1/(1+$B$88)^P80</f>
        <v/>
      </c>
      <c r="Q106" s="23">
        <f>1/(1+$B$88)^Q80</f>
        <v/>
      </c>
      <c r="R106" s="23">
        <f>1/(1+$B$88)^R80</f>
        <v/>
      </c>
      <c r="S106" s="23">
        <f>1/(1+$B$88)^S80</f>
        <v/>
      </c>
      <c r="T106" s="23">
        <f>1/(1+$B$88)^T80</f>
        <v/>
      </c>
    </row>
    <row r="107">
      <c r="A107" t="inlineStr">
        <is>
          <t>Reservas</t>
        </is>
      </c>
      <c r="B107" s="109">
        <f>F8</f>
        <v/>
      </c>
      <c r="J107" s="102">
        <f>J105*J106</f>
        <v/>
      </c>
      <c r="K107" s="102">
        <f>K105*K106</f>
        <v/>
      </c>
      <c r="L107" s="102">
        <f>L105*L106</f>
        <v/>
      </c>
      <c r="M107" s="102">
        <f>M105*M106</f>
        <v/>
      </c>
      <c r="N107" s="102">
        <f>N105*N106</f>
        <v/>
      </c>
      <c r="O107" s="102">
        <f>O105*O106</f>
        <v/>
      </c>
      <c r="P107" s="102">
        <f>P105*P106</f>
        <v/>
      </c>
      <c r="Q107" s="102">
        <f>Q105*Q106</f>
        <v/>
      </c>
      <c r="R107" s="102">
        <f>R105*R106</f>
        <v/>
      </c>
      <c r="S107" s="102">
        <f>S105*S106</f>
        <v/>
      </c>
      <c r="T107" s="102">
        <f>T105*T106</f>
        <v/>
      </c>
    </row>
    <row r="108">
      <c r="A108" t="inlineStr">
        <is>
          <t>CAPEX</t>
        </is>
      </c>
      <c r="B108" s="109">
        <f>F9</f>
        <v/>
      </c>
      <c r="J108" s="102">
        <f>J107</f>
        <v/>
      </c>
      <c r="K108" s="102">
        <f>J108+K107</f>
        <v/>
      </c>
      <c r="L108" s="102">
        <f>K108+L107</f>
        <v/>
      </c>
      <c r="M108" s="102">
        <f>L108+M107</f>
        <v/>
      </c>
      <c r="N108" s="102">
        <f>M108+N107</f>
        <v/>
      </c>
      <c r="O108" s="102">
        <f>N108+O107</f>
        <v/>
      </c>
      <c r="P108" s="102">
        <f>O108+P107</f>
        <v/>
      </c>
      <c r="Q108" s="102">
        <f>P108+Q107</f>
        <v/>
      </c>
      <c r="R108" s="102">
        <f>Q108+R107</f>
        <v/>
      </c>
      <c r="S108" s="102">
        <f>R108+S107</f>
        <v/>
      </c>
      <c r="T108" s="102">
        <f>S108+T107</f>
        <v/>
      </c>
    </row>
    <row r="109">
      <c r="A109" t="inlineStr">
        <is>
          <t>OPEX var</t>
        </is>
      </c>
      <c r="B109" s="109">
        <f>F10</f>
        <v/>
      </c>
    </row>
    <row r="110">
      <c r="A110" t="inlineStr">
        <is>
          <t>OPEX fijo</t>
        </is>
      </c>
      <c r="B110" s="109">
        <f>F11</f>
        <v/>
      </c>
    </row>
    <row r="111">
      <c r="A111" t="inlineStr">
        <is>
          <t>Impuesto</t>
        </is>
      </c>
      <c r="B111" s="110">
        <f>F12</f>
        <v/>
      </c>
    </row>
    <row r="112">
      <c r="A112" t="inlineStr">
        <is>
          <t>Descuento</t>
        </is>
      </c>
      <c r="B112" s="110">
        <f>F13</f>
        <v/>
      </c>
    </row>
    <row r="113">
      <c r="A113" t="inlineStr">
        <is>
          <t>Sustain %</t>
        </is>
      </c>
      <c r="B113" s="110">
        <f>F14</f>
        <v/>
      </c>
    </row>
    <row r="114">
      <c r="A114" t="inlineStr">
        <is>
          <t>Abandono</t>
        </is>
      </c>
      <c r="B114" s="109">
        <f>F15</f>
        <v/>
      </c>
    </row>
    <row r="115">
      <c r="A115" t="inlineStr">
        <is>
          <t>prod_share</t>
        </is>
      </c>
      <c r="J115" s="98">
        <f>'01_Supuestos'!C31</f>
        <v/>
      </c>
      <c r="K115" s="98">
        <f>'01_Supuestos'!D31</f>
        <v/>
      </c>
      <c r="L115" s="98">
        <f>'01_Supuestos'!E31</f>
        <v/>
      </c>
      <c r="M115" s="98">
        <f>'01_Supuestos'!F31</f>
        <v/>
      </c>
      <c r="N115" s="98">
        <f>'01_Supuestos'!G31</f>
        <v/>
      </c>
      <c r="O115" s="98">
        <f>'01_Supuestos'!H31</f>
        <v/>
      </c>
      <c r="P115" s="98">
        <f>'01_Supuestos'!I31</f>
        <v/>
      </c>
      <c r="Q115" s="98">
        <f>'01_Supuestos'!J31</f>
        <v/>
      </c>
      <c r="R115" s="98">
        <f>'01_Supuestos'!K31</f>
        <v/>
      </c>
      <c r="S115" s="98">
        <f>'01_Supuestos'!L31</f>
        <v/>
      </c>
      <c r="T115" s="98">
        <f>'01_Supuestos'!M31</f>
        <v/>
      </c>
    </row>
    <row r="116">
      <c r="A116" t="inlineStr">
        <is>
          <t>prod</t>
        </is>
      </c>
      <c r="J116" s="27">
        <f>J115*$B$107</f>
        <v/>
      </c>
      <c r="K116" s="27">
        <f>K115*$B$107</f>
        <v/>
      </c>
      <c r="L116" s="27">
        <f>L115*$B$107</f>
        <v/>
      </c>
      <c r="M116" s="27">
        <f>M115*$B$107</f>
        <v/>
      </c>
      <c r="N116" s="27">
        <f>N115*$B$107</f>
        <v/>
      </c>
      <c r="O116" s="27">
        <f>O115*$B$107</f>
        <v/>
      </c>
      <c r="P116" s="27">
        <f>P115*$B$107</f>
        <v/>
      </c>
      <c r="Q116" s="27">
        <f>Q115*$B$107</f>
        <v/>
      </c>
      <c r="R116" s="27">
        <f>R115*$B$107</f>
        <v/>
      </c>
      <c r="S116" s="27">
        <f>S115*$B$107</f>
        <v/>
      </c>
      <c r="T116" s="27">
        <f>T115*$B$107</f>
        <v/>
      </c>
    </row>
    <row r="117">
      <c r="A117" t="inlineStr">
        <is>
          <t>price</t>
        </is>
      </c>
      <c r="J117" s="102">
        <f>$B$105-$B$106</f>
        <v/>
      </c>
      <c r="K117" s="102">
        <f>$B$105-$B$106</f>
        <v/>
      </c>
      <c r="L117" s="102">
        <f>$B$105-$B$106</f>
        <v/>
      </c>
      <c r="M117" s="102">
        <f>$B$105-$B$106</f>
        <v/>
      </c>
      <c r="N117" s="102">
        <f>$B$105-$B$106</f>
        <v/>
      </c>
      <c r="O117" s="102">
        <f>$B$105-$B$106</f>
        <v/>
      </c>
      <c r="P117" s="102">
        <f>$B$105-$B$106</f>
        <v/>
      </c>
      <c r="Q117" s="102">
        <f>$B$105-$B$106</f>
        <v/>
      </c>
      <c r="R117" s="102">
        <f>$B$105-$B$106</f>
        <v/>
      </c>
      <c r="S117" s="102">
        <f>$B$105-$B$106</f>
        <v/>
      </c>
      <c r="T117" s="102">
        <f>$B$105-$B$106</f>
        <v/>
      </c>
    </row>
    <row r="118">
      <c r="A118" t="inlineStr">
        <is>
          <t>rev</t>
        </is>
      </c>
      <c r="J118" s="102">
        <f>J116*$D$105*J117</f>
        <v/>
      </c>
      <c r="K118" s="102">
        <f>K116*$D$105*K117</f>
        <v/>
      </c>
      <c r="L118" s="102">
        <f>L116*$D$105*L117</f>
        <v/>
      </c>
      <c r="M118" s="102">
        <f>M116*$D$105*M117</f>
        <v/>
      </c>
      <c r="N118" s="102">
        <f>N116*$D$105*N117</f>
        <v/>
      </c>
      <c r="O118" s="102">
        <f>O116*$D$105*O117</f>
        <v/>
      </c>
      <c r="P118" s="102">
        <f>P116*$D$105*P117</f>
        <v/>
      </c>
      <c r="Q118" s="102">
        <f>Q116*$D$105*Q117</f>
        <v/>
      </c>
      <c r="R118" s="102">
        <f>R116*$D$105*R117</f>
        <v/>
      </c>
      <c r="S118" s="102">
        <f>S116*$D$105*S117</f>
        <v/>
      </c>
      <c r="T118" s="102">
        <f>T116*$D$105*T117</f>
        <v/>
      </c>
    </row>
    <row r="119">
      <c r="A119" t="inlineStr">
        <is>
          <t>roy</t>
        </is>
      </c>
      <c r="J119" s="102">
        <f>J118*$D$106</f>
        <v/>
      </c>
      <c r="K119" s="102">
        <f>K118*$D$106</f>
        <v/>
      </c>
      <c r="L119" s="102">
        <f>L118*$D$106</f>
        <v/>
      </c>
      <c r="M119" s="102">
        <f>M118*$D$106</f>
        <v/>
      </c>
      <c r="N119" s="102">
        <f>N118*$D$106</f>
        <v/>
      </c>
      <c r="O119" s="102">
        <f>O118*$D$106</f>
        <v/>
      </c>
      <c r="P119" s="102">
        <f>P118*$D$106</f>
        <v/>
      </c>
      <c r="Q119" s="102">
        <f>Q118*$D$106</f>
        <v/>
      </c>
      <c r="R119" s="102">
        <f>R118*$D$106</f>
        <v/>
      </c>
      <c r="S119" s="102">
        <f>S118*$D$106</f>
        <v/>
      </c>
      <c r="T119" s="102">
        <f>T118*$D$106</f>
        <v/>
      </c>
    </row>
    <row r="120">
      <c r="A120" t="inlineStr">
        <is>
          <t>varopex</t>
        </is>
      </c>
      <c r="J120" s="102">
        <f>J116*$D$105*$B$109</f>
        <v/>
      </c>
      <c r="K120" s="102">
        <f>K116*$D$105*$B$109</f>
        <v/>
      </c>
      <c r="L120" s="102">
        <f>L116*$D$105*$B$109</f>
        <v/>
      </c>
      <c r="M120" s="102">
        <f>M116*$D$105*$B$109</f>
        <v/>
      </c>
      <c r="N120" s="102">
        <f>N116*$D$105*$B$109</f>
        <v/>
      </c>
      <c r="O120" s="102">
        <f>O116*$D$105*$B$109</f>
        <v/>
      </c>
      <c r="P120" s="102">
        <f>P116*$D$105*$B$109</f>
        <v/>
      </c>
      <c r="Q120" s="102">
        <f>Q116*$D$105*$B$109</f>
        <v/>
      </c>
      <c r="R120" s="102">
        <f>R116*$D$105*$B$109</f>
        <v/>
      </c>
      <c r="S120" s="102">
        <f>S116*$D$105*$B$109</f>
        <v/>
      </c>
      <c r="T120" s="102">
        <f>T116*$D$105*$B$109</f>
        <v/>
      </c>
    </row>
    <row r="121">
      <c r="A121" t="inlineStr">
        <is>
          <t>fixopex</t>
        </is>
      </c>
      <c r="J121" s="102">
        <f>IF(J116&gt;0,$B$110,0)</f>
        <v/>
      </c>
      <c r="K121" s="102">
        <f>IF(K116&gt;0,$B$110,0)</f>
        <v/>
      </c>
      <c r="L121" s="102">
        <f>IF(L116&gt;0,$B$110,0)</f>
        <v/>
      </c>
      <c r="M121" s="102">
        <f>IF(M116&gt;0,$B$110,0)</f>
        <v/>
      </c>
      <c r="N121" s="102">
        <f>IF(N116&gt;0,$B$110,0)</f>
        <v/>
      </c>
      <c r="O121" s="102">
        <f>IF(O116&gt;0,$B$110,0)</f>
        <v/>
      </c>
      <c r="P121" s="102">
        <f>IF(P116&gt;0,$B$110,0)</f>
        <v/>
      </c>
      <c r="Q121" s="102">
        <f>IF(Q116&gt;0,$B$110,0)</f>
        <v/>
      </c>
      <c r="R121" s="102">
        <f>IF(R116&gt;0,$B$110,0)</f>
        <v/>
      </c>
      <c r="S121" s="102">
        <f>IF(S116&gt;0,$B$110,0)</f>
        <v/>
      </c>
      <c r="T121" s="102">
        <f>IF(T116&gt;0,$B$110,0)</f>
        <v/>
      </c>
    </row>
    <row r="122">
      <c r="A122" t="inlineStr">
        <is>
          <t>ebitda</t>
        </is>
      </c>
      <c r="J122" s="102">
        <f>J118-J119-J120-J121</f>
        <v/>
      </c>
      <c r="K122" s="102">
        <f>K118-K119-K120-K121</f>
        <v/>
      </c>
      <c r="L122" s="102">
        <f>L118-L119-L120-L121</f>
        <v/>
      </c>
      <c r="M122" s="102">
        <f>M118-M119-M120-M121</f>
        <v/>
      </c>
      <c r="N122" s="102">
        <f>N118-N119-N120-N121</f>
        <v/>
      </c>
      <c r="O122" s="102">
        <f>O118-O119-O120-O121</f>
        <v/>
      </c>
      <c r="P122" s="102">
        <f>P118-P119-P120-P121</f>
        <v/>
      </c>
      <c r="Q122" s="102">
        <f>Q118-Q119-Q120-Q121</f>
        <v/>
      </c>
      <c r="R122" s="102">
        <f>R118-R119-R120-R121</f>
        <v/>
      </c>
      <c r="S122" s="102">
        <f>S118-S119-S120-S121</f>
        <v/>
      </c>
      <c r="T122" s="102">
        <f>T118-T119-T120-T121</f>
        <v/>
      </c>
    </row>
    <row r="123">
      <c r="A123" t="inlineStr">
        <is>
          <t>sustain</t>
        </is>
      </c>
      <c r="J123" s="102">
        <f>J118*$B$113</f>
        <v/>
      </c>
      <c r="K123" s="102">
        <f>K118*$B$113</f>
        <v/>
      </c>
      <c r="L123" s="102">
        <f>L118*$B$113</f>
        <v/>
      </c>
      <c r="M123" s="102">
        <f>M118*$B$113</f>
        <v/>
      </c>
      <c r="N123" s="102">
        <f>N118*$B$113</f>
        <v/>
      </c>
      <c r="O123" s="102">
        <f>O118*$B$113</f>
        <v/>
      </c>
      <c r="P123" s="102">
        <f>P118*$B$113</f>
        <v/>
      </c>
      <c r="Q123" s="102">
        <f>Q118*$B$113</f>
        <v/>
      </c>
      <c r="R123" s="102">
        <f>R118*$B$113</f>
        <v/>
      </c>
      <c r="S123" s="102">
        <f>S118*$B$113</f>
        <v/>
      </c>
      <c r="T123" s="102">
        <f>T118*$B$113</f>
        <v/>
      </c>
    </row>
    <row r="124">
      <c r="A124" t="inlineStr">
        <is>
          <t>devcapex</t>
        </is>
      </c>
      <c r="J124" s="102">
        <f>$B$108*'01_Supuestos'!C32</f>
        <v/>
      </c>
      <c r="K124" s="102">
        <f>$B$108*'01_Supuestos'!D32</f>
        <v/>
      </c>
      <c r="L124" s="102">
        <f>$B$108*'01_Supuestos'!E32</f>
        <v/>
      </c>
      <c r="M124" s="102">
        <f>$B$108*'01_Supuestos'!F32</f>
        <v/>
      </c>
      <c r="N124" s="102">
        <f>$B$108*'01_Supuestos'!G32</f>
        <v/>
      </c>
      <c r="O124" s="102">
        <f>$B$108*'01_Supuestos'!H32</f>
        <v/>
      </c>
      <c r="P124" s="102">
        <f>$B$108*'01_Supuestos'!I32</f>
        <v/>
      </c>
      <c r="Q124" s="102">
        <f>$B$108*'01_Supuestos'!J32</f>
        <v/>
      </c>
      <c r="R124" s="102">
        <f>$B$108*'01_Supuestos'!K32</f>
        <v/>
      </c>
      <c r="S124" s="102">
        <f>$B$108*'01_Supuestos'!L32</f>
        <v/>
      </c>
      <c r="T124" s="102">
        <f>$B$108*'01_Supuestos'!M32</f>
        <v/>
      </c>
    </row>
    <row r="125">
      <c r="A125" t="inlineStr">
        <is>
          <t>abandon</t>
        </is>
      </c>
      <c r="J125" s="102">
        <f>IF(J104=MAX($J$104:$T$104),$B$114,0)</f>
        <v/>
      </c>
      <c r="K125" s="102">
        <f>IF(K104=MAX($J$104:$T$104),$B$114,0)</f>
        <v/>
      </c>
      <c r="L125" s="102">
        <f>IF(L104=MAX($J$104:$T$104),$B$114,0)</f>
        <v/>
      </c>
      <c r="M125" s="102">
        <f>IF(M104=MAX($J$104:$T$104),$B$114,0)</f>
        <v/>
      </c>
      <c r="N125" s="102">
        <f>IF(N104=MAX($J$104:$T$104),$B$114,0)</f>
        <v/>
      </c>
      <c r="O125" s="102">
        <f>IF(O104=MAX($J$104:$T$104),$B$114,0)</f>
        <v/>
      </c>
      <c r="P125" s="102">
        <f>IF(P104=MAX($J$104:$T$104),$B$114,0)</f>
        <v/>
      </c>
      <c r="Q125" s="102">
        <f>IF(Q104=MAX($J$104:$T$104),$B$114,0)</f>
        <v/>
      </c>
      <c r="R125" s="102">
        <f>IF(R104=MAX($J$104:$T$104),$B$114,0)</f>
        <v/>
      </c>
      <c r="S125" s="102">
        <f>IF(S104=MAX($J$104:$T$104),$B$114,0)</f>
        <v/>
      </c>
      <c r="T125" s="102">
        <f>IF(T104=MAX($J$104:$T$104),$B$114,0)</f>
        <v/>
      </c>
    </row>
    <row r="126">
      <c r="A126" t="inlineStr">
        <is>
          <t>dep</t>
        </is>
      </c>
      <c r="J126" s="102">
        <f>$B$108*'01_Supuestos'!C33</f>
        <v/>
      </c>
      <c r="K126" s="102">
        <f>$B$108*'01_Supuestos'!D33</f>
        <v/>
      </c>
      <c r="L126" s="102">
        <f>$B$108*'01_Supuestos'!E33</f>
        <v/>
      </c>
      <c r="M126" s="102">
        <f>$B$108*'01_Supuestos'!F33</f>
        <v/>
      </c>
      <c r="N126" s="102">
        <f>$B$108*'01_Supuestos'!G33</f>
        <v/>
      </c>
      <c r="O126" s="102">
        <f>$B$108*'01_Supuestos'!H33</f>
        <v/>
      </c>
      <c r="P126" s="102">
        <f>$B$108*'01_Supuestos'!I33</f>
        <v/>
      </c>
      <c r="Q126" s="102">
        <f>$B$108*'01_Supuestos'!J33</f>
        <v/>
      </c>
      <c r="R126" s="102">
        <f>$B$108*'01_Supuestos'!K33</f>
        <v/>
      </c>
      <c r="S126" s="102">
        <f>$B$108*'01_Supuestos'!L33</f>
        <v/>
      </c>
      <c r="T126" s="102">
        <f>$B$108*'01_Supuestos'!M33</f>
        <v/>
      </c>
    </row>
    <row r="127">
      <c r="A127" t="inlineStr">
        <is>
          <t>taxable</t>
        </is>
      </c>
      <c r="J127" s="102">
        <f>J122-J126</f>
        <v/>
      </c>
      <c r="K127" s="102">
        <f>K122-K126</f>
        <v/>
      </c>
      <c r="L127" s="102">
        <f>L122-L126</f>
        <v/>
      </c>
      <c r="M127" s="102">
        <f>M122-M126</f>
        <v/>
      </c>
      <c r="N127" s="102">
        <f>N122-N126</f>
        <v/>
      </c>
      <c r="O127" s="102">
        <f>O122-O126</f>
        <v/>
      </c>
      <c r="P127" s="102">
        <f>P122-P126</f>
        <v/>
      </c>
      <c r="Q127" s="102">
        <f>Q122-Q126</f>
        <v/>
      </c>
      <c r="R127" s="102">
        <f>R122-R126</f>
        <v/>
      </c>
      <c r="S127" s="102">
        <f>S122-S126</f>
        <v/>
      </c>
      <c r="T127" s="102">
        <f>T122-T126</f>
        <v/>
      </c>
    </row>
    <row r="128">
      <c r="A128" t="inlineStr">
        <is>
          <t>tax</t>
        </is>
      </c>
      <c r="J128" s="102">
        <f>MAX(0,J127)*$B$111</f>
        <v/>
      </c>
      <c r="K128" s="102">
        <f>MAX(0,K127)*$B$111</f>
        <v/>
      </c>
      <c r="L128" s="102">
        <f>MAX(0,L127)*$B$111</f>
        <v/>
      </c>
      <c r="M128" s="102">
        <f>MAX(0,M127)*$B$111</f>
        <v/>
      </c>
      <c r="N128" s="102">
        <f>MAX(0,N127)*$B$111</f>
        <v/>
      </c>
      <c r="O128" s="102">
        <f>MAX(0,O127)*$B$111</f>
        <v/>
      </c>
      <c r="P128" s="102">
        <f>MAX(0,P127)*$B$111</f>
        <v/>
      </c>
      <c r="Q128" s="102">
        <f>MAX(0,Q127)*$B$111</f>
        <v/>
      </c>
      <c r="R128" s="102">
        <f>MAX(0,R127)*$B$111</f>
        <v/>
      </c>
      <c r="S128" s="102">
        <f>MAX(0,S127)*$B$111</f>
        <v/>
      </c>
      <c r="T128" s="102">
        <f>MAX(0,T127)*$B$111</f>
        <v/>
      </c>
    </row>
    <row r="129">
      <c r="A129" t="inlineStr">
        <is>
          <t>fcf</t>
        </is>
      </c>
      <c r="J129" s="102">
        <f>J122-J123-J124-J125-J128</f>
        <v/>
      </c>
      <c r="K129" s="102">
        <f>K122-K123-K124-K125-K128</f>
        <v/>
      </c>
      <c r="L129" s="102">
        <f>L122-L123-L124-L125-L128</f>
        <v/>
      </c>
      <c r="M129" s="102">
        <f>M122-M123-M124-M125-M128</f>
        <v/>
      </c>
      <c r="N129" s="102">
        <f>N122-N123-N124-N125-N128</f>
        <v/>
      </c>
      <c r="O129" s="102">
        <f>O122-O123-O124-O125-O128</f>
        <v/>
      </c>
      <c r="P129" s="102">
        <f>P122-P123-P124-P125-P128</f>
        <v/>
      </c>
      <c r="Q129" s="102">
        <f>Q122-Q123-Q124-Q125-Q128</f>
        <v/>
      </c>
      <c r="R129" s="102">
        <f>R122-R123-R124-R125-R128</f>
        <v/>
      </c>
      <c r="S129" s="102">
        <f>S122-S123-S124-S125-S128</f>
        <v/>
      </c>
      <c r="T129" s="102">
        <f>T122-T123-T124-T125-T128</f>
        <v/>
      </c>
    </row>
    <row r="130">
      <c r="A130" t="inlineStr">
        <is>
          <t>df</t>
        </is>
      </c>
      <c r="J130" s="23">
        <f>1/(1+$B$112)^J104</f>
        <v/>
      </c>
      <c r="K130" s="23">
        <f>1/(1+$B$112)^K104</f>
        <v/>
      </c>
      <c r="L130" s="23">
        <f>1/(1+$B$112)^L104</f>
        <v/>
      </c>
      <c r="M130" s="23">
        <f>1/(1+$B$112)^M104</f>
        <v/>
      </c>
      <c r="N130" s="23">
        <f>1/(1+$B$112)^N104</f>
        <v/>
      </c>
      <c r="O130" s="23">
        <f>1/(1+$B$112)^O104</f>
        <v/>
      </c>
      <c r="P130" s="23">
        <f>1/(1+$B$112)^P104</f>
        <v/>
      </c>
      <c r="Q130" s="23">
        <f>1/(1+$B$112)^Q104</f>
        <v/>
      </c>
      <c r="R130" s="23">
        <f>1/(1+$B$112)^R104</f>
        <v/>
      </c>
      <c r="S130" s="23">
        <f>1/(1+$B$112)^S104</f>
        <v/>
      </c>
      <c r="T130" s="23">
        <f>1/(1+$B$112)^T104</f>
        <v/>
      </c>
    </row>
    <row r="131">
      <c r="A131" t="inlineStr">
        <is>
          <t>pv</t>
        </is>
      </c>
      <c r="J131" s="102">
        <f>J129*J130</f>
        <v/>
      </c>
      <c r="K131" s="102">
        <f>K129*K130</f>
        <v/>
      </c>
      <c r="L131" s="102">
        <f>L129*L130</f>
        <v/>
      </c>
      <c r="M131" s="102">
        <f>M129*M130</f>
        <v/>
      </c>
      <c r="N131" s="102">
        <f>N129*N130</f>
        <v/>
      </c>
      <c r="O131" s="102">
        <f>O129*O130</f>
        <v/>
      </c>
      <c r="P131" s="102">
        <f>P129*P130</f>
        <v/>
      </c>
      <c r="Q131" s="102">
        <f>Q129*Q130</f>
        <v/>
      </c>
      <c r="R131" s="102">
        <f>R129*R130</f>
        <v/>
      </c>
      <c r="S131" s="102">
        <f>S129*S130</f>
        <v/>
      </c>
      <c r="T131" s="102">
        <f>T129*T130</f>
        <v/>
      </c>
    </row>
    <row r="132">
      <c r="A132" t="inlineStr">
        <is>
          <t>cum</t>
        </is>
      </c>
      <c r="J132" s="102">
        <f>J131</f>
        <v/>
      </c>
      <c r="K132" s="102">
        <f>J132+K131</f>
        <v/>
      </c>
      <c r="L132" s="102">
        <f>K132+L131</f>
        <v/>
      </c>
      <c r="M132" s="102">
        <f>L132+M131</f>
        <v/>
      </c>
      <c r="N132" s="102">
        <f>M132+N131</f>
        <v/>
      </c>
      <c r="O132" s="102">
        <f>N132+O131</f>
        <v/>
      </c>
      <c r="P132" s="102">
        <f>O132+P131</f>
        <v/>
      </c>
      <c r="Q132" s="102">
        <f>P132+Q131</f>
        <v/>
      </c>
      <c r="R132" s="102">
        <f>Q132+R131</f>
        <v/>
      </c>
      <c r="S132" s="102">
        <f>R132+S131</f>
        <v/>
      </c>
      <c r="T132" s="102">
        <f>S132+T131</f>
        <v/>
      </c>
    </row>
  </sheetData>
  <mergeCells count="3">
    <mergeCell ref="A18:H18"/>
    <mergeCell ref="A4:H4"/>
    <mergeCell ref="A30:H30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Z51"/>
  <sheetViews>
    <sheetView showGridLines="0" workbookViewId="0">
      <pane xSplit="1" ySplit="4" topLeftCell="B15" activePane="bottomRight" state="frozen"/>
      <selection pane="topRight" activeCell="A1" sqref="A1"/>
      <selection pane="bottomLeft" activeCell="A1" sqref="A1"/>
      <selection pane="bottomRight" activeCell="Z31" sqref="Z31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4" customWidth="1" style="60" min="3" max="9"/>
    <col width="12" customWidth="1" style="60" min="10" max="13"/>
    <col width="13" customWidth="1" style="60" min="14" max="39"/>
  </cols>
  <sheetData>
    <row r="1" ht="24" customHeight="1" s="60">
      <c r="A1" s="1" t="inlineStr">
        <is>
          <t>04_Sensibilidad</t>
        </is>
      </c>
    </row>
    <row r="2">
      <c r="A2" s="12" t="inlineStr">
        <is>
          <t>Sensibilidad 1-variable (NPV) sobre el mismo modelo</t>
        </is>
      </c>
    </row>
    <row r="3" ht="20" customHeight="1" s="60">
      <c r="A3" s="62" t="inlineStr">
        <is>
          <t>Matriz de sensibilidad (NPV USDm)</t>
        </is>
      </c>
      <c r="B3" s="92" t="n"/>
      <c r="C3" s="92" t="n"/>
      <c r="D3" s="92" t="n"/>
      <c r="E3" s="92" t="n"/>
      <c r="F3" s="92" t="n"/>
      <c r="G3" s="92" t="n"/>
      <c r="H3" s="93" t="n"/>
    </row>
    <row r="4">
      <c r="A4" s="11" t="inlineStr">
        <is>
          <t>Driver</t>
        </is>
      </c>
      <c r="B4" s="11" t="inlineStr">
        <is>
          <t>-20%</t>
        </is>
      </c>
      <c r="C4" s="11" t="inlineStr">
        <is>
          <t>-10%</t>
        </is>
      </c>
      <c r="D4" s="11" t="inlineStr">
        <is>
          <t>0%</t>
        </is>
      </c>
      <c r="E4" s="11" t="inlineStr">
        <is>
          <t>+10%</t>
        </is>
      </c>
      <c r="F4" s="11" t="inlineStr">
        <is>
          <t>+20%</t>
        </is>
      </c>
      <c r="H4" s="5" t="inlineStr">
        <is>
          <t>Base NPV (USDm)</t>
        </is>
      </c>
      <c r="I4" s="100">
        <f>'02_Modelo_Caja'!$B$4</f>
        <v/>
      </c>
    </row>
    <row r="5">
      <c r="A5" s="5" t="inlineStr">
        <is>
          <t>Brent</t>
        </is>
      </c>
      <c r="B5" s="108">
        <f>Y22</f>
        <v/>
      </c>
      <c r="C5" s="108">
        <f>Y23</f>
        <v/>
      </c>
      <c r="D5" s="108">
        <f>Y24</f>
        <v/>
      </c>
      <c r="E5" s="108">
        <f>Y25</f>
        <v/>
      </c>
      <c r="F5" s="108">
        <f>Y26</f>
        <v/>
      </c>
      <c r="H5" s="5" t="inlineStr">
        <is>
          <t>Shock aplicado</t>
        </is>
      </c>
      <c r="I5" s="42" t="inlineStr">
        <is>
          <t>Relativo (royalty y descuento tambien relativo)</t>
        </is>
      </c>
    </row>
    <row r="6">
      <c r="A6" s="5" t="inlineStr">
        <is>
          <t>Reservas</t>
        </is>
      </c>
      <c r="B6" s="108">
        <f>Y27</f>
        <v/>
      </c>
      <c r="C6" s="108">
        <f>Y28</f>
        <v/>
      </c>
      <c r="D6" s="108">
        <f>Y29</f>
        <v/>
      </c>
      <c r="E6" s="108">
        <f>Y30</f>
        <v/>
      </c>
      <c r="F6" s="108">
        <f>Y31</f>
        <v/>
      </c>
    </row>
    <row r="7">
      <c r="A7" s="5" t="inlineStr">
        <is>
          <t>CAPEX desarrollo</t>
        </is>
      </c>
      <c r="B7" s="108">
        <f>Y32</f>
        <v/>
      </c>
      <c r="C7" s="108">
        <f>Y33</f>
        <v/>
      </c>
      <c r="D7" s="108">
        <f>Y34</f>
        <v/>
      </c>
      <c r="E7" s="108">
        <f>Y35</f>
        <v/>
      </c>
      <c r="F7" s="108">
        <f>Y36</f>
        <v/>
      </c>
    </row>
    <row r="8">
      <c r="A8" s="5" t="inlineStr">
        <is>
          <t>OPEX variable</t>
        </is>
      </c>
      <c r="B8" s="108">
        <f>Y37</f>
        <v/>
      </c>
      <c r="C8" s="108">
        <f>Y38</f>
        <v/>
      </c>
      <c r="D8" s="108">
        <f>Y39</f>
        <v/>
      </c>
      <c r="E8" s="108">
        <f>Y40</f>
        <v/>
      </c>
      <c r="F8" s="108">
        <f>Y41</f>
        <v/>
      </c>
    </row>
    <row r="9">
      <c r="A9" s="5" t="inlineStr">
        <is>
          <t>Royalty</t>
        </is>
      </c>
      <c r="B9" s="108">
        <f>Y42</f>
        <v/>
      </c>
      <c r="C9" s="108">
        <f>Y43</f>
        <v/>
      </c>
      <c r="D9" s="108">
        <f>Y44</f>
        <v/>
      </c>
      <c r="E9" s="108">
        <f>Y45</f>
        <v/>
      </c>
      <c r="F9" s="108">
        <f>Y46</f>
        <v/>
      </c>
    </row>
    <row r="10">
      <c r="A10" s="5" t="inlineStr">
        <is>
          <t>Tasa descuento</t>
        </is>
      </c>
      <c r="B10" s="108">
        <f>Y47</f>
        <v/>
      </c>
      <c r="C10" s="108">
        <f>Y48</f>
        <v/>
      </c>
      <c r="D10" s="108">
        <f>Y49</f>
        <v/>
      </c>
      <c r="E10" s="108">
        <f>Y50</f>
        <v/>
      </c>
      <c r="F10" s="108">
        <f>Y51</f>
        <v/>
      </c>
    </row>
    <row r="11" ht="20" customHeight="1" s="60">
      <c r="A11" s="62" t="inlineStr">
        <is>
          <t>Resumen tipo tornado (impacto vs base)</t>
        </is>
      </c>
      <c r="B11" s="92" t="n"/>
      <c r="C11" s="92" t="n"/>
      <c r="D11" s="92" t="n"/>
      <c r="E11" s="92" t="n"/>
      <c r="F11" s="92" t="n"/>
      <c r="G11" s="92" t="n"/>
      <c r="H11" s="93" t="n"/>
      <c r="I11" s="29" t="n"/>
      <c r="J11" s="29" t="n"/>
      <c r="K11" s="29" t="n"/>
      <c r="L11" s="29" t="n"/>
      <c r="M11" s="29" t="n"/>
      <c r="N11" s="29" t="n"/>
      <c r="O11" s="29" t="n"/>
      <c r="P11" s="29" t="n"/>
      <c r="Q11" s="29" t="n"/>
      <c r="R11" s="29" t="n"/>
      <c r="S11" s="29" t="n"/>
      <c r="T11" s="29" t="n"/>
      <c r="U11" s="29" t="n"/>
      <c r="V11" s="29" t="n"/>
      <c r="W11" s="29" t="n"/>
      <c r="X11" s="29" t="n"/>
      <c r="Y11" s="29" t="n"/>
      <c r="Z11" s="29" t="n"/>
    </row>
    <row r="12">
      <c r="H12" s="11" t="inlineStr">
        <is>
          <t>Driver</t>
        </is>
      </c>
      <c r="I12" s="11" t="inlineStr">
        <is>
          <t>NPV @ -20%</t>
        </is>
      </c>
      <c r="J12" s="11" t="inlineStr">
        <is>
          <t>NPV @ +20%</t>
        </is>
      </c>
      <c r="K12" s="11" t="inlineStr">
        <is>
          <t>Delta min</t>
        </is>
      </c>
      <c r="L12" s="11" t="inlineStr">
        <is>
          <t>Delta max</t>
        </is>
      </c>
      <c r="M12" s="11" t="inlineStr">
        <is>
          <t>Rango absoluto</t>
        </is>
      </c>
    </row>
    <row r="13">
      <c r="H13" s="108">
        <f>A5</f>
        <v/>
      </c>
      <c r="I13" s="108">
        <f>B5</f>
        <v/>
      </c>
      <c r="J13" s="108">
        <f>F5</f>
        <v/>
      </c>
      <c r="K13" s="108">
        <f>MIN(I13,J13)-$I$4</f>
        <v/>
      </c>
      <c r="L13" s="108">
        <f>MAX(I13,J13)-$I$4</f>
        <v/>
      </c>
      <c r="M13" s="108">
        <f>ABS(J13-I13)</f>
        <v/>
      </c>
    </row>
    <row r="14">
      <c r="H14" s="108">
        <f>A6</f>
        <v/>
      </c>
      <c r="I14" s="108">
        <f>B6</f>
        <v/>
      </c>
      <c r="J14" s="108">
        <f>F6</f>
        <v/>
      </c>
      <c r="K14" s="108">
        <f>MIN(I14,J14)-$I$4</f>
        <v/>
      </c>
      <c r="L14" s="108">
        <f>MAX(I14,J14)-$I$4</f>
        <v/>
      </c>
      <c r="M14" s="108">
        <f>ABS(J14-I14)</f>
        <v/>
      </c>
    </row>
    <row r="15">
      <c r="H15" s="108">
        <f>A7</f>
        <v/>
      </c>
      <c r="I15" s="108">
        <f>B7</f>
        <v/>
      </c>
      <c r="J15" s="108">
        <f>F7</f>
        <v/>
      </c>
      <c r="K15" s="108">
        <f>MIN(I15,J15)-$I$4</f>
        <v/>
      </c>
      <c r="L15" s="108">
        <f>MAX(I15,J15)-$I$4</f>
        <v/>
      </c>
      <c r="M15" s="108">
        <f>ABS(J15-I15)</f>
        <v/>
      </c>
    </row>
    <row r="16">
      <c r="H16" s="108">
        <f>A8</f>
        <v/>
      </c>
      <c r="I16" s="108">
        <f>B8</f>
        <v/>
      </c>
      <c r="J16" s="108">
        <f>F8</f>
        <v/>
      </c>
      <c r="K16" s="108">
        <f>MIN(I16,J16)-$I$4</f>
        <v/>
      </c>
      <c r="L16" s="108">
        <f>MAX(I16,J16)-$I$4</f>
        <v/>
      </c>
      <c r="M16" s="108">
        <f>ABS(J16-I16)</f>
        <v/>
      </c>
    </row>
    <row r="17">
      <c r="H17" s="108">
        <f>A9</f>
        <v/>
      </c>
      <c r="I17" s="108">
        <f>B9</f>
        <v/>
      </c>
      <c r="J17" s="108">
        <f>F9</f>
        <v/>
      </c>
      <c r="K17" s="108">
        <f>MIN(I17,J17)-$I$4</f>
        <v/>
      </c>
      <c r="L17" s="108">
        <f>MAX(I17,J17)-$I$4</f>
        <v/>
      </c>
      <c r="M17" s="108">
        <f>ABS(J17-I17)</f>
        <v/>
      </c>
    </row>
    <row r="18">
      <c r="H18" s="108">
        <f>A10</f>
        <v/>
      </c>
      <c r="I18" s="108">
        <f>B10</f>
        <v/>
      </c>
      <c r="J18" s="108">
        <f>F10</f>
        <v/>
      </c>
      <c r="K18" s="108">
        <f>MIN(I18,J18)-$I$4</f>
        <v/>
      </c>
      <c r="L18" s="108">
        <f>MAX(I18,J18)-$I$4</f>
        <v/>
      </c>
      <c r="M18" s="108">
        <f>ABS(J18-I18)</f>
        <v/>
      </c>
    </row>
    <row r="20" ht="20" customHeight="1" s="60">
      <c r="A20" s="62" t="inlineStr">
        <is>
          <t>Helper de calculo exacto (una fila por driver/shock)</t>
        </is>
      </c>
      <c r="B20" s="92" t="n"/>
      <c r="C20" s="92" t="n"/>
      <c r="D20" s="92" t="n"/>
      <c r="E20" s="92" t="n"/>
      <c r="F20" s="92" t="n"/>
      <c r="G20" s="92" t="n"/>
      <c r="H20" s="93" t="n"/>
      <c r="I20" s="29" t="n"/>
    </row>
    <row r="21">
      <c r="A21" s="11" t="inlineStr">
        <is>
          <t>Driver</t>
        </is>
      </c>
      <c r="B21" s="11" t="inlineStr">
        <is>
          <t>Shock</t>
        </is>
      </c>
      <c r="C21" s="11" t="inlineStr">
        <is>
          <t>Brent</t>
        </is>
      </c>
      <c r="D21" s="11" t="inlineStr">
        <is>
          <t>Reservas</t>
        </is>
      </c>
      <c r="E21" s="11" t="inlineStr">
        <is>
          <t>CAPEX</t>
        </is>
      </c>
      <c r="F21" s="11" t="inlineStr">
        <is>
          <t>OPEX var</t>
        </is>
      </c>
      <c r="G21" s="11" t="inlineStr">
        <is>
          <t>Royalty</t>
        </is>
      </c>
      <c r="H21" s="11" t="inlineStr">
        <is>
          <t>Impuesto</t>
        </is>
      </c>
      <c r="I21" s="11" t="inlineStr">
        <is>
          <t>Descuento</t>
        </is>
      </c>
      <c r="J21" s="11" t="inlineStr">
        <is>
          <t>WI</t>
        </is>
      </c>
      <c r="K21" s="11" t="inlineStr">
        <is>
          <t>OPEX fijo</t>
        </is>
      </c>
      <c r="L21" s="11" t="inlineStr">
        <is>
          <t>Sustain %</t>
        </is>
      </c>
      <c r="M21" s="11" t="inlineStr">
        <is>
          <t>Abandono</t>
        </is>
      </c>
      <c r="N21" s="11" t="inlineStr">
        <is>
          <t>FCF Y0</t>
        </is>
      </c>
      <c r="O21" s="11" t="inlineStr">
        <is>
          <t>FCF Y1</t>
        </is>
      </c>
      <c r="P21" s="11" t="inlineStr">
        <is>
          <t>FCF Y2</t>
        </is>
      </c>
      <c r="Q21" s="11" t="inlineStr">
        <is>
          <t>FCF Y3</t>
        </is>
      </c>
      <c r="R21" s="11" t="inlineStr">
        <is>
          <t>FCF Y4</t>
        </is>
      </c>
      <c r="S21" s="11" t="inlineStr">
        <is>
          <t>FCF Y5</t>
        </is>
      </c>
      <c r="T21" s="11" t="inlineStr">
        <is>
          <t>FCF Y6</t>
        </is>
      </c>
      <c r="U21" s="11" t="inlineStr">
        <is>
          <t>FCF Y7</t>
        </is>
      </c>
      <c r="V21" s="11" t="inlineStr">
        <is>
          <t>FCF Y8</t>
        </is>
      </c>
      <c r="W21" s="11" t="inlineStr">
        <is>
          <t>FCF Y9</t>
        </is>
      </c>
      <c r="X21" s="11" t="inlineStr">
        <is>
          <t>FCF Y10</t>
        </is>
      </c>
      <c r="Y21" s="11" t="inlineStr">
        <is>
          <t>NPV</t>
        </is>
      </c>
      <c r="Z21" s="11" t="inlineStr">
        <is>
          <t>NPV helper (dup)</t>
        </is>
      </c>
    </row>
    <row r="22">
      <c r="A22" t="inlineStr">
        <is>
          <t>Brent</t>
        </is>
      </c>
      <c r="B22" s="110" t="n">
        <v>-0.2</v>
      </c>
      <c r="C22" s="109">
        <f>IF($A22="Brent",'01_Supuestos'!$F$8*(1+$B22),'01_Supuestos'!$F$8)</f>
        <v/>
      </c>
      <c r="D22" s="109">
        <f>IF($A22="Reservas",'01_Supuestos'!$F$10*(1+$B22),'01_Supuestos'!$F$10)</f>
        <v/>
      </c>
      <c r="E22" s="109">
        <f>IF($A22="CAPEX desarrollo",'01_Supuestos'!$F$13*(1+$B22),'01_Supuestos'!$F$13)</f>
        <v/>
      </c>
      <c r="F22" s="109">
        <f>IF($A22="OPEX variable",'01_Supuestos'!$F$14*(1+$B22),'01_Supuestos'!$F$14)</f>
        <v/>
      </c>
      <c r="G22" s="109">
        <f>IF($A22="Royalty",'01_Supuestos'!$F$12*(1+$B22),'01_Supuestos'!$F$12)</f>
        <v/>
      </c>
      <c r="H22" s="109">
        <f>'01_Supuestos'!$F$16</f>
        <v/>
      </c>
      <c r="I22" s="109">
        <f>IF($A22="Tasa descuento",'01_Supuestos'!$F$17*(1+$B22),'01_Supuestos'!$F$17)</f>
        <v/>
      </c>
      <c r="J22" s="109">
        <f>'01_Supuestos'!$F$11</f>
        <v/>
      </c>
      <c r="K22" s="109">
        <f>'01_Supuestos'!$F$15</f>
        <v/>
      </c>
      <c r="L22" s="109">
        <f>'01_Supuestos'!$F$18</f>
        <v/>
      </c>
      <c r="M22" s="109">
        <f>'01_Supuestos'!$F$19</f>
        <v/>
      </c>
      <c r="N22" s="109">
        <f>((('01_Supuestos'!C31*$D22)*$J22*($C22-'01_Supuestos'!$F$9))-((('01_Supuestos'!C31*$D22)*$J22*($C22-'01_Supuestos'!$F$9))*$G22)-(('01_Supuestos'!C31*$D22)*$J22*$F22)-(IF(('01_Supuestos'!C31*$D22)&gt;0,$K22,0)))-((('01_Supuestos'!C31*$D22)*$J22*($C22-'01_Supuestos'!$F$9))*$L22)-($E22*'01_Supuestos'!C32)-(IF('01_Supuestos'!C30=MAX('01_Supuestos'!$C$30:$M$30),$M22,0))-(MAX(0,(((('01_Supuestos'!C31*$D22)*$J22*($C22-'01_Supuestos'!$F$9))-((('01_Supuestos'!C31*$D22)*$J22*($C22-'01_Supuestos'!$F$9))*$G22)-(('01_Supuestos'!C31*$D22)*$J22*$F22)-(IF(('01_Supuestos'!C31*$D22)&gt;0,$K22,0)))-($E22*'01_Supuestos'!C33)))*$H22)</f>
        <v/>
      </c>
      <c r="O22" s="109">
        <f>((('01_Supuestos'!D31*$D22)*$J22*($C22-'01_Supuestos'!$F$9))-((('01_Supuestos'!D31*$D22)*$J22*($C22-'01_Supuestos'!$F$9))*$G22)-(('01_Supuestos'!D31*$D22)*$J22*$F22)-(IF(('01_Supuestos'!D31*$D22)&gt;0,$K22,0)))-((('01_Supuestos'!D31*$D22)*$J22*($C22-'01_Supuestos'!$F$9))*$L22)-($E22*'01_Supuestos'!D32)-(IF('01_Supuestos'!D30=MAX('01_Supuestos'!$C$30:$M$30),$M22,0))-(MAX(0,(((('01_Supuestos'!D31*$D22)*$J22*($C22-'01_Supuestos'!$F$9))-((('01_Supuestos'!D31*$D22)*$J22*($C22-'01_Supuestos'!$F$9))*$G22)-(('01_Supuestos'!D31*$D22)*$J22*$F22)-(IF(('01_Supuestos'!D31*$D22)&gt;0,$K22,0)))-($E22*'01_Supuestos'!D33)))*$H22)</f>
        <v/>
      </c>
      <c r="P22" s="109">
        <f>((('01_Supuestos'!E31*$D22)*$J22*($C22-'01_Supuestos'!$F$9))-((('01_Supuestos'!E31*$D22)*$J22*($C22-'01_Supuestos'!$F$9))*$G22)-(('01_Supuestos'!E31*$D22)*$J22*$F22)-(IF(('01_Supuestos'!E31*$D22)&gt;0,$K22,0)))-((('01_Supuestos'!E31*$D22)*$J22*($C22-'01_Supuestos'!$F$9))*$L22)-($E22*'01_Supuestos'!E32)-(IF('01_Supuestos'!E30=MAX('01_Supuestos'!$C$30:$M$30),$M22,0))-(MAX(0,(((('01_Supuestos'!E31*$D22)*$J22*($C22-'01_Supuestos'!$F$9))-((('01_Supuestos'!E31*$D22)*$J22*($C22-'01_Supuestos'!$F$9))*$G22)-(('01_Supuestos'!E31*$D22)*$J22*$F22)-(IF(('01_Supuestos'!E31*$D22)&gt;0,$K22,0)))-($E22*'01_Supuestos'!E33)))*$H22)</f>
        <v/>
      </c>
      <c r="Q22" s="109">
        <f>((('01_Supuestos'!F31*$D22)*$J22*($C22-'01_Supuestos'!$F$9))-((('01_Supuestos'!F31*$D22)*$J22*($C22-'01_Supuestos'!$F$9))*$G22)-(('01_Supuestos'!F31*$D22)*$J22*$F22)-(IF(('01_Supuestos'!F31*$D22)&gt;0,$K22,0)))-((('01_Supuestos'!F31*$D22)*$J22*($C22-'01_Supuestos'!$F$9))*$L22)-($E22*'01_Supuestos'!F32)-(IF('01_Supuestos'!F30=MAX('01_Supuestos'!$C$30:$M$30),$M22,0))-(MAX(0,(((('01_Supuestos'!F31*$D22)*$J22*($C22-'01_Supuestos'!$F$9))-((('01_Supuestos'!F31*$D22)*$J22*($C22-'01_Supuestos'!$F$9))*$G22)-(('01_Supuestos'!F31*$D22)*$J22*$F22)-(IF(('01_Supuestos'!F31*$D22)&gt;0,$K22,0)))-($E22*'01_Supuestos'!F33)))*$H22)</f>
        <v/>
      </c>
      <c r="R22" s="109">
        <f>((('01_Supuestos'!G31*$D22)*$J22*($C22-'01_Supuestos'!$F$9))-((('01_Supuestos'!G31*$D22)*$J22*($C22-'01_Supuestos'!$F$9))*$G22)-(('01_Supuestos'!G31*$D22)*$J22*$F22)-(IF(('01_Supuestos'!G31*$D22)&gt;0,$K22,0)))-((('01_Supuestos'!G31*$D22)*$J22*($C22-'01_Supuestos'!$F$9))*$L22)-($E22*'01_Supuestos'!G32)-(IF('01_Supuestos'!G30=MAX('01_Supuestos'!$C$30:$M$30),$M22,0))-(MAX(0,(((('01_Supuestos'!G31*$D22)*$J22*($C22-'01_Supuestos'!$F$9))-((('01_Supuestos'!G31*$D22)*$J22*($C22-'01_Supuestos'!$F$9))*$G22)-(('01_Supuestos'!G31*$D22)*$J22*$F22)-(IF(('01_Supuestos'!G31*$D22)&gt;0,$K22,0)))-($E22*'01_Supuestos'!G33)))*$H22)</f>
        <v/>
      </c>
      <c r="S22" s="109">
        <f>((('01_Supuestos'!H31*$D22)*$J22*($C22-'01_Supuestos'!$F$9))-((('01_Supuestos'!H31*$D22)*$J22*($C22-'01_Supuestos'!$F$9))*$G22)-(('01_Supuestos'!H31*$D22)*$J22*$F22)-(IF(('01_Supuestos'!H31*$D22)&gt;0,$K22,0)))-((('01_Supuestos'!H31*$D22)*$J22*($C22-'01_Supuestos'!$F$9))*$L22)-($E22*'01_Supuestos'!H32)-(IF('01_Supuestos'!H30=MAX('01_Supuestos'!$C$30:$M$30),$M22,0))-(MAX(0,(((('01_Supuestos'!H31*$D22)*$J22*($C22-'01_Supuestos'!$F$9))-((('01_Supuestos'!H31*$D22)*$J22*($C22-'01_Supuestos'!$F$9))*$G22)-(('01_Supuestos'!H31*$D22)*$J22*$F22)-(IF(('01_Supuestos'!H31*$D22)&gt;0,$K22,0)))-($E22*'01_Supuestos'!H33)))*$H22)</f>
        <v/>
      </c>
      <c r="T22" s="109">
        <f>((('01_Supuestos'!I31*$D22)*$J22*($C22-'01_Supuestos'!$F$9))-((('01_Supuestos'!I31*$D22)*$J22*($C22-'01_Supuestos'!$F$9))*$G22)-(('01_Supuestos'!I31*$D22)*$J22*$F22)-(IF(('01_Supuestos'!I31*$D22)&gt;0,$K22,0)))-((('01_Supuestos'!I31*$D22)*$J22*($C22-'01_Supuestos'!$F$9))*$L22)-($E22*'01_Supuestos'!I32)-(IF('01_Supuestos'!I30=MAX('01_Supuestos'!$C$30:$M$30),$M22,0))-(MAX(0,(((('01_Supuestos'!I31*$D22)*$J22*($C22-'01_Supuestos'!$F$9))-((('01_Supuestos'!I31*$D22)*$J22*($C22-'01_Supuestos'!$F$9))*$G22)-(('01_Supuestos'!I31*$D22)*$J22*$F22)-(IF(('01_Supuestos'!I31*$D22)&gt;0,$K22,0)))-($E22*'01_Supuestos'!I33)))*$H22)</f>
        <v/>
      </c>
      <c r="U22" s="109">
        <f>((('01_Supuestos'!J31*$D22)*$J22*($C22-'01_Supuestos'!$F$9))-((('01_Supuestos'!J31*$D22)*$J22*($C22-'01_Supuestos'!$F$9))*$G22)-(('01_Supuestos'!J31*$D22)*$J22*$F22)-(IF(('01_Supuestos'!J31*$D22)&gt;0,$K22,0)))-((('01_Supuestos'!J31*$D22)*$J22*($C22-'01_Supuestos'!$F$9))*$L22)-($E22*'01_Supuestos'!J32)-(IF('01_Supuestos'!J30=MAX('01_Supuestos'!$C$30:$M$30),$M22,0))-(MAX(0,(((('01_Supuestos'!J31*$D22)*$J22*($C22-'01_Supuestos'!$F$9))-((('01_Supuestos'!J31*$D22)*$J22*($C22-'01_Supuestos'!$F$9))*$G22)-(('01_Supuestos'!J31*$D22)*$J22*$F22)-(IF(('01_Supuestos'!J31*$D22)&gt;0,$K22,0)))-($E22*'01_Supuestos'!J33)))*$H22)</f>
        <v/>
      </c>
      <c r="V22" s="109">
        <f>((('01_Supuestos'!K31*$D22)*$J22*($C22-'01_Supuestos'!$F$9))-((('01_Supuestos'!K31*$D22)*$J22*($C22-'01_Supuestos'!$F$9))*$G22)-(('01_Supuestos'!K31*$D22)*$J22*$F22)-(IF(('01_Supuestos'!K31*$D22)&gt;0,$K22,0)))-((('01_Supuestos'!K31*$D22)*$J22*($C22-'01_Supuestos'!$F$9))*$L22)-($E22*'01_Supuestos'!K32)-(IF('01_Supuestos'!K30=MAX('01_Supuestos'!$C$30:$M$30),$M22,0))-(MAX(0,(((('01_Supuestos'!K31*$D22)*$J22*($C22-'01_Supuestos'!$F$9))-((('01_Supuestos'!K31*$D22)*$J22*($C22-'01_Supuestos'!$F$9))*$G22)-(('01_Supuestos'!K31*$D22)*$J22*$F22)-(IF(('01_Supuestos'!K31*$D22)&gt;0,$K22,0)))-($E22*'01_Supuestos'!K33)))*$H22)</f>
        <v/>
      </c>
      <c r="W22" s="109">
        <f>((('01_Supuestos'!L31*$D22)*$J22*($C22-'01_Supuestos'!$F$9))-((('01_Supuestos'!L31*$D22)*$J22*($C22-'01_Supuestos'!$F$9))*$G22)-(('01_Supuestos'!L31*$D22)*$J22*$F22)-(IF(('01_Supuestos'!L31*$D22)&gt;0,$K22,0)))-((('01_Supuestos'!L31*$D22)*$J22*($C22-'01_Supuestos'!$F$9))*$L22)-($E22*'01_Supuestos'!L32)-(IF('01_Supuestos'!L30=MAX('01_Supuestos'!$C$30:$M$30),$M22,0))-(MAX(0,(((('01_Supuestos'!L31*$D22)*$J22*($C22-'01_Supuestos'!$F$9))-((('01_Supuestos'!L31*$D22)*$J22*($C22-'01_Supuestos'!$F$9))*$G22)-(('01_Supuestos'!L31*$D22)*$J22*$F22)-(IF(('01_Supuestos'!L31*$D22)&gt;0,$K22,0)))-($E22*'01_Supuestos'!L33)))*$H22)</f>
        <v/>
      </c>
      <c r="X22" s="109">
        <f>((('01_Supuestos'!M31*$D22)*$J22*($C22-'01_Supuestos'!$F$9))-((('01_Supuestos'!M31*$D22)*$J22*($C22-'01_Supuestos'!$F$9))*$G22)-(('01_Supuestos'!M31*$D22)*$J22*$F22)-(IF(('01_Supuestos'!M31*$D22)&gt;0,$K22,0)))-((('01_Supuestos'!M31*$D22)*$J22*($C22-'01_Supuestos'!$F$9))*$L22)-($E22*'01_Supuestos'!M32)-(IF('01_Supuestos'!M30=MAX('01_Supuestos'!$C$30:$M$30),$M22,0))-(MAX(0,(((('01_Supuestos'!M31*$D22)*$J22*($C22-'01_Supuestos'!$F$9))-((('01_Supuestos'!M31*$D22)*$J22*($C22-'01_Supuestos'!$F$9))*$G22)-(('01_Supuestos'!M31*$D22)*$J22*$F22)-(IF(('01_Supuestos'!M31*$D22)&gt;0,$K22,0)))-($E22*'01_Supuestos'!M33)))*$H22)</f>
        <v/>
      </c>
      <c r="Y22" s="109">
        <f>N22/(1+$I22)^'01_Supuestos'!C30+O22/(1+$I22)^'01_Supuestos'!D30+P22/(1+$I22)^'01_Supuestos'!E30+Q22/(1+$I22)^'01_Supuestos'!F30+R22/(1+$I22)^'01_Supuestos'!G30+S22/(1+$I22)^'01_Supuestos'!H30+T22/(1+$I22)^'01_Supuestos'!I30+U22/(1+$I22)^'01_Supuestos'!J30+V22/(1+$I22)^'01_Supuestos'!K30+W22/(1+$I22)^'01_Supuestos'!L30+X22/(1+$I22)^'01_Supuestos'!M30</f>
        <v/>
      </c>
      <c r="Z22" s="109">
        <f>Y22</f>
        <v/>
      </c>
    </row>
    <row r="23">
      <c r="A23" t="inlineStr">
        <is>
          <t>Brent</t>
        </is>
      </c>
      <c r="B23" s="110" t="n">
        <v>-0.1</v>
      </c>
      <c r="C23" s="109">
        <f>IF($A23="Brent",'01_Supuestos'!$F$8*(1+$B23),'01_Supuestos'!$F$8)</f>
        <v/>
      </c>
      <c r="D23" s="109">
        <f>IF($A23="Reservas",'01_Supuestos'!$F$10*(1+$B23),'01_Supuestos'!$F$10)</f>
        <v/>
      </c>
      <c r="E23" s="109">
        <f>IF($A23="CAPEX desarrollo",'01_Supuestos'!$F$13*(1+$B23),'01_Supuestos'!$F$13)</f>
        <v/>
      </c>
      <c r="F23" s="109">
        <f>IF($A23="OPEX variable",'01_Supuestos'!$F$14*(1+$B23),'01_Supuestos'!$F$14)</f>
        <v/>
      </c>
      <c r="G23" s="109">
        <f>IF($A23="Royalty",'01_Supuestos'!$F$12*(1+$B23),'01_Supuestos'!$F$12)</f>
        <v/>
      </c>
      <c r="H23" s="109">
        <f>'01_Supuestos'!$F$16</f>
        <v/>
      </c>
      <c r="I23" s="109">
        <f>IF($A23="Tasa descuento",'01_Supuestos'!$F$17*(1+$B23),'01_Supuestos'!$F$17)</f>
        <v/>
      </c>
      <c r="J23" s="109">
        <f>'01_Supuestos'!$F$11</f>
        <v/>
      </c>
      <c r="K23" s="109">
        <f>'01_Supuestos'!$F$15</f>
        <v/>
      </c>
      <c r="L23" s="109">
        <f>'01_Supuestos'!$F$18</f>
        <v/>
      </c>
      <c r="M23" s="109">
        <f>'01_Supuestos'!$F$19</f>
        <v/>
      </c>
      <c r="N23" s="109">
        <f>((('01_Supuestos'!C31*$D23)*$J23*($C23-'01_Supuestos'!$F$9))-((('01_Supuestos'!C31*$D23)*$J23*($C23-'01_Supuestos'!$F$9))*$G23)-(('01_Supuestos'!C31*$D23)*$J23*$F23)-(IF(('01_Supuestos'!C31*$D23)&gt;0,$K23,0)))-((('01_Supuestos'!C31*$D23)*$J23*($C23-'01_Supuestos'!$F$9))*$L23)-($E23*'01_Supuestos'!C32)-(IF('01_Supuestos'!C30=MAX('01_Supuestos'!$C$30:$M$30),$M23,0))-(MAX(0,(((('01_Supuestos'!C31*$D23)*$J23*($C23-'01_Supuestos'!$F$9))-((('01_Supuestos'!C31*$D23)*$J23*($C23-'01_Supuestos'!$F$9))*$G23)-(('01_Supuestos'!C31*$D23)*$J23*$F23)-(IF(('01_Supuestos'!C31*$D23)&gt;0,$K23,0)))-($E23*'01_Supuestos'!C33)))*$H23)</f>
        <v/>
      </c>
      <c r="O23" s="109">
        <f>((('01_Supuestos'!D31*$D23)*$J23*($C23-'01_Supuestos'!$F$9))-((('01_Supuestos'!D31*$D23)*$J23*($C23-'01_Supuestos'!$F$9))*$G23)-(('01_Supuestos'!D31*$D23)*$J23*$F23)-(IF(('01_Supuestos'!D31*$D23)&gt;0,$K23,0)))-((('01_Supuestos'!D31*$D23)*$J23*($C23-'01_Supuestos'!$F$9))*$L23)-($E23*'01_Supuestos'!D32)-(IF('01_Supuestos'!D30=MAX('01_Supuestos'!$C$30:$M$30),$M23,0))-(MAX(0,(((('01_Supuestos'!D31*$D23)*$J23*($C23-'01_Supuestos'!$F$9))-((('01_Supuestos'!D31*$D23)*$J23*($C23-'01_Supuestos'!$F$9))*$G23)-(('01_Supuestos'!D31*$D23)*$J23*$F23)-(IF(('01_Supuestos'!D31*$D23)&gt;0,$K23,0)))-($E23*'01_Supuestos'!D33)))*$H23)</f>
        <v/>
      </c>
      <c r="P23" s="109">
        <f>((('01_Supuestos'!E31*$D23)*$J23*($C23-'01_Supuestos'!$F$9))-((('01_Supuestos'!E31*$D23)*$J23*($C23-'01_Supuestos'!$F$9))*$G23)-(('01_Supuestos'!E31*$D23)*$J23*$F23)-(IF(('01_Supuestos'!E31*$D23)&gt;0,$K23,0)))-((('01_Supuestos'!E31*$D23)*$J23*($C23-'01_Supuestos'!$F$9))*$L23)-($E23*'01_Supuestos'!E32)-(IF('01_Supuestos'!E30=MAX('01_Supuestos'!$C$30:$M$30),$M23,0))-(MAX(0,(((('01_Supuestos'!E31*$D23)*$J23*($C23-'01_Supuestos'!$F$9))-((('01_Supuestos'!E31*$D23)*$J23*($C23-'01_Supuestos'!$F$9))*$G23)-(('01_Supuestos'!E31*$D23)*$J23*$F23)-(IF(('01_Supuestos'!E31*$D23)&gt;0,$K23,0)))-($E23*'01_Supuestos'!E33)))*$H23)</f>
        <v/>
      </c>
      <c r="Q23" s="109">
        <f>((('01_Supuestos'!F31*$D23)*$J23*($C23-'01_Supuestos'!$F$9))-((('01_Supuestos'!F31*$D23)*$J23*($C23-'01_Supuestos'!$F$9))*$G23)-(('01_Supuestos'!F31*$D23)*$J23*$F23)-(IF(('01_Supuestos'!F31*$D23)&gt;0,$K23,0)))-((('01_Supuestos'!F31*$D23)*$J23*($C23-'01_Supuestos'!$F$9))*$L23)-($E23*'01_Supuestos'!F32)-(IF('01_Supuestos'!F30=MAX('01_Supuestos'!$C$30:$M$30),$M23,0))-(MAX(0,(((('01_Supuestos'!F31*$D23)*$J23*($C23-'01_Supuestos'!$F$9))-((('01_Supuestos'!F31*$D23)*$J23*($C23-'01_Supuestos'!$F$9))*$G23)-(('01_Supuestos'!F31*$D23)*$J23*$F23)-(IF(('01_Supuestos'!F31*$D23)&gt;0,$K23,0)))-($E23*'01_Supuestos'!F33)))*$H23)</f>
        <v/>
      </c>
      <c r="R23" s="109">
        <f>((('01_Supuestos'!G31*$D23)*$J23*($C23-'01_Supuestos'!$F$9))-((('01_Supuestos'!G31*$D23)*$J23*($C23-'01_Supuestos'!$F$9))*$G23)-(('01_Supuestos'!G31*$D23)*$J23*$F23)-(IF(('01_Supuestos'!G31*$D23)&gt;0,$K23,0)))-((('01_Supuestos'!G31*$D23)*$J23*($C23-'01_Supuestos'!$F$9))*$L23)-($E23*'01_Supuestos'!G32)-(IF('01_Supuestos'!G30=MAX('01_Supuestos'!$C$30:$M$30),$M23,0))-(MAX(0,(((('01_Supuestos'!G31*$D23)*$J23*($C23-'01_Supuestos'!$F$9))-((('01_Supuestos'!G31*$D23)*$J23*($C23-'01_Supuestos'!$F$9))*$G23)-(('01_Supuestos'!G31*$D23)*$J23*$F23)-(IF(('01_Supuestos'!G31*$D23)&gt;0,$K23,0)))-($E23*'01_Supuestos'!G33)))*$H23)</f>
        <v/>
      </c>
      <c r="S23" s="109">
        <f>((('01_Supuestos'!H31*$D23)*$J23*($C23-'01_Supuestos'!$F$9))-((('01_Supuestos'!H31*$D23)*$J23*($C23-'01_Supuestos'!$F$9))*$G23)-(('01_Supuestos'!H31*$D23)*$J23*$F23)-(IF(('01_Supuestos'!H31*$D23)&gt;0,$K23,0)))-((('01_Supuestos'!H31*$D23)*$J23*($C23-'01_Supuestos'!$F$9))*$L23)-($E23*'01_Supuestos'!H32)-(IF('01_Supuestos'!H30=MAX('01_Supuestos'!$C$30:$M$30),$M23,0))-(MAX(0,(((('01_Supuestos'!H31*$D23)*$J23*($C23-'01_Supuestos'!$F$9))-((('01_Supuestos'!H31*$D23)*$J23*($C23-'01_Supuestos'!$F$9))*$G23)-(('01_Supuestos'!H31*$D23)*$J23*$F23)-(IF(('01_Supuestos'!H31*$D23)&gt;0,$K23,0)))-($E23*'01_Supuestos'!H33)))*$H23)</f>
        <v/>
      </c>
      <c r="T23" s="109">
        <f>((('01_Supuestos'!I31*$D23)*$J23*($C23-'01_Supuestos'!$F$9))-((('01_Supuestos'!I31*$D23)*$J23*($C23-'01_Supuestos'!$F$9))*$G23)-(('01_Supuestos'!I31*$D23)*$J23*$F23)-(IF(('01_Supuestos'!I31*$D23)&gt;0,$K23,0)))-((('01_Supuestos'!I31*$D23)*$J23*($C23-'01_Supuestos'!$F$9))*$L23)-($E23*'01_Supuestos'!I32)-(IF('01_Supuestos'!I30=MAX('01_Supuestos'!$C$30:$M$30),$M23,0))-(MAX(0,(((('01_Supuestos'!I31*$D23)*$J23*($C23-'01_Supuestos'!$F$9))-((('01_Supuestos'!I31*$D23)*$J23*($C23-'01_Supuestos'!$F$9))*$G23)-(('01_Supuestos'!I31*$D23)*$J23*$F23)-(IF(('01_Supuestos'!I31*$D23)&gt;0,$K23,0)))-($E23*'01_Supuestos'!I33)))*$H23)</f>
        <v/>
      </c>
      <c r="U23" s="109">
        <f>((('01_Supuestos'!J31*$D23)*$J23*($C23-'01_Supuestos'!$F$9))-((('01_Supuestos'!J31*$D23)*$J23*($C23-'01_Supuestos'!$F$9))*$G23)-(('01_Supuestos'!J31*$D23)*$J23*$F23)-(IF(('01_Supuestos'!J31*$D23)&gt;0,$K23,0)))-((('01_Supuestos'!J31*$D23)*$J23*($C23-'01_Supuestos'!$F$9))*$L23)-($E23*'01_Supuestos'!J32)-(IF('01_Supuestos'!J30=MAX('01_Supuestos'!$C$30:$M$30),$M23,0))-(MAX(0,(((('01_Supuestos'!J31*$D23)*$J23*($C23-'01_Supuestos'!$F$9))-((('01_Supuestos'!J31*$D23)*$J23*($C23-'01_Supuestos'!$F$9))*$G23)-(('01_Supuestos'!J31*$D23)*$J23*$F23)-(IF(('01_Supuestos'!J31*$D23)&gt;0,$K23,0)))-($E23*'01_Supuestos'!J33)))*$H23)</f>
        <v/>
      </c>
      <c r="V23" s="109">
        <f>((('01_Supuestos'!K31*$D23)*$J23*($C23-'01_Supuestos'!$F$9))-((('01_Supuestos'!K31*$D23)*$J23*($C23-'01_Supuestos'!$F$9))*$G23)-(('01_Supuestos'!K31*$D23)*$J23*$F23)-(IF(('01_Supuestos'!K31*$D23)&gt;0,$K23,0)))-((('01_Supuestos'!K31*$D23)*$J23*($C23-'01_Supuestos'!$F$9))*$L23)-($E23*'01_Supuestos'!K32)-(IF('01_Supuestos'!K30=MAX('01_Supuestos'!$C$30:$M$30),$M23,0))-(MAX(0,(((('01_Supuestos'!K31*$D23)*$J23*($C23-'01_Supuestos'!$F$9))-((('01_Supuestos'!K31*$D23)*$J23*($C23-'01_Supuestos'!$F$9))*$G23)-(('01_Supuestos'!K31*$D23)*$J23*$F23)-(IF(('01_Supuestos'!K31*$D23)&gt;0,$K23,0)))-($E23*'01_Supuestos'!K33)))*$H23)</f>
        <v/>
      </c>
      <c r="W23" s="109">
        <f>((('01_Supuestos'!L31*$D23)*$J23*($C23-'01_Supuestos'!$F$9))-((('01_Supuestos'!L31*$D23)*$J23*($C23-'01_Supuestos'!$F$9))*$G23)-(('01_Supuestos'!L31*$D23)*$J23*$F23)-(IF(('01_Supuestos'!L31*$D23)&gt;0,$K23,0)))-((('01_Supuestos'!L31*$D23)*$J23*($C23-'01_Supuestos'!$F$9))*$L23)-($E23*'01_Supuestos'!L32)-(IF('01_Supuestos'!L30=MAX('01_Supuestos'!$C$30:$M$30),$M23,0))-(MAX(0,(((('01_Supuestos'!L31*$D23)*$J23*($C23-'01_Supuestos'!$F$9))-((('01_Supuestos'!L31*$D23)*$J23*($C23-'01_Supuestos'!$F$9))*$G23)-(('01_Supuestos'!L31*$D23)*$J23*$F23)-(IF(('01_Supuestos'!L31*$D23)&gt;0,$K23,0)))-($E23*'01_Supuestos'!L33)))*$H23)</f>
        <v/>
      </c>
      <c r="X23" s="109">
        <f>((('01_Supuestos'!M31*$D23)*$J23*($C23-'01_Supuestos'!$F$9))-((('01_Supuestos'!M31*$D23)*$J23*($C23-'01_Supuestos'!$F$9))*$G23)-(('01_Supuestos'!M31*$D23)*$J23*$F23)-(IF(('01_Supuestos'!M31*$D23)&gt;0,$K23,0)))-((('01_Supuestos'!M31*$D23)*$J23*($C23-'01_Supuestos'!$F$9))*$L23)-($E23*'01_Supuestos'!M32)-(IF('01_Supuestos'!M30=MAX('01_Supuestos'!$C$30:$M$30),$M23,0))-(MAX(0,(((('01_Supuestos'!M31*$D23)*$J23*($C23-'01_Supuestos'!$F$9))-((('01_Supuestos'!M31*$D23)*$J23*($C23-'01_Supuestos'!$F$9))*$G23)-(('01_Supuestos'!M31*$D23)*$J23*$F23)-(IF(('01_Supuestos'!M31*$D23)&gt;0,$K23,0)))-($E23*'01_Supuestos'!M33)))*$H23)</f>
        <v/>
      </c>
      <c r="Y23" s="109">
        <f>N23/(1+$I23)^'01_Supuestos'!C30+O23/(1+$I23)^'01_Supuestos'!D30+P23/(1+$I23)^'01_Supuestos'!E30+Q23/(1+$I23)^'01_Supuestos'!F30+R23/(1+$I23)^'01_Supuestos'!G30+S23/(1+$I23)^'01_Supuestos'!H30+T23/(1+$I23)^'01_Supuestos'!I30+U23/(1+$I23)^'01_Supuestos'!J30+V23/(1+$I23)^'01_Supuestos'!K30+W23/(1+$I23)^'01_Supuestos'!L30+X23/(1+$I23)^'01_Supuestos'!M30</f>
        <v/>
      </c>
      <c r="Z23" s="109">
        <f>Y23</f>
        <v/>
      </c>
    </row>
    <row r="24">
      <c r="A24" t="inlineStr">
        <is>
          <t>Brent</t>
        </is>
      </c>
      <c r="B24" s="110" t="n">
        <v>0</v>
      </c>
      <c r="C24" s="109">
        <f>IF($A24="Brent",'01_Supuestos'!$F$8*(1+$B24),'01_Supuestos'!$F$8)</f>
        <v/>
      </c>
      <c r="D24" s="109">
        <f>IF($A24="Reservas",'01_Supuestos'!$F$10*(1+$B24),'01_Supuestos'!$F$10)</f>
        <v/>
      </c>
      <c r="E24" s="109">
        <f>IF($A24="CAPEX desarrollo",'01_Supuestos'!$F$13*(1+$B24),'01_Supuestos'!$F$13)</f>
        <v/>
      </c>
      <c r="F24" s="109">
        <f>IF($A24="OPEX variable",'01_Supuestos'!$F$14*(1+$B24),'01_Supuestos'!$F$14)</f>
        <v/>
      </c>
      <c r="G24" s="109">
        <f>IF($A24="Royalty",'01_Supuestos'!$F$12*(1+$B24),'01_Supuestos'!$F$12)</f>
        <v/>
      </c>
      <c r="H24" s="109">
        <f>'01_Supuestos'!$F$16</f>
        <v/>
      </c>
      <c r="I24" s="109">
        <f>IF($A24="Tasa descuento",'01_Supuestos'!$F$17*(1+$B24),'01_Supuestos'!$F$17)</f>
        <v/>
      </c>
      <c r="J24" s="109">
        <f>'01_Supuestos'!$F$11</f>
        <v/>
      </c>
      <c r="K24" s="109">
        <f>'01_Supuestos'!$F$15</f>
        <v/>
      </c>
      <c r="L24" s="109">
        <f>'01_Supuestos'!$F$18</f>
        <v/>
      </c>
      <c r="M24" s="109">
        <f>'01_Supuestos'!$F$19</f>
        <v/>
      </c>
      <c r="N24" s="109">
        <f>((('01_Supuestos'!C31*$D24)*$J24*($C24-'01_Supuestos'!$F$9))-((('01_Supuestos'!C31*$D24)*$J24*($C24-'01_Supuestos'!$F$9))*$G24)-(('01_Supuestos'!C31*$D24)*$J24*$F24)-(IF(('01_Supuestos'!C31*$D24)&gt;0,$K24,0)))-((('01_Supuestos'!C31*$D24)*$J24*($C24-'01_Supuestos'!$F$9))*$L24)-($E24*'01_Supuestos'!C32)-(IF('01_Supuestos'!C30=MAX('01_Supuestos'!$C$30:$M$30),$M24,0))-(MAX(0,(((('01_Supuestos'!C31*$D24)*$J24*($C24-'01_Supuestos'!$F$9))-((('01_Supuestos'!C31*$D24)*$J24*($C24-'01_Supuestos'!$F$9))*$G24)-(('01_Supuestos'!C31*$D24)*$J24*$F24)-(IF(('01_Supuestos'!C31*$D24)&gt;0,$K24,0)))-($E24*'01_Supuestos'!C33)))*$H24)</f>
        <v/>
      </c>
      <c r="O24" s="109">
        <f>((('01_Supuestos'!D31*$D24)*$J24*($C24-'01_Supuestos'!$F$9))-((('01_Supuestos'!D31*$D24)*$J24*($C24-'01_Supuestos'!$F$9))*$G24)-(('01_Supuestos'!D31*$D24)*$J24*$F24)-(IF(('01_Supuestos'!D31*$D24)&gt;0,$K24,0)))-((('01_Supuestos'!D31*$D24)*$J24*($C24-'01_Supuestos'!$F$9))*$L24)-($E24*'01_Supuestos'!D32)-(IF('01_Supuestos'!D30=MAX('01_Supuestos'!$C$30:$M$30),$M24,0))-(MAX(0,(((('01_Supuestos'!D31*$D24)*$J24*($C24-'01_Supuestos'!$F$9))-((('01_Supuestos'!D31*$D24)*$J24*($C24-'01_Supuestos'!$F$9))*$G24)-(('01_Supuestos'!D31*$D24)*$J24*$F24)-(IF(('01_Supuestos'!D31*$D24)&gt;0,$K24,0)))-($E24*'01_Supuestos'!D33)))*$H24)</f>
        <v/>
      </c>
      <c r="P24" s="109">
        <f>((('01_Supuestos'!E31*$D24)*$J24*($C24-'01_Supuestos'!$F$9))-((('01_Supuestos'!E31*$D24)*$J24*($C24-'01_Supuestos'!$F$9))*$G24)-(('01_Supuestos'!E31*$D24)*$J24*$F24)-(IF(('01_Supuestos'!E31*$D24)&gt;0,$K24,0)))-((('01_Supuestos'!E31*$D24)*$J24*($C24-'01_Supuestos'!$F$9))*$L24)-($E24*'01_Supuestos'!E32)-(IF('01_Supuestos'!E30=MAX('01_Supuestos'!$C$30:$M$30),$M24,0))-(MAX(0,(((('01_Supuestos'!E31*$D24)*$J24*($C24-'01_Supuestos'!$F$9))-((('01_Supuestos'!E31*$D24)*$J24*($C24-'01_Supuestos'!$F$9))*$G24)-(('01_Supuestos'!E31*$D24)*$J24*$F24)-(IF(('01_Supuestos'!E31*$D24)&gt;0,$K24,0)))-($E24*'01_Supuestos'!E33)))*$H24)</f>
        <v/>
      </c>
      <c r="Q24" s="109">
        <f>((('01_Supuestos'!F31*$D24)*$J24*($C24-'01_Supuestos'!$F$9))-((('01_Supuestos'!F31*$D24)*$J24*($C24-'01_Supuestos'!$F$9))*$G24)-(('01_Supuestos'!F31*$D24)*$J24*$F24)-(IF(('01_Supuestos'!F31*$D24)&gt;0,$K24,0)))-((('01_Supuestos'!F31*$D24)*$J24*($C24-'01_Supuestos'!$F$9))*$L24)-($E24*'01_Supuestos'!F32)-(IF('01_Supuestos'!F30=MAX('01_Supuestos'!$C$30:$M$30),$M24,0))-(MAX(0,(((('01_Supuestos'!F31*$D24)*$J24*($C24-'01_Supuestos'!$F$9))-((('01_Supuestos'!F31*$D24)*$J24*($C24-'01_Supuestos'!$F$9))*$G24)-(('01_Supuestos'!F31*$D24)*$J24*$F24)-(IF(('01_Supuestos'!F31*$D24)&gt;0,$K24,0)))-($E24*'01_Supuestos'!F33)))*$H24)</f>
        <v/>
      </c>
      <c r="R24" s="109">
        <f>((('01_Supuestos'!G31*$D24)*$J24*($C24-'01_Supuestos'!$F$9))-((('01_Supuestos'!G31*$D24)*$J24*($C24-'01_Supuestos'!$F$9))*$G24)-(('01_Supuestos'!G31*$D24)*$J24*$F24)-(IF(('01_Supuestos'!G31*$D24)&gt;0,$K24,0)))-((('01_Supuestos'!G31*$D24)*$J24*($C24-'01_Supuestos'!$F$9))*$L24)-($E24*'01_Supuestos'!G32)-(IF('01_Supuestos'!G30=MAX('01_Supuestos'!$C$30:$M$30),$M24,0))-(MAX(0,(((('01_Supuestos'!G31*$D24)*$J24*($C24-'01_Supuestos'!$F$9))-((('01_Supuestos'!G31*$D24)*$J24*($C24-'01_Supuestos'!$F$9))*$G24)-(('01_Supuestos'!G31*$D24)*$J24*$F24)-(IF(('01_Supuestos'!G31*$D24)&gt;0,$K24,0)))-($E24*'01_Supuestos'!G33)))*$H24)</f>
        <v/>
      </c>
      <c r="S24" s="109">
        <f>((('01_Supuestos'!H31*$D24)*$J24*($C24-'01_Supuestos'!$F$9))-((('01_Supuestos'!H31*$D24)*$J24*($C24-'01_Supuestos'!$F$9))*$G24)-(('01_Supuestos'!H31*$D24)*$J24*$F24)-(IF(('01_Supuestos'!H31*$D24)&gt;0,$K24,0)))-((('01_Supuestos'!H31*$D24)*$J24*($C24-'01_Supuestos'!$F$9))*$L24)-($E24*'01_Supuestos'!H32)-(IF('01_Supuestos'!H30=MAX('01_Supuestos'!$C$30:$M$30),$M24,0))-(MAX(0,(((('01_Supuestos'!H31*$D24)*$J24*($C24-'01_Supuestos'!$F$9))-((('01_Supuestos'!H31*$D24)*$J24*($C24-'01_Supuestos'!$F$9))*$G24)-(('01_Supuestos'!H31*$D24)*$J24*$F24)-(IF(('01_Supuestos'!H31*$D24)&gt;0,$K24,0)))-($E24*'01_Supuestos'!H33)))*$H24)</f>
        <v/>
      </c>
      <c r="T24" s="109">
        <f>((('01_Supuestos'!I31*$D24)*$J24*($C24-'01_Supuestos'!$F$9))-((('01_Supuestos'!I31*$D24)*$J24*($C24-'01_Supuestos'!$F$9))*$G24)-(('01_Supuestos'!I31*$D24)*$J24*$F24)-(IF(('01_Supuestos'!I31*$D24)&gt;0,$K24,0)))-((('01_Supuestos'!I31*$D24)*$J24*($C24-'01_Supuestos'!$F$9))*$L24)-($E24*'01_Supuestos'!I32)-(IF('01_Supuestos'!I30=MAX('01_Supuestos'!$C$30:$M$30),$M24,0))-(MAX(0,(((('01_Supuestos'!I31*$D24)*$J24*($C24-'01_Supuestos'!$F$9))-((('01_Supuestos'!I31*$D24)*$J24*($C24-'01_Supuestos'!$F$9))*$G24)-(('01_Supuestos'!I31*$D24)*$J24*$F24)-(IF(('01_Supuestos'!I31*$D24)&gt;0,$K24,0)))-($E24*'01_Supuestos'!I33)))*$H24)</f>
        <v/>
      </c>
      <c r="U24" s="109">
        <f>((('01_Supuestos'!J31*$D24)*$J24*($C24-'01_Supuestos'!$F$9))-((('01_Supuestos'!J31*$D24)*$J24*($C24-'01_Supuestos'!$F$9))*$G24)-(('01_Supuestos'!J31*$D24)*$J24*$F24)-(IF(('01_Supuestos'!J31*$D24)&gt;0,$K24,0)))-((('01_Supuestos'!J31*$D24)*$J24*($C24-'01_Supuestos'!$F$9))*$L24)-($E24*'01_Supuestos'!J32)-(IF('01_Supuestos'!J30=MAX('01_Supuestos'!$C$30:$M$30),$M24,0))-(MAX(0,(((('01_Supuestos'!J31*$D24)*$J24*($C24-'01_Supuestos'!$F$9))-((('01_Supuestos'!J31*$D24)*$J24*($C24-'01_Supuestos'!$F$9))*$G24)-(('01_Supuestos'!J31*$D24)*$J24*$F24)-(IF(('01_Supuestos'!J31*$D24)&gt;0,$K24,0)))-($E24*'01_Supuestos'!J33)))*$H24)</f>
        <v/>
      </c>
      <c r="V24" s="109">
        <f>((('01_Supuestos'!K31*$D24)*$J24*($C24-'01_Supuestos'!$F$9))-((('01_Supuestos'!K31*$D24)*$J24*($C24-'01_Supuestos'!$F$9))*$G24)-(('01_Supuestos'!K31*$D24)*$J24*$F24)-(IF(('01_Supuestos'!K31*$D24)&gt;0,$K24,0)))-((('01_Supuestos'!K31*$D24)*$J24*($C24-'01_Supuestos'!$F$9))*$L24)-($E24*'01_Supuestos'!K32)-(IF('01_Supuestos'!K30=MAX('01_Supuestos'!$C$30:$M$30),$M24,0))-(MAX(0,(((('01_Supuestos'!K31*$D24)*$J24*($C24-'01_Supuestos'!$F$9))-((('01_Supuestos'!K31*$D24)*$J24*($C24-'01_Supuestos'!$F$9))*$G24)-(('01_Supuestos'!K31*$D24)*$J24*$F24)-(IF(('01_Supuestos'!K31*$D24)&gt;0,$K24,0)))-($E24*'01_Supuestos'!K33)))*$H24)</f>
        <v/>
      </c>
      <c r="W24" s="109">
        <f>((('01_Supuestos'!L31*$D24)*$J24*($C24-'01_Supuestos'!$F$9))-((('01_Supuestos'!L31*$D24)*$J24*($C24-'01_Supuestos'!$F$9))*$G24)-(('01_Supuestos'!L31*$D24)*$J24*$F24)-(IF(('01_Supuestos'!L31*$D24)&gt;0,$K24,0)))-((('01_Supuestos'!L31*$D24)*$J24*($C24-'01_Supuestos'!$F$9))*$L24)-($E24*'01_Supuestos'!L32)-(IF('01_Supuestos'!L30=MAX('01_Supuestos'!$C$30:$M$30),$M24,0))-(MAX(0,(((('01_Supuestos'!L31*$D24)*$J24*($C24-'01_Supuestos'!$F$9))-((('01_Supuestos'!L31*$D24)*$J24*($C24-'01_Supuestos'!$F$9))*$G24)-(('01_Supuestos'!L31*$D24)*$J24*$F24)-(IF(('01_Supuestos'!L31*$D24)&gt;0,$K24,0)))-($E24*'01_Supuestos'!L33)))*$H24)</f>
        <v/>
      </c>
      <c r="X24" s="109">
        <f>((('01_Supuestos'!M31*$D24)*$J24*($C24-'01_Supuestos'!$F$9))-((('01_Supuestos'!M31*$D24)*$J24*($C24-'01_Supuestos'!$F$9))*$G24)-(('01_Supuestos'!M31*$D24)*$J24*$F24)-(IF(('01_Supuestos'!M31*$D24)&gt;0,$K24,0)))-((('01_Supuestos'!M31*$D24)*$J24*($C24-'01_Supuestos'!$F$9))*$L24)-($E24*'01_Supuestos'!M32)-(IF('01_Supuestos'!M30=MAX('01_Supuestos'!$C$30:$M$30),$M24,0))-(MAX(0,(((('01_Supuestos'!M31*$D24)*$J24*($C24-'01_Supuestos'!$F$9))-((('01_Supuestos'!M31*$D24)*$J24*($C24-'01_Supuestos'!$F$9))*$G24)-(('01_Supuestos'!M31*$D24)*$J24*$F24)-(IF(('01_Supuestos'!M31*$D24)&gt;0,$K24,0)))-($E24*'01_Supuestos'!M33)))*$H24)</f>
        <v/>
      </c>
      <c r="Y24" s="109">
        <f>N24/(1+$I24)^'01_Supuestos'!C30+O24/(1+$I24)^'01_Supuestos'!D30+P24/(1+$I24)^'01_Supuestos'!E30+Q24/(1+$I24)^'01_Supuestos'!F30+R24/(1+$I24)^'01_Supuestos'!G30+S24/(1+$I24)^'01_Supuestos'!H30+T24/(1+$I24)^'01_Supuestos'!I30+U24/(1+$I24)^'01_Supuestos'!J30+V24/(1+$I24)^'01_Supuestos'!K30+W24/(1+$I24)^'01_Supuestos'!L30+X24/(1+$I24)^'01_Supuestos'!M30</f>
        <v/>
      </c>
      <c r="Z24" s="109">
        <f>Y24</f>
        <v/>
      </c>
    </row>
    <row r="25">
      <c r="A25" t="inlineStr">
        <is>
          <t>Brent</t>
        </is>
      </c>
      <c r="B25" s="110" t="n">
        <v>0.1</v>
      </c>
      <c r="C25" s="109">
        <f>IF($A25="Brent",'01_Supuestos'!$F$8*(1+$B25),'01_Supuestos'!$F$8)</f>
        <v/>
      </c>
      <c r="D25" s="109">
        <f>IF($A25="Reservas",'01_Supuestos'!$F$10*(1+$B25),'01_Supuestos'!$F$10)</f>
        <v/>
      </c>
      <c r="E25" s="109">
        <f>IF($A25="CAPEX desarrollo",'01_Supuestos'!$F$13*(1+$B25),'01_Supuestos'!$F$13)</f>
        <v/>
      </c>
      <c r="F25" s="109">
        <f>IF($A25="OPEX variable",'01_Supuestos'!$F$14*(1+$B25),'01_Supuestos'!$F$14)</f>
        <v/>
      </c>
      <c r="G25" s="109">
        <f>IF($A25="Royalty",'01_Supuestos'!$F$12*(1+$B25),'01_Supuestos'!$F$12)</f>
        <v/>
      </c>
      <c r="H25" s="109">
        <f>'01_Supuestos'!$F$16</f>
        <v/>
      </c>
      <c r="I25" s="109">
        <f>IF($A25="Tasa descuento",'01_Supuestos'!$F$17*(1+$B25),'01_Supuestos'!$F$17)</f>
        <v/>
      </c>
      <c r="J25" s="109">
        <f>'01_Supuestos'!$F$11</f>
        <v/>
      </c>
      <c r="K25" s="109">
        <f>'01_Supuestos'!$F$15</f>
        <v/>
      </c>
      <c r="L25" s="109">
        <f>'01_Supuestos'!$F$18</f>
        <v/>
      </c>
      <c r="M25" s="109">
        <f>'01_Supuestos'!$F$19</f>
        <v/>
      </c>
      <c r="N25" s="109">
        <f>((('01_Supuestos'!C31*$D25)*$J25*($C25-'01_Supuestos'!$F$9))-((('01_Supuestos'!C31*$D25)*$J25*($C25-'01_Supuestos'!$F$9))*$G25)-(('01_Supuestos'!C31*$D25)*$J25*$F25)-(IF(('01_Supuestos'!C31*$D25)&gt;0,$K25,0)))-((('01_Supuestos'!C31*$D25)*$J25*($C25-'01_Supuestos'!$F$9))*$L25)-($E25*'01_Supuestos'!C32)-(IF('01_Supuestos'!C30=MAX('01_Supuestos'!$C$30:$M$30),$M25,0))-(MAX(0,(((('01_Supuestos'!C31*$D25)*$J25*($C25-'01_Supuestos'!$F$9))-((('01_Supuestos'!C31*$D25)*$J25*($C25-'01_Supuestos'!$F$9))*$G25)-(('01_Supuestos'!C31*$D25)*$J25*$F25)-(IF(('01_Supuestos'!C31*$D25)&gt;0,$K25,0)))-($E25*'01_Supuestos'!C33)))*$H25)</f>
        <v/>
      </c>
      <c r="O25" s="109">
        <f>((('01_Supuestos'!D31*$D25)*$J25*($C25-'01_Supuestos'!$F$9))-((('01_Supuestos'!D31*$D25)*$J25*($C25-'01_Supuestos'!$F$9))*$G25)-(('01_Supuestos'!D31*$D25)*$J25*$F25)-(IF(('01_Supuestos'!D31*$D25)&gt;0,$K25,0)))-((('01_Supuestos'!D31*$D25)*$J25*($C25-'01_Supuestos'!$F$9))*$L25)-($E25*'01_Supuestos'!D32)-(IF('01_Supuestos'!D30=MAX('01_Supuestos'!$C$30:$M$30),$M25,0))-(MAX(0,(((('01_Supuestos'!D31*$D25)*$J25*($C25-'01_Supuestos'!$F$9))-((('01_Supuestos'!D31*$D25)*$J25*($C25-'01_Supuestos'!$F$9))*$G25)-(('01_Supuestos'!D31*$D25)*$J25*$F25)-(IF(('01_Supuestos'!D31*$D25)&gt;0,$K25,0)))-($E25*'01_Supuestos'!D33)))*$H25)</f>
        <v/>
      </c>
      <c r="P25" s="109">
        <f>((('01_Supuestos'!E31*$D25)*$J25*($C25-'01_Supuestos'!$F$9))-((('01_Supuestos'!E31*$D25)*$J25*($C25-'01_Supuestos'!$F$9))*$G25)-(('01_Supuestos'!E31*$D25)*$J25*$F25)-(IF(('01_Supuestos'!E31*$D25)&gt;0,$K25,0)))-((('01_Supuestos'!E31*$D25)*$J25*($C25-'01_Supuestos'!$F$9))*$L25)-($E25*'01_Supuestos'!E32)-(IF('01_Supuestos'!E30=MAX('01_Supuestos'!$C$30:$M$30),$M25,0))-(MAX(0,(((('01_Supuestos'!E31*$D25)*$J25*($C25-'01_Supuestos'!$F$9))-((('01_Supuestos'!E31*$D25)*$J25*($C25-'01_Supuestos'!$F$9))*$G25)-(('01_Supuestos'!E31*$D25)*$J25*$F25)-(IF(('01_Supuestos'!E31*$D25)&gt;0,$K25,0)))-($E25*'01_Supuestos'!E33)))*$H25)</f>
        <v/>
      </c>
      <c r="Q25" s="109">
        <f>((('01_Supuestos'!F31*$D25)*$J25*($C25-'01_Supuestos'!$F$9))-((('01_Supuestos'!F31*$D25)*$J25*($C25-'01_Supuestos'!$F$9))*$G25)-(('01_Supuestos'!F31*$D25)*$J25*$F25)-(IF(('01_Supuestos'!F31*$D25)&gt;0,$K25,0)))-((('01_Supuestos'!F31*$D25)*$J25*($C25-'01_Supuestos'!$F$9))*$L25)-($E25*'01_Supuestos'!F32)-(IF('01_Supuestos'!F30=MAX('01_Supuestos'!$C$30:$M$30),$M25,0))-(MAX(0,(((('01_Supuestos'!F31*$D25)*$J25*($C25-'01_Supuestos'!$F$9))-((('01_Supuestos'!F31*$D25)*$J25*($C25-'01_Supuestos'!$F$9))*$G25)-(('01_Supuestos'!F31*$D25)*$J25*$F25)-(IF(('01_Supuestos'!F31*$D25)&gt;0,$K25,0)))-($E25*'01_Supuestos'!F33)))*$H25)</f>
        <v/>
      </c>
      <c r="R25" s="109">
        <f>((('01_Supuestos'!G31*$D25)*$J25*($C25-'01_Supuestos'!$F$9))-((('01_Supuestos'!G31*$D25)*$J25*($C25-'01_Supuestos'!$F$9))*$G25)-(('01_Supuestos'!G31*$D25)*$J25*$F25)-(IF(('01_Supuestos'!G31*$D25)&gt;0,$K25,0)))-((('01_Supuestos'!G31*$D25)*$J25*($C25-'01_Supuestos'!$F$9))*$L25)-($E25*'01_Supuestos'!G32)-(IF('01_Supuestos'!G30=MAX('01_Supuestos'!$C$30:$M$30),$M25,0))-(MAX(0,(((('01_Supuestos'!G31*$D25)*$J25*($C25-'01_Supuestos'!$F$9))-((('01_Supuestos'!G31*$D25)*$J25*($C25-'01_Supuestos'!$F$9))*$G25)-(('01_Supuestos'!G31*$D25)*$J25*$F25)-(IF(('01_Supuestos'!G31*$D25)&gt;0,$K25,0)))-($E25*'01_Supuestos'!G33)))*$H25)</f>
        <v/>
      </c>
      <c r="S25" s="109">
        <f>((('01_Supuestos'!H31*$D25)*$J25*($C25-'01_Supuestos'!$F$9))-((('01_Supuestos'!H31*$D25)*$J25*($C25-'01_Supuestos'!$F$9))*$G25)-(('01_Supuestos'!H31*$D25)*$J25*$F25)-(IF(('01_Supuestos'!H31*$D25)&gt;0,$K25,0)))-((('01_Supuestos'!H31*$D25)*$J25*($C25-'01_Supuestos'!$F$9))*$L25)-($E25*'01_Supuestos'!H32)-(IF('01_Supuestos'!H30=MAX('01_Supuestos'!$C$30:$M$30),$M25,0))-(MAX(0,(((('01_Supuestos'!H31*$D25)*$J25*($C25-'01_Supuestos'!$F$9))-((('01_Supuestos'!H31*$D25)*$J25*($C25-'01_Supuestos'!$F$9))*$G25)-(('01_Supuestos'!H31*$D25)*$J25*$F25)-(IF(('01_Supuestos'!H31*$D25)&gt;0,$K25,0)))-($E25*'01_Supuestos'!H33)))*$H25)</f>
        <v/>
      </c>
      <c r="T25" s="109">
        <f>((('01_Supuestos'!I31*$D25)*$J25*($C25-'01_Supuestos'!$F$9))-((('01_Supuestos'!I31*$D25)*$J25*($C25-'01_Supuestos'!$F$9))*$G25)-(('01_Supuestos'!I31*$D25)*$J25*$F25)-(IF(('01_Supuestos'!I31*$D25)&gt;0,$K25,0)))-((('01_Supuestos'!I31*$D25)*$J25*($C25-'01_Supuestos'!$F$9))*$L25)-($E25*'01_Supuestos'!I32)-(IF('01_Supuestos'!I30=MAX('01_Supuestos'!$C$30:$M$30),$M25,0))-(MAX(0,(((('01_Supuestos'!I31*$D25)*$J25*($C25-'01_Supuestos'!$F$9))-((('01_Supuestos'!I31*$D25)*$J25*($C25-'01_Supuestos'!$F$9))*$G25)-(('01_Supuestos'!I31*$D25)*$J25*$F25)-(IF(('01_Supuestos'!I31*$D25)&gt;0,$K25,0)))-($E25*'01_Supuestos'!I33)))*$H25)</f>
        <v/>
      </c>
      <c r="U25" s="109">
        <f>((('01_Supuestos'!J31*$D25)*$J25*($C25-'01_Supuestos'!$F$9))-((('01_Supuestos'!J31*$D25)*$J25*($C25-'01_Supuestos'!$F$9))*$G25)-(('01_Supuestos'!J31*$D25)*$J25*$F25)-(IF(('01_Supuestos'!J31*$D25)&gt;0,$K25,0)))-((('01_Supuestos'!J31*$D25)*$J25*($C25-'01_Supuestos'!$F$9))*$L25)-($E25*'01_Supuestos'!J32)-(IF('01_Supuestos'!J30=MAX('01_Supuestos'!$C$30:$M$30),$M25,0))-(MAX(0,(((('01_Supuestos'!J31*$D25)*$J25*($C25-'01_Supuestos'!$F$9))-((('01_Supuestos'!J31*$D25)*$J25*($C25-'01_Supuestos'!$F$9))*$G25)-(('01_Supuestos'!J31*$D25)*$J25*$F25)-(IF(('01_Supuestos'!J31*$D25)&gt;0,$K25,0)))-($E25*'01_Supuestos'!J33)))*$H25)</f>
        <v/>
      </c>
      <c r="V25" s="109">
        <f>((('01_Supuestos'!K31*$D25)*$J25*($C25-'01_Supuestos'!$F$9))-((('01_Supuestos'!K31*$D25)*$J25*($C25-'01_Supuestos'!$F$9))*$G25)-(('01_Supuestos'!K31*$D25)*$J25*$F25)-(IF(('01_Supuestos'!K31*$D25)&gt;0,$K25,0)))-((('01_Supuestos'!K31*$D25)*$J25*($C25-'01_Supuestos'!$F$9))*$L25)-($E25*'01_Supuestos'!K32)-(IF('01_Supuestos'!K30=MAX('01_Supuestos'!$C$30:$M$30),$M25,0))-(MAX(0,(((('01_Supuestos'!K31*$D25)*$J25*($C25-'01_Supuestos'!$F$9))-((('01_Supuestos'!K31*$D25)*$J25*($C25-'01_Supuestos'!$F$9))*$G25)-(('01_Supuestos'!K31*$D25)*$J25*$F25)-(IF(('01_Supuestos'!K31*$D25)&gt;0,$K25,0)))-($E25*'01_Supuestos'!K33)))*$H25)</f>
        <v/>
      </c>
      <c r="W25" s="109">
        <f>((('01_Supuestos'!L31*$D25)*$J25*($C25-'01_Supuestos'!$F$9))-((('01_Supuestos'!L31*$D25)*$J25*($C25-'01_Supuestos'!$F$9))*$G25)-(('01_Supuestos'!L31*$D25)*$J25*$F25)-(IF(('01_Supuestos'!L31*$D25)&gt;0,$K25,0)))-((('01_Supuestos'!L31*$D25)*$J25*($C25-'01_Supuestos'!$F$9))*$L25)-($E25*'01_Supuestos'!L32)-(IF('01_Supuestos'!L30=MAX('01_Supuestos'!$C$30:$M$30),$M25,0))-(MAX(0,(((('01_Supuestos'!L31*$D25)*$J25*($C25-'01_Supuestos'!$F$9))-((('01_Supuestos'!L31*$D25)*$J25*($C25-'01_Supuestos'!$F$9))*$G25)-(('01_Supuestos'!L31*$D25)*$J25*$F25)-(IF(('01_Supuestos'!L31*$D25)&gt;0,$K25,0)))-($E25*'01_Supuestos'!L33)))*$H25)</f>
        <v/>
      </c>
      <c r="X25" s="109">
        <f>((('01_Supuestos'!M31*$D25)*$J25*($C25-'01_Supuestos'!$F$9))-((('01_Supuestos'!M31*$D25)*$J25*($C25-'01_Supuestos'!$F$9))*$G25)-(('01_Supuestos'!M31*$D25)*$J25*$F25)-(IF(('01_Supuestos'!M31*$D25)&gt;0,$K25,0)))-((('01_Supuestos'!M31*$D25)*$J25*($C25-'01_Supuestos'!$F$9))*$L25)-($E25*'01_Supuestos'!M32)-(IF('01_Supuestos'!M30=MAX('01_Supuestos'!$C$30:$M$30),$M25,0))-(MAX(0,(((('01_Supuestos'!M31*$D25)*$J25*($C25-'01_Supuestos'!$F$9))-((('01_Supuestos'!M31*$D25)*$J25*($C25-'01_Supuestos'!$F$9))*$G25)-(('01_Supuestos'!M31*$D25)*$J25*$F25)-(IF(('01_Supuestos'!M31*$D25)&gt;0,$K25,0)))-($E25*'01_Supuestos'!M33)))*$H25)</f>
        <v/>
      </c>
      <c r="Y25" s="109">
        <f>N25/(1+$I25)^'01_Supuestos'!C30+O25/(1+$I25)^'01_Supuestos'!D30+P25/(1+$I25)^'01_Supuestos'!E30+Q25/(1+$I25)^'01_Supuestos'!F30+R25/(1+$I25)^'01_Supuestos'!G30+S25/(1+$I25)^'01_Supuestos'!H30+T25/(1+$I25)^'01_Supuestos'!I30+U25/(1+$I25)^'01_Supuestos'!J30+V25/(1+$I25)^'01_Supuestos'!K30+W25/(1+$I25)^'01_Supuestos'!L30+X25/(1+$I25)^'01_Supuestos'!M30</f>
        <v/>
      </c>
      <c r="Z25" s="109">
        <f>Y25</f>
        <v/>
      </c>
    </row>
    <row r="26">
      <c r="A26" t="inlineStr">
        <is>
          <t>Brent</t>
        </is>
      </c>
      <c r="B26" s="110" t="n">
        <v>0.2</v>
      </c>
      <c r="C26" s="109">
        <f>IF($A26="Brent",'01_Supuestos'!$F$8*(1+$B26),'01_Supuestos'!$F$8)</f>
        <v/>
      </c>
      <c r="D26" s="109">
        <f>IF($A26="Reservas",'01_Supuestos'!$F$10*(1+$B26),'01_Supuestos'!$F$10)</f>
        <v/>
      </c>
      <c r="E26" s="109">
        <f>IF($A26="CAPEX desarrollo",'01_Supuestos'!$F$13*(1+$B26),'01_Supuestos'!$F$13)</f>
        <v/>
      </c>
      <c r="F26" s="109">
        <f>IF($A26="OPEX variable",'01_Supuestos'!$F$14*(1+$B26),'01_Supuestos'!$F$14)</f>
        <v/>
      </c>
      <c r="G26" s="109">
        <f>IF($A26="Royalty",'01_Supuestos'!$F$12*(1+$B26),'01_Supuestos'!$F$12)</f>
        <v/>
      </c>
      <c r="H26" s="109">
        <f>'01_Supuestos'!$F$16</f>
        <v/>
      </c>
      <c r="I26" s="109">
        <f>IF($A26="Tasa descuento",'01_Supuestos'!$F$17*(1+$B26),'01_Supuestos'!$F$17)</f>
        <v/>
      </c>
      <c r="J26" s="109">
        <f>'01_Supuestos'!$F$11</f>
        <v/>
      </c>
      <c r="K26" s="109">
        <f>'01_Supuestos'!$F$15</f>
        <v/>
      </c>
      <c r="L26" s="109">
        <f>'01_Supuestos'!$F$18</f>
        <v/>
      </c>
      <c r="M26" s="109">
        <f>'01_Supuestos'!$F$19</f>
        <v/>
      </c>
      <c r="N26" s="109">
        <f>((('01_Supuestos'!C31*$D26)*$J26*($C26-'01_Supuestos'!$F$9))-((('01_Supuestos'!C31*$D26)*$J26*($C26-'01_Supuestos'!$F$9))*$G26)-(('01_Supuestos'!C31*$D26)*$J26*$F26)-(IF(('01_Supuestos'!C31*$D26)&gt;0,$K26,0)))-((('01_Supuestos'!C31*$D26)*$J26*($C26-'01_Supuestos'!$F$9))*$L26)-($E26*'01_Supuestos'!C32)-(IF('01_Supuestos'!C30=MAX('01_Supuestos'!$C$30:$M$30),$M26,0))-(MAX(0,(((('01_Supuestos'!C31*$D26)*$J26*($C26-'01_Supuestos'!$F$9))-((('01_Supuestos'!C31*$D26)*$J26*($C26-'01_Supuestos'!$F$9))*$G26)-(('01_Supuestos'!C31*$D26)*$J26*$F26)-(IF(('01_Supuestos'!C31*$D26)&gt;0,$K26,0)))-($E26*'01_Supuestos'!C33)))*$H26)</f>
        <v/>
      </c>
      <c r="O26" s="109">
        <f>((('01_Supuestos'!D31*$D26)*$J26*($C26-'01_Supuestos'!$F$9))-((('01_Supuestos'!D31*$D26)*$J26*($C26-'01_Supuestos'!$F$9))*$G26)-(('01_Supuestos'!D31*$D26)*$J26*$F26)-(IF(('01_Supuestos'!D31*$D26)&gt;0,$K26,0)))-((('01_Supuestos'!D31*$D26)*$J26*($C26-'01_Supuestos'!$F$9))*$L26)-($E26*'01_Supuestos'!D32)-(IF('01_Supuestos'!D30=MAX('01_Supuestos'!$C$30:$M$30),$M26,0))-(MAX(0,(((('01_Supuestos'!D31*$D26)*$J26*($C26-'01_Supuestos'!$F$9))-((('01_Supuestos'!D31*$D26)*$J26*($C26-'01_Supuestos'!$F$9))*$G26)-(('01_Supuestos'!D31*$D26)*$J26*$F26)-(IF(('01_Supuestos'!D31*$D26)&gt;0,$K26,0)))-($E26*'01_Supuestos'!D33)))*$H26)</f>
        <v/>
      </c>
      <c r="P26" s="109">
        <f>((('01_Supuestos'!E31*$D26)*$J26*($C26-'01_Supuestos'!$F$9))-((('01_Supuestos'!E31*$D26)*$J26*($C26-'01_Supuestos'!$F$9))*$G26)-(('01_Supuestos'!E31*$D26)*$J26*$F26)-(IF(('01_Supuestos'!E31*$D26)&gt;0,$K26,0)))-((('01_Supuestos'!E31*$D26)*$J26*($C26-'01_Supuestos'!$F$9))*$L26)-($E26*'01_Supuestos'!E32)-(IF('01_Supuestos'!E30=MAX('01_Supuestos'!$C$30:$M$30),$M26,0))-(MAX(0,(((('01_Supuestos'!E31*$D26)*$J26*($C26-'01_Supuestos'!$F$9))-((('01_Supuestos'!E31*$D26)*$J26*($C26-'01_Supuestos'!$F$9))*$G26)-(('01_Supuestos'!E31*$D26)*$J26*$F26)-(IF(('01_Supuestos'!E31*$D26)&gt;0,$K26,0)))-($E26*'01_Supuestos'!E33)))*$H26)</f>
        <v/>
      </c>
      <c r="Q26" s="109">
        <f>((('01_Supuestos'!F31*$D26)*$J26*($C26-'01_Supuestos'!$F$9))-((('01_Supuestos'!F31*$D26)*$J26*($C26-'01_Supuestos'!$F$9))*$G26)-(('01_Supuestos'!F31*$D26)*$J26*$F26)-(IF(('01_Supuestos'!F31*$D26)&gt;0,$K26,0)))-((('01_Supuestos'!F31*$D26)*$J26*($C26-'01_Supuestos'!$F$9))*$L26)-($E26*'01_Supuestos'!F32)-(IF('01_Supuestos'!F30=MAX('01_Supuestos'!$C$30:$M$30),$M26,0))-(MAX(0,(((('01_Supuestos'!F31*$D26)*$J26*($C26-'01_Supuestos'!$F$9))-((('01_Supuestos'!F31*$D26)*$J26*($C26-'01_Supuestos'!$F$9))*$G26)-(('01_Supuestos'!F31*$D26)*$J26*$F26)-(IF(('01_Supuestos'!F31*$D26)&gt;0,$K26,0)))-($E26*'01_Supuestos'!F33)))*$H26)</f>
        <v/>
      </c>
      <c r="R26" s="109">
        <f>((('01_Supuestos'!G31*$D26)*$J26*($C26-'01_Supuestos'!$F$9))-((('01_Supuestos'!G31*$D26)*$J26*($C26-'01_Supuestos'!$F$9))*$G26)-(('01_Supuestos'!G31*$D26)*$J26*$F26)-(IF(('01_Supuestos'!G31*$D26)&gt;0,$K26,0)))-((('01_Supuestos'!G31*$D26)*$J26*($C26-'01_Supuestos'!$F$9))*$L26)-($E26*'01_Supuestos'!G32)-(IF('01_Supuestos'!G30=MAX('01_Supuestos'!$C$30:$M$30),$M26,0))-(MAX(0,(((('01_Supuestos'!G31*$D26)*$J26*($C26-'01_Supuestos'!$F$9))-((('01_Supuestos'!G31*$D26)*$J26*($C26-'01_Supuestos'!$F$9))*$G26)-(('01_Supuestos'!G31*$D26)*$J26*$F26)-(IF(('01_Supuestos'!G31*$D26)&gt;0,$K26,0)))-($E26*'01_Supuestos'!G33)))*$H26)</f>
        <v/>
      </c>
      <c r="S26" s="109">
        <f>((('01_Supuestos'!H31*$D26)*$J26*($C26-'01_Supuestos'!$F$9))-((('01_Supuestos'!H31*$D26)*$J26*($C26-'01_Supuestos'!$F$9))*$G26)-(('01_Supuestos'!H31*$D26)*$J26*$F26)-(IF(('01_Supuestos'!H31*$D26)&gt;0,$K26,0)))-((('01_Supuestos'!H31*$D26)*$J26*($C26-'01_Supuestos'!$F$9))*$L26)-($E26*'01_Supuestos'!H32)-(IF('01_Supuestos'!H30=MAX('01_Supuestos'!$C$30:$M$30),$M26,0))-(MAX(0,(((('01_Supuestos'!H31*$D26)*$J26*($C26-'01_Supuestos'!$F$9))-((('01_Supuestos'!H31*$D26)*$J26*($C26-'01_Supuestos'!$F$9))*$G26)-(('01_Supuestos'!H31*$D26)*$J26*$F26)-(IF(('01_Supuestos'!H31*$D26)&gt;0,$K26,0)))-($E26*'01_Supuestos'!H33)))*$H26)</f>
        <v/>
      </c>
      <c r="T26" s="109">
        <f>((('01_Supuestos'!I31*$D26)*$J26*($C26-'01_Supuestos'!$F$9))-((('01_Supuestos'!I31*$D26)*$J26*($C26-'01_Supuestos'!$F$9))*$G26)-(('01_Supuestos'!I31*$D26)*$J26*$F26)-(IF(('01_Supuestos'!I31*$D26)&gt;0,$K26,0)))-((('01_Supuestos'!I31*$D26)*$J26*($C26-'01_Supuestos'!$F$9))*$L26)-($E26*'01_Supuestos'!I32)-(IF('01_Supuestos'!I30=MAX('01_Supuestos'!$C$30:$M$30),$M26,0))-(MAX(0,(((('01_Supuestos'!I31*$D26)*$J26*($C26-'01_Supuestos'!$F$9))-((('01_Supuestos'!I31*$D26)*$J26*($C26-'01_Supuestos'!$F$9))*$G26)-(('01_Supuestos'!I31*$D26)*$J26*$F26)-(IF(('01_Supuestos'!I31*$D26)&gt;0,$K26,0)))-($E26*'01_Supuestos'!I33)))*$H26)</f>
        <v/>
      </c>
      <c r="U26" s="109">
        <f>((('01_Supuestos'!J31*$D26)*$J26*($C26-'01_Supuestos'!$F$9))-((('01_Supuestos'!J31*$D26)*$J26*($C26-'01_Supuestos'!$F$9))*$G26)-(('01_Supuestos'!J31*$D26)*$J26*$F26)-(IF(('01_Supuestos'!J31*$D26)&gt;0,$K26,0)))-((('01_Supuestos'!J31*$D26)*$J26*($C26-'01_Supuestos'!$F$9))*$L26)-($E26*'01_Supuestos'!J32)-(IF('01_Supuestos'!J30=MAX('01_Supuestos'!$C$30:$M$30),$M26,0))-(MAX(0,(((('01_Supuestos'!J31*$D26)*$J26*($C26-'01_Supuestos'!$F$9))-((('01_Supuestos'!J31*$D26)*$J26*($C26-'01_Supuestos'!$F$9))*$G26)-(('01_Supuestos'!J31*$D26)*$J26*$F26)-(IF(('01_Supuestos'!J31*$D26)&gt;0,$K26,0)))-($E26*'01_Supuestos'!J33)))*$H26)</f>
        <v/>
      </c>
      <c r="V26" s="109">
        <f>((('01_Supuestos'!K31*$D26)*$J26*($C26-'01_Supuestos'!$F$9))-((('01_Supuestos'!K31*$D26)*$J26*($C26-'01_Supuestos'!$F$9))*$G26)-(('01_Supuestos'!K31*$D26)*$J26*$F26)-(IF(('01_Supuestos'!K31*$D26)&gt;0,$K26,0)))-((('01_Supuestos'!K31*$D26)*$J26*($C26-'01_Supuestos'!$F$9))*$L26)-($E26*'01_Supuestos'!K32)-(IF('01_Supuestos'!K30=MAX('01_Supuestos'!$C$30:$M$30),$M26,0))-(MAX(0,(((('01_Supuestos'!K31*$D26)*$J26*($C26-'01_Supuestos'!$F$9))-((('01_Supuestos'!K31*$D26)*$J26*($C26-'01_Supuestos'!$F$9))*$G26)-(('01_Supuestos'!K31*$D26)*$J26*$F26)-(IF(('01_Supuestos'!K31*$D26)&gt;0,$K26,0)))-($E26*'01_Supuestos'!K33)))*$H26)</f>
        <v/>
      </c>
      <c r="W26" s="109">
        <f>((('01_Supuestos'!L31*$D26)*$J26*($C26-'01_Supuestos'!$F$9))-((('01_Supuestos'!L31*$D26)*$J26*($C26-'01_Supuestos'!$F$9))*$G26)-(('01_Supuestos'!L31*$D26)*$J26*$F26)-(IF(('01_Supuestos'!L31*$D26)&gt;0,$K26,0)))-((('01_Supuestos'!L31*$D26)*$J26*($C26-'01_Supuestos'!$F$9))*$L26)-($E26*'01_Supuestos'!L32)-(IF('01_Supuestos'!L30=MAX('01_Supuestos'!$C$30:$M$30),$M26,0))-(MAX(0,(((('01_Supuestos'!L31*$D26)*$J26*($C26-'01_Supuestos'!$F$9))-((('01_Supuestos'!L31*$D26)*$J26*($C26-'01_Supuestos'!$F$9))*$G26)-(('01_Supuestos'!L31*$D26)*$J26*$F26)-(IF(('01_Supuestos'!L31*$D26)&gt;0,$K26,0)))-($E26*'01_Supuestos'!L33)))*$H26)</f>
        <v/>
      </c>
      <c r="X26" s="109">
        <f>((('01_Supuestos'!M31*$D26)*$J26*($C26-'01_Supuestos'!$F$9))-((('01_Supuestos'!M31*$D26)*$J26*($C26-'01_Supuestos'!$F$9))*$G26)-(('01_Supuestos'!M31*$D26)*$J26*$F26)-(IF(('01_Supuestos'!M31*$D26)&gt;0,$K26,0)))-((('01_Supuestos'!M31*$D26)*$J26*($C26-'01_Supuestos'!$F$9))*$L26)-($E26*'01_Supuestos'!M32)-(IF('01_Supuestos'!M30=MAX('01_Supuestos'!$C$30:$M$30),$M26,0))-(MAX(0,(((('01_Supuestos'!M31*$D26)*$J26*($C26-'01_Supuestos'!$F$9))-((('01_Supuestos'!M31*$D26)*$J26*($C26-'01_Supuestos'!$F$9))*$G26)-(('01_Supuestos'!M31*$D26)*$J26*$F26)-(IF(('01_Supuestos'!M31*$D26)&gt;0,$K26,0)))-($E26*'01_Supuestos'!M33)))*$H26)</f>
        <v/>
      </c>
      <c r="Y26" s="109">
        <f>N26/(1+$I26)^'01_Supuestos'!C30+O26/(1+$I26)^'01_Supuestos'!D30+P26/(1+$I26)^'01_Supuestos'!E30+Q26/(1+$I26)^'01_Supuestos'!F30+R26/(1+$I26)^'01_Supuestos'!G30+S26/(1+$I26)^'01_Supuestos'!H30+T26/(1+$I26)^'01_Supuestos'!I30+U26/(1+$I26)^'01_Supuestos'!J30+V26/(1+$I26)^'01_Supuestos'!K30+W26/(1+$I26)^'01_Supuestos'!L30+X26/(1+$I26)^'01_Supuestos'!M30</f>
        <v/>
      </c>
      <c r="Z26" s="109">
        <f>Y26</f>
        <v/>
      </c>
    </row>
    <row r="27">
      <c r="A27" t="inlineStr">
        <is>
          <t>Reservas</t>
        </is>
      </c>
      <c r="B27" s="110" t="n">
        <v>-0.2</v>
      </c>
      <c r="C27" s="109">
        <f>IF($A27="Brent",'01_Supuestos'!$F$8*(1+$B27),'01_Supuestos'!$F$8)</f>
        <v/>
      </c>
      <c r="D27" s="109">
        <f>IF($A27="Reservas",'01_Supuestos'!$F$10*(1+$B27),'01_Supuestos'!$F$10)</f>
        <v/>
      </c>
      <c r="E27" s="109">
        <f>IF($A27="CAPEX desarrollo",'01_Supuestos'!$F$13*(1+$B27),'01_Supuestos'!$F$13)</f>
        <v/>
      </c>
      <c r="F27" s="109">
        <f>IF($A27="OPEX variable",'01_Supuestos'!$F$14*(1+$B27),'01_Supuestos'!$F$14)</f>
        <v/>
      </c>
      <c r="G27" s="109">
        <f>IF($A27="Royalty",'01_Supuestos'!$F$12*(1+$B27),'01_Supuestos'!$F$12)</f>
        <v/>
      </c>
      <c r="H27" s="109">
        <f>'01_Supuestos'!$F$16</f>
        <v/>
      </c>
      <c r="I27" s="109">
        <f>IF($A27="Tasa descuento",'01_Supuestos'!$F$17*(1+$B27),'01_Supuestos'!$F$17)</f>
        <v/>
      </c>
      <c r="J27" s="109">
        <f>'01_Supuestos'!$F$11</f>
        <v/>
      </c>
      <c r="K27" s="109">
        <f>'01_Supuestos'!$F$15</f>
        <v/>
      </c>
      <c r="L27" s="109">
        <f>'01_Supuestos'!$F$18</f>
        <v/>
      </c>
      <c r="M27" s="109">
        <f>'01_Supuestos'!$F$19</f>
        <v/>
      </c>
      <c r="N27" s="109">
        <f>((('01_Supuestos'!C31*$D27)*$J27*($C27-'01_Supuestos'!$F$9))-((('01_Supuestos'!C31*$D27)*$J27*($C27-'01_Supuestos'!$F$9))*$G27)-(('01_Supuestos'!C31*$D27)*$J27*$F27)-(IF(('01_Supuestos'!C31*$D27)&gt;0,$K27,0)))-((('01_Supuestos'!C31*$D27)*$J27*($C27-'01_Supuestos'!$F$9))*$L27)-($E27*'01_Supuestos'!C32)-(IF('01_Supuestos'!C30=MAX('01_Supuestos'!$C$30:$M$30),$M27,0))-(MAX(0,(((('01_Supuestos'!C31*$D27)*$J27*($C27-'01_Supuestos'!$F$9))-((('01_Supuestos'!C31*$D27)*$J27*($C27-'01_Supuestos'!$F$9))*$G27)-(('01_Supuestos'!C31*$D27)*$J27*$F27)-(IF(('01_Supuestos'!C31*$D27)&gt;0,$K27,0)))-($E27*'01_Supuestos'!C33)))*$H27)</f>
        <v/>
      </c>
      <c r="O27" s="109">
        <f>((('01_Supuestos'!D31*$D27)*$J27*($C27-'01_Supuestos'!$F$9))-((('01_Supuestos'!D31*$D27)*$J27*($C27-'01_Supuestos'!$F$9))*$G27)-(('01_Supuestos'!D31*$D27)*$J27*$F27)-(IF(('01_Supuestos'!D31*$D27)&gt;0,$K27,0)))-((('01_Supuestos'!D31*$D27)*$J27*($C27-'01_Supuestos'!$F$9))*$L27)-($E27*'01_Supuestos'!D32)-(IF('01_Supuestos'!D30=MAX('01_Supuestos'!$C$30:$M$30),$M27,0))-(MAX(0,(((('01_Supuestos'!D31*$D27)*$J27*($C27-'01_Supuestos'!$F$9))-((('01_Supuestos'!D31*$D27)*$J27*($C27-'01_Supuestos'!$F$9))*$G27)-(('01_Supuestos'!D31*$D27)*$J27*$F27)-(IF(('01_Supuestos'!D31*$D27)&gt;0,$K27,0)))-($E27*'01_Supuestos'!D33)))*$H27)</f>
        <v/>
      </c>
      <c r="P27" s="109">
        <f>((('01_Supuestos'!E31*$D27)*$J27*($C27-'01_Supuestos'!$F$9))-((('01_Supuestos'!E31*$D27)*$J27*($C27-'01_Supuestos'!$F$9))*$G27)-(('01_Supuestos'!E31*$D27)*$J27*$F27)-(IF(('01_Supuestos'!E31*$D27)&gt;0,$K27,0)))-((('01_Supuestos'!E31*$D27)*$J27*($C27-'01_Supuestos'!$F$9))*$L27)-($E27*'01_Supuestos'!E32)-(IF('01_Supuestos'!E30=MAX('01_Supuestos'!$C$30:$M$30),$M27,0))-(MAX(0,(((('01_Supuestos'!E31*$D27)*$J27*($C27-'01_Supuestos'!$F$9))-((('01_Supuestos'!E31*$D27)*$J27*($C27-'01_Supuestos'!$F$9))*$G27)-(('01_Supuestos'!E31*$D27)*$J27*$F27)-(IF(('01_Supuestos'!E31*$D27)&gt;0,$K27,0)))-($E27*'01_Supuestos'!E33)))*$H27)</f>
        <v/>
      </c>
      <c r="Q27" s="109">
        <f>((('01_Supuestos'!F31*$D27)*$J27*($C27-'01_Supuestos'!$F$9))-((('01_Supuestos'!F31*$D27)*$J27*($C27-'01_Supuestos'!$F$9))*$G27)-(('01_Supuestos'!F31*$D27)*$J27*$F27)-(IF(('01_Supuestos'!F31*$D27)&gt;0,$K27,0)))-((('01_Supuestos'!F31*$D27)*$J27*($C27-'01_Supuestos'!$F$9))*$L27)-($E27*'01_Supuestos'!F32)-(IF('01_Supuestos'!F30=MAX('01_Supuestos'!$C$30:$M$30),$M27,0))-(MAX(0,(((('01_Supuestos'!F31*$D27)*$J27*($C27-'01_Supuestos'!$F$9))-((('01_Supuestos'!F31*$D27)*$J27*($C27-'01_Supuestos'!$F$9))*$G27)-(('01_Supuestos'!F31*$D27)*$J27*$F27)-(IF(('01_Supuestos'!F31*$D27)&gt;0,$K27,0)))-($E27*'01_Supuestos'!F33)))*$H27)</f>
        <v/>
      </c>
      <c r="R27" s="109">
        <f>((('01_Supuestos'!G31*$D27)*$J27*($C27-'01_Supuestos'!$F$9))-((('01_Supuestos'!G31*$D27)*$J27*($C27-'01_Supuestos'!$F$9))*$G27)-(('01_Supuestos'!G31*$D27)*$J27*$F27)-(IF(('01_Supuestos'!G31*$D27)&gt;0,$K27,0)))-((('01_Supuestos'!G31*$D27)*$J27*($C27-'01_Supuestos'!$F$9))*$L27)-($E27*'01_Supuestos'!G32)-(IF('01_Supuestos'!G30=MAX('01_Supuestos'!$C$30:$M$30),$M27,0))-(MAX(0,(((('01_Supuestos'!G31*$D27)*$J27*($C27-'01_Supuestos'!$F$9))-((('01_Supuestos'!G31*$D27)*$J27*($C27-'01_Supuestos'!$F$9))*$G27)-(('01_Supuestos'!G31*$D27)*$J27*$F27)-(IF(('01_Supuestos'!G31*$D27)&gt;0,$K27,0)))-($E27*'01_Supuestos'!G33)))*$H27)</f>
        <v/>
      </c>
      <c r="S27" s="109">
        <f>((('01_Supuestos'!H31*$D27)*$J27*($C27-'01_Supuestos'!$F$9))-((('01_Supuestos'!H31*$D27)*$J27*($C27-'01_Supuestos'!$F$9))*$G27)-(('01_Supuestos'!H31*$D27)*$J27*$F27)-(IF(('01_Supuestos'!H31*$D27)&gt;0,$K27,0)))-((('01_Supuestos'!H31*$D27)*$J27*($C27-'01_Supuestos'!$F$9))*$L27)-($E27*'01_Supuestos'!H32)-(IF('01_Supuestos'!H30=MAX('01_Supuestos'!$C$30:$M$30),$M27,0))-(MAX(0,(((('01_Supuestos'!H31*$D27)*$J27*($C27-'01_Supuestos'!$F$9))-((('01_Supuestos'!H31*$D27)*$J27*($C27-'01_Supuestos'!$F$9))*$G27)-(('01_Supuestos'!H31*$D27)*$J27*$F27)-(IF(('01_Supuestos'!H31*$D27)&gt;0,$K27,0)))-($E27*'01_Supuestos'!H33)))*$H27)</f>
        <v/>
      </c>
      <c r="T27" s="109">
        <f>((('01_Supuestos'!I31*$D27)*$J27*($C27-'01_Supuestos'!$F$9))-((('01_Supuestos'!I31*$D27)*$J27*($C27-'01_Supuestos'!$F$9))*$G27)-(('01_Supuestos'!I31*$D27)*$J27*$F27)-(IF(('01_Supuestos'!I31*$D27)&gt;0,$K27,0)))-((('01_Supuestos'!I31*$D27)*$J27*($C27-'01_Supuestos'!$F$9))*$L27)-($E27*'01_Supuestos'!I32)-(IF('01_Supuestos'!I30=MAX('01_Supuestos'!$C$30:$M$30),$M27,0))-(MAX(0,(((('01_Supuestos'!I31*$D27)*$J27*($C27-'01_Supuestos'!$F$9))-((('01_Supuestos'!I31*$D27)*$J27*($C27-'01_Supuestos'!$F$9))*$G27)-(('01_Supuestos'!I31*$D27)*$J27*$F27)-(IF(('01_Supuestos'!I31*$D27)&gt;0,$K27,0)))-($E27*'01_Supuestos'!I33)))*$H27)</f>
        <v/>
      </c>
      <c r="U27" s="109">
        <f>((('01_Supuestos'!J31*$D27)*$J27*($C27-'01_Supuestos'!$F$9))-((('01_Supuestos'!J31*$D27)*$J27*($C27-'01_Supuestos'!$F$9))*$G27)-(('01_Supuestos'!J31*$D27)*$J27*$F27)-(IF(('01_Supuestos'!J31*$D27)&gt;0,$K27,0)))-((('01_Supuestos'!J31*$D27)*$J27*($C27-'01_Supuestos'!$F$9))*$L27)-($E27*'01_Supuestos'!J32)-(IF('01_Supuestos'!J30=MAX('01_Supuestos'!$C$30:$M$30),$M27,0))-(MAX(0,(((('01_Supuestos'!J31*$D27)*$J27*($C27-'01_Supuestos'!$F$9))-((('01_Supuestos'!J31*$D27)*$J27*($C27-'01_Supuestos'!$F$9))*$G27)-(('01_Supuestos'!J31*$D27)*$J27*$F27)-(IF(('01_Supuestos'!J31*$D27)&gt;0,$K27,0)))-($E27*'01_Supuestos'!J33)))*$H27)</f>
        <v/>
      </c>
      <c r="V27" s="109">
        <f>((('01_Supuestos'!K31*$D27)*$J27*($C27-'01_Supuestos'!$F$9))-((('01_Supuestos'!K31*$D27)*$J27*($C27-'01_Supuestos'!$F$9))*$G27)-(('01_Supuestos'!K31*$D27)*$J27*$F27)-(IF(('01_Supuestos'!K31*$D27)&gt;0,$K27,0)))-((('01_Supuestos'!K31*$D27)*$J27*($C27-'01_Supuestos'!$F$9))*$L27)-($E27*'01_Supuestos'!K32)-(IF('01_Supuestos'!K30=MAX('01_Supuestos'!$C$30:$M$30),$M27,0))-(MAX(0,(((('01_Supuestos'!K31*$D27)*$J27*($C27-'01_Supuestos'!$F$9))-((('01_Supuestos'!K31*$D27)*$J27*($C27-'01_Supuestos'!$F$9))*$G27)-(('01_Supuestos'!K31*$D27)*$J27*$F27)-(IF(('01_Supuestos'!K31*$D27)&gt;0,$K27,0)))-($E27*'01_Supuestos'!K33)))*$H27)</f>
        <v/>
      </c>
      <c r="W27" s="109">
        <f>((('01_Supuestos'!L31*$D27)*$J27*($C27-'01_Supuestos'!$F$9))-((('01_Supuestos'!L31*$D27)*$J27*($C27-'01_Supuestos'!$F$9))*$G27)-(('01_Supuestos'!L31*$D27)*$J27*$F27)-(IF(('01_Supuestos'!L31*$D27)&gt;0,$K27,0)))-((('01_Supuestos'!L31*$D27)*$J27*($C27-'01_Supuestos'!$F$9))*$L27)-($E27*'01_Supuestos'!L32)-(IF('01_Supuestos'!L30=MAX('01_Supuestos'!$C$30:$M$30),$M27,0))-(MAX(0,(((('01_Supuestos'!L31*$D27)*$J27*($C27-'01_Supuestos'!$F$9))-((('01_Supuestos'!L31*$D27)*$J27*($C27-'01_Supuestos'!$F$9))*$G27)-(('01_Supuestos'!L31*$D27)*$J27*$F27)-(IF(('01_Supuestos'!L31*$D27)&gt;0,$K27,0)))-($E27*'01_Supuestos'!L33)))*$H27)</f>
        <v/>
      </c>
      <c r="X27" s="109">
        <f>((('01_Supuestos'!M31*$D27)*$J27*($C27-'01_Supuestos'!$F$9))-((('01_Supuestos'!M31*$D27)*$J27*($C27-'01_Supuestos'!$F$9))*$G27)-(('01_Supuestos'!M31*$D27)*$J27*$F27)-(IF(('01_Supuestos'!M31*$D27)&gt;0,$K27,0)))-((('01_Supuestos'!M31*$D27)*$J27*($C27-'01_Supuestos'!$F$9))*$L27)-($E27*'01_Supuestos'!M32)-(IF('01_Supuestos'!M30=MAX('01_Supuestos'!$C$30:$M$30),$M27,0))-(MAX(0,(((('01_Supuestos'!M31*$D27)*$J27*($C27-'01_Supuestos'!$F$9))-((('01_Supuestos'!M31*$D27)*$J27*($C27-'01_Supuestos'!$F$9))*$G27)-(('01_Supuestos'!M31*$D27)*$J27*$F27)-(IF(('01_Supuestos'!M31*$D27)&gt;0,$K27,0)))-($E27*'01_Supuestos'!M33)))*$H27)</f>
        <v/>
      </c>
      <c r="Y27" s="109">
        <f>N27/(1+$I27)^'01_Supuestos'!C30+O27/(1+$I27)^'01_Supuestos'!D30+P27/(1+$I27)^'01_Supuestos'!E30+Q27/(1+$I27)^'01_Supuestos'!F30+R27/(1+$I27)^'01_Supuestos'!G30+S27/(1+$I27)^'01_Supuestos'!H30+T27/(1+$I27)^'01_Supuestos'!I30+U27/(1+$I27)^'01_Supuestos'!J30+V27/(1+$I27)^'01_Supuestos'!K30+W27/(1+$I27)^'01_Supuestos'!L30+X27/(1+$I27)^'01_Supuestos'!M30</f>
        <v/>
      </c>
      <c r="Z27" s="109">
        <f>Y27</f>
        <v/>
      </c>
    </row>
    <row r="28">
      <c r="A28" t="inlineStr">
        <is>
          <t>Reservas</t>
        </is>
      </c>
      <c r="B28" s="110" t="n">
        <v>-0.1</v>
      </c>
      <c r="C28" s="109">
        <f>IF($A28="Brent",'01_Supuestos'!$F$8*(1+$B28),'01_Supuestos'!$F$8)</f>
        <v/>
      </c>
      <c r="D28" s="109">
        <f>IF($A28="Reservas",'01_Supuestos'!$F$10*(1+$B28),'01_Supuestos'!$F$10)</f>
        <v/>
      </c>
      <c r="E28" s="109">
        <f>IF($A28="CAPEX desarrollo",'01_Supuestos'!$F$13*(1+$B28),'01_Supuestos'!$F$13)</f>
        <v/>
      </c>
      <c r="F28" s="109">
        <f>IF($A28="OPEX variable",'01_Supuestos'!$F$14*(1+$B28),'01_Supuestos'!$F$14)</f>
        <v/>
      </c>
      <c r="G28" s="109">
        <f>IF($A28="Royalty",'01_Supuestos'!$F$12*(1+$B28),'01_Supuestos'!$F$12)</f>
        <v/>
      </c>
      <c r="H28" s="109">
        <f>'01_Supuestos'!$F$16</f>
        <v/>
      </c>
      <c r="I28" s="109">
        <f>IF($A28="Tasa descuento",'01_Supuestos'!$F$17*(1+$B28),'01_Supuestos'!$F$17)</f>
        <v/>
      </c>
      <c r="J28" s="109">
        <f>'01_Supuestos'!$F$11</f>
        <v/>
      </c>
      <c r="K28" s="109">
        <f>'01_Supuestos'!$F$15</f>
        <v/>
      </c>
      <c r="L28" s="109">
        <f>'01_Supuestos'!$F$18</f>
        <v/>
      </c>
      <c r="M28" s="109">
        <f>'01_Supuestos'!$F$19</f>
        <v/>
      </c>
      <c r="N28" s="109">
        <f>((('01_Supuestos'!C31*$D28)*$J28*($C28-'01_Supuestos'!$F$9))-((('01_Supuestos'!C31*$D28)*$J28*($C28-'01_Supuestos'!$F$9))*$G28)-(('01_Supuestos'!C31*$D28)*$J28*$F28)-(IF(('01_Supuestos'!C31*$D28)&gt;0,$K28,0)))-((('01_Supuestos'!C31*$D28)*$J28*($C28-'01_Supuestos'!$F$9))*$L28)-($E28*'01_Supuestos'!C32)-(IF('01_Supuestos'!C30=MAX('01_Supuestos'!$C$30:$M$30),$M28,0))-(MAX(0,(((('01_Supuestos'!C31*$D28)*$J28*($C28-'01_Supuestos'!$F$9))-((('01_Supuestos'!C31*$D28)*$J28*($C28-'01_Supuestos'!$F$9))*$G28)-(('01_Supuestos'!C31*$D28)*$J28*$F28)-(IF(('01_Supuestos'!C31*$D28)&gt;0,$K28,0)))-($E28*'01_Supuestos'!C33)))*$H28)</f>
        <v/>
      </c>
      <c r="O28" s="109">
        <f>((('01_Supuestos'!D31*$D28)*$J28*($C28-'01_Supuestos'!$F$9))-((('01_Supuestos'!D31*$D28)*$J28*($C28-'01_Supuestos'!$F$9))*$G28)-(('01_Supuestos'!D31*$D28)*$J28*$F28)-(IF(('01_Supuestos'!D31*$D28)&gt;0,$K28,0)))-((('01_Supuestos'!D31*$D28)*$J28*($C28-'01_Supuestos'!$F$9))*$L28)-($E28*'01_Supuestos'!D32)-(IF('01_Supuestos'!D30=MAX('01_Supuestos'!$C$30:$M$30),$M28,0))-(MAX(0,(((('01_Supuestos'!D31*$D28)*$J28*($C28-'01_Supuestos'!$F$9))-((('01_Supuestos'!D31*$D28)*$J28*($C28-'01_Supuestos'!$F$9))*$G28)-(('01_Supuestos'!D31*$D28)*$J28*$F28)-(IF(('01_Supuestos'!D31*$D28)&gt;0,$K28,0)))-($E28*'01_Supuestos'!D33)))*$H28)</f>
        <v/>
      </c>
      <c r="P28" s="109">
        <f>((('01_Supuestos'!E31*$D28)*$J28*($C28-'01_Supuestos'!$F$9))-((('01_Supuestos'!E31*$D28)*$J28*($C28-'01_Supuestos'!$F$9))*$G28)-(('01_Supuestos'!E31*$D28)*$J28*$F28)-(IF(('01_Supuestos'!E31*$D28)&gt;0,$K28,0)))-((('01_Supuestos'!E31*$D28)*$J28*($C28-'01_Supuestos'!$F$9))*$L28)-($E28*'01_Supuestos'!E32)-(IF('01_Supuestos'!E30=MAX('01_Supuestos'!$C$30:$M$30),$M28,0))-(MAX(0,(((('01_Supuestos'!E31*$D28)*$J28*($C28-'01_Supuestos'!$F$9))-((('01_Supuestos'!E31*$D28)*$J28*($C28-'01_Supuestos'!$F$9))*$G28)-(('01_Supuestos'!E31*$D28)*$J28*$F28)-(IF(('01_Supuestos'!E31*$D28)&gt;0,$K28,0)))-($E28*'01_Supuestos'!E33)))*$H28)</f>
        <v/>
      </c>
      <c r="Q28" s="109">
        <f>((('01_Supuestos'!F31*$D28)*$J28*($C28-'01_Supuestos'!$F$9))-((('01_Supuestos'!F31*$D28)*$J28*($C28-'01_Supuestos'!$F$9))*$G28)-(('01_Supuestos'!F31*$D28)*$J28*$F28)-(IF(('01_Supuestos'!F31*$D28)&gt;0,$K28,0)))-((('01_Supuestos'!F31*$D28)*$J28*($C28-'01_Supuestos'!$F$9))*$L28)-($E28*'01_Supuestos'!F32)-(IF('01_Supuestos'!F30=MAX('01_Supuestos'!$C$30:$M$30),$M28,0))-(MAX(0,(((('01_Supuestos'!F31*$D28)*$J28*($C28-'01_Supuestos'!$F$9))-((('01_Supuestos'!F31*$D28)*$J28*($C28-'01_Supuestos'!$F$9))*$G28)-(('01_Supuestos'!F31*$D28)*$J28*$F28)-(IF(('01_Supuestos'!F31*$D28)&gt;0,$K28,0)))-($E28*'01_Supuestos'!F33)))*$H28)</f>
        <v/>
      </c>
      <c r="R28" s="109">
        <f>((('01_Supuestos'!G31*$D28)*$J28*($C28-'01_Supuestos'!$F$9))-((('01_Supuestos'!G31*$D28)*$J28*($C28-'01_Supuestos'!$F$9))*$G28)-(('01_Supuestos'!G31*$D28)*$J28*$F28)-(IF(('01_Supuestos'!G31*$D28)&gt;0,$K28,0)))-((('01_Supuestos'!G31*$D28)*$J28*($C28-'01_Supuestos'!$F$9))*$L28)-($E28*'01_Supuestos'!G32)-(IF('01_Supuestos'!G30=MAX('01_Supuestos'!$C$30:$M$30),$M28,0))-(MAX(0,(((('01_Supuestos'!G31*$D28)*$J28*($C28-'01_Supuestos'!$F$9))-((('01_Supuestos'!G31*$D28)*$J28*($C28-'01_Supuestos'!$F$9))*$G28)-(('01_Supuestos'!G31*$D28)*$J28*$F28)-(IF(('01_Supuestos'!G31*$D28)&gt;0,$K28,0)))-($E28*'01_Supuestos'!G33)))*$H28)</f>
        <v/>
      </c>
      <c r="S28" s="109">
        <f>((('01_Supuestos'!H31*$D28)*$J28*($C28-'01_Supuestos'!$F$9))-((('01_Supuestos'!H31*$D28)*$J28*($C28-'01_Supuestos'!$F$9))*$G28)-(('01_Supuestos'!H31*$D28)*$J28*$F28)-(IF(('01_Supuestos'!H31*$D28)&gt;0,$K28,0)))-((('01_Supuestos'!H31*$D28)*$J28*($C28-'01_Supuestos'!$F$9))*$L28)-($E28*'01_Supuestos'!H32)-(IF('01_Supuestos'!H30=MAX('01_Supuestos'!$C$30:$M$30),$M28,0))-(MAX(0,(((('01_Supuestos'!H31*$D28)*$J28*($C28-'01_Supuestos'!$F$9))-((('01_Supuestos'!H31*$D28)*$J28*($C28-'01_Supuestos'!$F$9))*$G28)-(('01_Supuestos'!H31*$D28)*$J28*$F28)-(IF(('01_Supuestos'!H31*$D28)&gt;0,$K28,0)))-($E28*'01_Supuestos'!H33)))*$H28)</f>
        <v/>
      </c>
      <c r="T28" s="109">
        <f>((('01_Supuestos'!I31*$D28)*$J28*($C28-'01_Supuestos'!$F$9))-((('01_Supuestos'!I31*$D28)*$J28*($C28-'01_Supuestos'!$F$9))*$G28)-(('01_Supuestos'!I31*$D28)*$J28*$F28)-(IF(('01_Supuestos'!I31*$D28)&gt;0,$K28,0)))-((('01_Supuestos'!I31*$D28)*$J28*($C28-'01_Supuestos'!$F$9))*$L28)-($E28*'01_Supuestos'!I32)-(IF('01_Supuestos'!I30=MAX('01_Supuestos'!$C$30:$M$30),$M28,0))-(MAX(0,(((('01_Supuestos'!I31*$D28)*$J28*($C28-'01_Supuestos'!$F$9))-((('01_Supuestos'!I31*$D28)*$J28*($C28-'01_Supuestos'!$F$9))*$G28)-(('01_Supuestos'!I31*$D28)*$J28*$F28)-(IF(('01_Supuestos'!I31*$D28)&gt;0,$K28,0)))-($E28*'01_Supuestos'!I33)))*$H28)</f>
        <v/>
      </c>
      <c r="U28" s="109">
        <f>((('01_Supuestos'!J31*$D28)*$J28*($C28-'01_Supuestos'!$F$9))-((('01_Supuestos'!J31*$D28)*$J28*($C28-'01_Supuestos'!$F$9))*$G28)-(('01_Supuestos'!J31*$D28)*$J28*$F28)-(IF(('01_Supuestos'!J31*$D28)&gt;0,$K28,0)))-((('01_Supuestos'!J31*$D28)*$J28*($C28-'01_Supuestos'!$F$9))*$L28)-($E28*'01_Supuestos'!J32)-(IF('01_Supuestos'!J30=MAX('01_Supuestos'!$C$30:$M$30),$M28,0))-(MAX(0,(((('01_Supuestos'!J31*$D28)*$J28*($C28-'01_Supuestos'!$F$9))-((('01_Supuestos'!J31*$D28)*$J28*($C28-'01_Supuestos'!$F$9))*$G28)-(('01_Supuestos'!J31*$D28)*$J28*$F28)-(IF(('01_Supuestos'!J31*$D28)&gt;0,$K28,0)))-($E28*'01_Supuestos'!J33)))*$H28)</f>
        <v/>
      </c>
      <c r="V28" s="109">
        <f>((('01_Supuestos'!K31*$D28)*$J28*($C28-'01_Supuestos'!$F$9))-((('01_Supuestos'!K31*$D28)*$J28*($C28-'01_Supuestos'!$F$9))*$G28)-(('01_Supuestos'!K31*$D28)*$J28*$F28)-(IF(('01_Supuestos'!K31*$D28)&gt;0,$K28,0)))-((('01_Supuestos'!K31*$D28)*$J28*($C28-'01_Supuestos'!$F$9))*$L28)-($E28*'01_Supuestos'!K32)-(IF('01_Supuestos'!K30=MAX('01_Supuestos'!$C$30:$M$30),$M28,0))-(MAX(0,(((('01_Supuestos'!K31*$D28)*$J28*($C28-'01_Supuestos'!$F$9))-((('01_Supuestos'!K31*$D28)*$J28*($C28-'01_Supuestos'!$F$9))*$G28)-(('01_Supuestos'!K31*$D28)*$J28*$F28)-(IF(('01_Supuestos'!K31*$D28)&gt;0,$K28,0)))-($E28*'01_Supuestos'!K33)))*$H28)</f>
        <v/>
      </c>
      <c r="W28" s="109">
        <f>((('01_Supuestos'!L31*$D28)*$J28*($C28-'01_Supuestos'!$F$9))-((('01_Supuestos'!L31*$D28)*$J28*($C28-'01_Supuestos'!$F$9))*$G28)-(('01_Supuestos'!L31*$D28)*$J28*$F28)-(IF(('01_Supuestos'!L31*$D28)&gt;0,$K28,0)))-((('01_Supuestos'!L31*$D28)*$J28*($C28-'01_Supuestos'!$F$9))*$L28)-($E28*'01_Supuestos'!L32)-(IF('01_Supuestos'!L30=MAX('01_Supuestos'!$C$30:$M$30),$M28,0))-(MAX(0,(((('01_Supuestos'!L31*$D28)*$J28*($C28-'01_Supuestos'!$F$9))-((('01_Supuestos'!L31*$D28)*$J28*($C28-'01_Supuestos'!$F$9))*$G28)-(('01_Supuestos'!L31*$D28)*$J28*$F28)-(IF(('01_Supuestos'!L31*$D28)&gt;0,$K28,0)))-($E28*'01_Supuestos'!L33)))*$H28)</f>
        <v/>
      </c>
      <c r="X28" s="109">
        <f>((('01_Supuestos'!M31*$D28)*$J28*($C28-'01_Supuestos'!$F$9))-((('01_Supuestos'!M31*$D28)*$J28*($C28-'01_Supuestos'!$F$9))*$G28)-(('01_Supuestos'!M31*$D28)*$J28*$F28)-(IF(('01_Supuestos'!M31*$D28)&gt;0,$K28,0)))-((('01_Supuestos'!M31*$D28)*$J28*($C28-'01_Supuestos'!$F$9))*$L28)-($E28*'01_Supuestos'!M32)-(IF('01_Supuestos'!M30=MAX('01_Supuestos'!$C$30:$M$30),$M28,0))-(MAX(0,(((('01_Supuestos'!M31*$D28)*$J28*($C28-'01_Supuestos'!$F$9))-((('01_Supuestos'!M31*$D28)*$J28*($C28-'01_Supuestos'!$F$9))*$G28)-(('01_Supuestos'!M31*$D28)*$J28*$F28)-(IF(('01_Supuestos'!M31*$D28)&gt;0,$K28,0)))-($E28*'01_Supuestos'!M33)))*$H28)</f>
        <v/>
      </c>
      <c r="Y28" s="109">
        <f>N28/(1+$I28)^'01_Supuestos'!C30+O28/(1+$I28)^'01_Supuestos'!D30+P28/(1+$I28)^'01_Supuestos'!E30+Q28/(1+$I28)^'01_Supuestos'!F30+R28/(1+$I28)^'01_Supuestos'!G30+S28/(1+$I28)^'01_Supuestos'!H30+T28/(1+$I28)^'01_Supuestos'!I30+U28/(1+$I28)^'01_Supuestos'!J30+V28/(1+$I28)^'01_Supuestos'!K30+W28/(1+$I28)^'01_Supuestos'!L30+X28/(1+$I28)^'01_Supuestos'!M30</f>
        <v/>
      </c>
      <c r="Z28" s="109">
        <f>Y28</f>
        <v/>
      </c>
    </row>
    <row r="29">
      <c r="A29" t="inlineStr">
        <is>
          <t>Reservas</t>
        </is>
      </c>
      <c r="B29" s="110" t="n">
        <v>0</v>
      </c>
      <c r="C29" s="109">
        <f>IF($A29="Brent",'01_Supuestos'!$F$8*(1+$B29),'01_Supuestos'!$F$8)</f>
        <v/>
      </c>
      <c r="D29" s="109">
        <f>IF($A29="Reservas",'01_Supuestos'!$F$10*(1+$B29),'01_Supuestos'!$F$10)</f>
        <v/>
      </c>
      <c r="E29" s="109">
        <f>IF($A29="CAPEX desarrollo",'01_Supuestos'!$F$13*(1+$B29),'01_Supuestos'!$F$13)</f>
        <v/>
      </c>
      <c r="F29" s="109">
        <f>IF($A29="OPEX variable",'01_Supuestos'!$F$14*(1+$B29),'01_Supuestos'!$F$14)</f>
        <v/>
      </c>
      <c r="G29" s="109">
        <f>IF($A29="Royalty",'01_Supuestos'!$F$12*(1+$B29),'01_Supuestos'!$F$12)</f>
        <v/>
      </c>
      <c r="H29" s="109">
        <f>'01_Supuestos'!$F$16</f>
        <v/>
      </c>
      <c r="I29" s="109">
        <f>IF($A29="Tasa descuento",'01_Supuestos'!$F$17*(1+$B29),'01_Supuestos'!$F$17)</f>
        <v/>
      </c>
      <c r="J29" s="109">
        <f>'01_Supuestos'!$F$11</f>
        <v/>
      </c>
      <c r="K29" s="109">
        <f>'01_Supuestos'!$F$15</f>
        <v/>
      </c>
      <c r="L29" s="109">
        <f>'01_Supuestos'!$F$18</f>
        <v/>
      </c>
      <c r="M29" s="109">
        <f>'01_Supuestos'!$F$19</f>
        <v/>
      </c>
      <c r="N29" s="109">
        <f>((('01_Supuestos'!C31*$D29)*$J29*($C29-'01_Supuestos'!$F$9))-((('01_Supuestos'!C31*$D29)*$J29*($C29-'01_Supuestos'!$F$9))*$G29)-(('01_Supuestos'!C31*$D29)*$J29*$F29)-(IF(('01_Supuestos'!C31*$D29)&gt;0,$K29,0)))-((('01_Supuestos'!C31*$D29)*$J29*($C29-'01_Supuestos'!$F$9))*$L29)-($E29*'01_Supuestos'!C32)-(IF('01_Supuestos'!C30=MAX('01_Supuestos'!$C$30:$M$30),$M29,0))-(MAX(0,(((('01_Supuestos'!C31*$D29)*$J29*($C29-'01_Supuestos'!$F$9))-((('01_Supuestos'!C31*$D29)*$J29*($C29-'01_Supuestos'!$F$9))*$G29)-(('01_Supuestos'!C31*$D29)*$J29*$F29)-(IF(('01_Supuestos'!C31*$D29)&gt;0,$K29,0)))-($E29*'01_Supuestos'!C33)))*$H29)</f>
        <v/>
      </c>
      <c r="O29" s="109">
        <f>((('01_Supuestos'!D31*$D29)*$J29*($C29-'01_Supuestos'!$F$9))-((('01_Supuestos'!D31*$D29)*$J29*($C29-'01_Supuestos'!$F$9))*$G29)-(('01_Supuestos'!D31*$D29)*$J29*$F29)-(IF(('01_Supuestos'!D31*$D29)&gt;0,$K29,0)))-((('01_Supuestos'!D31*$D29)*$J29*($C29-'01_Supuestos'!$F$9))*$L29)-($E29*'01_Supuestos'!D32)-(IF('01_Supuestos'!D30=MAX('01_Supuestos'!$C$30:$M$30),$M29,0))-(MAX(0,(((('01_Supuestos'!D31*$D29)*$J29*($C29-'01_Supuestos'!$F$9))-((('01_Supuestos'!D31*$D29)*$J29*($C29-'01_Supuestos'!$F$9))*$G29)-(('01_Supuestos'!D31*$D29)*$J29*$F29)-(IF(('01_Supuestos'!D31*$D29)&gt;0,$K29,0)))-($E29*'01_Supuestos'!D33)))*$H29)</f>
        <v/>
      </c>
      <c r="P29" s="109">
        <f>((('01_Supuestos'!E31*$D29)*$J29*($C29-'01_Supuestos'!$F$9))-((('01_Supuestos'!E31*$D29)*$J29*($C29-'01_Supuestos'!$F$9))*$G29)-(('01_Supuestos'!E31*$D29)*$J29*$F29)-(IF(('01_Supuestos'!E31*$D29)&gt;0,$K29,0)))-((('01_Supuestos'!E31*$D29)*$J29*($C29-'01_Supuestos'!$F$9))*$L29)-($E29*'01_Supuestos'!E32)-(IF('01_Supuestos'!E30=MAX('01_Supuestos'!$C$30:$M$30),$M29,0))-(MAX(0,(((('01_Supuestos'!E31*$D29)*$J29*($C29-'01_Supuestos'!$F$9))-((('01_Supuestos'!E31*$D29)*$J29*($C29-'01_Supuestos'!$F$9))*$G29)-(('01_Supuestos'!E31*$D29)*$J29*$F29)-(IF(('01_Supuestos'!E31*$D29)&gt;0,$K29,0)))-($E29*'01_Supuestos'!E33)))*$H29)</f>
        <v/>
      </c>
      <c r="Q29" s="109">
        <f>((('01_Supuestos'!F31*$D29)*$J29*($C29-'01_Supuestos'!$F$9))-((('01_Supuestos'!F31*$D29)*$J29*($C29-'01_Supuestos'!$F$9))*$G29)-(('01_Supuestos'!F31*$D29)*$J29*$F29)-(IF(('01_Supuestos'!F31*$D29)&gt;0,$K29,0)))-((('01_Supuestos'!F31*$D29)*$J29*($C29-'01_Supuestos'!$F$9))*$L29)-($E29*'01_Supuestos'!F32)-(IF('01_Supuestos'!F30=MAX('01_Supuestos'!$C$30:$M$30),$M29,0))-(MAX(0,(((('01_Supuestos'!F31*$D29)*$J29*($C29-'01_Supuestos'!$F$9))-((('01_Supuestos'!F31*$D29)*$J29*($C29-'01_Supuestos'!$F$9))*$G29)-(('01_Supuestos'!F31*$D29)*$J29*$F29)-(IF(('01_Supuestos'!F31*$D29)&gt;0,$K29,0)))-($E29*'01_Supuestos'!F33)))*$H29)</f>
        <v/>
      </c>
      <c r="R29" s="109">
        <f>((('01_Supuestos'!G31*$D29)*$J29*($C29-'01_Supuestos'!$F$9))-((('01_Supuestos'!G31*$D29)*$J29*($C29-'01_Supuestos'!$F$9))*$G29)-(('01_Supuestos'!G31*$D29)*$J29*$F29)-(IF(('01_Supuestos'!G31*$D29)&gt;0,$K29,0)))-((('01_Supuestos'!G31*$D29)*$J29*($C29-'01_Supuestos'!$F$9))*$L29)-($E29*'01_Supuestos'!G32)-(IF('01_Supuestos'!G30=MAX('01_Supuestos'!$C$30:$M$30),$M29,0))-(MAX(0,(((('01_Supuestos'!G31*$D29)*$J29*($C29-'01_Supuestos'!$F$9))-((('01_Supuestos'!G31*$D29)*$J29*($C29-'01_Supuestos'!$F$9))*$G29)-(('01_Supuestos'!G31*$D29)*$J29*$F29)-(IF(('01_Supuestos'!G31*$D29)&gt;0,$K29,0)))-($E29*'01_Supuestos'!G33)))*$H29)</f>
        <v/>
      </c>
      <c r="S29" s="109">
        <f>((('01_Supuestos'!H31*$D29)*$J29*($C29-'01_Supuestos'!$F$9))-((('01_Supuestos'!H31*$D29)*$J29*($C29-'01_Supuestos'!$F$9))*$G29)-(('01_Supuestos'!H31*$D29)*$J29*$F29)-(IF(('01_Supuestos'!H31*$D29)&gt;0,$K29,0)))-((('01_Supuestos'!H31*$D29)*$J29*($C29-'01_Supuestos'!$F$9))*$L29)-($E29*'01_Supuestos'!H32)-(IF('01_Supuestos'!H30=MAX('01_Supuestos'!$C$30:$M$30),$M29,0))-(MAX(0,(((('01_Supuestos'!H31*$D29)*$J29*($C29-'01_Supuestos'!$F$9))-((('01_Supuestos'!H31*$D29)*$J29*($C29-'01_Supuestos'!$F$9))*$G29)-(('01_Supuestos'!H31*$D29)*$J29*$F29)-(IF(('01_Supuestos'!H31*$D29)&gt;0,$K29,0)))-($E29*'01_Supuestos'!H33)))*$H29)</f>
        <v/>
      </c>
      <c r="T29" s="109">
        <f>((('01_Supuestos'!I31*$D29)*$J29*($C29-'01_Supuestos'!$F$9))-((('01_Supuestos'!I31*$D29)*$J29*($C29-'01_Supuestos'!$F$9))*$G29)-(('01_Supuestos'!I31*$D29)*$J29*$F29)-(IF(('01_Supuestos'!I31*$D29)&gt;0,$K29,0)))-((('01_Supuestos'!I31*$D29)*$J29*($C29-'01_Supuestos'!$F$9))*$L29)-($E29*'01_Supuestos'!I32)-(IF('01_Supuestos'!I30=MAX('01_Supuestos'!$C$30:$M$30),$M29,0))-(MAX(0,(((('01_Supuestos'!I31*$D29)*$J29*($C29-'01_Supuestos'!$F$9))-((('01_Supuestos'!I31*$D29)*$J29*($C29-'01_Supuestos'!$F$9))*$G29)-(('01_Supuestos'!I31*$D29)*$J29*$F29)-(IF(('01_Supuestos'!I31*$D29)&gt;0,$K29,0)))-($E29*'01_Supuestos'!I33)))*$H29)</f>
        <v/>
      </c>
      <c r="U29" s="109">
        <f>((('01_Supuestos'!J31*$D29)*$J29*($C29-'01_Supuestos'!$F$9))-((('01_Supuestos'!J31*$D29)*$J29*($C29-'01_Supuestos'!$F$9))*$G29)-(('01_Supuestos'!J31*$D29)*$J29*$F29)-(IF(('01_Supuestos'!J31*$D29)&gt;0,$K29,0)))-((('01_Supuestos'!J31*$D29)*$J29*($C29-'01_Supuestos'!$F$9))*$L29)-($E29*'01_Supuestos'!J32)-(IF('01_Supuestos'!J30=MAX('01_Supuestos'!$C$30:$M$30),$M29,0))-(MAX(0,(((('01_Supuestos'!J31*$D29)*$J29*($C29-'01_Supuestos'!$F$9))-((('01_Supuestos'!J31*$D29)*$J29*($C29-'01_Supuestos'!$F$9))*$G29)-(('01_Supuestos'!J31*$D29)*$J29*$F29)-(IF(('01_Supuestos'!J31*$D29)&gt;0,$K29,0)))-($E29*'01_Supuestos'!J33)))*$H29)</f>
        <v/>
      </c>
      <c r="V29" s="109">
        <f>((('01_Supuestos'!K31*$D29)*$J29*($C29-'01_Supuestos'!$F$9))-((('01_Supuestos'!K31*$D29)*$J29*($C29-'01_Supuestos'!$F$9))*$G29)-(('01_Supuestos'!K31*$D29)*$J29*$F29)-(IF(('01_Supuestos'!K31*$D29)&gt;0,$K29,0)))-((('01_Supuestos'!K31*$D29)*$J29*($C29-'01_Supuestos'!$F$9))*$L29)-($E29*'01_Supuestos'!K32)-(IF('01_Supuestos'!K30=MAX('01_Supuestos'!$C$30:$M$30),$M29,0))-(MAX(0,(((('01_Supuestos'!K31*$D29)*$J29*($C29-'01_Supuestos'!$F$9))-((('01_Supuestos'!K31*$D29)*$J29*($C29-'01_Supuestos'!$F$9))*$G29)-(('01_Supuestos'!K31*$D29)*$J29*$F29)-(IF(('01_Supuestos'!K31*$D29)&gt;0,$K29,0)))-($E29*'01_Supuestos'!K33)))*$H29)</f>
        <v/>
      </c>
      <c r="W29" s="109">
        <f>((('01_Supuestos'!L31*$D29)*$J29*($C29-'01_Supuestos'!$F$9))-((('01_Supuestos'!L31*$D29)*$J29*($C29-'01_Supuestos'!$F$9))*$G29)-(('01_Supuestos'!L31*$D29)*$J29*$F29)-(IF(('01_Supuestos'!L31*$D29)&gt;0,$K29,0)))-((('01_Supuestos'!L31*$D29)*$J29*($C29-'01_Supuestos'!$F$9))*$L29)-($E29*'01_Supuestos'!L32)-(IF('01_Supuestos'!L30=MAX('01_Supuestos'!$C$30:$M$30),$M29,0))-(MAX(0,(((('01_Supuestos'!L31*$D29)*$J29*($C29-'01_Supuestos'!$F$9))-((('01_Supuestos'!L31*$D29)*$J29*($C29-'01_Supuestos'!$F$9))*$G29)-(('01_Supuestos'!L31*$D29)*$J29*$F29)-(IF(('01_Supuestos'!L31*$D29)&gt;0,$K29,0)))-($E29*'01_Supuestos'!L33)))*$H29)</f>
        <v/>
      </c>
      <c r="X29" s="109">
        <f>((('01_Supuestos'!M31*$D29)*$J29*($C29-'01_Supuestos'!$F$9))-((('01_Supuestos'!M31*$D29)*$J29*($C29-'01_Supuestos'!$F$9))*$G29)-(('01_Supuestos'!M31*$D29)*$J29*$F29)-(IF(('01_Supuestos'!M31*$D29)&gt;0,$K29,0)))-((('01_Supuestos'!M31*$D29)*$J29*($C29-'01_Supuestos'!$F$9))*$L29)-($E29*'01_Supuestos'!M32)-(IF('01_Supuestos'!M30=MAX('01_Supuestos'!$C$30:$M$30),$M29,0))-(MAX(0,(((('01_Supuestos'!M31*$D29)*$J29*($C29-'01_Supuestos'!$F$9))-((('01_Supuestos'!M31*$D29)*$J29*($C29-'01_Supuestos'!$F$9))*$G29)-(('01_Supuestos'!M31*$D29)*$J29*$F29)-(IF(('01_Supuestos'!M31*$D29)&gt;0,$K29,0)))-($E29*'01_Supuestos'!M33)))*$H29)</f>
        <v/>
      </c>
      <c r="Y29" s="109">
        <f>N29/(1+$I29)^'01_Supuestos'!C30+O29/(1+$I29)^'01_Supuestos'!D30+P29/(1+$I29)^'01_Supuestos'!E30+Q29/(1+$I29)^'01_Supuestos'!F30+R29/(1+$I29)^'01_Supuestos'!G30+S29/(1+$I29)^'01_Supuestos'!H30+T29/(1+$I29)^'01_Supuestos'!I30+U29/(1+$I29)^'01_Supuestos'!J30+V29/(1+$I29)^'01_Supuestos'!K30+W29/(1+$I29)^'01_Supuestos'!L30+X29/(1+$I29)^'01_Supuestos'!M30</f>
        <v/>
      </c>
      <c r="Z29" s="109">
        <f>Y29</f>
        <v/>
      </c>
    </row>
    <row r="30">
      <c r="A30" t="inlineStr">
        <is>
          <t>Reservas</t>
        </is>
      </c>
      <c r="B30" s="110" t="n">
        <v>0.1</v>
      </c>
      <c r="C30" s="109">
        <f>IF($A30="Brent",'01_Supuestos'!$F$8*(1+$B30),'01_Supuestos'!$F$8)</f>
        <v/>
      </c>
      <c r="D30" s="109">
        <f>IF($A30="Reservas",'01_Supuestos'!$F$10*(1+$B30),'01_Supuestos'!$F$10)</f>
        <v/>
      </c>
      <c r="E30" s="109">
        <f>IF($A30="CAPEX desarrollo",'01_Supuestos'!$F$13*(1+$B30),'01_Supuestos'!$F$13)</f>
        <v/>
      </c>
      <c r="F30" s="109">
        <f>IF($A30="OPEX variable",'01_Supuestos'!$F$14*(1+$B30),'01_Supuestos'!$F$14)</f>
        <v/>
      </c>
      <c r="G30" s="109">
        <f>IF($A30="Royalty",'01_Supuestos'!$F$12*(1+$B30),'01_Supuestos'!$F$12)</f>
        <v/>
      </c>
      <c r="H30" s="109">
        <f>'01_Supuestos'!$F$16</f>
        <v/>
      </c>
      <c r="I30" s="109">
        <f>IF($A30="Tasa descuento",'01_Supuestos'!$F$17*(1+$B30),'01_Supuestos'!$F$17)</f>
        <v/>
      </c>
      <c r="J30" s="109">
        <f>'01_Supuestos'!$F$11</f>
        <v/>
      </c>
      <c r="K30" s="109">
        <f>'01_Supuestos'!$F$15</f>
        <v/>
      </c>
      <c r="L30" s="109">
        <f>'01_Supuestos'!$F$18</f>
        <v/>
      </c>
      <c r="M30" s="109">
        <f>'01_Supuestos'!$F$19</f>
        <v/>
      </c>
      <c r="N30" s="109">
        <f>((('01_Supuestos'!C31*$D30)*$J30*($C30-'01_Supuestos'!$F$9))-((('01_Supuestos'!C31*$D30)*$J30*($C30-'01_Supuestos'!$F$9))*$G30)-(('01_Supuestos'!C31*$D30)*$J30*$F30)-(IF(('01_Supuestos'!C31*$D30)&gt;0,$K30,0)))-((('01_Supuestos'!C31*$D30)*$J30*($C30-'01_Supuestos'!$F$9))*$L30)-($E30*'01_Supuestos'!C32)-(IF('01_Supuestos'!C30=MAX('01_Supuestos'!$C$30:$M$30),$M30,0))-(MAX(0,(((('01_Supuestos'!C31*$D30)*$J30*($C30-'01_Supuestos'!$F$9))-((('01_Supuestos'!C31*$D30)*$J30*($C30-'01_Supuestos'!$F$9))*$G30)-(('01_Supuestos'!C31*$D30)*$J30*$F30)-(IF(('01_Supuestos'!C31*$D30)&gt;0,$K30,0)))-($E30*'01_Supuestos'!C33)))*$H30)</f>
        <v/>
      </c>
      <c r="O30" s="109">
        <f>((('01_Supuestos'!D31*$D30)*$J30*($C30-'01_Supuestos'!$F$9))-((('01_Supuestos'!D31*$D30)*$J30*($C30-'01_Supuestos'!$F$9))*$G30)-(('01_Supuestos'!D31*$D30)*$J30*$F30)-(IF(('01_Supuestos'!D31*$D30)&gt;0,$K30,0)))-((('01_Supuestos'!D31*$D30)*$J30*($C30-'01_Supuestos'!$F$9))*$L30)-($E30*'01_Supuestos'!D32)-(IF('01_Supuestos'!D30=MAX('01_Supuestos'!$C$30:$M$30),$M30,0))-(MAX(0,(((('01_Supuestos'!D31*$D30)*$J30*($C30-'01_Supuestos'!$F$9))-((('01_Supuestos'!D31*$D30)*$J30*($C30-'01_Supuestos'!$F$9))*$G30)-(('01_Supuestos'!D31*$D30)*$J30*$F30)-(IF(('01_Supuestos'!D31*$D30)&gt;0,$K30,0)))-($E30*'01_Supuestos'!D33)))*$H30)</f>
        <v/>
      </c>
      <c r="P30" s="109">
        <f>((('01_Supuestos'!E31*$D30)*$J30*($C30-'01_Supuestos'!$F$9))-((('01_Supuestos'!E31*$D30)*$J30*($C30-'01_Supuestos'!$F$9))*$G30)-(('01_Supuestos'!E31*$D30)*$J30*$F30)-(IF(('01_Supuestos'!E31*$D30)&gt;0,$K30,0)))-((('01_Supuestos'!E31*$D30)*$J30*($C30-'01_Supuestos'!$F$9))*$L30)-($E30*'01_Supuestos'!E32)-(IF('01_Supuestos'!E30=MAX('01_Supuestos'!$C$30:$M$30),$M30,0))-(MAX(0,(((('01_Supuestos'!E31*$D30)*$J30*($C30-'01_Supuestos'!$F$9))-((('01_Supuestos'!E31*$D30)*$J30*($C30-'01_Supuestos'!$F$9))*$G30)-(('01_Supuestos'!E31*$D30)*$J30*$F30)-(IF(('01_Supuestos'!E31*$D30)&gt;0,$K30,0)))-($E30*'01_Supuestos'!E33)))*$H30)</f>
        <v/>
      </c>
      <c r="Q30" s="109">
        <f>((('01_Supuestos'!F31*$D30)*$J30*($C30-'01_Supuestos'!$F$9))-((('01_Supuestos'!F31*$D30)*$J30*($C30-'01_Supuestos'!$F$9))*$G30)-(('01_Supuestos'!F31*$D30)*$J30*$F30)-(IF(('01_Supuestos'!F31*$D30)&gt;0,$K30,0)))-((('01_Supuestos'!F31*$D30)*$J30*($C30-'01_Supuestos'!$F$9))*$L30)-($E30*'01_Supuestos'!F32)-(IF('01_Supuestos'!F30=MAX('01_Supuestos'!$C$30:$M$30),$M30,0))-(MAX(0,(((('01_Supuestos'!F31*$D30)*$J30*($C30-'01_Supuestos'!$F$9))-((('01_Supuestos'!F31*$D30)*$J30*($C30-'01_Supuestos'!$F$9))*$G30)-(('01_Supuestos'!F31*$D30)*$J30*$F30)-(IF(('01_Supuestos'!F31*$D30)&gt;0,$K30,0)))-($E30*'01_Supuestos'!F33)))*$H30)</f>
        <v/>
      </c>
      <c r="R30" s="109">
        <f>((('01_Supuestos'!G31*$D30)*$J30*($C30-'01_Supuestos'!$F$9))-((('01_Supuestos'!G31*$D30)*$J30*($C30-'01_Supuestos'!$F$9))*$G30)-(('01_Supuestos'!G31*$D30)*$J30*$F30)-(IF(('01_Supuestos'!G31*$D30)&gt;0,$K30,0)))-((('01_Supuestos'!G31*$D30)*$J30*($C30-'01_Supuestos'!$F$9))*$L30)-($E30*'01_Supuestos'!G32)-(IF('01_Supuestos'!G30=MAX('01_Supuestos'!$C$30:$M$30),$M30,0))-(MAX(0,(((('01_Supuestos'!G31*$D30)*$J30*($C30-'01_Supuestos'!$F$9))-((('01_Supuestos'!G31*$D30)*$J30*($C30-'01_Supuestos'!$F$9))*$G30)-(('01_Supuestos'!G31*$D30)*$J30*$F30)-(IF(('01_Supuestos'!G31*$D30)&gt;0,$K30,0)))-($E30*'01_Supuestos'!G33)))*$H30)</f>
        <v/>
      </c>
      <c r="S30" s="109">
        <f>((('01_Supuestos'!H31*$D30)*$J30*($C30-'01_Supuestos'!$F$9))-((('01_Supuestos'!H31*$D30)*$J30*($C30-'01_Supuestos'!$F$9))*$G30)-(('01_Supuestos'!H31*$D30)*$J30*$F30)-(IF(('01_Supuestos'!H31*$D30)&gt;0,$K30,0)))-((('01_Supuestos'!H31*$D30)*$J30*($C30-'01_Supuestos'!$F$9))*$L30)-($E30*'01_Supuestos'!H32)-(IF('01_Supuestos'!H30=MAX('01_Supuestos'!$C$30:$M$30),$M30,0))-(MAX(0,(((('01_Supuestos'!H31*$D30)*$J30*($C30-'01_Supuestos'!$F$9))-((('01_Supuestos'!H31*$D30)*$J30*($C30-'01_Supuestos'!$F$9))*$G30)-(('01_Supuestos'!H31*$D30)*$J30*$F30)-(IF(('01_Supuestos'!H31*$D30)&gt;0,$K30,0)))-($E30*'01_Supuestos'!H33)))*$H30)</f>
        <v/>
      </c>
      <c r="T30" s="109">
        <f>((('01_Supuestos'!I31*$D30)*$J30*($C30-'01_Supuestos'!$F$9))-((('01_Supuestos'!I31*$D30)*$J30*($C30-'01_Supuestos'!$F$9))*$G30)-(('01_Supuestos'!I31*$D30)*$J30*$F30)-(IF(('01_Supuestos'!I31*$D30)&gt;0,$K30,0)))-((('01_Supuestos'!I31*$D30)*$J30*($C30-'01_Supuestos'!$F$9))*$L30)-($E30*'01_Supuestos'!I32)-(IF('01_Supuestos'!I30=MAX('01_Supuestos'!$C$30:$M$30),$M30,0))-(MAX(0,(((('01_Supuestos'!I31*$D30)*$J30*($C30-'01_Supuestos'!$F$9))-((('01_Supuestos'!I31*$D30)*$J30*($C30-'01_Supuestos'!$F$9))*$G30)-(('01_Supuestos'!I31*$D30)*$J30*$F30)-(IF(('01_Supuestos'!I31*$D30)&gt;0,$K30,0)))-($E30*'01_Supuestos'!I33)))*$H30)</f>
        <v/>
      </c>
      <c r="U30" s="109">
        <f>((('01_Supuestos'!J31*$D30)*$J30*($C30-'01_Supuestos'!$F$9))-((('01_Supuestos'!J31*$D30)*$J30*($C30-'01_Supuestos'!$F$9))*$G30)-(('01_Supuestos'!J31*$D30)*$J30*$F30)-(IF(('01_Supuestos'!J31*$D30)&gt;0,$K30,0)))-((('01_Supuestos'!J31*$D30)*$J30*($C30-'01_Supuestos'!$F$9))*$L30)-($E30*'01_Supuestos'!J32)-(IF('01_Supuestos'!J30=MAX('01_Supuestos'!$C$30:$M$30),$M30,0))-(MAX(0,(((('01_Supuestos'!J31*$D30)*$J30*($C30-'01_Supuestos'!$F$9))-((('01_Supuestos'!J31*$D30)*$J30*($C30-'01_Supuestos'!$F$9))*$G30)-(('01_Supuestos'!J31*$D30)*$J30*$F30)-(IF(('01_Supuestos'!J31*$D30)&gt;0,$K30,0)))-($E30*'01_Supuestos'!J33)))*$H30)</f>
        <v/>
      </c>
      <c r="V30" s="109">
        <f>((('01_Supuestos'!K31*$D30)*$J30*($C30-'01_Supuestos'!$F$9))-((('01_Supuestos'!K31*$D30)*$J30*($C30-'01_Supuestos'!$F$9))*$G30)-(('01_Supuestos'!K31*$D30)*$J30*$F30)-(IF(('01_Supuestos'!K31*$D30)&gt;0,$K30,0)))-((('01_Supuestos'!K31*$D30)*$J30*($C30-'01_Supuestos'!$F$9))*$L30)-($E30*'01_Supuestos'!K32)-(IF('01_Supuestos'!K30=MAX('01_Supuestos'!$C$30:$M$30),$M30,0))-(MAX(0,(((('01_Supuestos'!K31*$D30)*$J30*($C30-'01_Supuestos'!$F$9))-((('01_Supuestos'!K31*$D30)*$J30*($C30-'01_Supuestos'!$F$9))*$G30)-(('01_Supuestos'!K31*$D30)*$J30*$F30)-(IF(('01_Supuestos'!K31*$D30)&gt;0,$K30,0)))-($E30*'01_Supuestos'!K33)))*$H30)</f>
        <v/>
      </c>
      <c r="W30" s="109">
        <f>((('01_Supuestos'!L31*$D30)*$J30*($C30-'01_Supuestos'!$F$9))-((('01_Supuestos'!L31*$D30)*$J30*($C30-'01_Supuestos'!$F$9))*$G30)-(('01_Supuestos'!L31*$D30)*$J30*$F30)-(IF(('01_Supuestos'!L31*$D30)&gt;0,$K30,0)))-((('01_Supuestos'!L31*$D30)*$J30*($C30-'01_Supuestos'!$F$9))*$L30)-($E30*'01_Supuestos'!L32)-(IF('01_Supuestos'!L30=MAX('01_Supuestos'!$C$30:$M$30),$M30,0))-(MAX(0,(((('01_Supuestos'!L31*$D30)*$J30*($C30-'01_Supuestos'!$F$9))-((('01_Supuestos'!L31*$D30)*$J30*($C30-'01_Supuestos'!$F$9))*$G30)-(('01_Supuestos'!L31*$D30)*$J30*$F30)-(IF(('01_Supuestos'!L31*$D30)&gt;0,$K30,0)))-($E30*'01_Supuestos'!L33)))*$H30)</f>
        <v/>
      </c>
      <c r="X30" s="109">
        <f>((('01_Supuestos'!M31*$D30)*$J30*($C30-'01_Supuestos'!$F$9))-((('01_Supuestos'!M31*$D30)*$J30*($C30-'01_Supuestos'!$F$9))*$G30)-(('01_Supuestos'!M31*$D30)*$J30*$F30)-(IF(('01_Supuestos'!M31*$D30)&gt;0,$K30,0)))-((('01_Supuestos'!M31*$D30)*$J30*($C30-'01_Supuestos'!$F$9))*$L30)-($E30*'01_Supuestos'!M32)-(IF('01_Supuestos'!M30=MAX('01_Supuestos'!$C$30:$M$30),$M30,0))-(MAX(0,(((('01_Supuestos'!M31*$D30)*$J30*($C30-'01_Supuestos'!$F$9))-((('01_Supuestos'!M31*$D30)*$J30*($C30-'01_Supuestos'!$F$9))*$G30)-(('01_Supuestos'!M31*$D30)*$J30*$F30)-(IF(('01_Supuestos'!M31*$D30)&gt;0,$K30,0)))-($E30*'01_Supuestos'!M33)))*$H30)</f>
        <v/>
      </c>
      <c r="Y30" s="109">
        <f>N30/(1+$I30)^'01_Supuestos'!C30+O30/(1+$I30)^'01_Supuestos'!D30+P30/(1+$I30)^'01_Supuestos'!E30+Q30/(1+$I30)^'01_Supuestos'!F30+R30/(1+$I30)^'01_Supuestos'!G30+S30/(1+$I30)^'01_Supuestos'!H30+T30/(1+$I30)^'01_Supuestos'!I30+U30/(1+$I30)^'01_Supuestos'!J30+V30/(1+$I30)^'01_Supuestos'!K30+W30/(1+$I30)^'01_Supuestos'!L30+X30/(1+$I30)^'01_Supuestos'!M30</f>
        <v/>
      </c>
      <c r="Z30" s="109">
        <f>Y30</f>
        <v/>
      </c>
    </row>
    <row r="31">
      <c r="A31" t="inlineStr">
        <is>
          <t>Reservas</t>
        </is>
      </c>
      <c r="B31" s="110" t="n">
        <v>0.2</v>
      </c>
      <c r="C31" s="109">
        <f>IF($A31="Brent",'01_Supuestos'!$F$8*(1+$B31),'01_Supuestos'!$F$8)</f>
        <v/>
      </c>
      <c r="D31" s="109">
        <f>IF($A31="Reservas",'01_Supuestos'!$F$10*(1+$B31),'01_Supuestos'!$F$10)</f>
        <v/>
      </c>
      <c r="E31" s="109">
        <f>IF($A31="CAPEX desarrollo",'01_Supuestos'!$F$13*(1+$B31),'01_Supuestos'!$F$13)</f>
        <v/>
      </c>
      <c r="F31" s="109">
        <f>IF($A31="OPEX variable",'01_Supuestos'!$F$14*(1+$B31),'01_Supuestos'!$F$14)</f>
        <v/>
      </c>
      <c r="G31" s="109">
        <f>IF($A31="Royalty",'01_Supuestos'!$F$12*(1+$B31),'01_Supuestos'!$F$12)</f>
        <v/>
      </c>
      <c r="H31" s="109">
        <f>'01_Supuestos'!$F$16</f>
        <v/>
      </c>
      <c r="I31" s="109">
        <f>IF($A31="Tasa descuento",'01_Supuestos'!$F$17*(1+$B31),'01_Supuestos'!$F$17)</f>
        <v/>
      </c>
      <c r="J31" s="109">
        <f>'01_Supuestos'!$F$11</f>
        <v/>
      </c>
      <c r="K31" s="109">
        <f>'01_Supuestos'!$F$15</f>
        <v/>
      </c>
      <c r="L31" s="109">
        <f>'01_Supuestos'!$F$18</f>
        <v/>
      </c>
      <c r="M31" s="109">
        <f>'01_Supuestos'!$F$19</f>
        <v/>
      </c>
      <c r="N31" s="109">
        <f>((('01_Supuestos'!C31*$D31)*$J31*($C31-'01_Supuestos'!$F$9))-((('01_Supuestos'!C31*$D31)*$J31*($C31-'01_Supuestos'!$F$9))*$G31)-(('01_Supuestos'!C31*$D31)*$J31*$F31)-(IF(('01_Supuestos'!C31*$D31)&gt;0,$K31,0)))-((('01_Supuestos'!C31*$D31)*$J31*($C31-'01_Supuestos'!$F$9))*$L31)-($E31*'01_Supuestos'!C32)-(IF('01_Supuestos'!C30=MAX('01_Supuestos'!$C$30:$M$30),$M31,0))-(MAX(0,(((('01_Supuestos'!C31*$D31)*$J31*($C31-'01_Supuestos'!$F$9))-((('01_Supuestos'!C31*$D31)*$J31*($C31-'01_Supuestos'!$F$9))*$G31)-(('01_Supuestos'!C31*$D31)*$J31*$F31)-(IF(('01_Supuestos'!C31*$D31)&gt;0,$K31,0)))-($E31*'01_Supuestos'!C33)))*$H31)</f>
        <v/>
      </c>
      <c r="O31" s="109">
        <f>((('01_Supuestos'!D31*$D31)*$J31*($C31-'01_Supuestos'!$F$9))-((('01_Supuestos'!D31*$D31)*$J31*($C31-'01_Supuestos'!$F$9))*$G31)-(('01_Supuestos'!D31*$D31)*$J31*$F31)-(IF(('01_Supuestos'!D31*$D31)&gt;0,$K31,0)))-((('01_Supuestos'!D31*$D31)*$J31*($C31-'01_Supuestos'!$F$9))*$L31)-($E31*'01_Supuestos'!D32)-(IF('01_Supuestos'!D30=MAX('01_Supuestos'!$C$30:$M$30),$M31,0))-(MAX(0,(((('01_Supuestos'!D31*$D31)*$J31*($C31-'01_Supuestos'!$F$9))-((('01_Supuestos'!D31*$D31)*$J31*($C31-'01_Supuestos'!$F$9))*$G31)-(('01_Supuestos'!D31*$D31)*$J31*$F31)-(IF(('01_Supuestos'!D31*$D31)&gt;0,$K31,0)))-($E31*'01_Supuestos'!D33)))*$H31)</f>
        <v/>
      </c>
      <c r="P31" s="109">
        <f>((('01_Supuestos'!E31*$D31)*$J31*($C31-'01_Supuestos'!$F$9))-((('01_Supuestos'!E31*$D31)*$J31*($C31-'01_Supuestos'!$F$9))*$G31)-(('01_Supuestos'!E31*$D31)*$J31*$F31)-(IF(('01_Supuestos'!E31*$D31)&gt;0,$K31,0)))-((('01_Supuestos'!E31*$D31)*$J31*($C31-'01_Supuestos'!$F$9))*$L31)-($E31*'01_Supuestos'!E32)-(IF('01_Supuestos'!E30=MAX('01_Supuestos'!$C$30:$M$30),$M31,0))-(MAX(0,(((('01_Supuestos'!E31*$D31)*$J31*($C31-'01_Supuestos'!$F$9))-((('01_Supuestos'!E31*$D31)*$J31*($C31-'01_Supuestos'!$F$9))*$G31)-(('01_Supuestos'!E31*$D31)*$J31*$F31)-(IF(('01_Supuestos'!E31*$D31)&gt;0,$K31,0)))-($E31*'01_Supuestos'!E33)))*$H31)</f>
        <v/>
      </c>
      <c r="Q31" s="109">
        <f>((('01_Supuestos'!F31*$D31)*$J31*($C31-'01_Supuestos'!$F$9))-((('01_Supuestos'!F31*$D31)*$J31*($C31-'01_Supuestos'!$F$9))*$G31)-(('01_Supuestos'!F31*$D31)*$J31*$F31)-(IF(('01_Supuestos'!F31*$D31)&gt;0,$K31,0)))-((('01_Supuestos'!F31*$D31)*$J31*($C31-'01_Supuestos'!$F$9))*$L31)-($E31*'01_Supuestos'!F32)-(IF('01_Supuestos'!F30=MAX('01_Supuestos'!$C$30:$M$30),$M31,0))-(MAX(0,(((('01_Supuestos'!F31*$D31)*$J31*($C31-'01_Supuestos'!$F$9))-((('01_Supuestos'!F31*$D31)*$J31*($C31-'01_Supuestos'!$F$9))*$G31)-(('01_Supuestos'!F31*$D31)*$J31*$F31)-(IF(('01_Supuestos'!F31*$D31)&gt;0,$K31,0)))-($E31*'01_Supuestos'!F33)))*$H31)</f>
        <v/>
      </c>
      <c r="R31" s="109">
        <f>((('01_Supuestos'!G31*$D31)*$J31*($C31-'01_Supuestos'!$F$9))-((('01_Supuestos'!G31*$D31)*$J31*($C31-'01_Supuestos'!$F$9))*$G31)-(('01_Supuestos'!G31*$D31)*$J31*$F31)-(IF(('01_Supuestos'!G31*$D31)&gt;0,$K31,0)))-((('01_Supuestos'!G31*$D31)*$J31*($C31-'01_Supuestos'!$F$9))*$L31)-($E31*'01_Supuestos'!G32)-(IF('01_Supuestos'!G30=MAX('01_Supuestos'!$C$30:$M$30),$M31,0))-(MAX(0,(((('01_Supuestos'!G31*$D31)*$J31*($C31-'01_Supuestos'!$F$9))-((('01_Supuestos'!G31*$D31)*$J31*($C31-'01_Supuestos'!$F$9))*$G31)-(('01_Supuestos'!G31*$D31)*$J31*$F31)-(IF(('01_Supuestos'!G31*$D31)&gt;0,$K31,0)))-($E31*'01_Supuestos'!G33)))*$H31)</f>
        <v/>
      </c>
      <c r="S31" s="109">
        <f>((('01_Supuestos'!H31*$D31)*$J31*($C31-'01_Supuestos'!$F$9))-((('01_Supuestos'!H31*$D31)*$J31*($C31-'01_Supuestos'!$F$9))*$G31)-(('01_Supuestos'!H31*$D31)*$J31*$F31)-(IF(('01_Supuestos'!H31*$D31)&gt;0,$K31,0)))-((('01_Supuestos'!H31*$D31)*$J31*($C31-'01_Supuestos'!$F$9))*$L31)-($E31*'01_Supuestos'!H32)-(IF('01_Supuestos'!H30=MAX('01_Supuestos'!$C$30:$M$30),$M31,0))-(MAX(0,(((('01_Supuestos'!H31*$D31)*$J31*($C31-'01_Supuestos'!$F$9))-((('01_Supuestos'!H31*$D31)*$J31*($C31-'01_Supuestos'!$F$9))*$G31)-(('01_Supuestos'!H31*$D31)*$J31*$F31)-(IF(('01_Supuestos'!H31*$D31)&gt;0,$K31,0)))-($E31*'01_Supuestos'!H33)))*$H31)</f>
        <v/>
      </c>
      <c r="T31" s="109">
        <f>((('01_Supuestos'!I31*$D31)*$J31*($C31-'01_Supuestos'!$F$9))-((('01_Supuestos'!I31*$D31)*$J31*($C31-'01_Supuestos'!$F$9))*$G31)-(('01_Supuestos'!I31*$D31)*$J31*$F31)-(IF(('01_Supuestos'!I31*$D31)&gt;0,$K31,0)))-((('01_Supuestos'!I31*$D31)*$J31*($C31-'01_Supuestos'!$F$9))*$L31)-($E31*'01_Supuestos'!I32)-(IF('01_Supuestos'!I30=MAX('01_Supuestos'!$C$30:$M$30),$M31,0))-(MAX(0,(((('01_Supuestos'!I31*$D31)*$J31*($C31-'01_Supuestos'!$F$9))-((('01_Supuestos'!I31*$D31)*$J31*($C31-'01_Supuestos'!$F$9))*$G31)-(('01_Supuestos'!I31*$D31)*$J31*$F31)-(IF(('01_Supuestos'!I31*$D31)&gt;0,$K31,0)))-($E31*'01_Supuestos'!I33)))*$H31)</f>
        <v/>
      </c>
      <c r="U31" s="109">
        <f>((('01_Supuestos'!J31*$D31)*$J31*($C31-'01_Supuestos'!$F$9))-((('01_Supuestos'!J31*$D31)*$J31*($C31-'01_Supuestos'!$F$9))*$G31)-(('01_Supuestos'!J31*$D31)*$J31*$F31)-(IF(('01_Supuestos'!J31*$D31)&gt;0,$K31,0)))-((('01_Supuestos'!J31*$D31)*$J31*($C31-'01_Supuestos'!$F$9))*$L31)-($E31*'01_Supuestos'!J32)-(IF('01_Supuestos'!J30=MAX('01_Supuestos'!$C$30:$M$30),$M31,0))-(MAX(0,(((('01_Supuestos'!J31*$D31)*$J31*($C31-'01_Supuestos'!$F$9))-((('01_Supuestos'!J31*$D31)*$J31*($C31-'01_Supuestos'!$F$9))*$G31)-(('01_Supuestos'!J31*$D31)*$J31*$F31)-(IF(('01_Supuestos'!J31*$D31)&gt;0,$K31,0)))-($E31*'01_Supuestos'!J33)))*$H31)</f>
        <v/>
      </c>
      <c r="V31" s="109">
        <f>((('01_Supuestos'!K31*$D31)*$J31*($C31-'01_Supuestos'!$F$9))-((('01_Supuestos'!K31*$D31)*$J31*($C31-'01_Supuestos'!$F$9))*$G31)-(('01_Supuestos'!K31*$D31)*$J31*$F31)-(IF(('01_Supuestos'!K31*$D31)&gt;0,$K31,0)))-((('01_Supuestos'!K31*$D31)*$J31*($C31-'01_Supuestos'!$F$9))*$L31)-($E31*'01_Supuestos'!K32)-(IF('01_Supuestos'!K30=MAX('01_Supuestos'!$C$30:$M$30),$M31,0))-(MAX(0,(((('01_Supuestos'!K31*$D31)*$J31*($C31-'01_Supuestos'!$F$9))-((('01_Supuestos'!K31*$D31)*$J31*($C31-'01_Supuestos'!$F$9))*$G31)-(('01_Supuestos'!K31*$D31)*$J31*$F31)-(IF(('01_Supuestos'!K31*$D31)&gt;0,$K31,0)))-($E31*'01_Supuestos'!K33)))*$H31)</f>
        <v/>
      </c>
      <c r="W31" s="109">
        <f>((('01_Supuestos'!L31*$D31)*$J31*($C31-'01_Supuestos'!$F$9))-((('01_Supuestos'!L31*$D31)*$J31*($C31-'01_Supuestos'!$F$9))*$G31)-(('01_Supuestos'!L31*$D31)*$J31*$F31)-(IF(('01_Supuestos'!L31*$D31)&gt;0,$K31,0)))-((('01_Supuestos'!L31*$D31)*$J31*($C31-'01_Supuestos'!$F$9))*$L31)-($E31*'01_Supuestos'!L32)-(IF('01_Supuestos'!L30=MAX('01_Supuestos'!$C$30:$M$30),$M31,0))-(MAX(0,(((('01_Supuestos'!L31*$D31)*$J31*($C31-'01_Supuestos'!$F$9))-((('01_Supuestos'!L31*$D31)*$J31*($C31-'01_Supuestos'!$F$9))*$G31)-(('01_Supuestos'!L31*$D31)*$J31*$F31)-(IF(('01_Supuestos'!L31*$D31)&gt;0,$K31,0)))-($E31*'01_Supuestos'!L33)))*$H31)</f>
        <v/>
      </c>
      <c r="X31" s="109">
        <f>((('01_Supuestos'!M31*$D31)*$J31*($C31-'01_Supuestos'!$F$9))-((('01_Supuestos'!M31*$D31)*$J31*($C31-'01_Supuestos'!$F$9))*$G31)-(('01_Supuestos'!M31*$D31)*$J31*$F31)-(IF(('01_Supuestos'!M31*$D31)&gt;0,$K31,0)))-((('01_Supuestos'!M31*$D31)*$J31*($C31-'01_Supuestos'!$F$9))*$L31)-($E31*'01_Supuestos'!M32)-(IF('01_Supuestos'!M30=MAX('01_Supuestos'!$C$30:$M$30),$M31,0))-(MAX(0,(((('01_Supuestos'!M31*$D31)*$J31*($C31-'01_Supuestos'!$F$9))-((('01_Supuestos'!M31*$D31)*$J31*($C31-'01_Supuestos'!$F$9))*$G31)-(('01_Supuestos'!M31*$D31)*$J31*$F31)-(IF(('01_Supuestos'!M31*$D31)&gt;0,$K31,0)))-($E31*'01_Supuestos'!M33)))*$H31)</f>
        <v/>
      </c>
      <c r="Y31" s="109">
        <f>N31/(1+$I31)^'01_Supuestos'!C30+O31/(1+$I31)^'01_Supuestos'!D30+P31/(1+$I31)^'01_Supuestos'!E30+Q31/(1+$I31)^'01_Supuestos'!F30+R31/(1+$I31)^'01_Supuestos'!G30+S31/(1+$I31)^'01_Supuestos'!H30+T31/(1+$I31)^'01_Supuestos'!I30+U31/(1+$I31)^'01_Supuestos'!J30+V31/(1+$I31)^'01_Supuestos'!K30+W31/(1+$I31)^'01_Supuestos'!L30+X31/(1+$I31)^'01_Supuestos'!M30</f>
        <v/>
      </c>
      <c r="Z31" s="109">
        <f>Y31</f>
        <v/>
      </c>
    </row>
    <row r="32">
      <c r="A32" t="inlineStr">
        <is>
          <t>CAPEX desarrollo</t>
        </is>
      </c>
      <c r="B32" s="110" t="n">
        <v>-0.2</v>
      </c>
      <c r="C32" s="109">
        <f>IF($A32="Brent",'01_Supuestos'!$F$8*(1+$B32),'01_Supuestos'!$F$8)</f>
        <v/>
      </c>
      <c r="D32" s="109">
        <f>IF($A32="Reservas",'01_Supuestos'!$F$10*(1+$B32),'01_Supuestos'!$F$10)</f>
        <v/>
      </c>
      <c r="E32" s="109">
        <f>IF($A32="CAPEX desarrollo",'01_Supuestos'!$F$13*(1+$B32),'01_Supuestos'!$F$13)</f>
        <v/>
      </c>
      <c r="F32" s="109">
        <f>IF($A32="OPEX variable",'01_Supuestos'!$F$14*(1+$B32),'01_Supuestos'!$F$14)</f>
        <v/>
      </c>
      <c r="G32" s="109">
        <f>IF($A32="Royalty",'01_Supuestos'!$F$12*(1+$B32),'01_Supuestos'!$F$12)</f>
        <v/>
      </c>
      <c r="H32" s="109">
        <f>'01_Supuestos'!$F$16</f>
        <v/>
      </c>
      <c r="I32" s="109">
        <f>IF($A32="Tasa descuento",'01_Supuestos'!$F$17*(1+$B32),'01_Supuestos'!$F$17)</f>
        <v/>
      </c>
      <c r="J32" s="109">
        <f>'01_Supuestos'!$F$11</f>
        <v/>
      </c>
      <c r="K32" s="109">
        <f>'01_Supuestos'!$F$15</f>
        <v/>
      </c>
      <c r="L32" s="109">
        <f>'01_Supuestos'!$F$18</f>
        <v/>
      </c>
      <c r="M32" s="109">
        <f>'01_Supuestos'!$F$19</f>
        <v/>
      </c>
      <c r="N32" s="109">
        <f>((('01_Supuestos'!C31*$D32)*$J32*($C32-'01_Supuestos'!$F$9))-((('01_Supuestos'!C31*$D32)*$J32*($C32-'01_Supuestos'!$F$9))*$G32)-(('01_Supuestos'!C31*$D32)*$J32*$F32)-(IF(('01_Supuestos'!C31*$D32)&gt;0,$K32,0)))-((('01_Supuestos'!C31*$D32)*$J32*($C32-'01_Supuestos'!$F$9))*$L32)-($E32*'01_Supuestos'!C32)-(IF('01_Supuestos'!C30=MAX('01_Supuestos'!$C$30:$M$30),$M32,0))-(MAX(0,(((('01_Supuestos'!C31*$D32)*$J32*($C32-'01_Supuestos'!$F$9))-((('01_Supuestos'!C31*$D32)*$J32*($C32-'01_Supuestos'!$F$9))*$G32)-(('01_Supuestos'!C31*$D32)*$J32*$F32)-(IF(('01_Supuestos'!C31*$D32)&gt;0,$K32,0)))-($E32*'01_Supuestos'!C33)))*$H32)</f>
        <v/>
      </c>
      <c r="O32" s="109">
        <f>((('01_Supuestos'!D31*$D32)*$J32*($C32-'01_Supuestos'!$F$9))-((('01_Supuestos'!D31*$D32)*$J32*($C32-'01_Supuestos'!$F$9))*$G32)-(('01_Supuestos'!D31*$D32)*$J32*$F32)-(IF(('01_Supuestos'!D31*$D32)&gt;0,$K32,0)))-((('01_Supuestos'!D31*$D32)*$J32*($C32-'01_Supuestos'!$F$9))*$L32)-($E32*'01_Supuestos'!D32)-(IF('01_Supuestos'!D30=MAX('01_Supuestos'!$C$30:$M$30),$M32,0))-(MAX(0,(((('01_Supuestos'!D31*$D32)*$J32*($C32-'01_Supuestos'!$F$9))-((('01_Supuestos'!D31*$D32)*$J32*($C32-'01_Supuestos'!$F$9))*$G32)-(('01_Supuestos'!D31*$D32)*$J32*$F32)-(IF(('01_Supuestos'!D31*$D32)&gt;0,$K32,0)))-($E32*'01_Supuestos'!D33)))*$H32)</f>
        <v/>
      </c>
      <c r="P32" s="109">
        <f>((('01_Supuestos'!E31*$D32)*$J32*($C32-'01_Supuestos'!$F$9))-((('01_Supuestos'!E31*$D32)*$J32*($C32-'01_Supuestos'!$F$9))*$G32)-(('01_Supuestos'!E31*$D32)*$J32*$F32)-(IF(('01_Supuestos'!E31*$D32)&gt;0,$K32,0)))-((('01_Supuestos'!E31*$D32)*$J32*($C32-'01_Supuestos'!$F$9))*$L32)-($E32*'01_Supuestos'!E32)-(IF('01_Supuestos'!E30=MAX('01_Supuestos'!$C$30:$M$30),$M32,0))-(MAX(0,(((('01_Supuestos'!E31*$D32)*$J32*($C32-'01_Supuestos'!$F$9))-((('01_Supuestos'!E31*$D32)*$J32*($C32-'01_Supuestos'!$F$9))*$G32)-(('01_Supuestos'!E31*$D32)*$J32*$F32)-(IF(('01_Supuestos'!E31*$D32)&gt;0,$K32,0)))-($E32*'01_Supuestos'!E33)))*$H32)</f>
        <v/>
      </c>
      <c r="Q32" s="109">
        <f>((('01_Supuestos'!F31*$D32)*$J32*($C32-'01_Supuestos'!$F$9))-((('01_Supuestos'!F31*$D32)*$J32*($C32-'01_Supuestos'!$F$9))*$G32)-(('01_Supuestos'!F31*$D32)*$J32*$F32)-(IF(('01_Supuestos'!F31*$D32)&gt;0,$K32,0)))-((('01_Supuestos'!F31*$D32)*$J32*($C32-'01_Supuestos'!$F$9))*$L32)-($E32*'01_Supuestos'!F32)-(IF('01_Supuestos'!F30=MAX('01_Supuestos'!$C$30:$M$30),$M32,0))-(MAX(0,(((('01_Supuestos'!F31*$D32)*$J32*($C32-'01_Supuestos'!$F$9))-((('01_Supuestos'!F31*$D32)*$J32*($C32-'01_Supuestos'!$F$9))*$G32)-(('01_Supuestos'!F31*$D32)*$J32*$F32)-(IF(('01_Supuestos'!F31*$D32)&gt;0,$K32,0)))-($E32*'01_Supuestos'!F33)))*$H32)</f>
        <v/>
      </c>
      <c r="R32" s="109">
        <f>((('01_Supuestos'!G31*$D32)*$J32*($C32-'01_Supuestos'!$F$9))-((('01_Supuestos'!G31*$D32)*$J32*($C32-'01_Supuestos'!$F$9))*$G32)-(('01_Supuestos'!G31*$D32)*$J32*$F32)-(IF(('01_Supuestos'!G31*$D32)&gt;0,$K32,0)))-((('01_Supuestos'!G31*$D32)*$J32*($C32-'01_Supuestos'!$F$9))*$L32)-($E32*'01_Supuestos'!G32)-(IF('01_Supuestos'!G30=MAX('01_Supuestos'!$C$30:$M$30),$M32,0))-(MAX(0,(((('01_Supuestos'!G31*$D32)*$J32*($C32-'01_Supuestos'!$F$9))-((('01_Supuestos'!G31*$D32)*$J32*($C32-'01_Supuestos'!$F$9))*$G32)-(('01_Supuestos'!G31*$D32)*$J32*$F32)-(IF(('01_Supuestos'!G31*$D32)&gt;0,$K32,0)))-($E32*'01_Supuestos'!G33)))*$H32)</f>
        <v/>
      </c>
      <c r="S32" s="109">
        <f>((('01_Supuestos'!H31*$D32)*$J32*($C32-'01_Supuestos'!$F$9))-((('01_Supuestos'!H31*$D32)*$J32*($C32-'01_Supuestos'!$F$9))*$G32)-(('01_Supuestos'!H31*$D32)*$J32*$F32)-(IF(('01_Supuestos'!H31*$D32)&gt;0,$K32,0)))-((('01_Supuestos'!H31*$D32)*$J32*($C32-'01_Supuestos'!$F$9))*$L32)-($E32*'01_Supuestos'!H32)-(IF('01_Supuestos'!H30=MAX('01_Supuestos'!$C$30:$M$30),$M32,0))-(MAX(0,(((('01_Supuestos'!H31*$D32)*$J32*($C32-'01_Supuestos'!$F$9))-((('01_Supuestos'!H31*$D32)*$J32*($C32-'01_Supuestos'!$F$9))*$G32)-(('01_Supuestos'!H31*$D32)*$J32*$F32)-(IF(('01_Supuestos'!H31*$D32)&gt;0,$K32,0)))-($E32*'01_Supuestos'!H33)))*$H32)</f>
        <v/>
      </c>
      <c r="T32" s="109">
        <f>((('01_Supuestos'!I31*$D32)*$J32*($C32-'01_Supuestos'!$F$9))-((('01_Supuestos'!I31*$D32)*$J32*($C32-'01_Supuestos'!$F$9))*$G32)-(('01_Supuestos'!I31*$D32)*$J32*$F32)-(IF(('01_Supuestos'!I31*$D32)&gt;0,$K32,0)))-((('01_Supuestos'!I31*$D32)*$J32*($C32-'01_Supuestos'!$F$9))*$L32)-($E32*'01_Supuestos'!I32)-(IF('01_Supuestos'!I30=MAX('01_Supuestos'!$C$30:$M$30),$M32,0))-(MAX(0,(((('01_Supuestos'!I31*$D32)*$J32*($C32-'01_Supuestos'!$F$9))-((('01_Supuestos'!I31*$D32)*$J32*($C32-'01_Supuestos'!$F$9))*$G32)-(('01_Supuestos'!I31*$D32)*$J32*$F32)-(IF(('01_Supuestos'!I31*$D32)&gt;0,$K32,0)))-($E32*'01_Supuestos'!I33)))*$H32)</f>
        <v/>
      </c>
      <c r="U32" s="109">
        <f>((('01_Supuestos'!J31*$D32)*$J32*($C32-'01_Supuestos'!$F$9))-((('01_Supuestos'!J31*$D32)*$J32*($C32-'01_Supuestos'!$F$9))*$G32)-(('01_Supuestos'!J31*$D32)*$J32*$F32)-(IF(('01_Supuestos'!J31*$D32)&gt;0,$K32,0)))-((('01_Supuestos'!J31*$D32)*$J32*($C32-'01_Supuestos'!$F$9))*$L32)-($E32*'01_Supuestos'!J32)-(IF('01_Supuestos'!J30=MAX('01_Supuestos'!$C$30:$M$30),$M32,0))-(MAX(0,(((('01_Supuestos'!J31*$D32)*$J32*($C32-'01_Supuestos'!$F$9))-((('01_Supuestos'!J31*$D32)*$J32*($C32-'01_Supuestos'!$F$9))*$G32)-(('01_Supuestos'!J31*$D32)*$J32*$F32)-(IF(('01_Supuestos'!J31*$D32)&gt;0,$K32,0)))-($E32*'01_Supuestos'!J33)))*$H32)</f>
        <v/>
      </c>
      <c r="V32" s="109">
        <f>((('01_Supuestos'!K31*$D32)*$J32*($C32-'01_Supuestos'!$F$9))-((('01_Supuestos'!K31*$D32)*$J32*($C32-'01_Supuestos'!$F$9))*$G32)-(('01_Supuestos'!K31*$D32)*$J32*$F32)-(IF(('01_Supuestos'!K31*$D32)&gt;0,$K32,0)))-((('01_Supuestos'!K31*$D32)*$J32*($C32-'01_Supuestos'!$F$9))*$L32)-($E32*'01_Supuestos'!K32)-(IF('01_Supuestos'!K30=MAX('01_Supuestos'!$C$30:$M$30),$M32,0))-(MAX(0,(((('01_Supuestos'!K31*$D32)*$J32*($C32-'01_Supuestos'!$F$9))-((('01_Supuestos'!K31*$D32)*$J32*($C32-'01_Supuestos'!$F$9))*$G32)-(('01_Supuestos'!K31*$D32)*$J32*$F32)-(IF(('01_Supuestos'!K31*$D32)&gt;0,$K32,0)))-($E32*'01_Supuestos'!K33)))*$H32)</f>
        <v/>
      </c>
      <c r="W32" s="109">
        <f>((('01_Supuestos'!L31*$D32)*$J32*($C32-'01_Supuestos'!$F$9))-((('01_Supuestos'!L31*$D32)*$J32*($C32-'01_Supuestos'!$F$9))*$G32)-(('01_Supuestos'!L31*$D32)*$J32*$F32)-(IF(('01_Supuestos'!L31*$D32)&gt;0,$K32,0)))-((('01_Supuestos'!L31*$D32)*$J32*($C32-'01_Supuestos'!$F$9))*$L32)-($E32*'01_Supuestos'!L32)-(IF('01_Supuestos'!L30=MAX('01_Supuestos'!$C$30:$M$30),$M32,0))-(MAX(0,(((('01_Supuestos'!L31*$D32)*$J32*($C32-'01_Supuestos'!$F$9))-((('01_Supuestos'!L31*$D32)*$J32*($C32-'01_Supuestos'!$F$9))*$G32)-(('01_Supuestos'!L31*$D32)*$J32*$F32)-(IF(('01_Supuestos'!L31*$D32)&gt;0,$K32,0)))-($E32*'01_Supuestos'!L33)))*$H32)</f>
        <v/>
      </c>
      <c r="X32" s="109">
        <f>((('01_Supuestos'!M31*$D32)*$J32*($C32-'01_Supuestos'!$F$9))-((('01_Supuestos'!M31*$D32)*$J32*($C32-'01_Supuestos'!$F$9))*$G32)-(('01_Supuestos'!M31*$D32)*$J32*$F32)-(IF(('01_Supuestos'!M31*$D32)&gt;0,$K32,0)))-((('01_Supuestos'!M31*$D32)*$J32*($C32-'01_Supuestos'!$F$9))*$L32)-($E32*'01_Supuestos'!M32)-(IF('01_Supuestos'!M30=MAX('01_Supuestos'!$C$30:$M$30),$M32,0))-(MAX(0,(((('01_Supuestos'!M31*$D32)*$J32*($C32-'01_Supuestos'!$F$9))-((('01_Supuestos'!M31*$D32)*$J32*($C32-'01_Supuestos'!$F$9))*$G32)-(('01_Supuestos'!M31*$D32)*$J32*$F32)-(IF(('01_Supuestos'!M31*$D32)&gt;0,$K32,0)))-($E32*'01_Supuestos'!M33)))*$H32)</f>
        <v/>
      </c>
      <c r="Y32" s="109">
        <f>N32/(1+$I32)^'01_Supuestos'!C30+O32/(1+$I32)^'01_Supuestos'!D30+P32/(1+$I32)^'01_Supuestos'!E30+Q32/(1+$I32)^'01_Supuestos'!F30+R32/(1+$I32)^'01_Supuestos'!G30+S32/(1+$I32)^'01_Supuestos'!H30+T32/(1+$I32)^'01_Supuestos'!I30+U32/(1+$I32)^'01_Supuestos'!J30+V32/(1+$I32)^'01_Supuestos'!K30+W32/(1+$I32)^'01_Supuestos'!L30+X32/(1+$I32)^'01_Supuestos'!M30</f>
        <v/>
      </c>
      <c r="Z32" s="109">
        <f>Y32</f>
        <v/>
      </c>
    </row>
    <row r="33">
      <c r="A33" t="inlineStr">
        <is>
          <t>CAPEX desarrollo</t>
        </is>
      </c>
      <c r="B33" s="110" t="n">
        <v>-0.1</v>
      </c>
      <c r="C33" s="109">
        <f>IF($A33="Brent",'01_Supuestos'!$F$8*(1+$B33),'01_Supuestos'!$F$8)</f>
        <v/>
      </c>
      <c r="D33" s="109">
        <f>IF($A33="Reservas",'01_Supuestos'!$F$10*(1+$B33),'01_Supuestos'!$F$10)</f>
        <v/>
      </c>
      <c r="E33" s="109">
        <f>IF($A33="CAPEX desarrollo",'01_Supuestos'!$F$13*(1+$B33),'01_Supuestos'!$F$13)</f>
        <v/>
      </c>
      <c r="F33" s="109">
        <f>IF($A33="OPEX variable",'01_Supuestos'!$F$14*(1+$B33),'01_Supuestos'!$F$14)</f>
        <v/>
      </c>
      <c r="G33" s="109">
        <f>IF($A33="Royalty",'01_Supuestos'!$F$12*(1+$B33),'01_Supuestos'!$F$12)</f>
        <v/>
      </c>
      <c r="H33" s="109">
        <f>'01_Supuestos'!$F$16</f>
        <v/>
      </c>
      <c r="I33" s="109">
        <f>IF($A33="Tasa descuento",'01_Supuestos'!$F$17*(1+$B33),'01_Supuestos'!$F$17)</f>
        <v/>
      </c>
      <c r="J33" s="109">
        <f>'01_Supuestos'!$F$11</f>
        <v/>
      </c>
      <c r="K33" s="109">
        <f>'01_Supuestos'!$F$15</f>
        <v/>
      </c>
      <c r="L33" s="109">
        <f>'01_Supuestos'!$F$18</f>
        <v/>
      </c>
      <c r="M33" s="109">
        <f>'01_Supuestos'!$F$19</f>
        <v/>
      </c>
      <c r="N33" s="109">
        <f>((('01_Supuestos'!C31*$D33)*$J33*($C33-'01_Supuestos'!$F$9))-((('01_Supuestos'!C31*$D33)*$J33*($C33-'01_Supuestos'!$F$9))*$G33)-(('01_Supuestos'!C31*$D33)*$J33*$F33)-(IF(('01_Supuestos'!C31*$D33)&gt;0,$K33,0)))-((('01_Supuestos'!C31*$D33)*$J33*($C33-'01_Supuestos'!$F$9))*$L33)-($E33*'01_Supuestos'!C32)-(IF('01_Supuestos'!C30=MAX('01_Supuestos'!$C$30:$M$30),$M33,0))-(MAX(0,(((('01_Supuestos'!C31*$D33)*$J33*($C33-'01_Supuestos'!$F$9))-((('01_Supuestos'!C31*$D33)*$J33*($C33-'01_Supuestos'!$F$9))*$G33)-(('01_Supuestos'!C31*$D33)*$J33*$F33)-(IF(('01_Supuestos'!C31*$D33)&gt;0,$K33,0)))-($E33*'01_Supuestos'!C33)))*$H33)</f>
        <v/>
      </c>
      <c r="O33" s="109">
        <f>((('01_Supuestos'!D31*$D33)*$J33*($C33-'01_Supuestos'!$F$9))-((('01_Supuestos'!D31*$D33)*$J33*($C33-'01_Supuestos'!$F$9))*$G33)-(('01_Supuestos'!D31*$D33)*$J33*$F33)-(IF(('01_Supuestos'!D31*$D33)&gt;0,$K33,0)))-((('01_Supuestos'!D31*$D33)*$J33*($C33-'01_Supuestos'!$F$9))*$L33)-($E33*'01_Supuestos'!D32)-(IF('01_Supuestos'!D30=MAX('01_Supuestos'!$C$30:$M$30),$M33,0))-(MAX(0,(((('01_Supuestos'!D31*$D33)*$J33*($C33-'01_Supuestos'!$F$9))-((('01_Supuestos'!D31*$D33)*$J33*($C33-'01_Supuestos'!$F$9))*$G33)-(('01_Supuestos'!D31*$D33)*$J33*$F33)-(IF(('01_Supuestos'!D31*$D33)&gt;0,$K33,0)))-($E33*'01_Supuestos'!D33)))*$H33)</f>
        <v/>
      </c>
      <c r="P33" s="109">
        <f>((('01_Supuestos'!E31*$D33)*$J33*($C33-'01_Supuestos'!$F$9))-((('01_Supuestos'!E31*$D33)*$J33*($C33-'01_Supuestos'!$F$9))*$G33)-(('01_Supuestos'!E31*$D33)*$J33*$F33)-(IF(('01_Supuestos'!E31*$D33)&gt;0,$K33,0)))-((('01_Supuestos'!E31*$D33)*$J33*($C33-'01_Supuestos'!$F$9))*$L33)-($E33*'01_Supuestos'!E32)-(IF('01_Supuestos'!E30=MAX('01_Supuestos'!$C$30:$M$30),$M33,0))-(MAX(0,(((('01_Supuestos'!E31*$D33)*$J33*($C33-'01_Supuestos'!$F$9))-((('01_Supuestos'!E31*$D33)*$J33*($C33-'01_Supuestos'!$F$9))*$G33)-(('01_Supuestos'!E31*$D33)*$J33*$F33)-(IF(('01_Supuestos'!E31*$D33)&gt;0,$K33,0)))-($E33*'01_Supuestos'!E33)))*$H33)</f>
        <v/>
      </c>
      <c r="Q33" s="109">
        <f>((('01_Supuestos'!F31*$D33)*$J33*($C33-'01_Supuestos'!$F$9))-((('01_Supuestos'!F31*$D33)*$J33*($C33-'01_Supuestos'!$F$9))*$G33)-(('01_Supuestos'!F31*$D33)*$J33*$F33)-(IF(('01_Supuestos'!F31*$D33)&gt;0,$K33,0)))-((('01_Supuestos'!F31*$D33)*$J33*($C33-'01_Supuestos'!$F$9))*$L33)-($E33*'01_Supuestos'!F32)-(IF('01_Supuestos'!F30=MAX('01_Supuestos'!$C$30:$M$30),$M33,0))-(MAX(0,(((('01_Supuestos'!F31*$D33)*$J33*($C33-'01_Supuestos'!$F$9))-((('01_Supuestos'!F31*$D33)*$J33*($C33-'01_Supuestos'!$F$9))*$G33)-(('01_Supuestos'!F31*$D33)*$J33*$F33)-(IF(('01_Supuestos'!F31*$D33)&gt;0,$K33,0)))-($E33*'01_Supuestos'!F33)))*$H33)</f>
        <v/>
      </c>
      <c r="R33" s="109">
        <f>((('01_Supuestos'!G31*$D33)*$J33*($C33-'01_Supuestos'!$F$9))-((('01_Supuestos'!G31*$D33)*$J33*($C33-'01_Supuestos'!$F$9))*$G33)-(('01_Supuestos'!G31*$D33)*$J33*$F33)-(IF(('01_Supuestos'!G31*$D33)&gt;0,$K33,0)))-((('01_Supuestos'!G31*$D33)*$J33*($C33-'01_Supuestos'!$F$9))*$L33)-($E33*'01_Supuestos'!G32)-(IF('01_Supuestos'!G30=MAX('01_Supuestos'!$C$30:$M$30),$M33,0))-(MAX(0,(((('01_Supuestos'!G31*$D33)*$J33*($C33-'01_Supuestos'!$F$9))-((('01_Supuestos'!G31*$D33)*$J33*($C33-'01_Supuestos'!$F$9))*$G33)-(('01_Supuestos'!G31*$D33)*$J33*$F33)-(IF(('01_Supuestos'!G31*$D33)&gt;0,$K33,0)))-($E33*'01_Supuestos'!G33)))*$H33)</f>
        <v/>
      </c>
      <c r="S33" s="109">
        <f>((('01_Supuestos'!H31*$D33)*$J33*($C33-'01_Supuestos'!$F$9))-((('01_Supuestos'!H31*$D33)*$J33*($C33-'01_Supuestos'!$F$9))*$G33)-(('01_Supuestos'!H31*$D33)*$J33*$F33)-(IF(('01_Supuestos'!H31*$D33)&gt;0,$K33,0)))-((('01_Supuestos'!H31*$D33)*$J33*($C33-'01_Supuestos'!$F$9))*$L33)-($E33*'01_Supuestos'!H32)-(IF('01_Supuestos'!H30=MAX('01_Supuestos'!$C$30:$M$30),$M33,0))-(MAX(0,(((('01_Supuestos'!H31*$D33)*$J33*($C33-'01_Supuestos'!$F$9))-((('01_Supuestos'!H31*$D33)*$J33*($C33-'01_Supuestos'!$F$9))*$G33)-(('01_Supuestos'!H31*$D33)*$J33*$F33)-(IF(('01_Supuestos'!H31*$D33)&gt;0,$K33,0)))-($E33*'01_Supuestos'!H33)))*$H33)</f>
        <v/>
      </c>
      <c r="T33" s="109">
        <f>((('01_Supuestos'!I31*$D33)*$J33*($C33-'01_Supuestos'!$F$9))-((('01_Supuestos'!I31*$D33)*$J33*($C33-'01_Supuestos'!$F$9))*$G33)-(('01_Supuestos'!I31*$D33)*$J33*$F33)-(IF(('01_Supuestos'!I31*$D33)&gt;0,$K33,0)))-((('01_Supuestos'!I31*$D33)*$J33*($C33-'01_Supuestos'!$F$9))*$L33)-($E33*'01_Supuestos'!I32)-(IF('01_Supuestos'!I30=MAX('01_Supuestos'!$C$30:$M$30),$M33,0))-(MAX(0,(((('01_Supuestos'!I31*$D33)*$J33*($C33-'01_Supuestos'!$F$9))-((('01_Supuestos'!I31*$D33)*$J33*($C33-'01_Supuestos'!$F$9))*$G33)-(('01_Supuestos'!I31*$D33)*$J33*$F33)-(IF(('01_Supuestos'!I31*$D33)&gt;0,$K33,0)))-($E33*'01_Supuestos'!I33)))*$H33)</f>
        <v/>
      </c>
      <c r="U33" s="109">
        <f>((('01_Supuestos'!J31*$D33)*$J33*($C33-'01_Supuestos'!$F$9))-((('01_Supuestos'!J31*$D33)*$J33*($C33-'01_Supuestos'!$F$9))*$G33)-(('01_Supuestos'!J31*$D33)*$J33*$F33)-(IF(('01_Supuestos'!J31*$D33)&gt;0,$K33,0)))-((('01_Supuestos'!J31*$D33)*$J33*($C33-'01_Supuestos'!$F$9))*$L33)-($E33*'01_Supuestos'!J32)-(IF('01_Supuestos'!J30=MAX('01_Supuestos'!$C$30:$M$30),$M33,0))-(MAX(0,(((('01_Supuestos'!J31*$D33)*$J33*($C33-'01_Supuestos'!$F$9))-((('01_Supuestos'!J31*$D33)*$J33*($C33-'01_Supuestos'!$F$9))*$G33)-(('01_Supuestos'!J31*$D33)*$J33*$F33)-(IF(('01_Supuestos'!J31*$D33)&gt;0,$K33,0)))-($E33*'01_Supuestos'!J33)))*$H33)</f>
        <v/>
      </c>
      <c r="V33" s="109">
        <f>((('01_Supuestos'!K31*$D33)*$J33*($C33-'01_Supuestos'!$F$9))-((('01_Supuestos'!K31*$D33)*$J33*($C33-'01_Supuestos'!$F$9))*$G33)-(('01_Supuestos'!K31*$D33)*$J33*$F33)-(IF(('01_Supuestos'!K31*$D33)&gt;0,$K33,0)))-((('01_Supuestos'!K31*$D33)*$J33*($C33-'01_Supuestos'!$F$9))*$L33)-($E33*'01_Supuestos'!K32)-(IF('01_Supuestos'!K30=MAX('01_Supuestos'!$C$30:$M$30),$M33,0))-(MAX(0,(((('01_Supuestos'!K31*$D33)*$J33*($C33-'01_Supuestos'!$F$9))-((('01_Supuestos'!K31*$D33)*$J33*($C33-'01_Supuestos'!$F$9))*$G33)-(('01_Supuestos'!K31*$D33)*$J33*$F33)-(IF(('01_Supuestos'!K31*$D33)&gt;0,$K33,0)))-($E33*'01_Supuestos'!K33)))*$H33)</f>
        <v/>
      </c>
      <c r="W33" s="109">
        <f>((('01_Supuestos'!L31*$D33)*$J33*($C33-'01_Supuestos'!$F$9))-((('01_Supuestos'!L31*$D33)*$J33*($C33-'01_Supuestos'!$F$9))*$G33)-(('01_Supuestos'!L31*$D33)*$J33*$F33)-(IF(('01_Supuestos'!L31*$D33)&gt;0,$K33,0)))-((('01_Supuestos'!L31*$D33)*$J33*($C33-'01_Supuestos'!$F$9))*$L33)-($E33*'01_Supuestos'!L32)-(IF('01_Supuestos'!L30=MAX('01_Supuestos'!$C$30:$M$30),$M33,0))-(MAX(0,(((('01_Supuestos'!L31*$D33)*$J33*($C33-'01_Supuestos'!$F$9))-((('01_Supuestos'!L31*$D33)*$J33*($C33-'01_Supuestos'!$F$9))*$G33)-(('01_Supuestos'!L31*$D33)*$J33*$F33)-(IF(('01_Supuestos'!L31*$D33)&gt;0,$K33,0)))-($E33*'01_Supuestos'!L33)))*$H33)</f>
        <v/>
      </c>
      <c r="X33" s="109">
        <f>((('01_Supuestos'!M31*$D33)*$J33*($C33-'01_Supuestos'!$F$9))-((('01_Supuestos'!M31*$D33)*$J33*($C33-'01_Supuestos'!$F$9))*$G33)-(('01_Supuestos'!M31*$D33)*$J33*$F33)-(IF(('01_Supuestos'!M31*$D33)&gt;0,$K33,0)))-((('01_Supuestos'!M31*$D33)*$J33*($C33-'01_Supuestos'!$F$9))*$L33)-($E33*'01_Supuestos'!M32)-(IF('01_Supuestos'!M30=MAX('01_Supuestos'!$C$30:$M$30),$M33,0))-(MAX(0,(((('01_Supuestos'!M31*$D33)*$J33*($C33-'01_Supuestos'!$F$9))-((('01_Supuestos'!M31*$D33)*$J33*($C33-'01_Supuestos'!$F$9))*$G33)-(('01_Supuestos'!M31*$D33)*$J33*$F33)-(IF(('01_Supuestos'!M31*$D33)&gt;0,$K33,0)))-($E33*'01_Supuestos'!M33)))*$H33)</f>
        <v/>
      </c>
      <c r="Y33" s="109">
        <f>N33/(1+$I33)^'01_Supuestos'!C30+O33/(1+$I33)^'01_Supuestos'!D30+P33/(1+$I33)^'01_Supuestos'!E30+Q33/(1+$I33)^'01_Supuestos'!F30+R33/(1+$I33)^'01_Supuestos'!G30+S33/(1+$I33)^'01_Supuestos'!H30+T33/(1+$I33)^'01_Supuestos'!I30+U33/(1+$I33)^'01_Supuestos'!J30+V33/(1+$I33)^'01_Supuestos'!K30+W33/(1+$I33)^'01_Supuestos'!L30+X33/(1+$I33)^'01_Supuestos'!M30</f>
        <v/>
      </c>
      <c r="Z33" s="109">
        <f>Y33</f>
        <v/>
      </c>
    </row>
    <row r="34">
      <c r="A34" t="inlineStr">
        <is>
          <t>CAPEX desarrollo</t>
        </is>
      </c>
      <c r="B34" s="110" t="n">
        <v>0</v>
      </c>
      <c r="C34" s="109">
        <f>IF($A34="Brent",'01_Supuestos'!$F$8*(1+$B34),'01_Supuestos'!$F$8)</f>
        <v/>
      </c>
      <c r="D34" s="109">
        <f>IF($A34="Reservas",'01_Supuestos'!$F$10*(1+$B34),'01_Supuestos'!$F$10)</f>
        <v/>
      </c>
      <c r="E34" s="109">
        <f>IF($A34="CAPEX desarrollo",'01_Supuestos'!$F$13*(1+$B34),'01_Supuestos'!$F$13)</f>
        <v/>
      </c>
      <c r="F34" s="109">
        <f>IF($A34="OPEX variable",'01_Supuestos'!$F$14*(1+$B34),'01_Supuestos'!$F$14)</f>
        <v/>
      </c>
      <c r="G34" s="109">
        <f>IF($A34="Royalty",'01_Supuestos'!$F$12*(1+$B34),'01_Supuestos'!$F$12)</f>
        <v/>
      </c>
      <c r="H34" s="109">
        <f>'01_Supuestos'!$F$16</f>
        <v/>
      </c>
      <c r="I34" s="109">
        <f>IF($A34="Tasa descuento",'01_Supuestos'!$F$17*(1+$B34),'01_Supuestos'!$F$17)</f>
        <v/>
      </c>
      <c r="J34" s="109">
        <f>'01_Supuestos'!$F$11</f>
        <v/>
      </c>
      <c r="K34" s="109">
        <f>'01_Supuestos'!$F$15</f>
        <v/>
      </c>
      <c r="L34" s="109">
        <f>'01_Supuestos'!$F$18</f>
        <v/>
      </c>
      <c r="M34" s="109">
        <f>'01_Supuestos'!$F$19</f>
        <v/>
      </c>
      <c r="N34" s="109">
        <f>((('01_Supuestos'!C31*$D34)*$J34*($C34-'01_Supuestos'!$F$9))-((('01_Supuestos'!C31*$D34)*$J34*($C34-'01_Supuestos'!$F$9))*$G34)-(('01_Supuestos'!C31*$D34)*$J34*$F34)-(IF(('01_Supuestos'!C31*$D34)&gt;0,$K34,0)))-((('01_Supuestos'!C31*$D34)*$J34*($C34-'01_Supuestos'!$F$9))*$L34)-($E34*'01_Supuestos'!C32)-(IF('01_Supuestos'!C30=MAX('01_Supuestos'!$C$30:$M$30),$M34,0))-(MAX(0,(((('01_Supuestos'!C31*$D34)*$J34*($C34-'01_Supuestos'!$F$9))-((('01_Supuestos'!C31*$D34)*$J34*($C34-'01_Supuestos'!$F$9))*$G34)-(('01_Supuestos'!C31*$D34)*$J34*$F34)-(IF(('01_Supuestos'!C31*$D34)&gt;0,$K34,0)))-($E34*'01_Supuestos'!C33)))*$H34)</f>
        <v/>
      </c>
      <c r="O34" s="109">
        <f>((('01_Supuestos'!D31*$D34)*$J34*($C34-'01_Supuestos'!$F$9))-((('01_Supuestos'!D31*$D34)*$J34*($C34-'01_Supuestos'!$F$9))*$G34)-(('01_Supuestos'!D31*$D34)*$J34*$F34)-(IF(('01_Supuestos'!D31*$D34)&gt;0,$K34,0)))-((('01_Supuestos'!D31*$D34)*$J34*($C34-'01_Supuestos'!$F$9))*$L34)-($E34*'01_Supuestos'!D32)-(IF('01_Supuestos'!D30=MAX('01_Supuestos'!$C$30:$M$30),$M34,0))-(MAX(0,(((('01_Supuestos'!D31*$D34)*$J34*($C34-'01_Supuestos'!$F$9))-((('01_Supuestos'!D31*$D34)*$J34*($C34-'01_Supuestos'!$F$9))*$G34)-(('01_Supuestos'!D31*$D34)*$J34*$F34)-(IF(('01_Supuestos'!D31*$D34)&gt;0,$K34,0)))-($E34*'01_Supuestos'!D33)))*$H34)</f>
        <v/>
      </c>
      <c r="P34" s="109">
        <f>((('01_Supuestos'!E31*$D34)*$J34*($C34-'01_Supuestos'!$F$9))-((('01_Supuestos'!E31*$D34)*$J34*($C34-'01_Supuestos'!$F$9))*$G34)-(('01_Supuestos'!E31*$D34)*$J34*$F34)-(IF(('01_Supuestos'!E31*$D34)&gt;0,$K34,0)))-((('01_Supuestos'!E31*$D34)*$J34*($C34-'01_Supuestos'!$F$9))*$L34)-($E34*'01_Supuestos'!E32)-(IF('01_Supuestos'!E30=MAX('01_Supuestos'!$C$30:$M$30),$M34,0))-(MAX(0,(((('01_Supuestos'!E31*$D34)*$J34*($C34-'01_Supuestos'!$F$9))-((('01_Supuestos'!E31*$D34)*$J34*($C34-'01_Supuestos'!$F$9))*$G34)-(('01_Supuestos'!E31*$D34)*$J34*$F34)-(IF(('01_Supuestos'!E31*$D34)&gt;0,$K34,0)))-($E34*'01_Supuestos'!E33)))*$H34)</f>
        <v/>
      </c>
      <c r="Q34" s="109">
        <f>((('01_Supuestos'!F31*$D34)*$J34*($C34-'01_Supuestos'!$F$9))-((('01_Supuestos'!F31*$D34)*$J34*($C34-'01_Supuestos'!$F$9))*$G34)-(('01_Supuestos'!F31*$D34)*$J34*$F34)-(IF(('01_Supuestos'!F31*$D34)&gt;0,$K34,0)))-((('01_Supuestos'!F31*$D34)*$J34*($C34-'01_Supuestos'!$F$9))*$L34)-($E34*'01_Supuestos'!F32)-(IF('01_Supuestos'!F30=MAX('01_Supuestos'!$C$30:$M$30),$M34,0))-(MAX(0,(((('01_Supuestos'!F31*$D34)*$J34*($C34-'01_Supuestos'!$F$9))-((('01_Supuestos'!F31*$D34)*$J34*($C34-'01_Supuestos'!$F$9))*$G34)-(('01_Supuestos'!F31*$D34)*$J34*$F34)-(IF(('01_Supuestos'!F31*$D34)&gt;0,$K34,0)))-($E34*'01_Supuestos'!F33)))*$H34)</f>
        <v/>
      </c>
      <c r="R34" s="109">
        <f>((('01_Supuestos'!G31*$D34)*$J34*($C34-'01_Supuestos'!$F$9))-((('01_Supuestos'!G31*$D34)*$J34*($C34-'01_Supuestos'!$F$9))*$G34)-(('01_Supuestos'!G31*$D34)*$J34*$F34)-(IF(('01_Supuestos'!G31*$D34)&gt;0,$K34,0)))-((('01_Supuestos'!G31*$D34)*$J34*($C34-'01_Supuestos'!$F$9))*$L34)-($E34*'01_Supuestos'!G32)-(IF('01_Supuestos'!G30=MAX('01_Supuestos'!$C$30:$M$30),$M34,0))-(MAX(0,(((('01_Supuestos'!G31*$D34)*$J34*($C34-'01_Supuestos'!$F$9))-((('01_Supuestos'!G31*$D34)*$J34*($C34-'01_Supuestos'!$F$9))*$G34)-(('01_Supuestos'!G31*$D34)*$J34*$F34)-(IF(('01_Supuestos'!G31*$D34)&gt;0,$K34,0)))-($E34*'01_Supuestos'!G33)))*$H34)</f>
        <v/>
      </c>
      <c r="S34" s="109">
        <f>((('01_Supuestos'!H31*$D34)*$J34*($C34-'01_Supuestos'!$F$9))-((('01_Supuestos'!H31*$D34)*$J34*($C34-'01_Supuestos'!$F$9))*$G34)-(('01_Supuestos'!H31*$D34)*$J34*$F34)-(IF(('01_Supuestos'!H31*$D34)&gt;0,$K34,0)))-((('01_Supuestos'!H31*$D34)*$J34*($C34-'01_Supuestos'!$F$9))*$L34)-($E34*'01_Supuestos'!H32)-(IF('01_Supuestos'!H30=MAX('01_Supuestos'!$C$30:$M$30),$M34,0))-(MAX(0,(((('01_Supuestos'!H31*$D34)*$J34*($C34-'01_Supuestos'!$F$9))-((('01_Supuestos'!H31*$D34)*$J34*($C34-'01_Supuestos'!$F$9))*$G34)-(('01_Supuestos'!H31*$D34)*$J34*$F34)-(IF(('01_Supuestos'!H31*$D34)&gt;0,$K34,0)))-($E34*'01_Supuestos'!H33)))*$H34)</f>
        <v/>
      </c>
      <c r="T34" s="109">
        <f>((('01_Supuestos'!I31*$D34)*$J34*($C34-'01_Supuestos'!$F$9))-((('01_Supuestos'!I31*$D34)*$J34*($C34-'01_Supuestos'!$F$9))*$G34)-(('01_Supuestos'!I31*$D34)*$J34*$F34)-(IF(('01_Supuestos'!I31*$D34)&gt;0,$K34,0)))-((('01_Supuestos'!I31*$D34)*$J34*($C34-'01_Supuestos'!$F$9))*$L34)-($E34*'01_Supuestos'!I32)-(IF('01_Supuestos'!I30=MAX('01_Supuestos'!$C$30:$M$30),$M34,0))-(MAX(0,(((('01_Supuestos'!I31*$D34)*$J34*($C34-'01_Supuestos'!$F$9))-((('01_Supuestos'!I31*$D34)*$J34*($C34-'01_Supuestos'!$F$9))*$G34)-(('01_Supuestos'!I31*$D34)*$J34*$F34)-(IF(('01_Supuestos'!I31*$D34)&gt;0,$K34,0)))-($E34*'01_Supuestos'!I33)))*$H34)</f>
        <v/>
      </c>
      <c r="U34" s="109">
        <f>((('01_Supuestos'!J31*$D34)*$J34*($C34-'01_Supuestos'!$F$9))-((('01_Supuestos'!J31*$D34)*$J34*($C34-'01_Supuestos'!$F$9))*$G34)-(('01_Supuestos'!J31*$D34)*$J34*$F34)-(IF(('01_Supuestos'!J31*$D34)&gt;0,$K34,0)))-((('01_Supuestos'!J31*$D34)*$J34*($C34-'01_Supuestos'!$F$9))*$L34)-($E34*'01_Supuestos'!J32)-(IF('01_Supuestos'!J30=MAX('01_Supuestos'!$C$30:$M$30),$M34,0))-(MAX(0,(((('01_Supuestos'!J31*$D34)*$J34*($C34-'01_Supuestos'!$F$9))-((('01_Supuestos'!J31*$D34)*$J34*($C34-'01_Supuestos'!$F$9))*$G34)-(('01_Supuestos'!J31*$D34)*$J34*$F34)-(IF(('01_Supuestos'!J31*$D34)&gt;0,$K34,0)))-($E34*'01_Supuestos'!J33)))*$H34)</f>
        <v/>
      </c>
      <c r="V34" s="109">
        <f>((('01_Supuestos'!K31*$D34)*$J34*($C34-'01_Supuestos'!$F$9))-((('01_Supuestos'!K31*$D34)*$J34*($C34-'01_Supuestos'!$F$9))*$G34)-(('01_Supuestos'!K31*$D34)*$J34*$F34)-(IF(('01_Supuestos'!K31*$D34)&gt;0,$K34,0)))-((('01_Supuestos'!K31*$D34)*$J34*($C34-'01_Supuestos'!$F$9))*$L34)-($E34*'01_Supuestos'!K32)-(IF('01_Supuestos'!K30=MAX('01_Supuestos'!$C$30:$M$30),$M34,0))-(MAX(0,(((('01_Supuestos'!K31*$D34)*$J34*($C34-'01_Supuestos'!$F$9))-((('01_Supuestos'!K31*$D34)*$J34*($C34-'01_Supuestos'!$F$9))*$G34)-(('01_Supuestos'!K31*$D34)*$J34*$F34)-(IF(('01_Supuestos'!K31*$D34)&gt;0,$K34,0)))-($E34*'01_Supuestos'!K33)))*$H34)</f>
        <v/>
      </c>
      <c r="W34" s="109">
        <f>((('01_Supuestos'!L31*$D34)*$J34*($C34-'01_Supuestos'!$F$9))-((('01_Supuestos'!L31*$D34)*$J34*($C34-'01_Supuestos'!$F$9))*$G34)-(('01_Supuestos'!L31*$D34)*$J34*$F34)-(IF(('01_Supuestos'!L31*$D34)&gt;0,$K34,0)))-((('01_Supuestos'!L31*$D34)*$J34*($C34-'01_Supuestos'!$F$9))*$L34)-($E34*'01_Supuestos'!L32)-(IF('01_Supuestos'!L30=MAX('01_Supuestos'!$C$30:$M$30),$M34,0))-(MAX(0,(((('01_Supuestos'!L31*$D34)*$J34*($C34-'01_Supuestos'!$F$9))-((('01_Supuestos'!L31*$D34)*$J34*($C34-'01_Supuestos'!$F$9))*$G34)-(('01_Supuestos'!L31*$D34)*$J34*$F34)-(IF(('01_Supuestos'!L31*$D34)&gt;0,$K34,0)))-($E34*'01_Supuestos'!L33)))*$H34)</f>
        <v/>
      </c>
      <c r="X34" s="109">
        <f>((('01_Supuestos'!M31*$D34)*$J34*($C34-'01_Supuestos'!$F$9))-((('01_Supuestos'!M31*$D34)*$J34*($C34-'01_Supuestos'!$F$9))*$G34)-(('01_Supuestos'!M31*$D34)*$J34*$F34)-(IF(('01_Supuestos'!M31*$D34)&gt;0,$K34,0)))-((('01_Supuestos'!M31*$D34)*$J34*($C34-'01_Supuestos'!$F$9))*$L34)-($E34*'01_Supuestos'!M32)-(IF('01_Supuestos'!M30=MAX('01_Supuestos'!$C$30:$M$30),$M34,0))-(MAX(0,(((('01_Supuestos'!M31*$D34)*$J34*($C34-'01_Supuestos'!$F$9))-((('01_Supuestos'!M31*$D34)*$J34*($C34-'01_Supuestos'!$F$9))*$G34)-(('01_Supuestos'!M31*$D34)*$J34*$F34)-(IF(('01_Supuestos'!M31*$D34)&gt;0,$K34,0)))-($E34*'01_Supuestos'!M33)))*$H34)</f>
        <v/>
      </c>
      <c r="Y34" s="109">
        <f>N34/(1+$I34)^'01_Supuestos'!C30+O34/(1+$I34)^'01_Supuestos'!D30+P34/(1+$I34)^'01_Supuestos'!E30+Q34/(1+$I34)^'01_Supuestos'!F30+R34/(1+$I34)^'01_Supuestos'!G30+S34/(1+$I34)^'01_Supuestos'!H30+T34/(1+$I34)^'01_Supuestos'!I30+U34/(1+$I34)^'01_Supuestos'!J30+V34/(1+$I34)^'01_Supuestos'!K30+W34/(1+$I34)^'01_Supuestos'!L30+X34/(1+$I34)^'01_Supuestos'!M30</f>
        <v/>
      </c>
      <c r="Z34" s="109">
        <f>Y34</f>
        <v/>
      </c>
    </row>
    <row r="35">
      <c r="A35" t="inlineStr">
        <is>
          <t>CAPEX desarrollo</t>
        </is>
      </c>
      <c r="B35" s="110" t="n">
        <v>0.1</v>
      </c>
      <c r="C35" s="109">
        <f>IF($A35="Brent",'01_Supuestos'!$F$8*(1+$B35),'01_Supuestos'!$F$8)</f>
        <v/>
      </c>
      <c r="D35" s="109">
        <f>IF($A35="Reservas",'01_Supuestos'!$F$10*(1+$B35),'01_Supuestos'!$F$10)</f>
        <v/>
      </c>
      <c r="E35" s="109">
        <f>IF($A35="CAPEX desarrollo",'01_Supuestos'!$F$13*(1+$B35),'01_Supuestos'!$F$13)</f>
        <v/>
      </c>
      <c r="F35" s="109">
        <f>IF($A35="OPEX variable",'01_Supuestos'!$F$14*(1+$B35),'01_Supuestos'!$F$14)</f>
        <v/>
      </c>
      <c r="G35" s="109">
        <f>IF($A35="Royalty",'01_Supuestos'!$F$12*(1+$B35),'01_Supuestos'!$F$12)</f>
        <v/>
      </c>
      <c r="H35" s="109">
        <f>'01_Supuestos'!$F$16</f>
        <v/>
      </c>
      <c r="I35" s="109">
        <f>IF($A35="Tasa descuento",'01_Supuestos'!$F$17*(1+$B35),'01_Supuestos'!$F$17)</f>
        <v/>
      </c>
      <c r="J35" s="109">
        <f>'01_Supuestos'!$F$11</f>
        <v/>
      </c>
      <c r="K35" s="109">
        <f>'01_Supuestos'!$F$15</f>
        <v/>
      </c>
      <c r="L35" s="109">
        <f>'01_Supuestos'!$F$18</f>
        <v/>
      </c>
      <c r="M35" s="109">
        <f>'01_Supuestos'!$F$19</f>
        <v/>
      </c>
      <c r="N35" s="109">
        <f>((('01_Supuestos'!C31*$D35)*$J35*($C35-'01_Supuestos'!$F$9))-((('01_Supuestos'!C31*$D35)*$J35*($C35-'01_Supuestos'!$F$9))*$G35)-(('01_Supuestos'!C31*$D35)*$J35*$F35)-(IF(('01_Supuestos'!C31*$D35)&gt;0,$K35,0)))-((('01_Supuestos'!C31*$D35)*$J35*($C35-'01_Supuestos'!$F$9))*$L35)-($E35*'01_Supuestos'!C32)-(IF('01_Supuestos'!C30=MAX('01_Supuestos'!$C$30:$M$30),$M35,0))-(MAX(0,(((('01_Supuestos'!C31*$D35)*$J35*($C35-'01_Supuestos'!$F$9))-((('01_Supuestos'!C31*$D35)*$J35*($C35-'01_Supuestos'!$F$9))*$G35)-(('01_Supuestos'!C31*$D35)*$J35*$F35)-(IF(('01_Supuestos'!C31*$D35)&gt;0,$K35,0)))-($E35*'01_Supuestos'!C33)))*$H35)</f>
        <v/>
      </c>
      <c r="O35" s="109">
        <f>((('01_Supuestos'!D31*$D35)*$J35*($C35-'01_Supuestos'!$F$9))-((('01_Supuestos'!D31*$D35)*$J35*($C35-'01_Supuestos'!$F$9))*$G35)-(('01_Supuestos'!D31*$D35)*$J35*$F35)-(IF(('01_Supuestos'!D31*$D35)&gt;0,$K35,0)))-((('01_Supuestos'!D31*$D35)*$J35*($C35-'01_Supuestos'!$F$9))*$L35)-($E35*'01_Supuestos'!D32)-(IF('01_Supuestos'!D30=MAX('01_Supuestos'!$C$30:$M$30),$M35,0))-(MAX(0,(((('01_Supuestos'!D31*$D35)*$J35*($C35-'01_Supuestos'!$F$9))-((('01_Supuestos'!D31*$D35)*$J35*($C35-'01_Supuestos'!$F$9))*$G35)-(('01_Supuestos'!D31*$D35)*$J35*$F35)-(IF(('01_Supuestos'!D31*$D35)&gt;0,$K35,0)))-($E35*'01_Supuestos'!D33)))*$H35)</f>
        <v/>
      </c>
      <c r="P35" s="109">
        <f>((('01_Supuestos'!E31*$D35)*$J35*($C35-'01_Supuestos'!$F$9))-((('01_Supuestos'!E31*$D35)*$J35*($C35-'01_Supuestos'!$F$9))*$G35)-(('01_Supuestos'!E31*$D35)*$J35*$F35)-(IF(('01_Supuestos'!E31*$D35)&gt;0,$K35,0)))-((('01_Supuestos'!E31*$D35)*$J35*($C35-'01_Supuestos'!$F$9))*$L35)-($E35*'01_Supuestos'!E32)-(IF('01_Supuestos'!E30=MAX('01_Supuestos'!$C$30:$M$30),$M35,0))-(MAX(0,(((('01_Supuestos'!E31*$D35)*$J35*($C35-'01_Supuestos'!$F$9))-((('01_Supuestos'!E31*$D35)*$J35*($C35-'01_Supuestos'!$F$9))*$G35)-(('01_Supuestos'!E31*$D35)*$J35*$F35)-(IF(('01_Supuestos'!E31*$D35)&gt;0,$K35,0)))-($E35*'01_Supuestos'!E33)))*$H35)</f>
        <v/>
      </c>
      <c r="Q35" s="109">
        <f>((('01_Supuestos'!F31*$D35)*$J35*($C35-'01_Supuestos'!$F$9))-((('01_Supuestos'!F31*$D35)*$J35*($C35-'01_Supuestos'!$F$9))*$G35)-(('01_Supuestos'!F31*$D35)*$J35*$F35)-(IF(('01_Supuestos'!F31*$D35)&gt;0,$K35,0)))-((('01_Supuestos'!F31*$D35)*$J35*($C35-'01_Supuestos'!$F$9))*$L35)-($E35*'01_Supuestos'!F32)-(IF('01_Supuestos'!F30=MAX('01_Supuestos'!$C$30:$M$30),$M35,0))-(MAX(0,(((('01_Supuestos'!F31*$D35)*$J35*($C35-'01_Supuestos'!$F$9))-((('01_Supuestos'!F31*$D35)*$J35*($C35-'01_Supuestos'!$F$9))*$G35)-(('01_Supuestos'!F31*$D35)*$J35*$F35)-(IF(('01_Supuestos'!F31*$D35)&gt;0,$K35,0)))-($E35*'01_Supuestos'!F33)))*$H35)</f>
        <v/>
      </c>
      <c r="R35" s="109">
        <f>((('01_Supuestos'!G31*$D35)*$J35*($C35-'01_Supuestos'!$F$9))-((('01_Supuestos'!G31*$D35)*$J35*($C35-'01_Supuestos'!$F$9))*$G35)-(('01_Supuestos'!G31*$D35)*$J35*$F35)-(IF(('01_Supuestos'!G31*$D35)&gt;0,$K35,0)))-((('01_Supuestos'!G31*$D35)*$J35*($C35-'01_Supuestos'!$F$9))*$L35)-($E35*'01_Supuestos'!G32)-(IF('01_Supuestos'!G30=MAX('01_Supuestos'!$C$30:$M$30),$M35,0))-(MAX(0,(((('01_Supuestos'!G31*$D35)*$J35*($C35-'01_Supuestos'!$F$9))-((('01_Supuestos'!G31*$D35)*$J35*($C35-'01_Supuestos'!$F$9))*$G35)-(('01_Supuestos'!G31*$D35)*$J35*$F35)-(IF(('01_Supuestos'!G31*$D35)&gt;0,$K35,0)))-($E35*'01_Supuestos'!G33)))*$H35)</f>
        <v/>
      </c>
      <c r="S35" s="109">
        <f>((('01_Supuestos'!H31*$D35)*$J35*($C35-'01_Supuestos'!$F$9))-((('01_Supuestos'!H31*$D35)*$J35*($C35-'01_Supuestos'!$F$9))*$G35)-(('01_Supuestos'!H31*$D35)*$J35*$F35)-(IF(('01_Supuestos'!H31*$D35)&gt;0,$K35,0)))-((('01_Supuestos'!H31*$D35)*$J35*($C35-'01_Supuestos'!$F$9))*$L35)-($E35*'01_Supuestos'!H32)-(IF('01_Supuestos'!H30=MAX('01_Supuestos'!$C$30:$M$30),$M35,0))-(MAX(0,(((('01_Supuestos'!H31*$D35)*$J35*($C35-'01_Supuestos'!$F$9))-((('01_Supuestos'!H31*$D35)*$J35*($C35-'01_Supuestos'!$F$9))*$G35)-(('01_Supuestos'!H31*$D35)*$J35*$F35)-(IF(('01_Supuestos'!H31*$D35)&gt;0,$K35,0)))-($E35*'01_Supuestos'!H33)))*$H35)</f>
        <v/>
      </c>
      <c r="T35" s="109">
        <f>((('01_Supuestos'!I31*$D35)*$J35*($C35-'01_Supuestos'!$F$9))-((('01_Supuestos'!I31*$D35)*$J35*($C35-'01_Supuestos'!$F$9))*$G35)-(('01_Supuestos'!I31*$D35)*$J35*$F35)-(IF(('01_Supuestos'!I31*$D35)&gt;0,$K35,0)))-((('01_Supuestos'!I31*$D35)*$J35*($C35-'01_Supuestos'!$F$9))*$L35)-($E35*'01_Supuestos'!I32)-(IF('01_Supuestos'!I30=MAX('01_Supuestos'!$C$30:$M$30),$M35,0))-(MAX(0,(((('01_Supuestos'!I31*$D35)*$J35*($C35-'01_Supuestos'!$F$9))-((('01_Supuestos'!I31*$D35)*$J35*($C35-'01_Supuestos'!$F$9))*$G35)-(('01_Supuestos'!I31*$D35)*$J35*$F35)-(IF(('01_Supuestos'!I31*$D35)&gt;0,$K35,0)))-($E35*'01_Supuestos'!I33)))*$H35)</f>
        <v/>
      </c>
      <c r="U35" s="109">
        <f>((('01_Supuestos'!J31*$D35)*$J35*($C35-'01_Supuestos'!$F$9))-((('01_Supuestos'!J31*$D35)*$J35*($C35-'01_Supuestos'!$F$9))*$G35)-(('01_Supuestos'!J31*$D35)*$J35*$F35)-(IF(('01_Supuestos'!J31*$D35)&gt;0,$K35,0)))-((('01_Supuestos'!J31*$D35)*$J35*($C35-'01_Supuestos'!$F$9))*$L35)-($E35*'01_Supuestos'!J32)-(IF('01_Supuestos'!J30=MAX('01_Supuestos'!$C$30:$M$30),$M35,0))-(MAX(0,(((('01_Supuestos'!J31*$D35)*$J35*($C35-'01_Supuestos'!$F$9))-((('01_Supuestos'!J31*$D35)*$J35*($C35-'01_Supuestos'!$F$9))*$G35)-(('01_Supuestos'!J31*$D35)*$J35*$F35)-(IF(('01_Supuestos'!J31*$D35)&gt;0,$K35,0)))-($E35*'01_Supuestos'!J33)))*$H35)</f>
        <v/>
      </c>
      <c r="V35" s="109">
        <f>((('01_Supuestos'!K31*$D35)*$J35*($C35-'01_Supuestos'!$F$9))-((('01_Supuestos'!K31*$D35)*$J35*($C35-'01_Supuestos'!$F$9))*$G35)-(('01_Supuestos'!K31*$D35)*$J35*$F35)-(IF(('01_Supuestos'!K31*$D35)&gt;0,$K35,0)))-((('01_Supuestos'!K31*$D35)*$J35*($C35-'01_Supuestos'!$F$9))*$L35)-($E35*'01_Supuestos'!K32)-(IF('01_Supuestos'!K30=MAX('01_Supuestos'!$C$30:$M$30),$M35,0))-(MAX(0,(((('01_Supuestos'!K31*$D35)*$J35*($C35-'01_Supuestos'!$F$9))-((('01_Supuestos'!K31*$D35)*$J35*($C35-'01_Supuestos'!$F$9))*$G35)-(('01_Supuestos'!K31*$D35)*$J35*$F35)-(IF(('01_Supuestos'!K31*$D35)&gt;0,$K35,0)))-($E35*'01_Supuestos'!K33)))*$H35)</f>
        <v/>
      </c>
      <c r="W35" s="109">
        <f>((('01_Supuestos'!L31*$D35)*$J35*($C35-'01_Supuestos'!$F$9))-((('01_Supuestos'!L31*$D35)*$J35*($C35-'01_Supuestos'!$F$9))*$G35)-(('01_Supuestos'!L31*$D35)*$J35*$F35)-(IF(('01_Supuestos'!L31*$D35)&gt;0,$K35,0)))-((('01_Supuestos'!L31*$D35)*$J35*($C35-'01_Supuestos'!$F$9))*$L35)-($E35*'01_Supuestos'!L32)-(IF('01_Supuestos'!L30=MAX('01_Supuestos'!$C$30:$M$30),$M35,0))-(MAX(0,(((('01_Supuestos'!L31*$D35)*$J35*($C35-'01_Supuestos'!$F$9))-((('01_Supuestos'!L31*$D35)*$J35*($C35-'01_Supuestos'!$F$9))*$G35)-(('01_Supuestos'!L31*$D35)*$J35*$F35)-(IF(('01_Supuestos'!L31*$D35)&gt;0,$K35,0)))-($E35*'01_Supuestos'!L33)))*$H35)</f>
        <v/>
      </c>
      <c r="X35" s="109">
        <f>((('01_Supuestos'!M31*$D35)*$J35*($C35-'01_Supuestos'!$F$9))-((('01_Supuestos'!M31*$D35)*$J35*($C35-'01_Supuestos'!$F$9))*$G35)-(('01_Supuestos'!M31*$D35)*$J35*$F35)-(IF(('01_Supuestos'!M31*$D35)&gt;0,$K35,0)))-((('01_Supuestos'!M31*$D35)*$J35*($C35-'01_Supuestos'!$F$9))*$L35)-($E35*'01_Supuestos'!M32)-(IF('01_Supuestos'!M30=MAX('01_Supuestos'!$C$30:$M$30),$M35,0))-(MAX(0,(((('01_Supuestos'!M31*$D35)*$J35*($C35-'01_Supuestos'!$F$9))-((('01_Supuestos'!M31*$D35)*$J35*($C35-'01_Supuestos'!$F$9))*$G35)-(('01_Supuestos'!M31*$D35)*$J35*$F35)-(IF(('01_Supuestos'!M31*$D35)&gt;0,$K35,0)))-($E35*'01_Supuestos'!M33)))*$H35)</f>
        <v/>
      </c>
      <c r="Y35" s="109">
        <f>N35/(1+$I35)^'01_Supuestos'!C30+O35/(1+$I35)^'01_Supuestos'!D30+P35/(1+$I35)^'01_Supuestos'!E30+Q35/(1+$I35)^'01_Supuestos'!F30+R35/(1+$I35)^'01_Supuestos'!G30+S35/(1+$I35)^'01_Supuestos'!H30+T35/(1+$I35)^'01_Supuestos'!I30+U35/(1+$I35)^'01_Supuestos'!J30+V35/(1+$I35)^'01_Supuestos'!K30+W35/(1+$I35)^'01_Supuestos'!L30+X35/(1+$I35)^'01_Supuestos'!M30</f>
        <v/>
      </c>
      <c r="Z35" s="109">
        <f>Y35</f>
        <v/>
      </c>
    </row>
    <row r="36">
      <c r="A36" t="inlineStr">
        <is>
          <t>CAPEX desarrollo</t>
        </is>
      </c>
      <c r="B36" s="110" t="n">
        <v>0.2</v>
      </c>
      <c r="C36" s="109">
        <f>IF($A36="Brent",'01_Supuestos'!$F$8*(1+$B36),'01_Supuestos'!$F$8)</f>
        <v/>
      </c>
      <c r="D36" s="109">
        <f>IF($A36="Reservas",'01_Supuestos'!$F$10*(1+$B36),'01_Supuestos'!$F$10)</f>
        <v/>
      </c>
      <c r="E36" s="109">
        <f>IF($A36="CAPEX desarrollo",'01_Supuestos'!$F$13*(1+$B36),'01_Supuestos'!$F$13)</f>
        <v/>
      </c>
      <c r="F36" s="109">
        <f>IF($A36="OPEX variable",'01_Supuestos'!$F$14*(1+$B36),'01_Supuestos'!$F$14)</f>
        <v/>
      </c>
      <c r="G36" s="109">
        <f>IF($A36="Royalty",'01_Supuestos'!$F$12*(1+$B36),'01_Supuestos'!$F$12)</f>
        <v/>
      </c>
      <c r="H36" s="109">
        <f>'01_Supuestos'!$F$16</f>
        <v/>
      </c>
      <c r="I36" s="109">
        <f>IF($A36="Tasa descuento",'01_Supuestos'!$F$17*(1+$B36),'01_Supuestos'!$F$17)</f>
        <v/>
      </c>
      <c r="J36" s="109">
        <f>'01_Supuestos'!$F$11</f>
        <v/>
      </c>
      <c r="K36" s="109">
        <f>'01_Supuestos'!$F$15</f>
        <v/>
      </c>
      <c r="L36" s="109">
        <f>'01_Supuestos'!$F$18</f>
        <v/>
      </c>
      <c r="M36" s="109">
        <f>'01_Supuestos'!$F$19</f>
        <v/>
      </c>
      <c r="N36" s="109">
        <f>((('01_Supuestos'!C31*$D36)*$J36*($C36-'01_Supuestos'!$F$9))-((('01_Supuestos'!C31*$D36)*$J36*($C36-'01_Supuestos'!$F$9))*$G36)-(('01_Supuestos'!C31*$D36)*$J36*$F36)-(IF(('01_Supuestos'!C31*$D36)&gt;0,$K36,0)))-((('01_Supuestos'!C31*$D36)*$J36*($C36-'01_Supuestos'!$F$9))*$L36)-($E36*'01_Supuestos'!C32)-(IF('01_Supuestos'!C30=MAX('01_Supuestos'!$C$30:$M$30),$M36,0))-(MAX(0,(((('01_Supuestos'!C31*$D36)*$J36*($C36-'01_Supuestos'!$F$9))-((('01_Supuestos'!C31*$D36)*$J36*($C36-'01_Supuestos'!$F$9))*$G36)-(('01_Supuestos'!C31*$D36)*$J36*$F36)-(IF(('01_Supuestos'!C31*$D36)&gt;0,$K36,0)))-($E36*'01_Supuestos'!C33)))*$H36)</f>
        <v/>
      </c>
      <c r="O36" s="109">
        <f>((('01_Supuestos'!D31*$D36)*$J36*($C36-'01_Supuestos'!$F$9))-((('01_Supuestos'!D31*$D36)*$J36*($C36-'01_Supuestos'!$F$9))*$G36)-(('01_Supuestos'!D31*$D36)*$J36*$F36)-(IF(('01_Supuestos'!D31*$D36)&gt;0,$K36,0)))-((('01_Supuestos'!D31*$D36)*$J36*($C36-'01_Supuestos'!$F$9))*$L36)-($E36*'01_Supuestos'!D32)-(IF('01_Supuestos'!D30=MAX('01_Supuestos'!$C$30:$M$30),$M36,0))-(MAX(0,(((('01_Supuestos'!D31*$D36)*$J36*($C36-'01_Supuestos'!$F$9))-((('01_Supuestos'!D31*$D36)*$J36*($C36-'01_Supuestos'!$F$9))*$G36)-(('01_Supuestos'!D31*$D36)*$J36*$F36)-(IF(('01_Supuestos'!D31*$D36)&gt;0,$K36,0)))-($E36*'01_Supuestos'!D33)))*$H36)</f>
        <v/>
      </c>
      <c r="P36" s="109">
        <f>((('01_Supuestos'!E31*$D36)*$J36*($C36-'01_Supuestos'!$F$9))-((('01_Supuestos'!E31*$D36)*$J36*($C36-'01_Supuestos'!$F$9))*$G36)-(('01_Supuestos'!E31*$D36)*$J36*$F36)-(IF(('01_Supuestos'!E31*$D36)&gt;0,$K36,0)))-((('01_Supuestos'!E31*$D36)*$J36*($C36-'01_Supuestos'!$F$9))*$L36)-($E36*'01_Supuestos'!E32)-(IF('01_Supuestos'!E30=MAX('01_Supuestos'!$C$30:$M$30),$M36,0))-(MAX(0,(((('01_Supuestos'!E31*$D36)*$J36*($C36-'01_Supuestos'!$F$9))-((('01_Supuestos'!E31*$D36)*$J36*($C36-'01_Supuestos'!$F$9))*$G36)-(('01_Supuestos'!E31*$D36)*$J36*$F36)-(IF(('01_Supuestos'!E31*$D36)&gt;0,$K36,0)))-($E36*'01_Supuestos'!E33)))*$H36)</f>
        <v/>
      </c>
      <c r="Q36" s="109">
        <f>((('01_Supuestos'!F31*$D36)*$J36*($C36-'01_Supuestos'!$F$9))-((('01_Supuestos'!F31*$D36)*$J36*($C36-'01_Supuestos'!$F$9))*$G36)-(('01_Supuestos'!F31*$D36)*$J36*$F36)-(IF(('01_Supuestos'!F31*$D36)&gt;0,$K36,0)))-((('01_Supuestos'!F31*$D36)*$J36*($C36-'01_Supuestos'!$F$9))*$L36)-($E36*'01_Supuestos'!F32)-(IF('01_Supuestos'!F30=MAX('01_Supuestos'!$C$30:$M$30),$M36,0))-(MAX(0,(((('01_Supuestos'!F31*$D36)*$J36*($C36-'01_Supuestos'!$F$9))-((('01_Supuestos'!F31*$D36)*$J36*($C36-'01_Supuestos'!$F$9))*$G36)-(('01_Supuestos'!F31*$D36)*$J36*$F36)-(IF(('01_Supuestos'!F31*$D36)&gt;0,$K36,0)))-($E36*'01_Supuestos'!F33)))*$H36)</f>
        <v/>
      </c>
      <c r="R36" s="109">
        <f>((('01_Supuestos'!G31*$D36)*$J36*($C36-'01_Supuestos'!$F$9))-((('01_Supuestos'!G31*$D36)*$J36*($C36-'01_Supuestos'!$F$9))*$G36)-(('01_Supuestos'!G31*$D36)*$J36*$F36)-(IF(('01_Supuestos'!G31*$D36)&gt;0,$K36,0)))-((('01_Supuestos'!G31*$D36)*$J36*($C36-'01_Supuestos'!$F$9))*$L36)-($E36*'01_Supuestos'!G32)-(IF('01_Supuestos'!G30=MAX('01_Supuestos'!$C$30:$M$30),$M36,0))-(MAX(0,(((('01_Supuestos'!G31*$D36)*$J36*($C36-'01_Supuestos'!$F$9))-((('01_Supuestos'!G31*$D36)*$J36*($C36-'01_Supuestos'!$F$9))*$G36)-(('01_Supuestos'!G31*$D36)*$J36*$F36)-(IF(('01_Supuestos'!G31*$D36)&gt;0,$K36,0)))-($E36*'01_Supuestos'!G33)))*$H36)</f>
        <v/>
      </c>
      <c r="S36" s="109">
        <f>((('01_Supuestos'!H31*$D36)*$J36*($C36-'01_Supuestos'!$F$9))-((('01_Supuestos'!H31*$D36)*$J36*($C36-'01_Supuestos'!$F$9))*$G36)-(('01_Supuestos'!H31*$D36)*$J36*$F36)-(IF(('01_Supuestos'!H31*$D36)&gt;0,$K36,0)))-((('01_Supuestos'!H31*$D36)*$J36*($C36-'01_Supuestos'!$F$9))*$L36)-($E36*'01_Supuestos'!H32)-(IF('01_Supuestos'!H30=MAX('01_Supuestos'!$C$30:$M$30),$M36,0))-(MAX(0,(((('01_Supuestos'!H31*$D36)*$J36*($C36-'01_Supuestos'!$F$9))-((('01_Supuestos'!H31*$D36)*$J36*($C36-'01_Supuestos'!$F$9))*$G36)-(('01_Supuestos'!H31*$D36)*$J36*$F36)-(IF(('01_Supuestos'!H31*$D36)&gt;0,$K36,0)))-($E36*'01_Supuestos'!H33)))*$H36)</f>
        <v/>
      </c>
      <c r="T36" s="109">
        <f>((('01_Supuestos'!I31*$D36)*$J36*($C36-'01_Supuestos'!$F$9))-((('01_Supuestos'!I31*$D36)*$J36*($C36-'01_Supuestos'!$F$9))*$G36)-(('01_Supuestos'!I31*$D36)*$J36*$F36)-(IF(('01_Supuestos'!I31*$D36)&gt;0,$K36,0)))-((('01_Supuestos'!I31*$D36)*$J36*($C36-'01_Supuestos'!$F$9))*$L36)-($E36*'01_Supuestos'!I32)-(IF('01_Supuestos'!I30=MAX('01_Supuestos'!$C$30:$M$30),$M36,0))-(MAX(0,(((('01_Supuestos'!I31*$D36)*$J36*($C36-'01_Supuestos'!$F$9))-((('01_Supuestos'!I31*$D36)*$J36*($C36-'01_Supuestos'!$F$9))*$G36)-(('01_Supuestos'!I31*$D36)*$J36*$F36)-(IF(('01_Supuestos'!I31*$D36)&gt;0,$K36,0)))-($E36*'01_Supuestos'!I33)))*$H36)</f>
        <v/>
      </c>
      <c r="U36" s="109">
        <f>((('01_Supuestos'!J31*$D36)*$J36*($C36-'01_Supuestos'!$F$9))-((('01_Supuestos'!J31*$D36)*$J36*($C36-'01_Supuestos'!$F$9))*$G36)-(('01_Supuestos'!J31*$D36)*$J36*$F36)-(IF(('01_Supuestos'!J31*$D36)&gt;0,$K36,0)))-((('01_Supuestos'!J31*$D36)*$J36*($C36-'01_Supuestos'!$F$9))*$L36)-($E36*'01_Supuestos'!J32)-(IF('01_Supuestos'!J30=MAX('01_Supuestos'!$C$30:$M$30),$M36,0))-(MAX(0,(((('01_Supuestos'!J31*$D36)*$J36*($C36-'01_Supuestos'!$F$9))-((('01_Supuestos'!J31*$D36)*$J36*($C36-'01_Supuestos'!$F$9))*$G36)-(('01_Supuestos'!J31*$D36)*$J36*$F36)-(IF(('01_Supuestos'!J31*$D36)&gt;0,$K36,0)))-($E36*'01_Supuestos'!J33)))*$H36)</f>
        <v/>
      </c>
      <c r="V36" s="109">
        <f>((('01_Supuestos'!K31*$D36)*$J36*($C36-'01_Supuestos'!$F$9))-((('01_Supuestos'!K31*$D36)*$J36*($C36-'01_Supuestos'!$F$9))*$G36)-(('01_Supuestos'!K31*$D36)*$J36*$F36)-(IF(('01_Supuestos'!K31*$D36)&gt;0,$K36,0)))-((('01_Supuestos'!K31*$D36)*$J36*($C36-'01_Supuestos'!$F$9))*$L36)-($E36*'01_Supuestos'!K32)-(IF('01_Supuestos'!K30=MAX('01_Supuestos'!$C$30:$M$30),$M36,0))-(MAX(0,(((('01_Supuestos'!K31*$D36)*$J36*($C36-'01_Supuestos'!$F$9))-((('01_Supuestos'!K31*$D36)*$J36*($C36-'01_Supuestos'!$F$9))*$G36)-(('01_Supuestos'!K31*$D36)*$J36*$F36)-(IF(('01_Supuestos'!K31*$D36)&gt;0,$K36,0)))-($E36*'01_Supuestos'!K33)))*$H36)</f>
        <v/>
      </c>
      <c r="W36" s="109">
        <f>((('01_Supuestos'!L31*$D36)*$J36*($C36-'01_Supuestos'!$F$9))-((('01_Supuestos'!L31*$D36)*$J36*($C36-'01_Supuestos'!$F$9))*$G36)-(('01_Supuestos'!L31*$D36)*$J36*$F36)-(IF(('01_Supuestos'!L31*$D36)&gt;0,$K36,0)))-((('01_Supuestos'!L31*$D36)*$J36*($C36-'01_Supuestos'!$F$9))*$L36)-($E36*'01_Supuestos'!L32)-(IF('01_Supuestos'!L30=MAX('01_Supuestos'!$C$30:$M$30),$M36,0))-(MAX(0,(((('01_Supuestos'!L31*$D36)*$J36*($C36-'01_Supuestos'!$F$9))-((('01_Supuestos'!L31*$D36)*$J36*($C36-'01_Supuestos'!$F$9))*$G36)-(('01_Supuestos'!L31*$D36)*$J36*$F36)-(IF(('01_Supuestos'!L31*$D36)&gt;0,$K36,0)))-($E36*'01_Supuestos'!L33)))*$H36)</f>
        <v/>
      </c>
      <c r="X36" s="109">
        <f>((('01_Supuestos'!M31*$D36)*$J36*($C36-'01_Supuestos'!$F$9))-((('01_Supuestos'!M31*$D36)*$J36*($C36-'01_Supuestos'!$F$9))*$G36)-(('01_Supuestos'!M31*$D36)*$J36*$F36)-(IF(('01_Supuestos'!M31*$D36)&gt;0,$K36,0)))-((('01_Supuestos'!M31*$D36)*$J36*($C36-'01_Supuestos'!$F$9))*$L36)-($E36*'01_Supuestos'!M32)-(IF('01_Supuestos'!M30=MAX('01_Supuestos'!$C$30:$M$30),$M36,0))-(MAX(0,(((('01_Supuestos'!M31*$D36)*$J36*($C36-'01_Supuestos'!$F$9))-((('01_Supuestos'!M31*$D36)*$J36*($C36-'01_Supuestos'!$F$9))*$G36)-(('01_Supuestos'!M31*$D36)*$J36*$F36)-(IF(('01_Supuestos'!M31*$D36)&gt;0,$K36,0)))-($E36*'01_Supuestos'!M33)))*$H36)</f>
        <v/>
      </c>
      <c r="Y36" s="109">
        <f>N36/(1+$I36)^'01_Supuestos'!C30+O36/(1+$I36)^'01_Supuestos'!D30+P36/(1+$I36)^'01_Supuestos'!E30+Q36/(1+$I36)^'01_Supuestos'!F30+R36/(1+$I36)^'01_Supuestos'!G30+S36/(1+$I36)^'01_Supuestos'!H30+T36/(1+$I36)^'01_Supuestos'!I30+U36/(1+$I36)^'01_Supuestos'!J30+V36/(1+$I36)^'01_Supuestos'!K30+W36/(1+$I36)^'01_Supuestos'!L30+X36/(1+$I36)^'01_Supuestos'!M30</f>
        <v/>
      </c>
      <c r="Z36" s="109">
        <f>Y36</f>
        <v/>
      </c>
    </row>
    <row r="37">
      <c r="A37" t="inlineStr">
        <is>
          <t>OPEX variable</t>
        </is>
      </c>
      <c r="B37" s="110" t="n">
        <v>-0.2</v>
      </c>
      <c r="C37" s="109">
        <f>IF($A37="Brent",'01_Supuestos'!$F$8*(1+$B37),'01_Supuestos'!$F$8)</f>
        <v/>
      </c>
      <c r="D37" s="109">
        <f>IF($A37="Reservas",'01_Supuestos'!$F$10*(1+$B37),'01_Supuestos'!$F$10)</f>
        <v/>
      </c>
      <c r="E37" s="109">
        <f>IF($A37="CAPEX desarrollo",'01_Supuestos'!$F$13*(1+$B37),'01_Supuestos'!$F$13)</f>
        <v/>
      </c>
      <c r="F37" s="109">
        <f>IF($A37="OPEX variable",'01_Supuestos'!$F$14*(1+$B37),'01_Supuestos'!$F$14)</f>
        <v/>
      </c>
      <c r="G37" s="109">
        <f>IF($A37="Royalty",'01_Supuestos'!$F$12*(1+$B37),'01_Supuestos'!$F$12)</f>
        <v/>
      </c>
      <c r="H37" s="109">
        <f>'01_Supuestos'!$F$16</f>
        <v/>
      </c>
      <c r="I37" s="109">
        <f>IF($A37="Tasa descuento",'01_Supuestos'!$F$17*(1+$B37),'01_Supuestos'!$F$17)</f>
        <v/>
      </c>
      <c r="J37" s="109">
        <f>'01_Supuestos'!$F$11</f>
        <v/>
      </c>
      <c r="K37" s="109">
        <f>'01_Supuestos'!$F$15</f>
        <v/>
      </c>
      <c r="L37" s="109">
        <f>'01_Supuestos'!$F$18</f>
        <v/>
      </c>
      <c r="M37" s="109">
        <f>'01_Supuestos'!$F$19</f>
        <v/>
      </c>
      <c r="N37" s="109">
        <f>((('01_Supuestos'!C31*$D37)*$J37*($C37-'01_Supuestos'!$F$9))-((('01_Supuestos'!C31*$D37)*$J37*($C37-'01_Supuestos'!$F$9))*$G37)-(('01_Supuestos'!C31*$D37)*$J37*$F37)-(IF(('01_Supuestos'!C31*$D37)&gt;0,$K37,0)))-((('01_Supuestos'!C31*$D37)*$J37*($C37-'01_Supuestos'!$F$9))*$L37)-($E37*'01_Supuestos'!C32)-(IF('01_Supuestos'!C30=MAX('01_Supuestos'!$C$30:$M$30),$M37,0))-(MAX(0,(((('01_Supuestos'!C31*$D37)*$J37*($C37-'01_Supuestos'!$F$9))-((('01_Supuestos'!C31*$D37)*$J37*($C37-'01_Supuestos'!$F$9))*$G37)-(('01_Supuestos'!C31*$D37)*$J37*$F37)-(IF(('01_Supuestos'!C31*$D37)&gt;0,$K37,0)))-($E37*'01_Supuestos'!C33)))*$H37)</f>
        <v/>
      </c>
      <c r="O37" s="109">
        <f>((('01_Supuestos'!D31*$D37)*$J37*($C37-'01_Supuestos'!$F$9))-((('01_Supuestos'!D31*$D37)*$J37*($C37-'01_Supuestos'!$F$9))*$G37)-(('01_Supuestos'!D31*$D37)*$J37*$F37)-(IF(('01_Supuestos'!D31*$D37)&gt;0,$K37,0)))-((('01_Supuestos'!D31*$D37)*$J37*($C37-'01_Supuestos'!$F$9))*$L37)-($E37*'01_Supuestos'!D32)-(IF('01_Supuestos'!D30=MAX('01_Supuestos'!$C$30:$M$30),$M37,0))-(MAX(0,(((('01_Supuestos'!D31*$D37)*$J37*($C37-'01_Supuestos'!$F$9))-((('01_Supuestos'!D31*$D37)*$J37*($C37-'01_Supuestos'!$F$9))*$G37)-(('01_Supuestos'!D31*$D37)*$J37*$F37)-(IF(('01_Supuestos'!D31*$D37)&gt;0,$K37,0)))-($E37*'01_Supuestos'!D33)))*$H37)</f>
        <v/>
      </c>
      <c r="P37" s="109">
        <f>((('01_Supuestos'!E31*$D37)*$J37*($C37-'01_Supuestos'!$F$9))-((('01_Supuestos'!E31*$D37)*$J37*($C37-'01_Supuestos'!$F$9))*$G37)-(('01_Supuestos'!E31*$D37)*$J37*$F37)-(IF(('01_Supuestos'!E31*$D37)&gt;0,$K37,0)))-((('01_Supuestos'!E31*$D37)*$J37*($C37-'01_Supuestos'!$F$9))*$L37)-($E37*'01_Supuestos'!E32)-(IF('01_Supuestos'!E30=MAX('01_Supuestos'!$C$30:$M$30),$M37,0))-(MAX(0,(((('01_Supuestos'!E31*$D37)*$J37*($C37-'01_Supuestos'!$F$9))-((('01_Supuestos'!E31*$D37)*$J37*($C37-'01_Supuestos'!$F$9))*$G37)-(('01_Supuestos'!E31*$D37)*$J37*$F37)-(IF(('01_Supuestos'!E31*$D37)&gt;0,$K37,0)))-($E37*'01_Supuestos'!E33)))*$H37)</f>
        <v/>
      </c>
      <c r="Q37" s="109">
        <f>((('01_Supuestos'!F31*$D37)*$J37*($C37-'01_Supuestos'!$F$9))-((('01_Supuestos'!F31*$D37)*$J37*($C37-'01_Supuestos'!$F$9))*$G37)-(('01_Supuestos'!F31*$D37)*$J37*$F37)-(IF(('01_Supuestos'!F31*$D37)&gt;0,$K37,0)))-((('01_Supuestos'!F31*$D37)*$J37*($C37-'01_Supuestos'!$F$9))*$L37)-($E37*'01_Supuestos'!F32)-(IF('01_Supuestos'!F30=MAX('01_Supuestos'!$C$30:$M$30),$M37,0))-(MAX(0,(((('01_Supuestos'!F31*$D37)*$J37*($C37-'01_Supuestos'!$F$9))-((('01_Supuestos'!F31*$D37)*$J37*($C37-'01_Supuestos'!$F$9))*$G37)-(('01_Supuestos'!F31*$D37)*$J37*$F37)-(IF(('01_Supuestos'!F31*$D37)&gt;0,$K37,0)))-($E37*'01_Supuestos'!F33)))*$H37)</f>
        <v/>
      </c>
      <c r="R37" s="109">
        <f>((('01_Supuestos'!G31*$D37)*$J37*($C37-'01_Supuestos'!$F$9))-((('01_Supuestos'!G31*$D37)*$J37*($C37-'01_Supuestos'!$F$9))*$G37)-(('01_Supuestos'!G31*$D37)*$J37*$F37)-(IF(('01_Supuestos'!G31*$D37)&gt;0,$K37,0)))-((('01_Supuestos'!G31*$D37)*$J37*($C37-'01_Supuestos'!$F$9))*$L37)-($E37*'01_Supuestos'!G32)-(IF('01_Supuestos'!G30=MAX('01_Supuestos'!$C$30:$M$30),$M37,0))-(MAX(0,(((('01_Supuestos'!G31*$D37)*$J37*($C37-'01_Supuestos'!$F$9))-((('01_Supuestos'!G31*$D37)*$J37*($C37-'01_Supuestos'!$F$9))*$G37)-(('01_Supuestos'!G31*$D37)*$J37*$F37)-(IF(('01_Supuestos'!G31*$D37)&gt;0,$K37,0)))-($E37*'01_Supuestos'!G33)))*$H37)</f>
        <v/>
      </c>
      <c r="S37" s="109">
        <f>((('01_Supuestos'!H31*$D37)*$J37*($C37-'01_Supuestos'!$F$9))-((('01_Supuestos'!H31*$D37)*$J37*($C37-'01_Supuestos'!$F$9))*$G37)-(('01_Supuestos'!H31*$D37)*$J37*$F37)-(IF(('01_Supuestos'!H31*$D37)&gt;0,$K37,0)))-((('01_Supuestos'!H31*$D37)*$J37*($C37-'01_Supuestos'!$F$9))*$L37)-($E37*'01_Supuestos'!H32)-(IF('01_Supuestos'!H30=MAX('01_Supuestos'!$C$30:$M$30),$M37,0))-(MAX(0,(((('01_Supuestos'!H31*$D37)*$J37*($C37-'01_Supuestos'!$F$9))-((('01_Supuestos'!H31*$D37)*$J37*($C37-'01_Supuestos'!$F$9))*$G37)-(('01_Supuestos'!H31*$D37)*$J37*$F37)-(IF(('01_Supuestos'!H31*$D37)&gt;0,$K37,0)))-($E37*'01_Supuestos'!H33)))*$H37)</f>
        <v/>
      </c>
      <c r="T37" s="109">
        <f>((('01_Supuestos'!I31*$D37)*$J37*($C37-'01_Supuestos'!$F$9))-((('01_Supuestos'!I31*$D37)*$J37*($C37-'01_Supuestos'!$F$9))*$G37)-(('01_Supuestos'!I31*$D37)*$J37*$F37)-(IF(('01_Supuestos'!I31*$D37)&gt;0,$K37,0)))-((('01_Supuestos'!I31*$D37)*$J37*($C37-'01_Supuestos'!$F$9))*$L37)-($E37*'01_Supuestos'!I32)-(IF('01_Supuestos'!I30=MAX('01_Supuestos'!$C$30:$M$30),$M37,0))-(MAX(0,(((('01_Supuestos'!I31*$D37)*$J37*($C37-'01_Supuestos'!$F$9))-((('01_Supuestos'!I31*$D37)*$J37*($C37-'01_Supuestos'!$F$9))*$G37)-(('01_Supuestos'!I31*$D37)*$J37*$F37)-(IF(('01_Supuestos'!I31*$D37)&gt;0,$K37,0)))-($E37*'01_Supuestos'!I33)))*$H37)</f>
        <v/>
      </c>
      <c r="U37" s="109">
        <f>((('01_Supuestos'!J31*$D37)*$J37*($C37-'01_Supuestos'!$F$9))-((('01_Supuestos'!J31*$D37)*$J37*($C37-'01_Supuestos'!$F$9))*$G37)-(('01_Supuestos'!J31*$D37)*$J37*$F37)-(IF(('01_Supuestos'!J31*$D37)&gt;0,$K37,0)))-((('01_Supuestos'!J31*$D37)*$J37*($C37-'01_Supuestos'!$F$9))*$L37)-($E37*'01_Supuestos'!J32)-(IF('01_Supuestos'!J30=MAX('01_Supuestos'!$C$30:$M$30),$M37,0))-(MAX(0,(((('01_Supuestos'!J31*$D37)*$J37*($C37-'01_Supuestos'!$F$9))-((('01_Supuestos'!J31*$D37)*$J37*($C37-'01_Supuestos'!$F$9))*$G37)-(('01_Supuestos'!J31*$D37)*$J37*$F37)-(IF(('01_Supuestos'!J31*$D37)&gt;0,$K37,0)))-($E37*'01_Supuestos'!J33)))*$H37)</f>
        <v/>
      </c>
      <c r="V37" s="109">
        <f>((('01_Supuestos'!K31*$D37)*$J37*($C37-'01_Supuestos'!$F$9))-((('01_Supuestos'!K31*$D37)*$J37*($C37-'01_Supuestos'!$F$9))*$G37)-(('01_Supuestos'!K31*$D37)*$J37*$F37)-(IF(('01_Supuestos'!K31*$D37)&gt;0,$K37,0)))-((('01_Supuestos'!K31*$D37)*$J37*($C37-'01_Supuestos'!$F$9))*$L37)-($E37*'01_Supuestos'!K32)-(IF('01_Supuestos'!K30=MAX('01_Supuestos'!$C$30:$M$30),$M37,0))-(MAX(0,(((('01_Supuestos'!K31*$D37)*$J37*($C37-'01_Supuestos'!$F$9))-((('01_Supuestos'!K31*$D37)*$J37*($C37-'01_Supuestos'!$F$9))*$G37)-(('01_Supuestos'!K31*$D37)*$J37*$F37)-(IF(('01_Supuestos'!K31*$D37)&gt;0,$K37,0)))-($E37*'01_Supuestos'!K33)))*$H37)</f>
        <v/>
      </c>
      <c r="W37" s="109">
        <f>((('01_Supuestos'!L31*$D37)*$J37*($C37-'01_Supuestos'!$F$9))-((('01_Supuestos'!L31*$D37)*$J37*($C37-'01_Supuestos'!$F$9))*$G37)-(('01_Supuestos'!L31*$D37)*$J37*$F37)-(IF(('01_Supuestos'!L31*$D37)&gt;0,$K37,0)))-((('01_Supuestos'!L31*$D37)*$J37*($C37-'01_Supuestos'!$F$9))*$L37)-($E37*'01_Supuestos'!L32)-(IF('01_Supuestos'!L30=MAX('01_Supuestos'!$C$30:$M$30),$M37,0))-(MAX(0,(((('01_Supuestos'!L31*$D37)*$J37*($C37-'01_Supuestos'!$F$9))-((('01_Supuestos'!L31*$D37)*$J37*($C37-'01_Supuestos'!$F$9))*$G37)-(('01_Supuestos'!L31*$D37)*$J37*$F37)-(IF(('01_Supuestos'!L31*$D37)&gt;0,$K37,0)))-($E37*'01_Supuestos'!L33)))*$H37)</f>
        <v/>
      </c>
      <c r="X37" s="109">
        <f>((('01_Supuestos'!M31*$D37)*$J37*($C37-'01_Supuestos'!$F$9))-((('01_Supuestos'!M31*$D37)*$J37*($C37-'01_Supuestos'!$F$9))*$G37)-(('01_Supuestos'!M31*$D37)*$J37*$F37)-(IF(('01_Supuestos'!M31*$D37)&gt;0,$K37,0)))-((('01_Supuestos'!M31*$D37)*$J37*($C37-'01_Supuestos'!$F$9))*$L37)-($E37*'01_Supuestos'!M32)-(IF('01_Supuestos'!M30=MAX('01_Supuestos'!$C$30:$M$30),$M37,0))-(MAX(0,(((('01_Supuestos'!M31*$D37)*$J37*($C37-'01_Supuestos'!$F$9))-((('01_Supuestos'!M31*$D37)*$J37*($C37-'01_Supuestos'!$F$9))*$G37)-(('01_Supuestos'!M31*$D37)*$J37*$F37)-(IF(('01_Supuestos'!M31*$D37)&gt;0,$K37,0)))-($E37*'01_Supuestos'!M33)))*$H37)</f>
        <v/>
      </c>
      <c r="Y37" s="109">
        <f>N37/(1+$I37)^'01_Supuestos'!C30+O37/(1+$I37)^'01_Supuestos'!D30+P37/(1+$I37)^'01_Supuestos'!E30+Q37/(1+$I37)^'01_Supuestos'!F30+R37/(1+$I37)^'01_Supuestos'!G30+S37/(1+$I37)^'01_Supuestos'!H30+T37/(1+$I37)^'01_Supuestos'!I30+U37/(1+$I37)^'01_Supuestos'!J30+V37/(1+$I37)^'01_Supuestos'!K30+W37/(1+$I37)^'01_Supuestos'!L30+X37/(1+$I37)^'01_Supuestos'!M30</f>
        <v/>
      </c>
      <c r="Z37" s="109">
        <f>Y37</f>
        <v/>
      </c>
    </row>
    <row r="38">
      <c r="A38" t="inlineStr">
        <is>
          <t>OPEX variable</t>
        </is>
      </c>
      <c r="B38" s="110" t="n">
        <v>-0.1</v>
      </c>
      <c r="C38" s="109">
        <f>IF($A38="Brent",'01_Supuestos'!$F$8*(1+$B38),'01_Supuestos'!$F$8)</f>
        <v/>
      </c>
      <c r="D38" s="109">
        <f>IF($A38="Reservas",'01_Supuestos'!$F$10*(1+$B38),'01_Supuestos'!$F$10)</f>
        <v/>
      </c>
      <c r="E38" s="109">
        <f>IF($A38="CAPEX desarrollo",'01_Supuestos'!$F$13*(1+$B38),'01_Supuestos'!$F$13)</f>
        <v/>
      </c>
      <c r="F38" s="109">
        <f>IF($A38="OPEX variable",'01_Supuestos'!$F$14*(1+$B38),'01_Supuestos'!$F$14)</f>
        <v/>
      </c>
      <c r="G38" s="109">
        <f>IF($A38="Royalty",'01_Supuestos'!$F$12*(1+$B38),'01_Supuestos'!$F$12)</f>
        <v/>
      </c>
      <c r="H38" s="109">
        <f>'01_Supuestos'!$F$16</f>
        <v/>
      </c>
      <c r="I38" s="109">
        <f>IF($A38="Tasa descuento",'01_Supuestos'!$F$17*(1+$B38),'01_Supuestos'!$F$17)</f>
        <v/>
      </c>
      <c r="J38" s="109">
        <f>'01_Supuestos'!$F$11</f>
        <v/>
      </c>
      <c r="K38" s="109">
        <f>'01_Supuestos'!$F$15</f>
        <v/>
      </c>
      <c r="L38" s="109">
        <f>'01_Supuestos'!$F$18</f>
        <v/>
      </c>
      <c r="M38" s="109">
        <f>'01_Supuestos'!$F$19</f>
        <v/>
      </c>
      <c r="N38" s="109">
        <f>((('01_Supuestos'!C31*$D38)*$J38*($C38-'01_Supuestos'!$F$9))-((('01_Supuestos'!C31*$D38)*$J38*($C38-'01_Supuestos'!$F$9))*$G38)-(('01_Supuestos'!C31*$D38)*$J38*$F38)-(IF(('01_Supuestos'!C31*$D38)&gt;0,$K38,0)))-((('01_Supuestos'!C31*$D38)*$J38*($C38-'01_Supuestos'!$F$9))*$L38)-($E38*'01_Supuestos'!C32)-(IF('01_Supuestos'!C30=MAX('01_Supuestos'!$C$30:$M$30),$M38,0))-(MAX(0,(((('01_Supuestos'!C31*$D38)*$J38*($C38-'01_Supuestos'!$F$9))-((('01_Supuestos'!C31*$D38)*$J38*($C38-'01_Supuestos'!$F$9))*$G38)-(('01_Supuestos'!C31*$D38)*$J38*$F38)-(IF(('01_Supuestos'!C31*$D38)&gt;0,$K38,0)))-($E38*'01_Supuestos'!C33)))*$H38)</f>
        <v/>
      </c>
      <c r="O38" s="109">
        <f>((('01_Supuestos'!D31*$D38)*$J38*($C38-'01_Supuestos'!$F$9))-((('01_Supuestos'!D31*$D38)*$J38*($C38-'01_Supuestos'!$F$9))*$G38)-(('01_Supuestos'!D31*$D38)*$J38*$F38)-(IF(('01_Supuestos'!D31*$D38)&gt;0,$K38,0)))-((('01_Supuestos'!D31*$D38)*$J38*($C38-'01_Supuestos'!$F$9))*$L38)-($E38*'01_Supuestos'!D32)-(IF('01_Supuestos'!D30=MAX('01_Supuestos'!$C$30:$M$30),$M38,0))-(MAX(0,(((('01_Supuestos'!D31*$D38)*$J38*($C38-'01_Supuestos'!$F$9))-((('01_Supuestos'!D31*$D38)*$J38*($C38-'01_Supuestos'!$F$9))*$G38)-(('01_Supuestos'!D31*$D38)*$J38*$F38)-(IF(('01_Supuestos'!D31*$D38)&gt;0,$K38,0)))-($E38*'01_Supuestos'!D33)))*$H38)</f>
        <v/>
      </c>
      <c r="P38" s="109">
        <f>((('01_Supuestos'!E31*$D38)*$J38*($C38-'01_Supuestos'!$F$9))-((('01_Supuestos'!E31*$D38)*$J38*($C38-'01_Supuestos'!$F$9))*$G38)-(('01_Supuestos'!E31*$D38)*$J38*$F38)-(IF(('01_Supuestos'!E31*$D38)&gt;0,$K38,0)))-((('01_Supuestos'!E31*$D38)*$J38*($C38-'01_Supuestos'!$F$9))*$L38)-($E38*'01_Supuestos'!E32)-(IF('01_Supuestos'!E30=MAX('01_Supuestos'!$C$30:$M$30),$M38,0))-(MAX(0,(((('01_Supuestos'!E31*$D38)*$J38*($C38-'01_Supuestos'!$F$9))-((('01_Supuestos'!E31*$D38)*$J38*($C38-'01_Supuestos'!$F$9))*$G38)-(('01_Supuestos'!E31*$D38)*$J38*$F38)-(IF(('01_Supuestos'!E31*$D38)&gt;0,$K38,0)))-($E38*'01_Supuestos'!E33)))*$H38)</f>
        <v/>
      </c>
      <c r="Q38" s="109">
        <f>((('01_Supuestos'!F31*$D38)*$J38*($C38-'01_Supuestos'!$F$9))-((('01_Supuestos'!F31*$D38)*$J38*($C38-'01_Supuestos'!$F$9))*$G38)-(('01_Supuestos'!F31*$D38)*$J38*$F38)-(IF(('01_Supuestos'!F31*$D38)&gt;0,$K38,0)))-((('01_Supuestos'!F31*$D38)*$J38*($C38-'01_Supuestos'!$F$9))*$L38)-($E38*'01_Supuestos'!F32)-(IF('01_Supuestos'!F30=MAX('01_Supuestos'!$C$30:$M$30),$M38,0))-(MAX(0,(((('01_Supuestos'!F31*$D38)*$J38*($C38-'01_Supuestos'!$F$9))-((('01_Supuestos'!F31*$D38)*$J38*($C38-'01_Supuestos'!$F$9))*$G38)-(('01_Supuestos'!F31*$D38)*$J38*$F38)-(IF(('01_Supuestos'!F31*$D38)&gt;0,$K38,0)))-($E38*'01_Supuestos'!F33)))*$H38)</f>
        <v/>
      </c>
      <c r="R38" s="109">
        <f>((('01_Supuestos'!G31*$D38)*$J38*($C38-'01_Supuestos'!$F$9))-((('01_Supuestos'!G31*$D38)*$J38*($C38-'01_Supuestos'!$F$9))*$G38)-(('01_Supuestos'!G31*$D38)*$J38*$F38)-(IF(('01_Supuestos'!G31*$D38)&gt;0,$K38,0)))-((('01_Supuestos'!G31*$D38)*$J38*($C38-'01_Supuestos'!$F$9))*$L38)-($E38*'01_Supuestos'!G32)-(IF('01_Supuestos'!G30=MAX('01_Supuestos'!$C$30:$M$30),$M38,0))-(MAX(0,(((('01_Supuestos'!G31*$D38)*$J38*($C38-'01_Supuestos'!$F$9))-((('01_Supuestos'!G31*$D38)*$J38*($C38-'01_Supuestos'!$F$9))*$G38)-(('01_Supuestos'!G31*$D38)*$J38*$F38)-(IF(('01_Supuestos'!G31*$D38)&gt;0,$K38,0)))-($E38*'01_Supuestos'!G33)))*$H38)</f>
        <v/>
      </c>
      <c r="S38" s="109">
        <f>((('01_Supuestos'!H31*$D38)*$J38*($C38-'01_Supuestos'!$F$9))-((('01_Supuestos'!H31*$D38)*$J38*($C38-'01_Supuestos'!$F$9))*$G38)-(('01_Supuestos'!H31*$D38)*$J38*$F38)-(IF(('01_Supuestos'!H31*$D38)&gt;0,$K38,0)))-((('01_Supuestos'!H31*$D38)*$J38*($C38-'01_Supuestos'!$F$9))*$L38)-($E38*'01_Supuestos'!H32)-(IF('01_Supuestos'!H30=MAX('01_Supuestos'!$C$30:$M$30),$M38,0))-(MAX(0,(((('01_Supuestos'!H31*$D38)*$J38*($C38-'01_Supuestos'!$F$9))-((('01_Supuestos'!H31*$D38)*$J38*($C38-'01_Supuestos'!$F$9))*$G38)-(('01_Supuestos'!H31*$D38)*$J38*$F38)-(IF(('01_Supuestos'!H31*$D38)&gt;0,$K38,0)))-($E38*'01_Supuestos'!H33)))*$H38)</f>
        <v/>
      </c>
      <c r="T38" s="109">
        <f>((('01_Supuestos'!I31*$D38)*$J38*($C38-'01_Supuestos'!$F$9))-((('01_Supuestos'!I31*$D38)*$J38*($C38-'01_Supuestos'!$F$9))*$G38)-(('01_Supuestos'!I31*$D38)*$J38*$F38)-(IF(('01_Supuestos'!I31*$D38)&gt;0,$K38,0)))-((('01_Supuestos'!I31*$D38)*$J38*($C38-'01_Supuestos'!$F$9))*$L38)-($E38*'01_Supuestos'!I32)-(IF('01_Supuestos'!I30=MAX('01_Supuestos'!$C$30:$M$30),$M38,0))-(MAX(0,(((('01_Supuestos'!I31*$D38)*$J38*($C38-'01_Supuestos'!$F$9))-((('01_Supuestos'!I31*$D38)*$J38*($C38-'01_Supuestos'!$F$9))*$G38)-(('01_Supuestos'!I31*$D38)*$J38*$F38)-(IF(('01_Supuestos'!I31*$D38)&gt;0,$K38,0)))-($E38*'01_Supuestos'!I33)))*$H38)</f>
        <v/>
      </c>
      <c r="U38" s="109">
        <f>((('01_Supuestos'!J31*$D38)*$J38*($C38-'01_Supuestos'!$F$9))-((('01_Supuestos'!J31*$D38)*$J38*($C38-'01_Supuestos'!$F$9))*$G38)-(('01_Supuestos'!J31*$D38)*$J38*$F38)-(IF(('01_Supuestos'!J31*$D38)&gt;0,$K38,0)))-((('01_Supuestos'!J31*$D38)*$J38*($C38-'01_Supuestos'!$F$9))*$L38)-($E38*'01_Supuestos'!J32)-(IF('01_Supuestos'!J30=MAX('01_Supuestos'!$C$30:$M$30),$M38,0))-(MAX(0,(((('01_Supuestos'!J31*$D38)*$J38*($C38-'01_Supuestos'!$F$9))-((('01_Supuestos'!J31*$D38)*$J38*($C38-'01_Supuestos'!$F$9))*$G38)-(('01_Supuestos'!J31*$D38)*$J38*$F38)-(IF(('01_Supuestos'!J31*$D38)&gt;0,$K38,0)))-($E38*'01_Supuestos'!J33)))*$H38)</f>
        <v/>
      </c>
      <c r="V38" s="109">
        <f>((('01_Supuestos'!K31*$D38)*$J38*($C38-'01_Supuestos'!$F$9))-((('01_Supuestos'!K31*$D38)*$J38*($C38-'01_Supuestos'!$F$9))*$G38)-(('01_Supuestos'!K31*$D38)*$J38*$F38)-(IF(('01_Supuestos'!K31*$D38)&gt;0,$K38,0)))-((('01_Supuestos'!K31*$D38)*$J38*($C38-'01_Supuestos'!$F$9))*$L38)-($E38*'01_Supuestos'!K32)-(IF('01_Supuestos'!K30=MAX('01_Supuestos'!$C$30:$M$30),$M38,0))-(MAX(0,(((('01_Supuestos'!K31*$D38)*$J38*($C38-'01_Supuestos'!$F$9))-((('01_Supuestos'!K31*$D38)*$J38*($C38-'01_Supuestos'!$F$9))*$G38)-(('01_Supuestos'!K31*$D38)*$J38*$F38)-(IF(('01_Supuestos'!K31*$D38)&gt;0,$K38,0)))-($E38*'01_Supuestos'!K33)))*$H38)</f>
        <v/>
      </c>
      <c r="W38" s="109">
        <f>((('01_Supuestos'!L31*$D38)*$J38*($C38-'01_Supuestos'!$F$9))-((('01_Supuestos'!L31*$D38)*$J38*($C38-'01_Supuestos'!$F$9))*$G38)-(('01_Supuestos'!L31*$D38)*$J38*$F38)-(IF(('01_Supuestos'!L31*$D38)&gt;0,$K38,0)))-((('01_Supuestos'!L31*$D38)*$J38*($C38-'01_Supuestos'!$F$9))*$L38)-($E38*'01_Supuestos'!L32)-(IF('01_Supuestos'!L30=MAX('01_Supuestos'!$C$30:$M$30),$M38,0))-(MAX(0,(((('01_Supuestos'!L31*$D38)*$J38*($C38-'01_Supuestos'!$F$9))-((('01_Supuestos'!L31*$D38)*$J38*($C38-'01_Supuestos'!$F$9))*$G38)-(('01_Supuestos'!L31*$D38)*$J38*$F38)-(IF(('01_Supuestos'!L31*$D38)&gt;0,$K38,0)))-($E38*'01_Supuestos'!L33)))*$H38)</f>
        <v/>
      </c>
      <c r="X38" s="109">
        <f>((('01_Supuestos'!M31*$D38)*$J38*($C38-'01_Supuestos'!$F$9))-((('01_Supuestos'!M31*$D38)*$J38*($C38-'01_Supuestos'!$F$9))*$G38)-(('01_Supuestos'!M31*$D38)*$J38*$F38)-(IF(('01_Supuestos'!M31*$D38)&gt;0,$K38,0)))-((('01_Supuestos'!M31*$D38)*$J38*($C38-'01_Supuestos'!$F$9))*$L38)-($E38*'01_Supuestos'!M32)-(IF('01_Supuestos'!M30=MAX('01_Supuestos'!$C$30:$M$30),$M38,0))-(MAX(0,(((('01_Supuestos'!M31*$D38)*$J38*($C38-'01_Supuestos'!$F$9))-((('01_Supuestos'!M31*$D38)*$J38*($C38-'01_Supuestos'!$F$9))*$G38)-(('01_Supuestos'!M31*$D38)*$J38*$F38)-(IF(('01_Supuestos'!M31*$D38)&gt;0,$K38,0)))-($E38*'01_Supuestos'!M33)))*$H38)</f>
        <v/>
      </c>
      <c r="Y38" s="109">
        <f>N38/(1+$I38)^'01_Supuestos'!C30+O38/(1+$I38)^'01_Supuestos'!D30+P38/(1+$I38)^'01_Supuestos'!E30+Q38/(1+$I38)^'01_Supuestos'!F30+R38/(1+$I38)^'01_Supuestos'!G30+S38/(1+$I38)^'01_Supuestos'!H30+T38/(1+$I38)^'01_Supuestos'!I30+U38/(1+$I38)^'01_Supuestos'!J30+V38/(1+$I38)^'01_Supuestos'!K30+W38/(1+$I38)^'01_Supuestos'!L30+X38/(1+$I38)^'01_Supuestos'!M30</f>
        <v/>
      </c>
      <c r="Z38" s="109">
        <f>Y38</f>
        <v/>
      </c>
    </row>
    <row r="39">
      <c r="A39" t="inlineStr">
        <is>
          <t>OPEX variable</t>
        </is>
      </c>
      <c r="B39" s="110" t="n">
        <v>0</v>
      </c>
      <c r="C39" s="109">
        <f>IF($A39="Brent",'01_Supuestos'!$F$8*(1+$B39),'01_Supuestos'!$F$8)</f>
        <v/>
      </c>
      <c r="D39" s="109">
        <f>IF($A39="Reservas",'01_Supuestos'!$F$10*(1+$B39),'01_Supuestos'!$F$10)</f>
        <v/>
      </c>
      <c r="E39" s="109">
        <f>IF($A39="CAPEX desarrollo",'01_Supuestos'!$F$13*(1+$B39),'01_Supuestos'!$F$13)</f>
        <v/>
      </c>
      <c r="F39" s="109">
        <f>IF($A39="OPEX variable",'01_Supuestos'!$F$14*(1+$B39),'01_Supuestos'!$F$14)</f>
        <v/>
      </c>
      <c r="G39" s="109">
        <f>IF($A39="Royalty",'01_Supuestos'!$F$12*(1+$B39),'01_Supuestos'!$F$12)</f>
        <v/>
      </c>
      <c r="H39" s="109">
        <f>'01_Supuestos'!$F$16</f>
        <v/>
      </c>
      <c r="I39" s="109">
        <f>IF($A39="Tasa descuento",'01_Supuestos'!$F$17*(1+$B39),'01_Supuestos'!$F$17)</f>
        <v/>
      </c>
      <c r="J39" s="109">
        <f>'01_Supuestos'!$F$11</f>
        <v/>
      </c>
      <c r="K39" s="109">
        <f>'01_Supuestos'!$F$15</f>
        <v/>
      </c>
      <c r="L39" s="109">
        <f>'01_Supuestos'!$F$18</f>
        <v/>
      </c>
      <c r="M39" s="109">
        <f>'01_Supuestos'!$F$19</f>
        <v/>
      </c>
      <c r="N39" s="109">
        <f>((('01_Supuestos'!C31*$D39)*$J39*($C39-'01_Supuestos'!$F$9))-((('01_Supuestos'!C31*$D39)*$J39*($C39-'01_Supuestos'!$F$9))*$G39)-(('01_Supuestos'!C31*$D39)*$J39*$F39)-(IF(('01_Supuestos'!C31*$D39)&gt;0,$K39,0)))-((('01_Supuestos'!C31*$D39)*$J39*($C39-'01_Supuestos'!$F$9))*$L39)-($E39*'01_Supuestos'!C32)-(IF('01_Supuestos'!C30=MAX('01_Supuestos'!$C$30:$M$30),$M39,0))-(MAX(0,(((('01_Supuestos'!C31*$D39)*$J39*($C39-'01_Supuestos'!$F$9))-((('01_Supuestos'!C31*$D39)*$J39*($C39-'01_Supuestos'!$F$9))*$G39)-(('01_Supuestos'!C31*$D39)*$J39*$F39)-(IF(('01_Supuestos'!C31*$D39)&gt;0,$K39,0)))-($E39*'01_Supuestos'!C33)))*$H39)</f>
        <v/>
      </c>
      <c r="O39" s="109">
        <f>((('01_Supuestos'!D31*$D39)*$J39*($C39-'01_Supuestos'!$F$9))-((('01_Supuestos'!D31*$D39)*$J39*($C39-'01_Supuestos'!$F$9))*$G39)-(('01_Supuestos'!D31*$D39)*$J39*$F39)-(IF(('01_Supuestos'!D31*$D39)&gt;0,$K39,0)))-((('01_Supuestos'!D31*$D39)*$J39*($C39-'01_Supuestos'!$F$9))*$L39)-($E39*'01_Supuestos'!D32)-(IF('01_Supuestos'!D30=MAX('01_Supuestos'!$C$30:$M$30),$M39,0))-(MAX(0,(((('01_Supuestos'!D31*$D39)*$J39*($C39-'01_Supuestos'!$F$9))-((('01_Supuestos'!D31*$D39)*$J39*($C39-'01_Supuestos'!$F$9))*$G39)-(('01_Supuestos'!D31*$D39)*$J39*$F39)-(IF(('01_Supuestos'!D31*$D39)&gt;0,$K39,0)))-($E39*'01_Supuestos'!D33)))*$H39)</f>
        <v/>
      </c>
      <c r="P39" s="109">
        <f>((('01_Supuestos'!E31*$D39)*$J39*($C39-'01_Supuestos'!$F$9))-((('01_Supuestos'!E31*$D39)*$J39*($C39-'01_Supuestos'!$F$9))*$G39)-(('01_Supuestos'!E31*$D39)*$J39*$F39)-(IF(('01_Supuestos'!E31*$D39)&gt;0,$K39,0)))-((('01_Supuestos'!E31*$D39)*$J39*($C39-'01_Supuestos'!$F$9))*$L39)-($E39*'01_Supuestos'!E32)-(IF('01_Supuestos'!E30=MAX('01_Supuestos'!$C$30:$M$30),$M39,0))-(MAX(0,(((('01_Supuestos'!E31*$D39)*$J39*($C39-'01_Supuestos'!$F$9))-((('01_Supuestos'!E31*$D39)*$J39*($C39-'01_Supuestos'!$F$9))*$G39)-(('01_Supuestos'!E31*$D39)*$J39*$F39)-(IF(('01_Supuestos'!E31*$D39)&gt;0,$K39,0)))-($E39*'01_Supuestos'!E33)))*$H39)</f>
        <v/>
      </c>
      <c r="Q39" s="109">
        <f>((('01_Supuestos'!F31*$D39)*$J39*($C39-'01_Supuestos'!$F$9))-((('01_Supuestos'!F31*$D39)*$J39*($C39-'01_Supuestos'!$F$9))*$G39)-(('01_Supuestos'!F31*$D39)*$J39*$F39)-(IF(('01_Supuestos'!F31*$D39)&gt;0,$K39,0)))-((('01_Supuestos'!F31*$D39)*$J39*($C39-'01_Supuestos'!$F$9))*$L39)-($E39*'01_Supuestos'!F32)-(IF('01_Supuestos'!F30=MAX('01_Supuestos'!$C$30:$M$30),$M39,0))-(MAX(0,(((('01_Supuestos'!F31*$D39)*$J39*($C39-'01_Supuestos'!$F$9))-((('01_Supuestos'!F31*$D39)*$J39*($C39-'01_Supuestos'!$F$9))*$G39)-(('01_Supuestos'!F31*$D39)*$J39*$F39)-(IF(('01_Supuestos'!F31*$D39)&gt;0,$K39,0)))-($E39*'01_Supuestos'!F33)))*$H39)</f>
        <v/>
      </c>
      <c r="R39" s="109">
        <f>((('01_Supuestos'!G31*$D39)*$J39*($C39-'01_Supuestos'!$F$9))-((('01_Supuestos'!G31*$D39)*$J39*($C39-'01_Supuestos'!$F$9))*$G39)-(('01_Supuestos'!G31*$D39)*$J39*$F39)-(IF(('01_Supuestos'!G31*$D39)&gt;0,$K39,0)))-((('01_Supuestos'!G31*$D39)*$J39*($C39-'01_Supuestos'!$F$9))*$L39)-($E39*'01_Supuestos'!G32)-(IF('01_Supuestos'!G30=MAX('01_Supuestos'!$C$30:$M$30),$M39,0))-(MAX(0,(((('01_Supuestos'!G31*$D39)*$J39*($C39-'01_Supuestos'!$F$9))-((('01_Supuestos'!G31*$D39)*$J39*($C39-'01_Supuestos'!$F$9))*$G39)-(('01_Supuestos'!G31*$D39)*$J39*$F39)-(IF(('01_Supuestos'!G31*$D39)&gt;0,$K39,0)))-($E39*'01_Supuestos'!G33)))*$H39)</f>
        <v/>
      </c>
      <c r="S39" s="109">
        <f>((('01_Supuestos'!H31*$D39)*$J39*($C39-'01_Supuestos'!$F$9))-((('01_Supuestos'!H31*$D39)*$J39*($C39-'01_Supuestos'!$F$9))*$G39)-(('01_Supuestos'!H31*$D39)*$J39*$F39)-(IF(('01_Supuestos'!H31*$D39)&gt;0,$K39,0)))-((('01_Supuestos'!H31*$D39)*$J39*($C39-'01_Supuestos'!$F$9))*$L39)-($E39*'01_Supuestos'!H32)-(IF('01_Supuestos'!H30=MAX('01_Supuestos'!$C$30:$M$30),$M39,0))-(MAX(0,(((('01_Supuestos'!H31*$D39)*$J39*($C39-'01_Supuestos'!$F$9))-((('01_Supuestos'!H31*$D39)*$J39*($C39-'01_Supuestos'!$F$9))*$G39)-(('01_Supuestos'!H31*$D39)*$J39*$F39)-(IF(('01_Supuestos'!H31*$D39)&gt;0,$K39,0)))-($E39*'01_Supuestos'!H33)))*$H39)</f>
        <v/>
      </c>
      <c r="T39" s="109">
        <f>((('01_Supuestos'!I31*$D39)*$J39*($C39-'01_Supuestos'!$F$9))-((('01_Supuestos'!I31*$D39)*$J39*($C39-'01_Supuestos'!$F$9))*$G39)-(('01_Supuestos'!I31*$D39)*$J39*$F39)-(IF(('01_Supuestos'!I31*$D39)&gt;0,$K39,0)))-((('01_Supuestos'!I31*$D39)*$J39*($C39-'01_Supuestos'!$F$9))*$L39)-($E39*'01_Supuestos'!I32)-(IF('01_Supuestos'!I30=MAX('01_Supuestos'!$C$30:$M$30),$M39,0))-(MAX(0,(((('01_Supuestos'!I31*$D39)*$J39*($C39-'01_Supuestos'!$F$9))-((('01_Supuestos'!I31*$D39)*$J39*($C39-'01_Supuestos'!$F$9))*$G39)-(('01_Supuestos'!I31*$D39)*$J39*$F39)-(IF(('01_Supuestos'!I31*$D39)&gt;0,$K39,0)))-($E39*'01_Supuestos'!I33)))*$H39)</f>
        <v/>
      </c>
      <c r="U39" s="109">
        <f>((('01_Supuestos'!J31*$D39)*$J39*($C39-'01_Supuestos'!$F$9))-((('01_Supuestos'!J31*$D39)*$J39*($C39-'01_Supuestos'!$F$9))*$G39)-(('01_Supuestos'!J31*$D39)*$J39*$F39)-(IF(('01_Supuestos'!J31*$D39)&gt;0,$K39,0)))-((('01_Supuestos'!J31*$D39)*$J39*($C39-'01_Supuestos'!$F$9))*$L39)-($E39*'01_Supuestos'!J32)-(IF('01_Supuestos'!J30=MAX('01_Supuestos'!$C$30:$M$30),$M39,0))-(MAX(0,(((('01_Supuestos'!J31*$D39)*$J39*($C39-'01_Supuestos'!$F$9))-((('01_Supuestos'!J31*$D39)*$J39*($C39-'01_Supuestos'!$F$9))*$G39)-(('01_Supuestos'!J31*$D39)*$J39*$F39)-(IF(('01_Supuestos'!J31*$D39)&gt;0,$K39,0)))-($E39*'01_Supuestos'!J33)))*$H39)</f>
        <v/>
      </c>
      <c r="V39" s="109">
        <f>((('01_Supuestos'!K31*$D39)*$J39*($C39-'01_Supuestos'!$F$9))-((('01_Supuestos'!K31*$D39)*$J39*($C39-'01_Supuestos'!$F$9))*$G39)-(('01_Supuestos'!K31*$D39)*$J39*$F39)-(IF(('01_Supuestos'!K31*$D39)&gt;0,$K39,0)))-((('01_Supuestos'!K31*$D39)*$J39*($C39-'01_Supuestos'!$F$9))*$L39)-($E39*'01_Supuestos'!K32)-(IF('01_Supuestos'!K30=MAX('01_Supuestos'!$C$30:$M$30),$M39,0))-(MAX(0,(((('01_Supuestos'!K31*$D39)*$J39*($C39-'01_Supuestos'!$F$9))-((('01_Supuestos'!K31*$D39)*$J39*($C39-'01_Supuestos'!$F$9))*$G39)-(('01_Supuestos'!K31*$D39)*$J39*$F39)-(IF(('01_Supuestos'!K31*$D39)&gt;0,$K39,0)))-($E39*'01_Supuestos'!K33)))*$H39)</f>
        <v/>
      </c>
      <c r="W39" s="109">
        <f>((('01_Supuestos'!L31*$D39)*$J39*($C39-'01_Supuestos'!$F$9))-((('01_Supuestos'!L31*$D39)*$J39*($C39-'01_Supuestos'!$F$9))*$G39)-(('01_Supuestos'!L31*$D39)*$J39*$F39)-(IF(('01_Supuestos'!L31*$D39)&gt;0,$K39,0)))-((('01_Supuestos'!L31*$D39)*$J39*($C39-'01_Supuestos'!$F$9))*$L39)-($E39*'01_Supuestos'!L32)-(IF('01_Supuestos'!L30=MAX('01_Supuestos'!$C$30:$M$30),$M39,0))-(MAX(0,(((('01_Supuestos'!L31*$D39)*$J39*($C39-'01_Supuestos'!$F$9))-((('01_Supuestos'!L31*$D39)*$J39*($C39-'01_Supuestos'!$F$9))*$G39)-(('01_Supuestos'!L31*$D39)*$J39*$F39)-(IF(('01_Supuestos'!L31*$D39)&gt;0,$K39,0)))-($E39*'01_Supuestos'!L33)))*$H39)</f>
        <v/>
      </c>
      <c r="X39" s="109">
        <f>((('01_Supuestos'!M31*$D39)*$J39*($C39-'01_Supuestos'!$F$9))-((('01_Supuestos'!M31*$D39)*$J39*($C39-'01_Supuestos'!$F$9))*$G39)-(('01_Supuestos'!M31*$D39)*$J39*$F39)-(IF(('01_Supuestos'!M31*$D39)&gt;0,$K39,0)))-((('01_Supuestos'!M31*$D39)*$J39*($C39-'01_Supuestos'!$F$9))*$L39)-($E39*'01_Supuestos'!M32)-(IF('01_Supuestos'!M30=MAX('01_Supuestos'!$C$30:$M$30),$M39,0))-(MAX(0,(((('01_Supuestos'!M31*$D39)*$J39*($C39-'01_Supuestos'!$F$9))-((('01_Supuestos'!M31*$D39)*$J39*($C39-'01_Supuestos'!$F$9))*$G39)-(('01_Supuestos'!M31*$D39)*$J39*$F39)-(IF(('01_Supuestos'!M31*$D39)&gt;0,$K39,0)))-($E39*'01_Supuestos'!M33)))*$H39)</f>
        <v/>
      </c>
      <c r="Y39" s="109">
        <f>N39/(1+$I39)^'01_Supuestos'!C30+O39/(1+$I39)^'01_Supuestos'!D30+P39/(1+$I39)^'01_Supuestos'!E30+Q39/(1+$I39)^'01_Supuestos'!F30+R39/(1+$I39)^'01_Supuestos'!G30+S39/(1+$I39)^'01_Supuestos'!H30+T39/(1+$I39)^'01_Supuestos'!I30+U39/(1+$I39)^'01_Supuestos'!J30+V39/(1+$I39)^'01_Supuestos'!K30+W39/(1+$I39)^'01_Supuestos'!L30+X39/(1+$I39)^'01_Supuestos'!M30</f>
        <v/>
      </c>
      <c r="Z39" s="109">
        <f>Y39</f>
        <v/>
      </c>
    </row>
    <row r="40">
      <c r="A40" t="inlineStr">
        <is>
          <t>OPEX variable</t>
        </is>
      </c>
      <c r="B40" s="110" t="n">
        <v>0.1</v>
      </c>
      <c r="C40" s="109">
        <f>IF($A40="Brent",'01_Supuestos'!$F$8*(1+$B40),'01_Supuestos'!$F$8)</f>
        <v/>
      </c>
      <c r="D40" s="109">
        <f>IF($A40="Reservas",'01_Supuestos'!$F$10*(1+$B40),'01_Supuestos'!$F$10)</f>
        <v/>
      </c>
      <c r="E40" s="109">
        <f>IF($A40="CAPEX desarrollo",'01_Supuestos'!$F$13*(1+$B40),'01_Supuestos'!$F$13)</f>
        <v/>
      </c>
      <c r="F40" s="109">
        <f>IF($A40="OPEX variable",'01_Supuestos'!$F$14*(1+$B40),'01_Supuestos'!$F$14)</f>
        <v/>
      </c>
      <c r="G40" s="109">
        <f>IF($A40="Royalty",'01_Supuestos'!$F$12*(1+$B40),'01_Supuestos'!$F$12)</f>
        <v/>
      </c>
      <c r="H40" s="109">
        <f>'01_Supuestos'!$F$16</f>
        <v/>
      </c>
      <c r="I40" s="109">
        <f>IF($A40="Tasa descuento",'01_Supuestos'!$F$17*(1+$B40),'01_Supuestos'!$F$17)</f>
        <v/>
      </c>
      <c r="J40" s="109">
        <f>'01_Supuestos'!$F$11</f>
        <v/>
      </c>
      <c r="K40" s="109">
        <f>'01_Supuestos'!$F$15</f>
        <v/>
      </c>
      <c r="L40" s="109">
        <f>'01_Supuestos'!$F$18</f>
        <v/>
      </c>
      <c r="M40" s="109">
        <f>'01_Supuestos'!$F$19</f>
        <v/>
      </c>
      <c r="N40" s="109">
        <f>((('01_Supuestos'!C31*$D40)*$J40*($C40-'01_Supuestos'!$F$9))-((('01_Supuestos'!C31*$D40)*$J40*($C40-'01_Supuestos'!$F$9))*$G40)-(('01_Supuestos'!C31*$D40)*$J40*$F40)-(IF(('01_Supuestos'!C31*$D40)&gt;0,$K40,0)))-((('01_Supuestos'!C31*$D40)*$J40*($C40-'01_Supuestos'!$F$9))*$L40)-($E40*'01_Supuestos'!C32)-(IF('01_Supuestos'!C30=MAX('01_Supuestos'!$C$30:$M$30),$M40,0))-(MAX(0,(((('01_Supuestos'!C31*$D40)*$J40*($C40-'01_Supuestos'!$F$9))-((('01_Supuestos'!C31*$D40)*$J40*($C40-'01_Supuestos'!$F$9))*$G40)-(('01_Supuestos'!C31*$D40)*$J40*$F40)-(IF(('01_Supuestos'!C31*$D40)&gt;0,$K40,0)))-($E40*'01_Supuestos'!C33)))*$H40)</f>
        <v/>
      </c>
      <c r="O40" s="109">
        <f>((('01_Supuestos'!D31*$D40)*$J40*($C40-'01_Supuestos'!$F$9))-((('01_Supuestos'!D31*$D40)*$J40*($C40-'01_Supuestos'!$F$9))*$G40)-(('01_Supuestos'!D31*$D40)*$J40*$F40)-(IF(('01_Supuestos'!D31*$D40)&gt;0,$K40,0)))-((('01_Supuestos'!D31*$D40)*$J40*($C40-'01_Supuestos'!$F$9))*$L40)-($E40*'01_Supuestos'!D32)-(IF('01_Supuestos'!D30=MAX('01_Supuestos'!$C$30:$M$30),$M40,0))-(MAX(0,(((('01_Supuestos'!D31*$D40)*$J40*($C40-'01_Supuestos'!$F$9))-((('01_Supuestos'!D31*$D40)*$J40*($C40-'01_Supuestos'!$F$9))*$G40)-(('01_Supuestos'!D31*$D40)*$J40*$F40)-(IF(('01_Supuestos'!D31*$D40)&gt;0,$K40,0)))-($E40*'01_Supuestos'!D33)))*$H40)</f>
        <v/>
      </c>
      <c r="P40" s="109">
        <f>((('01_Supuestos'!E31*$D40)*$J40*($C40-'01_Supuestos'!$F$9))-((('01_Supuestos'!E31*$D40)*$J40*($C40-'01_Supuestos'!$F$9))*$G40)-(('01_Supuestos'!E31*$D40)*$J40*$F40)-(IF(('01_Supuestos'!E31*$D40)&gt;0,$K40,0)))-((('01_Supuestos'!E31*$D40)*$J40*($C40-'01_Supuestos'!$F$9))*$L40)-($E40*'01_Supuestos'!E32)-(IF('01_Supuestos'!E30=MAX('01_Supuestos'!$C$30:$M$30),$M40,0))-(MAX(0,(((('01_Supuestos'!E31*$D40)*$J40*($C40-'01_Supuestos'!$F$9))-((('01_Supuestos'!E31*$D40)*$J40*($C40-'01_Supuestos'!$F$9))*$G40)-(('01_Supuestos'!E31*$D40)*$J40*$F40)-(IF(('01_Supuestos'!E31*$D40)&gt;0,$K40,0)))-($E40*'01_Supuestos'!E33)))*$H40)</f>
        <v/>
      </c>
      <c r="Q40" s="109">
        <f>((('01_Supuestos'!F31*$D40)*$J40*($C40-'01_Supuestos'!$F$9))-((('01_Supuestos'!F31*$D40)*$J40*($C40-'01_Supuestos'!$F$9))*$G40)-(('01_Supuestos'!F31*$D40)*$J40*$F40)-(IF(('01_Supuestos'!F31*$D40)&gt;0,$K40,0)))-((('01_Supuestos'!F31*$D40)*$J40*($C40-'01_Supuestos'!$F$9))*$L40)-($E40*'01_Supuestos'!F32)-(IF('01_Supuestos'!F30=MAX('01_Supuestos'!$C$30:$M$30),$M40,0))-(MAX(0,(((('01_Supuestos'!F31*$D40)*$J40*($C40-'01_Supuestos'!$F$9))-((('01_Supuestos'!F31*$D40)*$J40*($C40-'01_Supuestos'!$F$9))*$G40)-(('01_Supuestos'!F31*$D40)*$J40*$F40)-(IF(('01_Supuestos'!F31*$D40)&gt;0,$K40,0)))-($E40*'01_Supuestos'!F33)))*$H40)</f>
        <v/>
      </c>
      <c r="R40" s="109">
        <f>((('01_Supuestos'!G31*$D40)*$J40*($C40-'01_Supuestos'!$F$9))-((('01_Supuestos'!G31*$D40)*$J40*($C40-'01_Supuestos'!$F$9))*$G40)-(('01_Supuestos'!G31*$D40)*$J40*$F40)-(IF(('01_Supuestos'!G31*$D40)&gt;0,$K40,0)))-((('01_Supuestos'!G31*$D40)*$J40*($C40-'01_Supuestos'!$F$9))*$L40)-($E40*'01_Supuestos'!G32)-(IF('01_Supuestos'!G30=MAX('01_Supuestos'!$C$30:$M$30),$M40,0))-(MAX(0,(((('01_Supuestos'!G31*$D40)*$J40*($C40-'01_Supuestos'!$F$9))-((('01_Supuestos'!G31*$D40)*$J40*($C40-'01_Supuestos'!$F$9))*$G40)-(('01_Supuestos'!G31*$D40)*$J40*$F40)-(IF(('01_Supuestos'!G31*$D40)&gt;0,$K40,0)))-($E40*'01_Supuestos'!G33)))*$H40)</f>
        <v/>
      </c>
      <c r="S40" s="109">
        <f>((('01_Supuestos'!H31*$D40)*$J40*($C40-'01_Supuestos'!$F$9))-((('01_Supuestos'!H31*$D40)*$J40*($C40-'01_Supuestos'!$F$9))*$G40)-(('01_Supuestos'!H31*$D40)*$J40*$F40)-(IF(('01_Supuestos'!H31*$D40)&gt;0,$K40,0)))-((('01_Supuestos'!H31*$D40)*$J40*($C40-'01_Supuestos'!$F$9))*$L40)-($E40*'01_Supuestos'!H32)-(IF('01_Supuestos'!H30=MAX('01_Supuestos'!$C$30:$M$30),$M40,0))-(MAX(0,(((('01_Supuestos'!H31*$D40)*$J40*($C40-'01_Supuestos'!$F$9))-((('01_Supuestos'!H31*$D40)*$J40*($C40-'01_Supuestos'!$F$9))*$G40)-(('01_Supuestos'!H31*$D40)*$J40*$F40)-(IF(('01_Supuestos'!H31*$D40)&gt;0,$K40,0)))-($E40*'01_Supuestos'!H33)))*$H40)</f>
        <v/>
      </c>
      <c r="T40" s="109">
        <f>((('01_Supuestos'!I31*$D40)*$J40*($C40-'01_Supuestos'!$F$9))-((('01_Supuestos'!I31*$D40)*$J40*($C40-'01_Supuestos'!$F$9))*$G40)-(('01_Supuestos'!I31*$D40)*$J40*$F40)-(IF(('01_Supuestos'!I31*$D40)&gt;0,$K40,0)))-((('01_Supuestos'!I31*$D40)*$J40*($C40-'01_Supuestos'!$F$9))*$L40)-($E40*'01_Supuestos'!I32)-(IF('01_Supuestos'!I30=MAX('01_Supuestos'!$C$30:$M$30),$M40,0))-(MAX(0,(((('01_Supuestos'!I31*$D40)*$J40*($C40-'01_Supuestos'!$F$9))-((('01_Supuestos'!I31*$D40)*$J40*($C40-'01_Supuestos'!$F$9))*$G40)-(('01_Supuestos'!I31*$D40)*$J40*$F40)-(IF(('01_Supuestos'!I31*$D40)&gt;0,$K40,0)))-($E40*'01_Supuestos'!I33)))*$H40)</f>
        <v/>
      </c>
      <c r="U40" s="109">
        <f>((('01_Supuestos'!J31*$D40)*$J40*($C40-'01_Supuestos'!$F$9))-((('01_Supuestos'!J31*$D40)*$J40*($C40-'01_Supuestos'!$F$9))*$G40)-(('01_Supuestos'!J31*$D40)*$J40*$F40)-(IF(('01_Supuestos'!J31*$D40)&gt;0,$K40,0)))-((('01_Supuestos'!J31*$D40)*$J40*($C40-'01_Supuestos'!$F$9))*$L40)-($E40*'01_Supuestos'!J32)-(IF('01_Supuestos'!J30=MAX('01_Supuestos'!$C$30:$M$30),$M40,0))-(MAX(0,(((('01_Supuestos'!J31*$D40)*$J40*($C40-'01_Supuestos'!$F$9))-((('01_Supuestos'!J31*$D40)*$J40*($C40-'01_Supuestos'!$F$9))*$G40)-(('01_Supuestos'!J31*$D40)*$J40*$F40)-(IF(('01_Supuestos'!J31*$D40)&gt;0,$K40,0)))-($E40*'01_Supuestos'!J33)))*$H40)</f>
        <v/>
      </c>
      <c r="V40" s="109">
        <f>((('01_Supuestos'!K31*$D40)*$J40*($C40-'01_Supuestos'!$F$9))-((('01_Supuestos'!K31*$D40)*$J40*($C40-'01_Supuestos'!$F$9))*$G40)-(('01_Supuestos'!K31*$D40)*$J40*$F40)-(IF(('01_Supuestos'!K31*$D40)&gt;0,$K40,0)))-((('01_Supuestos'!K31*$D40)*$J40*($C40-'01_Supuestos'!$F$9))*$L40)-($E40*'01_Supuestos'!K32)-(IF('01_Supuestos'!K30=MAX('01_Supuestos'!$C$30:$M$30),$M40,0))-(MAX(0,(((('01_Supuestos'!K31*$D40)*$J40*($C40-'01_Supuestos'!$F$9))-((('01_Supuestos'!K31*$D40)*$J40*($C40-'01_Supuestos'!$F$9))*$G40)-(('01_Supuestos'!K31*$D40)*$J40*$F40)-(IF(('01_Supuestos'!K31*$D40)&gt;0,$K40,0)))-($E40*'01_Supuestos'!K33)))*$H40)</f>
        <v/>
      </c>
      <c r="W40" s="109">
        <f>((('01_Supuestos'!L31*$D40)*$J40*($C40-'01_Supuestos'!$F$9))-((('01_Supuestos'!L31*$D40)*$J40*($C40-'01_Supuestos'!$F$9))*$G40)-(('01_Supuestos'!L31*$D40)*$J40*$F40)-(IF(('01_Supuestos'!L31*$D40)&gt;0,$K40,0)))-((('01_Supuestos'!L31*$D40)*$J40*($C40-'01_Supuestos'!$F$9))*$L40)-($E40*'01_Supuestos'!L32)-(IF('01_Supuestos'!L30=MAX('01_Supuestos'!$C$30:$M$30),$M40,0))-(MAX(0,(((('01_Supuestos'!L31*$D40)*$J40*($C40-'01_Supuestos'!$F$9))-((('01_Supuestos'!L31*$D40)*$J40*($C40-'01_Supuestos'!$F$9))*$G40)-(('01_Supuestos'!L31*$D40)*$J40*$F40)-(IF(('01_Supuestos'!L31*$D40)&gt;0,$K40,0)))-($E40*'01_Supuestos'!L33)))*$H40)</f>
        <v/>
      </c>
      <c r="X40" s="109">
        <f>((('01_Supuestos'!M31*$D40)*$J40*($C40-'01_Supuestos'!$F$9))-((('01_Supuestos'!M31*$D40)*$J40*($C40-'01_Supuestos'!$F$9))*$G40)-(('01_Supuestos'!M31*$D40)*$J40*$F40)-(IF(('01_Supuestos'!M31*$D40)&gt;0,$K40,0)))-((('01_Supuestos'!M31*$D40)*$J40*($C40-'01_Supuestos'!$F$9))*$L40)-($E40*'01_Supuestos'!M32)-(IF('01_Supuestos'!M30=MAX('01_Supuestos'!$C$30:$M$30),$M40,0))-(MAX(0,(((('01_Supuestos'!M31*$D40)*$J40*($C40-'01_Supuestos'!$F$9))-((('01_Supuestos'!M31*$D40)*$J40*($C40-'01_Supuestos'!$F$9))*$G40)-(('01_Supuestos'!M31*$D40)*$J40*$F40)-(IF(('01_Supuestos'!M31*$D40)&gt;0,$K40,0)))-($E40*'01_Supuestos'!M33)))*$H40)</f>
        <v/>
      </c>
      <c r="Y40" s="109">
        <f>N40/(1+$I40)^'01_Supuestos'!C30+O40/(1+$I40)^'01_Supuestos'!D30+P40/(1+$I40)^'01_Supuestos'!E30+Q40/(1+$I40)^'01_Supuestos'!F30+R40/(1+$I40)^'01_Supuestos'!G30+S40/(1+$I40)^'01_Supuestos'!H30+T40/(1+$I40)^'01_Supuestos'!I30+U40/(1+$I40)^'01_Supuestos'!J30+V40/(1+$I40)^'01_Supuestos'!K30+W40/(1+$I40)^'01_Supuestos'!L30+X40/(1+$I40)^'01_Supuestos'!M30</f>
        <v/>
      </c>
      <c r="Z40" s="109">
        <f>Y40</f>
        <v/>
      </c>
    </row>
    <row r="41">
      <c r="A41" t="inlineStr">
        <is>
          <t>OPEX variable</t>
        </is>
      </c>
      <c r="B41" s="110" t="n">
        <v>0.2</v>
      </c>
      <c r="C41" s="109">
        <f>IF($A41="Brent",'01_Supuestos'!$F$8*(1+$B41),'01_Supuestos'!$F$8)</f>
        <v/>
      </c>
      <c r="D41" s="109">
        <f>IF($A41="Reservas",'01_Supuestos'!$F$10*(1+$B41),'01_Supuestos'!$F$10)</f>
        <v/>
      </c>
      <c r="E41" s="109">
        <f>IF($A41="CAPEX desarrollo",'01_Supuestos'!$F$13*(1+$B41),'01_Supuestos'!$F$13)</f>
        <v/>
      </c>
      <c r="F41" s="109">
        <f>IF($A41="OPEX variable",'01_Supuestos'!$F$14*(1+$B41),'01_Supuestos'!$F$14)</f>
        <v/>
      </c>
      <c r="G41" s="109">
        <f>IF($A41="Royalty",'01_Supuestos'!$F$12*(1+$B41),'01_Supuestos'!$F$12)</f>
        <v/>
      </c>
      <c r="H41" s="109">
        <f>'01_Supuestos'!$F$16</f>
        <v/>
      </c>
      <c r="I41" s="109">
        <f>IF($A41="Tasa descuento",'01_Supuestos'!$F$17*(1+$B41),'01_Supuestos'!$F$17)</f>
        <v/>
      </c>
      <c r="J41" s="109">
        <f>'01_Supuestos'!$F$11</f>
        <v/>
      </c>
      <c r="K41" s="109">
        <f>'01_Supuestos'!$F$15</f>
        <v/>
      </c>
      <c r="L41" s="109">
        <f>'01_Supuestos'!$F$18</f>
        <v/>
      </c>
      <c r="M41" s="109">
        <f>'01_Supuestos'!$F$19</f>
        <v/>
      </c>
      <c r="N41" s="109">
        <f>((('01_Supuestos'!C31*$D41)*$J41*($C41-'01_Supuestos'!$F$9))-((('01_Supuestos'!C31*$D41)*$J41*($C41-'01_Supuestos'!$F$9))*$G41)-(('01_Supuestos'!C31*$D41)*$J41*$F41)-(IF(('01_Supuestos'!C31*$D41)&gt;0,$K41,0)))-((('01_Supuestos'!C31*$D41)*$J41*($C41-'01_Supuestos'!$F$9))*$L41)-($E41*'01_Supuestos'!C32)-(IF('01_Supuestos'!C30=MAX('01_Supuestos'!$C$30:$M$30),$M41,0))-(MAX(0,(((('01_Supuestos'!C31*$D41)*$J41*($C41-'01_Supuestos'!$F$9))-((('01_Supuestos'!C31*$D41)*$J41*($C41-'01_Supuestos'!$F$9))*$G41)-(('01_Supuestos'!C31*$D41)*$J41*$F41)-(IF(('01_Supuestos'!C31*$D41)&gt;0,$K41,0)))-($E41*'01_Supuestos'!C33)))*$H41)</f>
        <v/>
      </c>
      <c r="O41" s="109">
        <f>((('01_Supuestos'!D31*$D41)*$J41*($C41-'01_Supuestos'!$F$9))-((('01_Supuestos'!D31*$D41)*$J41*($C41-'01_Supuestos'!$F$9))*$G41)-(('01_Supuestos'!D31*$D41)*$J41*$F41)-(IF(('01_Supuestos'!D31*$D41)&gt;0,$K41,0)))-((('01_Supuestos'!D31*$D41)*$J41*($C41-'01_Supuestos'!$F$9))*$L41)-($E41*'01_Supuestos'!D32)-(IF('01_Supuestos'!D30=MAX('01_Supuestos'!$C$30:$M$30),$M41,0))-(MAX(0,(((('01_Supuestos'!D31*$D41)*$J41*($C41-'01_Supuestos'!$F$9))-((('01_Supuestos'!D31*$D41)*$J41*($C41-'01_Supuestos'!$F$9))*$G41)-(('01_Supuestos'!D31*$D41)*$J41*$F41)-(IF(('01_Supuestos'!D31*$D41)&gt;0,$K41,0)))-($E41*'01_Supuestos'!D33)))*$H41)</f>
        <v/>
      </c>
      <c r="P41" s="109">
        <f>((('01_Supuestos'!E31*$D41)*$J41*($C41-'01_Supuestos'!$F$9))-((('01_Supuestos'!E31*$D41)*$J41*($C41-'01_Supuestos'!$F$9))*$G41)-(('01_Supuestos'!E31*$D41)*$J41*$F41)-(IF(('01_Supuestos'!E31*$D41)&gt;0,$K41,0)))-((('01_Supuestos'!E31*$D41)*$J41*($C41-'01_Supuestos'!$F$9))*$L41)-($E41*'01_Supuestos'!E32)-(IF('01_Supuestos'!E30=MAX('01_Supuestos'!$C$30:$M$30),$M41,0))-(MAX(0,(((('01_Supuestos'!E31*$D41)*$J41*($C41-'01_Supuestos'!$F$9))-((('01_Supuestos'!E31*$D41)*$J41*($C41-'01_Supuestos'!$F$9))*$G41)-(('01_Supuestos'!E31*$D41)*$J41*$F41)-(IF(('01_Supuestos'!E31*$D41)&gt;0,$K41,0)))-($E41*'01_Supuestos'!E33)))*$H41)</f>
        <v/>
      </c>
      <c r="Q41" s="109">
        <f>((('01_Supuestos'!F31*$D41)*$J41*($C41-'01_Supuestos'!$F$9))-((('01_Supuestos'!F31*$D41)*$J41*($C41-'01_Supuestos'!$F$9))*$G41)-(('01_Supuestos'!F31*$D41)*$J41*$F41)-(IF(('01_Supuestos'!F31*$D41)&gt;0,$K41,0)))-((('01_Supuestos'!F31*$D41)*$J41*($C41-'01_Supuestos'!$F$9))*$L41)-($E41*'01_Supuestos'!F32)-(IF('01_Supuestos'!F30=MAX('01_Supuestos'!$C$30:$M$30),$M41,0))-(MAX(0,(((('01_Supuestos'!F31*$D41)*$J41*($C41-'01_Supuestos'!$F$9))-((('01_Supuestos'!F31*$D41)*$J41*($C41-'01_Supuestos'!$F$9))*$G41)-(('01_Supuestos'!F31*$D41)*$J41*$F41)-(IF(('01_Supuestos'!F31*$D41)&gt;0,$K41,0)))-($E41*'01_Supuestos'!F33)))*$H41)</f>
        <v/>
      </c>
      <c r="R41" s="109">
        <f>((('01_Supuestos'!G31*$D41)*$J41*($C41-'01_Supuestos'!$F$9))-((('01_Supuestos'!G31*$D41)*$J41*($C41-'01_Supuestos'!$F$9))*$G41)-(('01_Supuestos'!G31*$D41)*$J41*$F41)-(IF(('01_Supuestos'!G31*$D41)&gt;0,$K41,0)))-((('01_Supuestos'!G31*$D41)*$J41*($C41-'01_Supuestos'!$F$9))*$L41)-($E41*'01_Supuestos'!G32)-(IF('01_Supuestos'!G30=MAX('01_Supuestos'!$C$30:$M$30),$M41,0))-(MAX(0,(((('01_Supuestos'!G31*$D41)*$J41*($C41-'01_Supuestos'!$F$9))-((('01_Supuestos'!G31*$D41)*$J41*($C41-'01_Supuestos'!$F$9))*$G41)-(('01_Supuestos'!G31*$D41)*$J41*$F41)-(IF(('01_Supuestos'!G31*$D41)&gt;0,$K41,0)))-($E41*'01_Supuestos'!G33)))*$H41)</f>
        <v/>
      </c>
      <c r="S41" s="109">
        <f>((('01_Supuestos'!H31*$D41)*$J41*($C41-'01_Supuestos'!$F$9))-((('01_Supuestos'!H31*$D41)*$J41*($C41-'01_Supuestos'!$F$9))*$G41)-(('01_Supuestos'!H31*$D41)*$J41*$F41)-(IF(('01_Supuestos'!H31*$D41)&gt;0,$K41,0)))-((('01_Supuestos'!H31*$D41)*$J41*($C41-'01_Supuestos'!$F$9))*$L41)-($E41*'01_Supuestos'!H32)-(IF('01_Supuestos'!H30=MAX('01_Supuestos'!$C$30:$M$30),$M41,0))-(MAX(0,(((('01_Supuestos'!H31*$D41)*$J41*($C41-'01_Supuestos'!$F$9))-((('01_Supuestos'!H31*$D41)*$J41*($C41-'01_Supuestos'!$F$9))*$G41)-(('01_Supuestos'!H31*$D41)*$J41*$F41)-(IF(('01_Supuestos'!H31*$D41)&gt;0,$K41,0)))-($E41*'01_Supuestos'!H33)))*$H41)</f>
        <v/>
      </c>
      <c r="T41" s="109">
        <f>((('01_Supuestos'!I31*$D41)*$J41*($C41-'01_Supuestos'!$F$9))-((('01_Supuestos'!I31*$D41)*$J41*($C41-'01_Supuestos'!$F$9))*$G41)-(('01_Supuestos'!I31*$D41)*$J41*$F41)-(IF(('01_Supuestos'!I31*$D41)&gt;0,$K41,0)))-((('01_Supuestos'!I31*$D41)*$J41*($C41-'01_Supuestos'!$F$9))*$L41)-($E41*'01_Supuestos'!I32)-(IF('01_Supuestos'!I30=MAX('01_Supuestos'!$C$30:$M$30),$M41,0))-(MAX(0,(((('01_Supuestos'!I31*$D41)*$J41*($C41-'01_Supuestos'!$F$9))-((('01_Supuestos'!I31*$D41)*$J41*($C41-'01_Supuestos'!$F$9))*$G41)-(('01_Supuestos'!I31*$D41)*$J41*$F41)-(IF(('01_Supuestos'!I31*$D41)&gt;0,$K41,0)))-($E41*'01_Supuestos'!I33)))*$H41)</f>
        <v/>
      </c>
      <c r="U41" s="109">
        <f>((('01_Supuestos'!J31*$D41)*$J41*($C41-'01_Supuestos'!$F$9))-((('01_Supuestos'!J31*$D41)*$J41*($C41-'01_Supuestos'!$F$9))*$G41)-(('01_Supuestos'!J31*$D41)*$J41*$F41)-(IF(('01_Supuestos'!J31*$D41)&gt;0,$K41,0)))-((('01_Supuestos'!J31*$D41)*$J41*($C41-'01_Supuestos'!$F$9))*$L41)-($E41*'01_Supuestos'!J32)-(IF('01_Supuestos'!J30=MAX('01_Supuestos'!$C$30:$M$30),$M41,0))-(MAX(0,(((('01_Supuestos'!J31*$D41)*$J41*($C41-'01_Supuestos'!$F$9))-((('01_Supuestos'!J31*$D41)*$J41*($C41-'01_Supuestos'!$F$9))*$G41)-(('01_Supuestos'!J31*$D41)*$J41*$F41)-(IF(('01_Supuestos'!J31*$D41)&gt;0,$K41,0)))-($E41*'01_Supuestos'!J33)))*$H41)</f>
        <v/>
      </c>
      <c r="V41" s="109">
        <f>((('01_Supuestos'!K31*$D41)*$J41*($C41-'01_Supuestos'!$F$9))-((('01_Supuestos'!K31*$D41)*$J41*($C41-'01_Supuestos'!$F$9))*$G41)-(('01_Supuestos'!K31*$D41)*$J41*$F41)-(IF(('01_Supuestos'!K31*$D41)&gt;0,$K41,0)))-((('01_Supuestos'!K31*$D41)*$J41*($C41-'01_Supuestos'!$F$9))*$L41)-($E41*'01_Supuestos'!K32)-(IF('01_Supuestos'!K30=MAX('01_Supuestos'!$C$30:$M$30),$M41,0))-(MAX(0,(((('01_Supuestos'!K31*$D41)*$J41*($C41-'01_Supuestos'!$F$9))-((('01_Supuestos'!K31*$D41)*$J41*($C41-'01_Supuestos'!$F$9))*$G41)-(('01_Supuestos'!K31*$D41)*$J41*$F41)-(IF(('01_Supuestos'!K31*$D41)&gt;0,$K41,0)))-($E41*'01_Supuestos'!K33)))*$H41)</f>
        <v/>
      </c>
      <c r="W41" s="109">
        <f>((('01_Supuestos'!L31*$D41)*$J41*($C41-'01_Supuestos'!$F$9))-((('01_Supuestos'!L31*$D41)*$J41*($C41-'01_Supuestos'!$F$9))*$G41)-(('01_Supuestos'!L31*$D41)*$J41*$F41)-(IF(('01_Supuestos'!L31*$D41)&gt;0,$K41,0)))-((('01_Supuestos'!L31*$D41)*$J41*($C41-'01_Supuestos'!$F$9))*$L41)-($E41*'01_Supuestos'!L32)-(IF('01_Supuestos'!L30=MAX('01_Supuestos'!$C$30:$M$30),$M41,0))-(MAX(0,(((('01_Supuestos'!L31*$D41)*$J41*($C41-'01_Supuestos'!$F$9))-((('01_Supuestos'!L31*$D41)*$J41*($C41-'01_Supuestos'!$F$9))*$G41)-(('01_Supuestos'!L31*$D41)*$J41*$F41)-(IF(('01_Supuestos'!L31*$D41)&gt;0,$K41,0)))-($E41*'01_Supuestos'!L33)))*$H41)</f>
        <v/>
      </c>
      <c r="X41" s="109">
        <f>((('01_Supuestos'!M31*$D41)*$J41*($C41-'01_Supuestos'!$F$9))-((('01_Supuestos'!M31*$D41)*$J41*($C41-'01_Supuestos'!$F$9))*$G41)-(('01_Supuestos'!M31*$D41)*$J41*$F41)-(IF(('01_Supuestos'!M31*$D41)&gt;0,$K41,0)))-((('01_Supuestos'!M31*$D41)*$J41*($C41-'01_Supuestos'!$F$9))*$L41)-($E41*'01_Supuestos'!M32)-(IF('01_Supuestos'!M30=MAX('01_Supuestos'!$C$30:$M$30),$M41,0))-(MAX(0,(((('01_Supuestos'!M31*$D41)*$J41*($C41-'01_Supuestos'!$F$9))-((('01_Supuestos'!M31*$D41)*$J41*($C41-'01_Supuestos'!$F$9))*$G41)-(('01_Supuestos'!M31*$D41)*$J41*$F41)-(IF(('01_Supuestos'!M31*$D41)&gt;0,$K41,0)))-($E41*'01_Supuestos'!M33)))*$H41)</f>
        <v/>
      </c>
      <c r="Y41" s="109">
        <f>N41/(1+$I41)^'01_Supuestos'!C30+O41/(1+$I41)^'01_Supuestos'!D30+P41/(1+$I41)^'01_Supuestos'!E30+Q41/(1+$I41)^'01_Supuestos'!F30+R41/(1+$I41)^'01_Supuestos'!G30+S41/(1+$I41)^'01_Supuestos'!H30+T41/(1+$I41)^'01_Supuestos'!I30+U41/(1+$I41)^'01_Supuestos'!J30+V41/(1+$I41)^'01_Supuestos'!K30+W41/(1+$I41)^'01_Supuestos'!L30+X41/(1+$I41)^'01_Supuestos'!M30</f>
        <v/>
      </c>
      <c r="Z41" s="109">
        <f>Y41</f>
        <v/>
      </c>
    </row>
    <row r="42">
      <c r="A42" t="inlineStr">
        <is>
          <t>Royalty</t>
        </is>
      </c>
      <c r="B42" s="110" t="n">
        <v>-0.2</v>
      </c>
      <c r="C42" s="109">
        <f>IF($A42="Brent",'01_Supuestos'!$F$8*(1+$B42),'01_Supuestos'!$F$8)</f>
        <v/>
      </c>
      <c r="D42" s="109">
        <f>IF($A42="Reservas",'01_Supuestos'!$F$10*(1+$B42),'01_Supuestos'!$F$10)</f>
        <v/>
      </c>
      <c r="E42" s="109">
        <f>IF($A42="CAPEX desarrollo",'01_Supuestos'!$F$13*(1+$B42),'01_Supuestos'!$F$13)</f>
        <v/>
      </c>
      <c r="F42" s="109">
        <f>IF($A42="OPEX variable",'01_Supuestos'!$F$14*(1+$B42),'01_Supuestos'!$F$14)</f>
        <v/>
      </c>
      <c r="G42" s="109">
        <f>IF($A42="Royalty",'01_Supuestos'!$F$12*(1+$B42),'01_Supuestos'!$F$12)</f>
        <v/>
      </c>
      <c r="H42" s="109">
        <f>'01_Supuestos'!$F$16</f>
        <v/>
      </c>
      <c r="I42" s="109">
        <f>IF($A42="Tasa descuento",'01_Supuestos'!$F$17*(1+$B42),'01_Supuestos'!$F$17)</f>
        <v/>
      </c>
      <c r="J42" s="109">
        <f>'01_Supuestos'!$F$11</f>
        <v/>
      </c>
      <c r="K42" s="109">
        <f>'01_Supuestos'!$F$15</f>
        <v/>
      </c>
      <c r="L42" s="109">
        <f>'01_Supuestos'!$F$18</f>
        <v/>
      </c>
      <c r="M42" s="109">
        <f>'01_Supuestos'!$F$19</f>
        <v/>
      </c>
      <c r="N42" s="109">
        <f>((('01_Supuestos'!C31*$D42)*$J42*($C42-'01_Supuestos'!$F$9))-((('01_Supuestos'!C31*$D42)*$J42*($C42-'01_Supuestos'!$F$9))*$G42)-(('01_Supuestos'!C31*$D42)*$J42*$F42)-(IF(('01_Supuestos'!C31*$D42)&gt;0,$K42,0)))-((('01_Supuestos'!C31*$D42)*$J42*($C42-'01_Supuestos'!$F$9))*$L42)-($E42*'01_Supuestos'!C32)-(IF('01_Supuestos'!C30=MAX('01_Supuestos'!$C$30:$M$30),$M42,0))-(MAX(0,(((('01_Supuestos'!C31*$D42)*$J42*($C42-'01_Supuestos'!$F$9))-((('01_Supuestos'!C31*$D42)*$J42*($C42-'01_Supuestos'!$F$9))*$G42)-(('01_Supuestos'!C31*$D42)*$J42*$F42)-(IF(('01_Supuestos'!C31*$D42)&gt;0,$K42,0)))-($E42*'01_Supuestos'!C33)))*$H42)</f>
        <v/>
      </c>
      <c r="O42" s="109">
        <f>((('01_Supuestos'!D31*$D42)*$J42*($C42-'01_Supuestos'!$F$9))-((('01_Supuestos'!D31*$D42)*$J42*($C42-'01_Supuestos'!$F$9))*$G42)-(('01_Supuestos'!D31*$D42)*$J42*$F42)-(IF(('01_Supuestos'!D31*$D42)&gt;0,$K42,0)))-((('01_Supuestos'!D31*$D42)*$J42*($C42-'01_Supuestos'!$F$9))*$L42)-($E42*'01_Supuestos'!D32)-(IF('01_Supuestos'!D30=MAX('01_Supuestos'!$C$30:$M$30),$M42,0))-(MAX(0,(((('01_Supuestos'!D31*$D42)*$J42*($C42-'01_Supuestos'!$F$9))-((('01_Supuestos'!D31*$D42)*$J42*($C42-'01_Supuestos'!$F$9))*$G42)-(('01_Supuestos'!D31*$D42)*$J42*$F42)-(IF(('01_Supuestos'!D31*$D42)&gt;0,$K42,0)))-($E42*'01_Supuestos'!D33)))*$H42)</f>
        <v/>
      </c>
      <c r="P42" s="109">
        <f>((('01_Supuestos'!E31*$D42)*$J42*($C42-'01_Supuestos'!$F$9))-((('01_Supuestos'!E31*$D42)*$J42*($C42-'01_Supuestos'!$F$9))*$G42)-(('01_Supuestos'!E31*$D42)*$J42*$F42)-(IF(('01_Supuestos'!E31*$D42)&gt;0,$K42,0)))-((('01_Supuestos'!E31*$D42)*$J42*($C42-'01_Supuestos'!$F$9))*$L42)-($E42*'01_Supuestos'!E32)-(IF('01_Supuestos'!E30=MAX('01_Supuestos'!$C$30:$M$30),$M42,0))-(MAX(0,(((('01_Supuestos'!E31*$D42)*$J42*($C42-'01_Supuestos'!$F$9))-((('01_Supuestos'!E31*$D42)*$J42*($C42-'01_Supuestos'!$F$9))*$G42)-(('01_Supuestos'!E31*$D42)*$J42*$F42)-(IF(('01_Supuestos'!E31*$D42)&gt;0,$K42,0)))-($E42*'01_Supuestos'!E33)))*$H42)</f>
        <v/>
      </c>
      <c r="Q42" s="109">
        <f>((('01_Supuestos'!F31*$D42)*$J42*($C42-'01_Supuestos'!$F$9))-((('01_Supuestos'!F31*$D42)*$J42*($C42-'01_Supuestos'!$F$9))*$G42)-(('01_Supuestos'!F31*$D42)*$J42*$F42)-(IF(('01_Supuestos'!F31*$D42)&gt;0,$K42,0)))-((('01_Supuestos'!F31*$D42)*$J42*($C42-'01_Supuestos'!$F$9))*$L42)-($E42*'01_Supuestos'!F32)-(IF('01_Supuestos'!F30=MAX('01_Supuestos'!$C$30:$M$30),$M42,0))-(MAX(0,(((('01_Supuestos'!F31*$D42)*$J42*($C42-'01_Supuestos'!$F$9))-((('01_Supuestos'!F31*$D42)*$J42*($C42-'01_Supuestos'!$F$9))*$G42)-(('01_Supuestos'!F31*$D42)*$J42*$F42)-(IF(('01_Supuestos'!F31*$D42)&gt;0,$K42,0)))-($E42*'01_Supuestos'!F33)))*$H42)</f>
        <v/>
      </c>
      <c r="R42" s="109">
        <f>((('01_Supuestos'!G31*$D42)*$J42*($C42-'01_Supuestos'!$F$9))-((('01_Supuestos'!G31*$D42)*$J42*($C42-'01_Supuestos'!$F$9))*$G42)-(('01_Supuestos'!G31*$D42)*$J42*$F42)-(IF(('01_Supuestos'!G31*$D42)&gt;0,$K42,0)))-((('01_Supuestos'!G31*$D42)*$J42*($C42-'01_Supuestos'!$F$9))*$L42)-($E42*'01_Supuestos'!G32)-(IF('01_Supuestos'!G30=MAX('01_Supuestos'!$C$30:$M$30),$M42,0))-(MAX(0,(((('01_Supuestos'!G31*$D42)*$J42*($C42-'01_Supuestos'!$F$9))-((('01_Supuestos'!G31*$D42)*$J42*($C42-'01_Supuestos'!$F$9))*$G42)-(('01_Supuestos'!G31*$D42)*$J42*$F42)-(IF(('01_Supuestos'!G31*$D42)&gt;0,$K42,0)))-($E42*'01_Supuestos'!G33)))*$H42)</f>
        <v/>
      </c>
      <c r="S42" s="109">
        <f>((('01_Supuestos'!H31*$D42)*$J42*($C42-'01_Supuestos'!$F$9))-((('01_Supuestos'!H31*$D42)*$J42*($C42-'01_Supuestos'!$F$9))*$G42)-(('01_Supuestos'!H31*$D42)*$J42*$F42)-(IF(('01_Supuestos'!H31*$D42)&gt;0,$K42,0)))-((('01_Supuestos'!H31*$D42)*$J42*($C42-'01_Supuestos'!$F$9))*$L42)-($E42*'01_Supuestos'!H32)-(IF('01_Supuestos'!H30=MAX('01_Supuestos'!$C$30:$M$30),$M42,0))-(MAX(0,(((('01_Supuestos'!H31*$D42)*$J42*($C42-'01_Supuestos'!$F$9))-((('01_Supuestos'!H31*$D42)*$J42*($C42-'01_Supuestos'!$F$9))*$G42)-(('01_Supuestos'!H31*$D42)*$J42*$F42)-(IF(('01_Supuestos'!H31*$D42)&gt;0,$K42,0)))-($E42*'01_Supuestos'!H33)))*$H42)</f>
        <v/>
      </c>
      <c r="T42" s="109">
        <f>((('01_Supuestos'!I31*$D42)*$J42*($C42-'01_Supuestos'!$F$9))-((('01_Supuestos'!I31*$D42)*$J42*($C42-'01_Supuestos'!$F$9))*$G42)-(('01_Supuestos'!I31*$D42)*$J42*$F42)-(IF(('01_Supuestos'!I31*$D42)&gt;0,$K42,0)))-((('01_Supuestos'!I31*$D42)*$J42*($C42-'01_Supuestos'!$F$9))*$L42)-($E42*'01_Supuestos'!I32)-(IF('01_Supuestos'!I30=MAX('01_Supuestos'!$C$30:$M$30),$M42,0))-(MAX(0,(((('01_Supuestos'!I31*$D42)*$J42*($C42-'01_Supuestos'!$F$9))-((('01_Supuestos'!I31*$D42)*$J42*($C42-'01_Supuestos'!$F$9))*$G42)-(('01_Supuestos'!I31*$D42)*$J42*$F42)-(IF(('01_Supuestos'!I31*$D42)&gt;0,$K42,0)))-($E42*'01_Supuestos'!I33)))*$H42)</f>
        <v/>
      </c>
      <c r="U42" s="109">
        <f>((('01_Supuestos'!J31*$D42)*$J42*($C42-'01_Supuestos'!$F$9))-((('01_Supuestos'!J31*$D42)*$J42*($C42-'01_Supuestos'!$F$9))*$G42)-(('01_Supuestos'!J31*$D42)*$J42*$F42)-(IF(('01_Supuestos'!J31*$D42)&gt;0,$K42,0)))-((('01_Supuestos'!J31*$D42)*$J42*($C42-'01_Supuestos'!$F$9))*$L42)-($E42*'01_Supuestos'!J32)-(IF('01_Supuestos'!J30=MAX('01_Supuestos'!$C$30:$M$30),$M42,0))-(MAX(0,(((('01_Supuestos'!J31*$D42)*$J42*($C42-'01_Supuestos'!$F$9))-((('01_Supuestos'!J31*$D42)*$J42*($C42-'01_Supuestos'!$F$9))*$G42)-(('01_Supuestos'!J31*$D42)*$J42*$F42)-(IF(('01_Supuestos'!J31*$D42)&gt;0,$K42,0)))-($E42*'01_Supuestos'!J33)))*$H42)</f>
        <v/>
      </c>
      <c r="V42" s="109">
        <f>((('01_Supuestos'!K31*$D42)*$J42*($C42-'01_Supuestos'!$F$9))-((('01_Supuestos'!K31*$D42)*$J42*($C42-'01_Supuestos'!$F$9))*$G42)-(('01_Supuestos'!K31*$D42)*$J42*$F42)-(IF(('01_Supuestos'!K31*$D42)&gt;0,$K42,0)))-((('01_Supuestos'!K31*$D42)*$J42*($C42-'01_Supuestos'!$F$9))*$L42)-($E42*'01_Supuestos'!K32)-(IF('01_Supuestos'!K30=MAX('01_Supuestos'!$C$30:$M$30),$M42,0))-(MAX(0,(((('01_Supuestos'!K31*$D42)*$J42*($C42-'01_Supuestos'!$F$9))-((('01_Supuestos'!K31*$D42)*$J42*($C42-'01_Supuestos'!$F$9))*$G42)-(('01_Supuestos'!K31*$D42)*$J42*$F42)-(IF(('01_Supuestos'!K31*$D42)&gt;0,$K42,0)))-($E42*'01_Supuestos'!K33)))*$H42)</f>
        <v/>
      </c>
      <c r="W42" s="109">
        <f>((('01_Supuestos'!L31*$D42)*$J42*($C42-'01_Supuestos'!$F$9))-((('01_Supuestos'!L31*$D42)*$J42*($C42-'01_Supuestos'!$F$9))*$G42)-(('01_Supuestos'!L31*$D42)*$J42*$F42)-(IF(('01_Supuestos'!L31*$D42)&gt;0,$K42,0)))-((('01_Supuestos'!L31*$D42)*$J42*($C42-'01_Supuestos'!$F$9))*$L42)-($E42*'01_Supuestos'!L32)-(IF('01_Supuestos'!L30=MAX('01_Supuestos'!$C$30:$M$30),$M42,0))-(MAX(0,(((('01_Supuestos'!L31*$D42)*$J42*($C42-'01_Supuestos'!$F$9))-((('01_Supuestos'!L31*$D42)*$J42*($C42-'01_Supuestos'!$F$9))*$G42)-(('01_Supuestos'!L31*$D42)*$J42*$F42)-(IF(('01_Supuestos'!L31*$D42)&gt;0,$K42,0)))-($E42*'01_Supuestos'!L33)))*$H42)</f>
        <v/>
      </c>
      <c r="X42" s="109">
        <f>((('01_Supuestos'!M31*$D42)*$J42*($C42-'01_Supuestos'!$F$9))-((('01_Supuestos'!M31*$D42)*$J42*($C42-'01_Supuestos'!$F$9))*$G42)-(('01_Supuestos'!M31*$D42)*$J42*$F42)-(IF(('01_Supuestos'!M31*$D42)&gt;0,$K42,0)))-((('01_Supuestos'!M31*$D42)*$J42*($C42-'01_Supuestos'!$F$9))*$L42)-($E42*'01_Supuestos'!M32)-(IF('01_Supuestos'!M30=MAX('01_Supuestos'!$C$30:$M$30),$M42,0))-(MAX(0,(((('01_Supuestos'!M31*$D42)*$J42*($C42-'01_Supuestos'!$F$9))-((('01_Supuestos'!M31*$D42)*$J42*($C42-'01_Supuestos'!$F$9))*$G42)-(('01_Supuestos'!M31*$D42)*$J42*$F42)-(IF(('01_Supuestos'!M31*$D42)&gt;0,$K42,0)))-($E42*'01_Supuestos'!M33)))*$H42)</f>
        <v/>
      </c>
      <c r="Y42" s="109">
        <f>N42/(1+$I42)^'01_Supuestos'!C30+O42/(1+$I42)^'01_Supuestos'!D30+P42/(1+$I42)^'01_Supuestos'!E30+Q42/(1+$I42)^'01_Supuestos'!F30+R42/(1+$I42)^'01_Supuestos'!G30+S42/(1+$I42)^'01_Supuestos'!H30+T42/(1+$I42)^'01_Supuestos'!I30+U42/(1+$I42)^'01_Supuestos'!J30+V42/(1+$I42)^'01_Supuestos'!K30+W42/(1+$I42)^'01_Supuestos'!L30+X42/(1+$I42)^'01_Supuestos'!M30</f>
        <v/>
      </c>
      <c r="Z42" s="109">
        <f>Y42</f>
        <v/>
      </c>
    </row>
    <row r="43">
      <c r="A43" t="inlineStr">
        <is>
          <t>Royalty</t>
        </is>
      </c>
      <c r="B43" s="110" t="n">
        <v>-0.1</v>
      </c>
      <c r="C43" s="109">
        <f>IF($A43="Brent",'01_Supuestos'!$F$8*(1+$B43),'01_Supuestos'!$F$8)</f>
        <v/>
      </c>
      <c r="D43" s="109">
        <f>IF($A43="Reservas",'01_Supuestos'!$F$10*(1+$B43),'01_Supuestos'!$F$10)</f>
        <v/>
      </c>
      <c r="E43" s="109">
        <f>IF($A43="CAPEX desarrollo",'01_Supuestos'!$F$13*(1+$B43),'01_Supuestos'!$F$13)</f>
        <v/>
      </c>
      <c r="F43" s="109">
        <f>IF($A43="OPEX variable",'01_Supuestos'!$F$14*(1+$B43),'01_Supuestos'!$F$14)</f>
        <v/>
      </c>
      <c r="G43" s="109">
        <f>IF($A43="Royalty",'01_Supuestos'!$F$12*(1+$B43),'01_Supuestos'!$F$12)</f>
        <v/>
      </c>
      <c r="H43" s="109">
        <f>'01_Supuestos'!$F$16</f>
        <v/>
      </c>
      <c r="I43" s="109">
        <f>IF($A43="Tasa descuento",'01_Supuestos'!$F$17*(1+$B43),'01_Supuestos'!$F$17)</f>
        <v/>
      </c>
      <c r="J43" s="109">
        <f>'01_Supuestos'!$F$11</f>
        <v/>
      </c>
      <c r="K43" s="109">
        <f>'01_Supuestos'!$F$15</f>
        <v/>
      </c>
      <c r="L43" s="109">
        <f>'01_Supuestos'!$F$18</f>
        <v/>
      </c>
      <c r="M43" s="109">
        <f>'01_Supuestos'!$F$19</f>
        <v/>
      </c>
      <c r="N43" s="109">
        <f>((('01_Supuestos'!C31*$D43)*$J43*($C43-'01_Supuestos'!$F$9))-((('01_Supuestos'!C31*$D43)*$J43*($C43-'01_Supuestos'!$F$9))*$G43)-(('01_Supuestos'!C31*$D43)*$J43*$F43)-(IF(('01_Supuestos'!C31*$D43)&gt;0,$K43,0)))-((('01_Supuestos'!C31*$D43)*$J43*($C43-'01_Supuestos'!$F$9))*$L43)-($E43*'01_Supuestos'!C32)-(IF('01_Supuestos'!C30=MAX('01_Supuestos'!$C$30:$M$30),$M43,0))-(MAX(0,(((('01_Supuestos'!C31*$D43)*$J43*($C43-'01_Supuestos'!$F$9))-((('01_Supuestos'!C31*$D43)*$J43*($C43-'01_Supuestos'!$F$9))*$G43)-(('01_Supuestos'!C31*$D43)*$J43*$F43)-(IF(('01_Supuestos'!C31*$D43)&gt;0,$K43,0)))-($E43*'01_Supuestos'!C33)))*$H43)</f>
        <v/>
      </c>
      <c r="O43" s="109">
        <f>((('01_Supuestos'!D31*$D43)*$J43*($C43-'01_Supuestos'!$F$9))-((('01_Supuestos'!D31*$D43)*$J43*($C43-'01_Supuestos'!$F$9))*$G43)-(('01_Supuestos'!D31*$D43)*$J43*$F43)-(IF(('01_Supuestos'!D31*$D43)&gt;0,$K43,0)))-((('01_Supuestos'!D31*$D43)*$J43*($C43-'01_Supuestos'!$F$9))*$L43)-($E43*'01_Supuestos'!D32)-(IF('01_Supuestos'!D30=MAX('01_Supuestos'!$C$30:$M$30),$M43,0))-(MAX(0,(((('01_Supuestos'!D31*$D43)*$J43*($C43-'01_Supuestos'!$F$9))-((('01_Supuestos'!D31*$D43)*$J43*($C43-'01_Supuestos'!$F$9))*$G43)-(('01_Supuestos'!D31*$D43)*$J43*$F43)-(IF(('01_Supuestos'!D31*$D43)&gt;0,$K43,0)))-($E43*'01_Supuestos'!D33)))*$H43)</f>
        <v/>
      </c>
      <c r="P43" s="109">
        <f>((('01_Supuestos'!E31*$D43)*$J43*($C43-'01_Supuestos'!$F$9))-((('01_Supuestos'!E31*$D43)*$J43*($C43-'01_Supuestos'!$F$9))*$G43)-(('01_Supuestos'!E31*$D43)*$J43*$F43)-(IF(('01_Supuestos'!E31*$D43)&gt;0,$K43,0)))-((('01_Supuestos'!E31*$D43)*$J43*($C43-'01_Supuestos'!$F$9))*$L43)-($E43*'01_Supuestos'!E32)-(IF('01_Supuestos'!E30=MAX('01_Supuestos'!$C$30:$M$30),$M43,0))-(MAX(0,(((('01_Supuestos'!E31*$D43)*$J43*($C43-'01_Supuestos'!$F$9))-((('01_Supuestos'!E31*$D43)*$J43*($C43-'01_Supuestos'!$F$9))*$G43)-(('01_Supuestos'!E31*$D43)*$J43*$F43)-(IF(('01_Supuestos'!E31*$D43)&gt;0,$K43,0)))-($E43*'01_Supuestos'!E33)))*$H43)</f>
        <v/>
      </c>
      <c r="Q43" s="109">
        <f>((('01_Supuestos'!F31*$D43)*$J43*($C43-'01_Supuestos'!$F$9))-((('01_Supuestos'!F31*$D43)*$J43*($C43-'01_Supuestos'!$F$9))*$G43)-(('01_Supuestos'!F31*$D43)*$J43*$F43)-(IF(('01_Supuestos'!F31*$D43)&gt;0,$K43,0)))-((('01_Supuestos'!F31*$D43)*$J43*($C43-'01_Supuestos'!$F$9))*$L43)-($E43*'01_Supuestos'!F32)-(IF('01_Supuestos'!F30=MAX('01_Supuestos'!$C$30:$M$30),$M43,0))-(MAX(0,(((('01_Supuestos'!F31*$D43)*$J43*($C43-'01_Supuestos'!$F$9))-((('01_Supuestos'!F31*$D43)*$J43*($C43-'01_Supuestos'!$F$9))*$G43)-(('01_Supuestos'!F31*$D43)*$J43*$F43)-(IF(('01_Supuestos'!F31*$D43)&gt;0,$K43,0)))-($E43*'01_Supuestos'!F33)))*$H43)</f>
        <v/>
      </c>
      <c r="R43" s="109">
        <f>((('01_Supuestos'!G31*$D43)*$J43*($C43-'01_Supuestos'!$F$9))-((('01_Supuestos'!G31*$D43)*$J43*($C43-'01_Supuestos'!$F$9))*$G43)-(('01_Supuestos'!G31*$D43)*$J43*$F43)-(IF(('01_Supuestos'!G31*$D43)&gt;0,$K43,0)))-((('01_Supuestos'!G31*$D43)*$J43*($C43-'01_Supuestos'!$F$9))*$L43)-($E43*'01_Supuestos'!G32)-(IF('01_Supuestos'!G30=MAX('01_Supuestos'!$C$30:$M$30),$M43,0))-(MAX(0,(((('01_Supuestos'!G31*$D43)*$J43*($C43-'01_Supuestos'!$F$9))-((('01_Supuestos'!G31*$D43)*$J43*($C43-'01_Supuestos'!$F$9))*$G43)-(('01_Supuestos'!G31*$D43)*$J43*$F43)-(IF(('01_Supuestos'!G31*$D43)&gt;0,$K43,0)))-($E43*'01_Supuestos'!G33)))*$H43)</f>
        <v/>
      </c>
      <c r="S43" s="109">
        <f>((('01_Supuestos'!H31*$D43)*$J43*($C43-'01_Supuestos'!$F$9))-((('01_Supuestos'!H31*$D43)*$J43*($C43-'01_Supuestos'!$F$9))*$G43)-(('01_Supuestos'!H31*$D43)*$J43*$F43)-(IF(('01_Supuestos'!H31*$D43)&gt;0,$K43,0)))-((('01_Supuestos'!H31*$D43)*$J43*($C43-'01_Supuestos'!$F$9))*$L43)-($E43*'01_Supuestos'!H32)-(IF('01_Supuestos'!H30=MAX('01_Supuestos'!$C$30:$M$30),$M43,0))-(MAX(0,(((('01_Supuestos'!H31*$D43)*$J43*($C43-'01_Supuestos'!$F$9))-((('01_Supuestos'!H31*$D43)*$J43*($C43-'01_Supuestos'!$F$9))*$G43)-(('01_Supuestos'!H31*$D43)*$J43*$F43)-(IF(('01_Supuestos'!H31*$D43)&gt;0,$K43,0)))-($E43*'01_Supuestos'!H33)))*$H43)</f>
        <v/>
      </c>
      <c r="T43" s="109">
        <f>((('01_Supuestos'!I31*$D43)*$J43*($C43-'01_Supuestos'!$F$9))-((('01_Supuestos'!I31*$D43)*$J43*($C43-'01_Supuestos'!$F$9))*$G43)-(('01_Supuestos'!I31*$D43)*$J43*$F43)-(IF(('01_Supuestos'!I31*$D43)&gt;0,$K43,0)))-((('01_Supuestos'!I31*$D43)*$J43*($C43-'01_Supuestos'!$F$9))*$L43)-($E43*'01_Supuestos'!I32)-(IF('01_Supuestos'!I30=MAX('01_Supuestos'!$C$30:$M$30),$M43,0))-(MAX(0,(((('01_Supuestos'!I31*$D43)*$J43*($C43-'01_Supuestos'!$F$9))-((('01_Supuestos'!I31*$D43)*$J43*($C43-'01_Supuestos'!$F$9))*$G43)-(('01_Supuestos'!I31*$D43)*$J43*$F43)-(IF(('01_Supuestos'!I31*$D43)&gt;0,$K43,0)))-($E43*'01_Supuestos'!I33)))*$H43)</f>
        <v/>
      </c>
      <c r="U43" s="109">
        <f>((('01_Supuestos'!J31*$D43)*$J43*($C43-'01_Supuestos'!$F$9))-((('01_Supuestos'!J31*$D43)*$J43*($C43-'01_Supuestos'!$F$9))*$G43)-(('01_Supuestos'!J31*$D43)*$J43*$F43)-(IF(('01_Supuestos'!J31*$D43)&gt;0,$K43,0)))-((('01_Supuestos'!J31*$D43)*$J43*($C43-'01_Supuestos'!$F$9))*$L43)-($E43*'01_Supuestos'!J32)-(IF('01_Supuestos'!J30=MAX('01_Supuestos'!$C$30:$M$30),$M43,0))-(MAX(0,(((('01_Supuestos'!J31*$D43)*$J43*($C43-'01_Supuestos'!$F$9))-((('01_Supuestos'!J31*$D43)*$J43*($C43-'01_Supuestos'!$F$9))*$G43)-(('01_Supuestos'!J31*$D43)*$J43*$F43)-(IF(('01_Supuestos'!J31*$D43)&gt;0,$K43,0)))-($E43*'01_Supuestos'!J33)))*$H43)</f>
        <v/>
      </c>
      <c r="V43" s="109">
        <f>((('01_Supuestos'!K31*$D43)*$J43*($C43-'01_Supuestos'!$F$9))-((('01_Supuestos'!K31*$D43)*$J43*($C43-'01_Supuestos'!$F$9))*$G43)-(('01_Supuestos'!K31*$D43)*$J43*$F43)-(IF(('01_Supuestos'!K31*$D43)&gt;0,$K43,0)))-((('01_Supuestos'!K31*$D43)*$J43*($C43-'01_Supuestos'!$F$9))*$L43)-($E43*'01_Supuestos'!K32)-(IF('01_Supuestos'!K30=MAX('01_Supuestos'!$C$30:$M$30),$M43,0))-(MAX(0,(((('01_Supuestos'!K31*$D43)*$J43*($C43-'01_Supuestos'!$F$9))-((('01_Supuestos'!K31*$D43)*$J43*($C43-'01_Supuestos'!$F$9))*$G43)-(('01_Supuestos'!K31*$D43)*$J43*$F43)-(IF(('01_Supuestos'!K31*$D43)&gt;0,$K43,0)))-($E43*'01_Supuestos'!K33)))*$H43)</f>
        <v/>
      </c>
      <c r="W43" s="109">
        <f>((('01_Supuestos'!L31*$D43)*$J43*($C43-'01_Supuestos'!$F$9))-((('01_Supuestos'!L31*$D43)*$J43*($C43-'01_Supuestos'!$F$9))*$G43)-(('01_Supuestos'!L31*$D43)*$J43*$F43)-(IF(('01_Supuestos'!L31*$D43)&gt;0,$K43,0)))-((('01_Supuestos'!L31*$D43)*$J43*($C43-'01_Supuestos'!$F$9))*$L43)-($E43*'01_Supuestos'!L32)-(IF('01_Supuestos'!L30=MAX('01_Supuestos'!$C$30:$M$30),$M43,0))-(MAX(0,(((('01_Supuestos'!L31*$D43)*$J43*($C43-'01_Supuestos'!$F$9))-((('01_Supuestos'!L31*$D43)*$J43*($C43-'01_Supuestos'!$F$9))*$G43)-(('01_Supuestos'!L31*$D43)*$J43*$F43)-(IF(('01_Supuestos'!L31*$D43)&gt;0,$K43,0)))-($E43*'01_Supuestos'!L33)))*$H43)</f>
        <v/>
      </c>
      <c r="X43" s="109">
        <f>((('01_Supuestos'!M31*$D43)*$J43*($C43-'01_Supuestos'!$F$9))-((('01_Supuestos'!M31*$D43)*$J43*($C43-'01_Supuestos'!$F$9))*$G43)-(('01_Supuestos'!M31*$D43)*$J43*$F43)-(IF(('01_Supuestos'!M31*$D43)&gt;0,$K43,0)))-((('01_Supuestos'!M31*$D43)*$J43*($C43-'01_Supuestos'!$F$9))*$L43)-($E43*'01_Supuestos'!M32)-(IF('01_Supuestos'!M30=MAX('01_Supuestos'!$C$30:$M$30),$M43,0))-(MAX(0,(((('01_Supuestos'!M31*$D43)*$J43*($C43-'01_Supuestos'!$F$9))-((('01_Supuestos'!M31*$D43)*$J43*($C43-'01_Supuestos'!$F$9))*$G43)-(('01_Supuestos'!M31*$D43)*$J43*$F43)-(IF(('01_Supuestos'!M31*$D43)&gt;0,$K43,0)))-($E43*'01_Supuestos'!M33)))*$H43)</f>
        <v/>
      </c>
      <c r="Y43" s="109">
        <f>N43/(1+$I43)^'01_Supuestos'!C30+O43/(1+$I43)^'01_Supuestos'!D30+P43/(1+$I43)^'01_Supuestos'!E30+Q43/(1+$I43)^'01_Supuestos'!F30+R43/(1+$I43)^'01_Supuestos'!G30+S43/(1+$I43)^'01_Supuestos'!H30+T43/(1+$I43)^'01_Supuestos'!I30+U43/(1+$I43)^'01_Supuestos'!J30+V43/(1+$I43)^'01_Supuestos'!K30+W43/(1+$I43)^'01_Supuestos'!L30+X43/(1+$I43)^'01_Supuestos'!M30</f>
        <v/>
      </c>
      <c r="Z43" s="109">
        <f>Y43</f>
        <v/>
      </c>
    </row>
    <row r="44">
      <c r="A44" t="inlineStr">
        <is>
          <t>Royalty</t>
        </is>
      </c>
      <c r="B44" s="110" t="n">
        <v>0</v>
      </c>
      <c r="C44" s="109">
        <f>IF($A44="Brent",'01_Supuestos'!$F$8*(1+$B44),'01_Supuestos'!$F$8)</f>
        <v/>
      </c>
      <c r="D44" s="109">
        <f>IF($A44="Reservas",'01_Supuestos'!$F$10*(1+$B44),'01_Supuestos'!$F$10)</f>
        <v/>
      </c>
      <c r="E44" s="109">
        <f>IF($A44="CAPEX desarrollo",'01_Supuestos'!$F$13*(1+$B44),'01_Supuestos'!$F$13)</f>
        <v/>
      </c>
      <c r="F44" s="109">
        <f>IF($A44="OPEX variable",'01_Supuestos'!$F$14*(1+$B44),'01_Supuestos'!$F$14)</f>
        <v/>
      </c>
      <c r="G44" s="109">
        <f>IF($A44="Royalty",'01_Supuestos'!$F$12*(1+$B44),'01_Supuestos'!$F$12)</f>
        <v/>
      </c>
      <c r="H44" s="109">
        <f>'01_Supuestos'!$F$16</f>
        <v/>
      </c>
      <c r="I44" s="109">
        <f>IF($A44="Tasa descuento",'01_Supuestos'!$F$17*(1+$B44),'01_Supuestos'!$F$17)</f>
        <v/>
      </c>
      <c r="J44" s="109">
        <f>'01_Supuestos'!$F$11</f>
        <v/>
      </c>
      <c r="K44" s="109">
        <f>'01_Supuestos'!$F$15</f>
        <v/>
      </c>
      <c r="L44" s="109">
        <f>'01_Supuestos'!$F$18</f>
        <v/>
      </c>
      <c r="M44" s="109">
        <f>'01_Supuestos'!$F$19</f>
        <v/>
      </c>
      <c r="N44" s="109">
        <f>((('01_Supuestos'!C31*$D44)*$J44*($C44-'01_Supuestos'!$F$9))-((('01_Supuestos'!C31*$D44)*$J44*($C44-'01_Supuestos'!$F$9))*$G44)-(('01_Supuestos'!C31*$D44)*$J44*$F44)-(IF(('01_Supuestos'!C31*$D44)&gt;0,$K44,0)))-((('01_Supuestos'!C31*$D44)*$J44*($C44-'01_Supuestos'!$F$9))*$L44)-($E44*'01_Supuestos'!C32)-(IF('01_Supuestos'!C30=MAX('01_Supuestos'!$C$30:$M$30),$M44,0))-(MAX(0,(((('01_Supuestos'!C31*$D44)*$J44*($C44-'01_Supuestos'!$F$9))-((('01_Supuestos'!C31*$D44)*$J44*($C44-'01_Supuestos'!$F$9))*$G44)-(('01_Supuestos'!C31*$D44)*$J44*$F44)-(IF(('01_Supuestos'!C31*$D44)&gt;0,$K44,0)))-($E44*'01_Supuestos'!C33)))*$H44)</f>
        <v/>
      </c>
      <c r="O44" s="109">
        <f>((('01_Supuestos'!D31*$D44)*$J44*($C44-'01_Supuestos'!$F$9))-((('01_Supuestos'!D31*$D44)*$J44*($C44-'01_Supuestos'!$F$9))*$G44)-(('01_Supuestos'!D31*$D44)*$J44*$F44)-(IF(('01_Supuestos'!D31*$D44)&gt;0,$K44,0)))-((('01_Supuestos'!D31*$D44)*$J44*($C44-'01_Supuestos'!$F$9))*$L44)-($E44*'01_Supuestos'!D32)-(IF('01_Supuestos'!D30=MAX('01_Supuestos'!$C$30:$M$30),$M44,0))-(MAX(0,(((('01_Supuestos'!D31*$D44)*$J44*($C44-'01_Supuestos'!$F$9))-((('01_Supuestos'!D31*$D44)*$J44*($C44-'01_Supuestos'!$F$9))*$G44)-(('01_Supuestos'!D31*$D44)*$J44*$F44)-(IF(('01_Supuestos'!D31*$D44)&gt;0,$K44,0)))-($E44*'01_Supuestos'!D33)))*$H44)</f>
        <v/>
      </c>
      <c r="P44" s="109">
        <f>((('01_Supuestos'!E31*$D44)*$J44*($C44-'01_Supuestos'!$F$9))-((('01_Supuestos'!E31*$D44)*$J44*($C44-'01_Supuestos'!$F$9))*$G44)-(('01_Supuestos'!E31*$D44)*$J44*$F44)-(IF(('01_Supuestos'!E31*$D44)&gt;0,$K44,0)))-((('01_Supuestos'!E31*$D44)*$J44*($C44-'01_Supuestos'!$F$9))*$L44)-($E44*'01_Supuestos'!E32)-(IF('01_Supuestos'!E30=MAX('01_Supuestos'!$C$30:$M$30),$M44,0))-(MAX(0,(((('01_Supuestos'!E31*$D44)*$J44*($C44-'01_Supuestos'!$F$9))-((('01_Supuestos'!E31*$D44)*$J44*($C44-'01_Supuestos'!$F$9))*$G44)-(('01_Supuestos'!E31*$D44)*$J44*$F44)-(IF(('01_Supuestos'!E31*$D44)&gt;0,$K44,0)))-($E44*'01_Supuestos'!E33)))*$H44)</f>
        <v/>
      </c>
      <c r="Q44" s="109">
        <f>((('01_Supuestos'!F31*$D44)*$J44*($C44-'01_Supuestos'!$F$9))-((('01_Supuestos'!F31*$D44)*$J44*($C44-'01_Supuestos'!$F$9))*$G44)-(('01_Supuestos'!F31*$D44)*$J44*$F44)-(IF(('01_Supuestos'!F31*$D44)&gt;0,$K44,0)))-((('01_Supuestos'!F31*$D44)*$J44*($C44-'01_Supuestos'!$F$9))*$L44)-($E44*'01_Supuestos'!F32)-(IF('01_Supuestos'!F30=MAX('01_Supuestos'!$C$30:$M$30),$M44,0))-(MAX(0,(((('01_Supuestos'!F31*$D44)*$J44*($C44-'01_Supuestos'!$F$9))-((('01_Supuestos'!F31*$D44)*$J44*($C44-'01_Supuestos'!$F$9))*$G44)-(('01_Supuestos'!F31*$D44)*$J44*$F44)-(IF(('01_Supuestos'!F31*$D44)&gt;0,$K44,0)))-($E44*'01_Supuestos'!F33)))*$H44)</f>
        <v/>
      </c>
      <c r="R44" s="109">
        <f>((('01_Supuestos'!G31*$D44)*$J44*($C44-'01_Supuestos'!$F$9))-((('01_Supuestos'!G31*$D44)*$J44*($C44-'01_Supuestos'!$F$9))*$G44)-(('01_Supuestos'!G31*$D44)*$J44*$F44)-(IF(('01_Supuestos'!G31*$D44)&gt;0,$K44,0)))-((('01_Supuestos'!G31*$D44)*$J44*($C44-'01_Supuestos'!$F$9))*$L44)-($E44*'01_Supuestos'!G32)-(IF('01_Supuestos'!G30=MAX('01_Supuestos'!$C$30:$M$30),$M44,0))-(MAX(0,(((('01_Supuestos'!G31*$D44)*$J44*($C44-'01_Supuestos'!$F$9))-((('01_Supuestos'!G31*$D44)*$J44*($C44-'01_Supuestos'!$F$9))*$G44)-(('01_Supuestos'!G31*$D44)*$J44*$F44)-(IF(('01_Supuestos'!G31*$D44)&gt;0,$K44,0)))-($E44*'01_Supuestos'!G33)))*$H44)</f>
        <v/>
      </c>
      <c r="S44" s="109">
        <f>((('01_Supuestos'!H31*$D44)*$J44*($C44-'01_Supuestos'!$F$9))-((('01_Supuestos'!H31*$D44)*$J44*($C44-'01_Supuestos'!$F$9))*$G44)-(('01_Supuestos'!H31*$D44)*$J44*$F44)-(IF(('01_Supuestos'!H31*$D44)&gt;0,$K44,0)))-((('01_Supuestos'!H31*$D44)*$J44*($C44-'01_Supuestos'!$F$9))*$L44)-($E44*'01_Supuestos'!H32)-(IF('01_Supuestos'!H30=MAX('01_Supuestos'!$C$30:$M$30),$M44,0))-(MAX(0,(((('01_Supuestos'!H31*$D44)*$J44*($C44-'01_Supuestos'!$F$9))-((('01_Supuestos'!H31*$D44)*$J44*($C44-'01_Supuestos'!$F$9))*$G44)-(('01_Supuestos'!H31*$D44)*$J44*$F44)-(IF(('01_Supuestos'!H31*$D44)&gt;0,$K44,0)))-($E44*'01_Supuestos'!H33)))*$H44)</f>
        <v/>
      </c>
      <c r="T44" s="109">
        <f>((('01_Supuestos'!I31*$D44)*$J44*($C44-'01_Supuestos'!$F$9))-((('01_Supuestos'!I31*$D44)*$J44*($C44-'01_Supuestos'!$F$9))*$G44)-(('01_Supuestos'!I31*$D44)*$J44*$F44)-(IF(('01_Supuestos'!I31*$D44)&gt;0,$K44,0)))-((('01_Supuestos'!I31*$D44)*$J44*($C44-'01_Supuestos'!$F$9))*$L44)-($E44*'01_Supuestos'!I32)-(IF('01_Supuestos'!I30=MAX('01_Supuestos'!$C$30:$M$30),$M44,0))-(MAX(0,(((('01_Supuestos'!I31*$D44)*$J44*($C44-'01_Supuestos'!$F$9))-((('01_Supuestos'!I31*$D44)*$J44*($C44-'01_Supuestos'!$F$9))*$G44)-(('01_Supuestos'!I31*$D44)*$J44*$F44)-(IF(('01_Supuestos'!I31*$D44)&gt;0,$K44,0)))-($E44*'01_Supuestos'!I33)))*$H44)</f>
        <v/>
      </c>
      <c r="U44" s="109">
        <f>((('01_Supuestos'!J31*$D44)*$J44*($C44-'01_Supuestos'!$F$9))-((('01_Supuestos'!J31*$D44)*$J44*($C44-'01_Supuestos'!$F$9))*$G44)-(('01_Supuestos'!J31*$D44)*$J44*$F44)-(IF(('01_Supuestos'!J31*$D44)&gt;0,$K44,0)))-((('01_Supuestos'!J31*$D44)*$J44*($C44-'01_Supuestos'!$F$9))*$L44)-($E44*'01_Supuestos'!J32)-(IF('01_Supuestos'!J30=MAX('01_Supuestos'!$C$30:$M$30),$M44,0))-(MAX(0,(((('01_Supuestos'!J31*$D44)*$J44*($C44-'01_Supuestos'!$F$9))-((('01_Supuestos'!J31*$D44)*$J44*($C44-'01_Supuestos'!$F$9))*$G44)-(('01_Supuestos'!J31*$D44)*$J44*$F44)-(IF(('01_Supuestos'!J31*$D44)&gt;0,$K44,0)))-($E44*'01_Supuestos'!J33)))*$H44)</f>
        <v/>
      </c>
      <c r="V44" s="109">
        <f>((('01_Supuestos'!K31*$D44)*$J44*($C44-'01_Supuestos'!$F$9))-((('01_Supuestos'!K31*$D44)*$J44*($C44-'01_Supuestos'!$F$9))*$G44)-(('01_Supuestos'!K31*$D44)*$J44*$F44)-(IF(('01_Supuestos'!K31*$D44)&gt;0,$K44,0)))-((('01_Supuestos'!K31*$D44)*$J44*($C44-'01_Supuestos'!$F$9))*$L44)-($E44*'01_Supuestos'!K32)-(IF('01_Supuestos'!K30=MAX('01_Supuestos'!$C$30:$M$30),$M44,0))-(MAX(0,(((('01_Supuestos'!K31*$D44)*$J44*($C44-'01_Supuestos'!$F$9))-((('01_Supuestos'!K31*$D44)*$J44*($C44-'01_Supuestos'!$F$9))*$G44)-(('01_Supuestos'!K31*$D44)*$J44*$F44)-(IF(('01_Supuestos'!K31*$D44)&gt;0,$K44,0)))-($E44*'01_Supuestos'!K33)))*$H44)</f>
        <v/>
      </c>
      <c r="W44" s="109">
        <f>((('01_Supuestos'!L31*$D44)*$J44*($C44-'01_Supuestos'!$F$9))-((('01_Supuestos'!L31*$D44)*$J44*($C44-'01_Supuestos'!$F$9))*$G44)-(('01_Supuestos'!L31*$D44)*$J44*$F44)-(IF(('01_Supuestos'!L31*$D44)&gt;0,$K44,0)))-((('01_Supuestos'!L31*$D44)*$J44*($C44-'01_Supuestos'!$F$9))*$L44)-($E44*'01_Supuestos'!L32)-(IF('01_Supuestos'!L30=MAX('01_Supuestos'!$C$30:$M$30),$M44,0))-(MAX(0,(((('01_Supuestos'!L31*$D44)*$J44*($C44-'01_Supuestos'!$F$9))-((('01_Supuestos'!L31*$D44)*$J44*($C44-'01_Supuestos'!$F$9))*$G44)-(('01_Supuestos'!L31*$D44)*$J44*$F44)-(IF(('01_Supuestos'!L31*$D44)&gt;0,$K44,0)))-($E44*'01_Supuestos'!L33)))*$H44)</f>
        <v/>
      </c>
      <c r="X44" s="109">
        <f>((('01_Supuestos'!M31*$D44)*$J44*($C44-'01_Supuestos'!$F$9))-((('01_Supuestos'!M31*$D44)*$J44*($C44-'01_Supuestos'!$F$9))*$G44)-(('01_Supuestos'!M31*$D44)*$J44*$F44)-(IF(('01_Supuestos'!M31*$D44)&gt;0,$K44,0)))-((('01_Supuestos'!M31*$D44)*$J44*($C44-'01_Supuestos'!$F$9))*$L44)-($E44*'01_Supuestos'!M32)-(IF('01_Supuestos'!M30=MAX('01_Supuestos'!$C$30:$M$30),$M44,0))-(MAX(0,(((('01_Supuestos'!M31*$D44)*$J44*($C44-'01_Supuestos'!$F$9))-((('01_Supuestos'!M31*$D44)*$J44*($C44-'01_Supuestos'!$F$9))*$G44)-(('01_Supuestos'!M31*$D44)*$J44*$F44)-(IF(('01_Supuestos'!M31*$D44)&gt;0,$K44,0)))-($E44*'01_Supuestos'!M33)))*$H44)</f>
        <v/>
      </c>
      <c r="Y44" s="109">
        <f>N44/(1+$I44)^'01_Supuestos'!C30+O44/(1+$I44)^'01_Supuestos'!D30+P44/(1+$I44)^'01_Supuestos'!E30+Q44/(1+$I44)^'01_Supuestos'!F30+R44/(1+$I44)^'01_Supuestos'!G30+S44/(1+$I44)^'01_Supuestos'!H30+T44/(1+$I44)^'01_Supuestos'!I30+U44/(1+$I44)^'01_Supuestos'!J30+V44/(1+$I44)^'01_Supuestos'!K30+W44/(1+$I44)^'01_Supuestos'!L30+X44/(1+$I44)^'01_Supuestos'!M30</f>
        <v/>
      </c>
      <c r="Z44" s="109">
        <f>Y44</f>
        <v/>
      </c>
    </row>
    <row r="45">
      <c r="A45" t="inlineStr">
        <is>
          <t>Royalty</t>
        </is>
      </c>
      <c r="B45" s="110" t="n">
        <v>0.1</v>
      </c>
      <c r="C45" s="109">
        <f>IF($A45="Brent",'01_Supuestos'!$F$8*(1+$B45),'01_Supuestos'!$F$8)</f>
        <v/>
      </c>
      <c r="D45" s="109">
        <f>IF($A45="Reservas",'01_Supuestos'!$F$10*(1+$B45),'01_Supuestos'!$F$10)</f>
        <v/>
      </c>
      <c r="E45" s="109">
        <f>IF($A45="CAPEX desarrollo",'01_Supuestos'!$F$13*(1+$B45),'01_Supuestos'!$F$13)</f>
        <v/>
      </c>
      <c r="F45" s="109">
        <f>IF($A45="OPEX variable",'01_Supuestos'!$F$14*(1+$B45),'01_Supuestos'!$F$14)</f>
        <v/>
      </c>
      <c r="G45" s="109">
        <f>IF($A45="Royalty",'01_Supuestos'!$F$12*(1+$B45),'01_Supuestos'!$F$12)</f>
        <v/>
      </c>
      <c r="H45" s="109">
        <f>'01_Supuestos'!$F$16</f>
        <v/>
      </c>
      <c r="I45" s="109">
        <f>IF($A45="Tasa descuento",'01_Supuestos'!$F$17*(1+$B45),'01_Supuestos'!$F$17)</f>
        <v/>
      </c>
      <c r="J45" s="109">
        <f>'01_Supuestos'!$F$11</f>
        <v/>
      </c>
      <c r="K45" s="109">
        <f>'01_Supuestos'!$F$15</f>
        <v/>
      </c>
      <c r="L45" s="109">
        <f>'01_Supuestos'!$F$18</f>
        <v/>
      </c>
      <c r="M45" s="109">
        <f>'01_Supuestos'!$F$19</f>
        <v/>
      </c>
      <c r="N45" s="109">
        <f>((('01_Supuestos'!C31*$D45)*$J45*($C45-'01_Supuestos'!$F$9))-((('01_Supuestos'!C31*$D45)*$J45*($C45-'01_Supuestos'!$F$9))*$G45)-(('01_Supuestos'!C31*$D45)*$J45*$F45)-(IF(('01_Supuestos'!C31*$D45)&gt;0,$K45,0)))-((('01_Supuestos'!C31*$D45)*$J45*($C45-'01_Supuestos'!$F$9))*$L45)-($E45*'01_Supuestos'!C32)-(IF('01_Supuestos'!C30=MAX('01_Supuestos'!$C$30:$M$30),$M45,0))-(MAX(0,(((('01_Supuestos'!C31*$D45)*$J45*($C45-'01_Supuestos'!$F$9))-((('01_Supuestos'!C31*$D45)*$J45*($C45-'01_Supuestos'!$F$9))*$G45)-(('01_Supuestos'!C31*$D45)*$J45*$F45)-(IF(('01_Supuestos'!C31*$D45)&gt;0,$K45,0)))-($E45*'01_Supuestos'!C33)))*$H45)</f>
        <v/>
      </c>
      <c r="O45" s="109">
        <f>((('01_Supuestos'!D31*$D45)*$J45*($C45-'01_Supuestos'!$F$9))-((('01_Supuestos'!D31*$D45)*$J45*($C45-'01_Supuestos'!$F$9))*$G45)-(('01_Supuestos'!D31*$D45)*$J45*$F45)-(IF(('01_Supuestos'!D31*$D45)&gt;0,$K45,0)))-((('01_Supuestos'!D31*$D45)*$J45*($C45-'01_Supuestos'!$F$9))*$L45)-($E45*'01_Supuestos'!D32)-(IF('01_Supuestos'!D30=MAX('01_Supuestos'!$C$30:$M$30),$M45,0))-(MAX(0,(((('01_Supuestos'!D31*$D45)*$J45*($C45-'01_Supuestos'!$F$9))-((('01_Supuestos'!D31*$D45)*$J45*($C45-'01_Supuestos'!$F$9))*$G45)-(('01_Supuestos'!D31*$D45)*$J45*$F45)-(IF(('01_Supuestos'!D31*$D45)&gt;0,$K45,0)))-($E45*'01_Supuestos'!D33)))*$H45)</f>
        <v/>
      </c>
      <c r="P45" s="109">
        <f>((('01_Supuestos'!E31*$D45)*$J45*($C45-'01_Supuestos'!$F$9))-((('01_Supuestos'!E31*$D45)*$J45*($C45-'01_Supuestos'!$F$9))*$G45)-(('01_Supuestos'!E31*$D45)*$J45*$F45)-(IF(('01_Supuestos'!E31*$D45)&gt;0,$K45,0)))-((('01_Supuestos'!E31*$D45)*$J45*($C45-'01_Supuestos'!$F$9))*$L45)-($E45*'01_Supuestos'!E32)-(IF('01_Supuestos'!E30=MAX('01_Supuestos'!$C$30:$M$30),$M45,0))-(MAX(0,(((('01_Supuestos'!E31*$D45)*$J45*($C45-'01_Supuestos'!$F$9))-((('01_Supuestos'!E31*$D45)*$J45*($C45-'01_Supuestos'!$F$9))*$G45)-(('01_Supuestos'!E31*$D45)*$J45*$F45)-(IF(('01_Supuestos'!E31*$D45)&gt;0,$K45,0)))-($E45*'01_Supuestos'!E33)))*$H45)</f>
        <v/>
      </c>
      <c r="Q45" s="109">
        <f>((('01_Supuestos'!F31*$D45)*$J45*($C45-'01_Supuestos'!$F$9))-((('01_Supuestos'!F31*$D45)*$J45*($C45-'01_Supuestos'!$F$9))*$G45)-(('01_Supuestos'!F31*$D45)*$J45*$F45)-(IF(('01_Supuestos'!F31*$D45)&gt;0,$K45,0)))-((('01_Supuestos'!F31*$D45)*$J45*($C45-'01_Supuestos'!$F$9))*$L45)-($E45*'01_Supuestos'!F32)-(IF('01_Supuestos'!F30=MAX('01_Supuestos'!$C$30:$M$30),$M45,0))-(MAX(0,(((('01_Supuestos'!F31*$D45)*$J45*($C45-'01_Supuestos'!$F$9))-((('01_Supuestos'!F31*$D45)*$J45*($C45-'01_Supuestos'!$F$9))*$G45)-(('01_Supuestos'!F31*$D45)*$J45*$F45)-(IF(('01_Supuestos'!F31*$D45)&gt;0,$K45,0)))-($E45*'01_Supuestos'!F33)))*$H45)</f>
        <v/>
      </c>
      <c r="R45" s="109">
        <f>((('01_Supuestos'!G31*$D45)*$J45*($C45-'01_Supuestos'!$F$9))-((('01_Supuestos'!G31*$D45)*$J45*($C45-'01_Supuestos'!$F$9))*$G45)-(('01_Supuestos'!G31*$D45)*$J45*$F45)-(IF(('01_Supuestos'!G31*$D45)&gt;0,$K45,0)))-((('01_Supuestos'!G31*$D45)*$J45*($C45-'01_Supuestos'!$F$9))*$L45)-($E45*'01_Supuestos'!G32)-(IF('01_Supuestos'!G30=MAX('01_Supuestos'!$C$30:$M$30),$M45,0))-(MAX(0,(((('01_Supuestos'!G31*$D45)*$J45*($C45-'01_Supuestos'!$F$9))-((('01_Supuestos'!G31*$D45)*$J45*($C45-'01_Supuestos'!$F$9))*$G45)-(('01_Supuestos'!G31*$D45)*$J45*$F45)-(IF(('01_Supuestos'!G31*$D45)&gt;0,$K45,0)))-($E45*'01_Supuestos'!G33)))*$H45)</f>
        <v/>
      </c>
      <c r="S45" s="109">
        <f>((('01_Supuestos'!H31*$D45)*$J45*($C45-'01_Supuestos'!$F$9))-((('01_Supuestos'!H31*$D45)*$J45*($C45-'01_Supuestos'!$F$9))*$G45)-(('01_Supuestos'!H31*$D45)*$J45*$F45)-(IF(('01_Supuestos'!H31*$D45)&gt;0,$K45,0)))-((('01_Supuestos'!H31*$D45)*$J45*($C45-'01_Supuestos'!$F$9))*$L45)-($E45*'01_Supuestos'!H32)-(IF('01_Supuestos'!H30=MAX('01_Supuestos'!$C$30:$M$30),$M45,0))-(MAX(0,(((('01_Supuestos'!H31*$D45)*$J45*($C45-'01_Supuestos'!$F$9))-((('01_Supuestos'!H31*$D45)*$J45*($C45-'01_Supuestos'!$F$9))*$G45)-(('01_Supuestos'!H31*$D45)*$J45*$F45)-(IF(('01_Supuestos'!H31*$D45)&gt;0,$K45,0)))-($E45*'01_Supuestos'!H33)))*$H45)</f>
        <v/>
      </c>
      <c r="T45" s="109">
        <f>((('01_Supuestos'!I31*$D45)*$J45*($C45-'01_Supuestos'!$F$9))-((('01_Supuestos'!I31*$D45)*$J45*($C45-'01_Supuestos'!$F$9))*$G45)-(('01_Supuestos'!I31*$D45)*$J45*$F45)-(IF(('01_Supuestos'!I31*$D45)&gt;0,$K45,0)))-((('01_Supuestos'!I31*$D45)*$J45*($C45-'01_Supuestos'!$F$9))*$L45)-($E45*'01_Supuestos'!I32)-(IF('01_Supuestos'!I30=MAX('01_Supuestos'!$C$30:$M$30),$M45,0))-(MAX(0,(((('01_Supuestos'!I31*$D45)*$J45*($C45-'01_Supuestos'!$F$9))-((('01_Supuestos'!I31*$D45)*$J45*($C45-'01_Supuestos'!$F$9))*$G45)-(('01_Supuestos'!I31*$D45)*$J45*$F45)-(IF(('01_Supuestos'!I31*$D45)&gt;0,$K45,0)))-($E45*'01_Supuestos'!I33)))*$H45)</f>
        <v/>
      </c>
      <c r="U45" s="109">
        <f>((('01_Supuestos'!J31*$D45)*$J45*($C45-'01_Supuestos'!$F$9))-((('01_Supuestos'!J31*$D45)*$J45*($C45-'01_Supuestos'!$F$9))*$G45)-(('01_Supuestos'!J31*$D45)*$J45*$F45)-(IF(('01_Supuestos'!J31*$D45)&gt;0,$K45,0)))-((('01_Supuestos'!J31*$D45)*$J45*($C45-'01_Supuestos'!$F$9))*$L45)-($E45*'01_Supuestos'!J32)-(IF('01_Supuestos'!J30=MAX('01_Supuestos'!$C$30:$M$30),$M45,0))-(MAX(0,(((('01_Supuestos'!J31*$D45)*$J45*($C45-'01_Supuestos'!$F$9))-((('01_Supuestos'!J31*$D45)*$J45*($C45-'01_Supuestos'!$F$9))*$G45)-(('01_Supuestos'!J31*$D45)*$J45*$F45)-(IF(('01_Supuestos'!J31*$D45)&gt;0,$K45,0)))-($E45*'01_Supuestos'!J33)))*$H45)</f>
        <v/>
      </c>
      <c r="V45" s="109">
        <f>((('01_Supuestos'!K31*$D45)*$J45*($C45-'01_Supuestos'!$F$9))-((('01_Supuestos'!K31*$D45)*$J45*($C45-'01_Supuestos'!$F$9))*$G45)-(('01_Supuestos'!K31*$D45)*$J45*$F45)-(IF(('01_Supuestos'!K31*$D45)&gt;0,$K45,0)))-((('01_Supuestos'!K31*$D45)*$J45*($C45-'01_Supuestos'!$F$9))*$L45)-($E45*'01_Supuestos'!K32)-(IF('01_Supuestos'!K30=MAX('01_Supuestos'!$C$30:$M$30),$M45,0))-(MAX(0,(((('01_Supuestos'!K31*$D45)*$J45*($C45-'01_Supuestos'!$F$9))-((('01_Supuestos'!K31*$D45)*$J45*($C45-'01_Supuestos'!$F$9))*$G45)-(('01_Supuestos'!K31*$D45)*$J45*$F45)-(IF(('01_Supuestos'!K31*$D45)&gt;0,$K45,0)))-($E45*'01_Supuestos'!K33)))*$H45)</f>
        <v/>
      </c>
      <c r="W45" s="109">
        <f>((('01_Supuestos'!L31*$D45)*$J45*($C45-'01_Supuestos'!$F$9))-((('01_Supuestos'!L31*$D45)*$J45*($C45-'01_Supuestos'!$F$9))*$G45)-(('01_Supuestos'!L31*$D45)*$J45*$F45)-(IF(('01_Supuestos'!L31*$D45)&gt;0,$K45,0)))-((('01_Supuestos'!L31*$D45)*$J45*($C45-'01_Supuestos'!$F$9))*$L45)-($E45*'01_Supuestos'!L32)-(IF('01_Supuestos'!L30=MAX('01_Supuestos'!$C$30:$M$30),$M45,0))-(MAX(0,(((('01_Supuestos'!L31*$D45)*$J45*($C45-'01_Supuestos'!$F$9))-((('01_Supuestos'!L31*$D45)*$J45*($C45-'01_Supuestos'!$F$9))*$G45)-(('01_Supuestos'!L31*$D45)*$J45*$F45)-(IF(('01_Supuestos'!L31*$D45)&gt;0,$K45,0)))-($E45*'01_Supuestos'!L33)))*$H45)</f>
        <v/>
      </c>
      <c r="X45" s="109">
        <f>((('01_Supuestos'!M31*$D45)*$J45*($C45-'01_Supuestos'!$F$9))-((('01_Supuestos'!M31*$D45)*$J45*($C45-'01_Supuestos'!$F$9))*$G45)-(('01_Supuestos'!M31*$D45)*$J45*$F45)-(IF(('01_Supuestos'!M31*$D45)&gt;0,$K45,0)))-((('01_Supuestos'!M31*$D45)*$J45*($C45-'01_Supuestos'!$F$9))*$L45)-($E45*'01_Supuestos'!M32)-(IF('01_Supuestos'!M30=MAX('01_Supuestos'!$C$30:$M$30),$M45,0))-(MAX(0,(((('01_Supuestos'!M31*$D45)*$J45*($C45-'01_Supuestos'!$F$9))-((('01_Supuestos'!M31*$D45)*$J45*($C45-'01_Supuestos'!$F$9))*$G45)-(('01_Supuestos'!M31*$D45)*$J45*$F45)-(IF(('01_Supuestos'!M31*$D45)&gt;0,$K45,0)))-($E45*'01_Supuestos'!M33)))*$H45)</f>
        <v/>
      </c>
      <c r="Y45" s="109">
        <f>N45/(1+$I45)^'01_Supuestos'!C30+O45/(1+$I45)^'01_Supuestos'!D30+P45/(1+$I45)^'01_Supuestos'!E30+Q45/(1+$I45)^'01_Supuestos'!F30+R45/(1+$I45)^'01_Supuestos'!G30+S45/(1+$I45)^'01_Supuestos'!H30+T45/(1+$I45)^'01_Supuestos'!I30+U45/(1+$I45)^'01_Supuestos'!J30+V45/(1+$I45)^'01_Supuestos'!K30+W45/(1+$I45)^'01_Supuestos'!L30+X45/(1+$I45)^'01_Supuestos'!M30</f>
        <v/>
      </c>
      <c r="Z45" s="109">
        <f>Y45</f>
        <v/>
      </c>
    </row>
    <row r="46">
      <c r="A46" t="inlineStr">
        <is>
          <t>Royalty</t>
        </is>
      </c>
      <c r="B46" s="110" t="n">
        <v>0.2</v>
      </c>
      <c r="C46" s="109">
        <f>IF($A46="Brent",'01_Supuestos'!$F$8*(1+$B46),'01_Supuestos'!$F$8)</f>
        <v/>
      </c>
      <c r="D46" s="109">
        <f>IF($A46="Reservas",'01_Supuestos'!$F$10*(1+$B46),'01_Supuestos'!$F$10)</f>
        <v/>
      </c>
      <c r="E46" s="109">
        <f>IF($A46="CAPEX desarrollo",'01_Supuestos'!$F$13*(1+$B46),'01_Supuestos'!$F$13)</f>
        <v/>
      </c>
      <c r="F46" s="109">
        <f>IF($A46="OPEX variable",'01_Supuestos'!$F$14*(1+$B46),'01_Supuestos'!$F$14)</f>
        <v/>
      </c>
      <c r="G46" s="109">
        <f>IF($A46="Royalty",'01_Supuestos'!$F$12*(1+$B46),'01_Supuestos'!$F$12)</f>
        <v/>
      </c>
      <c r="H46" s="109">
        <f>'01_Supuestos'!$F$16</f>
        <v/>
      </c>
      <c r="I46" s="109">
        <f>IF($A46="Tasa descuento",'01_Supuestos'!$F$17*(1+$B46),'01_Supuestos'!$F$17)</f>
        <v/>
      </c>
      <c r="J46" s="109">
        <f>'01_Supuestos'!$F$11</f>
        <v/>
      </c>
      <c r="K46" s="109">
        <f>'01_Supuestos'!$F$15</f>
        <v/>
      </c>
      <c r="L46" s="109">
        <f>'01_Supuestos'!$F$18</f>
        <v/>
      </c>
      <c r="M46" s="109">
        <f>'01_Supuestos'!$F$19</f>
        <v/>
      </c>
      <c r="N46" s="109">
        <f>((('01_Supuestos'!C31*$D46)*$J46*($C46-'01_Supuestos'!$F$9))-((('01_Supuestos'!C31*$D46)*$J46*($C46-'01_Supuestos'!$F$9))*$G46)-(('01_Supuestos'!C31*$D46)*$J46*$F46)-(IF(('01_Supuestos'!C31*$D46)&gt;0,$K46,0)))-((('01_Supuestos'!C31*$D46)*$J46*($C46-'01_Supuestos'!$F$9))*$L46)-($E46*'01_Supuestos'!C32)-(IF('01_Supuestos'!C30=MAX('01_Supuestos'!$C$30:$M$30),$M46,0))-(MAX(0,(((('01_Supuestos'!C31*$D46)*$J46*($C46-'01_Supuestos'!$F$9))-((('01_Supuestos'!C31*$D46)*$J46*($C46-'01_Supuestos'!$F$9))*$G46)-(('01_Supuestos'!C31*$D46)*$J46*$F46)-(IF(('01_Supuestos'!C31*$D46)&gt;0,$K46,0)))-($E46*'01_Supuestos'!C33)))*$H46)</f>
        <v/>
      </c>
      <c r="O46" s="109">
        <f>((('01_Supuestos'!D31*$D46)*$J46*($C46-'01_Supuestos'!$F$9))-((('01_Supuestos'!D31*$D46)*$J46*($C46-'01_Supuestos'!$F$9))*$G46)-(('01_Supuestos'!D31*$D46)*$J46*$F46)-(IF(('01_Supuestos'!D31*$D46)&gt;0,$K46,0)))-((('01_Supuestos'!D31*$D46)*$J46*($C46-'01_Supuestos'!$F$9))*$L46)-($E46*'01_Supuestos'!D32)-(IF('01_Supuestos'!D30=MAX('01_Supuestos'!$C$30:$M$30),$M46,0))-(MAX(0,(((('01_Supuestos'!D31*$D46)*$J46*($C46-'01_Supuestos'!$F$9))-((('01_Supuestos'!D31*$D46)*$J46*($C46-'01_Supuestos'!$F$9))*$G46)-(('01_Supuestos'!D31*$D46)*$J46*$F46)-(IF(('01_Supuestos'!D31*$D46)&gt;0,$K46,0)))-($E46*'01_Supuestos'!D33)))*$H46)</f>
        <v/>
      </c>
      <c r="P46" s="109">
        <f>((('01_Supuestos'!E31*$D46)*$J46*($C46-'01_Supuestos'!$F$9))-((('01_Supuestos'!E31*$D46)*$J46*($C46-'01_Supuestos'!$F$9))*$G46)-(('01_Supuestos'!E31*$D46)*$J46*$F46)-(IF(('01_Supuestos'!E31*$D46)&gt;0,$K46,0)))-((('01_Supuestos'!E31*$D46)*$J46*($C46-'01_Supuestos'!$F$9))*$L46)-($E46*'01_Supuestos'!E32)-(IF('01_Supuestos'!E30=MAX('01_Supuestos'!$C$30:$M$30),$M46,0))-(MAX(0,(((('01_Supuestos'!E31*$D46)*$J46*($C46-'01_Supuestos'!$F$9))-((('01_Supuestos'!E31*$D46)*$J46*($C46-'01_Supuestos'!$F$9))*$G46)-(('01_Supuestos'!E31*$D46)*$J46*$F46)-(IF(('01_Supuestos'!E31*$D46)&gt;0,$K46,0)))-($E46*'01_Supuestos'!E33)))*$H46)</f>
        <v/>
      </c>
      <c r="Q46" s="109">
        <f>((('01_Supuestos'!F31*$D46)*$J46*($C46-'01_Supuestos'!$F$9))-((('01_Supuestos'!F31*$D46)*$J46*($C46-'01_Supuestos'!$F$9))*$G46)-(('01_Supuestos'!F31*$D46)*$J46*$F46)-(IF(('01_Supuestos'!F31*$D46)&gt;0,$K46,0)))-((('01_Supuestos'!F31*$D46)*$J46*($C46-'01_Supuestos'!$F$9))*$L46)-($E46*'01_Supuestos'!F32)-(IF('01_Supuestos'!F30=MAX('01_Supuestos'!$C$30:$M$30),$M46,0))-(MAX(0,(((('01_Supuestos'!F31*$D46)*$J46*($C46-'01_Supuestos'!$F$9))-((('01_Supuestos'!F31*$D46)*$J46*($C46-'01_Supuestos'!$F$9))*$G46)-(('01_Supuestos'!F31*$D46)*$J46*$F46)-(IF(('01_Supuestos'!F31*$D46)&gt;0,$K46,0)))-($E46*'01_Supuestos'!F33)))*$H46)</f>
        <v/>
      </c>
      <c r="R46" s="109">
        <f>((('01_Supuestos'!G31*$D46)*$J46*($C46-'01_Supuestos'!$F$9))-((('01_Supuestos'!G31*$D46)*$J46*($C46-'01_Supuestos'!$F$9))*$G46)-(('01_Supuestos'!G31*$D46)*$J46*$F46)-(IF(('01_Supuestos'!G31*$D46)&gt;0,$K46,0)))-((('01_Supuestos'!G31*$D46)*$J46*($C46-'01_Supuestos'!$F$9))*$L46)-($E46*'01_Supuestos'!G32)-(IF('01_Supuestos'!G30=MAX('01_Supuestos'!$C$30:$M$30),$M46,0))-(MAX(0,(((('01_Supuestos'!G31*$D46)*$J46*($C46-'01_Supuestos'!$F$9))-((('01_Supuestos'!G31*$D46)*$J46*($C46-'01_Supuestos'!$F$9))*$G46)-(('01_Supuestos'!G31*$D46)*$J46*$F46)-(IF(('01_Supuestos'!G31*$D46)&gt;0,$K46,0)))-($E46*'01_Supuestos'!G33)))*$H46)</f>
        <v/>
      </c>
      <c r="S46" s="109">
        <f>((('01_Supuestos'!H31*$D46)*$J46*($C46-'01_Supuestos'!$F$9))-((('01_Supuestos'!H31*$D46)*$J46*($C46-'01_Supuestos'!$F$9))*$G46)-(('01_Supuestos'!H31*$D46)*$J46*$F46)-(IF(('01_Supuestos'!H31*$D46)&gt;0,$K46,0)))-((('01_Supuestos'!H31*$D46)*$J46*($C46-'01_Supuestos'!$F$9))*$L46)-($E46*'01_Supuestos'!H32)-(IF('01_Supuestos'!H30=MAX('01_Supuestos'!$C$30:$M$30),$M46,0))-(MAX(0,(((('01_Supuestos'!H31*$D46)*$J46*($C46-'01_Supuestos'!$F$9))-((('01_Supuestos'!H31*$D46)*$J46*($C46-'01_Supuestos'!$F$9))*$G46)-(('01_Supuestos'!H31*$D46)*$J46*$F46)-(IF(('01_Supuestos'!H31*$D46)&gt;0,$K46,0)))-($E46*'01_Supuestos'!H33)))*$H46)</f>
        <v/>
      </c>
      <c r="T46" s="109">
        <f>((('01_Supuestos'!I31*$D46)*$J46*($C46-'01_Supuestos'!$F$9))-((('01_Supuestos'!I31*$D46)*$J46*($C46-'01_Supuestos'!$F$9))*$G46)-(('01_Supuestos'!I31*$D46)*$J46*$F46)-(IF(('01_Supuestos'!I31*$D46)&gt;0,$K46,0)))-((('01_Supuestos'!I31*$D46)*$J46*($C46-'01_Supuestos'!$F$9))*$L46)-($E46*'01_Supuestos'!I32)-(IF('01_Supuestos'!I30=MAX('01_Supuestos'!$C$30:$M$30),$M46,0))-(MAX(0,(((('01_Supuestos'!I31*$D46)*$J46*($C46-'01_Supuestos'!$F$9))-((('01_Supuestos'!I31*$D46)*$J46*($C46-'01_Supuestos'!$F$9))*$G46)-(('01_Supuestos'!I31*$D46)*$J46*$F46)-(IF(('01_Supuestos'!I31*$D46)&gt;0,$K46,0)))-($E46*'01_Supuestos'!I33)))*$H46)</f>
        <v/>
      </c>
      <c r="U46" s="109">
        <f>((('01_Supuestos'!J31*$D46)*$J46*($C46-'01_Supuestos'!$F$9))-((('01_Supuestos'!J31*$D46)*$J46*($C46-'01_Supuestos'!$F$9))*$G46)-(('01_Supuestos'!J31*$D46)*$J46*$F46)-(IF(('01_Supuestos'!J31*$D46)&gt;0,$K46,0)))-((('01_Supuestos'!J31*$D46)*$J46*($C46-'01_Supuestos'!$F$9))*$L46)-($E46*'01_Supuestos'!J32)-(IF('01_Supuestos'!J30=MAX('01_Supuestos'!$C$30:$M$30),$M46,0))-(MAX(0,(((('01_Supuestos'!J31*$D46)*$J46*($C46-'01_Supuestos'!$F$9))-((('01_Supuestos'!J31*$D46)*$J46*($C46-'01_Supuestos'!$F$9))*$G46)-(('01_Supuestos'!J31*$D46)*$J46*$F46)-(IF(('01_Supuestos'!J31*$D46)&gt;0,$K46,0)))-($E46*'01_Supuestos'!J33)))*$H46)</f>
        <v/>
      </c>
      <c r="V46" s="109">
        <f>((('01_Supuestos'!K31*$D46)*$J46*($C46-'01_Supuestos'!$F$9))-((('01_Supuestos'!K31*$D46)*$J46*($C46-'01_Supuestos'!$F$9))*$G46)-(('01_Supuestos'!K31*$D46)*$J46*$F46)-(IF(('01_Supuestos'!K31*$D46)&gt;0,$K46,0)))-((('01_Supuestos'!K31*$D46)*$J46*($C46-'01_Supuestos'!$F$9))*$L46)-($E46*'01_Supuestos'!K32)-(IF('01_Supuestos'!K30=MAX('01_Supuestos'!$C$30:$M$30),$M46,0))-(MAX(0,(((('01_Supuestos'!K31*$D46)*$J46*($C46-'01_Supuestos'!$F$9))-((('01_Supuestos'!K31*$D46)*$J46*($C46-'01_Supuestos'!$F$9))*$G46)-(('01_Supuestos'!K31*$D46)*$J46*$F46)-(IF(('01_Supuestos'!K31*$D46)&gt;0,$K46,0)))-($E46*'01_Supuestos'!K33)))*$H46)</f>
        <v/>
      </c>
      <c r="W46" s="109">
        <f>((('01_Supuestos'!L31*$D46)*$J46*($C46-'01_Supuestos'!$F$9))-((('01_Supuestos'!L31*$D46)*$J46*($C46-'01_Supuestos'!$F$9))*$G46)-(('01_Supuestos'!L31*$D46)*$J46*$F46)-(IF(('01_Supuestos'!L31*$D46)&gt;0,$K46,0)))-((('01_Supuestos'!L31*$D46)*$J46*($C46-'01_Supuestos'!$F$9))*$L46)-($E46*'01_Supuestos'!L32)-(IF('01_Supuestos'!L30=MAX('01_Supuestos'!$C$30:$M$30),$M46,0))-(MAX(0,(((('01_Supuestos'!L31*$D46)*$J46*($C46-'01_Supuestos'!$F$9))-((('01_Supuestos'!L31*$D46)*$J46*($C46-'01_Supuestos'!$F$9))*$G46)-(('01_Supuestos'!L31*$D46)*$J46*$F46)-(IF(('01_Supuestos'!L31*$D46)&gt;0,$K46,0)))-($E46*'01_Supuestos'!L33)))*$H46)</f>
        <v/>
      </c>
      <c r="X46" s="109">
        <f>((('01_Supuestos'!M31*$D46)*$J46*($C46-'01_Supuestos'!$F$9))-((('01_Supuestos'!M31*$D46)*$J46*($C46-'01_Supuestos'!$F$9))*$G46)-(('01_Supuestos'!M31*$D46)*$J46*$F46)-(IF(('01_Supuestos'!M31*$D46)&gt;0,$K46,0)))-((('01_Supuestos'!M31*$D46)*$J46*($C46-'01_Supuestos'!$F$9))*$L46)-($E46*'01_Supuestos'!M32)-(IF('01_Supuestos'!M30=MAX('01_Supuestos'!$C$30:$M$30),$M46,0))-(MAX(0,(((('01_Supuestos'!M31*$D46)*$J46*($C46-'01_Supuestos'!$F$9))-((('01_Supuestos'!M31*$D46)*$J46*($C46-'01_Supuestos'!$F$9))*$G46)-(('01_Supuestos'!M31*$D46)*$J46*$F46)-(IF(('01_Supuestos'!M31*$D46)&gt;0,$K46,0)))-($E46*'01_Supuestos'!M33)))*$H46)</f>
        <v/>
      </c>
      <c r="Y46" s="109">
        <f>N46/(1+$I46)^'01_Supuestos'!C30+O46/(1+$I46)^'01_Supuestos'!D30+P46/(1+$I46)^'01_Supuestos'!E30+Q46/(1+$I46)^'01_Supuestos'!F30+R46/(1+$I46)^'01_Supuestos'!G30+S46/(1+$I46)^'01_Supuestos'!H30+T46/(1+$I46)^'01_Supuestos'!I30+U46/(1+$I46)^'01_Supuestos'!J30+V46/(1+$I46)^'01_Supuestos'!K30+W46/(1+$I46)^'01_Supuestos'!L30+X46/(1+$I46)^'01_Supuestos'!M30</f>
        <v/>
      </c>
      <c r="Z46" s="109">
        <f>Y46</f>
        <v/>
      </c>
    </row>
    <row r="47">
      <c r="A47" t="inlineStr">
        <is>
          <t>Tasa descuento</t>
        </is>
      </c>
      <c r="B47" s="110" t="n">
        <v>-0.2</v>
      </c>
      <c r="C47" s="109">
        <f>IF($A47="Brent",'01_Supuestos'!$F$8*(1+$B47),'01_Supuestos'!$F$8)</f>
        <v/>
      </c>
      <c r="D47" s="109">
        <f>IF($A47="Reservas",'01_Supuestos'!$F$10*(1+$B47),'01_Supuestos'!$F$10)</f>
        <v/>
      </c>
      <c r="E47" s="109">
        <f>IF($A47="CAPEX desarrollo",'01_Supuestos'!$F$13*(1+$B47),'01_Supuestos'!$F$13)</f>
        <v/>
      </c>
      <c r="F47" s="109">
        <f>IF($A47="OPEX variable",'01_Supuestos'!$F$14*(1+$B47),'01_Supuestos'!$F$14)</f>
        <v/>
      </c>
      <c r="G47" s="109">
        <f>IF($A47="Royalty",'01_Supuestos'!$F$12*(1+$B47),'01_Supuestos'!$F$12)</f>
        <v/>
      </c>
      <c r="H47" s="109">
        <f>'01_Supuestos'!$F$16</f>
        <v/>
      </c>
      <c r="I47" s="109">
        <f>IF($A47="Tasa descuento",'01_Supuestos'!$F$17*(1+$B47),'01_Supuestos'!$F$17)</f>
        <v/>
      </c>
      <c r="J47" s="109">
        <f>'01_Supuestos'!$F$11</f>
        <v/>
      </c>
      <c r="K47" s="109">
        <f>'01_Supuestos'!$F$15</f>
        <v/>
      </c>
      <c r="L47" s="109">
        <f>'01_Supuestos'!$F$18</f>
        <v/>
      </c>
      <c r="M47" s="109">
        <f>'01_Supuestos'!$F$19</f>
        <v/>
      </c>
      <c r="N47" s="109">
        <f>((('01_Supuestos'!C31*$D47)*$J47*($C47-'01_Supuestos'!$F$9))-((('01_Supuestos'!C31*$D47)*$J47*($C47-'01_Supuestos'!$F$9))*$G47)-(('01_Supuestos'!C31*$D47)*$J47*$F47)-(IF(('01_Supuestos'!C31*$D47)&gt;0,$K47,0)))-((('01_Supuestos'!C31*$D47)*$J47*($C47-'01_Supuestos'!$F$9))*$L47)-($E47*'01_Supuestos'!C32)-(IF('01_Supuestos'!C30=MAX('01_Supuestos'!$C$30:$M$30),$M47,0))-(MAX(0,(((('01_Supuestos'!C31*$D47)*$J47*($C47-'01_Supuestos'!$F$9))-((('01_Supuestos'!C31*$D47)*$J47*($C47-'01_Supuestos'!$F$9))*$G47)-(('01_Supuestos'!C31*$D47)*$J47*$F47)-(IF(('01_Supuestos'!C31*$D47)&gt;0,$K47,0)))-($E47*'01_Supuestos'!C33)))*$H47)</f>
        <v/>
      </c>
      <c r="O47" s="109">
        <f>((('01_Supuestos'!D31*$D47)*$J47*($C47-'01_Supuestos'!$F$9))-((('01_Supuestos'!D31*$D47)*$J47*($C47-'01_Supuestos'!$F$9))*$G47)-(('01_Supuestos'!D31*$D47)*$J47*$F47)-(IF(('01_Supuestos'!D31*$D47)&gt;0,$K47,0)))-((('01_Supuestos'!D31*$D47)*$J47*($C47-'01_Supuestos'!$F$9))*$L47)-($E47*'01_Supuestos'!D32)-(IF('01_Supuestos'!D30=MAX('01_Supuestos'!$C$30:$M$30),$M47,0))-(MAX(0,(((('01_Supuestos'!D31*$D47)*$J47*($C47-'01_Supuestos'!$F$9))-((('01_Supuestos'!D31*$D47)*$J47*($C47-'01_Supuestos'!$F$9))*$G47)-(('01_Supuestos'!D31*$D47)*$J47*$F47)-(IF(('01_Supuestos'!D31*$D47)&gt;0,$K47,0)))-($E47*'01_Supuestos'!D33)))*$H47)</f>
        <v/>
      </c>
      <c r="P47" s="109">
        <f>((('01_Supuestos'!E31*$D47)*$J47*($C47-'01_Supuestos'!$F$9))-((('01_Supuestos'!E31*$D47)*$J47*($C47-'01_Supuestos'!$F$9))*$G47)-(('01_Supuestos'!E31*$D47)*$J47*$F47)-(IF(('01_Supuestos'!E31*$D47)&gt;0,$K47,0)))-((('01_Supuestos'!E31*$D47)*$J47*($C47-'01_Supuestos'!$F$9))*$L47)-($E47*'01_Supuestos'!E32)-(IF('01_Supuestos'!E30=MAX('01_Supuestos'!$C$30:$M$30),$M47,0))-(MAX(0,(((('01_Supuestos'!E31*$D47)*$J47*($C47-'01_Supuestos'!$F$9))-((('01_Supuestos'!E31*$D47)*$J47*($C47-'01_Supuestos'!$F$9))*$G47)-(('01_Supuestos'!E31*$D47)*$J47*$F47)-(IF(('01_Supuestos'!E31*$D47)&gt;0,$K47,0)))-($E47*'01_Supuestos'!E33)))*$H47)</f>
        <v/>
      </c>
      <c r="Q47" s="109">
        <f>((('01_Supuestos'!F31*$D47)*$J47*($C47-'01_Supuestos'!$F$9))-((('01_Supuestos'!F31*$D47)*$J47*($C47-'01_Supuestos'!$F$9))*$G47)-(('01_Supuestos'!F31*$D47)*$J47*$F47)-(IF(('01_Supuestos'!F31*$D47)&gt;0,$K47,0)))-((('01_Supuestos'!F31*$D47)*$J47*($C47-'01_Supuestos'!$F$9))*$L47)-($E47*'01_Supuestos'!F32)-(IF('01_Supuestos'!F30=MAX('01_Supuestos'!$C$30:$M$30),$M47,0))-(MAX(0,(((('01_Supuestos'!F31*$D47)*$J47*($C47-'01_Supuestos'!$F$9))-((('01_Supuestos'!F31*$D47)*$J47*($C47-'01_Supuestos'!$F$9))*$G47)-(('01_Supuestos'!F31*$D47)*$J47*$F47)-(IF(('01_Supuestos'!F31*$D47)&gt;0,$K47,0)))-($E47*'01_Supuestos'!F33)))*$H47)</f>
        <v/>
      </c>
      <c r="R47" s="109">
        <f>((('01_Supuestos'!G31*$D47)*$J47*($C47-'01_Supuestos'!$F$9))-((('01_Supuestos'!G31*$D47)*$J47*($C47-'01_Supuestos'!$F$9))*$G47)-(('01_Supuestos'!G31*$D47)*$J47*$F47)-(IF(('01_Supuestos'!G31*$D47)&gt;0,$K47,0)))-((('01_Supuestos'!G31*$D47)*$J47*($C47-'01_Supuestos'!$F$9))*$L47)-($E47*'01_Supuestos'!G32)-(IF('01_Supuestos'!G30=MAX('01_Supuestos'!$C$30:$M$30),$M47,0))-(MAX(0,(((('01_Supuestos'!G31*$D47)*$J47*($C47-'01_Supuestos'!$F$9))-((('01_Supuestos'!G31*$D47)*$J47*($C47-'01_Supuestos'!$F$9))*$G47)-(('01_Supuestos'!G31*$D47)*$J47*$F47)-(IF(('01_Supuestos'!G31*$D47)&gt;0,$K47,0)))-($E47*'01_Supuestos'!G33)))*$H47)</f>
        <v/>
      </c>
      <c r="S47" s="109">
        <f>((('01_Supuestos'!H31*$D47)*$J47*($C47-'01_Supuestos'!$F$9))-((('01_Supuestos'!H31*$D47)*$J47*($C47-'01_Supuestos'!$F$9))*$G47)-(('01_Supuestos'!H31*$D47)*$J47*$F47)-(IF(('01_Supuestos'!H31*$D47)&gt;0,$K47,0)))-((('01_Supuestos'!H31*$D47)*$J47*($C47-'01_Supuestos'!$F$9))*$L47)-($E47*'01_Supuestos'!H32)-(IF('01_Supuestos'!H30=MAX('01_Supuestos'!$C$30:$M$30),$M47,0))-(MAX(0,(((('01_Supuestos'!H31*$D47)*$J47*($C47-'01_Supuestos'!$F$9))-((('01_Supuestos'!H31*$D47)*$J47*($C47-'01_Supuestos'!$F$9))*$G47)-(('01_Supuestos'!H31*$D47)*$J47*$F47)-(IF(('01_Supuestos'!H31*$D47)&gt;0,$K47,0)))-($E47*'01_Supuestos'!H33)))*$H47)</f>
        <v/>
      </c>
      <c r="T47" s="109">
        <f>((('01_Supuestos'!I31*$D47)*$J47*($C47-'01_Supuestos'!$F$9))-((('01_Supuestos'!I31*$D47)*$J47*($C47-'01_Supuestos'!$F$9))*$G47)-(('01_Supuestos'!I31*$D47)*$J47*$F47)-(IF(('01_Supuestos'!I31*$D47)&gt;0,$K47,0)))-((('01_Supuestos'!I31*$D47)*$J47*($C47-'01_Supuestos'!$F$9))*$L47)-($E47*'01_Supuestos'!I32)-(IF('01_Supuestos'!I30=MAX('01_Supuestos'!$C$30:$M$30),$M47,0))-(MAX(0,(((('01_Supuestos'!I31*$D47)*$J47*($C47-'01_Supuestos'!$F$9))-((('01_Supuestos'!I31*$D47)*$J47*($C47-'01_Supuestos'!$F$9))*$G47)-(('01_Supuestos'!I31*$D47)*$J47*$F47)-(IF(('01_Supuestos'!I31*$D47)&gt;0,$K47,0)))-($E47*'01_Supuestos'!I33)))*$H47)</f>
        <v/>
      </c>
      <c r="U47" s="109">
        <f>((('01_Supuestos'!J31*$D47)*$J47*($C47-'01_Supuestos'!$F$9))-((('01_Supuestos'!J31*$D47)*$J47*($C47-'01_Supuestos'!$F$9))*$G47)-(('01_Supuestos'!J31*$D47)*$J47*$F47)-(IF(('01_Supuestos'!J31*$D47)&gt;0,$K47,0)))-((('01_Supuestos'!J31*$D47)*$J47*($C47-'01_Supuestos'!$F$9))*$L47)-($E47*'01_Supuestos'!J32)-(IF('01_Supuestos'!J30=MAX('01_Supuestos'!$C$30:$M$30),$M47,0))-(MAX(0,(((('01_Supuestos'!J31*$D47)*$J47*($C47-'01_Supuestos'!$F$9))-((('01_Supuestos'!J31*$D47)*$J47*($C47-'01_Supuestos'!$F$9))*$G47)-(('01_Supuestos'!J31*$D47)*$J47*$F47)-(IF(('01_Supuestos'!J31*$D47)&gt;0,$K47,0)))-($E47*'01_Supuestos'!J33)))*$H47)</f>
        <v/>
      </c>
      <c r="V47" s="109">
        <f>((('01_Supuestos'!K31*$D47)*$J47*($C47-'01_Supuestos'!$F$9))-((('01_Supuestos'!K31*$D47)*$J47*($C47-'01_Supuestos'!$F$9))*$G47)-(('01_Supuestos'!K31*$D47)*$J47*$F47)-(IF(('01_Supuestos'!K31*$D47)&gt;0,$K47,0)))-((('01_Supuestos'!K31*$D47)*$J47*($C47-'01_Supuestos'!$F$9))*$L47)-($E47*'01_Supuestos'!K32)-(IF('01_Supuestos'!K30=MAX('01_Supuestos'!$C$30:$M$30),$M47,0))-(MAX(0,(((('01_Supuestos'!K31*$D47)*$J47*($C47-'01_Supuestos'!$F$9))-((('01_Supuestos'!K31*$D47)*$J47*($C47-'01_Supuestos'!$F$9))*$G47)-(('01_Supuestos'!K31*$D47)*$J47*$F47)-(IF(('01_Supuestos'!K31*$D47)&gt;0,$K47,0)))-($E47*'01_Supuestos'!K33)))*$H47)</f>
        <v/>
      </c>
      <c r="W47" s="109">
        <f>((('01_Supuestos'!L31*$D47)*$J47*($C47-'01_Supuestos'!$F$9))-((('01_Supuestos'!L31*$D47)*$J47*($C47-'01_Supuestos'!$F$9))*$G47)-(('01_Supuestos'!L31*$D47)*$J47*$F47)-(IF(('01_Supuestos'!L31*$D47)&gt;0,$K47,0)))-((('01_Supuestos'!L31*$D47)*$J47*($C47-'01_Supuestos'!$F$9))*$L47)-($E47*'01_Supuestos'!L32)-(IF('01_Supuestos'!L30=MAX('01_Supuestos'!$C$30:$M$30),$M47,0))-(MAX(0,(((('01_Supuestos'!L31*$D47)*$J47*($C47-'01_Supuestos'!$F$9))-((('01_Supuestos'!L31*$D47)*$J47*($C47-'01_Supuestos'!$F$9))*$G47)-(('01_Supuestos'!L31*$D47)*$J47*$F47)-(IF(('01_Supuestos'!L31*$D47)&gt;0,$K47,0)))-($E47*'01_Supuestos'!L33)))*$H47)</f>
        <v/>
      </c>
      <c r="X47" s="109">
        <f>((('01_Supuestos'!M31*$D47)*$J47*($C47-'01_Supuestos'!$F$9))-((('01_Supuestos'!M31*$D47)*$J47*($C47-'01_Supuestos'!$F$9))*$G47)-(('01_Supuestos'!M31*$D47)*$J47*$F47)-(IF(('01_Supuestos'!M31*$D47)&gt;0,$K47,0)))-((('01_Supuestos'!M31*$D47)*$J47*($C47-'01_Supuestos'!$F$9))*$L47)-($E47*'01_Supuestos'!M32)-(IF('01_Supuestos'!M30=MAX('01_Supuestos'!$C$30:$M$30),$M47,0))-(MAX(0,(((('01_Supuestos'!M31*$D47)*$J47*($C47-'01_Supuestos'!$F$9))-((('01_Supuestos'!M31*$D47)*$J47*($C47-'01_Supuestos'!$F$9))*$G47)-(('01_Supuestos'!M31*$D47)*$J47*$F47)-(IF(('01_Supuestos'!M31*$D47)&gt;0,$K47,0)))-($E47*'01_Supuestos'!M33)))*$H47)</f>
        <v/>
      </c>
      <c r="Y47" s="109">
        <f>N47/(1+$I47)^'01_Supuestos'!C30+O47/(1+$I47)^'01_Supuestos'!D30+P47/(1+$I47)^'01_Supuestos'!E30+Q47/(1+$I47)^'01_Supuestos'!F30+R47/(1+$I47)^'01_Supuestos'!G30+S47/(1+$I47)^'01_Supuestos'!H30+T47/(1+$I47)^'01_Supuestos'!I30+U47/(1+$I47)^'01_Supuestos'!J30+V47/(1+$I47)^'01_Supuestos'!K30+W47/(1+$I47)^'01_Supuestos'!L30+X47/(1+$I47)^'01_Supuestos'!M30</f>
        <v/>
      </c>
      <c r="Z47" s="109">
        <f>Y47</f>
        <v/>
      </c>
    </row>
    <row r="48">
      <c r="A48" t="inlineStr">
        <is>
          <t>Tasa descuento</t>
        </is>
      </c>
      <c r="B48" s="110" t="n">
        <v>-0.1</v>
      </c>
      <c r="C48" s="109">
        <f>IF($A48="Brent",'01_Supuestos'!$F$8*(1+$B48),'01_Supuestos'!$F$8)</f>
        <v/>
      </c>
      <c r="D48" s="109">
        <f>IF($A48="Reservas",'01_Supuestos'!$F$10*(1+$B48),'01_Supuestos'!$F$10)</f>
        <v/>
      </c>
      <c r="E48" s="109">
        <f>IF($A48="CAPEX desarrollo",'01_Supuestos'!$F$13*(1+$B48),'01_Supuestos'!$F$13)</f>
        <v/>
      </c>
      <c r="F48" s="109">
        <f>IF($A48="OPEX variable",'01_Supuestos'!$F$14*(1+$B48),'01_Supuestos'!$F$14)</f>
        <v/>
      </c>
      <c r="G48" s="109">
        <f>IF($A48="Royalty",'01_Supuestos'!$F$12*(1+$B48),'01_Supuestos'!$F$12)</f>
        <v/>
      </c>
      <c r="H48" s="109">
        <f>'01_Supuestos'!$F$16</f>
        <v/>
      </c>
      <c r="I48" s="109">
        <f>IF($A48="Tasa descuento",'01_Supuestos'!$F$17*(1+$B48),'01_Supuestos'!$F$17)</f>
        <v/>
      </c>
      <c r="J48" s="109">
        <f>'01_Supuestos'!$F$11</f>
        <v/>
      </c>
      <c r="K48" s="109">
        <f>'01_Supuestos'!$F$15</f>
        <v/>
      </c>
      <c r="L48" s="109">
        <f>'01_Supuestos'!$F$18</f>
        <v/>
      </c>
      <c r="M48" s="109">
        <f>'01_Supuestos'!$F$19</f>
        <v/>
      </c>
      <c r="N48" s="109">
        <f>((('01_Supuestos'!C31*$D48)*$J48*($C48-'01_Supuestos'!$F$9))-((('01_Supuestos'!C31*$D48)*$J48*($C48-'01_Supuestos'!$F$9))*$G48)-(('01_Supuestos'!C31*$D48)*$J48*$F48)-(IF(('01_Supuestos'!C31*$D48)&gt;0,$K48,0)))-((('01_Supuestos'!C31*$D48)*$J48*($C48-'01_Supuestos'!$F$9))*$L48)-($E48*'01_Supuestos'!C32)-(IF('01_Supuestos'!C30=MAX('01_Supuestos'!$C$30:$M$30),$M48,0))-(MAX(0,(((('01_Supuestos'!C31*$D48)*$J48*($C48-'01_Supuestos'!$F$9))-((('01_Supuestos'!C31*$D48)*$J48*($C48-'01_Supuestos'!$F$9))*$G48)-(('01_Supuestos'!C31*$D48)*$J48*$F48)-(IF(('01_Supuestos'!C31*$D48)&gt;0,$K48,0)))-($E48*'01_Supuestos'!C33)))*$H48)</f>
        <v/>
      </c>
      <c r="O48" s="109">
        <f>((('01_Supuestos'!D31*$D48)*$J48*($C48-'01_Supuestos'!$F$9))-((('01_Supuestos'!D31*$D48)*$J48*($C48-'01_Supuestos'!$F$9))*$G48)-(('01_Supuestos'!D31*$D48)*$J48*$F48)-(IF(('01_Supuestos'!D31*$D48)&gt;0,$K48,0)))-((('01_Supuestos'!D31*$D48)*$J48*($C48-'01_Supuestos'!$F$9))*$L48)-($E48*'01_Supuestos'!D32)-(IF('01_Supuestos'!D30=MAX('01_Supuestos'!$C$30:$M$30),$M48,0))-(MAX(0,(((('01_Supuestos'!D31*$D48)*$J48*($C48-'01_Supuestos'!$F$9))-((('01_Supuestos'!D31*$D48)*$J48*($C48-'01_Supuestos'!$F$9))*$G48)-(('01_Supuestos'!D31*$D48)*$J48*$F48)-(IF(('01_Supuestos'!D31*$D48)&gt;0,$K48,0)))-($E48*'01_Supuestos'!D33)))*$H48)</f>
        <v/>
      </c>
      <c r="P48" s="109">
        <f>((('01_Supuestos'!E31*$D48)*$J48*($C48-'01_Supuestos'!$F$9))-((('01_Supuestos'!E31*$D48)*$J48*($C48-'01_Supuestos'!$F$9))*$G48)-(('01_Supuestos'!E31*$D48)*$J48*$F48)-(IF(('01_Supuestos'!E31*$D48)&gt;0,$K48,0)))-((('01_Supuestos'!E31*$D48)*$J48*($C48-'01_Supuestos'!$F$9))*$L48)-($E48*'01_Supuestos'!E32)-(IF('01_Supuestos'!E30=MAX('01_Supuestos'!$C$30:$M$30),$M48,0))-(MAX(0,(((('01_Supuestos'!E31*$D48)*$J48*($C48-'01_Supuestos'!$F$9))-((('01_Supuestos'!E31*$D48)*$J48*($C48-'01_Supuestos'!$F$9))*$G48)-(('01_Supuestos'!E31*$D48)*$J48*$F48)-(IF(('01_Supuestos'!E31*$D48)&gt;0,$K48,0)))-($E48*'01_Supuestos'!E33)))*$H48)</f>
        <v/>
      </c>
      <c r="Q48" s="109">
        <f>((('01_Supuestos'!F31*$D48)*$J48*($C48-'01_Supuestos'!$F$9))-((('01_Supuestos'!F31*$D48)*$J48*($C48-'01_Supuestos'!$F$9))*$G48)-(('01_Supuestos'!F31*$D48)*$J48*$F48)-(IF(('01_Supuestos'!F31*$D48)&gt;0,$K48,0)))-((('01_Supuestos'!F31*$D48)*$J48*($C48-'01_Supuestos'!$F$9))*$L48)-($E48*'01_Supuestos'!F32)-(IF('01_Supuestos'!F30=MAX('01_Supuestos'!$C$30:$M$30),$M48,0))-(MAX(0,(((('01_Supuestos'!F31*$D48)*$J48*($C48-'01_Supuestos'!$F$9))-((('01_Supuestos'!F31*$D48)*$J48*($C48-'01_Supuestos'!$F$9))*$G48)-(('01_Supuestos'!F31*$D48)*$J48*$F48)-(IF(('01_Supuestos'!F31*$D48)&gt;0,$K48,0)))-($E48*'01_Supuestos'!F33)))*$H48)</f>
        <v/>
      </c>
      <c r="R48" s="109">
        <f>((('01_Supuestos'!G31*$D48)*$J48*($C48-'01_Supuestos'!$F$9))-((('01_Supuestos'!G31*$D48)*$J48*($C48-'01_Supuestos'!$F$9))*$G48)-(('01_Supuestos'!G31*$D48)*$J48*$F48)-(IF(('01_Supuestos'!G31*$D48)&gt;0,$K48,0)))-((('01_Supuestos'!G31*$D48)*$J48*($C48-'01_Supuestos'!$F$9))*$L48)-($E48*'01_Supuestos'!G32)-(IF('01_Supuestos'!G30=MAX('01_Supuestos'!$C$30:$M$30),$M48,0))-(MAX(0,(((('01_Supuestos'!G31*$D48)*$J48*($C48-'01_Supuestos'!$F$9))-((('01_Supuestos'!G31*$D48)*$J48*($C48-'01_Supuestos'!$F$9))*$G48)-(('01_Supuestos'!G31*$D48)*$J48*$F48)-(IF(('01_Supuestos'!G31*$D48)&gt;0,$K48,0)))-($E48*'01_Supuestos'!G33)))*$H48)</f>
        <v/>
      </c>
      <c r="S48" s="109">
        <f>((('01_Supuestos'!H31*$D48)*$J48*($C48-'01_Supuestos'!$F$9))-((('01_Supuestos'!H31*$D48)*$J48*($C48-'01_Supuestos'!$F$9))*$G48)-(('01_Supuestos'!H31*$D48)*$J48*$F48)-(IF(('01_Supuestos'!H31*$D48)&gt;0,$K48,0)))-((('01_Supuestos'!H31*$D48)*$J48*($C48-'01_Supuestos'!$F$9))*$L48)-($E48*'01_Supuestos'!H32)-(IF('01_Supuestos'!H30=MAX('01_Supuestos'!$C$30:$M$30),$M48,0))-(MAX(0,(((('01_Supuestos'!H31*$D48)*$J48*($C48-'01_Supuestos'!$F$9))-((('01_Supuestos'!H31*$D48)*$J48*($C48-'01_Supuestos'!$F$9))*$G48)-(('01_Supuestos'!H31*$D48)*$J48*$F48)-(IF(('01_Supuestos'!H31*$D48)&gt;0,$K48,0)))-($E48*'01_Supuestos'!H33)))*$H48)</f>
        <v/>
      </c>
      <c r="T48" s="109">
        <f>((('01_Supuestos'!I31*$D48)*$J48*($C48-'01_Supuestos'!$F$9))-((('01_Supuestos'!I31*$D48)*$J48*($C48-'01_Supuestos'!$F$9))*$G48)-(('01_Supuestos'!I31*$D48)*$J48*$F48)-(IF(('01_Supuestos'!I31*$D48)&gt;0,$K48,0)))-((('01_Supuestos'!I31*$D48)*$J48*($C48-'01_Supuestos'!$F$9))*$L48)-($E48*'01_Supuestos'!I32)-(IF('01_Supuestos'!I30=MAX('01_Supuestos'!$C$30:$M$30),$M48,0))-(MAX(0,(((('01_Supuestos'!I31*$D48)*$J48*($C48-'01_Supuestos'!$F$9))-((('01_Supuestos'!I31*$D48)*$J48*($C48-'01_Supuestos'!$F$9))*$G48)-(('01_Supuestos'!I31*$D48)*$J48*$F48)-(IF(('01_Supuestos'!I31*$D48)&gt;0,$K48,0)))-($E48*'01_Supuestos'!I33)))*$H48)</f>
        <v/>
      </c>
      <c r="U48" s="109">
        <f>((('01_Supuestos'!J31*$D48)*$J48*($C48-'01_Supuestos'!$F$9))-((('01_Supuestos'!J31*$D48)*$J48*($C48-'01_Supuestos'!$F$9))*$G48)-(('01_Supuestos'!J31*$D48)*$J48*$F48)-(IF(('01_Supuestos'!J31*$D48)&gt;0,$K48,0)))-((('01_Supuestos'!J31*$D48)*$J48*($C48-'01_Supuestos'!$F$9))*$L48)-($E48*'01_Supuestos'!J32)-(IF('01_Supuestos'!J30=MAX('01_Supuestos'!$C$30:$M$30),$M48,0))-(MAX(0,(((('01_Supuestos'!J31*$D48)*$J48*($C48-'01_Supuestos'!$F$9))-((('01_Supuestos'!J31*$D48)*$J48*($C48-'01_Supuestos'!$F$9))*$G48)-(('01_Supuestos'!J31*$D48)*$J48*$F48)-(IF(('01_Supuestos'!J31*$D48)&gt;0,$K48,0)))-($E48*'01_Supuestos'!J33)))*$H48)</f>
        <v/>
      </c>
      <c r="V48" s="109">
        <f>((('01_Supuestos'!K31*$D48)*$J48*($C48-'01_Supuestos'!$F$9))-((('01_Supuestos'!K31*$D48)*$J48*($C48-'01_Supuestos'!$F$9))*$G48)-(('01_Supuestos'!K31*$D48)*$J48*$F48)-(IF(('01_Supuestos'!K31*$D48)&gt;0,$K48,0)))-((('01_Supuestos'!K31*$D48)*$J48*($C48-'01_Supuestos'!$F$9))*$L48)-($E48*'01_Supuestos'!K32)-(IF('01_Supuestos'!K30=MAX('01_Supuestos'!$C$30:$M$30),$M48,0))-(MAX(0,(((('01_Supuestos'!K31*$D48)*$J48*($C48-'01_Supuestos'!$F$9))-((('01_Supuestos'!K31*$D48)*$J48*($C48-'01_Supuestos'!$F$9))*$G48)-(('01_Supuestos'!K31*$D48)*$J48*$F48)-(IF(('01_Supuestos'!K31*$D48)&gt;0,$K48,0)))-($E48*'01_Supuestos'!K33)))*$H48)</f>
        <v/>
      </c>
      <c r="W48" s="109">
        <f>((('01_Supuestos'!L31*$D48)*$J48*($C48-'01_Supuestos'!$F$9))-((('01_Supuestos'!L31*$D48)*$J48*($C48-'01_Supuestos'!$F$9))*$G48)-(('01_Supuestos'!L31*$D48)*$J48*$F48)-(IF(('01_Supuestos'!L31*$D48)&gt;0,$K48,0)))-((('01_Supuestos'!L31*$D48)*$J48*($C48-'01_Supuestos'!$F$9))*$L48)-($E48*'01_Supuestos'!L32)-(IF('01_Supuestos'!L30=MAX('01_Supuestos'!$C$30:$M$30),$M48,0))-(MAX(0,(((('01_Supuestos'!L31*$D48)*$J48*($C48-'01_Supuestos'!$F$9))-((('01_Supuestos'!L31*$D48)*$J48*($C48-'01_Supuestos'!$F$9))*$G48)-(('01_Supuestos'!L31*$D48)*$J48*$F48)-(IF(('01_Supuestos'!L31*$D48)&gt;0,$K48,0)))-($E48*'01_Supuestos'!L33)))*$H48)</f>
        <v/>
      </c>
      <c r="X48" s="109">
        <f>((('01_Supuestos'!M31*$D48)*$J48*($C48-'01_Supuestos'!$F$9))-((('01_Supuestos'!M31*$D48)*$J48*($C48-'01_Supuestos'!$F$9))*$G48)-(('01_Supuestos'!M31*$D48)*$J48*$F48)-(IF(('01_Supuestos'!M31*$D48)&gt;0,$K48,0)))-((('01_Supuestos'!M31*$D48)*$J48*($C48-'01_Supuestos'!$F$9))*$L48)-($E48*'01_Supuestos'!M32)-(IF('01_Supuestos'!M30=MAX('01_Supuestos'!$C$30:$M$30),$M48,0))-(MAX(0,(((('01_Supuestos'!M31*$D48)*$J48*($C48-'01_Supuestos'!$F$9))-((('01_Supuestos'!M31*$D48)*$J48*($C48-'01_Supuestos'!$F$9))*$G48)-(('01_Supuestos'!M31*$D48)*$J48*$F48)-(IF(('01_Supuestos'!M31*$D48)&gt;0,$K48,0)))-($E48*'01_Supuestos'!M33)))*$H48)</f>
        <v/>
      </c>
      <c r="Y48" s="109">
        <f>N48/(1+$I48)^'01_Supuestos'!C30+O48/(1+$I48)^'01_Supuestos'!D30+P48/(1+$I48)^'01_Supuestos'!E30+Q48/(1+$I48)^'01_Supuestos'!F30+R48/(1+$I48)^'01_Supuestos'!G30+S48/(1+$I48)^'01_Supuestos'!H30+T48/(1+$I48)^'01_Supuestos'!I30+U48/(1+$I48)^'01_Supuestos'!J30+V48/(1+$I48)^'01_Supuestos'!K30+W48/(1+$I48)^'01_Supuestos'!L30+X48/(1+$I48)^'01_Supuestos'!M30</f>
        <v/>
      </c>
      <c r="Z48" s="109">
        <f>Y48</f>
        <v/>
      </c>
    </row>
    <row r="49">
      <c r="A49" t="inlineStr">
        <is>
          <t>Tasa descuento</t>
        </is>
      </c>
      <c r="B49" s="110" t="n">
        <v>0</v>
      </c>
      <c r="C49" s="109">
        <f>IF($A49="Brent",'01_Supuestos'!$F$8*(1+$B49),'01_Supuestos'!$F$8)</f>
        <v/>
      </c>
      <c r="D49" s="109">
        <f>IF($A49="Reservas",'01_Supuestos'!$F$10*(1+$B49),'01_Supuestos'!$F$10)</f>
        <v/>
      </c>
      <c r="E49" s="109">
        <f>IF($A49="CAPEX desarrollo",'01_Supuestos'!$F$13*(1+$B49),'01_Supuestos'!$F$13)</f>
        <v/>
      </c>
      <c r="F49" s="109">
        <f>IF($A49="OPEX variable",'01_Supuestos'!$F$14*(1+$B49),'01_Supuestos'!$F$14)</f>
        <v/>
      </c>
      <c r="G49" s="109">
        <f>IF($A49="Royalty",'01_Supuestos'!$F$12*(1+$B49),'01_Supuestos'!$F$12)</f>
        <v/>
      </c>
      <c r="H49" s="109">
        <f>'01_Supuestos'!$F$16</f>
        <v/>
      </c>
      <c r="I49" s="109">
        <f>IF($A49="Tasa descuento",'01_Supuestos'!$F$17*(1+$B49),'01_Supuestos'!$F$17)</f>
        <v/>
      </c>
      <c r="J49" s="109">
        <f>'01_Supuestos'!$F$11</f>
        <v/>
      </c>
      <c r="K49" s="109">
        <f>'01_Supuestos'!$F$15</f>
        <v/>
      </c>
      <c r="L49" s="109">
        <f>'01_Supuestos'!$F$18</f>
        <v/>
      </c>
      <c r="M49" s="109">
        <f>'01_Supuestos'!$F$19</f>
        <v/>
      </c>
      <c r="N49" s="109">
        <f>((('01_Supuestos'!C31*$D49)*$J49*($C49-'01_Supuestos'!$F$9))-((('01_Supuestos'!C31*$D49)*$J49*($C49-'01_Supuestos'!$F$9))*$G49)-(('01_Supuestos'!C31*$D49)*$J49*$F49)-(IF(('01_Supuestos'!C31*$D49)&gt;0,$K49,0)))-((('01_Supuestos'!C31*$D49)*$J49*($C49-'01_Supuestos'!$F$9))*$L49)-($E49*'01_Supuestos'!C32)-(IF('01_Supuestos'!C30=MAX('01_Supuestos'!$C$30:$M$30),$M49,0))-(MAX(0,(((('01_Supuestos'!C31*$D49)*$J49*($C49-'01_Supuestos'!$F$9))-((('01_Supuestos'!C31*$D49)*$J49*($C49-'01_Supuestos'!$F$9))*$G49)-(('01_Supuestos'!C31*$D49)*$J49*$F49)-(IF(('01_Supuestos'!C31*$D49)&gt;0,$K49,0)))-($E49*'01_Supuestos'!C33)))*$H49)</f>
        <v/>
      </c>
      <c r="O49" s="109">
        <f>((('01_Supuestos'!D31*$D49)*$J49*($C49-'01_Supuestos'!$F$9))-((('01_Supuestos'!D31*$D49)*$J49*($C49-'01_Supuestos'!$F$9))*$G49)-(('01_Supuestos'!D31*$D49)*$J49*$F49)-(IF(('01_Supuestos'!D31*$D49)&gt;0,$K49,0)))-((('01_Supuestos'!D31*$D49)*$J49*($C49-'01_Supuestos'!$F$9))*$L49)-($E49*'01_Supuestos'!D32)-(IF('01_Supuestos'!D30=MAX('01_Supuestos'!$C$30:$M$30),$M49,0))-(MAX(0,(((('01_Supuestos'!D31*$D49)*$J49*($C49-'01_Supuestos'!$F$9))-((('01_Supuestos'!D31*$D49)*$J49*($C49-'01_Supuestos'!$F$9))*$G49)-(('01_Supuestos'!D31*$D49)*$J49*$F49)-(IF(('01_Supuestos'!D31*$D49)&gt;0,$K49,0)))-($E49*'01_Supuestos'!D33)))*$H49)</f>
        <v/>
      </c>
      <c r="P49" s="109">
        <f>((('01_Supuestos'!E31*$D49)*$J49*($C49-'01_Supuestos'!$F$9))-((('01_Supuestos'!E31*$D49)*$J49*($C49-'01_Supuestos'!$F$9))*$G49)-(('01_Supuestos'!E31*$D49)*$J49*$F49)-(IF(('01_Supuestos'!E31*$D49)&gt;0,$K49,0)))-((('01_Supuestos'!E31*$D49)*$J49*($C49-'01_Supuestos'!$F$9))*$L49)-($E49*'01_Supuestos'!E32)-(IF('01_Supuestos'!E30=MAX('01_Supuestos'!$C$30:$M$30),$M49,0))-(MAX(0,(((('01_Supuestos'!E31*$D49)*$J49*($C49-'01_Supuestos'!$F$9))-((('01_Supuestos'!E31*$D49)*$J49*($C49-'01_Supuestos'!$F$9))*$G49)-(('01_Supuestos'!E31*$D49)*$J49*$F49)-(IF(('01_Supuestos'!E31*$D49)&gt;0,$K49,0)))-($E49*'01_Supuestos'!E33)))*$H49)</f>
        <v/>
      </c>
      <c r="Q49" s="109">
        <f>((('01_Supuestos'!F31*$D49)*$J49*($C49-'01_Supuestos'!$F$9))-((('01_Supuestos'!F31*$D49)*$J49*($C49-'01_Supuestos'!$F$9))*$G49)-(('01_Supuestos'!F31*$D49)*$J49*$F49)-(IF(('01_Supuestos'!F31*$D49)&gt;0,$K49,0)))-((('01_Supuestos'!F31*$D49)*$J49*($C49-'01_Supuestos'!$F$9))*$L49)-($E49*'01_Supuestos'!F32)-(IF('01_Supuestos'!F30=MAX('01_Supuestos'!$C$30:$M$30),$M49,0))-(MAX(0,(((('01_Supuestos'!F31*$D49)*$J49*($C49-'01_Supuestos'!$F$9))-((('01_Supuestos'!F31*$D49)*$J49*($C49-'01_Supuestos'!$F$9))*$G49)-(('01_Supuestos'!F31*$D49)*$J49*$F49)-(IF(('01_Supuestos'!F31*$D49)&gt;0,$K49,0)))-($E49*'01_Supuestos'!F33)))*$H49)</f>
        <v/>
      </c>
      <c r="R49" s="109">
        <f>((('01_Supuestos'!G31*$D49)*$J49*($C49-'01_Supuestos'!$F$9))-((('01_Supuestos'!G31*$D49)*$J49*($C49-'01_Supuestos'!$F$9))*$G49)-(('01_Supuestos'!G31*$D49)*$J49*$F49)-(IF(('01_Supuestos'!G31*$D49)&gt;0,$K49,0)))-((('01_Supuestos'!G31*$D49)*$J49*($C49-'01_Supuestos'!$F$9))*$L49)-($E49*'01_Supuestos'!G32)-(IF('01_Supuestos'!G30=MAX('01_Supuestos'!$C$30:$M$30),$M49,0))-(MAX(0,(((('01_Supuestos'!G31*$D49)*$J49*($C49-'01_Supuestos'!$F$9))-((('01_Supuestos'!G31*$D49)*$J49*($C49-'01_Supuestos'!$F$9))*$G49)-(('01_Supuestos'!G31*$D49)*$J49*$F49)-(IF(('01_Supuestos'!G31*$D49)&gt;0,$K49,0)))-($E49*'01_Supuestos'!G33)))*$H49)</f>
        <v/>
      </c>
      <c r="S49" s="109">
        <f>((('01_Supuestos'!H31*$D49)*$J49*($C49-'01_Supuestos'!$F$9))-((('01_Supuestos'!H31*$D49)*$J49*($C49-'01_Supuestos'!$F$9))*$G49)-(('01_Supuestos'!H31*$D49)*$J49*$F49)-(IF(('01_Supuestos'!H31*$D49)&gt;0,$K49,0)))-((('01_Supuestos'!H31*$D49)*$J49*($C49-'01_Supuestos'!$F$9))*$L49)-($E49*'01_Supuestos'!H32)-(IF('01_Supuestos'!H30=MAX('01_Supuestos'!$C$30:$M$30),$M49,0))-(MAX(0,(((('01_Supuestos'!H31*$D49)*$J49*($C49-'01_Supuestos'!$F$9))-((('01_Supuestos'!H31*$D49)*$J49*($C49-'01_Supuestos'!$F$9))*$G49)-(('01_Supuestos'!H31*$D49)*$J49*$F49)-(IF(('01_Supuestos'!H31*$D49)&gt;0,$K49,0)))-($E49*'01_Supuestos'!H33)))*$H49)</f>
        <v/>
      </c>
      <c r="T49" s="109">
        <f>((('01_Supuestos'!I31*$D49)*$J49*($C49-'01_Supuestos'!$F$9))-((('01_Supuestos'!I31*$D49)*$J49*($C49-'01_Supuestos'!$F$9))*$G49)-(('01_Supuestos'!I31*$D49)*$J49*$F49)-(IF(('01_Supuestos'!I31*$D49)&gt;0,$K49,0)))-((('01_Supuestos'!I31*$D49)*$J49*($C49-'01_Supuestos'!$F$9))*$L49)-($E49*'01_Supuestos'!I32)-(IF('01_Supuestos'!I30=MAX('01_Supuestos'!$C$30:$M$30),$M49,0))-(MAX(0,(((('01_Supuestos'!I31*$D49)*$J49*($C49-'01_Supuestos'!$F$9))-((('01_Supuestos'!I31*$D49)*$J49*($C49-'01_Supuestos'!$F$9))*$G49)-(('01_Supuestos'!I31*$D49)*$J49*$F49)-(IF(('01_Supuestos'!I31*$D49)&gt;0,$K49,0)))-($E49*'01_Supuestos'!I33)))*$H49)</f>
        <v/>
      </c>
      <c r="U49" s="109">
        <f>((('01_Supuestos'!J31*$D49)*$J49*($C49-'01_Supuestos'!$F$9))-((('01_Supuestos'!J31*$D49)*$J49*($C49-'01_Supuestos'!$F$9))*$G49)-(('01_Supuestos'!J31*$D49)*$J49*$F49)-(IF(('01_Supuestos'!J31*$D49)&gt;0,$K49,0)))-((('01_Supuestos'!J31*$D49)*$J49*($C49-'01_Supuestos'!$F$9))*$L49)-($E49*'01_Supuestos'!J32)-(IF('01_Supuestos'!J30=MAX('01_Supuestos'!$C$30:$M$30),$M49,0))-(MAX(0,(((('01_Supuestos'!J31*$D49)*$J49*($C49-'01_Supuestos'!$F$9))-((('01_Supuestos'!J31*$D49)*$J49*($C49-'01_Supuestos'!$F$9))*$G49)-(('01_Supuestos'!J31*$D49)*$J49*$F49)-(IF(('01_Supuestos'!J31*$D49)&gt;0,$K49,0)))-($E49*'01_Supuestos'!J33)))*$H49)</f>
        <v/>
      </c>
      <c r="V49" s="109">
        <f>((('01_Supuestos'!K31*$D49)*$J49*($C49-'01_Supuestos'!$F$9))-((('01_Supuestos'!K31*$D49)*$J49*($C49-'01_Supuestos'!$F$9))*$G49)-(('01_Supuestos'!K31*$D49)*$J49*$F49)-(IF(('01_Supuestos'!K31*$D49)&gt;0,$K49,0)))-((('01_Supuestos'!K31*$D49)*$J49*($C49-'01_Supuestos'!$F$9))*$L49)-($E49*'01_Supuestos'!K32)-(IF('01_Supuestos'!K30=MAX('01_Supuestos'!$C$30:$M$30),$M49,0))-(MAX(0,(((('01_Supuestos'!K31*$D49)*$J49*($C49-'01_Supuestos'!$F$9))-((('01_Supuestos'!K31*$D49)*$J49*($C49-'01_Supuestos'!$F$9))*$G49)-(('01_Supuestos'!K31*$D49)*$J49*$F49)-(IF(('01_Supuestos'!K31*$D49)&gt;0,$K49,0)))-($E49*'01_Supuestos'!K33)))*$H49)</f>
        <v/>
      </c>
      <c r="W49" s="109">
        <f>((('01_Supuestos'!L31*$D49)*$J49*($C49-'01_Supuestos'!$F$9))-((('01_Supuestos'!L31*$D49)*$J49*($C49-'01_Supuestos'!$F$9))*$G49)-(('01_Supuestos'!L31*$D49)*$J49*$F49)-(IF(('01_Supuestos'!L31*$D49)&gt;0,$K49,0)))-((('01_Supuestos'!L31*$D49)*$J49*($C49-'01_Supuestos'!$F$9))*$L49)-($E49*'01_Supuestos'!L32)-(IF('01_Supuestos'!L30=MAX('01_Supuestos'!$C$30:$M$30),$M49,0))-(MAX(0,(((('01_Supuestos'!L31*$D49)*$J49*($C49-'01_Supuestos'!$F$9))-((('01_Supuestos'!L31*$D49)*$J49*($C49-'01_Supuestos'!$F$9))*$G49)-(('01_Supuestos'!L31*$D49)*$J49*$F49)-(IF(('01_Supuestos'!L31*$D49)&gt;0,$K49,0)))-($E49*'01_Supuestos'!L33)))*$H49)</f>
        <v/>
      </c>
      <c r="X49" s="109">
        <f>((('01_Supuestos'!M31*$D49)*$J49*($C49-'01_Supuestos'!$F$9))-((('01_Supuestos'!M31*$D49)*$J49*($C49-'01_Supuestos'!$F$9))*$G49)-(('01_Supuestos'!M31*$D49)*$J49*$F49)-(IF(('01_Supuestos'!M31*$D49)&gt;0,$K49,0)))-((('01_Supuestos'!M31*$D49)*$J49*($C49-'01_Supuestos'!$F$9))*$L49)-($E49*'01_Supuestos'!M32)-(IF('01_Supuestos'!M30=MAX('01_Supuestos'!$C$30:$M$30),$M49,0))-(MAX(0,(((('01_Supuestos'!M31*$D49)*$J49*($C49-'01_Supuestos'!$F$9))-((('01_Supuestos'!M31*$D49)*$J49*($C49-'01_Supuestos'!$F$9))*$G49)-(('01_Supuestos'!M31*$D49)*$J49*$F49)-(IF(('01_Supuestos'!M31*$D49)&gt;0,$K49,0)))-($E49*'01_Supuestos'!M33)))*$H49)</f>
        <v/>
      </c>
      <c r="Y49" s="109">
        <f>N49/(1+$I49)^'01_Supuestos'!C30+O49/(1+$I49)^'01_Supuestos'!D30+P49/(1+$I49)^'01_Supuestos'!E30+Q49/(1+$I49)^'01_Supuestos'!F30+R49/(1+$I49)^'01_Supuestos'!G30+S49/(1+$I49)^'01_Supuestos'!H30+T49/(1+$I49)^'01_Supuestos'!I30+U49/(1+$I49)^'01_Supuestos'!J30+V49/(1+$I49)^'01_Supuestos'!K30+W49/(1+$I49)^'01_Supuestos'!L30+X49/(1+$I49)^'01_Supuestos'!M30</f>
        <v/>
      </c>
      <c r="Z49" s="109">
        <f>Y49</f>
        <v/>
      </c>
    </row>
    <row r="50">
      <c r="A50" t="inlineStr">
        <is>
          <t>Tasa descuento</t>
        </is>
      </c>
      <c r="B50" s="110" t="n">
        <v>0.1</v>
      </c>
      <c r="C50" s="109">
        <f>IF($A50="Brent",'01_Supuestos'!$F$8*(1+$B50),'01_Supuestos'!$F$8)</f>
        <v/>
      </c>
      <c r="D50" s="109">
        <f>IF($A50="Reservas",'01_Supuestos'!$F$10*(1+$B50),'01_Supuestos'!$F$10)</f>
        <v/>
      </c>
      <c r="E50" s="109">
        <f>IF($A50="CAPEX desarrollo",'01_Supuestos'!$F$13*(1+$B50),'01_Supuestos'!$F$13)</f>
        <v/>
      </c>
      <c r="F50" s="109">
        <f>IF($A50="OPEX variable",'01_Supuestos'!$F$14*(1+$B50),'01_Supuestos'!$F$14)</f>
        <v/>
      </c>
      <c r="G50" s="109">
        <f>IF($A50="Royalty",'01_Supuestos'!$F$12*(1+$B50),'01_Supuestos'!$F$12)</f>
        <v/>
      </c>
      <c r="H50" s="109">
        <f>'01_Supuestos'!$F$16</f>
        <v/>
      </c>
      <c r="I50" s="109">
        <f>IF($A50="Tasa descuento",'01_Supuestos'!$F$17*(1+$B50),'01_Supuestos'!$F$17)</f>
        <v/>
      </c>
      <c r="J50" s="109">
        <f>'01_Supuestos'!$F$11</f>
        <v/>
      </c>
      <c r="K50" s="109">
        <f>'01_Supuestos'!$F$15</f>
        <v/>
      </c>
      <c r="L50" s="109">
        <f>'01_Supuestos'!$F$18</f>
        <v/>
      </c>
      <c r="M50" s="109">
        <f>'01_Supuestos'!$F$19</f>
        <v/>
      </c>
      <c r="N50" s="109">
        <f>((('01_Supuestos'!C31*$D50)*$J50*($C50-'01_Supuestos'!$F$9))-((('01_Supuestos'!C31*$D50)*$J50*($C50-'01_Supuestos'!$F$9))*$G50)-(('01_Supuestos'!C31*$D50)*$J50*$F50)-(IF(('01_Supuestos'!C31*$D50)&gt;0,$K50,0)))-((('01_Supuestos'!C31*$D50)*$J50*($C50-'01_Supuestos'!$F$9))*$L50)-($E50*'01_Supuestos'!C32)-(IF('01_Supuestos'!C30=MAX('01_Supuestos'!$C$30:$M$30),$M50,0))-(MAX(0,(((('01_Supuestos'!C31*$D50)*$J50*($C50-'01_Supuestos'!$F$9))-((('01_Supuestos'!C31*$D50)*$J50*($C50-'01_Supuestos'!$F$9))*$G50)-(('01_Supuestos'!C31*$D50)*$J50*$F50)-(IF(('01_Supuestos'!C31*$D50)&gt;0,$K50,0)))-($E50*'01_Supuestos'!C33)))*$H50)</f>
        <v/>
      </c>
      <c r="O50" s="109">
        <f>((('01_Supuestos'!D31*$D50)*$J50*($C50-'01_Supuestos'!$F$9))-((('01_Supuestos'!D31*$D50)*$J50*($C50-'01_Supuestos'!$F$9))*$G50)-(('01_Supuestos'!D31*$D50)*$J50*$F50)-(IF(('01_Supuestos'!D31*$D50)&gt;0,$K50,0)))-((('01_Supuestos'!D31*$D50)*$J50*($C50-'01_Supuestos'!$F$9))*$L50)-($E50*'01_Supuestos'!D32)-(IF('01_Supuestos'!D30=MAX('01_Supuestos'!$C$30:$M$30),$M50,0))-(MAX(0,(((('01_Supuestos'!D31*$D50)*$J50*($C50-'01_Supuestos'!$F$9))-((('01_Supuestos'!D31*$D50)*$J50*($C50-'01_Supuestos'!$F$9))*$G50)-(('01_Supuestos'!D31*$D50)*$J50*$F50)-(IF(('01_Supuestos'!D31*$D50)&gt;0,$K50,0)))-($E50*'01_Supuestos'!D33)))*$H50)</f>
        <v/>
      </c>
      <c r="P50" s="109">
        <f>((('01_Supuestos'!E31*$D50)*$J50*($C50-'01_Supuestos'!$F$9))-((('01_Supuestos'!E31*$D50)*$J50*($C50-'01_Supuestos'!$F$9))*$G50)-(('01_Supuestos'!E31*$D50)*$J50*$F50)-(IF(('01_Supuestos'!E31*$D50)&gt;0,$K50,0)))-((('01_Supuestos'!E31*$D50)*$J50*($C50-'01_Supuestos'!$F$9))*$L50)-($E50*'01_Supuestos'!E32)-(IF('01_Supuestos'!E30=MAX('01_Supuestos'!$C$30:$M$30),$M50,0))-(MAX(0,(((('01_Supuestos'!E31*$D50)*$J50*($C50-'01_Supuestos'!$F$9))-((('01_Supuestos'!E31*$D50)*$J50*($C50-'01_Supuestos'!$F$9))*$G50)-(('01_Supuestos'!E31*$D50)*$J50*$F50)-(IF(('01_Supuestos'!E31*$D50)&gt;0,$K50,0)))-($E50*'01_Supuestos'!E33)))*$H50)</f>
        <v/>
      </c>
      <c r="Q50" s="109">
        <f>((('01_Supuestos'!F31*$D50)*$J50*($C50-'01_Supuestos'!$F$9))-((('01_Supuestos'!F31*$D50)*$J50*($C50-'01_Supuestos'!$F$9))*$G50)-(('01_Supuestos'!F31*$D50)*$J50*$F50)-(IF(('01_Supuestos'!F31*$D50)&gt;0,$K50,0)))-((('01_Supuestos'!F31*$D50)*$J50*($C50-'01_Supuestos'!$F$9))*$L50)-($E50*'01_Supuestos'!F32)-(IF('01_Supuestos'!F30=MAX('01_Supuestos'!$C$30:$M$30),$M50,0))-(MAX(0,(((('01_Supuestos'!F31*$D50)*$J50*($C50-'01_Supuestos'!$F$9))-((('01_Supuestos'!F31*$D50)*$J50*($C50-'01_Supuestos'!$F$9))*$G50)-(('01_Supuestos'!F31*$D50)*$J50*$F50)-(IF(('01_Supuestos'!F31*$D50)&gt;0,$K50,0)))-($E50*'01_Supuestos'!F33)))*$H50)</f>
        <v/>
      </c>
      <c r="R50" s="109">
        <f>((('01_Supuestos'!G31*$D50)*$J50*($C50-'01_Supuestos'!$F$9))-((('01_Supuestos'!G31*$D50)*$J50*($C50-'01_Supuestos'!$F$9))*$G50)-(('01_Supuestos'!G31*$D50)*$J50*$F50)-(IF(('01_Supuestos'!G31*$D50)&gt;0,$K50,0)))-((('01_Supuestos'!G31*$D50)*$J50*($C50-'01_Supuestos'!$F$9))*$L50)-($E50*'01_Supuestos'!G32)-(IF('01_Supuestos'!G30=MAX('01_Supuestos'!$C$30:$M$30),$M50,0))-(MAX(0,(((('01_Supuestos'!G31*$D50)*$J50*($C50-'01_Supuestos'!$F$9))-((('01_Supuestos'!G31*$D50)*$J50*($C50-'01_Supuestos'!$F$9))*$G50)-(('01_Supuestos'!G31*$D50)*$J50*$F50)-(IF(('01_Supuestos'!G31*$D50)&gt;0,$K50,0)))-($E50*'01_Supuestos'!G33)))*$H50)</f>
        <v/>
      </c>
      <c r="S50" s="109">
        <f>((('01_Supuestos'!H31*$D50)*$J50*($C50-'01_Supuestos'!$F$9))-((('01_Supuestos'!H31*$D50)*$J50*($C50-'01_Supuestos'!$F$9))*$G50)-(('01_Supuestos'!H31*$D50)*$J50*$F50)-(IF(('01_Supuestos'!H31*$D50)&gt;0,$K50,0)))-((('01_Supuestos'!H31*$D50)*$J50*($C50-'01_Supuestos'!$F$9))*$L50)-($E50*'01_Supuestos'!H32)-(IF('01_Supuestos'!H30=MAX('01_Supuestos'!$C$30:$M$30),$M50,0))-(MAX(0,(((('01_Supuestos'!H31*$D50)*$J50*($C50-'01_Supuestos'!$F$9))-((('01_Supuestos'!H31*$D50)*$J50*($C50-'01_Supuestos'!$F$9))*$G50)-(('01_Supuestos'!H31*$D50)*$J50*$F50)-(IF(('01_Supuestos'!H31*$D50)&gt;0,$K50,0)))-($E50*'01_Supuestos'!H33)))*$H50)</f>
        <v/>
      </c>
      <c r="T50" s="109">
        <f>((('01_Supuestos'!I31*$D50)*$J50*($C50-'01_Supuestos'!$F$9))-((('01_Supuestos'!I31*$D50)*$J50*($C50-'01_Supuestos'!$F$9))*$G50)-(('01_Supuestos'!I31*$D50)*$J50*$F50)-(IF(('01_Supuestos'!I31*$D50)&gt;0,$K50,0)))-((('01_Supuestos'!I31*$D50)*$J50*($C50-'01_Supuestos'!$F$9))*$L50)-($E50*'01_Supuestos'!I32)-(IF('01_Supuestos'!I30=MAX('01_Supuestos'!$C$30:$M$30),$M50,0))-(MAX(0,(((('01_Supuestos'!I31*$D50)*$J50*($C50-'01_Supuestos'!$F$9))-((('01_Supuestos'!I31*$D50)*$J50*($C50-'01_Supuestos'!$F$9))*$G50)-(('01_Supuestos'!I31*$D50)*$J50*$F50)-(IF(('01_Supuestos'!I31*$D50)&gt;0,$K50,0)))-($E50*'01_Supuestos'!I33)))*$H50)</f>
        <v/>
      </c>
      <c r="U50" s="109">
        <f>((('01_Supuestos'!J31*$D50)*$J50*($C50-'01_Supuestos'!$F$9))-((('01_Supuestos'!J31*$D50)*$J50*($C50-'01_Supuestos'!$F$9))*$G50)-(('01_Supuestos'!J31*$D50)*$J50*$F50)-(IF(('01_Supuestos'!J31*$D50)&gt;0,$K50,0)))-((('01_Supuestos'!J31*$D50)*$J50*($C50-'01_Supuestos'!$F$9))*$L50)-($E50*'01_Supuestos'!J32)-(IF('01_Supuestos'!J30=MAX('01_Supuestos'!$C$30:$M$30),$M50,0))-(MAX(0,(((('01_Supuestos'!J31*$D50)*$J50*($C50-'01_Supuestos'!$F$9))-((('01_Supuestos'!J31*$D50)*$J50*($C50-'01_Supuestos'!$F$9))*$G50)-(('01_Supuestos'!J31*$D50)*$J50*$F50)-(IF(('01_Supuestos'!J31*$D50)&gt;0,$K50,0)))-($E50*'01_Supuestos'!J33)))*$H50)</f>
        <v/>
      </c>
      <c r="V50" s="109">
        <f>((('01_Supuestos'!K31*$D50)*$J50*($C50-'01_Supuestos'!$F$9))-((('01_Supuestos'!K31*$D50)*$J50*($C50-'01_Supuestos'!$F$9))*$G50)-(('01_Supuestos'!K31*$D50)*$J50*$F50)-(IF(('01_Supuestos'!K31*$D50)&gt;0,$K50,0)))-((('01_Supuestos'!K31*$D50)*$J50*($C50-'01_Supuestos'!$F$9))*$L50)-($E50*'01_Supuestos'!K32)-(IF('01_Supuestos'!K30=MAX('01_Supuestos'!$C$30:$M$30),$M50,0))-(MAX(0,(((('01_Supuestos'!K31*$D50)*$J50*($C50-'01_Supuestos'!$F$9))-((('01_Supuestos'!K31*$D50)*$J50*($C50-'01_Supuestos'!$F$9))*$G50)-(('01_Supuestos'!K31*$D50)*$J50*$F50)-(IF(('01_Supuestos'!K31*$D50)&gt;0,$K50,0)))-($E50*'01_Supuestos'!K33)))*$H50)</f>
        <v/>
      </c>
      <c r="W50" s="109">
        <f>((('01_Supuestos'!L31*$D50)*$J50*($C50-'01_Supuestos'!$F$9))-((('01_Supuestos'!L31*$D50)*$J50*($C50-'01_Supuestos'!$F$9))*$G50)-(('01_Supuestos'!L31*$D50)*$J50*$F50)-(IF(('01_Supuestos'!L31*$D50)&gt;0,$K50,0)))-((('01_Supuestos'!L31*$D50)*$J50*($C50-'01_Supuestos'!$F$9))*$L50)-($E50*'01_Supuestos'!L32)-(IF('01_Supuestos'!L30=MAX('01_Supuestos'!$C$30:$M$30),$M50,0))-(MAX(0,(((('01_Supuestos'!L31*$D50)*$J50*($C50-'01_Supuestos'!$F$9))-((('01_Supuestos'!L31*$D50)*$J50*($C50-'01_Supuestos'!$F$9))*$G50)-(('01_Supuestos'!L31*$D50)*$J50*$F50)-(IF(('01_Supuestos'!L31*$D50)&gt;0,$K50,0)))-($E50*'01_Supuestos'!L33)))*$H50)</f>
        <v/>
      </c>
      <c r="X50" s="109">
        <f>((('01_Supuestos'!M31*$D50)*$J50*($C50-'01_Supuestos'!$F$9))-((('01_Supuestos'!M31*$D50)*$J50*($C50-'01_Supuestos'!$F$9))*$G50)-(('01_Supuestos'!M31*$D50)*$J50*$F50)-(IF(('01_Supuestos'!M31*$D50)&gt;0,$K50,0)))-((('01_Supuestos'!M31*$D50)*$J50*($C50-'01_Supuestos'!$F$9))*$L50)-($E50*'01_Supuestos'!M32)-(IF('01_Supuestos'!M30=MAX('01_Supuestos'!$C$30:$M$30),$M50,0))-(MAX(0,(((('01_Supuestos'!M31*$D50)*$J50*($C50-'01_Supuestos'!$F$9))-((('01_Supuestos'!M31*$D50)*$J50*($C50-'01_Supuestos'!$F$9))*$G50)-(('01_Supuestos'!M31*$D50)*$J50*$F50)-(IF(('01_Supuestos'!M31*$D50)&gt;0,$K50,0)))-($E50*'01_Supuestos'!M33)))*$H50)</f>
        <v/>
      </c>
      <c r="Y50" s="109">
        <f>N50/(1+$I50)^'01_Supuestos'!C30+O50/(1+$I50)^'01_Supuestos'!D30+P50/(1+$I50)^'01_Supuestos'!E30+Q50/(1+$I50)^'01_Supuestos'!F30+R50/(1+$I50)^'01_Supuestos'!G30+S50/(1+$I50)^'01_Supuestos'!H30+T50/(1+$I50)^'01_Supuestos'!I30+U50/(1+$I50)^'01_Supuestos'!J30+V50/(1+$I50)^'01_Supuestos'!K30+W50/(1+$I50)^'01_Supuestos'!L30+X50/(1+$I50)^'01_Supuestos'!M30</f>
        <v/>
      </c>
      <c r="Z50" s="109">
        <f>Y50</f>
        <v/>
      </c>
    </row>
    <row r="51">
      <c r="A51" t="inlineStr">
        <is>
          <t>Tasa descuento</t>
        </is>
      </c>
      <c r="B51" s="110" t="n">
        <v>0.2</v>
      </c>
      <c r="C51" s="109">
        <f>IF($A51="Brent",'01_Supuestos'!$F$8*(1+$B51),'01_Supuestos'!$F$8)</f>
        <v/>
      </c>
      <c r="D51" s="109">
        <f>IF($A51="Reservas",'01_Supuestos'!$F$10*(1+$B51),'01_Supuestos'!$F$10)</f>
        <v/>
      </c>
      <c r="E51" s="109">
        <f>IF($A51="CAPEX desarrollo",'01_Supuestos'!$F$13*(1+$B51),'01_Supuestos'!$F$13)</f>
        <v/>
      </c>
      <c r="F51" s="109">
        <f>IF($A51="OPEX variable",'01_Supuestos'!$F$14*(1+$B51),'01_Supuestos'!$F$14)</f>
        <v/>
      </c>
      <c r="G51" s="109">
        <f>IF($A51="Royalty",'01_Supuestos'!$F$12*(1+$B51),'01_Supuestos'!$F$12)</f>
        <v/>
      </c>
      <c r="H51" s="109">
        <f>'01_Supuestos'!$F$16</f>
        <v/>
      </c>
      <c r="I51" s="109">
        <f>IF($A51="Tasa descuento",'01_Supuestos'!$F$17*(1+$B51),'01_Supuestos'!$F$17)</f>
        <v/>
      </c>
      <c r="J51" s="109">
        <f>'01_Supuestos'!$F$11</f>
        <v/>
      </c>
      <c r="K51" s="109">
        <f>'01_Supuestos'!$F$15</f>
        <v/>
      </c>
      <c r="L51" s="109">
        <f>'01_Supuestos'!$F$18</f>
        <v/>
      </c>
      <c r="M51" s="109">
        <f>'01_Supuestos'!$F$19</f>
        <v/>
      </c>
      <c r="N51" s="109">
        <f>((('01_Supuestos'!C31*$D51)*$J51*($C51-'01_Supuestos'!$F$9))-((('01_Supuestos'!C31*$D51)*$J51*($C51-'01_Supuestos'!$F$9))*$G51)-(('01_Supuestos'!C31*$D51)*$J51*$F51)-(IF(('01_Supuestos'!C31*$D51)&gt;0,$K51,0)))-((('01_Supuestos'!C31*$D51)*$J51*($C51-'01_Supuestos'!$F$9))*$L51)-($E51*'01_Supuestos'!C32)-(IF('01_Supuestos'!C30=MAX('01_Supuestos'!$C$30:$M$30),$M51,0))-(MAX(0,(((('01_Supuestos'!C31*$D51)*$J51*($C51-'01_Supuestos'!$F$9))-((('01_Supuestos'!C31*$D51)*$J51*($C51-'01_Supuestos'!$F$9))*$G51)-(('01_Supuestos'!C31*$D51)*$J51*$F51)-(IF(('01_Supuestos'!C31*$D51)&gt;0,$K51,0)))-($E51*'01_Supuestos'!C33)))*$H51)</f>
        <v/>
      </c>
      <c r="O51" s="109">
        <f>((('01_Supuestos'!D31*$D51)*$J51*($C51-'01_Supuestos'!$F$9))-((('01_Supuestos'!D31*$D51)*$J51*($C51-'01_Supuestos'!$F$9))*$G51)-(('01_Supuestos'!D31*$D51)*$J51*$F51)-(IF(('01_Supuestos'!D31*$D51)&gt;0,$K51,0)))-((('01_Supuestos'!D31*$D51)*$J51*($C51-'01_Supuestos'!$F$9))*$L51)-($E51*'01_Supuestos'!D32)-(IF('01_Supuestos'!D30=MAX('01_Supuestos'!$C$30:$M$30),$M51,0))-(MAX(0,(((('01_Supuestos'!D31*$D51)*$J51*($C51-'01_Supuestos'!$F$9))-((('01_Supuestos'!D31*$D51)*$J51*($C51-'01_Supuestos'!$F$9))*$G51)-(('01_Supuestos'!D31*$D51)*$J51*$F51)-(IF(('01_Supuestos'!D31*$D51)&gt;0,$K51,0)))-($E51*'01_Supuestos'!D33)))*$H51)</f>
        <v/>
      </c>
      <c r="P51" s="109">
        <f>((('01_Supuestos'!E31*$D51)*$J51*($C51-'01_Supuestos'!$F$9))-((('01_Supuestos'!E31*$D51)*$J51*($C51-'01_Supuestos'!$F$9))*$G51)-(('01_Supuestos'!E31*$D51)*$J51*$F51)-(IF(('01_Supuestos'!E31*$D51)&gt;0,$K51,0)))-((('01_Supuestos'!E31*$D51)*$J51*($C51-'01_Supuestos'!$F$9))*$L51)-($E51*'01_Supuestos'!E32)-(IF('01_Supuestos'!E30=MAX('01_Supuestos'!$C$30:$M$30),$M51,0))-(MAX(0,(((('01_Supuestos'!E31*$D51)*$J51*($C51-'01_Supuestos'!$F$9))-((('01_Supuestos'!E31*$D51)*$J51*($C51-'01_Supuestos'!$F$9))*$G51)-(('01_Supuestos'!E31*$D51)*$J51*$F51)-(IF(('01_Supuestos'!E31*$D51)&gt;0,$K51,0)))-($E51*'01_Supuestos'!E33)))*$H51)</f>
        <v/>
      </c>
      <c r="Q51" s="109">
        <f>((('01_Supuestos'!F31*$D51)*$J51*($C51-'01_Supuestos'!$F$9))-((('01_Supuestos'!F31*$D51)*$J51*($C51-'01_Supuestos'!$F$9))*$G51)-(('01_Supuestos'!F31*$D51)*$J51*$F51)-(IF(('01_Supuestos'!F31*$D51)&gt;0,$K51,0)))-((('01_Supuestos'!F31*$D51)*$J51*($C51-'01_Supuestos'!$F$9))*$L51)-($E51*'01_Supuestos'!F32)-(IF('01_Supuestos'!F30=MAX('01_Supuestos'!$C$30:$M$30),$M51,0))-(MAX(0,(((('01_Supuestos'!F31*$D51)*$J51*($C51-'01_Supuestos'!$F$9))-((('01_Supuestos'!F31*$D51)*$J51*($C51-'01_Supuestos'!$F$9))*$G51)-(('01_Supuestos'!F31*$D51)*$J51*$F51)-(IF(('01_Supuestos'!F31*$D51)&gt;0,$K51,0)))-($E51*'01_Supuestos'!F33)))*$H51)</f>
        <v/>
      </c>
      <c r="R51" s="109">
        <f>((('01_Supuestos'!G31*$D51)*$J51*($C51-'01_Supuestos'!$F$9))-((('01_Supuestos'!G31*$D51)*$J51*($C51-'01_Supuestos'!$F$9))*$G51)-(('01_Supuestos'!G31*$D51)*$J51*$F51)-(IF(('01_Supuestos'!G31*$D51)&gt;0,$K51,0)))-((('01_Supuestos'!G31*$D51)*$J51*($C51-'01_Supuestos'!$F$9))*$L51)-($E51*'01_Supuestos'!G32)-(IF('01_Supuestos'!G30=MAX('01_Supuestos'!$C$30:$M$30),$M51,0))-(MAX(0,(((('01_Supuestos'!G31*$D51)*$J51*($C51-'01_Supuestos'!$F$9))-((('01_Supuestos'!G31*$D51)*$J51*($C51-'01_Supuestos'!$F$9))*$G51)-(('01_Supuestos'!G31*$D51)*$J51*$F51)-(IF(('01_Supuestos'!G31*$D51)&gt;0,$K51,0)))-($E51*'01_Supuestos'!G33)))*$H51)</f>
        <v/>
      </c>
      <c r="S51" s="109">
        <f>((('01_Supuestos'!H31*$D51)*$J51*($C51-'01_Supuestos'!$F$9))-((('01_Supuestos'!H31*$D51)*$J51*($C51-'01_Supuestos'!$F$9))*$G51)-(('01_Supuestos'!H31*$D51)*$J51*$F51)-(IF(('01_Supuestos'!H31*$D51)&gt;0,$K51,0)))-((('01_Supuestos'!H31*$D51)*$J51*($C51-'01_Supuestos'!$F$9))*$L51)-($E51*'01_Supuestos'!H32)-(IF('01_Supuestos'!H30=MAX('01_Supuestos'!$C$30:$M$30),$M51,0))-(MAX(0,(((('01_Supuestos'!H31*$D51)*$J51*($C51-'01_Supuestos'!$F$9))-((('01_Supuestos'!H31*$D51)*$J51*($C51-'01_Supuestos'!$F$9))*$G51)-(('01_Supuestos'!H31*$D51)*$J51*$F51)-(IF(('01_Supuestos'!H31*$D51)&gt;0,$K51,0)))-($E51*'01_Supuestos'!H33)))*$H51)</f>
        <v/>
      </c>
      <c r="T51" s="109">
        <f>((('01_Supuestos'!I31*$D51)*$J51*($C51-'01_Supuestos'!$F$9))-((('01_Supuestos'!I31*$D51)*$J51*($C51-'01_Supuestos'!$F$9))*$G51)-(('01_Supuestos'!I31*$D51)*$J51*$F51)-(IF(('01_Supuestos'!I31*$D51)&gt;0,$K51,0)))-((('01_Supuestos'!I31*$D51)*$J51*($C51-'01_Supuestos'!$F$9))*$L51)-($E51*'01_Supuestos'!I32)-(IF('01_Supuestos'!I30=MAX('01_Supuestos'!$C$30:$M$30),$M51,0))-(MAX(0,(((('01_Supuestos'!I31*$D51)*$J51*($C51-'01_Supuestos'!$F$9))-((('01_Supuestos'!I31*$D51)*$J51*($C51-'01_Supuestos'!$F$9))*$G51)-(('01_Supuestos'!I31*$D51)*$J51*$F51)-(IF(('01_Supuestos'!I31*$D51)&gt;0,$K51,0)))-($E51*'01_Supuestos'!I33)))*$H51)</f>
        <v/>
      </c>
      <c r="U51" s="109">
        <f>((('01_Supuestos'!J31*$D51)*$J51*($C51-'01_Supuestos'!$F$9))-((('01_Supuestos'!J31*$D51)*$J51*($C51-'01_Supuestos'!$F$9))*$G51)-(('01_Supuestos'!J31*$D51)*$J51*$F51)-(IF(('01_Supuestos'!J31*$D51)&gt;0,$K51,0)))-((('01_Supuestos'!J31*$D51)*$J51*($C51-'01_Supuestos'!$F$9))*$L51)-($E51*'01_Supuestos'!J32)-(IF('01_Supuestos'!J30=MAX('01_Supuestos'!$C$30:$M$30),$M51,0))-(MAX(0,(((('01_Supuestos'!J31*$D51)*$J51*($C51-'01_Supuestos'!$F$9))-((('01_Supuestos'!J31*$D51)*$J51*($C51-'01_Supuestos'!$F$9))*$G51)-(('01_Supuestos'!J31*$D51)*$J51*$F51)-(IF(('01_Supuestos'!J31*$D51)&gt;0,$K51,0)))-($E51*'01_Supuestos'!J33)))*$H51)</f>
        <v/>
      </c>
      <c r="V51" s="109">
        <f>((('01_Supuestos'!K31*$D51)*$J51*($C51-'01_Supuestos'!$F$9))-((('01_Supuestos'!K31*$D51)*$J51*($C51-'01_Supuestos'!$F$9))*$G51)-(('01_Supuestos'!K31*$D51)*$J51*$F51)-(IF(('01_Supuestos'!K31*$D51)&gt;0,$K51,0)))-((('01_Supuestos'!K31*$D51)*$J51*($C51-'01_Supuestos'!$F$9))*$L51)-($E51*'01_Supuestos'!K32)-(IF('01_Supuestos'!K30=MAX('01_Supuestos'!$C$30:$M$30),$M51,0))-(MAX(0,(((('01_Supuestos'!K31*$D51)*$J51*($C51-'01_Supuestos'!$F$9))-((('01_Supuestos'!K31*$D51)*$J51*($C51-'01_Supuestos'!$F$9))*$G51)-(('01_Supuestos'!K31*$D51)*$J51*$F51)-(IF(('01_Supuestos'!K31*$D51)&gt;0,$K51,0)))-($E51*'01_Supuestos'!K33)))*$H51)</f>
        <v/>
      </c>
      <c r="W51" s="109">
        <f>((('01_Supuestos'!L31*$D51)*$J51*($C51-'01_Supuestos'!$F$9))-((('01_Supuestos'!L31*$D51)*$J51*($C51-'01_Supuestos'!$F$9))*$G51)-(('01_Supuestos'!L31*$D51)*$J51*$F51)-(IF(('01_Supuestos'!L31*$D51)&gt;0,$K51,0)))-((('01_Supuestos'!L31*$D51)*$J51*($C51-'01_Supuestos'!$F$9))*$L51)-($E51*'01_Supuestos'!L32)-(IF('01_Supuestos'!L30=MAX('01_Supuestos'!$C$30:$M$30),$M51,0))-(MAX(0,(((('01_Supuestos'!L31*$D51)*$J51*($C51-'01_Supuestos'!$F$9))-((('01_Supuestos'!L31*$D51)*$J51*($C51-'01_Supuestos'!$F$9))*$G51)-(('01_Supuestos'!L31*$D51)*$J51*$F51)-(IF(('01_Supuestos'!L31*$D51)&gt;0,$K51,0)))-($E51*'01_Supuestos'!L33)))*$H51)</f>
        <v/>
      </c>
      <c r="X51" s="109">
        <f>((('01_Supuestos'!M31*$D51)*$J51*($C51-'01_Supuestos'!$F$9))-((('01_Supuestos'!M31*$D51)*$J51*($C51-'01_Supuestos'!$F$9))*$G51)-(('01_Supuestos'!M31*$D51)*$J51*$F51)-(IF(('01_Supuestos'!M31*$D51)&gt;0,$K51,0)))-((('01_Supuestos'!M31*$D51)*$J51*($C51-'01_Supuestos'!$F$9))*$L51)-($E51*'01_Supuestos'!M32)-(IF('01_Supuestos'!M30=MAX('01_Supuestos'!$C$30:$M$30),$M51,0))-(MAX(0,(((('01_Supuestos'!M31*$D51)*$J51*($C51-'01_Supuestos'!$F$9))-((('01_Supuestos'!M31*$D51)*$J51*($C51-'01_Supuestos'!$F$9))*$G51)-(('01_Supuestos'!M31*$D51)*$J51*$F51)-(IF(('01_Supuestos'!M31*$D51)&gt;0,$K51,0)))-($E51*'01_Supuestos'!M33)))*$H51)</f>
        <v/>
      </c>
      <c r="Y51" s="109">
        <f>N51/(1+$I51)^'01_Supuestos'!C30+O51/(1+$I51)^'01_Supuestos'!D30+P51/(1+$I51)^'01_Supuestos'!E30+Q51/(1+$I51)^'01_Supuestos'!F30+R51/(1+$I51)^'01_Supuestos'!G30+S51/(1+$I51)^'01_Supuestos'!H30+T51/(1+$I51)^'01_Supuestos'!I30+U51/(1+$I51)^'01_Supuestos'!J30+V51/(1+$I51)^'01_Supuestos'!K30+W51/(1+$I51)^'01_Supuestos'!L30+X51/(1+$I51)^'01_Supuestos'!M30</f>
        <v/>
      </c>
      <c r="Z51" s="109">
        <f>Y51</f>
        <v/>
      </c>
    </row>
  </sheetData>
  <mergeCells count="3">
    <mergeCell ref="A20:H20"/>
    <mergeCell ref="A3:H3"/>
    <mergeCell ref="A11:H11"/>
  </mergeCells>
  <conditionalFormatting sqref="B5:F10">
    <cfRule type="cellIs" priority="1" operator="lessThan" dxfId="0">
      <formula>0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42"/>
  <sheetViews>
    <sheetView showGridLines="0" tabSelected="1" workbookViewId="0">
      <pane ySplit="4" topLeftCell="A5" activePane="bottomLeft" state="frozen"/>
      <selection pane="bottomLeft" activeCell="A1" sqref="A1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4" customWidth="1" style="60" min="3" max="9"/>
    <col width="12" customWidth="1" style="60" min="10" max="13"/>
    <col width="13" customWidth="1" style="60" min="14" max="39"/>
  </cols>
  <sheetData>
    <row r="1" ht="24" customHeight="1" s="60">
      <c r="A1" s="1" t="inlineStr">
        <is>
          <t>05_Bayes_Arbol</t>
        </is>
      </c>
    </row>
    <row r="2">
      <c r="A2" s="12" t="inlineStr">
        <is>
          <t>Arbol de decision con actualizacion Bayesiana (appraisal antes de desarrollo)</t>
        </is>
      </c>
    </row>
    <row r="4" ht="20" customHeight="1" s="60">
      <c r="A4" s="62" t="inlineStr">
        <is>
          <t>Inputs Bayes y payoffs</t>
        </is>
      </c>
      <c r="B4" s="92" t="n"/>
      <c r="C4" s="92" t="n"/>
      <c r="D4" s="92" t="n"/>
      <c r="E4" s="92" t="n"/>
      <c r="F4" s="92" t="n"/>
      <c r="G4" s="92" t="n"/>
      <c r="H4" s="93" t="n"/>
    </row>
    <row r="5">
      <c r="A5" s="5" t="inlineStr">
        <is>
          <t>Prior P(comercial)</t>
        </is>
      </c>
      <c r="B5" s="112">
        <f>'01_Supuestos'!$F$22</f>
        <v/>
      </c>
    </row>
    <row r="6">
      <c r="A6" s="5" t="inlineStr">
        <is>
          <t>Sensibilidad prueba (TPR)</t>
        </is>
      </c>
      <c r="B6" s="112">
        <f>'01_Supuestos'!$F$23</f>
        <v/>
      </c>
    </row>
    <row r="7">
      <c r="A7" s="5" t="inlineStr">
        <is>
          <t>Especificidad prueba (TNR)</t>
        </is>
      </c>
      <c r="B7" s="112">
        <f>'01_Supuestos'!$F$24</f>
        <v/>
      </c>
    </row>
    <row r="8">
      <c r="A8" s="5" t="inlineStr">
        <is>
          <t>Costo appraisal (USDm)</t>
        </is>
      </c>
      <c r="B8" s="113">
        <f>'01_Supuestos'!$F$21</f>
        <v/>
      </c>
    </row>
    <row r="9">
      <c r="A9" s="5" t="inlineStr">
        <is>
          <t>NPV si comercial (USDm)</t>
        </is>
      </c>
      <c r="B9" s="113">
        <f>'02_Modelo_Caja'!$B$4</f>
        <v/>
      </c>
    </row>
    <row r="10">
      <c r="A10" s="5" t="inlineStr">
        <is>
          <t>NPV si no comercial y se desarrolla (USDm)</t>
        </is>
      </c>
      <c r="B10" s="113">
        <f>'01_Supuestos'!$F$20</f>
        <v/>
      </c>
    </row>
    <row r="13" ht="20" customHeight="1" s="60">
      <c r="A13" s="62" t="inlineStr">
        <is>
          <t>Actualizacion Bayes</t>
        </is>
      </c>
      <c r="B13" s="92" t="n"/>
      <c r="C13" s="92" t="n"/>
      <c r="D13" s="92" t="n"/>
      <c r="E13" s="92" t="n"/>
      <c r="F13" s="92" t="n"/>
      <c r="G13" s="92" t="n"/>
      <c r="H13" s="93" t="n"/>
    </row>
    <row r="14">
      <c r="A14" s="5" t="inlineStr">
        <is>
          <t>P(Test +)</t>
        </is>
      </c>
      <c r="B14" s="103">
        <f>($B$6*$B$5) + ((1-$B$7)*(1-$B$5))</f>
        <v/>
      </c>
    </row>
    <row r="15">
      <c r="A15" s="5" t="inlineStr">
        <is>
          <t>P(Test -)</t>
        </is>
      </c>
      <c r="B15" s="103">
        <f>1-$B$14</f>
        <v/>
      </c>
    </row>
    <row r="16">
      <c r="A16" s="5" t="inlineStr">
        <is>
          <t>Posterior P(C | +)</t>
        </is>
      </c>
      <c r="B16" s="103">
        <f>IFERROR(($B$6*$B$5)/$B$14,0)</f>
        <v/>
      </c>
    </row>
    <row r="17">
      <c r="A17" s="5" t="inlineStr">
        <is>
          <t>Posterior P(C | -)</t>
        </is>
      </c>
      <c r="B17" s="103">
        <f>IFERROR(((1-$B$6)*$B$5)/$B$15,0)</f>
        <v/>
      </c>
    </row>
    <row r="18">
      <c r="A18" s="5" t="inlineStr">
        <is>
          <t>EV desarrollar | +</t>
        </is>
      </c>
      <c r="B18" s="102">
        <f>$B$16*$B$9 + (1-$B$16)*$B$10</f>
        <v/>
      </c>
    </row>
    <row r="19">
      <c r="A19" s="5" t="inlineStr">
        <is>
          <t>EV desarrollar | -</t>
        </is>
      </c>
      <c r="B19" s="102">
        <f>$B$17*$B$9 + (1-$B$17)*$B$10</f>
        <v/>
      </c>
    </row>
    <row r="22" ht="20" customHeight="1" s="60">
      <c r="A22" s="62" t="inlineStr">
        <is>
          <t>Evaluacion de estrategias (EMV)</t>
        </is>
      </c>
      <c r="B22" s="92" t="n"/>
      <c r="C22" s="92" t="n"/>
      <c r="D22" s="92" t="n"/>
      <c r="E22" s="92" t="n"/>
      <c r="F22" s="92" t="n"/>
      <c r="G22" s="92" t="n"/>
      <c r="H22" s="93" t="n"/>
    </row>
    <row r="23">
      <c r="A23" s="5" t="inlineStr">
        <is>
          <t>Estrategia A: Desarrollar ahora (sin appraisal)</t>
        </is>
      </c>
      <c r="B23" s="113">
        <f>$B$5*$B$9 + (1-$B$5)*$B$10</f>
        <v/>
      </c>
    </row>
    <row r="24">
      <c r="A24" s="5" t="inlineStr">
        <is>
          <t>Estrategia B: Appraisal y desarrollar solo si EV posterior &gt; 0</t>
        </is>
      </c>
      <c r="B24" s="113">
        <f>-$B$8 + $B$14*MAX(0,$B$18) + $B$15*MAX(0,$B$19)</f>
        <v/>
      </c>
    </row>
    <row r="25">
      <c r="A25" s="5" t="inlineStr">
        <is>
          <t>Estrategia C: No invertir / abandonar</t>
        </is>
      </c>
      <c r="B25" s="113">
        <f>0</f>
        <v/>
      </c>
    </row>
    <row r="27">
      <c r="A27" s="5" t="inlineStr">
        <is>
          <t>Decision Bayes sugerida</t>
        </is>
      </c>
      <c r="B27" s="114">
        <f>INDEX($A$23:$A$25, MATCH(MAX($B$23:$B$25), $B$23:$B$25, 0))</f>
        <v/>
      </c>
    </row>
    <row r="28">
      <c r="A28" s="5" t="inlineStr">
        <is>
          <t>Regla post-test (si resultado +)</t>
        </is>
      </c>
      <c r="B28" s="102">
        <f>IF($B$18&gt;0,"Desarrollar","Abandonar")</f>
        <v/>
      </c>
    </row>
    <row r="29">
      <c r="A29" s="5" t="inlineStr">
        <is>
          <t>Regla post-test (si resultado -)</t>
        </is>
      </c>
      <c r="B29" s="102">
        <f>IF($B$19&gt;0,"Desarrollar","Abandonar")</f>
        <v/>
      </c>
    </row>
    <row r="32" ht="20" customHeight="1" s="60">
      <c r="A32" s="62" t="inlineStr">
        <is>
          <t>Arbol (tabla de nodos y ramas)</t>
        </is>
      </c>
      <c r="B32" s="92" t="n"/>
      <c r="C32" s="92" t="n"/>
      <c r="D32" s="92" t="n"/>
      <c r="E32" s="92" t="n"/>
      <c r="F32" s="92" t="n"/>
      <c r="G32" s="92" t="n"/>
      <c r="H32" s="93" t="n"/>
    </row>
    <row r="33" ht="30" customHeight="1" s="60">
      <c r="A33" s="11" t="inlineStr">
        <is>
          <t>Nivel</t>
        </is>
      </c>
      <c r="B33" s="11" t="inlineStr">
        <is>
          <t>Nodo / Rama</t>
        </is>
      </c>
      <c r="C33" s="11" t="inlineStr">
        <is>
          <t>Probabilidad</t>
        </is>
      </c>
      <c r="D33" s="11" t="inlineStr">
        <is>
          <t>Payoff / EV</t>
        </is>
      </c>
      <c r="E33" s="11" t="inlineStr">
        <is>
          <t>Contribucion EV</t>
        </is>
      </c>
      <c r="F33" s="11" t="inlineStr">
        <is>
          <t>Formula / comentario</t>
        </is>
      </c>
    </row>
    <row r="34">
      <c r="A34" s="5" t="n">
        <v>0</v>
      </c>
      <c r="B34" s="46" t="inlineStr">
        <is>
          <t>Decision inicial</t>
        </is>
      </c>
      <c r="C34" s="99" t="n"/>
      <c r="D34" s="108" t="n"/>
      <c r="E34" s="108" t="n"/>
      <c r="F34" s="5" t="inlineStr">
        <is>
          <t>Comparar estrategias A/B/C</t>
        </is>
      </c>
    </row>
    <row r="35">
      <c r="A35" s="5" t="n">
        <v>1</v>
      </c>
      <c r="B35" s="46" t="inlineStr">
        <is>
          <t>A. Desarrollar ahora</t>
        </is>
      </c>
      <c r="C35" s="99" t="n">
        <v>1</v>
      </c>
      <c r="D35" s="108">
        <f>B23</f>
        <v/>
      </c>
      <c r="E35" s="108">
        <f>B23</f>
        <v/>
      </c>
      <c r="F35" s="5" t="inlineStr">
        <is>
          <t>EMV directo</t>
        </is>
      </c>
    </row>
    <row r="36">
      <c r="A36" s="5" t="n">
        <v>2</v>
      </c>
      <c r="B36" s="46" t="inlineStr">
        <is>
          <t xml:space="preserve">  A1. Comercial</t>
        </is>
      </c>
      <c r="C36" s="99">
        <f>B5</f>
        <v/>
      </c>
      <c r="D36" s="108">
        <f>B9</f>
        <v/>
      </c>
      <c r="E36" s="108">
        <f>C36*D36</f>
        <v/>
      </c>
      <c r="F36" s="5" t="inlineStr">
        <is>
          <t>Prior * NPV_comercial</t>
        </is>
      </c>
    </row>
    <row r="37">
      <c r="A37" s="5" t="n">
        <v>2</v>
      </c>
      <c r="B37" s="46" t="inlineStr">
        <is>
          <t xml:space="preserve">  A2. No comercial</t>
        </is>
      </c>
      <c r="C37" s="99">
        <f>1-B5</f>
        <v/>
      </c>
      <c r="D37" s="108">
        <f>B10</f>
        <v/>
      </c>
      <c r="E37" s="108">
        <f>C37*D37</f>
        <v/>
      </c>
      <c r="F37" s="5" t="inlineStr">
        <is>
          <t>Prior complementaria * NPV_no_comercial</t>
        </is>
      </c>
    </row>
    <row r="38">
      <c r="A38" s="5" t="n">
        <v>1</v>
      </c>
      <c r="B38" s="46" t="inlineStr">
        <is>
          <t>B. Appraisal + decision condicional</t>
        </is>
      </c>
      <c r="C38" s="99" t="n">
        <v>1</v>
      </c>
      <c r="D38" s="108">
        <f>B24</f>
        <v/>
      </c>
      <c r="E38" s="108">
        <f>B24</f>
        <v/>
      </c>
      <c r="F38" s="5" t="inlineStr">
        <is>
          <t>EMV con Bayes y costo de appraisal</t>
        </is>
      </c>
    </row>
    <row r="39">
      <c r="A39" s="5" t="n">
        <v>2</v>
      </c>
      <c r="B39" s="46" t="inlineStr">
        <is>
          <t xml:space="preserve">  B1. Test +</t>
        </is>
      </c>
      <c r="C39" s="99">
        <f>B14</f>
        <v/>
      </c>
      <c r="D39" s="108">
        <f>MAX(0,B18)</f>
        <v/>
      </c>
      <c r="E39" s="108">
        <f>C39*D39</f>
        <v/>
      </c>
      <c r="F39" s="5" t="inlineStr">
        <is>
          <t>Contribucion de rama positiva (sin costo fijo)</t>
        </is>
      </c>
    </row>
    <row r="40">
      <c r="A40" s="5" t="n">
        <v>2</v>
      </c>
      <c r="B40" s="46" t="inlineStr">
        <is>
          <t xml:space="preserve">  B2. Test -</t>
        </is>
      </c>
      <c r="C40" s="99">
        <f>B15</f>
        <v/>
      </c>
      <c r="D40" s="108">
        <f>MAX(0,B19)</f>
        <v/>
      </c>
      <c r="E40" s="108">
        <f>C40*D40</f>
        <v/>
      </c>
      <c r="F40" s="5" t="inlineStr">
        <is>
          <t>Contribucion de rama negativa (sin costo fijo)</t>
        </is>
      </c>
    </row>
    <row r="41">
      <c r="A41" s="5" t="n">
        <v>2</v>
      </c>
      <c r="B41" s="46" t="inlineStr">
        <is>
          <t xml:space="preserve">  B3. Costo appraisal</t>
        </is>
      </c>
      <c r="C41" s="99" t="n">
        <v>1</v>
      </c>
      <c r="D41" s="108">
        <f>-B8</f>
        <v/>
      </c>
      <c r="E41" s="108">
        <f>-B8</f>
        <v/>
      </c>
      <c r="F41" s="5" t="inlineStr">
        <is>
          <t>Se resta una vez</t>
        </is>
      </c>
    </row>
    <row r="42">
      <c r="A42" s="5" t="n">
        <v>1</v>
      </c>
      <c r="B42" s="46" t="inlineStr">
        <is>
          <t>C. No invertir</t>
        </is>
      </c>
      <c r="C42" s="99" t="n">
        <v>1</v>
      </c>
      <c r="D42" s="108">
        <f>0</f>
        <v/>
      </c>
      <c r="E42" s="108">
        <f>0</f>
        <v/>
      </c>
      <c r="F42" s="5" t="inlineStr">
        <is>
          <t>Conservador</t>
        </is>
      </c>
    </row>
  </sheetData>
  <mergeCells count="4">
    <mergeCell ref="A32:H32"/>
    <mergeCell ref="A13:H13"/>
    <mergeCell ref="A4:H4"/>
    <mergeCell ref="A22:H2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1030"/>
  <sheetViews>
    <sheetView showGridLines="0" workbookViewId="0">
      <pane ySplit="30" topLeftCell="A360" activePane="bottomLeft" state="frozen"/>
      <selection pane="bottomLeft" activeCell="W264" sqref="W264"/>
    </sheetView>
  </sheetViews>
  <sheetFormatPr baseColWidth="10" defaultColWidth="8.83203125" defaultRowHeight="15"/>
  <cols>
    <col width="34" customWidth="1" style="60" min="1" max="1"/>
    <col width="18" customWidth="1" style="60" min="2" max="2"/>
    <col width="14" customWidth="1" style="60" min="3" max="9"/>
    <col width="12" customWidth="1" style="60" min="10" max="31"/>
    <col width="18" customWidth="1" style="60" min="32" max="32"/>
    <col width="13" customWidth="1" style="60" min="33" max="39"/>
  </cols>
  <sheetData>
    <row r="1" ht="24" customHeight="1" s="60">
      <c r="A1" s="1" t="inlineStr">
        <is>
          <t>06_MonteCarlo</t>
        </is>
      </c>
    </row>
    <row r="2">
      <c r="A2" s="12" t="inlineStr">
        <is>
          <t>Simulacion Monte Carlo + decision bayesiana sobre el mismo proyecto</t>
        </is>
      </c>
    </row>
    <row r="3" ht="20" customHeight="1" s="60">
      <c r="A3" s="62" t="inlineStr">
        <is>
          <t>Controles y parametros de distribucion</t>
        </is>
      </c>
      <c r="B3" s="92" t="n"/>
      <c r="C3" s="92" t="n"/>
      <c r="D3" s="92" t="n"/>
      <c r="E3" s="92" t="n"/>
      <c r="F3" s="92" t="n"/>
      <c r="G3" s="92" t="n"/>
      <c r="H3" s="93" t="n"/>
    </row>
    <row r="4">
      <c r="A4" s="5" t="inlineStr">
        <is>
          <t>N simulaciones</t>
        </is>
      </c>
      <c r="B4" s="47" t="n">
        <v>1000</v>
      </c>
      <c r="D4" t="inlineStr">
        <is>
          <t>Nota</t>
        </is>
      </c>
      <c r="E4" s="12" t="inlineStr">
        <is>
          <t>RAND() recalcula. Si quiere congelar una corrida, copiar y pegar valores.</t>
        </is>
      </c>
    </row>
    <row r="5">
      <c r="A5" s="5" t="inlineStr">
        <is>
          <t>Prior P(comercial)</t>
        </is>
      </c>
      <c r="B5" s="115">
        <f>'05_Bayes_Arbol'!$B$5</f>
        <v/>
      </c>
    </row>
    <row r="6">
      <c r="A6" s="5" t="inlineStr">
        <is>
          <t>Sensibilidad prueba</t>
        </is>
      </c>
      <c r="B6" s="115">
        <f>'05_Bayes_Arbol'!$B$6</f>
        <v/>
      </c>
    </row>
    <row r="7">
      <c r="A7" s="5" t="inlineStr">
        <is>
          <t>Especificidad prueba</t>
        </is>
      </c>
      <c r="B7" s="115">
        <f>'05_Bayes_Arbol'!$B$7</f>
        <v/>
      </c>
    </row>
    <row r="8">
      <c r="A8" s="5" t="inlineStr">
        <is>
          <t>Costo appraisal (USDm)</t>
        </is>
      </c>
      <c r="B8" s="116">
        <f>'05_Bayes_Arbol'!$B$8</f>
        <v/>
      </c>
    </row>
    <row r="9">
      <c r="A9" s="5" t="inlineStr">
        <is>
          <t>NPV no comercial si desarrolla (USDm)</t>
        </is>
      </c>
      <c r="B9" s="116">
        <f>'05_Bayes_Arbol'!$B$10</f>
        <v/>
      </c>
    </row>
    <row r="10">
      <c r="A10" s="5" t="inlineStr">
        <is>
          <t>Brent min (triangular)</t>
        </is>
      </c>
      <c r="B10" s="116">
        <f>'01_Supuestos'!$D$8</f>
        <v/>
      </c>
    </row>
    <row r="11">
      <c r="A11" s="5" t="inlineStr">
        <is>
          <t>Brent moda (triangular)</t>
        </is>
      </c>
      <c r="B11" s="116">
        <f>'01_Supuestos'!$C$8</f>
        <v/>
      </c>
    </row>
    <row r="12">
      <c r="A12" s="5" t="inlineStr">
        <is>
          <t>Brent max (triangular)</t>
        </is>
      </c>
      <c r="B12" s="116">
        <f>'01_Supuestos'!$E$8</f>
        <v/>
      </c>
    </row>
    <row r="13">
      <c r="A13" s="5" t="inlineStr">
        <is>
          <t>Media reservas comercial (MMbbl)</t>
        </is>
      </c>
      <c r="B13" s="116">
        <f>'01_Supuestos'!$F$10</f>
        <v/>
      </c>
    </row>
    <row r="14">
      <c r="A14" s="5" t="inlineStr">
        <is>
          <t>Desv est reservas (MMbbl)</t>
        </is>
      </c>
      <c r="B14" s="116">
        <f>('01_Supuestos'!$E$10-'01_Supuestos'!$D$10)/4</f>
        <v/>
      </c>
    </row>
    <row r="15">
      <c r="A15" s="5" t="inlineStr">
        <is>
          <t>Desv est CAPEX multiplicador</t>
        </is>
      </c>
      <c r="B15" s="106" t="n">
        <v>0.15</v>
      </c>
    </row>
    <row r="16">
      <c r="A16" s="5" t="inlineStr">
        <is>
          <t>Desv est OPEX multiplicador</t>
        </is>
      </c>
      <c r="B16" s="106" t="n">
        <v>0.12</v>
      </c>
    </row>
    <row r="19" ht="20" customHeight="1" s="60">
      <c r="A19" s="62" t="inlineStr">
        <is>
          <t>Resumen Monte Carlo (se alimenta de la tabla de simulaciones)</t>
        </is>
      </c>
      <c r="B19" s="92" t="n"/>
      <c r="C19" s="92" t="n"/>
      <c r="D19" s="92" t="n"/>
      <c r="E19" s="92" t="n"/>
      <c r="F19" s="92" t="n"/>
      <c r="G19" s="92" t="n"/>
      <c r="H19" s="93" t="n"/>
    </row>
    <row r="20">
      <c r="A20" s="5" t="inlineStr">
        <is>
          <t>EV Desarrollar ahora (USDm)</t>
        </is>
      </c>
      <c r="B20" s="100">
        <f>AVERAGE(R31:INDEX(R:R,30+$B$4))</f>
        <v/>
      </c>
      <c r="AH20" s="5" t="inlineStr">
        <is>
          <t>Histograma (Payoff Appraisal+Decision)</t>
        </is>
      </c>
      <c r="AI20" s="9" t="n"/>
      <c r="AJ20" s="50" t="inlineStr">
        <is>
          <t>Bin</t>
        </is>
      </c>
      <c r="AK20" s="50" t="inlineStr">
        <is>
          <t>Conteo</t>
        </is>
      </c>
    </row>
    <row r="21">
      <c r="A21" s="5" t="inlineStr">
        <is>
          <t>EV Appraisal + decision (USDm)</t>
        </is>
      </c>
      <c r="B21" s="100">
        <f>AVERAGE(S31:INDEX(S:S,30+$B$4))</f>
        <v/>
      </c>
      <c r="AH21" s="5" t="inlineStr">
        <is>
          <t>Bin min</t>
        </is>
      </c>
      <c r="AI21" s="116">
        <f>FLOOR(MIN(S31:INDEX(S:S,30+$B$4)),25)</f>
        <v/>
      </c>
      <c r="AJ21" s="108">
        <f>AI21</f>
        <v/>
      </c>
      <c r="AK21" s="36">
        <f>COUNTIFS($S$31:INDEX($S:$S,30+$B$4),"&gt;"&amp;AJ21-$AI$22,$S$31:INDEX($S:$S,30+$B$4),"&lt;="&amp;AJ21)</f>
        <v/>
      </c>
    </row>
    <row r="22">
      <c r="A22" s="5" t="inlineStr">
        <is>
          <t>Prob(NPV&gt;0) Desarrollar ahora</t>
        </is>
      </c>
      <c r="B22" s="117">
        <f>COUNTIF(R31:INDEX(R:R,30+$B$4),"&gt;0")/$B$4</f>
        <v/>
      </c>
      <c r="AH22" s="5" t="inlineStr">
        <is>
          <t>Bin width</t>
        </is>
      </c>
      <c r="AI22" s="9" t="n">
        <v>25</v>
      </c>
      <c r="AJ22" s="108">
        <f>AJ21+$AI$22</f>
        <v/>
      </c>
      <c r="AK22" s="36">
        <f>COUNTIFS($S$31:INDEX($S:$S,30+$B$4),"&gt;"&amp;AJ22-$AI$22,$S$31:INDEX($S:$S,30+$B$4),"&lt;="&amp;AJ22)</f>
        <v/>
      </c>
    </row>
    <row r="23">
      <c r="A23" s="5" t="inlineStr">
        <is>
          <t>Prob(NPV&gt;0) Appraisal + decision</t>
        </is>
      </c>
      <c r="B23" s="117">
        <f>COUNTIF(S31:INDEX(S:S,30+$B$4),"&gt;0")/$B$4</f>
        <v/>
      </c>
      <c r="AH23" s="5" t="inlineStr">
        <is>
          <t>Bin max</t>
        </is>
      </c>
      <c r="AI23" s="116">
        <f>CEILING(MAX(S31:INDEX(S:S,30+$B$4)),25)</f>
        <v/>
      </c>
      <c r="AJ23" s="108">
        <f>AJ22+$AI$22</f>
        <v/>
      </c>
      <c r="AK23" s="36">
        <f>COUNTIFS($S$31:INDEX($S:$S,30+$B$4),"&gt;"&amp;AJ23-$AI$22,$S$31:INDEX($S:$S,30+$B$4),"&lt;="&amp;AJ23)</f>
        <v/>
      </c>
    </row>
    <row r="24">
      <c r="A24" s="5" t="inlineStr">
        <is>
          <t>P10 Appraisal + decision</t>
        </is>
      </c>
      <c r="B24" s="100">
        <f>PERCENTILE(S31:INDEX(S:S,30+$B$4),0.1)</f>
        <v/>
      </c>
      <c r="AJ24" s="108">
        <f>AJ23+$AI$22</f>
        <v/>
      </c>
      <c r="AK24" s="36">
        <f>COUNTIFS($S$31:INDEX($S:$S,30+$B$4),"&gt;"&amp;AJ24-$AI$22,$S$31:INDEX($S:$S,30+$B$4),"&lt;="&amp;AJ24)</f>
        <v/>
      </c>
    </row>
    <row r="25">
      <c r="A25" s="5" t="inlineStr">
        <is>
          <t>P50 Appraisal + decision</t>
        </is>
      </c>
      <c r="B25" s="100">
        <f>MEDIAN(S31:INDEX(S:S,30+$B$4))</f>
        <v/>
      </c>
      <c r="AJ25" s="108">
        <f>AJ24+$AI$22</f>
        <v/>
      </c>
      <c r="AK25" s="36">
        <f>COUNTIFS($S$31:INDEX($S:$S,30+$B$4),"&gt;"&amp;AJ25-$AI$22,$S$31:INDEX($S:$S,30+$B$4),"&lt;="&amp;AJ25)</f>
        <v/>
      </c>
    </row>
    <row r="26">
      <c r="A26" s="5" t="inlineStr">
        <is>
          <t>P90 Appraisal + decision</t>
        </is>
      </c>
      <c r="B26" s="100">
        <f>PERCENTILE(S31:INDEX(S:S,30+$B$4),0.9)</f>
        <v/>
      </c>
      <c r="AJ26" s="108">
        <f>AJ25+$AI$22</f>
        <v/>
      </c>
      <c r="AK26" s="36">
        <f>COUNTIFS($S$31:INDEX($S:$S,30+$B$4),"&gt;"&amp;AJ26-$AI$22,$S$31:INDEX($S:$S,30+$B$4),"&lt;="&amp;AJ26)</f>
        <v/>
      </c>
    </row>
    <row r="27">
      <c r="A27" s="5" t="inlineStr">
        <is>
          <t>StdDev Appraisal + decision</t>
        </is>
      </c>
      <c r="B27" s="100">
        <f>STDEV(S31:INDEX(S:S,30+$B$4))</f>
        <v/>
      </c>
      <c r="AJ27" s="108">
        <f>AJ26+$AI$22</f>
        <v/>
      </c>
      <c r="AK27" s="36">
        <f>COUNTIFS($S$31:INDEX($S:$S,30+$B$4),"&gt;"&amp;AJ27-$AI$22,$S$31:INDEX($S:$S,30+$B$4),"&lt;="&amp;AJ27)</f>
        <v/>
      </c>
    </row>
    <row r="28">
      <c r="A28" s="5" t="inlineStr">
        <is>
          <t>Recomendacion por EV</t>
        </is>
      </c>
      <c r="B28" s="52">
        <f>IF($B$20&gt;$B$21,"Desarrollar ahora","Appraisal + decision")</f>
        <v/>
      </c>
      <c r="AJ28" s="108">
        <f>AJ27+$AI$22</f>
        <v/>
      </c>
      <c r="AK28" s="36">
        <f>COUNTIFS($S$31:INDEX($S:$S,30+$B$4),"&gt;"&amp;AJ28-$AI$22,$S$31:INDEX($S:$S,30+$B$4),"&lt;="&amp;AJ28)</f>
        <v/>
      </c>
    </row>
    <row r="29">
      <c r="AJ29" s="108">
        <f>AJ28+$AI$22</f>
        <v/>
      </c>
      <c r="AK29" s="36">
        <f>COUNTIFS($S$31:INDEX($S:$S,30+$B$4),"&gt;"&amp;AJ29-$AI$22,$S$31:INDEX($S:$S,30+$B$4),"&lt;="&amp;AJ29)</f>
        <v/>
      </c>
    </row>
    <row r="30" ht="45" customHeight="1" s="60">
      <c r="A30" s="19" t="inlineStr">
        <is>
          <t>Sim</t>
        </is>
      </c>
      <c r="B30" s="19" t="inlineStr">
        <is>
          <t>U_price</t>
        </is>
      </c>
      <c r="C30" s="19" t="inlineStr">
        <is>
          <t>U_res</t>
        </is>
      </c>
      <c r="D30" s="19" t="inlineStr">
        <is>
          <t>U_capex</t>
        </is>
      </c>
      <c r="E30" s="19" t="inlineStr">
        <is>
          <t>U_opex</t>
        </is>
      </c>
      <c r="F30" s="19" t="inlineStr">
        <is>
          <t>U_state</t>
        </is>
      </c>
      <c r="G30" s="19" t="inlineStr">
        <is>
          <t>U_test</t>
        </is>
      </c>
      <c r="H30" s="19" t="inlineStr">
        <is>
          <t>Brent</t>
        </is>
      </c>
      <c r="I30" s="19" t="inlineStr">
        <is>
          <t>Reservas_C</t>
        </is>
      </c>
      <c r="J30" s="19" t="inlineStr">
        <is>
          <t>CAPEX_dev</t>
        </is>
      </c>
      <c r="K30" s="19" t="inlineStr">
        <is>
          <t>OPEX_var</t>
        </is>
      </c>
      <c r="L30" s="19" t="inlineStr">
        <is>
          <t>State_C</t>
        </is>
      </c>
      <c r="M30" s="19" t="inlineStr">
        <is>
          <t>Test</t>
        </is>
      </c>
      <c r="N30" s="19" t="inlineStr">
        <is>
          <t>Posterior P(C)</t>
        </is>
      </c>
      <c r="O30" s="19" t="inlineStr">
        <is>
          <t>NPV comercial sim</t>
        </is>
      </c>
      <c r="P30" s="19" t="inlineStr">
        <is>
          <t>EV desarrollar (segun test)</t>
        </is>
      </c>
      <c r="Q30" s="19" t="inlineStr">
        <is>
          <t>Desarrolla tras test?</t>
        </is>
      </c>
      <c r="R30" s="19" t="inlineStr">
        <is>
          <t>Payoff Develop now</t>
        </is>
      </c>
      <c r="S30" s="19" t="inlineStr">
        <is>
          <t>Payoff Appraise+Decision</t>
        </is>
      </c>
      <c r="T30" s="19" t="inlineStr">
        <is>
          <t>FCF Y0</t>
        </is>
      </c>
      <c r="U30" s="19" t="inlineStr">
        <is>
          <t>FCF Y1</t>
        </is>
      </c>
      <c r="V30" s="19" t="inlineStr">
        <is>
          <t>FCF Y2</t>
        </is>
      </c>
      <c r="W30" s="19" t="inlineStr">
        <is>
          <t>FCF Y3</t>
        </is>
      </c>
      <c r="X30" s="19" t="inlineStr">
        <is>
          <t>FCF Y4</t>
        </is>
      </c>
      <c r="Y30" s="19" t="inlineStr">
        <is>
          <t>FCF Y5</t>
        </is>
      </c>
      <c r="Z30" s="19" t="inlineStr">
        <is>
          <t>FCF Y6</t>
        </is>
      </c>
      <c r="AA30" s="19" t="inlineStr">
        <is>
          <t>FCF Y7</t>
        </is>
      </c>
      <c r="AB30" s="19" t="inlineStr">
        <is>
          <t>FCF Y8</t>
        </is>
      </c>
      <c r="AC30" s="19" t="inlineStr">
        <is>
          <t>FCF Y9</t>
        </is>
      </c>
      <c r="AD30" s="19" t="inlineStr">
        <is>
          <t>FCF Y10</t>
        </is>
      </c>
      <c r="AE30" s="19" t="inlineStr">
        <is>
          <t>Payoff Abandon</t>
        </is>
      </c>
      <c r="AF30" s="19" t="inlineStr">
        <is>
          <t>Decision textual</t>
        </is>
      </c>
      <c r="AJ30" s="108">
        <f>AJ29+$AI$22</f>
        <v/>
      </c>
      <c r="AK30" s="36">
        <f>COUNTIFS($S$31:INDEX($S:$S,30+$B$4),"&gt;"&amp;AJ30-$AI$22,$S$31:INDEX($S:$S,30+$B$4),"&lt;="&amp;AJ30)</f>
        <v/>
      </c>
    </row>
    <row r="31">
      <c r="A31" s="6" t="n">
        <v>1</v>
      </c>
      <c r="B31" s="27">
        <f>RAND()</f>
        <v/>
      </c>
      <c r="C31" s="27">
        <f>RAND()</f>
        <v/>
      </c>
      <c r="D31" s="27">
        <f>RAND()</f>
        <v/>
      </c>
      <c r="E31" s="27">
        <f>RAND()</f>
        <v/>
      </c>
      <c r="F31" s="27">
        <f>RAND()</f>
        <v/>
      </c>
      <c r="G31" s="27">
        <f>RAND()</f>
        <v/>
      </c>
      <c r="H31" s="102">
        <f>IF(B31&lt;($B$11-$B$10)/($B$12-$B$10), $B$10+SQRT(B31*($B$11-$B$10)*($B$12-$B$10)), $B$12-SQRT((1-B31)*($B$12-$B$11)*($B$12-$B$10)))</f>
        <v/>
      </c>
      <c r="I31" s="27">
        <f>MAX(0.1,NORMINV(C31,$B$13,$B$14))</f>
        <v/>
      </c>
      <c r="J31" s="102">
        <f>'01_Supuestos'!$F$13*MAX(0.65,NORMINV(D31,1,$B$15))</f>
        <v/>
      </c>
      <c r="K31" s="102">
        <f>'01_Supuestos'!$F$14*MAX(0.6,NORMINV(E31,1,$B$16))</f>
        <v/>
      </c>
      <c r="L31" s="102">
        <f>--(F31&lt;=$B$5)</f>
        <v/>
      </c>
      <c r="M31" s="102">
        <f>IF(L31=1, IF(G31&lt;=$B$6, "+", "-"), IF(G31&lt;=(1-$B$7), "+", "-"))</f>
        <v/>
      </c>
      <c r="N31" s="103">
        <f>IF(M31="+",'05_Bayes_Arbol'!$B$16,'05_Bayes_Arbol'!$B$17)</f>
        <v/>
      </c>
      <c r="O31" s="102">
        <f>SUMPRODUCT(T31:AD31,'01_Supuestos'!$C$34:$M$34)</f>
        <v/>
      </c>
      <c r="P31" s="102">
        <f>N31*O31 + (1-N31)*$B$9</f>
        <v/>
      </c>
      <c r="Q31" s="102">
        <f>--(P31&gt;0)</f>
        <v/>
      </c>
      <c r="R31" s="102">
        <f>IF(L31=1,O31,$B$9)</f>
        <v/>
      </c>
      <c r="S31" s="102">
        <f>-$B$8 + IF(Q31=1, IF(L31=1,O31,$B$9), 0)</f>
        <v/>
      </c>
      <c r="T31" s="101">
        <f>((('01_Supuestos'!C31*$I31)*'01_Supuestos'!$F$11*($H31-'01_Supuestos'!$F$9))-((('01_Supuestos'!C31*$I31)*'01_Supuestos'!$F$11*($H31-'01_Supuestos'!$F$9))*'01_Supuestos'!$F$12)-(('01_Supuestos'!C31*$I31)*'01_Supuestos'!$F$11*$K31)-(IF(('01_Supuestos'!C31*$I31)&gt;0,'01_Supuestos'!$F$15,0)))-((('01_Supuestos'!C31*$I31)*'01_Supuestos'!$F$11*($H31-'01_Supuestos'!$F$9))*'01_Supuestos'!$F$18)-($J31*'01_Supuestos'!C32)-(IF('01_Supuestos'!C30=MAX('01_Supuestos'!$C$30:$M$30),'01_Supuestos'!$F$19,0))-(MAX(0,(((('01_Supuestos'!C31*$I31)*'01_Supuestos'!$F$11*($H31-'01_Supuestos'!$F$9))-((('01_Supuestos'!C31*$I31)*'01_Supuestos'!$F$11*($H31-'01_Supuestos'!$F$9))*'01_Supuestos'!$F$12)-(('01_Supuestos'!C31*$I31)*'01_Supuestos'!$F$11*$K31)-(IF(('01_Supuestos'!C31*$I31)&gt;0,'01_Supuestos'!$F$15,0)))-($J31*'01_Supuestos'!C33)))*'01_Supuestos'!$F$16)</f>
        <v/>
      </c>
      <c r="U31" s="101">
        <f>((('01_Supuestos'!D31*$I31)*'01_Supuestos'!$F$11*($H31-'01_Supuestos'!$F$9))-((('01_Supuestos'!D31*$I31)*'01_Supuestos'!$F$11*($H31-'01_Supuestos'!$F$9))*'01_Supuestos'!$F$12)-(('01_Supuestos'!D31*$I31)*'01_Supuestos'!$F$11*$K31)-(IF(('01_Supuestos'!D31*$I31)&gt;0,'01_Supuestos'!$F$15,0)))-((('01_Supuestos'!D31*$I31)*'01_Supuestos'!$F$11*($H31-'01_Supuestos'!$F$9))*'01_Supuestos'!$F$18)-($J31*'01_Supuestos'!D32)-(IF('01_Supuestos'!D30=MAX('01_Supuestos'!$C$30:$M$30),'01_Supuestos'!$F$19,0))-(MAX(0,(((('01_Supuestos'!D31*$I31)*'01_Supuestos'!$F$11*($H31-'01_Supuestos'!$F$9))-((('01_Supuestos'!D31*$I31)*'01_Supuestos'!$F$11*($H31-'01_Supuestos'!$F$9))*'01_Supuestos'!$F$12)-(('01_Supuestos'!D31*$I31)*'01_Supuestos'!$F$11*$K31)-(IF(('01_Supuestos'!D31*$I31)&gt;0,'01_Supuestos'!$F$15,0)))-($J31*'01_Supuestos'!D33)))*'01_Supuestos'!$F$16)</f>
        <v/>
      </c>
      <c r="V31" s="101">
        <f>((('01_Supuestos'!E31*$I31)*'01_Supuestos'!$F$11*($H31-'01_Supuestos'!$F$9))-((('01_Supuestos'!E31*$I31)*'01_Supuestos'!$F$11*($H31-'01_Supuestos'!$F$9))*'01_Supuestos'!$F$12)-(('01_Supuestos'!E31*$I31)*'01_Supuestos'!$F$11*$K31)-(IF(('01_Supuestos'!E31*$I31)&gt;0,'01_Supuestos'!$F$15,0)))-((('01_Supuestos'!E31*$I31)*'01_Supuestos'!$F$11*($H31-'01_Supuestos'!$F$9))*'01_Supuestos'!$F$18)-($J31*'01_Supuestos'!E32)-(IF('01_Supuestos'!E30=MAX('01_Supuestos'!$C$30:$M$30),'01_Supuestos'!$F$19,0))-(MAX(0,(((('01_Supuestos'!E31*$I31)*'01_Supuestos'!$F$11*($H31-'01_Supuestos'!$F$9))-((('01_Supuestos'!E31*$I31)*'01_Supuestos'!$F$11*($H31-'01_Supuestos'!$F$9))*'01_Supuestos'!$F$12)-(('01_Supuestos'!E31*$I31)*'01_Supuestos'!$F$11*$K31)-(IF(('01_Supuestos'!E31*$I31)&gt;0,'01_Supuestos'!$F$15,0)))-($J31*'01_Supuestos'!E33)))*'01_Supuestos'!$F$16)</f>
        <v/>
      </c>
      <c r="W31" s="101">
        <f>((('01_Supuestos'!F31*$I31)*'01_Supuestos'!$F$11*($H31-'01_Supuestos'!$F$9))-((('01_Supuestos'!F31*$I31)*'01_Supuestos'!$F$11*($H31-'01_Supuestos'!$F$9))*'01_Supuestos'!$F$12)-(('01_Supuestos'!F31*$I31)*'01_Supuestos'!$F$11*$K31)-(IF(('01_Supuestos'!F31*$I31)&gt;0,'01_Supuestos'!$F$15,0)))-((('01_Supuestos'!F31*$I31)*'01_Supuestos'!$F$11*($H31-'01_Supuestos'!$F$9))*'01_Supuestos'!$F$18)-($J31*'01_Supuestos'!F32)-(IF('01_Supuestos'!F30=MAX('01_Supuestos'!$C$30:$M$30),'01_Supuestos'!$F$19,0))-(MAX(0,(((('01_Supuestos'!F31*$I31)*'01_Supuestos'!$F$11*($H31-'01_Supuestos'!$F$9))-((('01_Supuestos'!F31*$I31)*'01_Supuestos'!$F$11*($H31-'01_Supuestos'!$F$9))*'01_Supuestos'!$F$12)-(('01_Supuestos'!F31*$I31)*'01_Supuestos'!$F$11*$K31)-(IF(('01_Supuestos'!F31*$I31)&gt;0,'01_Supuestos'!$F$15,0)))-($J31*'01_Supuestos'!F33)))*'01_Supuestos'!$F$16)</f>
        <v/>
      </c>
      <c r="X31" s="101">
        <f>((('01_Supuestos'!G31*$I31)*'01_Supuestos'!$F$11*($H31-'01_Supuestos'!$F$9))-((('01_Supuestos'!G31*$I31)*'01_Supuestos'!$F$11*($H31-'01_Supuestos'!$F$9))*'01_Supuestos'!$F$12)-(('01_Supuestos'!G31*$I31)*'01_Supuestos'!$F$11*$K31)-(IF(('01_Supuestos'!G31*$I31)&gt;0,'01_Supuestos'!$F$15,0)))-((('01_Supuestos'!G31*$I31)*'01_Supuestos'!$F$11*($H31-'01_Supuestos'!$F$9))*'01_Supuestos'!$F$18)-($J31*'01_Supuestos'!G32)-(IF('01_Supuestos'!G30=MAX('01_Supuestos'!$C$30:$M$30),'01_Supuestos'!$F$19,0))-(MAX(0,(((('01_Supuestos'!G31*$I31)*'01_Supuestos'!$F$11*($H31-'01_Supuestos'!$F$9))-((('01_Supuestos'!G31*$I31)*'01_Supuestos'!$F$11*($H31-'01_Supuestos'!$F$9))*'01_Supuestos'!$F$12)-(('01_Supuestos'!G31*$I31)*'01_Supuestos'!$F$11*$K31)-(IF(('01_Supuestos'!G31*$I31)&gt;0,'01_Supuestos'!$F$15,0)))-($J31*'01_Supuestos'!G33)))*'01_Supuestos'!$F$16)</f>
        <v/>
      </c>
      <c r="Y31" s="101">
        <f>((('01_Supuestos'!H31*$I31)*'01_Supuestos'!$F$11*($H31-'01_Supuestos'!$F$9))-((('01_Supuestos'!H31*$I31)*'01_Supuestos'!$F$11*($H31-'01_Supuestos'!$F$9))*'01_Supuestos'!$F$12)-(('01_Supuestos'!H31*$I31)*'01_Supuestos'!$F$11*$K31)-(IF(('01_Supuestos'!H31*$I31)&gt;0,'01_Supuestos'!$F$15,0)))-((('01_Supuestos'!H31*$I31)*'01_Supuestos'!$F$11*($H31-'01_Supuestos'!$F$9))*'01_Supuestos'!$F$18)-($J31*'01_Supuestos'!H32)-(IF('01_Supuestos'!H30=MAX('01_Supuestos'!$C$30:$M$30),'01_Supuestos'!$F$19,0))-(MAX(0,(((('01_Supuestos'!H31*$I31)*'01_Supuestos'!$F$11*($H31-'01_Supuestos'!$F$9))-((('01_Supuestos'!H31*$I31)*'01_Supuestos'!$F$11*($H31-'01_Supuestos'!$F$9))*'01_Supuestos'!$F$12)-(('01_Supuestos'!H31*$I31)*'01_Supuestos'!$F$11*$K31)-(IF(('01_Supuestos'!H31*$I31)&gt;0,'01_Supuestos'!$F$15,0)))-($J31*'01_Supuestos'!H33)))*'01_Supuestos'!$F$16)</f>
        <v/>
      </c>
      <c r="Z31" s="101">
        <f>((('01_Supuestos'!I31*$I31)*'01_Supuestos'!$F$11*($H31-'01_Supuestos'!$F$9))-((('01_Supuestos'!I31*$I31)*'01_Supuestos'!$F$11*($H31-'01_Supuestos'!$F$9))*'01_Supuestos'!$F$12)-(('01_Supuestos'!I31*$I31)*'01_Supuestos'!$F$11*$K31)-(IF(('01_Supuestos'!I31*$I31)&gt;0,'01_Supuestos'!$F$15,0)))-((('01_Supuestos'!I31*$I31)*'01_Supuestos'!$F$11*($H31-'01_Supuestos'!$F$9))*'01_Supuestos'!$F$18)-($J31*'01_Supuestos'!I32)-(IF('01_Supuestos'!I30=MAX('01_Supuestos'!$C$30:$M$30),'01_Supuestos'!$F$19,0))-(MAX(0,(((('01_Supuestos'!I31*$I31)*'01_Supuestos'!$F$11*($H31-'01_Supuestos'!$F$9))-((('01_Supuestos'!I31*$I31)*'01_Supuestos'!$F$11*($H31-'01_Supuestos'!$F$9))*'01_Supuestos'!$F$12)-(('01_Supuestos'!I31*$I31)*'01_Supuestos'!$F$11*$K31)-(IF(('01_Supuestos'!I31*$I31)&gt;0,'01_Supuestos'!$F$15,0)))-($J31*'01_Supuestos'!I33)))*'01_Supuestos'!$F$16)</f>
        <v/>
      </c>
      <c r="AA31" s="101">
        <f>((('01_Supuestos'!J31*$I31)*'01_Supuestos'!$F$11*($H31-'01_Supuestos'!$F$9))-((('01_Supuestos'!J31*$I31)*'01_Supuestos'!$F$11*($H31-'01_Supuestos'!$F$9))*'01_Supuestos'!$F$12)-(('01_Supuestos'!J31*$I31)*'01_Supuestos'!$F$11*$K31)-(IF(('01_Supuestos'!J31*$I31)&gt;0,'01_Supuestos'!$F$15,0)))-((('01_Supuestos'!J31*$I31)*'01_Supuestos'!$F$11*($H31-'01_Supuestos'!$F$9))*'01_Supuestos'!$F$18)-($J31*'01_Supuestos'!J32)-(IF('01_Supuestos'!J30=MAX('01_Supuestos'!$C$30:$M$30),'01_Supuestos'!$F$19,0))-(MAX(0,(((('01_Supuestos'!J31*$I31)*'01_Supuestos'!$F$11*($H31-'01_Supuestos'!$F$9))-((('01_Supuestos'!J31*$I31)*'01_Supuestos'!$F$11*($H31-'01_Supuestos'!$F$9))*'01_Supuestos'!$F$12)-(('01_Supuestos'!J31*$I31)*'01_Supuestos'!$F$11*$K31)-(IF(('01_Supuestos'!J31*$I31)&gt;0,'01_Supuestos'!$F$15,0)))-($J31*'01_Supuestos'!J33)))*'01_Supuestos'!$F$16)</f>
        <v/>
      </c>
      <c r="AB31" s="101">
        <f>((('01_Supuestos'!K31*$I31)*'01_Supuestos'!$F$11*($H31-'01_Supuestos'!$F$9))-((('01_Supuestos'!K31*$I31)*'01_Supuestos'!$F$11*($H31-'01_Supuestos'!$F$9))*'01_Supuestos'!$F$12)-(('01_Supuestos'!K31*$I31)*'01_Supuestos'!$F$11*$K31)-(IF(('01_Supuestos'!K31*$I31)&gt;0,'01_Supuestos'!$F$15,0)))-((('01_Supuestos'!K31*$I31)*'01_Supuestos'!$F$11*($H31-'01_Supuestos'!$F$9))*'01_Supuestos'!$F$18)-($J31*'01_Supuestos'!K32)-(IF('01_Supuestos'!K30=MAX('01_Supuestos'!$C$30:$M$30),'01_Supuestos'!$F$19,0))-(MAX(0,(((('01_Supuestos'!K31*$I31)*'01_Supuestos'!$F$11*($H31-'01_Supuestos'!$F$9))-((('01_Supuestos'!K31*$I31)*'01_Supuestos'!$F$11*($H31-'01_Supuestos'!$F$9))*'01_Supuestos'!$F$12)-(('01_Supuestos'!K31*$I31)*'01_Supuestos'!$F$11*$K31)-(IF(('01_Supuestos'!K31*$I31)&gt;0,'01_Supuestos'!$F$15,0)))-($J31*'01_Supuestos'!K33)))*'01_Supuestos'!$F$16)</f>
        <v/>
      </c>
      <c r="AC31" s="101">
        <f>((('01_Supuestos'!L31*$I31)*'01_Supuestos'!$F$11*($H31-'01_Supuestos'!$F$9))-((('01_Supuestos'!L31*$I31)*'01_Supuestos'!$F$11*($H31-'01_Supuestos'!$F$9))*'01_Supuestos'!$F$12)-(('01_Supuestos'!L31*$I31)*'01_Supuestos'!$F$11*$K31)-(IF(('01_Supuestos'!L31*$I31)&gt;0,'01_Supuestos'!$F$15,0)))-((('01_Supuestos'!L31*$I31)*'01_Supuestos'!$F$11*($H31-'01_Supuestos'!$F$9))*'01_Supuestos'!$F$18)-($J31*'01_Supuestos'!L32)-(IF('01_Supuestos'!L30=MAX('01_Supuestos'!$C$30:$M$30),'01_Supuestos'!$F$19,0))-(MAX(0,(((('01_Supuestos'!L31*$I31)*'01_Supuestos'!$F$11*($H31-'01_Supuestos'!$F$9))-((('01_Supuestos'!L31*$I31)*'01_Supuestos'!$F$11*($H31-'01_Supuestos'!$F$9))*'01_Supuestos'!$F$12)-(('01_Supuestos'!L31*$I31)*'01_Supuestos'!$F$11*$K31)-(IF(('01_Supuestos'!L31*$I31)&gt;0,'01_Supuestos'!$F$15,0)))-($J31*'01_Supuestos'!L33)))*'01_Supuestos'!$F$16)</f>
        <v/>
      </c>
      <c r="AD31" s="101">
        <f>((('01_Supuestos'!M31*$I31)*'01_Supuestos'!$F$11*($H31-'01_Supuestos'!$F$9))-((('01_Supuestos'!M31*$I31)*'01_Supuestos'!$F$11*($H31-'01_Supuestos'!$F$9))*'01_Supuestos'!$F$12)-(('01_Supuestos'!M31*$I31)*'01_Supuestos'!$F$11*$K31)-(IF(('01_Supuestos'!M31*$I31)&gt;0,'01_Supuestos'!$F$15,0)))-((('01_Supuestos'!M31*$I31)*'01_Supuestos'!$F$11*($H31-'01_Supuestos'!$F$9))*'01_Supuestos'!$F$18)-($J31*'01_Supuestos'!M32)-(IF('01_Supuestos'!M30=MAX('01_Supuestos'!$C$30:$M$30),'01_Supuestos'!$F$19,0))-(MAX(0,(((('01_Supuestos'!M31*$I31)*'01_Supuestos'!$F$11*($H31-'01_Supuestos'!$F$9))-((('01_Supuestos'!M31*$I31)*'01_Supuestos'!$F$11*($H31-'01_Supuestos'!$F$9))*'01_Supuestos'!$F$12)-(('01_Supuestos'!M31*$I31)*'01_Supuestos'!$F$11*$K31)-(IF(('01_Supuestos'!M31*$I31)&gt;0,'01_Supuestos'!$F$15,0)))-($J31*'01_Supuestos'!M33)))*'01_Supuestos'!$F$16)</f>
        <v/>
      </c>
      <c r="AE31" s="101">
        <f>0</f>
        <v/>
      </c>
      <c r="AF31" s="108">
        <f>IF(S31&gt;R31,"Appraisal+Decision",IF(S31&lt;R31,"Develop Now","Indiferente"))</f>
        <v/>
      </c>
      <c r="AJ31" s="108">
        <f>AJ30+$AI$22</f>
        <v/>
      </c>
      <c r="AK31" s="36">
        <f>COUNTIFS($S$31:INDEX($S:$S,30+$B$4),"&gt;"&amp;AJ31-$AI$22,$S$31:INDEX($S:$S,30+$B$4),"&lt;="&amp;AJ31)</f>
        <v/>
      </c>
    </row>
    <row r="32">
      <c r="A32" s="6" t="n">
        <v>2</v>
      </c>
      <c r="B32" s="27">
        <f>RAND()</f>
        <v/>
      </c>
      <c r="C32" s="27">
        <f>RAND()</f>
        <v/>
      </c>
      <c r="D32" s="27">
        <f>RAND()</f>
        <v/>
      </c>
      <c r="E32" s="27">
        <f>RAND()</f>
        <v/>
      </c>
      <c r="F32" s="27">
        <f>RAND()</f>
        <v/>
      </c>
      <c r="G32" s="27">
        <f>RAND()</f>
        <v/>
      </c>
      <c r="H32" s="102">
        <f>IF(B32&lt;($B$11-$B$10)/($B$12-$B$10), $B$10+SQRT(B32*($B$11-$B$10)*($B$12-$B$10)), $B$12-SQRT((1-B32)*($B$12-$B$11)*($B$12-$B$10)))</f>
        <v/>
      </c>
      <c r="I32" s="27">
        <f>MAX(0.1,NORMINV(C32,$B$13,$B$14))</f>
        <v/>
      </c>
      <c r="J32" s="102">
        <f>'01_Supuestos'!$F$13*MAX(0.65,NORMINV(D32,1,$B$15))</f>
        <v/>
      </c>
      <c r="K32" s="102">
        <f>'01_Supuestos'!$F$14*MAX(0.6,NORMINV(E32,1,$B$16))</f>
        <v/>
      </c>
      <c r="L32" s="102">
        <f>--(F32&lt;=$B$5)</f>
        <v/>
      </c>
      <c r="M32" s="102">
        <f>IF(L32=1, IF(G32&lt;=$B$6, "+", "-"), IF(G32&lt;=(1-$B$7), "+", "-"))</f>
        <v/>
      </c>
      <c r="N32" s="103">
        <f>IF(M32="+",'05_Bayes_Arbol'!$B$16,'05_Bayes_Arbol'!$B$17)</f>
        <v/>
      </c>
      <c r="O32" s="102">
        <f>SUMPRODUCT(T32:AD32,'01_Supuestos'!$C$34:$M$34)</f>
        <v/>
      </c>
      <c r="P32" s="102">
        <f>N32*O32 + (1-N32)*$B$9</f>
        <v/>
      </c>
      <c r="Q32" s="102">
        <f>--(P32&gt;0)</f>
        <v/>
      </c>
      <c r="R32" s="102">
        <f>IF(L32=1,O32,$B$9)</f>
        <v/>
      </c>
      <c r="S32" s="102">
        <f>-$B$8 + IF(Q32=1, IF(L32=1,O32,$B$9), 0)</f>
        <v/>
      </c>
      <c r="T32" s="101">
        <f>((('01_Supuestos'!C31*$I32)*'01_Supuestos'!$F$11*($H32-'01_Supuestos'!$F$9))-((('01_Supuestos'!C31*$I32)*'01_Supuestos'!$F$11*($H32-'01_Supuestos'!$F$9))*'01_Supuestos'!$F$12)-(('01_Supuestos'!C31*$I32)*'01_Supuestos'!$F$11*$K32)-(IF(('01_Supuestos'!C31*$I32)&gt;0,'01_Supuestos'!$F$15,0)))-((('01_Supuestos'!C31*$I32)*'01_Supuestos'!$F$11*($H32-'01_Supuestos'!$F$9))*'01_Supuestos'!$F$18)-($J32*'01_Supuestos'!C32)-(IF('01_Supuestos'!C30=MAX('01_Supuestos'!$C$30:$M$30),'01_Supuestos'!$F$19,0))-(MAX(0,(((('01_Supuestos'!C31*$I32)*'01_Supuestos'!$F$11*($H32-'01_Supuestos'!$F$9))-((('01_Supuestos'!C31*$I32)*'01_Supuestos'!$F$11*($H32-'01_Supuestos'!$F$9))*'01_Supuestos'!$F$12)-(('01_Supuestos'!C31*$I32)*'01_Supuestos'!$F$11*$K32)-(IF(('01_Supuestos'!C31*$I32)&gt;0,'01_Supuestos'!$F$15,0)))-($J32*'01_Supuestos'!C33)))*'01_Supuestos'!$F$16)</f>
        <v/>
      </c>
      <c r="U32" s="101">
        <f>((('01_Supuestos'!D31*$I32)*'01_Supuestos'!$F$11*($H32-'01_Supuestos'!$F$9))-((('01_Supuestos'!D31*$I32)*'01_Supuestos'!$F$11*($H32-'01_Supuestos'!$F$9))*'01_Supuestos'!$F$12)-(('01_Supuestos'!D31*$I32)*'01_Supuestos'!$F$11*$K32)-(IF(('01_Supuestos'!D31*$I32)&gt;0,'01_Supuestos'!$F$15,0)))-((('01_Supuestos'!D31*$I32)*'01_Supuestos'!$F$11*($H32-'01_Supuestos'!$F$9))*'01_Supuestos'!$F$18)-($J32*'01_Supuestos'!D32)-(IF('01_Supuestos'!D30=MAX('01_Supuestos'!$C$30:$M$30),'01_Supuestos'!$F$19,0))-(MAX(0,(((('01_Supuestos'!D31*$I32)*'01_Supuestos'!$F$11*($H32-'01_Supuestos'!$F$9))-((('01_Supuestos'!D31*$I32)*'01_Supuestos'!$F$11*($H32-'01_Supuestos'!$F$9))*'01_Supuestos'!$F$12)-(('01_Supuestos'!D31*$I32)*'01_Supuestos'!$F$11*$K32)-(IF(('01_Supuestos'!D31*$I32)&gt;0,'01_Supuestos'!$F$15,0)))-($J32*'01_Supuestos'!D33)))*'01_Supuestos'!$F$16)</f>
        <v/>
      </c>
      <c r="V32" s="101">
        <f>((('01_Supuestos'!E31*$I32)*'01_Supuestos'!$F$11*($H32-'01_Supuestos'!$F$9))-((('01_Supuestos'!E31*$I32)*'01_Supuestos'!$F$11*($H32-'01_Supuestos'!$F$9))*'01_Supuestos'!$F$12)-(('01_Supuestos'!E31*$I32)*'01_Supuestos'!$F$11*$K32)-(IF(('01_Supuestos'!E31*$I32)&gt;0,'01_Supuestos'!$F$15,0)))-((('01_Supuestos'!E31*$I32)*'01_Supuestos'!$F$11*($H32-'01_Supuestos'!$F$9))*'01_Supuestos'!$F$18)-($J32*'01_Supuestos'!E32)-(IF('01_Supuestos'!E30=MAX('01_Supuestos'!$C$30:$M$30),'01_Supuestos'!$F$19,0))-(MAX(0,(((('01_Supuestos'!E31*$I32)*'01_Supuestos'!$F$11*($H32-'01_Supuestos'!$F$9))-((('01_Supuestos'!E31*$I32)*'01_Supuestos'!$F$11*($H32-'01_Supuestos'!$F$9))*'01_Supuestos'!$F$12)-(('01_Supuestos'!E31*$I32)*'01_Supuestos'!$F$11*$K32)-(IF(('01_Supuestos'!E31*$I32)&gt;0,'01_Supuestos'!$F$15,0)))-($J32*'01_Supuestos'!E33)))*'01_Supuestos'!$F$16)</f>
        <v/>
      </c>
      <c r="W32" s="101">
        <f>((('01_Supuestos'!F31*$I32)*'01_Supuestos'!$F$11*($H32-'01_Supuestos'!$F$9))-((('01_Supuestos'!F31*$I32)*'01_Supuestos'!$F$11*($H32-'01_Supuestos'!$F$9))*'01_Supuestos'!$F$12)-(('01_Supuestos'!F31*$I32)*'01_Supuestos'!$F$11*$K32)-(IF(('01_Supuestos'!F31*$I32)&gt;0,'01_Supuestos'!$F$15,0)))-((('01_Supuestos'!F31*$I32)*'01_Supuestos'!$F$11*($H32-'01_Supuestos'!$F$9))*'01_Supuestos'!$F$18)-($J32*'01_Supuestos'!F32)-(IF('01_Supuestos'!F30=MAX('01_Supuestos'!$C$30:$M$30),'01_Supuestos'!$F$19,0))-(MAX(0,(((('01_Supuestos'!F31*$I32)*'01_Supuestos'!$F$11*($H32-'01_Supuestos'!$F$9))-((('01_Supuestos'!F31*$I32)*'01_Supuestos'!$F$11*($H32-'01_Supuestos'!$F$9))*'01_Supuestos'!$F$12)-(('01_Supuestos'!F31*$I32)*'01_Supuestos'!$F$11*$K32)-(IF(('01_Supuestos'!F31*$I32)&gt;0,'01_Supuestos'!$F$15,0)))-($J32*'01_Supuestos'!F33)))*'01_Supuestos'!$F$16)</f>
        <v/>
      </c>
      <c r="X32" s="101">
        <f>((('01_Supuestos'!G31*$I32)*'01_Supuestos'!$F$11*($H32-'01_Supuestos'!$F$9))-((('01_Supuestos'!G31*$I32)*'01_Supuestos'!$F$11*($H32-'01_Supuestos'!$F$9))*'01_Supuestos'!$F$12)-(('01_Supuestos'!G31*$I32)*'01_Supuestos'!$F$11*$K32)-(IF(('01_Supuestos'!G31*$I32)&gt;0,'01_Supuestos'!$F$15,0)))-((('01_Supuestos'!G31*$I32)*'01_Supuestos'!$F$11*($H32-'01_Supuestos'!$F$9))*'01_Supuestos'!$F$18)-($J32*'01_Supuestos'!G32)-(IF('01_Supuestos'!G30=MAX('01_Supuestos'!$C$30:$M$30),'01_Supuestos'!$F$19,0))-(MAX(0,(((('01_Supuestos'!G31*$I32)*'01_Supuestos'!$F$11*($H32-'01_Supuestos'!$F$9))-((('01_Supuestos'!G31*$I32)*'01_Supuestos'!$F$11*($H32-'01_Supuestos'!$F$9))*'01_Supuestos'!$F$12)-(('01_Supuestos'!G31*$I32)*'01_Supuestos'!$F$11*$K32)-(IF(('01_Supuestos'!G31*$I32)&gt;0,'01_Supuestos'!$F$15,0)))-($J32*'01_Supuestos'!G33)))*'01_Supuestos'!$F$16)</f>
        <v/>
      </c>
      <c r="Y32" s="101">
        <f>((('01_Supuestos'!H31*$I32)*'01_Supuestos'!$F$11*($H32-'01_Supuestos'!$F$9))-((('01_Supuestos'!H31*$I32)*'01_Supuestos'!$F$11*($H32-'01_Supuestos'!$F$9))*'01_Supuestos'!$F$12)-(('01_Supuestos'!H31*$I32)*'01_Supuestos'!$F$11*$K32)-(IF(('01_Supuestos'!H31*$I32)&gt;0,'01_Supuestos'!$F$15,0)))-((('01_Supuestos'!H31*$I32)*'01_Supuestos'!$F$11*($H32-'01_Supuestos'!$F$9))*'01_Supuestos'!$F$18)-($J32*'01_Supuestos'!H32)-(IF('01_Supuestos'!H30=MAX('01_Supuestos'!$C$30:$M$30),'01_Supuestos'!$F$19,0))-(MAX(0,(((('01_Supuestos'!H31*$I32)*'01_Supuestos'!$F$11*($H32-'01_Supuestos'!$F$9))-((('01_Supuestos'!H31*$I32)*'01_Supuestos'!$F$11*($H32-'01_Supuestos'!$F$9))*'01_Supuestos'!$F$12)-(('01_Supuestos'!H31*$I32)*'01_Supuestos'!$F$11*$K32)-(IF(('01_Supuestos'!H31*$I32)&gt;0,'01_Supuestos'!$F$15,0)))-($J32*'01_Supuestos'!H33)))*'01_Supuestos'!$F$16)</f>
        <v/>
      </c>
      <c r="Z32" s="101">
        <f>((('01_Supuestos'!I31*$I32)*'01_Supuestos'!$F$11*($H32-'01_Supuestos'!$F$9))-((('01_Supuestos'!I31*$I32)*'01_Supuestos'!$F$11*($H32-'01_Supuestos'!$F$9))*'01_Supuestos'!$F$12)-(('01_Supuestos'!I31*$I32)*'01_Supuestos'!$F$11*$K32)-(IF(('01_Supuestos'!I31*$I32)&gt;0,'01_Supuestos'!$F$15,0)))-((('01_Supuestos'!I31*$I32)*'01_Supuestos'!$F$11*($H32-'01_Supuestos'!$F$9))*'01_Supuestos'!$F$18)-($J32*'01_Supuestos'!I32)-(IF('01_Supuestos'!I30=MAX('01_Supuestos'!$C$30:$M$30),'01_Supuestos'!$F$19,0))-(MAX(0,(((('01_Supuestos'!I31*$I32)*'01_Supuestos'!$F$11*($H32-'01_Supuestos'!$F$9))-((('01_Supuestos'!I31*$I32)*'01_Supuestos'!$F$11*($H32-'01_Supuestos'!$F$9))*'01_Supuestos'!$F$12)-(('01_Supuestos'!I31*$I32)*'01_Supuestos'!$F$11*$K32)-(IF(('01_Supuestos'!I31*$I32)&gt;0,'01_Supuestos'!$F$15,0)))-($J32*'01_Supuestos'!I33)))*'01_Supuestos'!$F$16)</f>
        <v/>
      </c>
      <c r="AA32" s="101">
        <f>((('01_Supuestos'!J31*$I32)*'01_Supuestos'!$F$11*($H32-'01_Supuestos'!$F$9))-((('01_Supuestos'!J31*$I32)*'01_Supuestos'!$F$11*($H32-'01_Supuestos'!$F$9))*'01_Supuestos'!$F$12)-(('01_Supuestos'!J31*$I32)*'01_Supuestos'!$F$11*$K32)-(IF(('01_Supuestos'!J31*$I32)&gt;0,'01_Supuestos'!$F$15,0)))-((('01_Supuestos'!J31*$I32)*'01_Supuestos'!$F$11*($H32-'01_Supuestos'!$F$9))*'01_Supuestos'!$F$18)-($J32*'01_Supuestos'!J32)-(IF('01_Supuestos'!J30=MAX('01_Supuestos'!$C$30:$M$30),'01_Supuestos'!$F$19,0))-(MAX(0,(((('01_Supuestos'!J31*$I32)*'01_Supuestos'!$F$11*($H32-'01_Supuestos'!$F$9))-((('01_Supuestos'!J31*$I32)*'01_Supuestos'!$F$11*($H32-'01_Supuestos'!$F$9))*'01_Supuestos'!$F$12)-(('01_Supuestos'!J31*$I32)*'01_Supuestos'!$F$11*$K32)-(IF(('01_Supuestos'!J31*$I32)&gt;0,'01_Supuestos'!$F$15,0)))-($J32*'01_Supuestos'!J33)))*'01_Supuestos'!$F$16)</f>
        <v/>
      </c>
      <c r="AB32" s="101">
        <f>((('01_Supuestos'!K31*$I32)*'01_Supuestos'!$F$11*($H32-'01_Supuestos'!$F$9))-((('01_Supuestos'!K31*$I32)*'01_Supuestos'!$F$11*($H32-'01_Supuestos'!$F$9))*'01_Supuestos'!$F$12)-(('01_Supuestos'!K31*$I32)*'01_Supuestos'!$F$11*$K32)-(IF(('01_Supuestos'!K31*$I32)&gt;0,'01_Supuestos'!$F$15,0)))-((('01_Supuestos'!K31*$I32)*'01_Supuestos'!$F$11*($H32-'01_Supuestos'!$F$9))*'01_Supuestos'!$F$18)-($J32*'01_Supuestos'!K32)-(IF('01_Supuestos'!K30=MAX('01_Supuestos'!$C$30:$M$30),'01_Supuestos'!$F$19,0))-(MAX(0,(((('01_Supuestos'!K31*$I32)*'01_Supuestos'!$F$11*($H32-'01_Supuestos'!$F$9))-((('01_Supuestos'!K31*$I32)*'01_Supuestos'!$F$11*($H32-'01_Supuestos'!$F$9))*'01_Supuestos'!$F$12)-(('01_Supuestos'!K31*$I32)*'01_Supuestos'!$F$11*$K32)-(IF(('01_Supuestos'!K31*$I32)&gt;0,'01_Supuestos'!$F$15,0)))-($J32*'01_Supuestos'!K33)))*'01_Supuestos'!$F$16)</f>
        <v/>
      </c>
      <c r="AC32" s="101">
        <f>((('01_Supuestos'!L31*$I32)*'01_Supuestos'!$F$11*($H32-'01_Supuestos'!$F$9))-((('01_Supuestos'!L31*$I32)*'01_Supuestos'!$F$11*($H32-'01_Supuestos'!$F$9))*'01_Supuestos'!$F$12)-(('01_Supuestos'!L31*$I32)*'01_Supuestos'!$F$11*$K32)-(IF(('01_Supuestos'!L31*$I32)&gt;0,'01_Supuestos'!$F$15,0)))-((('01_Supuestos'!L31*$I32)*'01_Supuestos'!$F$11*($H32-'01_Supuestos'!$F$9))*'01_Supuestos'!$F$18)-($J32*'01_Supuestos'!L32)-(IF('01_Supuestos'!L30=MAX('01_Supuestos'!$C$30:$M$30),'01_Supuestos'!$F$19,0))-(MAX(0,(((('01_Supuestos'!L31*$I32)*'01_Supuestos'!$F$11*($H32-'01_Supuestos'!$F$9))-((('01_Supuestos'!L31*$I32)*'01_Supuestos'!$F$11*($H32-'01_Supuestos'!$F$9))*'01_Supuestos'!$F$12)-(('01_Supuestos'!L31*$I32)*'01_Supuestos'!$F$11*$K32)-(IF(('01_Supuestos'!L31*$I32)&gt;0,'01_Supuestos'!$F$15,0)))-($J32*'01_Supuestos'!L33)))*'01_Supuestos'!$F$16)</f>
        <v/>
      </c>
      <c r="AD32" s="101">
        <f>((('01_Supuestos'!M31*$I32)*'01_Supuestos'!$F$11*($H32-'01_Supuestos'!$F$9))-((('01_Supuestos'!M31*$I32)*'01_Supuestos'!$F$11*($H32-'01_Supuestos'!$F$9))*'01_Supuestos'!$F$12)-(('01_Supuestos'!M31*$I32)*'01_Supuestos'!$F$11*$K32)-(IF(('01_Supuestos'!M31*$I32)&gt;0,'01_Supuestos'!$F$15,0)))-((('01_Supuestos'!M31*$I32)*'01_Supuestos'!$F$11*($H32-'01_Supuestos'!$F$9))*'01_Supuestos'!$F$18)-($J32*'01_Supuestos'!M32)-(IF('01_Supuestos'!M30=MAX('01_Supuestos'!$C$30:$M$30),'01_Supuestos'!$F$19,0))-(MAX(0,(((('01_Supuestos'!M31*$I32)*'01_Supuestos'!$F$11*($H32-'01_Supuestos'!$F$9))-((('01_Supuestos'!M31*$I32)*'01_Supuestos'!$F$11*($H32-'01_Supuestos'!$F$9))*'01_Supuestos'!$F$12)-(('01_Supuestos'!M31*$I32)*'01_Supuestos'!$F$11*$K32)-(IF(('01_Supuestos'!M31*$I32)&gt;0,'01_Supuestos'!$F$15,0)))-($J32*'01_Supuestos'!M33)))*'01_Supuestos'!$F$16)</f>
        <v/>
      </c>
      <c r="AE32" s="101">
        <f>0</f>
        <v/>
      </c>
      <c r="AF32" s="108">
        <f>IF(S32&gt;R32,"Appraisal+Decision",IF(S32&lt;R32,"Develop Now","Indiferente"))</f>
        <v/>
      </c>
      <c r="AJ32" s="108">
        <f>AJ31+$AI$22</f>
        <v/>
      </c>
      <c r="AK32" s="36">
        <f>COUNTIFS($S$31:INDEX($S:$S,30+$B$4),"&gt;"&amp;AJ32-$AI$22,$S$31:INDEX($S:$S,30+$B$4),"&lt;="&amp;AJ32)</f>
        <v/>
      </c>
    </row>
    <row r="33">
      <c r="A33" s="6" t="n">
        <v>3</v>
      </c>
      <c r="B33" s="27">
        <f>RAND()</f>
        <v/>
      </c>
      <c r="C33" s="27">
        <f>RAND()</f>
        <v/>
      </c>
      <c r="D33" s="27">
        <f>RAND()</f>
        <v/>
      </c>
      <c r="E33" s="27">
        <f>RAND()</f>
        <v/>
      </c>
      <c r="F33" s="27">
        <f>RAND()</f>
        <v/>
      </c>
      <c r="G33" s="27">
        <f>RAND()</f>
        <v/>
      </c>
      <c r="H33" s="102">
        <f>IF(B33&lt;($B$11-$B$10)/($B$12-$B$10), $B$10+SQRT(B33*($B$11-$B$10)*($B$12-$B$10)), $B$12-SQRT((1-B33)*($B$12-$B$11)*($B$12-$B$10)))</f>
        <v/>
      </c>
      <c r="I33" s="27">
        <f>MAX(0.1,NORMINV(C33,$B$13,$B$14))</f>
        <v/>
      </c>
      <c r="J33" s="102">
        <f>'01_Supuestos'!$F$13*MAX(0.65,NORMINV(D33,1,$B$15))</f>
        <v/>
      </c>
      <c r="K33" s="102">
        <f>'01_Supuestos'!$F$14*MAX(0.6,NORMINV(E33,1,$B$16))</f>
        <v/>
      </c>
      <c r="L33" s="102">
        <f>--(F33&lt;=$B$5)</f>
        <v/>
      </c>
      <c r="M33" s="102">
        <f>IF(L33=1, IF(G33&lt;=$B$6, "+", "-"), IF(G33&lt;=(1-$B$7), "+", "-"))</f>
        <v/>
      </c>
      <c r="N33" s="103">
        <f>IF(M33="+",'05_Bayes_Arbol'!$B$16,'05_Bayes_Arbol'!$B$17)</f>
        <v/>
      </c>
      <c r="O33" s="102">
        <f>SUMPRODUCT(T33:AD33,'01_Supuestos'!$C$34:$M$34)</f>
        <v/>
      </c>
      <c r="P33" s="102">
        <f>N33*O33 + (1-N33)*$B$9</f>
        <v/>
      </c>
      <c r="Q33" s="102">
        <f>--(P33&gt;0)</f>
        <v/>
      </c>
      <c r="R33" s="102">
        <f>IF(L33=1,O33,$B$9)</f>
        <v/>
      </c>
      <c r="S33" s="102">
        <f>-$B$8 + IF(Q33=1, IF(L33=1,O33,$B$9), 0)</f>
        <v/>
      </c>
      <c r="T33" s="101">
        <f>((('01_Supuestos'!C31*$I33)*'01_Supuestos'!$F$11*($H33-'01_Supuestos'!$F$9))-((('01_Supuestos'!C31*$I33)*'01_Supuestos'!$F$11*($H33-'01_Supuestos'!$F$9))*'01_Supuestos'!$F$12)-(('01_Supuestos'!C31*$I33)*'01_Supuestos'!$F$11*$K33)-(IF(('01_Supuestos'!C31*$I33)&gt;0,'01_Supuestos'!$F$15,0)))-((('01_Supuestos'!C31*$I33)*'01_Supuestos'!$F$11*($H33-'01_Supuestos'!$F$9))*'01_Supuestos'!$F$18)-($J33*'01_Supuestos'!C32)-(IF('01_Supuestos'!C30=MAX('01_Supuestos'!$C$30:$M$30),'01_Supuestos'!$F$19,0))-(MAX(0,(((('01_Supuestos'!C31*$I33)*'01_Supuestos'!$F$11*($H33-'01_Supuestos'!$F$9))-((('01_Supuestos'!C31*$I33)*'01_Supuestos'!$F$11*($H33-'01_Supuestos'!$F$9))*'01_Supuestos'!$F$12)-(('01_Supuestos'!C31*$I33)*'01_Supuestos'!$F$11*$K33)-(IF(('01_Supuestos'!C31*$I33)&gt;0,'01_Supuestos'!$F$15,0)))-($J33*'01_Supuestos'!C33)))*'01_Supuestos'!$F$16)</f>
        <v/>
      </c>
      <c r="U33" s="101">
        <f>((('01_Supuestos'!D31*$I33)*'01_Supuestos'!$F$11*($H33-'01_Supuestos'!$F$9))-((('01_Supuestos'!D31*$I33)*'01_Supuestos'!$F$11*($H33-'01_Supuestos'!$F$9))*'01_Supuestos'!$F$12)-(('01_Supuestos'!D31*$I33)*'01_Supuestos'!$F$11*$K33)-(IF(('01_Supuestos'!D31*$I33)&gt;0,'01_Supuestos'!$F$15,0)))-((('01_Supuestos'!D31*$I33)*'01_Supuestos'!$F$11*($H33-'01_Supuestos'!$F$9))*'01_Supuestos'!$F$18)-($J33*'01_Supuestos'!D32)-(IF('01_Supuestos'!D30=MAX('01_Supuestos'!$C$30:$M$30),'01_Supuestos'!$F$19,0))-(MAX(0,(((('01_Supuestos'!D31*$I33)*'01_Supuestos'!$F$11*($H33-'01_Supuestos'!$F$9))-((('01_Supuestos'!D31*$I33)*'01_Supuestos'!$F$11*($H33-'01_Supuestos'!$F$9))*'01_Supuestos'!$F$12)-(('01_Supuestos'!D31*$I33)*'01_Supuestos'!$F$11*$K33)-(IF(('01_Supuestos'!D31*$I33)&gt;0,'01_Supuestos'!$F$15,0)))-($J33*'01_Supuestos'!D33)))*'01_Supuestos'!$F$16)</f>
        <v/>
      </c>
      <c r="V33" s="101">
        <f>((('01_Supuestos'!E31*$I33)*'01_Supuestos'!$F$11*($H33-'01_Supuestos'!$F$9))-((('01_Supuestos'!E31*$I33)*'01_Supuestos'!$F$11*($H33-'01_Supuestos'!$F$9))*'01_Supuestos'!$F$12)-(('01_Supuestos'!E31*$I33)*'01_Supuestos'!$F$11*$K33)-(IF(('01_Supuestos'!E31*$I33)&gt;0,'01_Supuestos'!$F$15,0)))-((('01_Supuestos'!E31*$I33)*'01_Supuestos'!$F$11*($H33-'01_Supuestos'!$F$9))*'01_Supuestos'!$F$18)-($J33*'01_Supuestos'!E32)-(IF('01_Supuestos'!E30=MAX('01_Supuestos'!$C$30:$M$30),'01_Supuestos'!$F$19,0))-(MAX(0,(((('01_Supuestos'!E31*$I33)*'01_Supuestos'!$F$11*($H33-'01_Supuestos'!$F$9))-((('01_Supuestos'!E31*$I33)*'01_Supuestos'!$F$11*($H33-'01_Supuestos'!$F$9))*'01_Supuestos'!$F$12)-(('01_Supuestos'!E31*$I33)*'01_Supuestos'!$F$11*$K33)-(IF(('01_Supuestos'!E31*$I33)&gt;0,'01_Supuestos'!$F$15,0)))-($J33*'01_Supuestos'!E33)))*'01_Supuestos'!$F$16)</f>
        <v/>
      </c>
      <c r="W33" s="101">
        <f>((('01_Supuestos'!F31*$I33)*'01_Supuestos'!$F$11*($H33-'01_Supuestos'!$F$9))-((('01_Supuestos'!F31*$I33)*'01_Supuestos'!$F$11*($H33-'01_Supuestos'!$F$9))*'01_Supuestos'!$F$12)-(('01_Supuestos'!F31*$I33)*'01_Supuestos'!$F$11*$K33)-(IF(('01_Supuestos'!F31*$I33)&gt;0,'01_Supuestos'!$F$15,0)))-((('01_Supuestos'!F31*$I33)*'01_Supuestos'!$F$11*($H33-'01_Supuestos'!$F$9))*'01_Supuestos'!$F$18)-($J33*'01_Supuestos'!F32)-(IF('01_Supuestos'!F30=MAX('01_Supuestos'!$C$30:$M$30),'01_Supuestos'!$F$19,0))-(MAX(0,(((('01_Supuestos'!F31*$I33)*'01_Supuestos'!$F$11*($H33-'01_Supuestos'!$F$9))-((('01_Supuestos'!F31*$I33)*'01_Supuestos'!$F$11*($H33-'01_Supuestos'!$F$9))*'01_Supuestos'!$F$12)-(('01_Supuestos'!F31*$I33)*'01_Supuestos'!$F$11*$K33)-(IF(('01_Supuestos'!F31*$I33)&gt;0,'01_Supuestos'!$F$15,0)))-($J33*'01_Supuestos'!F33)))*'01_Supuestos'!$F$16)</f>
        <v/>
      </c>
      <c r="X33" s="101">
        <f>((('01_Supuestos'!G31*$I33)*'01_Supuestos'!$F$11*($H33-'01_Supuestos'!$F$9))-((('01_Supuestos'!G31*$I33)*'01_Supuestos'!$F$11*($H33-'01_Supuestos'!$F$9))*'01_Supuestos'!$F$12)-(('01_Supuestos'!G31*$I33)*'01_Supuestos'!$F$11*$K33)-(IF(('01_Supuestos'!G31*$I33)&gt;0,'01_Supuestos'!$F$15,0)))-((('01_Supuestos'!G31*$I33)*'01_Supuestos'!$F$11*($H33-'01_Supuestos'!$F$9))*'01_Supuestos'!$F$18)-($J33*'01_Supuestos'!G32)-(IF('01_Supuestos'!G30=MAX('01_Supuestos'!$C$30:$M$30),'01_Supuestos'!$F$19,0))-(MAX(0,(((('01_Supuestos'!G31*$I33)*'01_Supuestos'!$F$11*($H33-'01_Supuestos'!$F$9))-((('01_Supuestos'!G31*$I33)*'01_Supuestos'!$F$11*($H33-'01_Supuestos'!$F$9))*'01_Supuestos'!$F$12)-(('01_Supuestos'!G31*$I33)*'01_Supuestos'!$F$11*$K33)-(IF(('01_Supuestos'!G31*$I33)&gt;0,'01_Supuestos'!$F$15,0)))-($J33*'01_Supuestos'!G33)))*'01_Supuestos'!$F$16)</f>
        <v/>
      </c>
      <c r="Y33" s="101">
        <f>((('01_Supuestos'!H31*$I33)*'01_Supuestos'!$F$11*($H33-'01_Supuestos'!$F$9))-((('01_Supuestos'!H31*$I33)*'01_Supuestos'!$F$11*($H33-'01_Supuestos'!$F$9))*'01_Supuestos'!$F$12)-(('01_Supuestos'!H31*$I33)*'01_Supuestos'!$F$11*$K33)-(IF(('01_Supuestos'!H31*$I33)&gt;0,'01_Supuestos'!$F$15,0)))-((('01_Supuestos'!H31*$I33)*'01_Supuestos'!$F$11*($H33-'01_Supuestos'!$F$9))*'01_Supuestos'!$F$18)-($J33*'01_Supuestos'!H32)-(IF('01_Supuestos'!H30=MAX('01_Supuestos'!$C$30:$M$30),'01_Supuestos'!$F$19,0))-(MAX(0,(((('01_Supuestos'!H31*$I33)*'01_Supuestos'!$F$11*($H33-'01_Supuestos'!$F$9))-((('01_Supuestos'!H31*$I33)*'01_Supuestos'!$F$11*($H33-'01_Supuestos'!$F$9))*'01_Supuestos'!$F$12)-(('01_Supuestos'!H31*$I33)*'01_Supuestos'!$F$11*$K33)-(IF(('01_Supuestos'!H31*$I33)&gt;0,'01_Supuestos'!$F$15,0)))-($J33*'01_Supuestos'!H33)))*'01_Supuestos'!$F$16)</f>
        <v/>
      </c>
      <c r="Z33" s="101">
        <f>((('01_Supuestos'!I31*$I33)*'01_Supuestos'!$F$11*($H33-'01_Supuestos'!$F$9))-((('01_Supuestos'!I31*$I33)*'01_Supuestos'!$F$11*($H33-'01_Supuestos'!$F$9))*'01_Supuestos'!$F$12)-(('01_Supuestos'!I31*$I33)*'01_Supuestos'!$F$11*$K33)-(IF(('01_Supuestos'!I31*$I33)&gt;0,'01_Supuestos'!$F$15,0)))-((('01_Supuestos'!I31*$I33)*'01_Supuestos'!$F$11*($H33-'01_Supuestos'!$F$9))*'01_Supuestos'!$F$18)-($J33*'01_Supuestos'!I32)-(IF('01_Supuestos'!I30=MAX('01_Supuestos'!$C$30:$M$30),'01_Supuestos'!$F$19,0))-(MAX(0,(((('01_Supuestos'!I31*$I33)*'01_Supuestos'!$F$11*($H33-'01_Supuestos'!$F$9))-((('01_Supuestos'!I31*$I33)*'01_Supuestos'!$F$11*($H33-'01_Supuestos'!$F$9))*'01_Supuestos'!$F$12)-(('01_Supuestos'!I31*$I33)*'01_Supuestos'!$F$11*$K33)-(IF(('01_Supuestos'!I31*$I33)&gt;0,'01_Supuestos'!$F$15,0)))-($J33*'01_Supuestos'!I33)))*'01_Supuestos'!$F$16)</f>
        <v/>
      </c>
      <c r="AA33" s="101">
        <f>((('01_Supuestos'!J31*$I33)*'01_Supuestos'!$F$11*($H33-'01_Supuestos'!$F$9))-((('01_Supuestos'!J31*$I33)*'01_Supuestos'!$F$11*($H33-'01_Supuestos'!$F$9))*'01_Supuestos'!$F$12)-(('01_Supuestos'!J31*$I33)*'01_Supuestos'!$F$11*$K33)-(IF(('01_Supuestos'!J31*$I33)&gt;0,'01_Supuestos'!$F$15,0)))-((('01_Supuestos'!J31*$I33)*'01_Supuestos'!$F$11*($H33-'01_Supuestos'!$F$9))*'01_Supuestos'!$F$18)-($J33*'01_Supuestos'!J32)-(IF('01_Supuestos'!J30=MAX('01_Supuestos'!$C$30:$M$30),'01_Supuestos'!$F$19,0))-(MAX(0,(((('01_Supuestos'!J31*$I33)*'01_Supuestos'!$F$11*($H33-'01_Supuestos'!$F$9))-((('01_Supuestos'!J31*$I33)*'01_Supuestos'!$F$11*($H33-'01_Supuestos'!$F$9))*'01_Supuestos'!$F$12)-(('01_Supuestos'!J31*$I33)*'01_Supuestos'!$F$11*$K33)-(IF(('01_Supuestos'!J31*$I33)&gt;0,'01_Supuestos'!$F$15,0)))-($J33*'01_Supuestos'!J33)))*'01_Supuestos'!$F$16)</f>
        <v/>
      </c>
      <c r="AB33" s="101">
        <f>((('01_Supuestos'!K31*$I33)*'01_Supuestos'!$F$11*($H33-'01_Supuestos'!$F$9))-((('01_Supuestos'!K31*$I33)*'01_Supuestos'!$F$11*($H33-'01_Supuestos'!$F$9))*'01_Supuestos'!$F$12)-(('01_Supuestos'!K31*$I33)*'01_Supuestos'!$F$11*$K33)-(IF(('01_Supuestos'!K31*$I33)&gt;0,'01_Supuestos'!$F$15,0)))-((('01_Supuestos'!K31*$I33)*'01_Supuestos'!$F$11*($H33-'01_Supuestos'!$F$9))*'01_Supuestos'!$F$18)-($J33*'01_Supuestos'!K32)-(IF('01_Supuestos'!K30=MAX('01_Supuestos'!$C$30:$M$30),'01_Supuestos'!$F$19,0))-(MAX(0,(((('01_Supuestos'!K31*$I33)*'01_Supuestos'!$F$11*($H33-'01_Supuestos'!$F$9))-((('01_Supuestos'!K31*$I33)*'01_Supuestos'!$F$11*($H33-'01_Supuestos'!$F$9))*'01_Supuestos'!$F$12)-(('01_Supuestos'!K31*$I33)*'01_Supuestos'!$F$11*$K33)-(IF(('01_Supuestos'!K31*$I33)&gt;0,'01_Supuestos'!$F$15,0)))-($J33*'01_Supuestos'!K33)))*'01_Supuestos'!$F$16)</f>
        <v/>
      </c>
      <c r="AC33" s="101">
        <f>((('01_Supuestos'!L31*$I33)*'01_Supuestos'!$F$11*($H33-'01_Supuestos'!$F$9))-((('01_Supuestos'!L31*$I33)*'01_Supuestos'!$F$11*($H33-'01_Supuestos'!$F$9))*'01_Supuestos'!$F$12)-(('01_Supuestos'!L31*$I33)*'01_Supuestos'!$F$11*$K33)-(IF(('01_Supuestos'!L31*$I33)&gt;0,'01_Supuestos'!$F$15,0)))-((('01_Supuestos'!L31*$I33)*'01_Supuestos'!$F$11*($H33-'01_Supuestos'!$F$9))*'01_Supuestos'!$F$18)-($J33*'01_Supuestos'!L32)-(IF('01_Supuestos'!L30=MAX('01_Supuestos'!$C$30:$M$30),'01_Supuestos'!$F$19,0))-(MAX(0,(((('01_Supuestos'!L31*$I33)*'01_Supuestos'!$F$11*($H33-'01_Supuestos'!$F$9))-((('01_Supuestos'!L31*$I33)*'01_Supuestos'!$F$11*($H33-'01_Supuestos'!$F$9))*'01_Supuestos'!$F$12)-(('01_Supuestos'!L31*$I33)*'01_Supuestos'!$F$11*$K33)-(IF(('01_Supuestos'!L31*$I33)&gt;0,'01_Supuestos'!$F$15,0)))-($J33*'01_Supuestos'!L33)))*'01_Supuestos'!$F$16)</f>
        <v/>
      </c>
      <c r="AD33" s="101">
        <f>((('01_Supuestos'!M31*$I33)*'01_Supuestos'!$F$11*($H33-'01_Supuestos'!$F$9))-((('01_Supuestos'!M31*$I33)*'01_Supuestos'!$F$11*($H33-'01_Supuestos'!$F$9))*'01_Supuestos'!$F$12)-(('01_Supuestos'!M31*$I33)*'01_Supuestos'!$F$11*$K33)-(IF(('01_Supuestos'!M31*$I33)&gt;0,'01_Supuestos'!$F$15,0)))-((('01_Supuestos'!M31*$I33)*'01_Supuestos'!$F$11*($H33-'01_Supuestos'!$F$9))*'01_Supuestos'!$F$18)-($J33*'01_Supuestos'!M32)-(IF('01_Supuestos'!M30=MAX('01_Supuestos'!$C$30:$M$30),'01_Supuestos'!$F$19,0))-(MAX(0,(((('01_Supuestos'!M31*$I33)*'01_Supuestos'!$F$11*($H33-'01_Supuestos'!$F$9))-((('01_Supuestos'!M31*$I33)*'01_Supuestos'!$F$11*($H33-'01_Supuestos'!$F$9))*'01_Supuestos'!$F$12)-(('01_Supuestos'!M31*$I33)*'01_Supuestos'!$F$11*$K33)-(IF(('01_Supuestos'!M31*$I33)&gt;0,'01_Supuestos'!$F$15,0)))-($J33*'01_Supuestos'!M33)))*'01_Supuestos'!$F$16)</f>
        <v/>
      </c>
      <c r="AE33" s="101">
        <f>0</f>
        <v/>
      </c>
      <c r="AF33" s="108">
        <f>IF(S33&gt;R33,"Appraisal+Decision",IF(S33&lt;R33,"Develop Now","Indiferente"))</f>
        <v/>
      </c>
      <c r="AJ33" s="108">
        <f>AJ32+$AI$22</f>
        <v/>
      </c>
      <c r="AK33" s="36">
        <f>COUNTIFS($S$31:INDEX($S:$S,30+$B$4),"&gt;"&amp;AJ33-$AI$22,$S$31:INDEX($S:$S,30+$B$4),"&lt;="&amp;AJ33)</f>
        <v/>
      </c>
    </row>
    <row r="34">
      <c r="A34" s="6" t="n">
        <v>4</v>
      </c>
      <c r="B34" s="27">
        <f>RAND()</f>
        <v/>
      </c>
      <c r="C34" s="27">
        <f>RAND()</f>
        <v/>
      </c>
      <c r="D34" s="27">
        <f>RAND()</f>
        <v/>
      </c>
      <c r="E34" s="27">
        <f>RAND()</f>
        <v/>
      </c>
      <c r="F34" s="27">
        <f>RAND()</f>
        <v/>
      </c>
      <c r="G34" s="27">
        <f>RAND()</f>
        <v/>
      </c>
      <c r="H34" s="102">
        <f>IF(B34&lt;($B$11-$B$10)/($B$12-$B$10), $B$10+SQRT(B34*($B$11-$B$10)*($B$12-$B$10)), $B$12-SQRT((1-B34)*($B$12-$B$11)*($B$12-$B$10)))</f>
        <v/>
      </c>
      <c r="I34" s="27">
        <f>MAX(0.1,NORMINV(C34,$B$13,$B$14))</f>
        <v/>
      </c>
      <c r="J34" s="102">
        <f>'01_Supuestos'!$F$13*MAX(0.65,NORMINV(D34,1,$B$15))</f>
        <v/>
      </c>
      <c r="K34" s="102">
        <f>'01_Supuestos'!$F$14*MAX(0.6,NORMINV(E34,1,$B$16))</f>
        <v/>
      </c>
      <c r="L34" s="102">
        <f>--(F34&lt;=$B$5)</f>
        <v/>
      </c>
      <c r="M34" s="102">
        <f>IF(L34=1, IF(G34&lt;=$B$6, "+", "-"), IF(G34&lt;=(1-$B$7), "+", "-"))</f>
        <v/>
      </c>
      <c r="N34" s="103">
        <f>IF(M34="+",'05_Bayes_Arbol'!$B$16,'05_Bayes_Arbol'!$B$17)</f>
        <v/>
      </c>
      <c r="O34" s="102">
        <f>SUMPRODUCT(T34:AD34,'01_Supuestos'!$C$34:$M$34)</f>
        <v/>
      </c>
      <c r="P34" s="102">
        <f>N34*O34 + (1-N34)*$B$9</f>
        <v/>
      </c>
      <c r="Q34" s="102">
        <f>--(P34&gt;0)</f>
        <v/>
      </c>
      <c r="R34" s="102">
        <f>IF(L34=1,O34,$B$9)</f>
        <v/>
      </c>
      <c r="S34" s="102">
        <f>-$B$8 + IF(Q34=1, IF(L34=1,O34,$B$9), 0)</f>
        <v/>
      </c>
      <c r="T34" s="101">
        <f>((('01_Supuestos'!C31*$I34)*'01_Supuestos'!$F$11*($H34-'01_Supuestos'!$F$9))-((('01_Supuestos'!C31*$I34)*'01_Supuestos'!$F$11*($H34-'01_Supuestos'!$F$9))*'01_Supuestos'!$F$12)-(('01_Supuestos'!C31*$I34)*'01_Supuestos'!$F$11*$K34)-(IF(('01_Supuestos'!C31*$I34)&gt;0,'01_Supuestos'!$F$15,0)))-((('01_Supuestos'!C31*$I34)*'01_Supuestos'!$F$11*($H34-'01_Supuestos'!$F$9))*'01_Supuestos'!$F$18)-($J34*'01_Supuestos'!C32)-(IF('01_Supuestos'!C30=MAX('01_Supuestos'!$C$30:$M$30),'01_Supuestos'!$F$19,0))-(MAX(0,(((('01_Supuestos'!C31*$I34)*'01_Supuestos'!$F$11*($H34-'01_Supuestos'!$F$9))-((('01_Supuestos'!C31*$I34)*'01_Supuestos'!$F$11*($H34-'01_Supuestos'!$F$9))*'01_Supuestos'!$F$12)-(('01_Supuestos'!C31*$I34)*'01_Supuestos'!$F$11*$K34)-(IF(('01_Supuestos'!C31*$I34)&gt;0,'01_Supuestos'!$F$15,0)))-($J34*'01_Supuestos'!C33)))*'01_Supuestos'!$F$16)</f>
        <v/>
      </c>
      <c r="U34" s="101">
        <f>((('01_Supuestos'!D31*$I34)*'01_Supuestos'!$F$11*($H34-'01_Supuestos'!$F$9))-((('01_Supuestos'!D31*$I34)*'01_Supuestos'!$F$11*($H34-'01_Supuestos'!$F$9))*'01_Supuestos'!$F$12)-(('01_Supuestos'!D31*$I34)*'01_Supuestos'!$F$11*$K34)-(IF(('01_Supuestos'!D31*$I34)&gt;0,'01_Supuestos'!$F$15,0)))-((('01_Supuestos'!D31*$I34)*'01_Supuestos'!$F$11*($H34-'01_Supuestos'!$F$9))*'01_Supuestos'!$F$18)-($J34*'01_Supuestos'!D32)-(IF('01_Supuestos'!D30=MAX('01_Supuestos'!$C$30:$M$30),'01_Supuestos'!$F$19,0))-(MAX(0,(((('01_Supuestos'!D31*$I34)*'01_Supuestos'!$F$11*($H34-'01_Supuestos'!$F$9))-((('01_Supuestos'!D31*$I34)*'01_Supuestos'!$F$11*($H34-'01_Supuestos'!$F$9))*'01_Supuestos'!$F$12)-(('01_Supuestos'!D31*$I34)*'01_Supuestos'!$F$11*$K34)-(IF(('01_Supuestos'!D31*$I34)&gt;0,'01_Supuestos'!$F$15,0)))-($J34*'01_Supuestos'!D33)))*'01_Supuestos'!$F$16)</f>
        <v/>
      </c>
      <c r="V34" s="101">
        <f>((('01_Supuestos'!E31*$I34)*'01_Supuestos'!$F$11*($H34-'01_Supuestos'!$F$9))-((('01_Supuestos'!E31*$I34)*'01_Supuestos'!$F$11*($H34-'01_Supuestos'!$F$9))*'01_Supuestos'!$F$12)-(('01_Supuestos'!E31*$I34)*'01_Supuestos'!$F$11*$K34)-(IF(('01_Supuestos'!E31*$I34)&gt;0,'01_Supuestos'!$F$15,0)))-((('01_Supuestos'!E31*$I34)*'01_Supuestos'!$F$11*($H34-'01_Supuestos'!$F$9))*'01_Supuestos'!$F$18)-($J34*'01_Supuestos'!E32)-(IF('01_Supuestos'!E30=MAX('01_Supuestos'!$C$30:$M$30),'01_Supuestos'!$F$19,0))-(MAX(0,(((('01_Supuestos'!E31*$I34)*'01_Supuestos'!$F$11*($H34-'01_Supuestos'!$F$9))-((('01_Supuestos'!E31*$I34)*'01_Supuestos'!$F$11*($H34-'01_Supuestos'!$F$9))*'01_Supuestos'!$F$12)-(('01_Supuestos'!E31*$I34)*'01_Supuestos'!$F$11*$K34)-(IF(('01_Supuestos'!E31*$I34)&gt;0,'01_Supuestos'!$F$15,0)))-($J34*'01_Supuestos'!E33)))*'01_Supuestos'!$F$16)</f>
        <v/>
      </c>
      <c r="W34" s="101">
        <f>((('01_Supuestos'!F31*$I34)*'01_Supuestos'!$F$11*($H34-'01_Supuestos'!$F$9))-((('01_Supuestos'!F31*$I34)*'01_Supuestos'!$F$11*($H34-'01_Supuestos'!$F$9))*'01_Supuestos'!$F$12)-(('01_Supuestos'!F31*$I34)*'01_Supuestos'!$F$11*$K34)-(IF(('01_Supuestos'!F31*$I34)&gt;0,'01_Supuestos'!$F$15,0)))-((('01_Supuestos'!F31*$I34)*'01_Supuestos'!$F$11*($H34-'01_Supuestos'!$F$9))*'01_Supuestos'!$F$18)-($J34*'01_Supuestos'!F32)-(IF('01_Supuestos'!F30=MAX('01_Supuestos'!$C$30:$M$30),'01_Supuestos'!$F$19,0))-(MAX(0,(((('01_Supuestos'!F31*$I34)*'01_Supuestos'!$F$11*($H34-'01_Supuestos'!$F$9))-((('01_Supuestos'!F31*$I34)*'01_Supuestos'!$F$11*($H34-'01_Supuestos'!$F$9))*'01_Supuestos'!$F$12)-(('01_Supuestos'!F31*$I34)*'01_Supuestos'!$F$11*$K34)-(IF(('01_Supuestos'!F31*$I34)&gt;0,'01_Supuestos'!$F$15,0)))-($J34*'01_Supuestos'!F33)))*'01_Supuestos'!$F$16)</f>
        <v/>
      </c>
      <c r="X34" s="101">
        <f>((('01_Supuestos'!G31*$I34)*'01_Supuestos'!$F$11*($H34-'01_Supuestos'!$F$9))-((('01_Supuestos'!G31*$I34)*'01_Supuestos'!$F$11*($H34-'01_Supuestos'!$F$9))*'01_Supuestos'!$F$12)-(('01_Supuestos'!G31*$I34)*'01_Supuestos'!$F$11*$K34)-(IF(('01_Supuestos'!G31*$I34)&gt;0,'01_Supuestos'!$F$15,0)))-((('01_Supuestos'!G31*$I34)*'01_Supuestos'!$F$11*($H34-'01_Supuestos'!$F$9))*'01_Supuestos'!$F$18)-($J34*'01_Supuestos'!G32)-(IF('01_Supuestos'!G30=MAX('01_Supuestos'!$C$30:$M$30),'01_Supuestos'!$F$19,0))-(MAX(0,(((('01_Supuestos'!G31*$I34)*'01_Supuestos'!$F$11*($H34-'01_Supuestos'!$F$9))-((('01_Supuestos'!G31*$I34)*'01_Supuestos'!$F$11*($H34-'01_Supuestos'!$F$9))*'01_Supuestos'!$F$12)-(('01_Supuestos'!G31*$I34)*'01_Supuestos'!$F$11*$K34)-(IF(('01_Supuestos'!G31*$I34)&gt;0,'01_Supuestos'!$F$15,0)))-($J34*'01_Supuestos'!G33)))*'01_Supuestos'!$F$16)</f>
        <v/>
      </c>
      <c r="Y34" s="101">
        <f>((('01_Supuestos'!H31*$I34)*'01_Supuestos'!$F$11*($H34-'01_Supuestos'!$F$9))-((('01_Supuestos'!H31*$I34)*'01_Supuestos'!$F$11*($H34-'01_Supuestos'!$F$9))*'01_Supuestos'!$F$12)-(('01_Supuestos'!H31*$I34)*'01_Supuestos'!$F$11*$K34)-(IF(('01_Supuestos'!H31*$I34)&gt;0,'01_Supuestos'!$F$15,0)))-((('01_Supuestos'!H31*$I34)*'01_Supuestos'!$F$11*($H34-'01_Supuestos'!$F$9))*'01_Supuestos'!$F$18)-($J34*'01_Supuestos'!H32)-(IF('01_Supuestos'!H30=MAX('01_Supuestos'!$C$30:$M$30),'01_Supuestos'!$F$19,0))-(MAX(0,(((('01_Supuestos'!H31*$I34)*'01_Supuestos'!$F$11*($H34-'01_Supuestos'!$F$9))-((('01_Supuestos'!H31*$I34)*'01_Supuestos'!$F$11*($H34-'01_Supuestos'!$F$9))*'01_Supuestos'!$F$12)-(('01_Supuestos'!H31*$I34)*'01_Supuestos'!$F$11*$K34)-(IF(('01_Supuestos'!H31*$I34)&gt;0,'01_Supuestos'!$F$15,0)))-($J34*'01_Supuestos'!H33)))*'01_Supuestos'!$F$16)</f>
        <v/>
      </c>
      <c r="Z34" s="101">
        <f>((('01_Supuestos'!I31*$I34)*'01_Supuestos'!$F$11*($H34-'01_Supuestos'!$F$9))-((('01_Supuestos'!I31*$I34)*'01_Supuestos'!$F$11*($H34-'01_Supuestos'!$F$9))*'01_Supuestos'!$F$12)-(('01_Supuestos'!I31*$I34)*'01_Supuestos'!$F$11*$K34)-(IF(('01_Supuestos'!I31*$I34)&gt;0,'01_Supuestos'!$F$15,0)))-((('01_Supuestos'!I31*$I34)*'01_Supuestos'!$F$11*($H34-'01_Supuestos'!$F$9))*'01_Supuestos'!$F$18)-($J34*'01_Supuestos'!I32)-(IF('01_Supuestos'!I30=MAX('01_Supuestos'!$C$30:$M$30),'01_Supuestos'!$F$19,0))-(MAX(0,(((('01_Supuestos'!I31*$I34)*'01_Supuestos'!$F$11*($H34-'01_Supuestos'!$F$9))-((('01_Supuestos'!I31*$I34)*'01_Supuestos'!$F$11*($H34-'01_Supuestos'!$F$9))*'01_Supuestos'!$F$12)-(('01_Supuestos'!I31*$I34)*'01_Supuestos'!$F$11*$K34)-(IF(('01_Supuestos'!I31*$I34)&gt;0,'01_Supuestos'!$F$15,0)))-($J34*'01_Supuestos'!I33)))*'01_Supuestos'!$F$16)</f>
        <v/>
      </c>
      <c r="AA34" s="101">
        <f>((('01_Supuestos'!J31*$I34)*'01_Supuestos'!$F$11*($H34-'01_Supuestos'!$F$9))-((('01_Supuestos'!J31*$I34)*'01_Supuestos'!$F$11*($H34-'01_Supuestos'!$F$9))*'01_Supuestos'!$F$12)-(('01_Supuestos'!J31*$I34)*'01_Supuestos'!$F$11*$K34)-(IF(('01_Supuestos'!J31*$I34)&gt;0,'01_Supuestos'!$F$15,0)))-((('01_Supuestos'!J31*$I34)*'01_Supuestos'!$F$11*($H34-'01_Supuestos'!$F$9))*'01_Supuestos'!$F$18)-($J34*'01_Supuestos'!J32)-(IF('01_Supuestos'!J30=MAX('01_Supuestos'!$C$30:$M$30),'01_Supuestos'!$F$19,0))-(MAX(0,(((('01_Supuestos'!J31*$I34)*'01_Supuestos'!$F$11*($H34-'01_Supuestos'!$F$9))-((('01_Supuestos'!J31*$I34)*'01_Supuestos'!$F$11*($H34-'01_Supuestos'!$F$9))*'01_Supuestos'!$F$12)-(('01_Supuestos'!J31*$I34)*'01_Supuestos'!$F$11*$K34)-(IF(('01_Supuestos'!J31*$I34)&gt;0,'01_Supuestos'!$F$15,0)))-($J34*'01_Supuestos'!J33)))*'01_Supuestos'!$F$16)</f>
        <v/>
      </c>
      <c r="AB34" s="101">
        <f>((('01_Supuestos'!K31*$I34)*'01_Supuestos'!$F$11*($H34-'01_Supuestos'!$F$9))-((('01_Supuestos'!K31*$I34)*'01_Supuestos'!$F$11*($H34-'01_Supuestos'!$F$9))*'01_Supuestos'!$F$12)-(('01_Supuestos'!K31*$I34)*'01_Supuestos'!$F$11*$K34)-(IF(('01_Supuestos'!K31*$I34)&gt;0,'01_Supuestos'!$F$15,0)))-((('01_Supuestos'!K31*$I34)*'01_Supuestos'!$F$11*($H34-'01_Supuestos'!$F$9))*'01_Supuestos'!$F$18)-($J34*'01_Supuestos'!K32)-(IF('01_Supuestos'!K30=MAX('01_Supuestos'!$C$30:$M$30),'01_Supuestos'!$F$19,0))-(MAX(0,(((('01_Supuestos'!K31*$I34)*'01_Supuestos'!$F$11*($H34-'01_Supuestos'!$F$9))-((('01_Supuestos'!K31*$I34)*'01_Supuestos'!$F$11*($H34-'01_Supuestos'!$F$9))*'01_Supuestos'!$F$12)-(('01_Supuestos'!K31*$I34)*'01_Supuestos'!$F$11*$K34)-(IF(('01_Supuestos'!K31*$I34)&gt;0,'01_Supuestos'!$F$15,0)))-($J34*'01_Supuestos'!K33)))*'01_Supuestos'!$F$16)</f>
        <v/>
      </c>
      <c r="AC34" s="101">
        <f>((('01_Supuestos'!L31*$I34)*'01_Supuestos'!$F$11*($H34-'01_Supuestos'!$F$9))-((('01_Supuestos'!L31*$I34)*'01_Supuestos'!$F$11*($H34-'01_Supuestos'!$F$9))*'01_Supuestos'!$F$12)-(('01_Supuestos'!L31*$I34)*'01_Supuestos'!$F$11*$K34)-(IF(('01_Supuestos'!L31*$I34)&gt;0,'01_Supuestos'!$F$15,0)))-((('01_Supuestos'!L31*$I34)*'01_Supuestos'!$F$11*($H34-'01_Supuestos'!$F$9))*'01_Supuestos'!$F$18)-($J34*'01_Supuestos'!L32)-(IF('01_Supuestos'!L30=MAX('01_Supuestos'!$C$30:$M$30),'01_Supuestos'!$F$19,0))-(MAX(0,(((('01_Supuestos'!L31*$I34)*'01_Supuestos'!$F$11*($H34-'01_Supuestos'!$F$9))-((('01_Supuestos'!L31*$I34)*'01_Supuestos'!$F$11*($H34-'01_Supuestos'!$F$9))*'01_Supuestos'!$F$12)-(('01_Supuestos'!L31*$I34)*'01_Supuestos'!$F$11*$K34)-(IF(('01_Supuestos'!L31*$I34)&gt;0,'01_Supuestos'!$F$15,0)))-($J34*'01_Supuestos'!L33)))*'01_Supuestos'!$F$16)</f>
        <v/>
      </c>
      <c r="AD34" s="101">
        <f>((('01_Supuestos'!M31*$I34)*'01_Supuestos'!$F$11*($H34-'01_Supuestos'!$F$9))-((('01_Supuestos'!M31*$I34)*'01_Supuestos'!$F$11*($H34-'01_Supuestos'!$F$9))*'01_Supuestos'!$F$12)-(('01_Supuestos'!M31*$I34)*'01_Supuestos'!$F$11*$K34)-(IF(('01_Supuestos'!M31*$I34)&gt;0,'01_Supuestos'!$F$15,0)))-((('01_Supuestos'!M31*$I34)*'01_Supuestos'!$F$11*($H34-'01_Supuestos'!$F$9))*'01_Supuestos'!$F$18)-($J34*'01_Supuestos'!M32)-(IF('01_Supuestos'!M30=MAX('01_Supuestos'!$C$30:$M$30),'01_Supuestos'!$F$19,0))-(MAX(0,(((('01_Supuestos'!M31*$I34)*'01_Supuestos'!$F$11*($H34-'01_Supuestos'!$F$9))-((('01_Supuestos'!M31*$I34)*'01_Supuestos'!$F$11*($H34-'01_Supuestos'!$F$9))*'01_Supuestos'!$F$12)-(('01_Supuestos'!M31*$I34)*'01_Supuestos'!$F$11*$K34)-(IF(('01_Supuestos'!M31*$I34)&gt;0,'01_Supuestos'!$F$15,0)))-($J34*'01_Supuestos'!M33)))*'01_Supuestos'!$F$16)</f>
        <v/>
      </c>
      <c r="AE34" s="101">
        <f>0</f>
        <v/>
      </c>
      <c r="AF34" s="108">
        <f>IF(S34&gt;R34,"Appraisal+Decision",IF(S34&lt;R34,"Develop Now","Indiferente"))</f>
        <v/>
      </c>
      <c r="AJ34" s="108">
        <f>AJ33+$AI$22</f>
        <v/>
      </c>
      <c r="AK34" s="36">
        <f>COUNTIFS($S$31:INDEX($S:$S,30+$B$4),"&gt;"&amp;AJ34-$AI$22,$S$31:INDEX($S:$S,30+$B$4),"&lt;="&amp;AJ34)</f>
        <v/>
      </c>
    </row>
    <row r="35">
      <c r="A35" s="6" t="n">
        <v>5</v>
      </c>
      <c r="B35" s="27">
        <f>RAND()</f>
        <v/>
      </c>
      <c r="C35" s="27">
        <f>RAND()</f>
        <v/>
      </c>
      <c r="D35" s="27">
        <f>RAND()</f>
        <v/>
      </c>
      <c r="E35" s="27">
        <f>RAND()</f>
        <v/>
      </c>
      <c r="F35" s="27">
        <f>RAND()</f>
        <v/>
      </c>
      <c r="G35" s="27">
        <f>RAND()</f>
        <v/>
      </c>
      <c r="H35" s="102">
        <f>IF(B35&lt;($B$11-$B$10)/($B$12-$B$10), $B$10+SQRT(B35*($B$11-$B$10)*($B$12-$B$10)), $B$12-SQRT((1-B35)*($B$12-$B$11)*($B$12-$B$10)))</f>
        <v/>
      </c>
      <c r="I35" s="27">
        <f>MAX(0.1,NORMINV(C35,$B$13,$B$14))</f>
        <v/>
      </c>
      <c r="J35" s="102">
        <f>'01_Supuestos'!$F$13*MAX(0.65,NORMINV(D35,1,$B$15))</f>
        <v/>
      </c>
      <c r="K35" s="102">
        <f>'01_Supuestos'!$F$14*MAX(0.6,NORMINV(E35,1,$B$16))</f>
        <v/>
      </c>
      <c r="L35" s="102">
        <f>--(F35&lt;=$B$5)</f>
        <v/>
      </c>
      <c r="M35" s="102">
        <f>IF(L35=1, IF(G35&lt;=$B$6, "+", "-"), IF(G35&lt;=(1-$B$7), "+", "-"))</f>
        <v/>
      </c>
      <c r="N35" s="103">
        <f>IF(M35="+",'05_Bayes_Arbol'!$B$16,'05_Bayes_Arbol'!$B$17)</f>
        <v/>
      </c>
      <c r="O35" s="102">
        <f>SUMPRODUCT(T35:AD35,'01_Supuestos'!$C$34:$M$34)</f>
        <v/>
      </c>
      <c r="P35" s="102">
        <f>N35*O35 + (1-N35)*$B$9</f>
        <v/>
      </c>
      <c r="Q35" s="102">
        <f>--(P35&gt;0)</f>
        <v/>
      </c>
      <c r="R35" s="102">
        <f>IF(L35=1,O35,$B$9)</f>
        <v/>
      </c>
      <c r="S35" s="102">
        <f>-$B$8 + IF(Q35=1, IF(L35=1,O35,$B$9), 0)</f>
        <v/>
      </c>
      <c r="T35" s="101">
        <f>((('01_Supuestos'!C31*$I35)*'01_Supuestos'!$F$11*($H35-'01_Supuestos'!$F$9))-((('01_Supuestos'!C31*$I35)*'01_Supuestos'!$F$11*($H35-'01_Supuestos'!$F$9))*'01_Supuestos'!$F$12)-(('01_Supuestos'!C31*$I35)*'01_Supuestos'!$F$11*$K35)-(IF(('01_Supuestos'!C31*$I35)&gt;0,'01_Supuestos'!$F$15,0)))-((('01_Supuestos'!C31*$I35)*'01_Supuestos'!$F$11*($H35-'01_Supuestos'!$F$9))*'01_Supuestos'!$F$18)-($J35*'01_Supuestos'!C32)-(IF('01_Supuestos'!C30=MAX('01_Supuestos'!$C$30:$M$30),'01_Supuestos'!$F$19,0))-(MAX(0,(((('01_Supuestos'!C31*$I35)*'01_Supuestos'!$F$11*($H35-'01_Supuestos'!$F$9))-((('01_Supuestos'!C31*$I35)*'01_Supuestos'!$F$11*($H35-'01_Supuestos'!$F$9))*'01_Supuestos'!$F$12)-(('01_Supuestos'!C31*$I35)*'01_Supuestos'!$F$11*$K35)-(IF(('01_Supuestos'!C31*$I35)&gt;0,'01_Supuestos'!$F$15,0)))-($J35*'01_Supuestos'!C33)))*'01_Supuestos'!$F$16)</f>
        <v/>
      </c>
      <c r="U35" s="101">
        <f>((('01_Supuestos'!D31*$I35)*'01_Supuestos'!$F$11*($H35-'01_Supuestos'!$F$9))-((('01_Supuestos'!D31*$I35)*'01_Supuestos'!$F$11*($H35-'01_Supuestos'!$F$9))*'01_Supuestos'!$F$12)-(('01_Supuestos'!D31*$I35)*'01_Supuestos'!$F$11*$K35)-(IF(('01_Supuestos'!D31*$I35)&gt;0,'01_Supuestos'!$F$15,0)))-((('01_Supuestos'!D31*$I35)*'01_Supuestos'!$F$11*($H35-'01_Supuestos'!$F$9))*'01_Supuestos'!$F$18)-($J35*'01_Supuestos'!D32)-(IF('01_Supuestos'!D30=MAX('01_Supuestos'!$C$30:$M$30),'01_Supuestos'!$F$19,0))-(MAX(0,(((('01_Supuestos'!D31*$I35)*'01_Supuestos'!$F$11*($H35-'01_Supuestos'!$F$9))-((('01_Supuestos'!D31*$I35)*'01_Supuestos'!$F$11*($H35-'01_Supuestos'!$F$9))*'01_Supuestos'!$F$12)-(('01_Supuestos'!D31*$I35)*'01_Supuestos'!$F$11*$K35)-(IF(('01_Supuestos'!D31*$I35)&gt;0,'01_Supuestos'!$F$15,0)))-($J35*'01_Supuestos'!D33)))*'01_Supuestos'!$F$16)</f>
        <v/>
      </c>
      <c r="V35" s="101">
        <f>((('01_Supuestos'!E31*$I35)*'01_Supuestos'!$F$11*($H35-'01_Supuestos'!$F$9))-((('01_Supuestos'!E31*$I35)*'01_Supuestos'!$F$11*($H35-'01_Supuestos'!$F$9))*'01_Supuestos'!$F$12)-(('01_Supuestos'!E31*$I35)*'01_Supuestos'!$F$11*$K35)-(IF(('01_Supuestos'!E31*$I35)&gt;0,'01_Supuestos'!$F$15,0)))-((('01_Supuestos'!E31*$I35)*'01_Supuestos'!$F$11*($H35-'01_Supuestos'!$F$9))*'01_Supuestos'!$F$18)-($J35*'01_Supuestos'!E32)-(IF('01_Supuestos'!E30=MAX('01_Supuestos'!$C$30:$M$30),'01_Supuestos'!$F$19,0))-(MAX(0,(((('01_Supuestos'!E31*$I35)*'01_Supuestos'!$F$11*($H35-'01_Supuestos'!$F$9))-((('01_Supuestos'!E31*$I35)*'01_Supuestos'!$F$11*($H35-'01_Supuestos'!$F$9))*'01_Supuestos'!$F$12)-(('01_Supuestos'!E31*$I35)*'01_Supuestos'!$F$11*$K35)-(IF(('01_Supuestos'!E31*$I35)&gt;0,'01_Supuestos'!$F$15,0)))-($J35*'01_Supuestos'!E33)))*'01_Supuestos'!$F$16)</f>
        <v/>
      </c>
      <c r="W35" s="101">
        <f>((('01_Supuestos'!F31*$I35)*'01_Supuestos'!$F$11*($H35-'01_Supuestos'!$F$9))-((('01_Supuestos'!F31*$I35)*'01_Supuestos'!$F$11*($H35-'01_Supuestos'!$F$9))*'01_Supuestos'!$F$12)-(('01_Supuestos'!F31*$I35)*'01_Supuestos'!$F$11*$K35)-(IF(('01_Supuestos'!F31*$I35)&gt;0,'01_Supuestos'!$F$15,0)))-((('01_Supuestos'!F31*$I35)*'01_Supuestos'!$F$11*($H35-'01_Supuestos'!$F$9))*'01_Supuestos'!$F$18)-($J35*'01_Supuestos'!F32)-(IF('01_Supuestos'!F30=MAX('01_Supuestos'!$C$30:$M$30),'01_Supuestos'!$F$19,0))-(MAX(0,(((('01_Supuestos'!F31*$I35)*'01_Supuestos'!$F$11*($H35-'01_Supuestos'!$F$9))-((('01_Supuestos'!F31*$I35)*'01_Supuestos'!$F$11*($H35-'01_Supuestos'!$F$9))*'01_Supuestos'!$F$12)-(('01_Supuestos'!F31*$I35)*'01_Supuestos'!$F$11*$K35)-(IF(('01_Supuestos'!F31*$I35)&gt;0,'01_Supuestos'!$F$15,0)))-($J35*'01_Supuestos'!F33)))*'01_Supuestos'!$F$16)</f>
        <v/>
      </c>
      <c r="X35" s="101">
        <f>((('01_Supuestos'!G31*$I35)*'01_Supuestos'!$F$11*($H35-'01_Supuestos'!$F$9))-((('01_Supuestos'!G31*$I35)*'01_Supuestos'!$F$11*($H35-'01_Supuestos'!$F$9))*'01_Supuestos'!$F$12)-(('01_Supuestos'!G31*$I35)*'01_Supuestos'!$F$11*$K35)-(IF(('01_Supuestos'!G31*$I35)&gt;0,'01_Supuestos'!$F$15,0)))-((('01_Supuestos'!G31*$I35)*'01_Supuestos'!$F$11*($H35-'01_Supuestos'!$F$9))*'01_Supuestos'!$F$18)-($J35*'01_Supuestos'!G32)-(IF('01_Supuestos'!G30=MAX('01_Supuestos'!$C$30:$M$30),'01_Supuestos'!$F$19,0))-(MAX(0,(((('01_Supuestos'!G31*$I35)*'01_Supuestos'!$F$11*($H35-'01_Supuestos'!$F$9))-((('01_Supuestos'!G31*$I35)*'01_Supuestos'!$F$11*($H35-'01_Supuestos'!$F$9))*'01_Supuestos'!$F$12)-(('01_Supuestos'!G31*$I35)*'01_Supuestos'!$F$11*$K35)-(IF(('01_Supuestos'!G31*$I35)&gt;0,'01_Supuestos'!$F$15,0)))-($J35*'01_Supuestos'!G33)))*'01_Supuestos'!$F$16)</f>
        <v/>
      </c>
      <c r="Y35" s="101">
        <f>((('01_Supuestos'!H31*$I35)*'01_Supuestos'!$F$11*($H35-'01_Supuestos'!$F$9))-((('01_Supuestos'!H31*$I35)*'01_Supuestos'!$F$11*($H35-'01_Supuestos'!$F$9))*'01_Supuestos'!$F$12)-(('01_Supuestos'!H31*$I35)*'01_Supuestos'!$F$11*$K35)-(IF(('01_Supuestos'!H31*$I35)&gt;0,'01_Supuestos'!$F$15,0)))-((('01_Supuestos'!H31*$I35)*'01_Supuestos'!$F$11*($H35-'01_Supuestos'!$F$9))*'01_Supuestos'!$F$18)-($J35*'01_Supuestos'!H32)-(IF('01_Supuestos'!H30=MAX('01_Supuestos'!$C$30:$M$30),'01_Supuestos'!$F$19,0))-(MAX(0,(((('01_Supuestos'!H31*$I35)*'01_Supuestos'!$F$11*($H35-'01_Supuestos'!$F$9))-((('01_Supuestos'!H31*$I35)*'01_Supuestos'!$F$11*($H35-'01_Supuestos'!$F$9))*'01_Supuestos'!$F$12)-(('01_Supuestos'!H31*$I35)*'01_Supuestos'!$F$11*$K35)-(IF(('01_Supuestos'!H31*$I35)&gt;0,'01_Supuestos'!$F$15,0)))-($J35*'01_Supuestos'!H33)))*'01_Supuestos'!$F$16)</f>
        <v/>
      </c>
      <c r="Z35" s="101">
        <f>((('01_Supuestos'!I31*$I35)*'01_Supuestos'!$F$11*($H35-'01_Supuestos'!$F$9))-((('01_Supuestos'!I31*$I35)*'01_Supuestos'!$F$11*($H35-'01_Supuestos'!$F$9))*'01_Supuestos'!$F$12)-(('01_Supuestos'!I31*$I35)*'01_Supuestos'!$F$11*$K35)-(IF(('01_Supuestos'!I31*$I35)&gt;0,'01_Supuestos'!$F$15,0)))-((('01_Supuestos'!I31*$I35)*'01_Supuestos'!$F$11*($H35-'01_Supuestos'!$F$9))*'01_Supuestos'!$F$18)-($J35*'01_Supuestos'!I32)-(IF('01_Supuestos'!I30=MAX('01_Supuestos'!$C$30:$M$30),'01_Supuestos'!$F$19,0))-(MAX(0,(((('01_Supuestos'!I31*$I35)*'01_Supuestos'!$F$11*($H35-'01_Supuestos'!$F$9))-((('01_Supuestos'!I31*$I35)*'01_Supuestos'!$F$11*($H35-'01_Supuestos'!$F$9))*'01_Supuestos'!$F$12)-(('01_Supuestos'!I31*$I35)*'01_Supuestos'!$F$11*$K35)-(IF(('01_Supuestos'!I31*$I35)&gt;0,'01_Supuestos'!$F$15,0)))-($J35*'01_Supuestos'!I33)))*'01_Supuestos'!$F$16)</f>
        <v/>
      </c>
      <c r="AA35" s="101">
        <f>((('01_Supuestos'!J31*$I35)*'01_Supuestos'!$F$11*($H35-'01_Supuestos'!$F$9))-((('01_Supuestos'!J31*$I35)*'01_Supuestos'!$F$11*($H35-'01_Supuestos'!$F$9))*'01_Supuestos'!$F$12)-(('01_Supuestos'!J31*$I35)*'01_Supuestos'!$F$11*$K35)-(IF(('01_Supuestos'!J31*$I35)&gt;0,'01_Supuestos'!$F$15,0)))-((('01_Supuestos'!J31*$I35)*'01_Supuestos'!$F$11*($H35-'01_Supuestos'!$F$9))*'01_Supuestos'!$F$18)-($J35*'01_Supuestos'!J32)-(IF('01_Supuestos'!J30=MAX('01_Supuestos'!$C$30:$M$30),'01_Supuestos'!$F$19,0))-(MAX(0,(((('01_Supuestos'!J31*$I35)*'01_Supuestos'!$F$11*($H35-'01_Supuestos'!$F$9))-((('01_Supuestos'!J31*$I35)*'01_Supuestos'!$F$11*($H35-'01_Supuestos'!$F$9))*'01_Supuestos'!$F$12)-(('01_Supuestos'!J31*$I35)*'01_Supuestos'!$F$11*$K35)-(IF(('01_Supuestos'!J31*$I35)&gt;0,'01_Supuestos'!$F$15,0)))-($J35*'01_Supuestos'!J33)))*'01_Supuestos'!$F$16)</f>
        <v/>
      </c>
      <c r="AB35" s="101">
        <f>((('01_Supuestos'!K31*$I35)*'01_Supuestos'!$F$11*($H35-'01_Supuestos'!$F$9))-((('01_Supuestos'!K31*$I35)*'01_Supuestos'!$F$11*($H35-'01_Supuestos'!$F$9))*'01_Supuestos'!$F$12)-(('01_Supuestos'!K31*$I35)*'01_Supuestos'!$F$11*$K35)-(IF(('01_Supuestos'!K31*$I35)&gt;0,'01_Supuestos'!$F$15,0)))-((('01_Supuestos'!K31*$I35)*'01_Supuestos'!$F$11*($H35-'01_Supuestos'!$F$9))*'01_Supuestos'!$F$18)-($J35*'01_Supuestos'!K32)-(IF('01_Supuestos'!K30=MAX('01_Supuestos'!$C$30:$M$30),'01_Supuestos'!$F$19,0))-(MAX(0,(((('01_Supuestos'!K31*$I35)*'01_Supuestos'!$F$11*($H35-'01_Supuestos'!$F$9))-((('01_Supuestos'!K31*$I35)*'01_Supuestos'!$F$11*($H35-'01_Supuestos'!$F$9))*'01_Supuestos'!$F$12)-(('01_Supuestos'!K31*$I35)*'01_Supuestos'!$F$11*$K35)-(IF(('01_Supuestos'!K31*$I35)&gt;0,'01_Supuestos'!$F$15,0)))-($J35*'01_Supuestos'!K33)))*'01_Supuestos'!$F$16)</f>
        <v/>
      </c>
      <c r="AC35" s="101">
        <f>((('01_Supuestos'!L31*$I35)*'01_Supuestos'!$F$11*($H35-'01_Supuestos'!$F$9))-((('01_Supuestos'!L31*$I35)*'01_Supuestos'!$F$11*($H35-'01_Supuestos'!$F$9))*'01_Supuestos'!$F$12)-(('01_Supuestos'!L31*$I35)*'01_Supuestos'!$F$11*$K35)-(IF(('01_Supuestos'!L31*$I35)&gt;0,'01_Supuestos'!$F$15,0)))-((('01_Supuestos'!L31*$I35)*'01_Supuestos'!$F$11*($H35-'01_Supuestos'!$F$9))*'01_Supuestos'!$F$18)-($J35*'01_Supuestos'!L32)-(IF('01_Supuestos'!L30=MAX('01_Supuestos'!$C$30:$M$30),'01_Supuestos'!$F$19,0))-(MAX(0,(((('01_Supuestos'!L31*$I35)*'01_Supuestos'!$F$11*($H35-'01_Supuestos'!$F$9))-((('01_Supuestos'!L31*$I35)*'01_Supuestos'!$F$11*($H35-'01_Supuestos'!$F$9))*'01_Supuestos'!$F$12)-(('01_Supuestos'!L31*$I35)*'01_Supuestos'!$F$11*$K35)-(IF(('01_Supuestos'!L31*$I35)&gt;0,'01_Supuestos'!$F$15,0)))-($J35*'01_Supuestos'!L33)))*'01_Supuestos'!$F$16)</f>
        <v/>
      </c>
      <c r="AD35" s="101">
        <f>((('01_Supuestos'!M31*$I35)*'01_Supuestos'!$F$11*($H35-'01_Supuestos'!$F$9))-((('01_Supuestos'!M31*$I35)*'01_Supuestos'!$F$11*($H35-'01_Supuestos'!$F$9))*'01_Supuestos'!$F$12)-(('01_Supuestos'!M31*$I35)*'01_Supuestos'!$F$11*$K35)-(IF(('01_Supuestos'!M31*$I35)&gt;0,'01_Supuestos'!$F$15,0)))-((('01_Supuestos'!M31*$I35)*'01_Supuestos'!$F$11*($H35-'01_Supuestos'!$F$9))*'01_Supuestos'!$F$18)-($J35*'01_Supuestos'!M32)-(IF('01_Supuestos'!M30=MAX('01_Supuestos'!$C$30:$M$30),'01_Supuestos'!$F$19,0))-(MAX(0,(((('01_Supuestos'!M31*$I35)*'01_Supuestos'!$F$11*($H35-'01_Supuestos'!$F$9))-((('01_Supuestos'!M31*$I35)*'01_Supuestos'!$F$11*($H35-'01_Supuestos'!$F$9))*'01_Supuestos'!$F$12)-(('01_Supuestos'!M31*$I35)*'01_Supuestos'!$F$11*$K35)-(IF(('01_Supuestos'!M31*$I35)&gt;0,'01_Supuestos'!$F$15,0)))-($J35*'01_Supuestos'!M33)))*'01_Supuestos'!$F$16)</f>
        <v/>
      </c>
      <c r="AE35" s="101">
        <f>0</f>
        <v/>
      </c>
      <c r="AF35" s="108">
        <f>IF(S35&gt;R35,"Appraisal+Decision",IF(S35&lt;R35,"Develop Now","Indiferente"))</f>
        <v/>
      </c>
      <c r="AJ35" s="108">
        <f>AJ34+$AI$22</f>
        <v/>
      </c>
      <c r="AK35" s="36">
        <f>COUNTIFS($S$31:INDEX($S:$S,30+$B$4),"&gt;"&amp;AJ35-$AI$22,$S$31:INDEX($S:$S,30+$B$4),"&lt;="&amp;AJ35)</f>
        <v/>
      </c>
    </row>
    <row r="36">
      <c r="A36" s="6" t="n">
        <v>6</v>
      </c>
      <c r="B36" s="27">
        <f>RAND()</f>
        <v/>
      </c>
      <c r="C36" s="27">
        <f>RAND()</f>
        <v/>
      </c>
      <c r="D36" s="27">
        <f>RAND()</f>
        <v/>
      </c>
      <c r="E36" s="27">
        <f>RAND()</f>
        <v/>
      </c>
      <c r="F36" s="27">
        <f>RAND()</f>
        <v/>
      </c>
      <c r="G36" s="27">
        <f>RAND()</f>
        <v/>
      </c>
      <c r="H36" s="102">
        <f>IF(B36&lt;($B$11-$B$10)/($B$12-$B$10), $B$10+SQRT(B36*($B$11-$B$10)*($B$12-$B$10)), $B$12-SQRT((1-B36)*($B$12-$B$11)*($B$12-$B$10)))</f>
        <v/>
      </c>
      <c r="I36" s="27">
        <f>MAX(0.1,NORMINV(C36,$B$13,$B$14))</f>
        <v/>
      </c>
      <c r="J36" s="102">
        <f>'01_Supuestos'!$F$13*MAX(0.65,NORMINV(D36,1,$B$15))</f>
        <v/>
      </c>
      <c r="K36" s="102">
        <f>'01_Supuestos'!$F$14*MAX(0.6,NORMINV(E36,1,$B$16))</f>
        <v/>
      </c>
      <c r="L36" s="102">
        <f>--(F36&lt;=$B$5)</f>
        <v/>
      </c>
      <c r="M36" s="102">
        <f>IF(L36=1, IF(G36&lt;=$B$6, "+", "-"), IF(G36&lt;=(1-$B$7), "+", "-"))</f>
        <v/>
      </c>
      <c r="N36" s="103">
        <f>IF(M36="+",'05_Bayes_Arbol'!$B$16,'05_Bayes_Arbol'!$B$17)</f>
        <v/>
      </c>
      <c r="O36" s="102">
        <f>SUMPRODUCT(T36:AD36,'01_Supuestos'!$C$34:$M$34)</f>
        <v/>
      </c>
      <c r="P36" s="102">
        <f>N36*O36 + (1-N36)*$B$9</f>
        <v/>
      </c>
      <c r="Q36" s="102">
        <f>--(P36&gt;0)</f>
        <v/>
      </c>
      <c r="R36" s="102">
        <f>IF(L36=1,O36,$B$9)</f>
        <v/>
      </c>
      <c r="S36" s="102">
        <f>-$B$8 + IF(Q36=1, IF(L36=1,O36,$B$9), 0)</f>
        <v/>
      </c>
      <c r="T36" s="101">
        <f>((('01_Supuestos'!C31*$I36)*'01_Supuestos'!$F$11*($H36-'01_Supuestos'!$F$9))-((('01_Supuestos'!C31*$I36)*'01_Supuestos'!$F$11*($H36-'01_Supuestos'!$F$9))*'01_Supuestos'!$F$12)-(('01_Supuestos'!C31*$I36)*'01_Supuestos'!$F$11*$K36)-(IF(('01_Supuestos'!C31*$I36)&gt;0,'01_Supuestos'!$F$15,0)))-((('01_Supuestos'!C31*$I36)*'01_Supuestos'!$F$11*($H36-'01_Supuestos'!$F$9))*'01_Supuestos'!$F$18)-($J36*'01_Supuestos'!C32)-(IF('01_Supuestos'!C30=MAX('01_Supuestos'!$C$30:$M$30),'01_Supuestos'!$F$19,0))-(MAX(0,(((('01_Supuestos'!C31*$I36)*'01_Supuestos'!$F$11*($H36-'01_Supuestos'!$F$9))-((('01_Supuestos'!C31*$I36)*'01_Supuestos'!$F$11*($H36-'01_Supuestos'!$F$9))*'01_Supuestos'!$F$12)-(('01_Supuestos'!C31*$I36)*'01_Supuestos'!$F$11*$K36)-(IF(('01_Supuestos'!C31*$I36)&gt;0,'01_Supuestos'!$F$15,0)))-($J36*'01_Supuestos'!C33)))*'01_Supuestos'!$F$16)</f>
        <v/>
      </c>
      <c r="U36" s="101">
        <f>((('01_Supuestos'!D31*$I36)*'01_Supuestos'!$F$11*($H36-'01_Supuestos'!$F$9))-((('01_Supuestos'!D31*$I36)*'01_Supuestos'!$F$11*($H36-'01_Supuestos'!$F$9))*'01_Supuestos'!$F$12)-(('01_Supuestos'!D31*$I36)*'01_Supuestos'!$F$11*$K36)-(IF(('01_Supuestos'!D31*$I36)&gt;0,'01_Supuestos'!$F$15,0)))-((('01_Supuestos'!D31*$I36)*'01_Supuestos'!$F$11*($H36-'01_Supuestos'!$F$9))*'01_Supuestos'!$F$18)-($J36*'01_Supuestos'!D32)-(IF('01_Supuestos'!D30=MAX('01_Supuestos'!$C$30:$M$30),'01_Supuestos'!$F$19,0))-(MAX(0,(((('01_Supuestos'!D31*$I36)*'01_Supuestos'!$F$11*($H36-'01_Supuestos'!$F$9))-((('01_Supuestos'!D31*$I36)*'01_Supuestos'!$F$11*($H36-'01_Supuestos'!$F$9))*'01_Supuestos'!$F$12)-(('01_Supuestos'!D31*$I36)*'01_Supuestos'!$F$11*$K36)-(IF(('01_Supuestos'!D31*$I36)&gt;0,'01_Supuestos'!$F$15,0)))-($J36*'01_Supuestos'!D33)))*'01_Supuestos'!$F$16)</f>
        <v/>
      </c>
      <c r="V36" s="101">
        <f>((('01_Supuestos'!E31*$I36)*'01_Supuestos'!$F$11*($H36-'01_Supuestos'!$F$9))-((('01_Supuestos'!E31*$I36)*'01_Supuestos'!$F$11*($H36-'01_Supuestos'!$F$9))*'01_Supuestos'!$F$12)-(('01_Supuestos'!E31*$I36)*'01_Supuestos'!$F$11*$K36)-(IF(('01_Supuestos'!E31*$I36)&gt;0,'01_Supuestos'!$F$15,0)))-((('01_Supuestos'!E31*$I36)*'01_Supuestos'!$F$11*($H36-'01_Supuestos'!$F$9))*'01_Supuestos'!$F$18)-($J36*'01_Supuestos'!E32)-(IF('01_Supuestos'!E30=MAX('01_Supuestos'!$C$30:$M$30),'01_Supuestos'!$F$19,0))-(MAX(0,(((('01_Supuestos'!E31*$I36)*'01_Supuestos'!$F$11*($H36-'01_Supuestos'!$F$9))-((('01_Supuestos'!E31*$I36)*'01_Supuestos'!$F$11*($H36-'01_Supuestos'!$F$9))*'01_Supuestos'!$F$12)-(('01_Supuestos'!E31*$I36)*'01_Supuestos'!$F$11*$K36)-(IF(('01_Supuestos'!E31*$I36)&gt;0,'01_Supuestos'!$F$15,0)))-($J36*'01_Supuestos'!E33)))*'01_Supuestos'!$F$16)</f>
        <v/>
      </c>
      <c r="W36" s="101">
        <f>((('01_Supuestos'!F31*$I36)*'01_Supuestos'!$F$11*($H36-'01_Supuestos'!$F$9))-((('01_Supuestos'!F31*$I36)*'01_Supuestos'!$F$11*($H36-'01_Supuestos'!$F$9))*'01_Supuestos'!$F$12)-(('01_Supuestos'!F31*$I36)*'01_Supuestos'!$F$11*$K36)-(IF(('01_Supuestos'!F31*$I36)&gt;0,'01_Supuestos'!$F$15,0)))-((('01_Supuestos'!F31*$I36)*'01_Supuestos'!$F$11*($H36-'01_Supuestos'!$F$9))*'01_Supuestos'!$F$18)-($J36*'01_Supuestos'!F32)-(IF('01_Supuestos'!F30=MAX('01_Supuestos'!$C$30:$M$30),'01_Supuestos'!$F$19,0))-(MAX(0,(((('01_Supuestos'!F31*$I36)*'01_Supuestos'!$F$11*($H36-'01_Supuestos'!$F$9))-((('01_Supuestos'!F31*$I36)*'01_Supuestos'!$F$11*($H36-'01_Supuestos'!$F$9))*'01_Supuestos'!$F$12)-(('01_Supuestos'!F31*$I36)*'01_Supuestos'!$F$11*$K36)-(IF(('01_Supuestos'!F31*$I36)&gt;0,'01_Supuestos'!$F$15,0)))-($J36*'01_Supuestos'!F33)))*'01_Supuestos'!$F$16)</f>
        <v/>
      </c>
      <c r="X36" s="101">
        <f>((('01_Supuestos'!G31*$I36)*'01_Supuestos'!$F$11*($H36-'01_Supuestos'!$F$9))-((('01_Supuestos'!G31*$I36)*'01_Supuestos'!$F$11*($H36-'01_Supuestos'!$F$9))*'01_Supuestos'!$F$12)-(('01_Supuestos'!G31*$I36)*'01_Supuestos'!$F$11*$K36)-(IF(('01_Supuestos'!G31*$I36)&gt;0,'01_Supuestos'!$F$15,0)))-((('01_Supuestos'!G31*$I36)*'01_Supuestos'!$F$11*($H36-'01_Supuestos'!$F$9))*'01_Supuestos'!$F$18)-($J36*'01_Supuestos'!G32)-(IF('01_Supuestos'!G30=MAX('01_Supuestos'!$C$30:$M$30),'01_Supuestos'!$F$19,0))-(MAX(0,(((('01_Supuestos'!G31*$I36)*'01_Supuestos'!$F$11*($H36-'01_Supuestos'!$F$9))-((('01_Supuestos'!G31*$I36)*'01_Supuestos'!$F$11*($H36-'01_Supuestos'!$F$9))*'01_Supuestos'!$F$12)-(('01_Supuestos'!G31*$I36)*'01_Supuestos'!$F$11*$K36)-(IF(('01_Supuestos'!G31*$I36)&gt;0,'01_Supuestos'!$F$15,0)))-($J36*'01_Supuestos'!G33)))*'01_Supuestos'!$F$16)</f>
        <v/>
      </c>
      <c r="Y36" s="101">
        <f>((('01_Supuestos'!H31*$I36)*'01_Supuestos'!$F$11*($H36-'01_Supuestos'!$F$9))-((('01_Supuestos'!H31*$I36)*'01_Supuestos'!$F$11*($H36-'01_Supuestos'!$F$9))*'01_Supuestos'!$F$12)-(('01_Supuestos'!H31*$I36)*'01_Supuestos'!$F$11*$K36)-(IF(('01_Supuestos'!H31*$I36)&gt;0,'01_Supuestos'!$F$15,0)))-((('01_Supuestos'!H31*$I36)*'01_Supuestos'!$F$11*($H36-'01_Supuestos'!$F$9))*'01_Supuestos'!$F$18)-($J36*'01_Supuestos'!H32)-(IF('01_Supuestos'!H30=MAX('01_Supuestos'!$C$30:$M$30),'01_Supuestos'!$F$19,0))-(MAX(0,(((('01_Supuestos'!H31*$I36)*'01_Supuestos'!$F$11*($H36-'01_Supuestos'!$F$9))-((('01_Supuestos'!H31*$I36)*'01_Supuestos'!$F$11*($H36-'01_Supuestos'!$F$9))*'01_Supuestos'!$F$12)-(('01_Supuestos'!H31*$I36)*'01_Supuestos'!$F$11*$K36)-(IF(('01_Supuestos'!H31*$I36)&gt;0,'01_Supuestos'!$F$15,0)))-($J36*'01_Supuestos'!H33)))*'01_Supuestos'!$F$16)</f>
        <v/>
      </c>
      <c r="Z36" s="101">
        <f>((('01_Supuestos'!I31*$I36)*'01_Supuestos'!$F$11*($H36-'01_Supuestos'!$F$9))-((('01_Supuestos'!I31*$I36)*'01_Supuestos'!$F$11*($H36-'01_Supuestos'!$F$9))*'01_Supuestos'!$F$12)-(('01_Supuestos'!I31*$I36)*'01_Supuestos'!$F$11*$K36)-(IF(('01_Supuestos'!I31*$I36)&gt;0,'01_Supuestos'!$F$15,0)))-((('01_Supuestos'!I31*$I36)*'01_Supuestos'!$F$11*($H36-'01_Supuestos'!$F$9))*'01_Supuestos'!$F$18)-($J36*'01_Supuestos'!I32)-(IF('01_Supuestos'!I30=MAX('01_Supuestos'!$C$30:$M$30),'01_Supuestos'!$F$19,0))-(MAX(0,(((('01_Supuestos'!I31*$I36)*'01_Supuestos'!$F$11*($H36-'01_Supuestos'!$F$9))-((('01_Supuestos'!I31*$I36)*'01_Supuestos'!$F$11*($H36-'01_Supuestos'!$F$9))*'01_Supuestos'!$F$12)-(('01_Supuestos'!I31*$I36)*'01_Supuestos'!$F$11*$K36)-(IF(('01_Supuestos'!I31*$I36)&gt;0,'01_Supuestos'!$F$15,0)))-($J36*'01_Supuestos'!I33)))*'01_Supuestos'!$F$16)</f>
        <v/>
      </c>
      <c r="AA36" s="101">
        <f>((('01_Supuestos'!J31*$I36)*'01_Supuestos'!$F$11*($H36-'01_Supuestos'!$F$9))-((('01_Supuestos'!J31*$I36)*'01_Supuestos'!$F$11*($H36-'01_Supuestos'!$F$9))*'01_Supuestos'!$F$12)-(('01_Supuestos'!J31*$I36)*'01_Supuestos'!$F$11*$K36)-(IF(('01_Supuestos'!J31*$I36)&gt;0,'01_Supuestos'!$F$15,0)))-((('01_Supuestos'!J31*$I36)*'01_Supuestos'!$F$11*($H36-'01_Supuestos'!$F$9))*'01_Supuestos'!$F$18)-($J36*'01_Supuestos'!J32)-(IF('01_Supuestos'!J30=MAX('01_Supuestos'!$C$30:$M$30),'01_Supuestos'!$F$19,0))-(MAX(0,(((('01_Supuestos'!J31*$I36)*'01_Supuestos'!$F$11*($H36-'01_Supuestos'!$F$9))-((('01_Supuestos'!J31*$I36)*'01_Supuestos'!$F$11*($H36-'01_Supuestos'!$F$9))*'01_Supuestos'!$F$12)-(('01_Supuestos'!J31*$I36)*'01_Supuestos'!$F$11*$K36)-(IF(('01_Supuestos'!J31*$I36)&gt;0,'01_Supuestos'!$F$15,0)))-($J36*'01_Supuestos'!J33)))*'01_Supuestos'!$F$16)</f>
        <v/>
      </c>
      <c r="AB36" s="101">
        <f>((('01_Supuestos'!K31*$I36)*'01_Supuestos'!$F$11*($H36-'01_Supuestos'!$F$9))-((('01_Supuestos'!K31*$I36)*'01_Supuestos'!$F$11*($H36-'01_Supuestos'!$F$9))*'01_Supuestos'!$F$12)-(('01_Supuestos'!K31*$I36)*'01_Supuestos'!$F$11*$K36)-(IF(('01_Supuestos'!K31*$I36)&gt;0,'01_Supuestos'!$F$15,0)))-((('01_Supuestos'!K31*$I36)*'01_Supuestos'!$F$11*($H36-'01_Supuestos'!$F$9))*'01_Supuestos'!$F$18)-($J36*'01_Supuestos'!K32)-(IF('01_Supuestos'!K30=MAX('01_Supuestos'!$C$30:$M$30),'01_Supuestos'!$F$19,0))-(MAX(0,(((('01_Supuestos'!K31*$I36)*'01_Supuestos'!$F$11*($H36-'01_Supuestos'!$F$9))-((('01_Supuestos'!K31*$I36)*'01_Supuestos'!$F$11*($H36-'01_Supuestos'!$F$9))*'01_Supuestos'!$F$12)-(('01_Supuestos'!K31*$I36)*'01_Supuestos'!$F$11*$K36)-(IF(('01_Supuestos'!K31*$I36)&gt;0,'01_Supuestos'!$F$15,0)))-($J36*'01_Supuestos'!K33)))*'01_Supuestos'!$F$16)</f>
        <v/>
      </c>
      <c r="AC36" s="101">
        <f>((('01_Supuestos'!L31*$I36)*'01_Supuestos'!$F$11*($H36-'01_Supuestos'!$F$9))-((('01_Supuestos'!L31*$I36)*'01_Supuestos'!$F$11*($H36-'01_Supuestos'!$F$9))*'01_Supuestos'!$F$12)-(('01_Supuestos'!L31*$I36)*'01_Supuestos'!$F$11*$K36)-(IF(('01_Supuestos'!L31*$I36)&gt;0,'01_Supuestos'!$F$15,0)))-((('01_Supuestos'!L31*$I36)*'01_Supuestos'!$F$11*($H36-'01_Supuestos'!$F$9))*'01_Supuestos'!$F$18)-($J36*'01_Supuestos'!L32)-(IF('01_Supuestos'!L30=MAX('01_Supuestos'!$C$30:$M$30),'01_Supuestos'!$F$19,0))-(MAX(0,(((('01_Supuestos'!L31*$I36)*'01_Supuestos'!$F$11*($H36-'01_Supuestos'!$F$9))-((('01_Supuestos'!L31*$I36)*'01_Supuestos'!$F$11*($H36-'01_Supuestos'!$F$9))*'01_Supuestos'!$F$12)-(('01_Supuestos'!L31*$I36)*'01_Supuestos'!$F$11*$K36)-(IF(('01_Supuestos'!L31*$I36)&gt;0,'01_Supuestos'!$F$15,0)))-($J36*'01_Supuestos'!L33)))*'01_Supuestos'!$F$16)</f>
        <v/>
      </c>
      <c r="AD36" s="101">
        <f>((('01_Supuestos'!M31*$I36)*'01_Supuestos'!$F$11*($H36-'01_Supuestos'!$F$9))-((('01_Supuestos'!M31*$I36)*'01_Supuestos'!$F$11*($H36-'01_Supuestos'!$F$9))*'01_Supuestos'!$F$12)-(('01_Supuestos'!M31*$I36)*'01_Supuestos'!$F$11*$K36)-(IF(('01_Supuestos'!M31*$I36)&gt;0,'01_Supuestos'!$F$15,0)))-((('01_Supuestos'!M31*$I36)*'01_Supuestos'!$F$11*($H36-'01_Supuestos'!$F$9))*'01_Supuestos'!$F$18)-($J36*'01_Supuestos'!M32)-(IF('01_Supuestos'!M30=MAX('01_Supuestos'!$C$30:$M$30),'01_Supuestos'!$F$19,0))-(MAX(0,(((('01_Supuestos'!M31*$I36)*'01_Supuestos'!$F$11*($H36-'01_Supuestos'!$F$9))-((('01_Supuestos'!M31*$I36)*'01_Supuestos'!$F$11*($H36-'01_Supuestos'!$F$9))*'01_Supuestos'!$F$12)-(('01_Supuestos'!M31*$I36)*'01_Supuestos'!$F$11*$K36)-(IF(('01_Supuestos'!M31*$I36)&gt;0,'01_Supuestos'!$F$15,0)))-($J36*'01_Supuestos'!M33)))*'01_Supuestos'!$F$16)</f>
        <v/>
      </c>
      <c r="AE36" s="101">
        <f>0</f>
        <v/>
      </c>
      <c r="AF36" s="108">
        <f>IF(S36&gt;R36,"Appraisal+Decision",IF(S36&lt;R36,"Develop Now","Indiferente"))</f>
        <v/>
      </c>
      <c r="AJ36" s="108">
        <f>AJ35+$AI$22</f>
        <v/>
      </c>
      <c r="AK36" s="36">
        <f>COUNTIFS($S$31:INDEX($S:$S,30+$B$4),"&gt;"&amp;AJ36-$AI$22,$S$31:INDEX($S:$S,30+$B$4),"&lt;="&amp;AJ36)</f>
        <v/>
      </c>
    </row>
    <row r="37">
      <c r="A37" s="6" t="n">
        <v>7</v>
      </c>
      <c r="B37" s="27">
        <f>RAND()</f>
        <v/>
      </c>
      <c r="C37" s="27">
        <f>RAND()</f>
        <v/>
      </c>
      <c r="D37" s="27">
        <f>RAND()</f>
        <v/>
      </c>
      <c r="E37" s="27">
        <f>RAND()</f>
        <v/>
      </c>
      <c r="F37" s="27">
        <f>RAND()</f>
        <v/>
      </c>
      <c r="G37" s="27">
        <f>RAND()</f>
        <v/>
      </c>
      <c r="H37" s="102">
        <f>IF(B37&lt;($B$11-$B$10)/($B$12-$B$10), $B$10+SQRT(B37*($B$11-$B$10)*($B$12-$B$10)), $B$12-SQRT((1-B37)*($B$12-$B$11)*($B$12-$B$10)))</f>
        <v/>
      </c>
      <c r="I37" s="27">
        <f>MAX(0.1,NORMINV(C37,$B$13,$B$14))</f>
        <v/>
      </c>
      <c r="J37" s="102">
        <f>'01_Supuestos'!$F$13*MAX(0.65,NORMINV(D37,1,$B$15))</f>
        <v/>
      </c>
      <c r="K37" s="102">
        <f>'01_Supuestos'!$F$14*MAX(0.6,NORMINV(E37,1,$B$16))</f>
        <v/>
      </c>
      <c r="L37" s="102">
        <f>--(F37&lt;=$B$5)</f>
        <v/>
      </c>
      <c r="M37" s="102">
        <f>IF(L37=1, IF(G37&lt;=$B$6, "+", "-"), IF(G37&lt;=(1-$B$7), "+", "-"))</f>
        <v/>
      </c>
      <c r="N37" s="103">
        <f>IF(M37="+",'05_Bayes_Arbol'!$B$16,'05_Bayes_Arbol'!$B$17)</f>
        <v/>
      </c>
      <c r="O37" s="102">
        <f>SUMPRODUCT(T37:AD37,'01_Supuestos'!$C$34:$M$34)</f>
        <v/>
      </c>
      <c r="P37" s="102">
        <f>N37*O37 + (1-N37)*$B$9</f>
        <v/>
      </c>
      <c r="Q37" s="102">
        <f>--(P37&gt;0)</f>
        <v/>
      </c>
      <c r="R37" s="102">
        <f>IF(L37=1,O37,$B$9)</f>
        <v/>
      </c>
      <c r="S37" s="102">
        <f>-$B$8 + IF(Q37=1, IF(L37=1,O37,$B$9), 0)</f>
        <v/>
      </c>
      <c r="T37" s="101">
        <f>((('01_Supuestos'!C31*$I37)*'01_Supuestos'!$F$11*($H37-'01_Supuestos'!$F$9))-((('01_Supuestos'!C31*$I37)*'01_Supuestos'!$F$11*($H37-'01_Supuestos'!$F$9))*'01_Supuestos'!$F$12)-(('01_Supuestos'!C31*$I37)*'01_Supuestos'!$F$11*$K37)-(IF(('01_Supuestos'!C31*$I37)&gt;0,'01_Supuestos'!$F$15,0)))-((('01_Supuestos'!C31*$I37)*'01_Supuestos'!$F$11*($H37-'01_Supuestos'!$F$9))*'01_Supuestos'!$F$18)-($J37*'01_Supuestos'!C32)-(IF('01_Supuestos'!C30=MAX('01_Supuestos'!$C$30:$M$30),'01_Supuestos'!$F$19,0))-(MAX(0,(((('01_Supuestos'!C31*$I37)*'01_Supuestos'!$F$11*($H37-'01_Supuestos'!$F$9))-((('01_Supuestos'!C31*$I37)*'01_Supuestos'!$F$11*($H37-'01_Supuestos'!$F$9))*'01_Supuestos'!$F$12)-(('01_Supuestos'!C31*$I37)*'01_Supuestos'!$F$11*$K37)-(IF(('01_Supuestos'!C31*$I37)&gt;0,'01_Supuestos'!$F$15,0)))-($J37*'01_Supuestos'!C33)))*'01_Supuestos'!$F$16)</f>
        <v/>
      </c>
      <c r="U37" s="101">
        <f>((('01_Supuestos'!D31*$I37)*'01_Supuestos'!$F$11*($H37-'01_Supuestos'!$F$9))-((('01_Supuestos'!D31*$I37)*'01_Supuestos'!$F$11*($H37-'01_Supuestos'!$F$9))*'01_Supuestos'!$F$12)-(('01_Supuestos'!D31*$I37)*'01_Supuestos'!$F$11*$K37)-(IF(('01_Supuestos'!D31*$I37)&gt;0,'01_Supuestos'!$F$15,0)))-((('01_Supuestos'!D31*$I37)*'01_Supuestos'!$F$11*($H37-'01_Supuestos'!$F$9))*'01_Supuestos'!$F$18)-($J37*'01_Supuestos'!D32)-(IF('01_Supuestos'!D30=MAX('01_Supuestos'!$C$30:$M$30),'01_Supuestos'!$F$19,0))-(MAX(0,(((('01_Supuestos'!D31*$I37)*'01_Supuestos'!$F$11*($H37-'01_Supuestos'!$F$9))-((('01_Supuestos'!D31*$I37)*'01_Supuestos'!$F$11*($H37-'01_Supuestos'!$F$9))*'01_Supuestos'!$F$12)-(('01_Supuestos'!D31*$I37)*'01_Supuestos'!$F$11*$K37)-(IF(('01_Supuestos'!D31*$I37)&gt;0,'01_Supuestos'!$F$15,0)))-($J37*'01_Supuestos'!D33)))*'01_Supuestos'!$F$16)</f>
        <v/>
      </c>
      <c r="V37" s="101">
        <f>((('01_Supuestos'!E31*$I37)*'01_Supuestos'!$F$11*($H37-'01_Supuestos'!$F$9))-((('01_Supuestos'!E31*$I37)*'01_Supuestos'!$F$11*($H37-'01_Supuestos'!$F$9))*'01_Supuestos'!$F$12)-(('01_Supuestos'!E31*$I37)*'01_Supuestos'!$F$11*$K37)-(IF(('01_Supuestos'!E31*$I37)&gt;0,'01_Supuestos'!$F$15,0)))-((('01_Supuestos'!E31*$I37)*'01_Supuestos'!$F$11*($H37-'01_Supuestos'!$F$9))*'01_Supuestos'!$F$18)-($J37*'01_Supuestos'!E32)-(IF('01_Supuestos'!E30=MAX('01_Supuestos'!$C$30:$M$30),'01_Supuestos'!$F$19,0))-(MAX(0,(((('01_Supuestos'!E31*$I37)*'01_Supuestos'!$F$11*($H37-'01_Supuestos'!$F$9))-((('01_Supuestos'!E31*$I37)*'01_Supuestos'!$F$11*($H37-'01_Supuestos'!$F$9))*'01_Supuestos'!$F$12)-(('01_Supuestos'!E31*$I37)*'01_Supuestos'!$F$11*$K37)-(IF(('01_Supuestos'!E31*$I37)&gt;0,'01_Supuestos'!$F$15,0)))-($J37*'01_Supuestos'!E33)))*'01_Supuestos'!$F$16)</f>
        <v/>
      </c>
      <c r="W37" s="101">
        <f>((('01_Supuestos'!F31*$I37)*'01_Supuestos'!$F$11*($H37-'01_Supuestos'!$F$9))-((('01_Supuestos'!F31*$I37)*'01_Supuestos'!$F$11*($H37-'01_Supuestos'!$F$9))*'01_Supuestos'!$F$12)-(('01_Supuestos'!F31*$I37)*'01_Supuestos'!$F$11*$K37)-(IF(('01_Supuestos'!F31*$I37)&gt;0,'01_Supuestos'!$F$15,0)))-((('01_Supuestos'!F31*$I37)*'01_Supuestos'!$F$11*($H37-'01_Supuestos'!$F$9))*'01_Supuestos'!$F$18)-($J37*'01_Supuestos'!F32)-(IF('01_Supuestos'!F30=MAX('01_Supuestos'!$C$30:$M$30),'01_Supuestos'!$F$19,0))-(MAX(0,(((('01_Supuestos'!F31*$I37)*'01_Supuestos'!$F$11*($H37-'01_Supuestos'!$F$9))-((('01_Supuestos'!F31*$I37)*'01_Supuestos'!$F$11*($H37-'01_Supuestos'!$F$9))*'01_Supuestos'!$F$12)-(('01_Supuestos'!F31*$I37)*'01_Supuestos'!$F$11*$K37)-(IF(('01_Supuestos'!F31*$I37)&gt;0,'01_Supuestos'!$F$15,0)))-($J37*'01_Supuestos'!F33)))*'01_Supuestos'!$F$16)</f>
        <v/>
      </c>
      <c r="X37" s="101">
        <f>((('01_Supuestos'!G31*$I37)*'01_Supuestos'!$F$11*($H37-'01_Supuestos'!$F$9))-((('01_Supuestos'!G31*$I37)*'01_Supuestos'!$F$11*($H37-'01_Supuestos'!$F$9))*'01_Supuestos'!$F$12)-(('01_Supuestos'!G31*$I37)*'01_Supuestos'!$F$11*$K37)-(IF(('01_Supuestos'!G31*$I37)&gt;0,'01_Supuestos'!$F$15,0)))-((('01_Supuestos'!G31*$I37)*'01_Supuestos'!$F$11*($H37-'01_Supuestos'!$F$9))*'01_Supuestos'!$F$18)-($J37*'01_Supuestos'!G32)-(IF('01_Supuestos'!G30=MAX('01_Supuestos'!$C$30:$M$30),'01_Supuestos'!$F$19,0))-(MAX(0,(((('01_Supuestos'!G31*$I37)*'01_Supuestos'!$F$11*($H37-'01_Supuestos'!$F$9))-((('01_Supuestos'!G31*$I37)*'01_Supuestos'!$F$11*($H37-'01_Supuestos'!$F$9))*'01_Supuestos'!$F$12)-(('01_Supuestos'!G31*$I37)*'01_Supuestos'!$F$11*$K37)-(IF(('01_Supuestos'!G31*$I37)&gt;0,'01_Supuestos'!$F$15,0)))-($J37*'01_Supuestos'!G33)))*'01_Supuestos'!$F$16)</f>
        <v/>
      </c>
      <c r="Y37" s="101">
        <f>((('01_Supuestos'!H31*$I37)*'01_Supuestos'!$F$11*($H37-'01_Supuestos'!$F$9))-((('01_Supuestos'!H31*$I37)*'01_Supuestos'!$F$11*($H37-'01_Supuestos'!$F$9))*'01_Supuestos'!$F$12)-(('01_Supuestos'!H31*$I37)*'01_Supuestos'!$F$11*$K37)-(IF(('01_Supuestos'!H31*$I37)&gt;0,'01_Supuestos'!$F$15,0)))-((('01_Supuestos'!H31*$I37)*'01_Supuestos'!$F$11*($H37-'01_Supuestos'!$F$9))*'01_Supuestos'!$F$18)-($J37*'01_Supuestos'!H32)-(IF('01_Supuestos'!H30=MAX('01_Supuestos'!$C$30:$M$30),'01_Supuestos'!$F$19,0))-(MAX(0,(((('01_Supuestos'!H31*$I37)*'01_Supuestos'!$F$11*($H37-'01_Supuestos'!$F$9))-((('01_Supuestos'!H31*$I37)*'01_Supuestos'!$F$11*($H37-'01_Supuestos'!$F$9))*'01_Supuestos'!$F$12)-(('01_Supuestos'!H31*$I37)*'01_Supuestos'!$F$11*$K37)-(IF(('01_Supuestos'!H31*$I37)&gt;0,'01_Supuestos'!$F$15,0)))-($J37*'01_Supuestos'!H33)))*'01_Supuestos'!$F$16)</f>
        <v/>
      </c>
      <c r="Z37" s="101">
        <f>((('01_Supuestos'!I31*$I37)*'01_Supuestos'!$F$11*($H37-'01_Supuestos'!$F$9))-((('01_Supuestos'!I31*$I37)*'01_Supuestos'!$F$11*($H37-'01_Supuestos'!$F$9))*'01_Supuestos'!$F$12)-(('01_Supuestos'!I31*$I37)*'01_Supuestos'!$F$11*$K37)-(IF(('01_Supuestos'!I31*$I37)&gt;0,'01_Supuestos'!$F$15,0)))-((('01_Supuestos'!I31*$I37)*'01_Supuestos'!$F$11*($H37-'01_Supuestos'!$F$9))*'01_Supuestos'!$F$18)-($J37*'01_Supuestos'!I32)-(IF('01_Supuestos'!I30=MAX('01_Supuestos'!$C$30:$M$30),'01_Supuestos'!$F$19,0))-(MAX(0,(((('01_Supuestos'!I31*$I37)*'01_Supuestos'!$F$11*($H37-'01_Supuestos'!$F$9))-((('01_Supuestos'!I31*$I37)*'01_Supuestos'!$F$11*($H37-'01_Supuestos'!$F$9))*'01_Supuestos'!$F$12)-(('01_Supuestos'!I31*$I37)*'01_Supuestos'!$F$11*$K37)-(IF(('01_Supuestos'!I31*$I37)&gt;0,'01_Supuestos'!$F$15,0)))-($J37*'01_Supuestos'!I33)))*'01_Supuestos'!$F$16)</f>
        <v/>
      </c>
      <c r="AA37" s="101">
        <f>((('01_Supuestos'!J31*$I37)*'01_Supuestos'!$F$11*($H37-'01_Supuestos'!$F$9))-((('01_Supuestos'!J31*$I37)*'01_Supuestos'!$F$11*($H37-'01_Supuestos'!$F$9))*'01_Supuestos'!$F$12)-(('01_Supuestos'!J31*$I37)*'01_Supuestos'!$F$11*$K37)-(IF(('01_Supuestos'!J31*$I37)&gt;0,'01_Supuestos'!$F$15,0)))-((('01_Supuestos'!J31*$I37)*'01_Supuestos'!$F$11*($H37-'01_Supuestos'!$F$9))*'01_Supuestos'!$F$18)-($J37*'01_Supuestos'!J32)-(IF('01_Supuestos'!J30=MAX('01_Supuestos'!$C$30:$M$30),'01_Supuestos'!$F$19,0))-(MAX(0,(((('01_Supuestos'!J31*$I37)*'01_Supuestos'!$F$11*($H37-'01_Supuestos'!$F$9))-((('01_Supuestos'!J31*$I37)*'01_Supuestos'!$F$11*($H37-'01_Supuestos'!$F$9))*'01_Supuestos'!$F$12)-(('01_Supuestos'!J31*$I37)*'01_Supuestos'!$F$11*$K37)-(IF(('01_Supuestos'!J31*$I37)&gt;0,'01_Supuestos'!$F$15,0)))-($J37*'01_Supuestos'!J33)))*'01_Supuestos'!$F$16)</f>
        <v/>
      </c>
      <c r="AB37" s="101">
        <f>((('01_Supuestos'!K31*$I37)*'01_Supuestos'!$F$11*($H37-'01_Supuestos'!$F$9))-((('01_Supuestos'!K31*$I37)*'01_Supuestos'!$F$11*($H37-'01_Supuestos'!$F$9))*'01_Supuestos'!$F$12)-(('01_Supuestos'!K31*$I37)*'01_Supuestos'!$F$11*$K37)-(IF(('01_Supuestos'!K31*$I37)&gt;0,'01_Supuestos'!$F$15,0)))-((('01_Supuestos'!K31*$I37)*'01_Supuestos'!$F$11*($H37-'01_Supuestos'!$F$9))*'01_Supuestos'!$F$18)-($J37*'01_Supuestos'!K32)-(IF('01_Supuestos'!K30=MAX('01_Supuestos'!$C$30:$M$30),'01_Supuestos'!$F$19,0))-(MAX(0,(((('01_Supuestos'!K31*$I37)*'01_Supuestos'!$F$11*($H37-'01_Supuestos'!$F$9))-((('01_Supuestos'!K31*$I37)*'01_Supuestos'!$F$11*($H37-'01_Supuestos'!$F$9))*'01_Supuestos'!$F$12)-(('01_Supuestos'!K31*$I37)*'01_Supuestos'!$F$11*$K37)-(IF(('01_Supuestos'!K31*$I37)&gt;0,'01_Supuestos'!$F$15,0)))-($J37*'01_Supuestos'!K33)))*'01_Supuestos'!$F$16)</f>
        <v/>
      </c>
      <c r="AC37" s="101">
        <f>((('01_Supuestos'!L31*$I37)*'01_Supuestos'!$F$11*($H37-'01_Supuestos'!$F$9))-((('01_Supuestos'!L31*$I37)*'01_Supuestos'!$F$11*($H37-'01_Supuestos'!$F$9))*'01_Supuestos'!$F$12)-(('01_Supuestos'!L31*$I37)*'01_Supuestos'!$F$11*$K37)-(IF(('01_Supuestos'!L31*$I37)&gt;0,'01_Supuestos'!$F$15,0)))-((('01_Supuestos'!L31*$I37)*'01_Supuestos'!$F$11*($H37-'01_Supuestos'!$F$9))*'01_Supuestos'!$F$18)-($J37*'01_Supuestos'!L32)-(IF('01_Supuestos'!L30=MAX('01_Supuestos'!$C$30:$M$30),'01_Supuestos'!$F$19,0))-(MAX(0,(((('01_Supuestos'!L31*$I37)*'01_Supuestos'!$F$11*($H37-'01_Supuestos'!$F$9))-((('01_Supuestos'!L31*$I37)*'01_Supuestos'!$F$11*($H37-'01_Supuestos'!$F$9))*'01_Supuestos'!$F$12)-(('01_Supuestos'!L31*$I37)*'01_Supuestos'!$F$11*$K37)-(IF(('01_Supuestos'!L31*$I37)&gt;0,'01_Supuestos'!$F$15,0)))-($J37*'01_Supuestos'!L33)))*'01_Supuestos'!$F$16)</f>
        <v/>
      </c>
      <c r="AD37" s="101">
        <f>((('01_Supuestos'!M31*$I37)*'01_Supuestos'!$F$11*($H37-'01_Supuestos'!$F$9))-((('01_Supuestos'!M31*$I37)*'01_Supuestos'!$F$11*($H37-'01_Supuestos'!$F$9))*'01_Supuestos'!$F$12)-(('01_Supuestos'!M31*$I37)*'01_Supuestos'!$F$11*$K37)-(IF(('01_Supuestos'!M31*$I37)&gt;0,'01_Supuestos'!$F$15,0)))-((('01_Supuestos'!M31*$I37)*'01_Supuestos'!$F$11*($H37-'01_Supuestos'!$F$9))*'01_Supuestos'!$F$18)-($J37*'01_Supuestos'!M32)-(IF('01_Supuestos'!M30=MAX('01_Supuestos'!$C$30:$M$30),'01_Supuestos'!$F$19,0))-(MAX(0,(((('01_Supuestos'!M31*$I37)*'01_Supuestos'!$F$11*($H37-'01_Supuestos'!$F$9))-((('01_Supuestos'!M31*$I37)*'01_Supuestos'!$F$11*($H37-'01_Supuestos'!$F$9))*'01_Supuestos'!$F$12)-(('01_Supuestos'!M31*$I37)*'01_Supuestos'!$F$11*$K37)-(IF(('01_Supuestos'!M31*$I37)&gt;0,'01_Supuestos'!$F$15,0)))-($J37*'01_Supuestos'!M33)))*'01_Supuestos'!$F$16)</f>
        <v/>
      </c>
      <c r="AE37" s="101">
        <f>0</f>
        <v/>
      </c>
      <c r="AF37" s="108">
        <f>IF(S37&gt;R37,"Appraisal+Decision",IF(S37&lt;R37,"Develop Now","Indiferente"))</f>
        <v/>
      </c>
      <c r="AJ37" s="108">
        <f>AJ36+$AI$22</f>
        <v/>
      </c>
      <c r="AK37" s="36">
        <f>COUNTIFS($S$31:INDEX($S:$S,30+$B$4),"&gt;"&amp;AJ37-$AI$22,$S$31:INDEX($S:$S,30+$B$4),"&lt;="&amp;AJ37)</f>
        <v/>
      </c>
    </row>
    <row r="38">
      <c r="A38" s="6" t="n">
        <v>8</v>
      </c>
      <c r="B38" s="27">
        <f>RAND()</f>
        <v/>
      </c>
      <c r="C38" s="27">
        <f>RAND()</f>
        <v/>
      </c>
      <c r="D38" s="27">
        <f>RAND()</f>
        <v/>
      </c>
      <c r="E38" s="27">
        <f>RAND()</f>
        <v/>
      </c>
      <c r="F38" s="27">
        <f>RAND()</f>
        <v/>
      </c>
      <c r="G38" s="27">
        <f>RAND()</f>
        <v/>
      </c>
      <c r="H38" s="102">
        <f>IF(B38&lt;($B$11-$B$10)/($B$12-$B$10), $B$10+SQRT(B38*($B$11-$B$10)*($B$12-$B$10)), $B$12-SQRT((1-B38)*($B$12-$B$11)*($B$12-$B$10)))</f>
        <v/>
      </c>
      <c r="I38" s="27">
        <f>MAX(0.1,NORMINV(C38,$B$13,$B$14))</f>
        <v/>
      </c>
      <c r="J38" s="102">
        <f>'01_Supuestos'!$F$13*MAX(0.65,NORMINV(D38,1,$B$15))</f>
        <v/>
      </c>
      <c r="K38" s="102">
        <f>'01_Supuestos'!$F$14*MAX(0.6,NORMINV(E38,1,$B$16))</f>
        <v/>
      </c>
      <c r="L38" s="102">
        <f>--(F38&lt;=$B$5)</f>
        <v/>
      </c>
      <c r="M38" s="102">
        <f>IF(L38=1, IF(G38&lt;=$B$6, "+", "-"), IF(G38&lt;=(1-$B$7), "+", "-"))</f>
        <v/>
      </c>
      <c r="N38" s="103">
        <f>IF(M38="+",'05_Bayes_Arbol'!$B$16,'05_Bayes_Arbol'!$B$17)</f>
        <v/>
      </c>
      <c r="O38" s="102">
        <f>SUMPRODUCT(T38:AD38,'01_Supuestos'!$C$34:$M$34)</f>
        <v/>
      </c>
      <c r="P38" s="102">
        <f>N38*O38 + (1-N38)*$B$9</f>
        <v/>
      </c>
      <c r="Q38" s="102">
        <f>--(P38&gt;0)</f>
        <v/>
      </c>
      <c r="R38" s="102">
        <f>IF(L38=1,O38,$B$9)</f>
        <v/>
      </c>
      <c r="S38" s="102">
        <f>-$B$8 + IF(Q38=1, IF(L38=1,O38,$B$9), 0)</f>
        <v/>
      </c>
      <c r="T38" s="101">
        <f>((('01_Supuestos'!C31*$I38)*'01_Supuestos'!$F$11*($H38-'01_Supuestos'!$F$9))-((('01_Supuestos'!C31*$I38)*'01_Supuestos'!$F$11*($H38-'01_Supuestos'!$F$9))*'01_Supuestos'!$F$12)-(('01_Supuestos'!C31*$I38)*'01_Supuestos'!$F$11*$K38)-(IF(('01_Supuestos'!C31*$I38)&gt;0,'01_Supuestos'!$F$15,0)))-((('01_Supuestos'!C31*$I38)*'01_Supuestos'!$F$11*($H38-'01_Supuestos'!$F$9))*'01_Supuestos'!$F$18)-($J38*'01_Supuestos'!C32)-(IF('01_Supuestos'!C30=MAX('01_Supuestos'!$C$30:$M$30),'01_Supuestos'!$F$19,0))-(MAX(0,(((('01_Supuestos'!C31*$I38)*'01_Supuestos'!$F$11*($H38-'01_Supuestos'!$F$9))-((('01_Supuestos'!C31*$I38)*'01_Supuestos'!$F$11*($H38-'01_Supuestos'!$F$9))*'01_Supuestos'!$F$12)-(('01_Supuestos'!C31*$I38)*'01_Supuestos'!$F$11*$K38)-(IF(('01_Supuestos'!C31*$I38)&gt;0,'01_Supuestos'!$F$15,0)))-($J38*'01_Supuestos'!C33)))*'01_Supuestos'!$F$16)</f>
        <v/>
      </c>
      <c r="U38" s="101">
        <f>((('01_Supuestos'!D31*$I38)*'01_Supuestos'!$F$11*($H38-'01_Supuestos'!$F$9))-((('01_Supuestos'!D31*$I38)*'01_Supuestos'!$F$11*($H38-'01_Supuestos'!$F$9))*'01_Supuestos'!$F$12)-(('01_Supuestos'!D31*$I38)*'01_Supuestos'!$F$11*$K38)-(IF(('01_Supuestos'!D31*$I38)&gt;0,'01_Supuestos'!$F$15,0)))-((('01_Supuestos'!D31*$I38)*'01_Supuestos'!$F$11*($H38-'01_Supuestos'!$F$9))*'01_Supuestos'!$F$18)-($J38*'01_Supuestos'!D32)-(IF('01_Supuestos'!D30=MAX('01_Supuestos'!$C$30:$M$30),'01_Supuestos'!$F$19,0))-(MAX(0,(((('01_Supuestos'!D31*$I38)*'01_Supuestos'!$F$11*($H38-'01_Supuestos'!$F$9))-((('01_Supuestos'!D31*$I38)*'01_Supuestos'!$F$11*($H38-'01_Supuestos'!$F$9))*'01_Supuestos'!$F$12)-(('01_Supuestos'!D31*$I38)*'01_Supuestos'!$F$11*$K38)-(IF(('01_Supuestos'!D31*$I38)&gt;0,'01_Supuestos'!$F$15,0)))-($J38*'01_Supuestos'!D33)))*'01_Supuestos'!$F$16)</f>
        <v/>
      </c>
      <c r="V38" s="101">
        <f>((('01_Supuestos'!E31*$I38)*'01_Supuestos'!$F$11*($H38-'01_Supuestos'!$F$9))-((('01_Supuestos'!E31*$I38)*'01_Supuestos'!$F$11*($H38-'01_Supuestos'!$F$9))*'01_Supuestos'!$F$12)-(('01_Supuestos'!E31*$I38)*'01_Supuestos'!$F$11*$K38)-(IF(('01_Supuestos'!E31*$I38)&gt;0,'01_Supuestos'!$F$15,0)))-((('01_Supuestos'!E31*$I38)*'01_Supuestos'!$F$11*($H38-'01_Supuestos'!$F$9))*'01_Supuestos'!$F$18)-($J38*'01_Supuestos'!E32)-(IF('01_Supuestos'!E30=MAX('01_Supuestos'!$C$30:$M$30),'01_Supuestos'!$F$19,0))-(MAX(0,(((('01_Supuestos'!E31*$I38)*'01_Supuestos'!$F$11*($H38-'01_Supuestos'!$F$9))-((('01_Supuestos'!E31*$I38)*'01_Supuestos'!$F$11*($H38-'01_Supuestos'!$F$9))*'01_Supuestos'!$F$12)-(('01_Supuestos'!E31*$I38)*'01_Supuestos'!$F$11*$K38)-(IF(('01_Supuestos'!E31*$I38)&gt;0,'01_Supuestos'!$F$15,0)))-($J38*'01_Supuestos'!E33)))*'01_Supuestos'!$F$16)</f>
        <v/>
      </c>
      <c r="W38" s="101">
        <f>((('01_Supuestos'!F31*$I38)*'01_Supuestos'!$F$11*($H38-'01_Supuestos'!$F$9))-((('01_Supuestos'!F31*$I38)*'01_Supuestos'!$F$11*($H38-'01_Supuestos'!$F$9))*'01_Supuestos'!$F$12)-(('01_Supuestos'!F31*$I38)*'01_Supuestos'!$F$11*$K38)-(IF(('01_Supuestos'!F31*$I38)&gt;0,'01_Supuestos'!$F$15,0)))-((('01_Supuestos'!F31*$I38)*'01_Supuestos'!$F$11*($H38-'01_Supuestos'!$F$9))*'01_Supuestos'!$F$18)-($J38*'01_Supuestos'!F32)-(IF('01_Supuestos'!F30=MAX('01_Supuestos'!$C$30:$M$30),'01_Supuestos'!$F$19,0))-(MAX(0,(((('01_Supuestos'!F31*$I38)*'01_Supuestos'!$F$11*($H38-'01_Supuestos'!$F$9))-((('01_Supuestos'!F31*$I38)*'01_Supuestos'!$F$11*($H38-'01_Supuestos'!$F$9))*'01_Supuestos'!$F$12)-(('01_Supuestos'!F31*$I38)*'01_Supuestos'!$F$11*$K38)-(IF(('01_Supuestos'!F31*$I38)&gt;0,'01_Supuestos'!$F$15,0)))-($J38*'01_Supuestos'!F33)))*'01_Supuestos'!$F$16)</f>
        <v/>
      </c>
      <c r="X38" s="101">
        <f>((('01_Supuestos'!G31*$I38)*'01_Supuestos'!$F$11*($H38-'01_Supuestos'!$F$9))-((('01_Supuestos'!G31*$I38)*'01_Supuestos'!$F$11*($H38-'01_Supuestos'!$F$9))*'01_Supuestos'!$F$12)-(('01_Supuestos'!G31*$I38)*'01_Supuestos'!$F$11*$K38)-(IF(('01_Supuestos'!G31*$I38)&gt;0,'01_Supuestos'!$F$15,0)))-((('01_Supuestos'!G31*$I38)*'01_Supuestos'!$F$11*($H38-'01_Supuestos'!$F$9))*'01_Supuestos'!$F$18)-($J38*'01_Supuestos'!G32)-(IF('01_Supuestos'!G30=MAX('01_Supuestos'!$C$30:$M$30),'01_Supuestos'!$F$19,0))-(MAX(0,(((('01_Supuestos'!G31*$I38)*'01_Supuestos'!$F$11*($H38-'01_Supuestos'!$F$9))-((('01_Supuestos'!G31*$I38)*'01_Supuestos'!$F$11*($H38-'01_Supuestos'!$F$9))*'01_Supuestos'!$F$12)-(('01_Supuestos'!G31*$I38)*'01_Supuestos'!$F$11*$K38)-(IF(('01_Supuestos'!G31*$I38)&gt;0,'01_Supuestos'!$F$15,0)))-($J38*'01_Supuestos'!G33)))*'01_Supuestos'!$F$16)</f>
        <v/>
      </c>
      <c r="Y38" s="101">
        <f>((('01_Supuestos'!H31*$I38)*'01_Supuestos'!$F$11*($H38-'01_Supuestos'!$F$9))-((('01_Supuestos'!H31*$I38)*'01_Supuestos'!$F$11*($H38-'01_Supuestos'!$F$9))*'01_Supuestos'!$F$12)-(('01_Supuestos'!H31*$I38)*'01_Supuestos'!$F$11*$K38)-(IF(('01_Supuestos'!H31*$I38)&gt;0,'01_Supuestos'!$F$15,0)))-((('01_Supuestos'!H31*$I38)*'01_Supuestos'!$F$11*($H38-'01_Supuestos'!$F$9))*'01_Supuestos'!$F$18)-($J38*'01_Supuestos'!H32)-(IF('01_Supuestos'!H30=MAX('01_Supuestos'!$C$30:$M$30),'01_Supuestos'!$F$19,0))-(MAX(0,(((('01_Supuestos'!H31*$I38)*'01_Supuestos'!$F$11*($H38-'01_Supuestos'!$F$9))-((('01_Supuestos'!H31*$I38)*'01_Supuestos'!$F$11*($H38-'01_Supuestos'!$F$9))*'01_Supuestos'!$F$12)-(('01_Supuestos'!H31*$I38)*'01_Supuestos'!$F$11*$K38)-(IF(('01_Supuestos'!H31*$I38)&gt;0,'01_Supuestos'!$F$15,0)))-($J38*'01_Supuestos'!H33)))*'01_Supuestos'!$F$16)</f>
        <v/>
      </c>
      <c r="Z38" s="101">
        <f>((('01_Supuestos'!I31*$I38)*'01_Supuestos'!$F$11*($H38-'01_Supuestos'!$F$9))-((('01_Supuestos'!I31*$I38)*'01_Supuestos'!$F$11*($H38-'01_Supuestos'!$F$9))*'01_Supuestos'!$F$12)-(('01_Supuestos'!I31*$I38)*'01_Supuestos'!$F$11*$K38)-(IF(('01_Supuestos'!I31*$I38)&gt;0,'01_Supuestos'!$F$15,0)))-((('01_Supuestos'!I31*$I38)*'01_Supuestos'!$F$11*($H38-'01_Supuestos'!$F$9))*'01_Supuestos'!$F$18)-($J38*'01_Supuestos'!I32)-(IF('01_Supuestos'!I30=MAX('01_Supuestos'!$C$30:$M$30),'01_Supuestos'!$F$19,0))-(MAX(0,(((('01_Supuestos'!I31*$I38)*'01_Supuestos'!$F$11*($H38-'01_Supuestos'!$F$9))-((('01_Supuestos'!I31*$I38)*'01_Supuestos'!$F$11*($H38-'01_Supuestos'!$F$9))*'01_Supuestos'!$F$12)-(('01_Supuestos'!I31*$I38)*'01_Supuestos'!$F$11*$K38)-(IF(('01_Supuestos'!I31*$I38)&gt;0,'01_Supuestos'!$F$15,0)))-($J38*'01_Supuestos'!I33)))*'01_Supuestos'!$F$16)</f>
        <v/>
      </c>
      <c r="AA38" s="101">
        <f>((('01_Supuestos'!J31*$I38)*'01_Supuestos'!$F$11*($H38-'01_Supuestos'!$F$9))-((('01_Supuestos'!J31*$I38)*'01_Supuestos'!$F$11*($H38-'01_Supuestos'!$F$9))*'01_Supuestos'!$F$12)-(('01_Supuestos'!J31*$I38)*'01_Supuestos'!$F$11*$K38)-(IF(('01_Supuestos'!J31*$I38)&gt;0,'01_Supuestos'!$F$15,0)))-((('01_Supuestos'!J31*$I38)*'01_Supuestos'!$F$11*($H38-'01_Supuestos'!$F$9))*'01_Supuestos'!$F$18)-($J38*'01_Supuestos'!J32)-(IF('01_Supuestos'!J30=MAX('01_Supuestos'!$C$30:$M$30),'01_Supuestos'!$F$19,0))-(MAX(0,(((('01_Supuestos'!J31*$I38)*'01_Supuestos'!$F$11*($H38-'01_Supuestos'!$F$9))-((('01_Supuestos'!J31*$I38)*'01_Supuestos'!$F$11*($H38-'01_Supuestos'!$F$9))*'01_Supuestos'!$F$12)-(('01_Supuestos'!J31*$I38)*'01_Supuestos'!$F$11*$K38)-(IF(('01_Supuestos'!J31*$I38)&gt;0,'01_Supuestos'!$F$15,0)))-($J38*'01_Supuestos'!J33)))*'01_Supuestos'!$F$16)</f>
        <v/>
      </c>
      <c r="AB38" s="101">
        <f>((('01_Supuestos'!K31*$I38)*'01_Supuestos'!$F$11*($H38-'01_Supuestos'!$F$9))-((('01_Supuestos'!K31*$I38)*'01_Supuestos'!$F$11*($H38-'01_Supuestos'!$F$9))*'01_Supuestos'!$F$12)-(('01_Supuestos'!K31*$I38)*'01_Supuestos'!$F$11*$K38)-(IF(('01_Supuestos'!K31*$I38)&gt;0,'01_Supuestos'!$F$15,0)))-((('01_Supuestos'!K31*$I38)*'01_Supuestos'!$F$11*($H38-'01_Supuestos'!$F$9))*'01_Supuestos'!$F$18)-($J38*'01_Supuestos'!K32)-(IF('01_Supuestos'!K30=MAX('01_Supuestos'!$C$30:$M$30),'01_Supuestos'!$F$19,0))-(MAX(0,(((('01_Supuestos'!K31*$I38)*'01_Supuestos'!$F$11*($H38-'01_Supuestos'!$F$9))-((('01_Supuestos'!K31*$I38)*'01_Supuestos'!$F$11*($H38-'01_Supuestos'!$F$9))*'01_Supuestos'!$F$12)-(('01_Supuestos'!K31*$I38)*'01_Supuestos'!$F$11*$K38)-(IF(('01_Supuestos'!K31*$I38)&gt;0,'01_Supuestos'!$F$15,0)))-($J38*'01_Supuestos'!K33)))*'01_Supuestos'!$F$16)</f>
        <v/>
      </c>
      <c r="AC38" s="101">
        <f>((('01_Supuestos'!L31*$I38)*'01_Supuestos'!$F$11*($H38-'01_Supuestos'!$F$9))-((('01_Supuestos'!L31*$I38)*'01_Supuestos'!$F$11*($H38-'01_Supuestos'!$F$9))*'01_Supuestos'!$F$12)-(('01_Supuestos'!L31*$I38)*'01_Supuestos'!$F$11*$K38)-(IF(('01_Supuestos'!L31*$I38)&gt;0,'01_Supuestos'!$F$15,0)))-((('01_Supuestos'!L31*$I38)*'01_Supuestos'!$F$11*($H38-'01_Supuestos'!$F$9))*'01_Supuestos'!$F$18)-($J38*'01_Supuestos'!L32)-(IF('01_Supuestos'!L30=MAX('01_Supuestos'!$C$30:$M$30),'01_Supuestos'!$F$19,0))-(MAX(0,(((('01_Supuestos'!L31*$I38)*'01_Supuestos'!$F$11*($H38-'01_Supuestos'!$F$9))-((('01_Supuestos'!L31*$I38)*'01_Supuestos'!$F$11*($H38-'01_Supuestos'!$F$9))*'01_Supuestos'!$F$12)-(('01_Supuestos'!L31*$I38)*'01_Supuestos'!$F$11*$K38)-(IF(('01_Supuestos'!L31*$I38)&gt;0,'01_Supuestos'!$F$15,0)))-($J38*'01_Supuestos'!L33)))*'01_Supuestos'!$F$16)</f>
        <v/>
      </c>
      <c r="AD38" s="101">
        <f>((('01_Supuestos'!M31*$I38)*'01_Supuestos'!$F$11*($H38-'01_Supuestos'!$F$9))-((('01_Supuestos'!M31*$I38)*'01_Supuestos'!$F$11*($H38-'01_Supuestos'!$F$9))*'01_Supuestos'!$F$12)-(('01_Supuestos'!M31*$I38)*'01_Supuestos'!$F$11*$K38)-(IF(('01_Supuestos'!M31*$I38)&gt;0,'01_Supuestos'!$F$15,0)))-((('01_Supuestos'!M31*$I38)*'01_Supuestos'!$F$11*($H38-'01_Supuestos'!$F$9))*'01_Supuestos'!$F$18)-($J38*'01_Supuestos'!M32)-(IF('01_Supuestos'!M30=MAX('01_Supuestos'!$C$30:$M$30),'01_Supuestos'!$F$19,0))-(MAX(0,(((('01_Supuestos'!M31*$I38)*'01_Supuestos'!$F$11*($H38-'01_Supuestos'!$F$9))-((('01_Supuestos'!M31*$I38)*'01_Supuestos'!$F$11*($H38-'01_Supuestos'!$F$9))*'01_Supuestos'!$F$12)-(('01_Supuestos'!M31*$I38)*'01_Supuestos'!$F$11*$K38)-(IF(('01_Supuestos'!M31*$I38)&gt;0,'01_Supuestos'!$F$15,0)))-($J38*'01_Supuestos'!M33)))*'01_Supuestos'!$F$16)</f>
        <v/>
      </c>
      <c r="AE38" s="101">
        <f>0</f>
        <v/>
      </c>
      <c r="AF38" s="108">
        <f>IF(S38&gt;R38,"Appraisal+Decision",IF(S38&lt;R38,"Develop Now","Indiferente"))</f>
        <v/>
      </c>
      <c r="AJ38" s="108">
        <f>AJ37+$AI$22</f>
        <v/>
      </c>
      <c r="AK38" s="36">
        <f>COUNTIFS($S$31:INDEX($S:$S,30+$B$4),"&gt;"&amp;AJ38-$AI$22,$S$31:INDEX($S:$S,30+$B$4),"&lt;="&amp;AJ38)</f>
        <v/>
      </c>
    </row>
    <row r="39">
      <c r="A39" s="6" t="n">
        <v>9</v>
      </c>
      <c r="B39" s="27">
        <f>RAND()</f>
        <v/>
      </c>
      <c r="C39" s="27">
        <f>RAND()</f>
        <v/>
      </c>
      <c r="D39" s="27">
        <f>RAND()</f>
        <v/>
      </c>
      <c r="E39" s="27">
        <f>RAND()</f>
        <v/>
      </c>
      <c r="F39" s="27">
        <f>RAND()</f>
        <v/>
      </c>
      <c r="G39" s="27">
        <f>RAND()</f>
        <v/>
      </c>
      <c r="H39" s="102">
        <f>IF(B39&lt;($B$11-$B$10)/($B$12-$B$10), $B$10+SQRT(B39*($B$11-$B$10)*($B$12-$B$10)), $B$12-SQRT((1-B39)*($B$12-$B$11)*($B$12-$B$10)))</f>
        <v/>
      </c>
      <c r="I39" s="27">
        <f>MAX(0.1,NORMINV(C39,$B$13,$B$14))</f>
        <v/>
      </c>
      <c r="J39" s="102">
        <f>'01_Supuestos'!$F$13*MAX(0.65,NORMINV(D39,1,$B$15))</f>
        <v/>
      </c>
      <c r="K39" s="102">
        <f>'01_Supuestos'!$F$14*MAX(0.6,NORMINV(E39,1,$B$16))</f>
        <v/>
      </c>
      <c r="L39" s="102">
        <f>--(F39&lt;=$B$5)</f>
        <v/>
      </c>
      <c r="M39" s="102">
        <f>IF(L39=1, IF(G39&lt;=$B$6, "+", "-"), IF(G39&lt;=(1-$B$7), "+", "-"))</f>
        <v/>
      </c>
      <c r="N39" s="103">
        <f>IF(M39="+",'05_Bayes_Arbol'!$B$16,'05_Bayes_Arbol'!$B$17)</f>
        <v/>
      </c>
      <c r="O39" s="102">
        <f>SUMPRODUCT(T39:AD39,'01_Supuestos'!$C$34:$M$34)</f>
        <v/>
      </c>
      <c r="P39" s="102">
        <f>N39*O39 + (1-N39)*$B$9</f>
        <v/>
      </c>
      <c r="Q39" s="102">
        <f>--(P39&gt;0)</f>
        <v/>
      </c>
      <c r="R39" s="102">
        <f>IF(L39=1,O39,$B$9)</f>
        <v/>
      </c>
      <c r="S39" s="102">
        <f>-$B$8 + IF(Q39=1, IF(L39=1,O39,$B$9), 0)</f>
        <v/>
      </c>
      <c r="T39" s="101">
        <f>((('01_Supuestos'!C31*$I39)*'01_Supuestos'!$F$11*($H39-'01_Supuestos'!$F$9))-((('01_Supuestos'!C31*$I39)*'01_Supuestos'!$F$11*($H39-'01_Supuestos'!$F$9))*'01_Supuestos'!$F$12)-(('01_Supuestos'!C31*$I39)*'01_Supuestos'!$F$11*$K39)-(IF(('01_Supuestos'!C31*$I39)&gt;0,'01_Supuestos'!$F$15,0)))-((('01_Supuestos'!C31*$I39)*'01_Supuestos'!$F$11*($H39-'01_Supuestos'!$F$9))*'01_Supuestos'!$F$18)-($J39*'01_Supuestos'!C32)-(IF('01_Supuestos'!C30=MAX('01_Supuestos'!$C$30:$M$30),'01_Supuestos'!$F$19,0))-(MAX(0,(((('01_Supuestos'!C31*$I39)*'01_Supuestos'!$F$11*($H39-'01_Supuestos'!$F$9))-((('01_Supuestos'!C31*$I39)*'01_Supuestos'!$F$11*($H39-'01_Supuestos'!$F$9))*'01_Supuestos'!$F$12)-(('01_Supuestos'!C31*$I39)*'01_Supuestos'!$F$11*$K39)-(IF(('01_Supuestos'!C31*$I39)&gt;0,'01_Supuestos'!$F$15,0)))-($J39*'01_Supuestos'!C33)))*'01_Supuestos'!$F$16)</f>
        <v/>
      </c>
      <c r="U39" s="101">
        <f>((('01_Supuestos'!D31*$I39)*'01_Supuestos'!$F$11*($H39-'01_Supuestos'!$F$9))-((('01_Supuestos'!D31*$I39)*'01_Supuestos'!$F$11*($H39-'01_Supuestos'!$F$9))*'01_Supuestos'!$F$12)-(('01_Supuestos'!D31*$I39)*'01_Supuestos'!$F$11*$K39)-(IF(('01_Supuestos'!D31*$I39)&gt;0,'01_Supuestos'!$F$15,0)))-((('01_Supuestos'!D31*$I39)*'01_Supuestos'!$F$11*($H39-'01_Supuestos'!$F$9))*'01_Supuestos'!$F$18)-($J39*'01_Supuestos'!D32)-(IF('01_Supuestos'!D30=MAX('01_Supuestos'!$C$30:$M$30),'01_Supuestos'!$F$19,0))-(MAX(0,(((('01_Supuestos'!D31*$I39)*'01_Supuestos'!$F$11*($H39-'01_Supuestos'!$F$9))-((('01_Supuestos'!D31*$I39)*'01_Supuestos'!$F$11*($H39-'01_Supuestos'!$F$9))*'01_Supuestos'!$F$12)-(('01_Supuestos'!D31*$I39)*'01_Supuestos'!$F$11*$K39)-(IF(('01_Supuestos'!D31*$I39)&gt;0,'01_Supuestos'!$F$15,0)))-($J39*'01_Supuestos'!D33)))*'01_Supuestos'!$F$16)</f>
        <v/>
      </c>
      <c r="V39" s="101">
        <f>((('01_Supuestos'!E31*$I39)*'01_Supuestos'!$F$11*($H39-'01_Supuestos'!$F$9))-((('01_Supuestos'!E31*$I39)*'01_Supuestos'!$F$11*($H39-'01_Supuestos'!$F$9))*'01_Supuestos'!$F$12)-(('01_Supuestos'!E31*$I39)*'01_Supuestos'!$F$11*$K39)-(IF(('01_Supuestos'!E31*$I39)&gt;0,'01_Supuestos'!$F$15,0)))-((('01_Supuestos'!E31*$I39)*'01_Supuestos'!$F$11*($H39-'01_Supuestos'!$F$9))*'01_Supuestos'!$F$18)-($J39*'01_Supuestos'!E32)-(IF('01_Supuestos'!E30=MAX('01_Supuestos'!$C$30:$M$30),'01_Supuestos'!$F$19,0))-(MAX(0,(((('01_Supuestos'!E31*$I39)*'01_Supuestos'!$F$11*($H39-'01_Supuestos'!$F$9))-((('01_Supuestos'!E31*$I39)*'01_Supuestos'!$F$11*($H39-'01_Supuestos'!$F$9))*'01_Supuestos'!$F$12)-(('01_Supuestos'!E31*$I39)*'01_Supuestos'!$F$11*$K39)-(IF(('01_Supuestos'!E31*$I39)&gt;0,'01_Supuestos'!$F$15,0)))-($J39*'01_Supuestos'!E33)))*'01_Supuestos'!$F$16)</f>
        <v/>
      </c>
      <c r="W39" s="101">
        <f>((('01_Supuestos'!F31*$I39)*'01_Supuestos'!$F$11*($H39-'01_Supuestos'!$F$9))-((('01_Supuestos'!F31*$I39)*'01_Supuestos'!$F$11*($H39-'01_Supuestos'!$F$9))*'01_Supuestos'!$F$12)-(('01_Supuestos'!F31*$I39)*'01_Supuestos'!$F$11*$K39)-(IF(('01_Supuestos'!F31*$I39)&gt;0,'01_Supuestos'!$F$15,0)))-((('01_Supuestos'!F31*$I39)*'01_Supuestos'!$F$11*($H39-'01_Supuestos'!$F$9))*'01_Supuestos'!$F$18)-($J39*'01_Supuestos'!F32)-(IF('01_Supuestos'!F30=MAX('01_Supuestos'!$C$30:$M$30),'01_Supuestos'!$F$19,0))-(MAX(0,(((('01_Supuestos'!F31*$I39)*'01_Supuestos'!$F$11*($H39-'01_Supuestos'!$F$9))-((('01_Supuestos'!F31*$I39)*'01_Supuestos'!$F$11*($H39-'01_Supuestos'!$F$9))*'01_Supuestos'!$F$12)-(('01_Supuestos'!F31*$I39)*'01_Supuestos'!$F$11*$K39)-(IF(('01_Supuestos'!F31*$I39)&gt;0,'01_Supuestos'!$F$15,0)))-($J39*'01_Supuestos'!F33)))*'01_Supuestos'!$F$16)</f>
        <v/>
      </c>
      <c r="X39" s="101">
        <f>((('01_Supuestos'!G31*$I39)*'01_Supuestos'!$F$11*($H39-'01_Supuestos'!$F$9))-((('01_Supuestos'!G31*$I39)*'01_Supuestos'!$F$11*($H39-'01_Supuestos'!$F$9))*'01_Supuestos'!$F$12)-(('01_Supuestos'!G31*$I39)*'01_Supuestos'!$F$11*$K39)-(IF(('01_Supuestos'!G31*$I39)&gt;0,'01_Supuestos'!$F$15,0)))-((('01_Supuestos'!G31*$I39)*'01_Supuestos'!$F$11*($H39-'01_Supuestos'!$F$9))*'01_Supuestos'!$F$18)-($J39*'01_Supuestos'!G32)-(IF('01_Supuestos'!G30=MAX('01_Supuestos'!$C$30:$M$30),'01_Supuestos'!$F$19,0))-(MAX(0,(((('01_Supuestos'!G31*$I39)*'01_Supuestos'!$F$11*($H39-'01_Supuestos'!$F$9))-((('01_Supuestos'!G31*$I39)*'01_Supuestos'!$F$11*($H39-'01_Supuestos'!$F$9))*'01_Supuestos'!$F$12)-(('01_Supuestos'!G31*$I39)*'01_Supuestos'!$F$11*$K39)-(IF(('01_Supuestos'!G31*$I39)&gt;0,'01_Supuestos'!$F$15,0)))-($J39*'01_Supuestos'!G33)))*'01_Supuestos'!$F$16)</f>
        <v/>
      </c>
      <c r="Y39" s="101">
        <f>((('01_Supuestos'!H31*$I39)*'01_Supuestos'!$F$11*($H39-'01_Supuestos'!$F$9))-((('01_Supuestos'!H31*$I39)*'01_Supuestos'!$F$11*($H39-'01_Supuestos'!$F$9))*'01_Supuestos'!$F$12)-(('01_Supuestos'!H31*$I39)*'01_Supuestos'!$F$11*$K39)-(IF(('01_Supuestos'!H31*$I39)&gt;0,'01_Supuestos'!$F$15,0)))-((('01_Supuestos'!H31*$I39)*'01_Supuestos'!$F$11*($H39-'01_Supuestos'!$F$9))*'01_Supuestos'!$F$18)-($J39*'01_Supuestos'!H32)-(IF('01_Supuestos'!H30=MAX('01_Supuestos'!$C$30:$M$30),'01_Supuestos'!$F$19,0))-(MAX(0,(((('01_Supuestos'!H31*$I39)*'01_Supuestos'!$F$11*($H39-'01_Supuestos'!$F$9))-((('01_Supuestos'!H31*$I39)*'01_Supuestos'!$F$11*($H39-'01_Supuestos'!$F$9))*'01_Supuestos'!$F$12)-(('01_Supuestos'!H31*$I39)*'01_Supuestos'!$F$11*$K39)-(IF(('01_Supuestos'!H31*$I39)&gt;0,'01_Supuestos'!$F$15,0)))-($J39*'01_Supuestos'!H33)))*'01_Supuestos'!$F$16)</f>
        <v/>
      </c>
      <c r="Z39" s="101">
        <f>((('01_Supuestos'!I31*$I39)*'01_Supuestos'!$F$11*($H39-'01_Supuestos'!$F$9))-((('01_Supuestos'!I31*$I39)*'01_Supuestos'!$F$11*($H39-'01_Supuestos'!$F$9))*'01_Supuestos'!$F$12)-(('01_Supuestos'!I31*$I39)*'01_Supuestos'!$F$11*$K39)-(IF(('01_Supuestos'!I31*$I39)&gt;0,'01_Supuestos'!$F$15,0)))-((('01_Supuestos'!I31*$I39)*'01_Supuestos'!$F$11*($H39-'01_Supuestos'!$F$9))*'01_Supuestos'!$F$18)-($J39*'01_Supuestos'!I32)-(IF('01_Supuestos'!I30=MAX('01_Supuestos'!$C$30:$M$30),'01_Supuestos'!$F$19,0))-(MAX(0,(((('01_Supuestos'!I31*$I39)*'01_Supuestos'!$F$11*($H39-'01_Supuestos'!$F$9))-((('01_Supuestos'!I31*$I39)*'01_Supuestos'!$F$11*($H39-'01_Supuestos'!$F$9))*'01_Supuestos'!$F$12)-(('01_Supuestos'!I31*$I39)*'01_Supuestos'!$F$11*$K39)-(IF(('01_Supuestos'!I31*$I39)&gt;0,'01_Supuestos'!$F$15,0)))-($J39*'01_Supuestos'!I33)))*'01_Supuestos'!$F$16)</f>
        <v/>
      </c>
      <c r="AA39" s="101">
        <f>((('01_Supuestos'!J31*$I39)*'01_Supuestos'!$F$11*($H39-'01_Supuestos'!$F$9))-((('01_Supuestos'!J31*$I39)*'01_Supuestos'!$F$11*($H39-'01_Supuestos'!$F$9))*'01_Supuestos'!$F$12)-(('01_Supuestos'!J31*$I39)*'01_Supuestos'!$F$11*$K39)-(IF(('01_Supuestos'!J31*$I39)&gt;0,'01_Supuestos'!$F$15,0)))-((('01_Supuestos'!J31*$I39)*'01_Supuestos'!$F$11*($H39-'01_Supuestos'!$F$9))*'01_Supuestos'!$F$18)-($J39*'01_Supuestos'!J32)-(IF('01_Supuestos'!J30=MAX('01_Supuestos'!$C$30:$M$30),'01_Supuestos'!$F$19,0))-(MAX(0,(((('01_Supuestos'!J31*$I39)*'01_Supuestos'!$F$11*($H39-'01_Supuestos'!$F$9))-((('01_Supuestos'!J31*$I39)*'01_Supuestos'!$F$11*($H39-'01_Supuestos'!$F$9))*'01_Supuestos'!$F$12)-(('01_Supuestos'!J31*$I39)*'01_Supuestos'!$F$11*$K39)-(IF(('01_Supuestos'!J31*$I39)&gt;0,'01_Supuestos'!$F$15,0)))-($J39*'01_Supuestos'!J33)))*'01_Supuestos'!$F$16)</f>
        <v/>
      </c>
      <c r="AB39" s="101">
        <f>((('01_Supuestos'!K31*$I39)*'01_Supuestos'!$F$11*($H39-'01_Supuestos'!$F$9))-((('01_Supuestos'!K31*$I39)*'01_Supuestos'!$F$11*($H39-'01_Supuestos'!$F$9))*'01_Supuestos'!$F$12)-(('01_Supuestos'!K31*$I39)*'01_Supuestos'!$F$11*$K39)-(IF(('01_Supuestos'!K31*$I39)&gt;0,'01_Supuestos'!$F$15,0)))-((('01_Supuestos'!K31*$I39)*'01_Supuestos'!$F$11*($H39-'01_Supuestos'!$F$9))*'01_Supuestos'!$F$18)-($J39*'01_Supuestos'!K32)-(IF('01_Supuestos'!K30=MAX('01_Supuestos'!$C$30:$M$30),'01_Supuestos'!$F$19,0))-(MAX(0,(((('01_Supuestos'!K31*$I39)*'01_Supuestos'!$F$11*($H39-'01_Supuestos'!$F$9))-((('01_Supuestos'!K31*$I39)*'01_Supuestos'!$F$11*($H39-'01_Supuestos'!$F$9))*'01_Supuestos'!$F$12)-(('01_Supuestos'!K31*$I39)*'01_Supuestos'!$F$11*$K39)-(IF(('01_Supuestos'!K31*$I39)&gt;0,'01_Supuestos'!$F$15,0)))-($J39*'01_Supuestos'!K33)))*'01_Supuestos'!$F$16)</f>
        <v/>
      </c>
      <c r="AC39" s="101">
        <f>((('01_Supuestos'!L31*$I39)*'01_Supuestos'!$F$11*($H39-'01_Supuestos'!$F$9))-((('01_Supuestos'!L31*$I39)*'01_Supuestos'!$F$11*($H39-'01_Supuestos'!$F$9))*'01_Supuestos'!$F$12)-(('01_Supuestos'!L31*$I39)*'01_Supuestos'!$F$11*$K39)-(IF(('01_Supuestos'!L31*$I39)&gt;0,'01_Supuestos'!$F$15,0)))-((('01_Supuestos'!L31*$I39)*'01_Supuestos'!$F$11*($H39-'01_Supuestos'!$F$9))*'01_Supuestos'!$F$18)-($J39*'01_Supuestos'!L32)-(IF('01_Supuestos'!L30=MAX('01_Supuestos'!$C$30:$M$30),'01_Supuestos'!$F$19,0))-(MAX(0,(((('01_Supuestos'!L31*$I39)*'01_Supuestos'!$F$11*($H39-'01_Supuestos'!$F$9))-((('01_Supuestos'!L31*$I39)*'01_Supuestos'!$F$11*($H39-'01_Supuestos'!$F$9))*'01_Supuestos'!$F$12)-(('01_Supuestos'!L31*$I39)*'01_Supuestos'!$F$11*$K39)-(IF(('01_Supuestos'!L31*$I39)&gt;0,'01_Supuestos'!$F$15,0)))-($J39*'01_Supuestos'!L33)))*'01_Supuestos'!$F$16)</f>
        <v/>
      </c>
      <c r="AD39" s="101">
        <f>((('01_Supuestos'!M31*$I39)*'01_Supuestos'!$F$11*($H39-'01_Supuestos'!$F$9))-((('01_Supuestos'!M31*$I39)*'01_Supuestos'!$F$11*($H39-'01_Supuestos'!$F$9))*'01_Supuestos'!$F$12)-(('01_Supuestos'!M31*$I39)*'01_Supuestos'!$F$11*$K39)-(IF(('01_Supuestos'!M31*$I39)&gt;0,'01_Supuestos'!$F$15,0)))-((('01_Supuestos'!M31*$I39)*'01_Supuestos'!$F$11*($H39-'01_Supuestos'!$F$9))*'01_Supuestos'!$F$18)-($J39*'01_Supuestos'!M32)-(IF('01_Supuestos'!M30=MAX('01_Supuestos'!$C$30:$M$30),'01_Supuestos'!$F$19,0))-(MAX(0,(((('01_Supuestos'!M31*$I39)*'01_Supuestos'!$F$11*($H39-'01_Supuestos'!$F$9))-((('01_Supuestos'!M31*$I39)*'01_Supuestos'!$F$11*($H39-'01_Supuestos'!$F$9))*'01_Supuestos'!$F$12)-(('01_Supuestos'!M31*$I39)*'01_Supuestos'!$F$11*$K39)-(IF(('01_Supuestos'!M31*$I39)&gt;0,'01_Supuestos'!$F$15,0)))-($J39*'01_Supuestos'!M33)))*'01_Supuestos'!$F$16)</f>
        <v/>
      </c>
      <c r="AE39" s="101">
        <f>0</f>
        <v/>
      </c>
      <c r="AF39" s="108">
        <f>IF(S39&gt;R39,"Appraisal+Decision",IF(S39&lt;R39,"Develop Now","Indiferente"))</f>
        <v/>
      </c>
      <c r="AJ39" s="108">
        <f>AJ38+$AI$22</f>
        <v/>
      </c>
      <c r="AK39" s="36">
        <f>COUNTIFS($S$31:INDEX($S:$S,30+$B$4),"&gt;"&amp;AJ39-$AI$22,$S$31:INDEX($S:$S,30+$B$4),"&lt;="&amp;AJ39)</f>
        <v/>
      </c>
    </row>
    <row r="40">
      <c r="A40" s="6" t="n">
        <v>10</v>
      </c>
      <c r="B40" s="27">
        <f>RAND()</f>
        <v/>
      </c>
      <c r="C40" s="27">
        <f>RAND()</f>
        <v/>
      </c>
      <c r="D40" s="27">
        <f>RAND()</f>
        <v/>
      </c>
      <c r="E40" s="27">
        <f>RAND()</f>
        <v/>
      </c>
      <c r="F40" s="27">
        <f>RAND()</f>
        <v/>
      </c>
      <c r="G40" s="27">
        <f>RAND()</f>
        <v/>
      </c>
      <c r="H40" s="102">
        <f>IF(B40&lt;($B$11-$B$10)/($B$12-$B$10), $B$10+SQRT(B40*($B$11-$B$10)*($B$12-$B$10)), $B$12-SQRT((1-B40)*($B$12-$B$11)*($B$12-$B$10)))</f>
        <v/>
      </c>
      <c r="I40" s="27">
        <f>MAX(0.1,NORMINV(C40,$B$13,$B$14))</f>
        <v/>
      </c>
      <c r="J40" s="102">
        <f>'01_Supuestos'!$F$13*MAX(0.65,NORMINV(D40,1,$B$15))</f>
        <v/>
      </c>
      <c r="K40" s="102">
        <f>'01_Supuestos'!$F$14*MAX(0.6,NORMINV(E40,1,$B$16))</f>
        <v/>
      </c>
      <c r="L40" s="102">
        <f>--(F40&lt;=$B$5)</f>
        <v/>
      </c>
      <c r="M40" s="102">
        <f>IF(L40=1, IF(G40&lt;=$B$6, "+", "-"), IF(G40&lt;=(1-$B$7), "+", "-"))</f>
        <v/>
      </c>
      <c r="N40" s="103">
        <f>IF(M40="+",'05_Bayes_Arbol'!$B$16,'05_Bayes_Arbol'!$B$17)</f>
        <v/>
      </c>
      <c r="O40" s="102">
        <f>SUMPRODUCT(T40:AD40,'01_Supuestos'!$C$34:$M$34)</f>
        <v/>
      </c>
      <c r="P40" s="102">
        <f>N40*O40 + (1-N40)*$B$9</f>
        <v/>
      </c>
      <c r="Q40" s="102">
        <f>--(P40&gt;0)</f>
        <v/>
      </c>
      <c r="R40" s="102">
        <f>IF(L40=1,O40,$B$9)</f>
        <v/>
      </c>
      <c r="S40" s="102">
        <f>-$B$8 + IF(Q40=1, IF(L40=1,O40,$B$9), 0)</f>
        <v/>
      </c>
      <c r="T40" s="101">
        <f>((('01_Supuestos'!C31*$I40)*'01_Supuestos'!$F$11*($H40-'01_Supuestos'!$F$9))-((('01_Supuestos'!C31*$I40)*'01_Supuestos'!$F$11*($H40-'01_Supuestos'!$F$9))*'01_Supuestos'!$F$12)-(('01_Supuestos'!C31*$I40)*'01_Supuestos'!$F$11*$K40)-(IF(('01_Supuestos'!C31*$I40)&gt;0,'01_Supuestos'!$F$15,0)))-((('01_Supuestos'!C31*$I40)*'01_Supuestos'!$F$11*($H40-'01_Supuestos'!$F$9))*'01_Supuestos'!$F$18)-($J40*'01_Supuestos'!C32)-(IF('01_Supuestos'!C30=MAX('01_Supuestos'!$C$30:$M$30),'01_Supuestos'!$F$19,0))-(MAX(0,(((('01_Supuestos'!C31*$I40)*'01_Supuestos'!$F$11*($H40-'01_Supuestos'!$F$9))-((('01_Supuestos'!C31*$I40)*'01_Supuestos'!$F$11*($H40-'01_Supuestos'!$F$9))*'01_Supuestos'!$F$12)-(('01_Supuestos'!C31*$I40)*'01_Supuestos'!$F$11*$K40)-(IF(('01_Supuestos'!C31*$I40)&gt;0,'01_Supuestos'!$F$15,0)))-($J40*'01_Supuestos'!C33)))*'01_Supuestos'!$F$16)</f>
        <v/>
      </c>
      <c r="U40" s="101">
        <f>((('01_Supuestos'!D31*$I40)*'01_Supuestos'!$F$11*($H40-'01_Supuestos'!$F$9))-((('01_Supuestos'!D31*$I40)*'01_Supuestos'!$F$11*($H40-'01_Supuestos'!$F$9))*'01_Supuestos'!$F$12)-(('01_Supuestos'!D31*$I40)*'01_Supuestos'!$F$11*$K40)-(IF(('01_Supuestos'!D31*$I40)&gt;0,'01_Supuestos'!$F$15,0)))-((('01_Supuestos'!D31*$I40)*'01_Supuestos'!$F$11*($H40-'01_Supuestos'!$F$9))*'01_Supuestos'!$F$18)-($J40*'01_Supuestos'!D32)-(IF('01_Supuestos'!D30=MAX('01_Supuestos'!$C$30:$M$30),'01_Supuestos'!$F$19,0))-(MAX(0,(((('01_Supuestos'!D31*$I40)*'01_Supuestos'!$F$11*($H40-'01_Supuestos'!$F$9))-((('01_Supuestos'!D31*$I40)*'01_Supuestos'!$F$11*($H40-'01_Supuestos'!$F$9))*'01_Supuestos'!$F$12)-(('01_Supuestos'!D31*$I40)*'01_Supuestos'!$F$11*$K40)-(IF(('01_Supuestos'!D31*$I40)&gt;0,'01_Supuestos'!$F$15,0)))-($J40*'01_Supuestos'!D33)))*'01_Supuestos'!$F$16)</f>
        <v/>
      </c>
      <c r="V40" s="101">
        <f>((('01_Supuestos'!E31*$I40)*'01_Supuestos'!$F$11*($H40-'01_Supuestos'!$F$9))-((('01_Supuestos'!E31*$I40)*'01_Supuestos'!$F$11*($H40-'01_Supuestos'!$F$9))*'01_Supuestos'!$F$12)-(('01_Supuestos'!E31*$I40)*'01_Supuestos'!$F$11*$K40)-(IF(('01_Supuestos'!E31*$I40)&gt;0,'01_Supuestos'!$F$15,0)))-((('01_Supuestos'!E31*$I40)*'01_Supuestos'!$F$11*($H40-'01_Supuestos'!$F$9))*'01_Supuestos'!$F$18)-($J40*'01_Supuestos'!E32)-(IF('01_Supuestos'!E30=MAX('01_Supuestos'!$C$30:$M$30),'01_Supuestos'!$F$19,0))-(MAX(0,(((('01_Supuestos'!E31*$I40)*'01_Supuestos'!$F$11*($H40-'01_Supuestos'!$F$9))-((('01_Supuestos'!E31*$I40)*'01_Supuestos'!$F$11*($H40-'01_Supuestos'!$F$9))*'01_Supuestos'!$F$12)-(('01_Supuestos'!E31*$I40)*'01_Supuestos'!$F$11*$K40)-(IF(('01_Supuestos'!E31*$I40)&gt;0,'01_Supuestos'!$F$15,0)))-($J40*'01_Supuestos'!E33)))*'01_Supuestos'!$F$16)</f>
        <v/>
      </c>
      <c r="W40" s="101">
        <f>((('01_Supuestos'!F31*$I40)*'01_Supuestos'!$F$11*($H40-'01_Supuestos'!$F$9))-((('01_Supuestos'!F31*$I40)*'01_Supuestos'!$F$11*($H40-'01_Supuestos'!$F$9))*'01_Supuestos'!$F$12)-(('01_Supuestos'!F31*$I40)*'01_Supuestos'!$F$11*$K40)-(IF(('01_Supuestos'!F31*$I40)&gt;0,'01_Supuestos'!$F$15,0)))-((('01_Supuestos'!F31*$I40)*'01_Supuestos'!$F$11*($H40-'01_Supuestos'!$F$9))*'01_Supuestos'!$F$18)-($J40*'01_Supuestos'!F32)-(IF('01_Supuestos'!F30=MAX('01_Supuestos'!$C$30:$M$30),'01_Supuestos'!$F$19,0))-(MAX(0,(((('01_Supuestos'!F31*$I40)*'01_Supuestos'!$F$11*($H40-'01_Supuestos'!$F$9))-((('01_Supuestos'!F31*$I40)*'01_Supuestos'!$F$11*($H40-'01_Supuestos'!$F$9))*'01_Supuestos'!$F$12)-(('01_Supuestos'!F31*$I40)*'01_Supuestos'!$F$11*$K40)-(IF(('01_Supuestos'!F31*$I40)&gt;0,'01_Supuestos'!$F$15,0)))-($J40*'01_Supuestos'!F33)))*'01_Supuestos'!$F$16)</f>
        <v/>
      </c>
      <c r="X40" s="101">
        <f>((('01_Supuestos'!G31*$I40)*'01_Supuestos'!$F$11*($H40-'01_Supuestos'!$F$9))-((('01_Supuestos'!G31*$I40)*'01_Supuestos'!$F$11*($H40-'01_Supuestos'!$F$9))*'01_Supuestos'!$F$12)-(('01_Supuestos'!G31*$I40)*'01_Supuestos'!$F$11*$K40)-(IF(('01_Supuestos'!G31*$I40)&gt;0,'01_Supuestos'!$F$15,0)))-((('01_Supuestos'!G31*$I40)*'01_Supuestos'!$F$11*($H40-'01_Supuestos'!$F$9))*'01_Supuestos'!$F$18)-($J40*'01_Supuestos'!G32)-(IF('01_Supuestos'!G30=MAX('01_Supuestos'!$C$30:$M$30),'01_Supuestos'!$F$19,0))-(MAX(0,(((('01_Supuestos'!G31*$I40)*'01_Supuestos'!$F$11*($H40-'01_Supuestos'!$F$9))-((('01_Supuestos'!G31*$I40)*'01_Supuestos'!$F$11*($H40-'01_Supuestos'!$F$9))*'01_Supuestos'!$F$12)-(('01_Supuestos'!G31*$I40)*'01_Supuestos'!$F$11*$K40)-(IF(('01_Supuestos'!G31*$I40)&gt;0,'01_Supuestos'!$F$15,0)))-($J40*'01_Supuestos'!G33)))*'01_Supuestos'!$F$16)</f>
        <v/>
      </c>
      <c r="Y40" s="101">
        <f>((('01_Supuestos'!H31*$I40)*'01_Supuestos'!$F$11*($H40-'01_Supuestos'!$F$9))-((('01_Supuestos'!H31*$I40)*'01_Supuestos'!$F$11*($H40-'01_Supuestos'!$F$9))*'01_Supuestos'!$F$12)-(('01_Supuestos'!H31*$I40)*'01_Supuestos'!$F$11*$K40)-(IF(('01_Supuestos'!H31*$I40)&gt;0,'01_Supuestos'!$F$15,0)))-((('01_Supuestos'!H31*$I40)*'01_Supuestos'!$F$11*($H40-'01_Supuestos'!$F$9))*'01_Supuestos'!$F$18)-($J40*'01_Supuestos'!H32)-(IF('01_Supuestos'!H30=MAX('01_Supuestos'!$C$30:$M$30),'01_Supuestos'!$F$19,0))-(MAX(0,(((('01_Supuestos'!H31*$I40)*'01_Supuestos'!$F$11*($H40-'01_Supuestos'!$F$9))-((('01_Supuestos'!H31*$I40)*'01_Supuestos'!$F$11*($H40-'01_Supuestos'!$F$9))*'01_Supuestos'!$F$12)-(('01_Supuestos'!H31*$I40)*'01_Supuestos'!$F$11*$K40)-(IF(('01_Supuestos'!H31*$I40)&gt;0,'01_Supuestos'!$F$15,0)))-($J40*'01_Supuestos'!H33)))*'01_Supuestos'!$F$16)</f>
        <v/>
      </c>
      <c r="Z40" s="101">
        <f>((('01_Supuestos'!I31*$I40)*'01_Supuestos'!$F$11*($H40-'01_Supuestos'!$F$9))-((('01_Supuestos'!I31*$I40)*'01_Supuestos'!$F$11*($H40-'01_Supuestos'!$F$9))*'01_Supuestos'!$F$12)-(('01_Supuestos'!I31*$I40)*'01_Supuestos'!$F$11*$K40)-(IF(('01_Supuestos'!I31*$I40)&gt;0,'01_Supuestos'!$F$15,0)))-((('01_Supuestos'!I31*$I40)*'01_Supuestos'!$F$11*($H40-'01_Supuestos'!$F$9))*'01_Supuestos'!$F$18)-($J40*'01_Supuestos'!I32)-(IF('01_Supuestos'!I30=MAX('01_Supuestos'!$C$30:$M$30),'01_Supuestos'!$F$19,0))-(MAX(0,(((('01_Supuestos'!I31*$I40)*'01_Supuestos'!$F$11*($H40-'01_Supuestos'!$F$9))-((('01_Supuestos'!I31*$I40)*'01_Supuestos'!$F$11*($H40-'01_Supuestos'!$F$9))*'01_Supuestos'!$F$12)-(('01_Supuestos'!I31*$I40)*'01_Supuestos'!$F$11*$K40)-(IF(('01_Supuestos'!I31*$I40)&gt;0,'01_Supuestos'!$F$15,0)))-($J40*'01_Supuestos'!I33)))*'01_Supuestos'!$F$16)</f>
        <v/>
      </c>
      <c r="AA40" s="101">
        <f>((('01_Supuestos'!J31*$I40)*'01_Supuestos'!$F$11*($H40-'01_Supuestos'!$F$9))-((('01_Supuestos'!J31*$I40)*'01_Supuestos'!$F$11*($H40-'01_Supuestos'!$F$9))*'01_Supuestos'!$F$12)-(('01_Supuestos'!J31*$I40)*'01_Supuestos'!$F$11*$K40)-(IF(('01_Supuestos'!J31*$I40)&gt;0,'01_Supuestos'!$F$15,0)))-((('01_Supuestos'!J31*$I40)*'01_Supuestos'!$F$11*($H40-'01_Supuestos'!$F$9))*'01_Supuestos'!$F$18)-($J40*'01_Supuestos'!J32)-(IF('01_Supuestos'!J30=MAX('01_Supuestos'!$C$30:$M$30),'01_Supuestos'!$F$19,0))-(MAX(0,(((('01_Supuestos'!J31*$I40)*'01_Supuestos'!$F$11*($H40-'01_Supuestos'!$F$9))-((('01_Supuestos'!J31*$I40)*'01_Supuestos'!$F$11*($H40-'01_Supuestos'!$F$9))*'01_Supuestos'!$F$12)-(('01_Supuestos'!J31*$I40)*'01_Supuestos'!$F$11*$K40)-(IF(('01_Supuestos'!J31*$I40)&gt;0,'01_Supuestos'!$F$15,0)))-($J40*'01_Supuestos'!J33)))*'01_Supuestos'!$F$16)</f>
        <v/>
      </c>
      <c r="AB40" s="101">
        <f>((('01_Supuestos'!K31*$I40)*'01_Supuestos'!$F$11*($H40-'01_Supuestos'!$F$9))-((('01_Supuestos'!K31*$I40)*'01_Supuestos'!$F$11*($H40-'01_Supuestos'!$F$9))*'01_Supuestos'!$F$12)-(('01_Supuestos'!K31*$I40)*'01_Supuestos'!$F$11*$K40)-(IF(('01_Supuestos'!K31*$I40)&gt;0,'01_Supuestos'!$F$15,0)))-((('01_Supuestos'!K31*$I40)*'01_Supuestos'!$F$11*($H40-'01_Supuestos'!$F$9))*'01_Supuestos'!$F$18)-($J40*'01_Supuestos'!K32)-(IF('01_Supuestos'!K30=MAX('01_Supuestos'!$C$30:$M$30),'01_Supuestos'!$F$19,0))-(MAX(0,(((('01_Supuestos'!K31*$I40)*'01_Supuestos'!$F$11*($H40-'01_Supuestos'!$F$9))-((('01_Supuestos'!K31*$I40)*'01_Supuestos'!$F$11*($H40-'01_Supuestos'!$F$9))*'01_Supuestos'!$F$12)-(('01_Supuestos'!K31*$I40)*'01_Supuestos'!$F$11*$K40)-(IF(('01_Supuestos'!K31*$I40)&gt;0,'01_Supuestos'!$F$15,0)))-($J40*'01_Supuestos'!K33)))*'01_Supuestos'!$F$16)</f>
        <v/>
      </c>
      <c r="AC40" s="101">
        <f>((('01_Supuestos'!L31*$I40)*'01_Supuestos'!$F$11*($H40-'01_Supuestos'!$F$9))-((('01_Supuestos'!L31*$I40)*'01_Supuestos'!$F$11*($H40-'01_Supuestos'!$F$9))*'01_Supuestos'!$F$12)-(('01_Supuestos'!L31*$I40)*'01_Supuestos'!$F$11*$K40)-(IF(('01_Supuestos'!L31*$I40)&gt;0,'01_Supuestos'!$F$15,0)))-((('01_Supuestos'!L31*$I40)*'01_Supuestos'!$F$11*($H40-'01_Supuestos'!$F$9))*'01_Supuestos'!$F$18)-($J40*'01_Supuestos'!L32)-(IF('01_Supuestos'!L30=MAX('01_Supuestos'!$C$30:$M$30),'01_Supuestos'!$F$19,0))-(MAX(0,(((('01_Supuestos'!L31*$I40)*'01_Supuestos'!$F$11*($H40-'01_Supuestos'!$F$9))-((('01_Supuestos'!L31*$I40)*'01_Supuestos'!$F$11*($H40-'01_Supuestos'!$F$9))*'01_Supuestos'!$F$12)-(('01_Supuestos'!L31*$I40)*'01_Supuestos'!$F$11*$K40)-(IF(('01_Supuestos'!L31*$I40)&gt;0,'01_Supuestos'!$F$15,0)))-($J40*'01_Supuestos'!L33)))*'01_Supuestos'!$F$16)</f>
        <v/>
      </c>
      <c r="AD40" s="101">
        <f>((('01_Supuestos'!M31*$I40)*'01_Supuestos'!$F$11*($H40-'01_Supuestos'!$F$9))-((('01_Supuestos'!M31*$I40)*'01_Supuestos'!$F$11*($H40-'01_Supuestos'!$F$9))*'01_Supuestos'!$F$12)-(('01_Supuestos'!M31*$I40)*'01_Supuestos'!$F$11*$K40)-(IF(('01_Supuestos'!M31*$I40)&gt;0,'01_Supuestos'!$F$15,0)))-((('01_Supuestos'!M31*$I40)*'01_Supuestos'!$F$11*($H40-'01_Supuestos'!$F$9))*'01_Supuestos'!$F$18)-($J40*'01_Supuestos'!M32)-(IF('01_Supuestos'!M30=MAX('01_Supuestos'!$C$30:$M$30),'01_Supuestos'!$F$19,0))-(MAX(0,(((('01_Supuestos'!M31*$I40)*'01_Supuestos'!$F$11*($H40-'01_Supuestos'!$F$9))-((('01_Supuestos'!M31*$I40)*'01_Supuestos'!$F$11*($H40-'01_Supuestos'!$F$9))*'01_Supuestos'!$F$12)-(('01_Supuestos'!M31*$I40)*'01_Supuestos'!$F$11*$K40)-(IF(('01_Supuestos'!M31*$I40)&gt;0,'01_Supuestos'!$F$15,0)))-($J40*'01_Supuestos'!M33)))*'01_Supuestos'!$F$16)</f>
        <v/>
      </c>
      <c r="AE40" s="101">
        <f>0</f>
        <v/>
      </c>
      <c r="AF40" s="108">
        <f>IF(S40&gt;R40,"Appraisal+Decision",IF(S40&lt;R40,"Develop Now","Indiferente"))</f>
        <v/>
      </c>
      <c r="AJ40" s="108">
        <f>AJ39+$AI$22</f>
        <v/>
      </c>
      <c r="AK40" s="36">
        <f>COUNTIFS($S$31:INDEX($S:$S,30+$B$4),"&gt;"&amp;AJ40-$AI$22,$S$31:INDEX($S:$S,30+$B$4),"&lt;="&amp;AJ40)</f>
        <v/>
      </c>
    </row>
    <row r="41">
      <c r="A41" s="6" t="n">
        <v>11</v>
      </c>
      <c r="B41" s="27">
        <f>RAND()</f>
        <v/>
      </c>
      <c r="C41" s="27">
        <f>RAND()</f>
        <v/>
      </c>
      <c r="D41" s="27">
        <f>RAND()</f>
        <v/>
      </c>
      <c r="E41" s="27">
        <f>RAND()</f>
        <v/>
      </c>
      <c r="F41" s="27">
        <f>RAND()</f>
        <v/>
      </c>
      <c r="G41" s="27">
        <f>RAND()</f>
        <v/>
      </c>
      <c r="H41" s="102">
        <f>IF(B41&lt;($B$11-$B$10)/($B$12-$B$10), $B$10+SQRT(B41*($B$11-$B$10)*($B$12-$B$10)), $B$12-SQRT((1-B41)*($B$12-$B$11)*($B$12-$B$10)))</f>
        <v/>
      </c>
      <c r="I41" s="27">
        <f>MAX(0.1,NORMINV(C41,$B$13,$B$14))</f>
        <v/>
      </c>
      <c r="J41" s="102">
        <f>'01_Supuestos'!$F$13*MAX(0.65,NORMINV(D41,1,$B$15))</f>
        <v/>
      </c>
      <c r="K41" s="102">
        <f>'01_Supuestos'!$F$14*MAX(0.6,NORMINV(E41,1,$B$16))</f>
        <v/>
      </c>
      <c r="L41" s="102">
        <f>--(F41&lt;=$B$5)</f>
        <v/>
      </c>
      <c r="M41" s="102">
        <f>IF(L41=1, IF(G41&lt;=$B$6, "+", "-"), IF(G41&lt;=(1-$B$7), "+", "-"))</f>
        <v/>
      </c>
      <c r="N41" s="103">
        <f>IF(M41="+",'05_Bayes_Arbol'!$B$16,'05_Bayes_Arbol'!$B$17)</f>
        <v/>
      </c>
      <c r="O41" s="102">
        <f>SUMPRODUCT(T41:AD41,'01_Supuestos'!$C$34:$M$34)</f>
        <v/>
      </c>
      <c r="P41" s="102">
        <f>N41*O41 + (1-N41)*$B$9</f>
        <v/>
      </c>
      <c r="Q41" s="102">
        <f>--(P41&gt;0)</f>
        <v/>
      </c>
      <c r="R41" s="102">
        <f>IF(L41=1,O41,$B$9)</f>
        <v/>
      </c>
      <c r="S41" s="102">
        <f>-$B$8 + IF(Q41=1, IF(L41=1,O41,$B$9), 0)</f>
        <v/>
      </c>
      <c r="T41" s="101">
        <f>((('01_Supuestos'!C31*$I41)*'01_Supuestos'!$F$11*($H41-'01_Supuestos'!$F$9))-((('01_Supuestos'!C31*$I41)*'01_Supuestos'!$F$11*($H41-'01_Supuestos'!$F$9))*'01_Supuestos'!$F$12)-(('01_Supuestos'!C31*$I41)*'01_Supuestos'!$F$11*$K41)-(IF(('01_Supuestos'!C31*$I41)&gt;0,'01_Supuestos'!$F$15,0)))-((('01_Supuestos'!C31*$I41)*'01_Supuestos'!$F$11*($H41-'01_Supuestos'!$F$9))*'01_Supuestos'!$F$18)-($J41*'01_Supuestos'!C32)-(IF('01_Supuestos'!C30=MAX('01_Supuestos'!$C$30:$M$30),'01_Supuestos'!$F$19,0))-(MAX(0,(((('01_Supuestos'!C31*$I41)*'01_Supuestos'!$F$11*($H41-'01_Supuestos'!$F$9))-((('01_Supuestos'!C31*$I41)*'01_Supuestos'!$F$11*($H41-'01_Supuestos'!$F$9))*'01_Supuestos'!$F$12)-(('01_Supuestos'!C31*$I41)*'01_Supuestos'!$F$11*$K41)-(IF(('01_Supuestos'!C31*$I41)&gt;0,'01_Supuestos'!$F$15,0)))-($J41*'01_Supuestos'!C33)))*'01_Supuestos'!$F$16)</f>
        <v/>
      </c>
      <c r="U41" s="101">
        <f>((('01_Supuestos'!D31*$I41)*'01_Supuestos'!$F$11*($H41-'01_Supuestos'!$F$9))-((('01_Supuestos'!D31*$I41)*'01_Supuestos'!$F$11*($H41-'01_Supuestos'!$F$9))*'01_Supuestos'!$F$12)-(('01_Supuestos'!D31*$I41)*'01_Supuestos'!$F$11*$K41)-(IF(('01_Supuestos'!D31*$I41)&gt;0,'01_Supuestos'!$F$15,0)))-((('01_Supuestos'!D31*$I41)*'01_Supuestos'!$F$11*($H41-'01_Supuestos'!$F$9))*'01_Supuestos'!$F$18)-($J41*'01_Supuestos'!D32)-(IF('01_Supuestos'!D30=MAX('01_Supuestos'!$C$30:$M$30),'01_Supuestos'!$F$19,0))-(MAX(0,(((('01_Supuestos'!D31*$I41)*'01_Supuestos'!$F$11*($H41-'01_Supuestos'!$F$9))-((('01_Supuestos'!D31*$I41)*'01_Supuestos'!$F$11*($H41-'01_Supuestos'!$F$9))*'01_Supuestos'!$F$12)-(('01_Supuestos'!D31*$I41)*'01_Supuestos'!$F$11*$K41)-(IF(('01_Supuestos'!D31*$I41)&gt;0,'01_Supuestos'!$F$15,0)))-($J41*'01_Supuestos'!D33)))*'01_Supuestos'!$F$16)</f>
        <v/>
      </c>
      <c r="V41" s="101">
        <f>((('01_Supuestos'!E31*$I41)*'01_Supuestos'!$F$11*($H41-'01_Supuestos'!$F$9))-((('01_Supuestos'!E31*$I41)*'01_Supuestos'!$F$11*($H41-'01_Supuestos'!$F$9))*'01_Supuestos'!$F$12)-(('01_Supuestos'!E31*$I41)*'01_Supuestos'!$F$11*$K41)-(IF(('01_Supuestos'!E31*$I41)&gt;0,'01_Supuestos'!$F$15,0)))-((('01_Supuestos'!E31*$I41)*'01_Supuestos'!$F$11*($H41-'01_Supuestos'!$F$9))*'01_Supuestos'!$F$18)-($J41*'01_Supuestos'!E32)-(IF('01_Supuestos'!E30=MAX('01_Supuestos'!$C$30:$M$30),'01_Supuestos'!$F$19,0))-(MAX(0,(((('01_Supuestos'!E31*$I41)*'01_Supuestos'!$F$11*($H41-'01_Supuestos'!$F$9))-((('01_Supuestos'!E31*$I41)*'01_Supuestos'!$F$11*($H41-'01_Supuestos'!$F$9))*'01_Supuestos'!$F$12)-(('01_Supuestos'!E31*$I41)*'01_Supuestos'!$F$11*$K41)-(IF(('01_Supuestos'!E31*$I41)&gt;0,'01_Supuestos'!$F$15,0)))-($J41*'01_Supuestos'!E33)))*'01_Supuestos'!$F$16)</f>
        <v/>
      </c>
      <c r="W41" s="101">
        <f>((('01_Supuestos'!F31*$I41)*'01_Supuestos'!$F$11*($H41-'01_Supuestos'!$F$9))-((('01_Supuestos'!F31*$I41)*'01_Supuestos'!$F$11*($H41-'01_Supuestos'!$F$9))*'01_Supuestos'!$F$12)-(('01_Supuestos'!F31*$I41)*'01_Supuestos'!$F$11*$K41)-(IF(('01_Supuestos'!F31*$I41)&gt;0,'01_Supuestos'!$F$15,0)))-((('01_Supuestos'!F31*$I41)*'01_Supuestos'!$F$11*($H41-'01_Supuestos'!$F$9))*'01_Supuestos'!$F$18)-($J41*'01_Supuestos'!F32)-(IF('01_Supuestos'!F30=MAX('01_Supuestos'!$C$30:$M$30),'01_Supuestos'!$F$19,0))-(MAX(0,(((('01_Supuestos'!F31*$I41)*'01_Supuestos'!$F$11*($H41-'01_Supuestos'!$F$9))-((('01_Supuestos'!F31*$I41)*'01_Supuestos'!$F$11*($H41-'01_Supuestos'!$F$9))*'01_Supuestos'!$F$12)-(('01_Supuestos'!F31*$I41)*'01_Supuestos'!$F$11*$K41)-(IF(('01_Supuestos'!F31*$I41)&gt;0,'01_Supuestos'!$F$15,0)))-($J41*'01_Supuestos'!F33)))*'01_Supuestos'!$F$16)</f>
        <v/>
      </c>
      <c r="X41" s="101">
        <f>((('01_Supuestos'!G31*$I41)*'01_Supuestos'!$F$11*($H41-'01_Supuestos'!$F$9))-((('01_Supuestos'!G31*$I41)*'01_Supuestos'!$F$11*($H41-'01_Supuestos'!$F$9))*'01_Supuestos'!$F$12)-(('01_Supuestos'!G31*$I41)*'01_Supuestos'!$F$11*$K41)-(IF(('01_Supuestos'!G31*$I41)&gt;0,'01_Supuestos'!$F$15,0)))-((('01_Supuestos'!G31*$I41)*'01_Supuestos'!$F$11*($H41-'01_Supuestos'!$F$9))*'01_Supuestos'!$F$18)-($J41*'01_Supuestos'!G32)-(IF('01_Supuestos'!G30=MAX('01_Supuestos'!$C$30:$M$30),'01_Supuestos'!$F$19,0))-(MAX(0,(((('01_Supuestos'!G31*$I41)*'01_Supuestos'!$F$11*($H41-'01_Supuestos'!$F$9))-((('01_Supuestos'!G31*$I41)*'01_Supuestos'!$F$11*($H41-'01_Supuestos'!$F$9))*'01_Supuestos'!$F$12)-(('01_Supuestos'!G31*$I41)*'01_Supuestos'!$F$11*$K41)-(IF(('01_Supuestos'!G31*$I41)&gt;0,'01_Supuestos'!$F$15,0)))-($J41*'01_Supuestos'!G33)))*'01_Supuestos'!$F$16)</f>
        <v/>
      </c>
      <c r="Y41" s="101">
        <f>((('01_Supuestos'!H31*$I41)*'01_Supuestos'!$F$11*($H41-'01_Supuestos'!$F$9))-((('01_Supuestos'!H31*$I41)*'01_Supuestos'!$F$11*($H41-'01_Supuestos'!$F$9))*'01_Supuestos'!$F$12)-(('01_Supuestos'!H31*$I41)*'01_Supuestos'!$F$11*$K41)-(IF(('01_Supuestos'!H31*$I41)&gt;0,'01_Supuestos'!$F$15,0)))-((('01_Supuestos'!H31*$I41)*'01_Supuestos'!$F$11*($H41-'01_Supuestos'!$F$9))*'01_Supuestos'!$F$18)-($J41*'01_Supuestos'!H32)-(IF('01_Supuestos'!H30=MAX('01_Supuestos'!$C$30:$M$30),'01_Supuestos'!$F$19,0))-(MAX(0,(((('01_Supuestos'!H31*$I41)*'01_Supuestos'!$F$11*($H41-'01_Supuestos'!$F$9))-((('01_Supuestos'!H31*$I41)*'01_Supuestos'!$F$11*($H41-'01_Supuestos'!$F$9))*'01_Supuestos'!$F$12)-(('01_Supuestos'!H31*$I41)*'01_Supuestos'!$F$11*$K41)-(IF(('01_Supuestos'!H31*$I41)&gt;0,'01_Supuestos'!$F$15,0)))-($J41*'01_Supuestos'!H33)))*'01_Supuestos'!$F$16)</f>
        <v/>
      </c>
      <c r="Z41" s="101">
        <f>((('01_Supuestos'!I31*$I41)*'01_Supuestos'!$F$11*($H41-'01_Supuestos'!$F$9))-((('01_Supuestos'!I31*$I41)*'01_Supuestos'!$F$11*($H41-'01_Supuestos'!$F$9))*'01_Supuestos'!$F$12)-(('01_Supuestos'!I31*$I41)*'01_Supuestos'!$F$11*$K41)-(IF(('01_Supuestos'!I31*$I41)&gt;0,'01_Supuestos'!$F$15,0)))-((('01_Supuestos'!I31*$I41)*'01_Supuestos'!$F$11*($H41-'01_Supuestos'!$F$9))*'01_Supuestos'!$F$18)-($J41*'01_Supuestos'!I32)-(IF('01_Supuestos'!I30=MAX('01_Supuestos'!$C$30:$M$30),'01_Supuestos'!$F$19,0))-(MAX(0,(((('01_Supuestos'!I31*$I41)*'01_Supuestos'!$F$11*($H41-'01_Supuestos'!$F$9))-((('01_Supuestos'!I31*$I41)*'01_Supuestos'!$F$11*($H41-'01_Supuestos'!$F$9))*'01_Supuestos'!$F$12)-(('01_Supuestos'!I31*$I41)*'01_Supuestos'!$F$11*$K41)-(IF(('01_Supuestos'!I31*$I41)&gt;0,'01_Supuestos'!$F$15,0)))-($J41*'01_Supuestos'!I33)))*'01_Supuestos'!$F$16)</f>
        <v/>
      </c>
      <c r="AA41" s="101">
        <f>((('01_Supuestos'!J31*$I41)*'01_Supuestos'!$F$11*($H41-'01_Supuestos'!$F$9))-((('01_Supuestos'!J31*$I41)*'01_Supuestos'!$F$11*($H41-'01_Supuestos'!$F$9))*'01_Supuestos'!$F$12)-(('01_Supuestos'!J31*$I41)*'01_Supuestos'!$F$11*$K41)-(IF(('01_Supuestos'!J31*$I41)&gt;0,'01_Supuestos'!$F$15,0)))-((('01_Supuestos'!J31*$I41)*'01_Supuestos'!$F$11*($H41-'01_Supuestos'!$F$9))*'01_Supuestos'!$F$18)-($J41*'01_Supuestos'!J32)-(IF('01_Supuestos'!J30=MAX('01_Supuestos'!$C$30:$M$30),'01_Supuestos'!$F$19,0))-(MAX(0,(((('01_Supuestos'!J31*$I41)*'01_Supuestos'!$F$11*($H41-'01_Supuestos'!$F$9))-((('01_Supuestos'!J31*$I41)*'01_Supuestos'!$F$11*($H41-'01_Supuestos'!$F$9))*'01_Supuestos'!$F$12)-(('01_Supuestos'!J31*$I41)*'01_Supuestos'!$F$11*$K41)-(IF(('01_Supuestos'!J31*$I41)&gt;0,'01_Supuestos'!$F$15,0)))-($J41*'01_Supuestos'!J33)))*'01_Supuestos'!$F$16)</f>
        <v/>
      </c>
      <c r="AB41" s="101">
        <f>((('01_Supuestos'!K31*$I41)*'01_Supuestos'!$F$11*($H41-'01_Supuestos'!$F$9))-((('01_Supuestos'!K31*$I41)*'01_Supuestos'!$F$11*($H41-'01_Supuestos'!$F$9))*'01_Supuestos'!$F$12)-(('01_Supuestos'!K31*$I41)*'01_Supuestos'!$F$11*$K41)-(IF(('01_Supuestos'!K31*$I41)&gt;0,'01_Supuestos'!$F$15,0)))-((('01_Supuestos'!K31*$I41)*'01_Supuestos'!$F$11*($H41-'01_Supuestos'!$F$9))*'01_Supuestos'!$F$18)-($J41*'01_Supuestos'!K32)-(IF('01_Supuestos'!K30=MAX('01_Supuestos'!$C$30:$M$30),'01_Supuestos'!$F$19,0))-(MAX(0,(((('01_Supuestos'!K31*$I41)*'01_Supuestos'!$F$11*($H41-'01_Supuestos'!$F$9))-((('01_Supuestos'!K31*$I41)*'01_Supuestos'!$F$11*($H41-'01_Supuestos'!$F$9))*'01_Supuestos'!$F$12)-(('01_Supuestos'!K31*$I41)*'01_Supuestos'!$F$11*$K41)-(IF(('01_Supuestos'!K31*$I41)&gt;0,'01_Supuestos'!$F$15,0)))-($J41*'01_Supuestos'!K33)))*'01_Supuestos'!$F$16)</f>
        <v/>
      </c>
      <c r="AC41" s="101">
        <f>((('01_Supuestos'!L31*$I41)*'01_Supuestos'!$F$11*($H41-'01_Supuestos'!$F$9))-((('01_Supuestos'!L31*$I41)*'01_Supuestos'!$F$11*($H41-'01_Supuestos'!$F$9))*'01_Supuestos'!$F$12)-(('01_Supuestos'!L31*$I41)*'01_Supuestos'!$F$11*$K41)-(IF(('01_Supuestos'!L31*$I41)&gt;0,'01_Supuestos'!$F$15,0)))-((('01_Supuestos'!L31*$I41)*'01_Supuestos'!$F$11*($H41-'01_Supuestos'!$F$9))*'01_Supuestos'!$F$18)-($J41*'01_Supuestos'!L32)-(IF('01_Supuestos'!L30=MAX('01_Supuestos'!$C$30:$M$30),'01_Supuestos'!$F$19,0))-(MAX(0,(((('01_Supuestos'!L31*$I41)*'01_Supuestos'!$F$11*($H41-'01_Supuestos'!$F$9))-((('01_Supuestos'!L31*$I41)*'01_Supuestos'!$F$11*($H41-'01_Supuestos'!$F$9))*'01_Supuestos'!$F$12)-(('01_Supuestos'!L31*$I41)*'01_Supuestos'!$F$11*$K41)-(IF(('01_Supuestos'!L31*$I41)&gt;0,'01_Supuestos'!$F$15,0)))-($J41*'01_Supuestos'!L33)))*'01_Supuestos'!$F$16)</f>
        <v/>
      </c>
      <c r="AD41" s="101">
        <f>((('01_Supuestos'!M31*$I41)*'01_Supuestos'!$F$11*($H41-'01_Supuestos'!$F$9))-((('01_Supuestos'!M31*$I41)*'01_Supuestos'!$F$11*($H41-'01_Supuestos'!$F$9))*'01_Supuestos'!$F$12)-(('01_Supuestos'!M31*$I41)*'01_Supuestos'!$F$11*$K41)-(IF(('01_Supuestos'!M31*$I41)&gt;0,'01_Supuestos'!$F$15,0)))-((('01_Supuestos'!M31*$I41)*'01_Supuestos'!$F$11*($H41-'01_Supuestos'!$F$9))*'01_Supuestos'!$F$18)-($J41*'01_Supuestos'!M32)-(IF('01_Supuestos'!M30=MAX('01_Supuestos'!$C$30:$M$30),'01_Supuestos'!$F$19,0))-(MAX(0,(((('01_Supuestos'!M31*$I41)*'01_Supuestos'!$F$11*($H41-'01_Supuestos'!$F$9))-((('01_Supuestos'!M31*$I41)*'01_Supuestos'!$F$11*($H41-'01_Supuestos'!$F$9))*'01_Supuestos'!$F$12)-(('01_Supuestos'!M31*$I41)*'01_Supuestos'!$F$11*$K41)-(IF(('01_Supuestos'!M31*$I41)&gt;0,'01_Supuestos'!$F$15,0)))-($J41*'01_Supuestos'!M33)))*'01_Supuestos'!$F$16)</f>
        <v/>
      </c>
      <c r="AE41" s="101">
        <f>0</f>
        <v/>
      </c>
      <c r="AF41" s="108">
        <f>IF(S41&gt;R41,"Appraisal+Decision",IF(S41&lt;R41,"Develop Now","Indiferente"))</f>
        <v/>
      </c>
    </row>
    <row r="42">
      <c r="A42" s="6" t="n">
        <v>12</v>
      </c>
      <c r="B42" s="27">
        <f>RAND()</f>
        <v/>
      </c>
      <c r="C42" s="27">
        <f>RAND()</f>
        <v/>
      </c>
      <c r="D42" s="27">
        <f>RAND()</f>
        <v/>
      </c>
      <c r="E42" s="27">
        <f>RAND()</f>
        <v/>
      </c>
      <c r="F42" s="27">
        <f>RAND()</f>
        <v/>
      </c>
      <c r="G42" s="27">
        <f>RAND()</f>
        <v/>
      </c>
      <c r="H42" s="102">
        <f>IF(B42&lt;($B$11-$B$10)/($B$12-$B$10), $B$10+SQRT(B42*($B$11-$B$10)*($B$12-$B$10)), $B$12-SQRT((1-B42)*($B$12-$B$11)*($B$12-$B$10)))</f>
        <v/>
      </c>
      <c r="I42" s="27">
        <f>MAX(0.1,NORMINV(C42,$B$13,$B$14))</f>
        <v/>
      </c>
      <c r="J42" s="102">
        <f>'01_Supuestos'!$F$13*MAX(0.65,NORMINV(D42,1,$B$15))</f>
        <v/>
      </c>
      <c r="K42" s="102">
        <f>'01_Supuestos'!$F$14*MAX(0.6,NORMINV(E42,1,$B$16))</f>
        <v/>
      </c>
      <c r="L42" s="102">
        <f>--(F42&lt;=$B$5)</f>
        <v/>
      </c>
      <c r="M42" s="102">
        <f>IF(L42=1, IF(G42&lt;=$B$6, "+", "-"), IF(G42&lt;=(1-$B$7), "+", "-"))</f>
        <v/>
      </c>
      <c r="N42" s="103">
        <f>IF(M42="+",'05_Bayes_Arbol'!$B$16,'05_Bayes_Arbol'!$B$17)</f>
        <v/>
      </c>
      <c r="O42" s="102">
        <f>SUMPRODUCT(T42:AD42,'01_Supuestos'!$C$34:$M$34)</f>
        <v/>
      </c>
      <c r="P42" s="102">
        <f>N42*O42 + (1-N42)*$B$9</f>
        <v/>
      </c>
      <c r="Q42" s="102">
        <f>--(P42&gt;0)</f>
        <v/>
      </c>
      <c r="R42" s="102">
        <f>IF(L42=1,O42,$B$9)</f>
        <v/>
      </c>
      <c r="S42" s="102">
        <f>-$B$8 + IF(Q42=1, IF(L42=1,O42,$B$9), 0)</f>
        <v/>
      </c>
      <c r="T42" s="101">
        <f>((('01_Supuestos'!C31*$I42)*'01_Supuestos'!$F$11*($H42-'01_Supuestos'!$F$9))-((('01_Supuestos'!C31*$I42)*'01_Supuestos'!$F$11*($H42-'01_Supuestos'!$F$9))*'01_Supuestos'!$F$12)-(('01_Supuestos'!C31*$I42)*'01_Supuestos'!$F$11*$K42)-(IF(('01_Supuestos'!C31*$I42)&gt;0,'01_Supuestos'!$F$15,0)))-((('01_Supuestos'!C31*$I42)*'01_Supuestos'!$F$11*($H42-'01_Supuestos'!$F$9))*'01_Supuestos'!$F$18)-($J42*'01_Supuestos'!C32)-(IF('01_Supuestos'!C30=MAX('01_Supuestos'!$C$30:$M$30),'01_Supuestos'!$F$19,0))-(MAX(0,(((('01_Supuestos'!C31*$I42)*'01_Supuestos'!$F$11*($H42-'01_Supuestos'!$F$9))-((('01_Supuestos'!C31*$I42)*'01_Supuestos'!$F$11*($H42-'01_Supuestos'!$F$9))*'01_Supuestos'!$F$12)-(('01_Supuestos'!C31*$I42)*'01_Supuestos'!$F$11*$K42)-(IF(('01_Supuestos'!C31*$I42)&gt;0,'01_Supuestos'!$F$15,0)))-($J42*'01_Supuestos'!C33)))*'01_Supuestos'!$F$16)</f>
        <v/>
      </c>
      <c r="U42" s="101">
        <f>((('01_Supuestos'!D31*$I42)*'01_Supuestos'!$F$11*($H42-'01_Supuestos'!$F$9))-((('01_Supuestos'!D31*$I42)*'01_Supuestos'!$F$11*($H42-'01_Supuestos'!$F$9))*'01_Supuestos'!$F$12)-(('01_Supuestos'!D31*$I42)*'01_Supuestos'!$F$11*$K42)-(IF(('01_Supuestos'!D31*$I42)&gt;0,'01_Supuestos'!$F$15,0)))-((('01_Supuestos'!D31*$I42)*'01_Supuestos'!$F$11*($H42-'01_Supuestos'!$F$9))*'01_Supuestos'!$F$18)-($J42*'01_Supuestos'!D32)-(IF('01_Supuestos'!D30=MAX('01_Supuestos'!$C$30:$M$30),'01_Supuestos'!$F$19,0))-(MAX(0,(((('01_Supuestos'!D31*$I42)*'01_Supuestos'!$F$11*($H42-'01_Supuestos'!$F$9))-((('01_Supuestos'!D31*$I42)*'01_Supuestos'!$F$11*($H42-'01_Supuestos'!$F$9))*'01_Supuestos'!$F$12)-(('01_Supuestos'!D31*$I42)*'01_Supuestos'!$F$11*$K42)-(IF(('01_Supuestos'!D31*$I42)&gt;0,'01_Supuestos'!$F$15,0)))-($J42*'01_Supuestos'!D33)))*'01_Supuestos'!$F$16)</f>
        <v/>
      </c>
      <c r="V42" s="101">
        <f>((('01_Supuestos'!E31*$I42)*'01_Supuestos'!$F$11*($H42-'01_Supuestos'!$F$9))-((('01_Supuestos'!E31*$I42)*'01_Supuestos'!$F$11*($H42-'01_Supuestos'!$F$9))*'01_Supuestos'!$F$12)-(('01_Supuestos'!E31*$I42)*'01_Supuestos'!$F$11*$K42)-(IF(('01_Supuestos'!E31*$I42)&gt;0,'01_Supuestos'!$F$15,0)))-((('01_Supuestos'!E31*$I42)*'01_Supuestos'!$F$11*($H42-'01_Supuestos'!$F$9))*'01_Supuestos'!$F$18)-($J42*'01_Supuestos'!E32)-(IF('01_Supuestos'!E30=MAX('01_Supuestos'!$C$30:$M$30),'01_Supuestos'!$F$19,0))-(MAX(0,(((('01_Supuestos'!E31*$I42)*'01_Supuestos'!$F$11*($H42-'01_Supuestos'!$F$9))-((('01_Supuestos'!E31*$I42)*'01_Supuestos'!$F$11*($H42-'01_Supuestos'!$F$9))*'01_Supuestos'!$F$12)-(('01_Supuestos'!E31*$I42)*'01_Supuestos'!$F$11*$K42)-(IF(('01_Supuestos'!E31*$I42)&gt;0,'01_Supuestos'!$F$15,0)))-($J42*'01_Supuestos'!E33)))*'01_Supuestos'!$F$16)</f>
        <v/>
      </c>
      <c r="W42" s="101">
        <f>((('01_Supuestos'!F31*$I42)*'01_Supuestos'!$F$11*($H42-'01_Supuestos'!$F$9))-((('01_Supuestos'!F31*$I42)*'01_Supuestos'!$F$11*($H42-'01_Supuestos'!$F$9))*'01_Supuestos'!$F$12)-(('01_Supuestos'!F31*$I42)*'01_Supuestos'!$F$11*$K42)-(IF(('01_Supuestos'!F31*$I42)&gt;0,'01_Supuestos'!$F$15,0)))-((('01_Supuestos'!F31*$I42)*'01_Supuestos'!$F$11*($H42-'01_Supuestos'!$F$9))*'01_Supuestos'!$F$18)-($J42*'01_Supuestos'!F32)-(IF('01_Supuestos'!F30=MAX('01_Supuestos'!$C$30:$M$30),'01_Supuestos'!$F$19,0))-(MAX(0,(((('01_Supuestos'!F31*$I42)*'01_Supuestos'!$F$11*($H42-'01_Supuestos'!$F$9))-((('01_Supuestos'!F31*$I42)*'01_Supuestos'!$F$11*($H42-'01_Supuestos'!$F$9))*'01_Supuestos'!$F$12)-(('01_Supuestos'!F31*$I42)*'01_Supuestos'!$F$11*$K42)-(IF(('01_Supuestos'!F31*$I42)&gt;0,'01_Supuestos'!$F$15,0)))-($J42*'01_Supuestos'!F33)))*'01_Supuestos'!$F$16)</f>
        <v/>
      </c>
      <c r="X42" s="101">
        <f>((('01_Supuestos'!G31*$I42)*'01_Supuestos'!$F$11*($H42-'01_Supuestos'!$F$9))-((('01_Supuestos'!G31*$I42)*'01_Supuestos'!$F$11*($H42-'01_Supuestos'!$F$9))*'01_Supuestos'!$F$12)-(('01_Supuestos'!G31*$I42)*'01_Supuestos'!$F$11*$K42)-(IF(('01_Supuestos'!G31*$I42)&gt;0,'01_Supuestos'!$F$15,0)))-((('01_Supuestos'!G31*$I42)*'01_Supuestos'!$F$11*($H42-'01_Supuestos'!$F$9))*'01_Supuestos'!$F$18)-($J42*'01_Supuestos'!G32)-(IF('01_Supuestos'!G30=MAX('01_Supuestos'!$C$30:$M$30),'01_Supuestos'!$F$19,0))-(MAX(0,(((('01_Supuestos'!G31*$I42)*'01_Supuestos'!$F$11*($H42-'01_Supuestos'!$F$9))-((('01_Supuestos'!G31*$I42)*'01_Supuestos'!$F$11*($H42-'01_Supuestos'!$F$9))*'01_Supuestos'!$F$12)-(('01_Supuestos'!G31*$I42)*'01_Supuestos'!$F$11*$K42)-(IF(('01_Supuestos'!G31*$I42)&gt;0,'01_Supuestos'!$F$15,0)))-($J42*'01_Supuestos'!G33)))*'01_Supuestos'!$F$16)</f>
        <v/>
      </c>
      <c r="Y42" s="101">
        <f>((('01_Supuestos'!H31*$I42)*'01_Supuestos'!$F$11*($H42-'01_Supuestos'!$F$9))-((('01_Supuestos'!H31*$I42)*'01_Supuestos'!$F$11*($H42-'01_Supuestos'!$F$9))*'01_Supuestos'!$F$12)-(('01_Supuestos'!H31*$I42)*'01_Supuestos'!$F$11*$K42)-(IF(('01_Supuestos'!H31*$I42)&gt;0,'01_Supuestos'!$F$15,0)))-((('01_Supuestos'!H31*$I42)*'01_Supuestos'!$F$11*($H42-'01_Supuestos'!$F$9))*'01_Supuestos'!$F$18)-($J42*'01_Supuestos'!H32)-(IF('01_Supuestos'!H30=MAX('01_Supuestos'!$C$30:$M$30),'01_Supuestos'!$F$19,0))-(MAX(0,(((('01_Supuestos'!H31*$I42)*'01_Supuestos'!$F$11*($H42-'01_Supuestos'!$F$9))-((('01_Supuestos'!H31*$I42)*'01_Supuestos'!$F$11*($H42-'01_Supuestos'!$F$9))*'01_Supuestos'!$F$12)-(('01_Supuestos'!H31*$I42)*'01_Supuestos'!$F$11*$K42)-(IF(('01_Supuestos'!H31*$I42)&gt;0,'01_Supuestos'!$F$15,0)))-($J42*'01_Supuestos'!H33)))*'01_Supuestos'!$F$16)</f>
        <v/>
      </c>
      <c r="Z42" s="101">
        <f>((('01_Supuestos'!I31*$I42)*'01_Supuestos'!$F$11*($H42-'01_Supuestos'!$F$9))-((('01_Supuestos'!I31*$I42)*'01_Supuestos'!$F$11*($H42-'01_Supuestos'!$F$9))*'01_Supuestos'!$F$12)-(('01_Supuestos'!I31*$I42)*'01_Supuestos'!$F$11*$K42)-(IF(('01_Supuestos'!I31*$I42)&gt;0,'01_Supuestos'!$F$15,0)))-((('01_Supuestos'!I31*$I42)*'01_Supuestos'!$F$11*($H42-'01_Supuestos'!$F$9))*'01_Supuestos'!$F$18)-($J42*'01_Supuestos'!I32)-(IF('01_Supuestos'!I30=MAX('01_Supuestos'!$C$30:$M$30),'01_Supuestos'!$F$19,0))-(MAX(0,(((('01_Supuestos'!I31*$I42)*'01_Supuestos'!$F$11*($H42-'01_Supuestos'!$F$9))-((('01_Supuestos'!I31*$I42)*'01_Supuestos'!$F$11*($H42-'01_Supuestos'!$F$9))*'01_Supuestos'!$F$12)-(('01_Supuestos'!I31*$I42)*'01_Supuestos'!$F$11*$K42)-(IF(('01_Supuestos'!I31*$I42)&gt;0,'01_Supuestos'!$F$15,0)))-($J42*'01_Supuestos'!I33)))*'01_Supuestos'!$F$16)</f>
        <v/>
      </c>
      <c r="AA42" s="101">
        <f>((('01_Supuestos'!J31*$I42)*'01_Supuestos'!$F$11*($H42-'01_Supuestos'!$F$9))-((('01_Supuestos'!J31*$I42)*'01_Supuestos'!$F$11*($H42-'01_Supuestos'!$F$9))*'01_Supuestos'!$F$12)-(('01_Supuestos'!J31*$I42)*'01_Supuestos'!$F$11*$K42)-(IF(('01_Supuestos'!J31*$I42)&gt;0,'01_Supuestos'!$F$15,0)))-((('01_Supuestos'!J31*$I42)*'01_Supuestos'!$F$11*($H42-'01_Supuestos'!$F$9))*'01_Supuestos'!$F$18)-($J42*'01_Supuestos'!J32)-(IF('01_Supuestos'!J30=MAX('01_Supuestos'!$C$30:$M$30),'01_Supuestos'!$F$19,0))-(MAX(0,(((('01_Supuestos'!J31*$I42)*'01_Supuestos'!$F$11*($H42-'01_Supuestos'!$F$9))-((('01_Supuestos'!J31*$I42)*'01_Supuestos'!$F$11*($H42-'01_Supuestos'!$F$9))*'01_Supuestos'!$F$12)-(('01_Supuestos'!J31*$I42)*'01_Supuestos'!$F$11*$K42)-(IF(('01_Supuestos'!J31*$I42)&gt;0,'01_Supuestos'!$F$15,0)))-($J42*'01_Supuestos'!J33)))*'01_Supuestos'!$F$16)</f>
        <v/>
      </c>
      <c r="AB42" s="101">
        <f>((('01_Supuestos'!K31*$I42)*'01_Supuestos'!$F$11*($H42-'01_Supuestos'!$F$9))-((('01_Supuestos'!K31*$I42)*'01_Supuestos'!$F$11*($H42-'01_Supuestos'!$F$9))*'01_Supuestos'!$F$12)-(('01_Supuestos'!K31*$I42)*'01_Supuestos'!$F$11*$K42)-(IF(('01_Supuestos'!K31*$I42)&gt;0,'01_Supuestos'!$F$15,0)))-((('01_Supuestos'!K31*$I42)*'01_Supuestos'!$F$11*($H42-'01_Supuestos'!$F$9))*'01_Supuestos'!$F$18)-($J42*'01_Supuestos'!K32)-(IF('01_Supuestos'!K30=MAX('01_Supuestos'!$C$30:$M$30),'01_Supuestos'!$F$19,0))-(MAX(0,(((('01_Supuestos'!K31*$I42)*'01_Supuestos'!$F$11*($H42-'01_Supuestos'!$F$9))-((('01_Supuestos'!K31*$I42)*'01_Supuestos'!$F$11*($H42-'01_Supuestos'!$F$9))*'01_Supuestos'!$F$12)-(('01_Supuestos'!K31*$I42)*'01_Supuestos'!$F$11*$K42)-(IF(('01_Supuestos'!K31*$I42)&gt;0,'01_Supuestos'!$F$15,0)))-($J42*'01_Supuestos'!K33)))*'01_Supuestos'!$F$16)</f>
        <v/>
      </c>
      <c r="AC42" s="101">
        <f>((('01_Supuestos'!L31*$I42)*'01_Supuestos'!$F$11*($H42-'01_Supuestos'!$F$9))-((('01_Supuestos'!L31*$I42)*'01_Supuestos'!$F$11*($H42-'01_Supuestos'!$F$9))*'01_Supuestos'!$F$12)-(('01_Supuestos'!L31*$I42)*'01_Supuestos'!$F$11*$K42)-(IF(('01_Supuestos'!L31*$I42)&gt;0,'01_Supuestos'!$F$15,0)))-((('01_Supuestos'!L31*$I42)*'01_Supuestos'!$F$11*($H42-'01_Supuestos'!$F$9))*'01_Supuestos'!$F$18)-($J42*'01_Supuestos'!L32)-(IF('01_Supuestos'!L30=MAX('01_Supuestos'!$C$30:$M$30),'01_Supuestos'!$F$19,0))-(MAX(0,(((('01_Supuestos'!L31*$I42)*'01_Supuestos'!$F$11*($H42-'01_Supuestos'!$F$9))-((('01_Supuestos'!L31*$I42)*'01_Supuestos'!$F$11*($H42-'01_Supuestos'!$F$9))*'01_Supuestos'!$F$12)-(('01_Supuestos'!L31*$I42)*'01_Supuestos'!$F$11*$K42)-(IF(('01_Supuestos'!L31*$I42)&gt;0,'01_Supuestos'!$F$15,0)))-($J42*'01_Supuestos'!L33)))*'01_Supuestos'!$F$16)</f>
        <v/>
      </c>
      <c r="AD42" s="101">
        <f>((('01_Supuestos'!M31*$I42)*'01_Supuestos'!$F$11*($H42-'01_Supuestos'!$F$9))-((('01_Supuestos'!M31*$I42)*'01_Supuestos'!$F$11*($H42-'01_Supuestos'!$F$9))*'01_Supuestos'!$F$12)-(('01_Supuestos'!M31*$I42)*'01_Supuestos'!$F$11*$K42)-(IF(('01_Supuestos'!M31*$I42)&gt;0,'01_Supuestos'!$F$15,0)))-((('01_Supuestos'!M31*$I42)*'01_Supuestos'!$F$11*($H42-'01_Supuestos'!$F$9))*'01_Supuestos'!$F$18)-($J42*'01_Supuestos'!M32)-(IF('01_Supuestos'!M30=MAX('01_Supuestos'!$C$30:$M$30),'01_Supuestos'!$F$19,0))-(MAX(0,(((('01_Supuestos'!M31*$I42)*'01_Supuestos'!$F$11*($H42-'01_Supuestos'!$F$9))-((('01_Supuestos'!M31*$I42)*'01_Supuestos'!$F$11*($H42-'01_Supuestos'!$F$9))*'01_Supuestos'!$F$12)-(('01_Supuestos'!M31*$I42)*'01_Supuestos'!$F$11*$K42)-(IF(('01_Supuestos'!M31*$I42)&gt;0,'01_Supuestos'!$F$15,0)))-($J42*'01_Supuestos'!M33)))*'01_Supuestos'!$F$16)</f>
        <v/>
      </c>
      <c r="AE42" s="101">
        <f>0</f>
        <v/>
      </c>
      <c r="AF42" s="108">
        <f>IF(S42&gt;R42,"Appraisal+Decision",IF(S42&lt;R42,"Develop Now","Indiferente"))</f>
        <v/>
      </c>
    </row>
    <row r="43">
      <c r="A43" s="6" t="n">
        <v>13</v>
      </c>
      <c r="B43" s="27">
        <f>RAND()</f>
        <v/>
      </c>
      <c r="C43" s="27">
        <f>RAND()</f>
        <v/>
      </c>
      <c r="D43" s="27">
        <f>RAND()</f>
        <v/>
      </c>
      <c r="E43" s="27">
        <f>RAND()</f>
        <v/>
      </c>
      <c r="F43" s="27">
        <f>RAND()</f>
        <v/>
      </c>
      <c r="G43" s="27">
        <f>RAND()</f>
        <v/>
      </c>
      <c r="H43" s="102">
        <f>IF(B43&lt;($B$11-$B$10)/($B$12-$B$10), $B$10+SQRT(B43*($B$11-$B$10)*($B$12-$B$10)), $B$12-SQRT((1-B43)*($B$12-$B$11)*($B$12-$B$10)))</f>
        <v/>
      </c>
      <c r="I43" s="27">
        <f>MAX(0.1,NORMINV(C43,$B$13,$B$14))</f>
        <v/>
      </c>
      <c r="J43" s="102">
        <f>'01_Supuestos'!$F$13*MAX(0.65,NORMINV(D43,1,$B$15))</f>
        <v/>
      </c>
      <c r="K43" s="102">
        <f>'01_Supuestos'!$F$14*MAX(0.6,NORMINV(E43,1,$B$16))</f>
        <v/>
      </c>
      <c r="L43" s="102">
        <f>--(F43&lt;=$B$5)</f>
        <v/>
      </c>
      <c r="M43" s="102">
        <f>IF(L43=1, IF(G43&lt;=$B$6, "+", "-"), IF(G43&lt;=(1-$B$7), "+", "-"))</f>
        <v/>
      </c>
      <c r="N43" s="103">
        <f>IF(M43="+",'05_Bayes_Arbol'!$B$16,'05_Bayes_Arbol'!$B$17)</f>
        <v/>
      </c>
      <c r="O43" s="102">
        <f>SUMPRODUCT(T43:AD43,'01_Supuestos'!$C$34:$M$34)</f>
        <v/>
      </c>
      <c r="P43" s="102">
        <f>N43*O43 + (1-N43)*$B$9</f>
        <v/>
      </c>
      <c r="Q43" s="102">
        <f>--(P43&gt;0)</f>
        <v/>
      </c>
      <c r="R43" s="102">
        <f>IF(L43=1,O43,$B$9)</f>
        <v/>
      </c>
      <c r="S43" s="102">
        <f>-$B$8 + IF(Q43=1, IF(L43=1,O43,$B$9), 0)</f>
        <v/>
      </c>
      <c r="T43" s="101">
        <f>((('01_Supuestos'!C31*$I43)*'01_Supuestos'!$F$11*($H43-'01_Supuestos'!$F$9))-((('01_Supuestos'!C31*$I43)*'01_Supuestos'!$F$11*($H43-'01_Supuestos'!$F$9))*'01_Supuestos'!$F$12)-(('01_Supuestos'!C31*$I43)*'01_Supuestos'!$F$11*$K43)-(IF(('01_Supuestos'!C31*$I43)&gt;0,'01_Supuestos'!$F$15,0)))-((('01_Supuestos'!C31*$I43)*'01_Supuestos'!$F$11*($H43-'01_Supuestos'!$F$9))*'01_Supuestos'!$F$18)-($J43*'01_Supuestos'!C32)-(IF('01_Supuestos'!C30=MAX('01_Supuestos'!$C$30:$M$30),'01_Supuestos'!$F$19,0))-(MAX(0,(((('01_Supuestos'!C31*$I43)*'01_Supuestos'!$F$11*($H43-'01_Supuestos'!$F$9))-((('01_Supuestos'!C31*$I43)*'01_Supuestos'!$F$11*($H43-'01_Supuestos'!$F$9))*'01_Supuestos'!$F$12)-(('01_Supuestos'!C31*$I43)*'01_Supuestos'!$F$11*$K43)-(IF(('01_Supuestos'!C31*$I43)&gt;0,'01_Supuestos'!$F$15,0)))-($J43*'01_Supuestos'!C33)))*'01_Supuestos'!$F$16)</f>
        <v/>
      </c>
      <c r="U43" s="101">
        <f>((('01_Supuestos'!D31*$I43)*'01_Supuestos'!$F$11*($H43-'01_Supuestos'!$F$9))-((('01_Supuestos'!D31*$I43)*'01_Supuestos'!$F$11*($H43-'01_Supuestos'!$F$9))*'01_Supuestos'!$F$12)-(('01_Supuestos'!D31*$I43)*'01_Supuestos'!$F$11*$K43)-(IF(('01_Supuestos'!D31*$I43)&gt;0,'01_Supuestos'!$F$15,0)))-((('01_Supuestos'!D31*$I43)*'01_Supuestos'!$F$11*($H43-'01_Supuestos'!$F$9))*'01_Supuestos'!$F$18)-($J43*'01_Supuestos'!D32)-(IF('01_Supuestos'!D30=MAX('01_Supuestos'!$C$30:$M$30),'01_Supuestos'!$F$19,0))-(MAX(0,(((('01_Supuestos'!D31*$I43)*'01_Supuestos'!$F$11*($H43-'01_Supuestos'!$F$9))-((('01_Supuestos'!D31*$I43)*'01_Supuestos'!$F$11*($H43-'01_Supuestos'!$F$9))*'01_Supuestos'!$F$12)-(('01_Supuestos'!D31*$I43)*'01_Supuestos'!$F$11*$K43)-(IF(('01_Supuestos'!D31*$I43)&gt;0,'01_Supuestos'!$F$15,0)))-($J43*'01_Supuestos'!D33)))*'01_Supuestos'!$F$16)</f>
        <v/>
      </c>
      <c r="V43" s="101">
        <f>((('01_Supuestos'!E31*$I43)*'01_Supuestos'!$F$11*($H43-'01_Supuestos'!$F$9))-((('01_Supuestos'!E31*$I43)*'01_Supuestos'!$F$11*($H43-'01_Supuestos'!$F$9))*'01_Supuestos'!$F$12)-(('01_Supuestos'!E31*$I43)*'01_Supuestos'!$F$11*$K43)-(IF(('01_Supuestos'!E31*$I43)&gt;0,'01_Supuestos'!$F$15,0)))-((('01_Supuestos'!E31*$I43)*'01_Supuestos'!$F$11*($H43-'01_Supuestos'!$F$9))*'01_Supuestos'!$F$18)-($J43*'01_Supuestos'!E32)-(IF('01_Supuestos'!E30=MAX('01_Supuestos'!$C$30:$M$30),'01_Supuestos'!$F$19,0))-(MAX(0,(((('01_Supuestos'!E31*$I43)*'01_Supuestos'!$F$11*($H43-'01_Supuestos'!$F$9))-((('01_Supuestos'!E31*$I43)*'01_Supuestos'!$F$11*($H43-'01_Supuestos'!$F$9))*'01_Supuestos'!$F$12)-(('01_Supuestos'!E31*$I43)*'01_Supuestos'!$F$11*$K43)-(IF(('01_Supuestos'!E31*$I43)&gt;0,'01_Supuestos'!$F$15,0)))-($J43*'01_Supuestos'!E33)))*'01_Supuestos'!$F$16)</f>
        <v/>
      </c>
      <c r="W43" s="101">
        <f>((('01_Supuestos'!F31*$I43)*'01_Supuestos'!$F$11*($H43-'01_Supuestos'!$F$9))-((('01_Supuestos'!F31*$I43)*'01_Supuestos'!$F$11*($H43-'01_Supuestos'!$F$9))*'01_Supuestos'!$F$12)-(('01_Supuestos'!F31*$I43)*'01_Supuestos'!$F$11*$K43)-(IF(('01_Supuestos'!F31*$I43)&gt;0,'01_Supuestos'!$F$15,0)))-((('01_Supuestos'!F31*$I43)*'01_Supuestos'!$F$11*($H43-'01_Supuestos'!$F$9))*'01_Supuestos'!$F$18)-($J43*'01_Supuestos'!F32)-(IF('01_Supuestos'!F30=MAX('01_Supuestos'!$C$30:$M$30),'01_Supuestos'!$F$19,0))-(MAX(0,(((('01_Supuestos'!F31*$I43)*'01_Supuestos'!$F$11*($H43-'01_Supuestos'!$F$9))-((('01_Supuestos'!F31*$I43)*'01_Supuestos'!$F$11*($H43-'01_Supuestos'!$F$9))*'01_Supuestos'!$F$12)-(('01_Supuestos'!F31*$I43)*'01_Supuestos'!$F$11*$K43)-(IF(('01_Supuestos'!F31*$I43)&gt;0,'01_Supuestos'!$F$15,0)))-($J43*'01_Supuestos'!F33)))*'01_Supuestos'!$F$16)</f>
        <v/>
      </c>
      <c r="X43" s="101">
        <f>((('01_Supuestos'!G31*$I43)*'01_Supuestos'!$F$11*($H43-'01_Supuestos'!$F$9))-((('01_Supuestos'!G31*$I43)*'01_Supuestos'!$F$11*($H43-'01_Supuestos'!$F$9))*'01_Supuestos'!$F$12)-(('01_Supuestos'!G31*$I43)*'01_Supuestos'!$F$11*$K43)-(IF(('01_Supuestos'!G31*$I43)&gt;0,'01_Supuestos'!$F$15,0)))-((('01_Supuestos'!G31*$I43)*'01_Supuestos'!$F$11*($H43-'01_Supuestos'!$F$9))*'01_Supuestos'!$F$18)-($J43*'01_Supuestos'!G32)-(IF('01_Supuestos'!G30=MAX('01_Supuestos'!$C$30:$M$30),'01_Supuestos'!$F$19,0))-(MAX(0,(((('01_Supuestos'!G31*$I43)*'01_Supuestos'!$F$11*($H43-'01_Supuestos'!$F$9))-((('01_Supuestos'!G31*$I43)*'01_Supuestos'!$F$11*($H43-'01_Supuestos'!$F$9))*'01_Supuestos'!$F$12)-(('01_Supuestos'!G31*$I43)*'01_Supuestos'!$F$11*$K43)-(IF(('01_Supuestos'!G31*$I43)&gt;0,'01_Supuestos'!$F$15,0)))-($J43*'01_Supuestos'!G33)))*'01_Supuestos'!$F$16)</f>
        <v/>
      </c>
      <c r="Y43" s="101">
        <f>((('01_Supuestos'!H31*$I43)*'01_Supuestos'!$F$11*($H43-'01_Supuestos'!$F$9))-((('01_Supuestos'!H31*$I43)*'01_Supuestos'!$F$11*($H43-'01_Supuestos'!$F$9))*'01_Supuestos'!$F$12)-(('01_Supuestos'!H31*$I43)*'01_Supuestos'!$F$11*$K43)-(IF(('01_Supuestos'!H31*$I43)&gt;0,'01_Supuestos'!$F$15,0)))-((('01_Supuestos'!H31*$I43)*'01_Supuestos'!$F$11*($H43-'01_Supuestos'!$F$9))*'01_Supuestos'!$F$18)-($J43*'01_Supuestos'!H32)-(IF('01_Supuestos'!H30=MAX('01_Supuestos'!$C$30:$M$30),'01_Supuestos'!$F$19,0))-(MAX(0,(((('01_Supuestos'!H31*$I43)*'01_Supuestos'!$F$11*($H43-'01_Supuestos'!$F$9))-((('01_Supuestos'!H31*$I43)*'01_Supuestos'!$F$11*($H43-'01_Supuestos'!$F$9))*'01_Supuestos'!$F$12)-(('01_Supuestos'!H31*$I43)*'01_Supuestos'!$F$11*$K43)-(IF(('01_Supuestos'!H31*$I43)&gt;0,'01_Supuestos'!$F$15,0)))-($J43*'01_Supuestos'!H33)))*'01_Supuestos'!$F$16)</f>
        <v/>
      </c>
      <c r="Z43" s="101">
        <f>((('01_Supuestos'!I31*$I43)*'01_Supuestos'!$F$11*($H43-'01_Supuestos'!$F$9))-((('01_Supuestos'!I31*$I43)*'01_Supuestos'!$F$11*($H43-'01_Supuestos'!$F$9))*'01_Supuestos'!$F$12)-(('01_Supuestos'!I31*$I43)*'01_Supuestos'!$F$11*$K43)-(IF(('01_Supuestos'!I31*$I43)&gt;0,'01_Supuestos'!$F$15,0)))-((('01_Supuestos'!I31*$I43)*'01_Supuestos'!$F$11*($H43-'01_Supuestos'!$F$9))*'01_Supuestos'!$F$18)-($J43*'01_Supuestos'!I32)-(IF('01_Supuestos'!I30=MAX('01_Supuestos'!$C$30:$M$30),'01_Supuestos'!$F$19,0))-(MAX(0,(((('01_Supuestos'!I31*$I43)*'01_Supuestos'!$F$11*($H43-'01_Supuestos'!$F$9))-((('01_Supuestos'!I31*$I43)*'01_Supuestos'!$F$11*($H43-'01_Supuestos'!$F$9))*'01_Supuestos'!$F$12)-(('01_Supuestos'!I31*$I43)*'01_Supuestos'!$F$11*$K43)-(IF(('01_Supuestos'!I31*$I43)&gt;0,'01_Supuestos'!$F$15,0)))-($J43*'01_Supuestos'!I33)))*'01_Supuestos'!$F$16)</f>
        <v/>
      </c>
      <c r="AA43" s="101">
        <f>((('01_Supuestos'!J31*$I43)*'01_Supuestos'!$F$11*($H43-'01_Supuestos'!$F$9))-((('01_Supuestos'!J31*$I43)*'01_Supuestos'!$F$11*($H43-'01_Supuestos'!$F$9))*'01_Supuestos'!$F$12)-(('01_Supuestos'!J31*$I43)*'01_Supuestos'!$F$11*$K43)-(IF(('01_Supuestos'!J31*$I43)&gt;0,'01_Supuestos'!$F$15,0)))-((('01_Supuestos'!J31*$I43)*'01_Supuestos'!$F$11*($H43-'01_Supuestos'!$F$9))*'01_Supuestos'!$F$18)-($J43*'01_Supuestos'!J32)-(IF('01_Supuestos'!J30=MAX('01_Supuestos'!$C$30:$M$30),'01_Supuestos'!$F$19,0))-(MAX(0,(((('01_Supuestos'!J31*$I43)*'01_Supuestos'!$F$11*($H43-'01_Supuestos'!$F$9))-((('01_Supuestos'!J31*$I43)*'01_Supuestos'!$F$11*($H43-'01_Supuestos'!$F$9))*'01_Supuestos'!$F$12)-(('01_Supuestos'!J31*$I43)*'01_Supuestos'!$F$11*$K43)-(IF(('01_Supuestos'!J31*$I43)&gt;0,'01_Supuestos'!$F$15,0)))-($J43*'01_Supuestos'!J33)))*'01_Supuestos'!$F$16)</f>
        <v/>
      </c>
      <c r="AB43" s="101">
        <f>((('01_Supuestos'!K31*$I43)*'01_Supuestos'!$F$11*($H43-'01_Supuestos'!$F$9))-((('01_Supuestos'!K31*$I43)*'01_Supuestos'!$F$11*($H43-'01_Supuestos'!$F$9))*'01_Supuestos'!$F$12)-(('01_Supuestos'!K31*$I43)*'01_Supuestos'!$F$11*$K43)-(IF(('01_Supuestos'!K31*$I43)&gt;0,'01_Supuestos'!$F$15,0)))-((('01_Supuestos'!K31*$I43)*'01_Supuestos'!$F$11*($H43-'01_Supuestos'!$F$9))*'01_Supuestos'!$F$18)-($J43*'01_Supuestos'!K32)-(IF('01_Supuestos'!K30=MAX('01_Supuestos'!$C$30:$M$30),'01_Supuestos'!$F$19,0))-(MAX(0,(((('01_Supuestos'!K31*$I43)*'01_Supuestos'!$F$11*($H43-'01_Supuestos'!$F$9))-((('01_Supuestos'!K31*$I43)*'01_Supuestos'!$F$11*($H43-'01_Supuestos'!$F$9))*'01_Supuestos'!$F$12)-(('01_Supuestos'!K31*$I43)*'01_Supuestos'!$F$11*$K43)-(IF(('01_Supuestos'!K31*$I43)&gt;0,'01_Supuestos'!$F$15,0)))-($J43*'01_Supuestos'!K33)))*'01_Supuestos'!$F$16)</f>
        <v/>
      </c>
      <c r="AC43" s="101">
        <f>((('01_Supuestos'!L31*$I43)*'01_Supuestos'!$F$11*($H43-'01_Supuestos'!$F$9))-((('01_Supuestos'!L31*$I43)*'01_Supuestos'!$F$11*($H43-'01_Supuestos'!$F$9))*'01_Supuestos'!$F$12)-(('01_Supuestos'!L31*$I43)*'01_Supuestos'!$F$11*$K43)-(IF(('01_Supuestos'!L31*$I43)&gt;0,'01_Supuestos'!$F$15,0)))-((('01_Supuestos'!L31*$I43)*'01_Supuestos'!$F$11*($H43-'01_Supuestos'!$F$9))*'01_Supuestos'!$F$18)-($J43*'01_Supuestos'!L32)-(IF('01_Supuestos'!L30=MAX('01_Supuestos'!$C$30:$M$30),'01_Supuestos'!$F$19,0))-(MAX(0,(((('01_Supuestos'!L31*$I43)*'01_Supuestos'!$F$11*($H43-'01_Supuestos'!$F$9))-((('01_Supuestos'!L31*$I43)*'01_Supuestos'!$F$11*($H43-'01_Supuestos'!$F$9))*'01_Supuestos'!$F$12)-(('01_Supuestos'!L31*$I43)*'01_Supuestos'!$F$11*$K43)-(IF(('01_Supuestos'!L31*$I43)&gt;0,'01_Supuestos'!$F$15,0)))-($J43*'01_Supuestos'!L33)))*'01_Supuestos'!$F$16)</f>
        <v/>
      </c>
      <c r="AD43" s="101">
        <f>((('01_Supuestos'!M31*$I43)*'01_Supuestos'!$F$11*($H43-'01_Supuestos'!$F$9))-((('01_Supuestos'!M31*$I43)*'01_Supuestos'!$F$11*($H43-'01_Supuestos'!$F$9))*'01_Supuestos'!$F$12)-(('01_Supuestos'!M31*$I43)*'01_Supuestos'!$F$11*$K43)-(IF(('01_Supuestos'!M31*$I43)&gt;0,'01_Supuestos'!$F$15,0)))-((('01_Supuestos'!M31*$I43)*'01_Supuestos'!$F$11*($H43-'01_Supuestos'!$F$9))*'01_Supuestos'!$F$18)-($J43*'01_Supuestos'!M32)-(IF('01_Supuestos'!M30=MAX('01_Supuestos'!$C$30:$M$30),'01_Supuestos'!$F$19,0))-(MAX(0,(((('01_Supuestos'!M31*$I43)*'01_Supuestos'!$F$11*($H43-'01_Supuestos'!$F$9))-((('01_Supuestos'!M31*$I43)*'01_Supuestos'!$F$11*($H43-'01_Supuestos'!$F$9))*'01_Supuestos'!$F$12)-(('01_Supuestos'!M31*$I43)*'01_Supuestos'!$F$11*$K43)-(IF(('01_Supuestos'!M31*$I43)&gt;0,'01_Supuestos'!$F$15,0)))-($J43*'01_Supuestos'!M33)))*'01_Supuestos'!$F$16)</f>
        <v/>
      </c>
      <c r="AE43" s="101">
        <f>0</f>
        <v/>
      </c>
      <c r="AF43" s="108">
        <f>IF(S43&gt;R43,"Appraisal+Decision",IF(S43&lt;R43,"Develop Now","Indiferente"))</f>
        <v/>
      </c>
    </row>
    <row r="44">
      <c r="A44" s="6" t="n">
        <v>14</v>
      </c>
      <c r="B44" s="27">
        <f>RAND()</f>
        <v/>
      </c>
      <c r="C44" s="27">
        <f>RAND()</f>
        <v/>
      </c>
      <c r="D44" s="27">
        <f>RAND()</f>
        <v/>
      </c>
      <c r="E44" s="27">
        <f>RAND()</f>
        <v/>
      </c>
      <c r="F44" s="27">
        <f>RAND()</f>
        <v/>
      </c>
      <c r="G44" s="27">
        <f>RAND()</f>
        <v/>
      </c>
      <c r="H44" s="102">
        <f>IF(B44&lt;($B$11-$B$10)/($B$12-$B$10), $B$10+SQRT(B44*($B$11-$B$10)*($B$12-$B$10)), $B$12-SQRT((1-B44)*($B$12-$B$11)*($B$12-$B$10)))</f>
        <v/>
      </c>
      <c r="I44" s="27">
        <f>MAX(0.1,NORMINV(C44,$B$13,$B$14))</f>
        <v/>
      </c>
      <c r="J44" s="102">
        <f>'01_Supuestos'!$F$13*MAX(0.65,NORMINV(D44,1,$B$15))</f>
        <v/>
      </c>
      <c r="K44" s="102">
        <f>'01_Supuestos'!$F$14*MAX(0.6,NORMINV(E44,1,$B$16))</f>
        <v/>
      </c>
      <c r="L44" s="102">
        <f>--(F44&lt;=$B$5)</f>
        <v/>
      </c>
      <c r="M44" s="102">
        <f>IF(L44=1, IF(G44&lt;=$B$6, "+", "-"), IF(G44&lt;=(1-$B$7), "+", "-"))</f>
        <v/>
      </c>
      <c r="N44" s="103">
        <f>IF(M44="+",'05_Bayes_Arbol'!$B$16,'05_Bayes_Arbol'!$B$17)</f>
        <v/>
      </c>
      <c r="O44" s="102">
        <f>SUMPRODUCT(T44:AD44,'01_Supuestos'!$C$34:$M$34)</f>
        <v/>
      </c>
      <c r="P44" s="102">
        <f>N44*O44 + (1-N44)*$B$9</f>
        <v/>
      </c>
      <c r="Q44" s="102">
        <f>--(P44&gt;0)</f>
        <v/>
      </c>
      <c r="R44" s="102">
        <f>IF(L44=1,O44,$B$9)</f>
        <v/>
      </c>
      <c r="S44" s="102">
        <f>-$B$8 + IF(Q44=1, IF(L44=1,O44,$B$9), 0)</f>
        <v/>
      </c>
      <c r="T44" s="101">
        <f>((('01_Supuestos'!C31*$I44)*'01_Supuestos'!$F$11*($H44-'01_Supuestos'!$F$9))-((('01_Supuestos'!C31*$I44)*'01_Supuestos'!$F$11*($H44-'01_Supuestos'!$F$9))*'01_Supuestos'!$F$12)-(('01_Supuestos'!C31*$I44)*'01_Supuestos'!$F$11*$K44)-(IF(('01_Supuestos'!C31*$I44)&gt;0,'01_Supuestos'!$F$15,0)))-((('01_Supuestos'!C31*$I44)*'01_Supuestos'!$F$11*($H44-'01_Supuestos'!$F$9))*'01_Supuestos'!$F$18)-($J44*'01_Supuestos'!C32)-(IF('01_Supuestos'!C30=MAX('01_Supuestos'!$C$30:$M$30),'01_Supuestos'!$F$19,0))-(MAX(0,(((('01_Supuestos'!C31*$I44)*'01_Supuestos'!$F$11*($H44-'01_Supuestos'!$F$9))-((('01_Supuestos'!C31*$I44)*'01_Supuestos'!$F$11*($H44-'01_Supuestos'!$F$9))*'01_Supuestos'!$F$12)-(('01_Supuestos'!C31*$I44)*'01_Supuestos'!$F$11*$K44)-(IF(('01_Supuestos'!C31*$I44)&gt;0,'01_Supuestos'!$F$15,0)))-($J44*'01_Supuestos'!C33)))*'01_Supuestos'!$F$16)</f>
        <v/>
      </c>
      <c r="U44" s="101">
        <f>((('01_Supuestos'!D31*$I44)*'01_Supuestos'!$F$11*($H44-'01_Supuestos'!$F$9))-((('01_Supuestos'!D31*$I44)*'01_Supuestos'!$F$11*($H44-'01_Supuestos'!$F$9))*'01_Supuestos'!$F$12)-(('01_Supuestos'!D31*$I44)*'01_Supuestos'!$F$11*$K44)-(IF(('01_Supuestos'!D31*$I44)&gt;0,'01_Supuestos'!$F$15,0)))-((('01_Supuestos'!D31*$I44)*'01_Supuestos'!$F$11*($H44-'01_Supuestos'!$F$9))*'01_Supuestos'!$F$18)-($J44*'01_Supuestos'!D32)-(IF('01_Supuestos'!D30=MAX('01_Supuestos'!$C$30:$M$30),'01_Supuestos'!$F$19,0))-(MAX(0,(((('01_Supuestos'!D31*$I44)*'01_Supuestos'!$F$11*($H44-'01_Supuestos'!$F$9))-((('01_Supuestos'!D31*$I44)*'01_Supuestos'!$F$11*($H44-'01_Supuestos'!$F$9))*'01_Supuestos'!$F$12)-(('01_Supuestos'!D31*$I44)*'01_Supuestos'!$F$11*$K44)-(IF(('01_Supuestos'!D31*$I44)&gt;0,'01_Supuestos'!$F$15,0)))-($J44*'01_Supuestos'!D33)))*'01_Supuestos'!$F$16)</f>
        <v/>
      </c>
      <c r="V44" s="101">
        <f>((('01_Supuestos'!E31*$I44)*'01_Supuestos'!$F$11*($H44-'01_Supuestos'!$F$9))-((('01_Supuestos'!E31*$I44)*'01_Supuestos'!$F$11*($H44-'01_Supuestos'!$F$9))*'01_Supuestos'!$F$12)-(('01_Supuestos'!E31*$I44)*'01_Supuestos'!$F$11*$K44)-(IF(('01_Supuestos'!E31*$I44)&gt;0,'01_Supuestos'!$F$15,0)))-((('01_Supuestos'!E31*$I44)*'01_Supuestos'!$F$11*($H44-'01_Supuestos'!$F$9))*'01_Supuestos'!$F$18)-($J44*'01_Supuestos'!E32)-(IF('01_Supuestos'!E30=MAX('01_Supuestos'!$C$30:$M$30),'01_Supuestos'!$F$19,0))-(MAX(0,(((('01_Supuestos'!E31*$I44)*'01_Supuestos'!$F$11*($H44-'01_Supuestos'!$F$9))-((('01_Supuestos'!E31*$I44)*'01_Supuestos'!$F$11*($H44-'01_Supuestos'!$F$9))*'01_Supuestos'!$F$12)-(('01_Supuestos'!E31*$I44)*'01_Supuestos'!$F$11*$K44)-(IF(('01_Supuestos'!E31*$I44)&gt;0,'01_Supuestos'!$F$15,0)))-($J44*'01_Supuestos'!E33)))*'01_Supuestos'!$F$16)</f>
        <v/>
      </c>
      <c r="W44" s="101">
        <f>((('01_Supuestos'!F31*$I44)*'01_Supuestos'!$F$11*($H44-'01_Supuestos'!$F$9))-((('01_Supuestos'!F31*$I44)*'01_Supuestos'!$F$11*($H44-'01_Supuestos'!$F$9))*'01_Supuestos'!$F$12)-(('01_Supuestos'!F31*$I44)*'01_Supuestos'!$F$11*$K44)-(IF(('01_Supuestos'!F31*$I44)&gt;0,'01_Supuestos'!$F$15,0)))-((('01_Supuestos'!F31*$I44)*'01_Supuestos'!$F$11*($H44-'01_Supuestos'!$F$9))*'01_Supuestos'!$F$18)-($J44*'01_Supuestos'!F32)-(IF('01_Supuestos'!F30=MAX('01_Supuestos'!$C$30:$M$30),'01_Supuestos'!$F$19,0))-(MAX(0,(((('01_Supuestos'!F31*$I44)*'01_Supuestos'!$F$11*($H44-'01_Supuestos'!$F$9))-((('01_Supuestos'!F31*$I44)*'01_Supuestos'!$F$11*($H44-'01_Supuestos'!$F$9))*'01_Supuestos'!$F$12)-(('01_Supuestos'!F31*$I44)*'01_Supuestos'!$F$11*$K44)-(IF(('01_Supuestos'!F31*$I44)&gt;0,'01_Supuestos'!$F$15,0)))-($J44*'01_Supuestos'!F33)))*'01_Supuestos'!$F$16)</f>
        <v/>
      </c>
      <c r="X44" s="101">
        <f>((('01_Supuestos'!G31*$I44)*'01_Supuestos'!$F$11*($H44-'01_Supuestos'!$F$9))-((('01_Supuestos'!G31*$I44)*'01_Supuestos'!$F$11*($H44-'01_Supuestos'!$F$9))*'01_Supuestos'!$F$12)-(('01_Supuestos'!G31*$I44)*'01_Supuestos'!$F$11*$K44)-(IF(('01_Supuestos'!G31*$I44)&gt;0,'01_Supuestos'!$F$15,0)))-((('01_Supuestos'!G31*$I44)*'01_Supuestos'!$F$11*($H44-'01_Supuestos'!$F$9))*'01_Supuestos'!$F$18)-($J44*'01_Supuestos'!G32)-(IF('01_Supuestos'!G30=MAX('01_Supuestos'!$C$30:$M$30),'01_Supuestos'!$F$19,0))-(MAX(0,(((('01_Supuestos'!G31*$I44)*'01_Supuestos'!$F$11*($H44-'01_Supuestos'!$F$9))-((('01_Supuestos'!G31*$I44)*'01_Supuestos'!$F$11*($H44-'01_Supuestos'!$F$9))*'01_Supuestos'!$F$12)-(('01_Supuestos'!G31*$I44)*'01_Supuestos'!$F$11*$K44)-(IF(('01_Supuestos'!G31*$I44)&gt;0,'01_Supuestos'!$F$15,0)))-($J44*'01_Supuestos'!G33)))*'01_Supuestos'!$F$16)</f>
        <v/>
      </c>
      <c r="Y44" s="101">
        <f>((('01_Supuestos'!H31*$I44)*'01_Supuestos'!$F$11*($H44-'01_Supuestos'!$F$9))-((('01_Supuestos'!H31*$I44)*'01_Supuestos'!$F$11*($H44-'01_Supuestos'!$F$9))*'01_Supuestos'!$F$12)-(('01_Supuestos'!H31*$I44)*'01_Supuestos'!$F$11*$K44)-(IF(('01_Supuestos'!H31*$I44)&gt;0,'01_Supuestos'!$F$15,0)))-((('01_Supuestos'!H31*$I44)*'01_Supuestos'!$F$11*($H44-'01_Supuestos'!$F$9))*'01_Supuestos'!$F$18)-($J44*'01_Supuestos'!H32)-(IF('01_Supuestos'!H30=MAX('01_Supuestos'!$C$30:$M$30),'01_Supuestos'!$F$19,0))-(MAX(0,(((('01_Supuestos'!H31*$I44)*'01_Supuestos'!$F$11*($H44-'01_Supuestos'!$F$9))-((('01_Supuestos'!H31*$I44)*'01_Supuestos'!$F$11*($H44-'01_Supuestos'!$F$9))*'01_Supuestos'!$F$12)-(('01_Supuestos'!H31*$I44)*'01_Supuestos'!$F$11*$K44)-(IF(('01_Supuestos'!H31*$I44)&gt;0,'01_Supuestos'!$F$15,0)))-($J44*'01_Supuestos'!H33)))*'01_Supuestos'!$F$16)</f>
        <v/>
      </c>
      <c r="Z44" s="101">
        <f>((('01_Supuestos'!I31*$I44)*'01_Supuestos'!$F$11*($H44-'01_Supuestos'!$F$9))-((('01_Supuestos'!I31*$I44)*'01_Supuestos'!$F$11*($H44-'01_Supuestos'!$F$9))*'01_Supuestos'!$F$12)-(('01_Supuestos'!I31*$I44)*'01_Supuestos'!$F$11*$K44)-(IF(('01_Supuestos'!I31*$I44)&gt;0,'01_Supuestos'!$F$15,0)))-((('01_Supuestos'!I31*$I44)*'01_Supuestos'!$F$11*($H44-'01_Supuestos'!$F$9))*'01_Supuestos'!$F$18)-($J44*'01_Supuestos'!I32)-(IF('01_Supuestos'!I30=MAX('01_Supuestos'!$C$30:$M$30),'01_Supuestos'!$F$19,0))-(MAX(0,(((('01_Supuestos'!I31*$I44)*'01_Supuestos'!$F$11*($H44-'01_Supuestos'!$F$9))-((('01_Supuestos'!I31*$I44)*'01_Supuestos'!$F$11*($H44-'01_Supuestos'!$F$9))*'01_Supuestos'!$F$12)-(('01_Supuestos'!I31*$I44)*'01_Supuestos'!$F$11*$K44)-(IF(('01_Supuestos'!I31*$I44)&gt;0,'01_Supuestos'!$F$15,0)))-($J44*'01_Supuestos'!I33)))*'01_Supuestos'!$F$16)</f>
        <v/>
      </c>
      <c r="AA44" s="101">
        <f>((('01_Supuestos'!J31*$I44)*'01_Supuestos'!$F$11*($H44-'01_Supuestos'!$F$9))-((('01_Supuestos'!J31*$I44)*'01_Supuestos'!$F$11*($H44-'01_Supuestos'!$F$9))*'01_Supuestos'!$F$12)-(('01_Supuestos'!J31*$I44)*'01_Supuestos'!$F$11*$K44)-(IF(('01_Supuestos'!J31*$I44)&gt;0,'01_Supuestos'!$F$15,0)))-((('01_Supuestos'!J31*$I44)*'01_Supuestos'!$F$11*($H44-'01_Supuestos'!$F$9))*'01_Supuestos'!$F$18)-($J44*'01_Supuestos'!J32)-(IF('01_Supuestos'!J30=MAX('01_Supuestos'!$C$30:$M$30),'01_Supuestos'!$F$19,0))-(MAX(0,(((('01_Supuestos'!J31*$I44)*'01_Supuestos'!$F$11*($H44-'01_Supuestos'!$F$9))-((('01_Supuestos'!J31*$I44)*'01_Supuestos'!$F$11*($H44-'01_Supuestos'!$F$9))*'01_Supuestos'!$F$12)-(('01_Supuestos'!J31*$I44)*'01_Supuestos'!$F$11*$K44)-(IF(('01_Supuestos'!J31*$I44)&gt;0,'01_Supuestos'!$F$15,0)))-($J44*'01_Supuestos'!J33)))*'01_Supuestos'!$F$16)</f>
        <v/>
      </c>
      <c r="AB44" s="101">
        <f>((('01_Supuestos'!K31*$I44)*'01_Supuestos'!$F$11*($H44-'01_Supuestos'!$F$9))-((('01_Supuestos'!K31*$I44)*'01_Supuestos'!$F$11*($H44-'01_Supuestos'!$F$9))*'01_Supuestos'!$F$12)-(('01_Supuestos'!K31*$I44)*'01_Supuestos'!$F$11*$K44)-(IF(('01_Supuestos'!K31*$I44)&gt;0,'01_Supuestos'!$F$15,0)))-((('01_Supuestos'!K31*$I44)*'01_Supuestos'!$F$11*($H44-'01_Supuestos'!$F$9))*'01_Supuestos'!$F$18)-($J44*'01_Supuestos'!K32)-(IF('01_Supuestos'!K30=MAX('01_Supuestos'!$C$30:$M$30),'01_Supuestos'!$F$19,0))-(MAX(0,(((('01_Supuestos'!K31*$I44)*'01_Supuestos'!$F$11*($H44-'01_Supuestos'!$F$9))-((('01_Supuestos'!K31*$I44)*'01_Supuestos'!$F$11*($H44-'01_Supuestos'!$F$9))*'01_Supuestos'!$F$12)-(('01_Supuestos'!K31*$I44)*'01_Supuestos'!$F$11*$K44)-(IF(('01_Supuestos'!K31*$I44)&gt;0,'01_Supuestos'!$F$15,0)))-($J44*'01_Supuestos'!K33)))*'01_Supuestos'!$F$16)</f>
        <v/>
      </c>
      <c r="AC44" s="101">
        <f>((('01_Supuestos'!L31*$I44)*'01_Supuestos'!$F$11*($H44-'01_Supuestos'!$F$9))-((('01_Supuestos'!L31*$I44)*'01_Supuestos'!$F$11*($H44-'01_Supuestos'!$F$9))*'01_Supuestos'!$F$12)-(('01_Supuestos'!L31*$I44)*'01_Supuestos'!$F$11*$K44)-(IF(('01_Supuestos'!L31*$I44)&gt;0,'01_Supuestos'!$F$15,0)))-((('01_Supuestos'!L31*$I44)*'01_Supuestos'!$F$11*($H44-'01_Supuestos'!$F$9))*'01_Supuestos'!$F$18)-($J44*'01_Supuestos'!L32)-(IF('01_Supuestos'!L30=MAX('01_Supuestos'!$C$30:$M$30),'01_Supuestos'!$F$19,0))-(MAX(0,(((('01_Supuestos'!L31*$I44)*'01_Supuestos'!$F$11*($H44-'01_Supuestos'!$F$9))-((('01_Supuestos'!L31*$I44)*'01_Supuestos'!$F$11*($H44-'01_Supuestos'!$F$9))*'01_Supuestos'!$F$12)-(('01_Supuestos'!L31*$I44)*'01_Supuestos'!$F$11*$K44)-(IF(('01_Supuestos'!L31*$I44)&gt;0,'01_Supuestos'!$F$15,0)))-($J44*'01_Supuestos'!L33)))*'01_Supuestos'!$F$16)</f>
        <v/>
      </c>
      <c r="AD44" s="101">
        <f>((('01_Supuestos'!M31*$I44)*'01_Supuestos'!$F$11*($H44-'01_Supuestos'!$F$9))-((('01_Supuestos'!M31*$I44)*'01_Supuestos'!$F$11*($H44-'01_Supuestos'!$F$9))*'01_Supuestos'!$F$12)-(('01_Supuestos'!M31*$I44)*'01_Supuestos'!$F$11*$K44)-(IF(('01_Supuestos'!M31*$I44)&gt;0,'01_Supuestos'!$F$15,0)))-((('01_Supuestos'!M31*$I44)*'01_Supuestos'!$F$11*($H44-'01_Supuestos'!$F$9))*'01_Supuestos'!$F$18)-($J44*'01_Supuestos'!M32)-(IF('01_Supuestos'!M30=MAX('01_Supuestos'!$C$30:$M$30),'01_Supuestos'!$F$19,0))-(MAX(0,(((('01_Supuestos'!M31*$I44)*'01_Supuestos'!$F$11*($H44-'01_Supuestos'!$F$9))-((('01_Supuestos'!M31*$I44)*'01_Supuestos'!$F$11*($H44-'01_Supuestos'!$F$9))*'01_Supuestos'!$F$12)-(('01_Supuestos'!M31*$I44)*'01_Supuestos'!$F$11*$K44)-(IF(('01_Supuestos'!M31*$I44)&gt;0,'01_Supuestos'!$F$15,0)))-($J44*'01_Supuestos'!M33)))*'01_Supuestos'!$F$16)</f>
        <v/>
      </c>
      <c r="AE44" s="101">
        <f>0</f>
        <v/>
      </c>
      <c r="AF44" s="108">
        <f>IF(S44&gt;R44,"Appraisal+Decision",IF(S44&lt;R44,"Develop Now","Indiferente"))</f>
        <v/>
      </c>
    </row>
    <row r="45">
      <c r="A45" s="6" t="n">
        <v>15</v>
      </c>
      <c r="B45" s="27">
        <f>RAND()</f>
        <v/>
      </c>
      <c r="C45" s="27">
        <f>RAND()</f>
        <v/>
      </c>
      <c r="D45" s="27">
        <f>RAND()</f>
        <v/>
      </c>
      <c r="E45" s="27">
        <f>RAND()</f>
        <v/>
      </c>
      <c r="F45" s="27">
        <f>RAND()</f>
        <v/>
      </c>
      <c r="G45" s="27">
        <f>RAND()</f>
        <v/>
      </c>
      <c r="H45" s="102">
        <f>IF(B45&lt;($B$11-$B$10)/($B$12-$B$10), $B$10+SQRT(B45*($B$11-$B$10)*($B$12-$B$10)), $B$12-SQRT((1-B45)*($B$12-$B$11)*($B$12-$B$10)))</f>
        <v/>
      </c>
      <c r="I45" s="27">
        <f>MAX(0.1,NORMINV(C45,$B$13,$B$14))</f>
        <v/>
      </c>
      <c r="J45" s="102">
        <f>'01_Supuestos'!$F$13*MAX(0.65,NORMINV(D45,1,$B$15))</f>
        <v/>
      </c>
      <c r="K45" s="102">
        <f>'01_Supuestos'!$F$14*MAX(0.6,NORMINV(E45,1,$B$16))</f>
        <v/>
      </c>
      <c r="L45" s="102">
        <f>--(F45&lt;=$B$5)</f>
        <v/>
      </c>
      <c r="M45" s="102">
        <f>IF(L45=1, IF(G45&lt;=$B$6, "+", "-"), IF(G45&lt;=(1-$B$7), "+", "-"))</f>
        <v/>
      </c>
      <c r="N45" s="103">
        <f>IF(M45="+",'05_Bayes_Arbol'!$B$16,'05_Bayes_Arbol'!$B$17)</f>
        <v/>
      </c>
      <c r="O45" s="102">
        <f>SUMPRODUCT(T45:AD45,'01_Supuestos'!$C$34:$M$34)</f>
        <v/>
      </c>
      <c r="P45" s="102">
        <f>N45*O45 + (1-N45)*$B$9</f>
        <v/>
      </c>
      <c r="Q45" s="102">
        <f>--(P45&gt;0)</f>
        <v/>
      </c>
      <c r="R45" s="102">
        <f>IF(L45=1,O45,$B$9)</f>
        <v/>
      </c>
      <c r="S45" s="102">
        <f>-$B$8 + IF(Q45=1, IF(L45=1,O45,$B$9), 0)</f>
        <v/>
      </c>
      <c r="T45" s="101">
        <f>((('01_Supuestos'!C31*$I45)*'01_Supuestos'!$F$11*($H45-'01_Supuestos'!$F$9))-((('01_Supuestos'!C31*$I45)*'01_Supuestos'!$F$11*($H45-'01_Supuestos'!$F$9))*'01_Supuestos'!$F$12)-(('01_Supuestos'!C31*$I45)*'01_Supuestos'!$F$11*$K45)-(IF(('01_Supuestos'!C31*$I45)&gt;0,'01_Supuestos'!$F$15,0)))-((('01_Supuestos'!C31*$I45)*'01_Supuestos'!$F$11*($H45-'01_Supuestos'!$F$9))*'01_Supuestos'!$F$18)-($J45*'01_Supuestos'!C32)-(IF('01_Supuestos'!C30=MAX('01_Supuestos'!$C$30:$M$30),'01_Supuestos'!$F$19,0))-(MAX(0,(((('01_Supuestos'!C31*$I45)*'01_Supuestos'!$F$11*($H45-'01_Supuestos'!$F$9))-((('01_Supuestos'!C31*$I45)*'01_Supuestos'!$F$11*($H45-'01_Supuestos'!$F$9))*'01_Supuestos'!$F$12)-(('01_Supuestos'!C31*$I45)*'01_Supuestos'!$F$11*$K45)-(IF(('01_Supuestos'!C31*$I45)&gt;0,'01_Supuestos'!$F$15,0)))-($J45*'01_Supuestos'!C33)))*'01_Supuestos'!$F$16)</f>
        <v/>
      </c>
      <c r="U45" s="101">
        <f>((('01_Supuestos'!D31*$I45)*'01_Supuestos'!$F$11*($H45-'01_Supuestos'!$F$9))-((('01_Supuestos'!D31*$I45)*'01_Supuestos'!$F$11*($H45-'01_Supuestos'!$F$9))*'01_Supuestos'!$F$12)-(('01_Supuestos'!D31*$I45)*'01_Supuestos'!$F$11*$K45)-(IF(('01_Supuestos'!D31*$I45)&gt;0,'01_Supuestos'!$F$15,0)))-((('01_Supuestos'!D31*$I45)*'01_Supuestos'!$F$11*($H45-'01_Supuestos'!$F$9))*'01_Supuestos'!$F$18)-($J45*'01_Supuestos'!D32)-(IF('01_Supuestos'!D30=MAX('01_Supuestos'!$C$30:$M$30),'01_Supuestos'!$F$19,0))-(MAX(0,(((('01_Supuestos'!D31*$I45)*'01_Supuestos'!$F$11*($H45-'01_Supuestos'!$F$9))-((('01_Supuestos'!D31*$I45)*'01_Supuestos'!$F$11*($H45-'01_Supuestos'!$F$9))*'01_Supuestos'!$F$12)-(('01_Supuestos'!D31*$I45)*'01_Supuestos'!$F$11*$K45)-(IF(('01_Supuestos'!D31*$I45)&gt;0,'01_Supuestos'!$F$15,0)))-($J45*'01_Supuestos'!D33)))*'01_Supuestos'!$F$16)</f>
        <v/>
      </c>
      <c r="V45" s="101">
        <f>((('01_Supuestos'!E31*$I45)*'01_Supuestos'!$F$11*($H45-'01_Supuestos'!$F$9))-((('01_Supuestos'!E31*$I45)*'01_Supuestos'!$F$11*($H45-'01_Supuestos'!$F$9))*'01_Supuestos'!$F$12)-(('01_Supuestos'!E31*$I45)*'01_Supuestos'!$F$11*$K45)-(IF(('01_Supuestos'!E31*$I45)&gt;0,'01_Supuestos'!$F$15,0)))-((('01_Supuestos'!E31*$I45)*'01_Supuestos'!$F$11*($H45-'01_Supuestos'!$F$9))*'01_Supuestos'!$F$18)-($J45*'01_Supuestos'!E32)-(IF('01_Supuestos'!E30=MAX('01_Supuestos'!$C$30:$M$30),'01_Supuestos'!$F$19,0))-(MAX(0,(((('01_Supuestos'!E31*$I45)*'01_Supuestos'!$F$11*($H45-'01_Supuestos'!$F$9))-((('01_Supuestos'!E31*$I45)*'01_Supuestos'!$F$11*($H45-'01_Supuestos'!$F$9))*'01_Supuestos'!$F$12)-(('01_Supuestos'!E31*$I45)*'01_Supuestos'!$F$11*$K45)-(IF(('01_Supuestos'!E31*$I45)&gt;0,'01_Supuestos'!$F$15,0)))-($J45*'01_Supuestos'!E33)))*'01_Supuestos'!$F$16)</f>
        <v/>
      </c>
      <c r="W45" s="101">
        <f>((('01_Supuestos'!F31*$I45)*'01_Supuestos'!$F$11*($H45-'01_Supuestos'!$F$9))-((('01_Supuestos'!F31*$I45)*'01_Supuestos'!$F$11*($H45-'01_Supuestos'!$F$9))*'01_Supuestos'!$F$12)-(('01_Supuestos'!F31*$I45)*'01_Supuestos'!$F$11*$K45)-(IF(('01_Supuestos'!F31*$I45)&gt;0,'01_Supuestos'!$F$15,0)))-((('01_Supuestos'!F31*$I45)*'01_Supuestos'!$F$11*($H45-'01_Supuestos'!$F$9))*'01_Supuestos'!$F$18)-($J45*'01_Supuestos'!F32)-(IF('01_Supuestos'!F30=MAX('01_Supuestos'!$C$30:$M$30),'01_Supuestos'!$F$19,0))-(MAX(0,(((('01_Supuestos'!F31*$I45)*'01_Supuestos'!$F$11*($H45-'01_Supuestos'!$F$9))-((('01_Supuestos'!F31*$I45)*'01_Supuestos'!$F$11*($H45-'01_Supuestos'!$F$9))*'01_Supuestos'!$F$12)-(('01_Supuestos'!F31*$I45)*'01_Supuestos'!$F$11*$K45)-(IF(('01_Supuestos'!F31*$I45)&gt;0,'01_Supuestos'!$F$15,0)))-($J45*'01_Supuestos'!F33)))*'01_Supuestos'!$F$16)</f>
        <v/>
      </c>
      <c r="X45" s="101">
        <f>((('01_Supuestos'!G31*$I45)*'01_Supuestos'!$F$11*($H45-'01_Supuestos'!$F$9))-((('01_Supuestos'!G31*$I45)*'01_Supuestos'!$F$11*($H45-'01_Supuestos'!$F$9))*'01_Supuestos'!$F$12)-(('01_Supuestos'!G31*$I45)*'01_Supuestos'!$F$11*$K45)-(IF(('01_Supuestos'!G31*$I45)&gt;0,'01_Supuestos'!$F$15,0)))-((('01_Supuestos'!G31*$I45)*'01_Supuestos'!$F$11*($H45-'01_Supuestos'!$F$9))*'01_Supuestos'!$F$18)-($J45*'01_Supuestos'!G32)-(IF('01_Supuestos'!G30=MAX('01_Supuestos'!$C$30:$M$30),'01_Supuestos'!$F$19,0))-(MAX(0,(((('01_Supuestos'!G31*$I45)*'01_Supuestos'!$F$11*($H45-'01_Supuestos'!$F$9))-((('01_Supuestos'!G31*$I45)*'01_Supuestos'!$F$11*($H45-'01_Supuestos'!$F$9))*'01_Supuestos'!$F$12)-(('01_Supuestos'!G31*$I45)*'01_Supuestos'!$F$11*$K45)-(IF(('01_Supuestos'!G31*$I45)&gt;0,'01_Supuestos'!$F$15,0)))-($J45*'01_Supuestos'!G33)))*'01_Supuestos'!$F$16)</f>
        <v/>
      </c>
      <c r="Y45" s="101">
        <f>((('01_Supuestos'!H31*$I45)*'01_Supuestos'!$F$11*($H45-'01_Supuestos'!$F$9))-((('01_Supuestos'!H31*$I45)*'01_Supuestos'!$F$11*($H45-'01_Supuestos'!$F$9))*'01_Supuestos'!$F$12)-(('01_Supuestos'!H31*$I45)*'01_Supuestos'!$F$11*$K45)-(IF(('01_Supuestos'!H31*$I45)&gt;0,'01_Supuestos'!$F$15,0)))-((('01_Supuestos'!H31*$I45)*'01_Supuestos'!$F$11*($H45-'01_Supuestos'!$F$9))*'01_Supuestos'!$F$18)-($J45*'01_Supuestos'!H32)-(IF('01_Supuestos'!H30=MAX('01_Supuestos'!$C$30:$M$30),'01_Supuestos'!$F$19,0))-(MAX(0,(((('01_Supuestos'!H31*$I45)*'01_Supuestos'!$F$11*($H45-'01_Supuestos'!$F$9))-((('01_Supuestos'!H31*$I45)*'01_Supuestos'!$F$11*($H45-'01_Supuestos'!$F$9))*'01_Supuestos'!$F$12)-(('01_Supuestos'!H31*$I45)*'01_Supuestos'!$F$11*$K45)-(IF(('01_Supuestos'!H31*$I45)&gt;0,'01_Supuestos'!$F$15,0)))-($J45*'01_Supuestos'!H33)))*'01_Supuestos'!$F$16)</f>
        <v/>
      </c>
      <c r="Z45" s="101">
        <f>((('01_Supuestos'!I31*$I45)*'01_Supuestos'!$F$11*($H45-'01_Supuestos'!$F$9))-((('01_Supuestos'!I31*$I45)*'01_Supuestos'!$F$11*($H45-'01_Supuestos'!$F$9))*'01_Supuestos'!$F$12)-(('01_Supuestos'!I31*$I45)*'01_Supuestos'!$F$11*$K45)-(IF(('01_Supuestos'!I31*$I45)&gt;0,'01_Supuestos'!$F$15,0)))-((('01_Supuestos'!I31*$I45)*'01_Supuestos'!$F$11*($H45-'01_Supuestos'!$F$9))*'01_Supuestos'!$F$18)-($J45*'01_Supuestos'!I32)-(IF('01_Supuestos'!I30=MAX('01_Supuestos'!$C$30:$M$30),'01_Supuestos'!$F$19,0))-(MAX(0,(((('01_Supuestos'!I31*$I45)*'01_Supuestos'!$F$11*($H45-'01_Supuestos'!$F$9))-((('01_Supuestos'!I31*$I45)*'01_Supuestos'!$F$11*($H45-'01_Supuestos'!$F$9))*'01_Supuestos'!$F$12)-(('01_Supuestos'!I31*$I45)*'01_Supuestos'!$F$11*$K45)-(IF(('01_Supuestos'!I31*$I45)&gt;0,'01_Supuestos'!$F$15,0)))-($J45*'01_Supuestos'!I33)))*'01_Supuestos'!$F$16)</f>
        <v/>
      </c>
      <c r="AA45" s="101">
        <f>((('01_Supuestos'!J31*$I45)*'01_Supuestos'!$F$11*($H45-'01_Supuestos'!$F$9))-((('01_Supuestos'!J31*$I45)*'01_Supuestos'!$F$11*($H45-'01_Supuestos'!$F$9))*'01_Supuestos'!$F$12)-(('01_Supuestos'!J31*$I45)*'01_Supuestos'!$F$11*$K45)-(IF(('01_Supuestos'!J31*$I45)&gt;0,'01_Supuestos'!$F$15,0)))-((('01_Supuestos'!J31*$I45)*'01_Supuestos'!$F$11*($H45-'01_Supuestos'!$F$9))*'01_Supuestos'!$F$18)-($J45*'01_Supuestos'!J32)-(IF('01_Supuestos'!J30=MAX('01_Supuestos'!$C$30:$M$30),'01_Supuestos'!$F$19,0))-(MAX(0,(((('01_Supuestos'!J31*$I45)*'01_Supuestos'!$F$11*($H45-'01_Supuestos'!$F$9))-((('01_Supuestos'!J31*$I45)*'01_Supuestos'!$F$11*($H45-'01_Supuestos'!$F$9))*'01_Supuestos'!$F$12)-(('01_Supuestos'!J31*$I45)*'01_Supuestos'!$F$11*$K45)-(IF(('01_Supuestos'!J31*$I45)&gt;0,'01_Supuestos'!$F$15,0)))-($J45*'01_Supuestos'!J33)))*'01_Supuestos'!$F$16)</f>
        <v/>
      </c>
      <c r="AB45" s="101">
        <f>((('01_Supuestos'!K31*$I45)*'01_Supuestos'!$F$11*($H45-'01_Supuestos'!$F$9))-((('01_Supuestos'!K31*$I45)*'01_Supuestos'!$F$11*($H45-'01_Supuestos'!$F$9))*'01_Supuestos'!$F$12)-(('01_Supuestos'!K31*$I45)*'01_Supuestos'!$F$11*$K45)-(IF(('01_Supuestos'!K31*$I45)&gt;0,'01_Supuestos'!$F$15,0)))-((('01_Supuestos'!K31*$I45)*'01_Supuestos'!$F$11*($H45-'01_Supuestos'!$F$9))*'01_Supuestos'!$F$18)-($J45*'01_Supuestos'!K32)-(IF('01_Supuestos'!K30=MAX('01_Supuestos'!$C$30:$M$30),'01_Supuestos'!$F$19,0))-(MAX(0,(((('01_Supuestos'!K31*$I45)*'01_Supuestos'!$F$11*($H45-'01_Supuestos'!$F$9))-((('01_Supuestos'!K31*$I45)*'01_Supuestos'!$F$11*($H45-'01_Supuestos'!$F$9))*'01_Supuestos'!$F$12)-(('01_Supuestos'!K31*$I45)*'01_Supuestos'!$F$11*$K45)-(IF(('01_Supuestos'!K31*$I45)&gt;0,'01_Supuestos'!$F$15,0)))-($J45*'01_Supuestos'!K33)))*'01_Supuestos'!$F$16)</f>
        <v/>
      </c>
      <c r="AC45" s="101">
        <f>((('01_Supuestos'!L31*$I45)*'01_Supuestos'!$F$11*($H45-'01_Supuestos'!$F$9))-((('01_Supuestos'!L31*$I45)*'01_Supuestos'!$F$11*($H45-'01_Supuestos'!$F$9))*'01_Supuestos'!$F$12)-(('01_Supuestos'!L31*$I45)*'01_Supuestos'!$F$11*$K45)-(IF(('01_Supuestos'!L31*$I45)&gt;0,'01_Supuestos'!$F$15,0)))-((('01_Supuestos'!L31*$I45)*'01_Supuestos'!$F$11*($H45-'01_Supuestos'!$F$9))*'01_Supuestos'!$F$18)-($J45*'01_Supuestos'!L32)-(IF('01_Supuestos'!L30=MAX('01_Supuestos'!$C$30:$M$30),'01_Supuestos'!$F$19,0))-(MAX(0,(((('01_Supuestos'!L31*$I45)*'01_Supuestos'!$F$11*($H45-'01_Supuestos'!$F$9))-((('01_Supuestos'!L31*$I45)*'01_Supuestos'!$F$11*($H45-'01_Supuestos'!$F$9))*'01_Supuestos'!$F$12)-(('01_Supuestos'!L31*$I45)*'01_Supuestos'!$F$11*$K45)-(IF(('01_Supuestos'!L31*$I45)&gt;0,'01_Supuestos'!$F$15,0)))-($J45*'01_Supuestos'!L33)))*'01_Supuestos'!$F$16)</f>
        <v/>
      </c>
      <c r="AD45" s="101">
        <f>((('01_Supuestos'!M31*$I45)*'01_Supuestos'!$F$11*($H45-'01_Supuestos'!$F$9))-((('01_Supuestos'!M31*$I45)*'01_Supuestos'!$F$11*($H45-'01_Supuestos'!$F$9))*'01_Supuestos'!$F$12)-(('01_Supuestos'!M31*$I45)*'01_Supuestos'!$F$11*$K45)-(IF(('01_Supuestos'!M31*$I45)&gt;0,'01_Supuestos'!$F$15,0)))-((('01_Supuestos'!M31*$I45)*'01_Supuestos'!$F$11*($H45-'01_Supuestos'!$F$9))*'01_Supuestos'!$F$18)-($J45*'01_Supuestos'!M32)-(IF('01_Supuestos'!M30=MAX('01_Supuestos'!$C$30:$M$30),'01_Supuestos'!$F$19,0))-(MAX(0,(((('01_Supuestos'!M31*$I45)*'01_Supuestos'!$F$11*($H45-'01_Supuestos'!$F$9))-((('01_Supuestos'!M31*$I45)*'01_Supuestos'!$F$11*($H45-'01_Supuestos'!$F$9))*'01_Supuestos'!$F$12)-(('01_Supuestos'!M31*$I45)*'01_Supuestos'!$F$11*$K45)-(IF(('01_Supuestos'!M31*$I45)&gt;0,'01_Supuestos'!$F$15,0)))-($J45*'01_Supuestos'!M33)))*'01_Supuestos'!$F$16)</f>
        <v/>
      </c>
      <c r="AE45" s="101">
        <f>0</f>
        <v/>
      </c>
      <c r="AF45" s="108">
        <f>IF(S45&gt;R45,"Appraisal+Decision",IF(S45&lt;R45,"Develop Now","Indiferente"))</f>
        <v/>
      </c>
    </row>
    <row r="46">
      <c r="A46" s="6" t="n">
        <v>16</v>
      </c>
      <c r="B46" s="27">
        <f>RAND()</f>
        <v/>
      </c>
      <c r="C46" s="27">
        <f>RAND()</f>
        <v/>
      </c>
      <c r="D46" s="27">
        <f>RAND()</f>
        <v/>
      </c>
      <c r="E46" s="27">
        <f>RAND()</f>
        <v/>
      </c>
      <c r="F46" s="27">
        <f>RAND()</f>
        <v/>
      </c>
      <c r="G46" s="27">
        <f>RAND()</f>
        <v/>
      </c>
      <c r="H46" s="102">
        <f>IF(B46&lt;($B$11-$B$10)/($B$12-$B$10), $B$10+SQRT(B46*($B$11-$B$10)*($B$12-$B$10)), $B$12-SQRT((1-B46)*($B$12-$B$11)*($B$12-$B$10)))</f>
        <v/>
      </c>
      <c r="I46" s="27">
        <f>MAX(0.1,NORMINV(C46,$B$13,$B$14))</f>
        <v/>
      </c>
      <c r="J46" s="102">
        <f>'01_Supuestos'!$F$13*MAX(0.65,NORMINV(D46,1,$B$15))</f>
        <v/>
      </c>
      <c r="K46" s="102">
        <f>'01_Supuestos'!$F$14*MAX(0.6,NORMINV(E46,1,$B$16))</f>
        <v/>
      </c>
      <c r="L46" s="102">
        <f>--(F46&lt;=$B$5)</f>
        <v/>
      </c>
      <c r="M46" s="102">
        <f>IF(L46=1, IF(G46&lt;=$B$6, "+", "-"), IF(G46&lt;=(1-$B$7), "+", "-"))</f>
        <v/>
      </c>
      <c r="N46" s="103">
        <f>IF(M46="+",'05_Bayes_Arbol'!$B$16,'05_Bayes_Arbol'!$B$17)</f>
        <v/>
      </c>
      <c r="O46" s="102">
        <f>SUMPRODUCT(T46:AD46,'01_Supuestos'!$C$34:$M$34)</f>
        <v/>
      </c>
      <c r="P46" s="102">
        <f>N46*O46 + (1-N46)*$B$9</f>
        <v/>
      </c>
      <c r="Q46" s="102">
        <f>--(P46&gt;0)</f>
        <v/>
      </c>
      <c r="R46" s="102">
        <f>IF(L46=1,O46,$B$9)</f>
        <v/>
      </c>
      <c r="S46" s="102">
        <f>-$B$8 + IF(Q46=1, IF(L46=1,O46,$B$9), 0)</f>
        <v/>
      </c>
      <c r="T46" s="101">
        <f>((('01_Supuestos'!C31*$I46)*'01_Supuestos'!$F$11*($H46-'01_Supuestos'!$F$9))-((('01_Supuestos'!C31*$I46)*'01_Supuestos'!$F$11*($H46-'01_Supuestos'!$F$9))*'01_Supuestos'!$F$12)-(('01_Supuestos'!C31*$I46)*'01_Supuestos'!$F$11*$K46)-(IF(('01_Supuestos'!C31*$I46)&gt;0,'01_Supuestos'!$F$15,0)))-((('01_Supuestos'!C31*$I46)*'01_Supuestos'!$F$11*($H46-'01_Supuestos'!$F$9))*'01_Supuestos'!$F$18)-($J46*'01_Supuestos'!C32)-(IF('01_Supuestos'!C30=MAX('01_Supuestos'!$C$30:$M$30),'01_Supuestos'!$F$19,0))-(MAX(0,(((('01_Supuestos'!C31*$I46)*'01_Supuestos'!$F$11*($H46-'01_Supuestos'!$F$9))-((('01_Supuestos'!C31*$I46)*'01_Supuestos'!$F$11*($H46-'01_Supuestos'!$F$9))*'01_Supuestos'!$F$12)-(('01_Supuestos'!C31*$I46)*'01_Supuestos'!$F$11*$K46)-(IF(('01_Supuestos'!C31*$I46)&gt;0,'01_Supuestos'!$F$15,0)))-($J46*'01_Supuestos'!C33)))*'01_Supuestos'!$F$16)</f>
        <v/>
      </c>
      <c r="U46" s="101">
        <f>((('01_Supuestos'!D31*$I46)*'01_Supuestos'!$F$11*($H46-'01_Supuestos'!$F$9))-((('01_Supuestos'!D31*$I46)*'01_Supuestos'!$F$11*($H46-'01_Supuestos'!$F$9))*'01_Supuestos'!$F$12)-(('01_Supuestos'!D31*$I46)*'01_Supuestos'!$F$11*$K46)-(IF(('01_Supuestos'!D31*$I46)&gt;0,'01_Supuestos'!$F$15,0)))-((('01_Supuestos'!D31*$I46)*'01_Supuestos'!$F$11*($H46-'01_Supuestos'!$F$9))*'01_Supuestos'!$F$18)-($J46*'01_Supuestos'!D32)-(IF('01_Supuestos'!D30=MAX('01_Supuestos'!$C$30:$M$30),'01_Supuestos'!$F$19,0))-(MAX(0,(((('01_Supuestos'!D31*$I46)*'01_Supuestos'!$F$11*($H46-'01_Supuestos'!$F$9))-((('01_Supuestos'!D31*$I46)*'01_Supuestos'!$F$11*($H46-'01_Supuestos'!$F$9))*'01_Supuestos'!$F$12)-(('01_Supuestos'!D31*$I46)*'01_Supuestos'!$F$11*$K46)-(IF(('01_Supuestos'!D31*$I46)&gt;0,'01_Supuestos'!$F$15,0)))-($J46*'01_Supuestos'!D33)))*'01_Supuestos'!$F$16)</f>
        <v/>
      </c>
      <c r="V46" s="101">
        <f>((('01_Supuestos'!E31*$I46)*'01_Supuestos'!$F$11*($H46-'01_Supuestos'!$F$9))-((('01_Supuestos'!E31*$I46)*'01_Supuestos'!$F$11*($H46-'01_Supuestos'!$F$9))*'01_Supuestos'!$F$12)-(('01_Supuestos'!E31*$I46)*'01_Supuestos'!$F$11*$K46)-(IF(('01_Supuestos'!E31*$I46)&gt;0,'01_Supuestos'!$F$15,0)))-((('01_Supuestos'!E31*$I46)*'01_Supuestos'!$F$11*($H46-'01_Supuestos'!$F$9))*'01_Supuestos'!$F$18)-($J46*'01_Supuestos'!E32)-(IF('01_Supuestos'!E30=MAX('01_Supuestos'!$C$30:$M$30),'01_Supuestos'!$F$19,0))-(MAX(0,(((('01_Supuestos'!E31*$I46)*'01_Supuestos'!$F$11*($H46-'01_Supuestos'!$F$9))-((('01_Supuestos'!E31*$I46)*'01_Supuestos'!$F$11*($H46-'01_Supuestos'!$F$9))*'01_Supuestos'!$F$12)-(('01_Supuestos'!E31*$I46)*'01_Supuestos'!$F$11*$K46)-(IF(('01_Supuestos'!E31*$I46)&gt;0,'01_Supuestos'!$F$15,0)))-($J46*'01_Supuestos'!E33)))*'01_Supuestos'!$F$16)</f>
        <v/>
      </c>
      <c r="W46" s="101">
        <f>((('01_Supuestos'!F31*$I46)*'01_Supuestos'!$F$11*($H46-'01_Supuestos'!$F$9))-((('01_Supuestos'!F31*$I46)*'01_Supuestos'!$F$11*($H46-'01_Supuestos'!$F$9))*'01_Supuestos'!$F$12)-(('01_Supuestos'!F31*$I46)*'01_Supuestos'!$F$11*$K46)-(IF(('01_Supuestos'!F31*$I46)&gt;0,'01_Supuestos'!$F$15,0)))-((('01_Supuestos'!F31*$I46)*'01_Supuestos'!$F$11*($H46-'01_Supuestos'!$F$9))*'01_Supuestos'!$F$18)-($J46*'01_Supuestos'!F32)-(IF('01_Supuestos'!F30=MAX('01_Supuestos'!$C$30:$M$30),'01_Supuestos'!$F$19,0))-(MAX(0,(((('01_Supuestos'!F31*$I46)*'01_Supuestos'!$F$11*($H46-'01_Supuestos'!$F$9))-((('01_Supuestos'!F31*$I46)*'01_Supuestos'!$F$11*($H46-'01_Supuestos'!$F$9))*'01_Supuestos'!$F$12)-(('01_Supuestos'!F31*$I46)*'01_Supuestos'!$F$11*$K46)-(IF(('01_Supuestos'!F31*$I46)&gt;0,'01_Supuestos'!$F$15,0)))-($J46*'01_Supuestos'!F33)))*'01_Supuestos'!$F$16)</f>
        <v/>
      </c>
      <c r="X46" s="101">
        <f>((('01_Supuestos'!G31*$I46)*'01_Supuestos'!$F$11*($H46-'01_Supuestos'!$F$9))-((('01_Supuestos'!G31*$I46)*'01_Supuestos'!$F$11*($H46-'01_Supuestos'!$F$9))*'01_Supuestos'!$F$12)-(('01_Supuestos'!G31*$I46)*'01_Supuestos'!$F$11*$K46)-(IF(('01_Supuestos'!G31*$I46)&gt;0,'01_Supuestos'!$F$15,0)))-((('01_Supuestos'!G31*$I46)*'01_Supuestos'!$F$11*($H46-'01_Supuestos'!$F$9))*'01_Supuestos'!$F$18)-($J46*'01_Supuestos'!G32)-(IF('01_Supuestos'!G30=MAX('01_Supuestos'!$C$30:$M$30),'01_Supuestos'!$F$19,0))-(MAX(0,(((('01_Supuestos'!G31*$I46)*'01_Supuestos'!$F$11*($H46-'01_Supuestos'!$F$9))-((('01_Supuestos'!G31*$I46)*'01_Supuestos'!$F$11*($H46-'01_Supuestos'!$F$9))*'01_Supuestos'!$F$12)-(('01_Supuestos'!G31*$I46)*'01_Supuestos'!$F$11*$K46)-(IF(('01_Supuestos'!G31*$I46)&gt;0,'01_Supuestos'!$F$15,0)))-($J46*'01_Supuestos'!G33)))*'01_Supuestos'!$F$16)</f>
        <v/>
      </c>
      <c r="Y46" s="101">
        <f>((('01_Supuestos'!H31*$I46)*'01_Supuestos'!$F$11*($H46-'01_Supuestos'!$F$9))-((('01_Supuestos'!H31*$I46)*'01_Supuestos'!$F$11*($H46-'01_Supuestos'!$F$9))*'01_Supuestos'!$F$12)-(('01_Supuestos'!H31*$I46)*'01_Supuestos'!$F$11*$K46)-(IF(('01_Supuestos'!H31*$I46)&gt;0,'01_Supuestos'!$F$15,0)))-((('01_Supuestos'!H31*$I46)*'01_Supuestos'!$F$11*($H46-'01_Supuestos'!$F$9))*'01_Supuestos'!$F$18)-($J46*'01_Supuestos'!H32)-(IF('01_Supuestos'!H30=MAX('01_Supuestos'!$C$30:$M$30),'01_Supuestos'!$F$19,0))-(MAX(0,(((('01_Supuestos'!H31*$I46)*'01_Supuestos'!$F$11*($H46-'01_Supuestos'!$F$9))-((('01_Supuestos'!H31*$I46)*'01_Supuestos'!$F$11*($H46-'01_Supuestos'!$F$9))*'01_Supuestos'!$F$12)-(('01_Supuestos'!H31*$I46)*'01_Supuestos'!$F$11*$K46)-(IF(('01_Supuestos'!H31*$I46)&gt;0,'01_Supuestos'!$F$15,0)))-($J46*'01_Supuestos'!H33)))*'01_Supuestos'!$F$16)</f>
        <v/>
      </c>
      <c r="Z46" s="101">
        <f>((('01_Supuestos'!I31*$I46)*'01_Supuestos'!$F$11*($H46-'01_Supuestos'!$F$9))-((('01_Supuestos'!I31*$I46)*'01_Supuestos'!$F$11*($H46-'01_Supuestos'!$F$9))*'01_Supuestos'!$F$12)-(('01_Supuestos'!I31*$I46)*'01_Supuestos'!$F$11*$K46)-(IF(('01_Supuestos'!I31*$I46)&gt;0,'01_Supuestos'!$F$15,0)))-((('01_Supuestos'!I31*$I46)*'01_Supuestos'!$F$11*($H46-'01_Supuestos'!$F$9))*'01_Supuestos'!$F$18)-($J46*'01_Supuestos'!I32)-(IF('01_Supuestos'!I30=MAX('01_Supuestos'!$C$30:$M$30),'01_Supuestos'!$F$19,0))-(MAX(0,(((('01_Supuestos'!I31*$I46)*'01_Supuestos'!$F$11*($H46-'01_Supuestos'!$F$9))-((('01_Supuestos'!I31*$I46)*'01_Supuestos'!$F$11*($H46-'01_Supuestos'!$F$9))*'01_Supuestos'!$F$12)-(('01_Supuestos'!I31*$I46)*'01_Supuestos'!$F$11*$K46)-(IF(('01_Supuestos'!I31*$I46)&gt;0,'01_Supuestos'!$F$15,0)))-($J46*'01_Supuestos'!I33)))*'01_Supuestos'!$F$16)</f>
        <v/>
      </c>
      <c r="AA46" s="101">
        <f>((('01_Supuestos'!J31*$I46)*'01_Supuestos'!$F$11*($H46-'01_Supuestos'!$F$9))-((('01_Supuestos'!J31*$I46)*'01_Supuestos'!$F$11*($H46-'01_Supuestos'!$F$9))*'01_Supuestos'!$F$12)-(('01_Supuestos'!J31*$I46)*'01_Supuestos'!$F$11*$K46)-(IF(('01_Supuestos'!J31*$I46)&gt;0,'01_Supuestos'!$F$15,0)))-((('01_Supuestos'!J31*$I46)*'01_Supuestos'!$F$11*($H46-'01_Supuestos'!$F$9))*'01_Supuestos'!$F$18)-($J46*'01_Supuestos'!J32)-(IF('01_Supuestos'!J30=MAX('01_Supuestos'!$C$30:$M$30),'01_Supuestos'!$F$19,0))-(MAX(0,(((('01_Supuestos'!J31*$I46)*'01_Supuestos'!$F$11*($H46-'01_Supuestos'!$F$9))-((('01_Supuestos'!J31*$I46)*'01_Supuestos'!$F$11*($H46-'01_Supuestos'!$F$9))*'01_Supuestos'!$F$12)-(('01_Supuestos'!J31*$I46)*'01_Supuestos'!$F$11*$K46)-(IF(('01_Supuestos'!J31*$I46)&gt;0,'01_Supuestos'!$F$15,0)))-($J46*'01_Supuestos'!J33)))*'01_Supuestos'!$F$16)</f>
        <v/>
      </c>
      <c r="AB46" s="101">
        <f>((('01_Supuestos'!K31*$I46)*'01_Supuestos'!$F$11*($H46-'01_Supuestos'!$F$9))-((('01_Supuestos'!K31*$I46)*'01_Supuestos'!$F$11*($H46-'01_Supuestos'!$F$9))*'01_Supuestos'!$F$12)-(('01_Supuestos'!K31*$I46)*'01_Supuestos'!$F$11*$K46)-(IF(('01_Supuestos'!K31*$I46)&gt;0,'01_Supuestos'!$F$15,0)))-((('01_Supuestos'!K31*$I46)*'01_Supuestos'!$F$11*($H46-'01_Supuestos'!$F$9))*'01_Supuestos'!$F$18)-($J46*'01_Supuestos'!K32)-(IF('01_Supuestos'!K30=MAX('01_Supuestos'!$C$30:$M$30),'01_Supuestos'!$F$19,0))-(MAX(0,(((('01_Supuestos'!K31*$I46)*'01_Supuestos'!$F$11*($H46-'01_Supuestos'!$F$9))-((('01_Supuestos'!K31*$I46)*'01_Supuestos'!$F$11*($H46-'01_Supuestos'!$F$9))*'01_Supuestos'!$F$12)-(('01_Supuestos'!K31*$I46)*'01_Supuestos'!$F$11*$K46)-(IF(('01_Supuestos'!K31*$I46)&gt;0,'01_Supuestos'!$F$15,0)))-($J46*'01_Supuestos'!K33)))*'01_Supuestos'!$F$16)</f>
        <v/>
      </c>
      <c r="AC46" s="101">
        <f>((('01_Supuestos'!L31*$I46)*'01_Supuestos'!$F$11*($H46-'01_Supuestos'!$F$9))-((('01_Supuestos'!L31*$I46)*'01_Supuestos'!$F$11*($H46-'01_Supuestos'!$F$9))*'01_Supuestos'!$F$12)-(('01_Supuestos'!L31*$I46)*'01_Supuestos'!$F$11*$K46)-(IF(('01_Supuestos'!L31*$I46)&gt;0,'01_Supuestos'!$F$15,0)))-((('01_Supuestos'!L31*$I46)*'01_Supuestos'!$F$11*($H46-'01_Supuestos'!$F$9))*'01_Supuestos'!$F$18)-($J46*'01_Supuestos'!L32)-(IF('01_Supuestos'!L30=MAX('01_Supuestos'!$C$30:$M$30),'01_Supuestos'!$F$19,0))-(MAX(0,(((('01_Supuestos'!L31*$I46)*'01_Supuestos'!$F$11*($H46-'01_Supuestos'!$F$9))-((('01_Supuestos'!L31*$I46)*'01_Supuestos'!$F$11*($H46-'01_Supuestos'!$F$9))*'01_Supuestos'!$F$12)-(('01_Supuestos'!L31*$I46)*'01_Supuestos'!$F$11*$K46)-(IF(('01_Supuestos'!L31*$I46)&gt;0,'01_Supuestos'!$F$15,0)))-($J46*'01_Supuestos'!L33)))*'01_Supuestos'!$F$16)</f>
        <v/>
      </c>
      <c r="AD46" s="101">
        <f>((('01_Supuestos'!M31*$I46)*'01_Supuestos'!$F$11*($H46-'01_Supuestos'!$F$9))-((('01_Supuestos'!M31*$I46)*'01_Supuestos'!$F$11*($H46-'01_Supuestos'!$F$9))*'01_Supuestos'!$F$12)-(('01_Supuestos'!M31*$I46)*'01_Supuestos'!$F$11*$K46)-(IF(('01_Supuestos'!M31*$I46)&gt;0,'01_Supuestos'!$F$15,0)))-((('01_Supuestos'!M31*$I46)*'01_Supuestos'!$F$11*($H46-'01_Supuestos'!$F$9))*'01_Supuestos'!$F$18)-($J46*'01_Supuestos'!M32)-(IF('01_Supuestos'!M30=MAX('01_Supuestos'!$C$30:$M$30),'01_Supuestos'!$F$19,0))-(MAX(0,(((('01_Supuestos'!M31*$I46)*'01_Supuestos'!$F$11*($H46-'01_Supuestos'!$F$9))-((('01_Supuestos'!M31*$I46)*'01_Supuestos'!$F$11*($H46-'01_Supuestos'!$F$9))*'01_Supuestos'!$F$12)-(('01_Supuestos'!M31*$I46)*'01_Supuestos'!$F$11*$K46)-(IF(('01_Supuestos'!M31*$I46)&gt;0,'01_Supuestos'!$F$15,0)))-($J46*'01_Supuestos'!M33)))*'01_Supuestos'!$F$16)</f>
        <v/>
      </c>
      <c r="AE46" s="101">
        <f>0</f>
        <v/>
      </c>
      <c r="AF46" s="108">
        <f>IF(S46&gt;R46,"Appraisal+Decision",IF(S46&lt;R46,"Develop Now","Indiferente"))</f>
        <v/>
      </c>
    </row>
    <row r="47">
      <c r="A47" s="6" t="n">
        <v>17</v>
      </c>
      <c r="B47" s="27">
        <f>RAND()</f>
        <v/>
      </c>
      <c r="C47" s="27">
        <f>RAND()</f>
        <v/>
      </c>
      <c r="D47" s="27">
        <f>RAND()</f>
        <v/>
      </c>
      <c r="E47" s="27">
        <f>RAND()</f>
        <v/>
      </c>
      <c r="F47" s="27">
        <f>RAND()</f>
        <v/>
      </c>
      <c r="G47" s="27">
        <f>RAND()</f>
        <v/>
      </c>
      <c r="H47" s="102">
        <f>IF(B47&lt;($B$11-$B$10)/($B$12-$B$10), $B$10+SQRT(B47*($B$11-$B$10)*($B$12-$B$10)), $B$12-SQRT((1-B47)*($B$12-$B$11)*($B$12-$B$10)))</f>
        <v/>
      </c>
      <c r="I47" s="27">
        <f>MAX(0.1,NORMINV(C47,$B$13,$B$14))</f>
        <v/>
      </c>
      <c r="J47" s="102">
        <f>'01_Supuestos'!$F$13*MAX(0.65,NORMINV(D47,1,$B$15))</f>
        <v/>
      </c>
      <c r="K47" s="102">
        <f>'01_Supuestos'!$F$14*MAX(0.6,NORMINV(E47,1,$B$16))</f>
        <v/>
      </c>
      <c r="L47" s="102">
        <f>--(F47&lt;=$B$5)</f>
        <v/>
      </c>
      <c r="M47" s="102">
        <f>IF(L47=1, IF(G47&lt;=$B$6, "+", "-"), IF(G47&lt;=(1-$B$7), "+", "-"))</f>
        <v/>
      </c>
      <c r="N47" s="103">
        <f>IF(M47="+",'05_Bayes_Arbol'!$B$16,'05_Bayes_Arbol'!$B$17)</f>
        <v/>
      </c>
      <c r="O47" s="102">
        <f>SUMPRODUCT(T47:AD47,'01_Supuestos'!$C$34:$M$34)</f>
        <v/>
      </c>
      <c r="P47" s="102">
        <f>N47*O47 + (1-N47)*$B$9</f>
        <v/>
      </c>
      <c r="Q47" s="102">
        <f>--(P47&gt;0)</f>
        <v/>
      </c>
      <c r="R47" s="102">
        <f>IF(L47=1,O47,$B$9)</f>
        <v/>
      </c>
      <c r="S47" s="102">
        <f>-$B$8 + IF(Q47=1, IF(L47=1,O47,$B$9), 0)</f>
        <v/>
      </c>
      <c r="T47" s="101">
        <f>((('01_Supuestos'!C31*$I47)*'01_Supuestos'!$F$11*($H47-'01_Supuestos'!$F$9))-((('01_Supuestos'!C31*$I47)*'01_Supuestos'!$F$11*($H47-'01_Supuestos'!$F$9))*'01_Supuestos'!$F$12)-(('01_Supuestos'!C31*$I47)*'01_Supuestos'!$F$11*$K47)-(IF(('01_Supuestos'!C31*$I47)&gt;0,'01_Supuestos'!$F$15,0)))-((('01_Supuestos'!C31*$I47)*'01_Supuestos'!$F$11*($H47-'01_Supuestos'!$F$9))*'01_Supuestos'!$F$18)-($J47*'01_Supuestos'!C32)-(IF('01_Supuestos'!C30=MAX('01_Supuestos'!$C$30:$M$30),'01_Supuestos'!$F$19,0))-(MAX(0,(((('01_Supuestos'!C31*$I47)*'01_Supuestos'!$F$11*($H47-'01_Supuestos'!$F$9))-((('01_Supuestos'!C31*$I47)*'01_Supuestos'!$F$11*($H47-'01_Supuestos'!$F$9))*'01_Supuestos'!$F$12)-(('01_Supuestos'!C31*$I47)*'01_Supuestos'!$F$11*$K47)-(IF(('01_Supuestos'!C31*$I47)&gt;0,'01_Supuestos'!$F$15,0)))-($J47*'01_Supuestos'!C33)))*'01_Supuestos'!$F$16)</f>
        <v/>
      </c>
      <c r="U47" s="101">
        <f>((('01_Supuestos'!D31*$I47)*'01_Supuestos'!$F$11*($H47-'01_Supuestos'!$F$9))-((('01_Supuestos'!D31*$I47)*'01_Supuestos'!$F$11*($H47-'01_Supuestos'!$F$9))*'01_Supuestos'!$F$12)-(('01_Supuestos'!D31*$I47)*'01_Supuestos'!$F$11*$K47)-(IF(('01_Supuestos'!D31*$I47)&gt;0,'01_Supuestos'!$F$15,0)))-((('01_Supuestos'!D31*$I47)*'01_Supuestos'!$F$11*($H47-'01_Supuestos'!$F$9))*'01_Supuestos'!$F$18)-($J47*'01_Supuestos'!D32)-(IF('01_Supuestos'!D30=MAX('01_Supuestos'!$C$30:$M$30),'01_Supuestos'!$F$19,0))-(MAX(0,(((('01_Supuestos'!D31*$I47)*'01_Supuestos'!$F$11*($H47-'01_Supuestos'!$F$9))-((('01_Supuestos'!D31*$I47)*'01_Supuestos'!$F$11*($H47-'01_Supuestos'!$F$9))*'01_Supuestos'!$F$12)-(('01_Supuestos'!D31*$I47)*'01_Supuestos'!$F$11*$K47)-(IF(('01_Supuestos'!D31*$I47)&gt;0,'01_Supuestos'!$F$15,0)))-($J47*'01_Supuestos'!D33)))*'01_Supuestos'!$F$16)</f>
        <v/>
      </c>
      <c r="V47" s="101">
        <f>((('01_Supuestos'!E31*$I47)*'01_Supuestos'!$F$11*($H47-'01_Supuestos'!$F$9))-((('01_Supuestos'!E31*$I47)*'01_Supuestos'!$F$11*($H47-'01_Supuestos'!$F$9))*'01_Supuestos'!$F$12)-(('01_Supuestos'!E31*$I47)*'01_Supuestos'!$F$11*$K47)-(IF(('01_Supuestos'!E31*$I47)&gt;0,'01_Supuestos'!$F$15,0)))-((('01_Supuestos'!E31*$I47)*'01_Supuestos'!$F$11*($H47-'01_Supuestos'!$F$9))*'01_Supuestos'!$F$18)-($J47*'01_Supuestos'!E32)-(IF('01_Supuestos'!E30=MAX('01_Supuestos'!$C$30:$M$30),'01_Supuestos'!$F$19,0))-(MAX(0,(((('01_Supuestos'!E31*$I47)*'01_Supuestos'!$F$11*($H47-'01_Supuestos'!$F$9))-((('01_Supuestos'!E31*$I47)*'01_Supuestos'!$F$11*($H47-'01_Supuestos'!$F$9))*'01_Supuestos'!$F$12)-(('01_Supuestos'!E31*$I47)*'01_Supuestos'!$F$11*$K47)-(IF(('01_Supuestos'!E31*$I47)&gt;0,'01_Supuestos'!$F$15,0)))-($J47*'01_Supuestos'!E33)))*'01_Supuestos'!$F$16)</f>
        <v/>
      </c>
      <c r="W47" s="101">
        <f>((('01_Supuestos'!F31*$I47)*'01_Supuestos'!$F$11*($H47-'01_Supuestos'!$F$9))-((('01_Supuestos'!F31*$I47)*'01_Supuestos'!$F$11*($H47-'01_Supuestos'!$F$9))*'01_Supuestos'!$F$12)-(('01_Supuestos'!F31*$I47)*'01_Supuestos'!$F$11*$K47)-(IF(('01_Supuestos'!F31*$I47)&gt;0,'01_Supuestos'!$F$15,0)))-((('01_Supuestos'!F31*$I47)*'01_Supuestos'!$F$11*($H47-'01_Supuestos'!$F$9))*'01_Supuestos'!$F$18)-($J47*'01_Supuestos'!F32)-(IF('01_Supuestos'!F30=MAX('01_Supuestos'!$C$30:$M$30),'01_Supuestos'!$F$19,0))-(MAX(0,(((('01_Supuestos'!F31*$I47)*'01_Supuestos'!$F$11*($H47-'01_Supuestos'!$F$9))-((('01_Supuestos'!F31*$I47)*'01_Supuestos'!$F$11*($H47-'01_Supuestos'!$F$9))*'01_Supuestos'!$F$12)-(('01_Supuestos'!F31*$I47)*'01_Supuestos'!$F$11*$K47)-(IF(('01_Supuestos'!F31*$I47)&gt;0,'01_Supuestos'!$F$15,0)))-($J47*'01_Supuestos'!F33)))*'01_Supuestos'!$F$16)</f>
        <v/>
      </c>
      <c r="X47" s="101">
        <f>((('01_Supuestos'!G31*$I47)*'01_Supuestos'!$F$11*($H47-'01_Supuestos'!$F$9))-((('01_Supuestos'!G31*$I47)*'01_Supuestos'!$F$11*($H47-'01_Supuestos'!$F$9))*'01_Supuestos'!$F$12)-(('01_Supuestos'!G31*$I47)*'01_Supuestos'!$F$11*$K47)-(IF(('01_Supuestos'!G31*$I47)&gt;0,'01_Supuestos'!$F$15,0)))-((('01_Supuestos'!G31*$I47)*'01_Supuestos'!$F$11*($H47-'01_Supuestos'!$F$9))*'01_Supuestos'!$F$18)-($J47*'01_Supuestos'!G32)-(IF('01_Supuestos'!G30=MAX('01_Supuestos'!$C$30:$M$30),'01_Supuestos'!$F$19,0))-(MAX(0,(((('01_Supuestos'!G31*$I47)*'01_Supuestos'!$F$11*($H47-'01_Supuestos'!$F$9))-((('01_Supuestos'!G31*$I47)*'01_Supuestos'!$F$11*($H47-'01_Supuestos'!$F$9))*'01_Supuestos'!$F$12)-(('01_Supuestos'!G31*$I47)*'01_Supuestos'!$F$11*$K47)-(IF(('01_Supuestos'!G31*$I47)&gt;0,'01_Supuestos'!$F$15,0)))-($J47*'01_Supuestos'!G33)))*'01_Supuestos'!$F$16)</f>
        <v/>
      </c>
      <c r="Y47" s="101">
        <f>((('01_Supuestos'!H31*$I47)*'01_Supuestos'!$F$11*($H47-'01_Supuestos'!$F$9))-((('01_Supuestos'!H31*$I47)*'01_Supuestos'!$F$11*($H47-'01_Supuestos'!$F$9))*'01_Supuestos'!$F$12)-(('01_Supuestos'!H31*$I47)*'01_Supuestos'!$F$11*$K47)-(IF(('01_Supuestos'!H31*$I47)&gt;0,'01_Supuestos'!$F$15,0)))-((('01_Supuestos'!H31*$I47)*'01_Supuestos'!$F$11*($H47-'01_Supuestos'!$F$9))*'01_Supuestos'!$F$18)-($J47*'01_Supuestos'!H32)-(IF('01_Supuestos'!H30=MAX('01_Supuestos'!$C$30:$M$30),'01_Supuestos'!$F$19,0))-(MAX(0,(((('01_Supuestos'!H31*$I47)*'01_Supuestos'!$F$11*($H47-'01_Supuestos'!$F$9))-((('01_Supuestos'!H31*$I47)*'01_Supuestos'!$F$11*($H47-'01_Supuestos'!$F$9))*'01_Supuestos'!$F$12)-(('01_Supuestos'!H31*$I47)*'01_Supuestos'!$F$11*$K47)-(IF(('01_Supuestos'!H31*$I47)&gt;0,'01_Supuestos'!$F$15,0)))-($J47*'01_Supuestos'!H33)))*'01_Supuestos'!$F$16)</f>
        <v/>
      </c>
      <c r="Z47" s="101">
        <f>((('01_Supuestos'!I31*$I47)*'01_Supuestos'!$F$11*($H47-'01_Supuestos'!$F$9))-((('01_Supuestos'!I31*$I47)*'01_Supuestos'!$F$11*($H47-'01_Supuestos'!$F$9))*'01_Supuestos'!$F$12)-(('01_Supuestos'!I31*$I47)*'01_Supuestos'!$F$11*$K47)-(IF(('01_Supuestos'!I31*$I47)&gt;0,'01_Supuestos'!$F$15,0)))-((('01_Supuestos'!I31*$I47)*'01_Supuestos'!$F$11*($H47-'01_Supuestos'!$F$9))*'01_Supuestos'!$F$18)-($J47*'01_Supuestos'!I32)-(IF('01_Supuestos'!I30=MAX('01_Supuestos'!$C$30:$M$30),'01_Supuestos'!$F$19,0))-(MAX(0,(((('01_Supuestos'!I31*$I47)*'01_Supuestos'!$F$11*($H47-'01_Supuestos'!$F$9))-((('01_Supuestos'!I31*$I47)*'01_Supuestos'!$F$11*($H47-'01_Supuestos'!$F$9))*'01_Supuestos'!$F$12)-(('01_Supuestos'!I31*$I47)*'01_Supuestos'!$F$11*$K47)-(IF(('01_Supuestos'!I31*$I47)&gt;0,'01_Supuestos'!$F$15,0)))-($J47*'01_Supuestos'!I33)))*'01_Supuestos'!$F$16)</f>
        <v/>
      </c>
      <c r="AA47" s="101">
        <f>((('01_Supuestos'!J31*$I47)*'01_Supuestos'!$F$11*($H47-'01_Supuestos'!$F$9))-((('01_Supuestos'!J31*$I47)*'01_Supuestos'!$F$11*($H47-'01_Supuestos'!$F$9))*'01_Supuestos'!$F$12)-(('01_Supuestos'!J31*$I47)*'01_Supuestos'!$F$11*$K47)-(IF(('01_Supuestos'!J31*$I47)&gt;0,'01_Supuestos'!$F$15,0)))-((('01_Supuestos'!J31*$I47)*'01_Supuestos'!$F$11*($H47-'01_Supuestos'!$F$9))*'01_Supuestos'!$F$18)-($J47*'01_Supuestos'!J32)-(IF('01_Supuestos'!J30=MAX('01_Supuestos'!$C$30:$M$30),'01_Supuestos'!$F$19,0))-(MAX(0,(((('01_Supuestos'!J31*$I47)*'01_Supuestos'!$F$11*($H47-'01_Supuestos'!$F$9))-((('01_Supuestos'!J31*$I47)*'01_Supuestos'!$F$11*($H47-'01_Supuestos'!$F$9))*'01_Supuestos'!$F$12)-(('01_Supuestos'!J31*$I47)*'01_Supuestos'!$F$11*$K47)-(IF(('01_Supuestos'!J31*$I47)&gt;0,'01_Supuestos'!$F$15,0)))-($J47*'01_Supuestos'!J33)))*'01_Supuestos'!$F$16)</f>
        <v/>
      </c>
      <c r="AB47" s="101">
        <f>((('01_Supuestos'!K31*$I47)*'01_Supuestos'!$F$11*($H47-'01_Supuestos'!$F$9))-((('01_Supuestos'!K31*$I47)*'01_Supuestos'!$F$11*($H47-'01_Supuestos'!$F$9))*'01_Supuestos'!$F$12)-(('01_Supuestos'!K31*$I47)*'01_Supuestos'!$F$11*$K47)-(IF(('01_Supuestos'!K31*$I47)&gt;0,'01_Supuestos'!$F$15,0)))-((('01_Supuestos'!K31*$I47)*'01_Supuestos'!$F$11*($H47-'01_Supuestos'!$F$9))*'01_Supuestos'!$F$18)-($J47*'01_Supuestos'!K32)-(IF('01_Supuestos'!K30=MAX('01_Supuestos'!$C$30:$M$30),'01_Supuestos'!$F$19,0))-(MAX(0,(((('01_Supuestos'!K31*$I47)*'01_Supuestos'!$F$11*($H47-'01_Supuestos'!$F$9))-((('01_Supuestos'!K31*$I47)*'01_Supuestos'!$F$11*($H47-'01_Supuestos'!$F$9))*'01_Supuestos'!$F$12)-(('01_Supuestos'!K31*$I47)*'01_Supuestos'!$F$11*$K47)-(IF(('01_Supuestos'!K31*$I47)&gt;0,'01_Supuestos'!$F$15,0)))-($J47*'01_Supuestos'!K33)))*'01_Supuestos'!$F$16)</f>
        <v/>
      </c>
      <c r="AC47" s="101">
        <f>((('01_Supuestos'!L31*$I47)*'01_Supuestos'!$F$11*($H47-'01_Supuestos'!$F$9))-((('01_Supuestos'!L31*$I47)*'01_Supuestos'!$F$11*($H47-'01_Supuestos'!$F$9))*'01_Supuestos'!$F$12)-(('01_Supuestos'!L31*$I47)*'01_Supuestos'!$F$11*$K47)-(IF(('01_Supuestos'!L31*$I47)&gt;0,'01_Supuestos'!$F$15,0)))-((('01_Supuestos'!L31*$I47)*'01_Supuestos'!$F$11*($H47-'01_Supuestos'!$F$9))*'01_Supuestos'!$F$18)-($J47*'01_Supuestos'!L32)-(IF('01_Supuestos'!L30=MAX('01_Supuestos'!$C$30:$M$30),'01_Supuestos'!$F$19,0))-(MAX(0,(((('01_Supuestos'!L31*$I47)*'01_Supuestos'!$F$11*($H47-'01_Supuestos'!$F$9))-((('01_Supuestos'!L31*$I47)*'01_Supuestos'!$F$11*($H47-'01_Supuestos'!$F$9))*'01_Supuestos'!$F$12)-(('01_Supuestos'!L31*$I47)*'01_Supuestos'!$F$11*$K47)-(IF(('01_Supuestos'!L31*$I47)&gt;0,'01_Supuestos'!$F$15,0)))-($J47*'01_Supuestos'!L33)))*'01_Supuestos'!$F$16)</f>
        <v/>
      </c>
      <c r="AD47" s="101">
        <f>((('01_Supuestos'!M31*$I47)*'01_Supuestos'!$F$11*($H47-'01_Supuestos'!$F$9))-((('01_Supuestos'!M31*$I47)*'01_Supuestos'!$F$11*($H47-'01_Supuestos'!$F$9))*'01_Supuestos'!$F$12)-(('01_Supuestos'!M31*$I47)*'01_Supuestos'!$F$11*$K47)-(IF(('01_Supuestos'!M31*$I47)&gt;0,'01_Supuestos'!$F$15,0)))-((('01_Supuestos'!M31*$I47)*'01_Supuestos'!$F$11*($H47-'01_Supuestos'!$F$9))*'01_Supuestos'!$F$18)-($J47*'01_Supuestos'!M32)-(IF('01_Supuestos'!M30=MAX('01_Supuestos'!$C$30:$M$30),'01_Supuestos'!$F$19,0))-(MAX(0,(((('01_Supuestos'!M31*$I47)*'01_Supuestos'!$F$11*($H47-'01_Supuestos'!$F$9))-((('01_Supuestos'!M31*$I47)*'01_Supuestos'!$F$11*($H47-'01_Supuestos'!$F$9))*'01_Supuestos'!$F$12)-(('01_Supuestos'!M31*$I47)*'01_Supuestos'!$F$11*$K47)-(IF(('01_Supuestos'!M31*$I47)&gt;0,'01_Supuestos'!$F$15,0)))-($J47*'01_Supuestos'!M33)))*'01_Supuestos'!$F$16)</f>
        <v/>
      </c>
      <c r="AE47" s="101">
        <f>0</f>
        <v/>
      </c>
      <c r="AF47" s="108">
        <f>IF(S47&gt;R47,"Appraisal+Decision",IF(S47&lt;R47,"Develop Now","Indiferente"))</f>
        <v/>
      </c>
    </row>
    <row r="48">
      <c r="A48" s="6" t="n">
        <v>18</v>
      </c>
      <c r="B48" s="27">
        <f>RAND()</f>
        <v/>
      </c>
      <c r="C48" s="27">
        <f>RAND()</f>
        <v/>
      </c>
      <c r="D48" s="27">
        <f>RAND()</f>
        <v/>
      </c>
      <c r="E48" s="27">
        <f>RAND()</f>
        <v/>
      </c>
      <c r="F48" s="27">
        <f>RAND()</f>
        <v/>
      </c>
      <c r="G48" s="27">
        <f>RAND()</f>
        <v/>
      </c>
      <c r="H48" s="102">
        <f>IF(B48&lt;($B$11-$B$10)/($B$12-$B$10), $B$10+SQRT(B48*($B$11-$B$10)*($B$12-$B$10)), $B$12-SQRT((1-B48)*($B$12-$B$11)*($B$12-$B$10)))</f>
        <v/>
      </c>
      <c r="I48" s="27">
        <f>MAX(0.1,NORMINV(C48,$B$13,$B$14))</f>
        <v/>
      </c>
      <c r="J48" s="102">
        <f>'01_Supuestos'!$F$13*MAX(0.65,NORMINV(D48,1,$B$15))</f>
        <v/>
      </c>
      <c r="K48" s="102">
        <f>'01_Supuestos'!$F$14*MAX(0.6,NORMINV(E48,1,$B$16))</f>
        <v/>
      </c>
      <c r="L48" s="102">
        <f>--(F48&lt;=$B$5)</f>
        <v/>
      </c>
      <c r="M48" s="102">
        <f>IF(L48=1, IF(G48&lt;=$B$6, "+", "-"), IF(G48&lt;=(1-$B$7), "+", "-"))</f>
        <v/>
      </c>
      <c r="N48" s="103">
        <f>IF(M48="+",'05_Bayes_Arbol'!$B$16,'05_Bayes_Arbol'!$B$17)</f>
        <v/>
      </c>
      <c r="O48" s="102">
        <f>SUMPRODUCT(T48:AD48,'01_Supuestos'!$C$34:$M$34)</f>
        <v/>
      </c>
      <c r="P48" s="102">
        <f>N48*O48 + (1-N48)*$B$9</f>
        <v/>
      </c>
      <c r="Q48" s="102">
        <f>--(P48&gt;0)</f>
        <v/>
      </c>
      <c r="R48" s="102">
        <f>IF(L48=1,O48,$B$9)</f>
        <v/>
      </c>
      <c r="S48" s="102">
        <f>-$B$8 + IF(Q48=1, IF(L48=1,O48,$B$9), 0)</f>
        <v/>
      </c>
      <c r="T48" s="101">
        <f>((('01_Supuestos'!C31*$I48)*'01_Supuestos'!$F$11*($H48-'01_Supuestos'!$F$9))-((('01_Supuestos'!C31*$I48)*'01_Supuestos'!$F$11*($H48-'01_Supuestos'!$F$9))*'01_Supuestos'!$F$12)-(('01_Supuestos'!C31*$I48)*'01_Supuestos'!$F$11*$K48)-(IF(('01_Supuestos'!C31*$I48)&gt;0,'01_Supuestos'!$F$15,0)))-((('01_Supuestos'!C31*$I48)*'01_Supuestos'!$F$11*($H48-'01_Supuestos'!$F$9))*'01_Supuestos'!$F$18)-($J48*'01_Supuestos'!C32)-(IF('01_Supuestos'!C30=MAX('01_Supuestos'!$C$30:$M$30),'01_Supuestos'!$F$19,0))-(MAX(0,(((('01_Supuestos'!C31*$I48)*'01_Supuestos'!$F$11*($H48-'01_Supuestos'!$F$9))-((('01_Supuestos'!C31*$I48)*'01_Supuestos'!$F$11*($H48-'01_Supuestos'!$F$9))*'01_Supuestos'!$F$12)-(('01_Supuestos'!C31*$I48)*'01_Supuestos'!$F$11*$K48)-(IF(('01_Supuestos'!C31*$I48)&gt;0,'01_Supuestos'!$F$15,0)))-($J48*'01_Supuestos'!C33)))*'01_Supuestos'!$F$16)</f>
        <v/>
      </c>
      <c r="U48" s="101">
        <f>((('01_Supuestos'!D31*$I48)*'01_Supuestos'!$F$11*($H48-'01_Supuestos'!$F$9))-((('01_Supuestos'!D31*$I48)*'01_Supuestos'!$F$11*($H48-'01_Supuestos'!$F$9))*'01_Supuestos'!$F$12)-(('01_Supuestos'!D31*$I48)*'01_Supuestos'!$F$11*$K48)-(IF(('01_Supuestos'!D31*$I48)&gt;0,'01_Supuestos'!$F$15,0)))-((('01_Supuestos'!D31*$I48)*'01_Supuestos'!$F$11*($H48-'01_Supuestos'!$F$9))*'01_Supuestos'!$F$18)-($J48*'01_Supuestos'!D32)-(IF('01_Supuestos'!D30=MAX('01_Supuestos'!$C$30:$M$30),'01_Supuestos'!$F$19,0))-(MAX(0,(((('01_Supuestos'!D31*$I48)*'01_Supuestos'!$F$11*($H48-'01_Supuestos'!$F$9))-((('01_Supuestos'!D31*$I48)*'01_Supuestos'!$F$11*($H48-'01_Supuestos'!$F$9))*'01_Supuestos'!$F$12)-(('01_Supuestos'!D31*$I48)*'01_Supuestos'!$F$11*$K48)-(IF(('01_Supuestos'!D31*$I48)&gt;0,'01_Supuestos'!$F$15,0)))-($J48*'01_Supuestos'!D33)))*'01_Supuestos'!$F$16)</f>
        <v/>
      </c>
      <c r="V48" s="101">
        <f>((('01_Supuestos'!E31*$I48)*'01_Supuestos'!$F$11*($H48-'01_Supuestos'!$F$9))-((('01_Supuestos'!E31*$I48)*'01_Supuestos'!$F$11*($H48-'01_Supuestos'!$F$9))*'01_Supuestos'!$F$12)-(('01_Supuestos'!E31*$I48)*'01_Supuestos'!$F$11*$K48)-(IF(('01_Supuestos'!E31*$I48)&gt;0,'01_Supuestos'!$F$15,0)))-((('01_Supuestos'!E31*$I48)*'01_Supuestos'!$F$11*($H48-'01_Supuestos'!$F$9))*'01_Supuestos'!$F$18)-($J48*'01_Supuestos'!E32)-(IF('01_Supuestos'!E30=MAX('01_Supuestos'!$C$30:$M$30),'01_Supuestos'!$F$19,0))-(MAX(0,(((('01_Supuestos'!E31*$I48)*'01_Supuestos'!$F$11*($H48-'01_Supuestos'!$F$9))-((('01_Supuestos'!E31*$I48)*'01_Supuestos'!$F$11*($H48-'01_Supuestos'!$F$9))*'01_Supuestos'!$F$12)-(('01_Supuestos'!E31*$I48)*'01_Supuestos'!$F$11*$K48)-(IF(('01_Supuestos'!E31*$I48)&gt;0,'01_Supuestos'!$F$15,0)))-($J48*'01_Supuestos'!E33)))*'01_Supuestos'!$F$16)</f>
        <v/>
      </c>
      <c r="W48" s="101">
        <f>((('01_Supuestos'!F31*$I48)*'01_Supuestos'!$F$11*($H48-'01_Supuestos'!$F$9))-((('01_Supuestos'!F31*$I48)*'01_Supuestos'!$F$11*($H48-'01_Supuestos'!$F$9))*'01_Supuestos'!$F$12)-(('01_Supuestos'!F31*$I48)*'01_Supuestos'!$F$11*$K48)-(IF(('01_Supuestos'!F31*$I48)&gt;0,'01_Supuestos'!$F$15,0)))-((('01_Supuestos'!F31*$I48)*'01_Supuestos'!$F$11*($H48-'01_Supuestos'!$F$9))*'01_Supuestos'!$F$18)-($J48*'01_Supuestos'!F32)-(IF('01_Supuestos'!F30=MAX('01_Supuestos'!$C$30:$M$30),'01_Supuestos'!$F$19,0))-(MAX(0,(((('01_Supuestos'!F31*$I48)*'01_Supuestos'!$F$11*($H48-'01_Supuestos'!$F$9))-((('01_Supuestos'!F31*$I48)*'01_Supuestos'!$F$11*($H48-'01_Supuestos'!$F$9))*'01_Supuestos'!$F$12)-(('01_Supuestos'!F31*$I48)*'01_Supuestos'!$F$11*$K48)-(IF(('01_Supuestos'!F31*$I48)&gt;0,'01_Supuestos'!$F$15,0)))-($J48*'01_Supuestos'!F33)))*'01_Supuestos'!$F$16)</f>
        <v/>
      </c>
      <c r="X48" s="101">
        <f>((('01_Supuestos'!G31*$I48)*'01_Supuestos'!$F$11*($H48-'01_Supuestos'!$F$9))-((('01_Supuestos'!G31*$I48)*'01_Supuestos'!$F$11*($H48-'01_Supuestos'!$F$9))*'01_Supuestos'!$F$12)-(('01_Supuestos'!G31*$I48)*'01_Supuestos'!$F$11*$K48)-(IF(('01_Supuestos'!G31*$I48)&gt;0,'01_Supuestos'!$F$15,0)))-((('01_Supuestos'!G31*$I48)*'01_Supuestos'!$F$11*($H48-'01_Supuestos'!$F$9))*'01_Supuestos'!$F$18)-($J48*'01_Supuestos'!G32)-(IF('01_Supuestos'!G30=MAX('01_Supuestos'!$C$30:$M$30),'01_Supuestos'!$F$19,0))-(MAX(0,(((('01_Supuestos'!G31*$I48)*'01_Supuestos'!$F$11*($H48-'01_Supuestos'!$F$9))-((('01_Supuestos'!G31*$I48)*'01_Supuestos'!$F$11*($H48-'01_Supuestos'!$F$9))*'01_Supuestos'!$F$12)-(('01_Supuestos'!G31*$I48)*'01_Supuestos'!$F$11*$K48)-(IF(('01_Supuestos'!G31*$I48)&gt;0,'01_Supuestos'!$F$15,0)))-($J48*'01_Supuestos'!G33)))*'01_Supuestos'!$F$16)</f>
        <v/>
      </c>
      <c r="Y48" s="101">
        <f>((('01_Supuestos'!H31*$I48)*'01_Supuestos'!$F$11*($H48-'01_Supuestos'!$F$9))-((('01_Supuestos'!H31*$I48)*'01_Supuestos'!$F$11*($H48-'01_Supuestos'!$F$9))*'01_Supuestos'!$F$12)-(('01_Supuestos'!H31*$I48)*'01_Supuestos'!$F$11*$K48)-(IF(('01_Supuestos'!H31*$I48)&gt;0,'01_Supuestos'!$F$15,0)))-((('01_Supuestos'!H31*$I48)*'01_Supuestos'!$F$11*($H48-'01_Supuestos'!$F$9))*'01_Supuestos'!$F$18)-($J48*'01_Supuestos'!H32)-(IF('01_Supuestos'!H30=MAX('01_Supuestos'!$C$30:$M$30),'01_Supuestos'!$F$19,0))-(MAX(0,(((('01_Supuestos'!H31*$I48)*'01_Supuestos'!$F$11*($H48-'01_Supuestos'!$F$9))-((('01_Supuestos'!H31*$I48)*'01_Supuestos'!$F$11*($H48-'01_Supuestos'!$F$9))*'01_Supuestos'!$F$12)-(('01_Supuestos'!H31*$I48)*'01_Supuestos'!$F$11*$K48)-(IF(('01_Supuestos'!H31*$I48)&gt;0,'01_Supuestos'!$F$15,0)))-($J48*'01_Supuestos'!H33)))*'01_Supuestos'!$F$16)</f>
        <v/>
      </c>
      <c r="Z48" s="101">
        <f>((('01_Supuestos'!I31*$I48)*'01_Supuestos'!$F$11*($H48-'01_Supuestos'!$F$9))-((('01_Supuestos'!I31*$I48)*'01_Supuestos'!$F$11*($H48-'01_Supuestos'!$F$9))*'01_Supuestos'!$F$12)-(('01_Supuestos'!I31*$I48)*'01_Supuestos'!$F$11*$K48)-(IF(('01_Supuestos'!I31*$I48)&gt;0,'01_Supuestos'!$F$15,0)))-((('01_Supuestos'!I31*$I48)*'01_Supuestos'!$F$11*($H48-'01_Supuestos'!$F$9))*'01_Supuestos'!$F$18)-($J48*'01_Supuestos'!I32)-(IF('01_Supuestos'!I30=MAX('01_Supuestos'!$C$30:$M$30),'01_Supuestos'!$F$19,0))-(MAX(0,(((('01_Supuestos'!I31*$I48)*'01_Supuestos'!$F$11*($H48-'01_Supuestos'!$F$9))-((('01_Supuestos'!I31*$I48)*'01_Supuestos'!$F$11*($H48-'01_Supuestos'!$F$9))*'01_Supuestos'!$F$12)-(('01_Supuestos'!I31*$I48)*'01_Supuestos'!$F$11*$K48)-(IF(('01_Supuestos'!I31*$I48)&gt;0,'01_Supuestos'!$F$15,0)))-($J48*'01_Supuestos'!I33)))*'01_Supuestos'!$F$16)</f>
        <v/>
      </c>
      <c r="AA48" s="101">
        <f>((('01_Supuestos'!J31*$I48)*'01_Supuestos'!$F$11*($H48-'01_Supuestos'!$F$9))-((('01_Supuestos'!J31*$I48)*'01_Supuestos'!$F$11*($H48-'01_Supuestos'!$F$9))*'01_Supuestos'!$F$12)-(('01_Supuestos'!J31*$I48)*'01_Supuestos'!$F$11*$K48)-(IF(('01_Supuestos'!J31*$I48)&gt;0,'01_Supuestos'!$F$15,0)))-((('01_Supuestos'!J31*$I48)*'01_Supuestos'!$F$11*($H48-'01_Supuestos'!$F$9))*'01_Supuestos'!$F$18)-($J48*'01_Supuestos'!J32)-(IF('01_Supuestos'!J30=MAX('01_Supuestos'!$C$30:$M$30),'01_Supuestos'!$F$19,0))-(MAX(0,(((('01_Supuestos'!J31*$I48)*'01_Supuestos'!$F$11*($H48-'01_Supuestos'!$F$9))-((('01_Supuestos'!J31*$I48)*'01_Supuestos'!$F$11*($H48-'01_Supuestos'!$F$9))*'01_Supuestos'!$F$12)-(('01_Supuestos'!J31*$I48)*'01_Supuestos'!$F$11*$K48)-(IF(('01_Supuestos'!J31*$I48)&gt;0,'01_Supuestos'!$F$15,0)))-($J48*'01_Supuestos'!J33)))*'01_Supuestos'!$F$16)</f>
        <v/>
      </c>
      <c r="AB48" s="101">
        <f>((('01_Supuestos'!K31*$I48)*'01_Supuestos'!$F$11*($H48-'01_Supuestos'!$F$9))-((('01_Supuestos'!K31*$I48)*'01_Supuestos'!$F$11*($H48-'01_Supuestos'!$F$9))*'01_Supuestos'!$F$12)-(('01_Supuestos'!K31*$I48)*'01_Supuestos'!$F$11*$K48)-(IF(('01_Supuestos'!K31*$I48)&gt;0,'01_Supuestos'!$F$15,0)))-((('01_Supuestos'!K31*$I48)*'01_Supuestos'!$F$11*($H48-'01_Supuestos'!$F$9))*'01_Supuestos'!$F$18)-($J48*'01_Supuestos'!K32)-(IF('01_Supuestos'!K30=MAX('01_Supuestos'!$C$30:$M$30),'01_Supuestos'!$F$19,0))-(MAX(0,(((('01_Supuestos'!K31*$I48)*'01_Supuestos'!$F$11*($H48-'01_Supuestos'!$F$9))-((('01_Supuestos'!K31*$I48)*'01_Supuestos'!$F$11*($H48-'01_Supuestos'!$F$9))*'01_Supuestos'!$F$12)-(('01_Supuestos'!K31*$I48)*'01_Supuestos'!$F$11*$K48)-(IF(('01_Supuestos'!K31*$I48)&gt;0,'01_Supuestos'!$F$15,0)))-($J48*'01_Supuestos'!K33)))*'01_Supuestos'!$F$16)</f>
        <v/>
      </c>
      <c r="AC48" s="101">
        <f>((('01_Supuestos'!L31*$I48)*'01_Supuestos'!$F$11*($H48-'01_Supuestos'!$F$9))-((('01_Supuestos'!L31*$I48)*'01_Supuestos'!$F$11*($H48-'01_Supuestos'!$F$9))*'01_Supuestos'!$F$12)-(('01_Supuestos'!L31*$I48)*'01_Supuestos'!$F$11*$K48)-(IF(('01_Supuestos'!L31*$I48)&gt;0,'01_Supuestos'!$F$15,0)))-((('01_Supuestos'!L31*$I48)*'01_Supuestos'!$F$11*($H48-'01_Supuestos'!$F$9))*'01_Supuestos'!$F$18)-($J48*'01_Supuestos'!L32)-(IF('01_Supuestos'!L30=MAX('01_Supuestos'!$C$30:$M$30),'01_Supuestos'!$F$19,0))-(MAX(0,(((('01_Supuestos'!L31*$I48)*'01_Supuestos'!$F$11*($H48-'01_Supuestos'!$F$9))-((('01_Supuestos'!L31*$I48)*'01_Supuestos'!$F$11*($H48-'01_Supuestos'!$F$9))*'01_Supuestos'!$F$12)-(('01_Supuestos'!L31*$I48)*'01_Supuestos'!$F$11*$K48)-(IF(('01_Supuestos'!L31*$I48)&gt;0,'01_Supuestos'!$F$15,0)))-($J48*'01_Supuestos'!L33)))*'01_Supuestos'!$F$16)</f>
        <v/>
      </c>
      <c r="AD48" s="101">
        <f>((('01_Supuestos'!M31*$I48)*'01_Supuestos'!$F$11*($H48-'01_Supuestos'!$F$9))-((('01_Supuestos'!M31*$I48)*'01_Supuestos'!$F$11*($H48-'01_Supuestos'!$F$9))*'01_Supuestos'!$F$12)-(('01_Supuestos'!M31*$I48)*'01_Supuestos'!$F$11*$K48)-(IF(('01_Supuestos'!M31*$I48)&gt;0,'01_Supuestos'!$F$15,0)))-((('01_Supuestos'!M31*$I48)*'01_Supuestos'!$F$11*($H48-'01_Supuestos'!$F$9))*'01_Supuestos'!$F$18)-($J48*'01_Supuestos'!M32)-(IF('01_Supuestos'!M30=MAX('01_Supuestos'!$C$30:$M$30),'01_Supuestos'!$F$19,0))-(MAX(0,(((('01_Supuestos'!M31*$I48)*'01_Supuestos'!$F$11*($H48-'01_Supuestos'!$F$9))-((('01_Supuestos'!M31*$I48)*'01_Supuestos'!$F$11*($H48-'01_Supuestos'!$F$9))*'01_Supuestos'!$F$12)-(('01_Supuestos'!M31*$I48)*'01_Supuestos'!$F$11*$K48)-(IF(('01_Supuestos'!M31*$I48)&gt;0,'01_Supuestos'!$F$15,0)))-($J48*'01_Supuestos'!M33)))*'01_Supuestos'!$F$16)</f>
        <v/>
      </c>
      <c r="AE48" s="101">
        <f>0</f>
        <v/>
      </c>
      <c r="AF48" s="108">
        <f>IF(S48&gt;R48,"Appraisal+Decision",IF(S48&lt;R48,"Develop Now","Indiferente"))</f>
        <v/>
      </c>
    </row>
    <row r="49">
      <c r="A49" s="6" t="n">
        <v>19</v>
      </c>
      <c r="B49" s="27">
        <f>RAND()</f>
        <v/>
      </c>
      <c r="C49" s="27">
        <f>RAND()</f>
        <v/>
      </c>
      <c r="D49" s="27">
        <f>RAND()</f>
        <v/>
      </c>
      <c r="E49" s="27">
        <f>RAND()</f>
        <v/>
      </c>
      <c r="F49" s="27">
        <f>RAND()</f>
        <v/>
      </c>
      <c r="G49" s="27">
        <f>RAND()</f>
        <v/>
      </c>
      <c r="H49" s="102">
        <f>IF(B49&lt;($B$11-$B$10)/($B$12-$B$10), $B$10+SQRT(B49*($B$11-$B$10)*($B$12-$B$10)), $B$12-SQRT((1-B49)*($B$12-$B$11)*($B$12-$B$10)))</f>
        <v/>
      </c>
      <c r="I49" s="27">
        <f>MAX(0.1,NORMINV(C49,$B$13,$B$14))</f>
        <v/>
      </c>
      <c r="J49" s="102">
        <f>'01_Supuestos'!$F$13*MAX(0.65,NORMINV(D49,1,$B$15))</f>
        <v/>
      </c>
      <c r="K49" s="102">
        <f>'01_Supuestos'!$F$14*MAX(0.6,NORMINV(E49,1,$B$16))</f>
        <v/>
      </c>
      <c r="L49" s="102">
        <f>--(F49&lt;=$B$5)</f>
        <v/>
      </c>
      <c r="M49" s="102">
        <f>IF(L49=1, IF(G49&lt;=$B$6, "+", "-"), IF(G49&lt;=(1-$B$7), "+", "-"))</f>
        <v/>
      </c>
      <c r="N49" s="103">
        <f>IF(M49="+",'05_Bayes_Arbol'!$B$16,'05_Bayes_Arbol'!$B$17)</f>
        <v/>
      </c>
      <c r="O49" s="102">
        <f>SUMPRODUCT(T49:AD49,'01_Supuestos'!$C$34:$M$34)</f>
        <v/>
      </c>
      <c r="P49" s="102">
        <f>N49*O49 + (1-N49)*$B$9</f>
        <v/>
      </c>
      <c r="Q49" s="102">
        <f>--(P49&gt;0)</f>
        <v/>
      </c>
      <c r="R49" s="102">
        <f>IF(L49=1,O49,$B$9)</f>
        <v/>
      </c>
      <c r="S49" s="102">
        <f>-$B$8 + IF(Q49=1, IF(L49=1,O49,$B$9), 0)</f>
        <v/>
      </c>
      <c r="T49" s="101">
        <f>((('01_Supuestos'!C31*$I49)*'01_Supuestos'!$F$11*($H49-'01_Supuestos'!$F$9))-((('01_Supuestos'!C31*$I49)*'01_Supuestos'!$F$11*($H49-'01_Supuestos'!$F$9))*'01_Supuestos'!$F$12)-(('01_Supuestos'!C31*$I49)*'01_Supuestos'!$F$11*$K49)-(IF(('01_Supuestos'!C31*$I49)&gt;0,'01_Supuestos'!$F$15,0)))-((('01_Supuestos'!C31*$I49)*'01_Supuestos'!$F$11*($H49-'01_Supuestos'!$F$9))*'01_Supuestos'!$F$18)-($J49*'01_Supuestos'!C32)-(IF('01_Supuestos'!C30=MAX('01_Supuestos'!$C$30:$M$30),'01_Supuestos'!$F$19,0))-(MAX(0,(((('01_Supuestos'!C31*$I49)*'01_Supuestos'!$F$11*($H49-'01_Supuestos'!$F$9))-((('01_Supuestos'!C31*$I49)*'01_Supuestos'!$F$11*($H49-'01_Supuestos'!$F$9))*'01_Supuestos'!$F$12)-(('01_Supuestos'!C31*$I49)*'01_Supuestos'!$F$11*$K49)-(IF(('01_Supuestos'!C31*$I49)&gt;0,'01_Supuestos'!$F$15,0)))-($J49*'01_Supuestos'!C33)))*'01_Supuestos'!$F$16)</f>
        <v/>
      </c>
      <c r="U49" s="101">
        <f>((('01_Supuestos'!D31*$I49)*'01_Supuestos'!$F$11*($H49-'01_Supuestos'!$F$9))-((('01_Supuestos'!D31*$I49)*'01_Supuestos'!$F$11*($H49-'01_Supuestos'!$F$9))*'01_Supuestos'!$F$12)-(('01_Supuestos'!D31*$I49)*'01_Supuestos'!$F$11*$K49)-(IF(('01_Supuestos'!D31*$I49)&gt;0,'01_Supuestos'!$F$15,0)))-((('01_Supuestos'!D31*$I49)*'01_Supuestos'!$F$11*($H49-'01_Supuestos'!$F$9))*'01_Supuestos'!$F$18)-($J49*'01_Supuestos'!D32)-(IF('01_Supuestos'!D30=MAX('01_Supuestos'!$C$30:$M$30),'01_Supuestos'!$F$19,0))-(MAX(0,(((('01_Supuestos'!D31*$I49)*'01_Supuestos'!$F$11*($H49-'01_Supuestos'!$F$9))-((('01_Supuestos'!D31*$I49)*'01_Supuestos'!$F$11*($H49-'01_Supuestos'!$F$9))*'01_Supuestos'!$F$12)-(('01_Supuestos'!D31*$I49)*'01_Supuestos'!$F$11*$K49)-(IF(('01_Supuestos'!D31*$I49)&gt;0,'01_Supuestos'!$F$15,0)))-($J49*'01_Supuestos'!D33)))*'01_Supuestos'!$F$16)</f>
        <v/>
      </c>
      <c r="V49" s="101">
        <f>((('01_Supuestos'!E31*$I49)*'01_Supuestos'!$F$11*($H49-'01_Supuestos'!$F$9))-((('01_Supuestos'!E31*$I49)*'01_Supuestos'!$F$11*($H49-'01_Supuestos'!$F$9))*'01_Supuestos'!$F$12)-(('01_Supuestos'!E31*$I49)*'01_Supuestos'!$F$11*$K49)-(IF(('01_Supuestos'!E31*$I49)&gt;0,'01_Supuestos'!$F$15,0)))-((('01_Supuestos'!E31*$I49)*'01_Supuestos'!$F$11*($H49-'01_Supuestos'!$F$9))*'01_Supuestos'!$F$18)-($J49*'01_Supuestos'!E32)-(IF('01_Supuestos'!E30=MAX('01_Supuestos'!$C$30:$M$30),'01_Supuestos'!$F$19,0))-(MAX(0,(((('01_Supuestos'!E31*$I49)*'01_Supuestos'!$F$11*($H49-'01_Supuestos'!$F$9))-((('01_Supuestos'!E31*$I49)*'01_Supuestos'!$F$11*($H49-'01_Supuestos'!$F$9))*'01_Supuestos'!$F$12)-(('01_Supuestos'!E31*$I49)*'01_Supuestos'!$F$11*$K49)-(IF(('01_Supuestos'!E31*$I49)&gt;0,'01_Supuestos'!$F$15,0)))-($J49*'01_Supuestos'!E33)))*'01_Supuestos'!$F$16)</f>
        <v/>
      </c>
      <c r="W49" s="101">
        <f>((('01_Supuestos'!F31*$I49)*'01_Supuestos'!$F$11*($H49-'01_Supuestos'!$F$9))-((('01_Supuestos'!F31*$I49)*'01_Supuestos'!$F$11*($H49-'01_Supuestos'!$F$9))*'01_Supuestos'!$F$12)-(('01_Supuestos'!F31*$I49)*'01_Supuestos'!$F$11*$K49)-(IF(('01_Supuestos'!F31*$I49)&gt;0,'01_Supuestos'!$F$15,0)))-((('01_Supuestos'!F31*$I49)*'01_Supuestos'!$F$11*($H49-'01_Supuestos'!$F$9))*'01_Supuestos'!$F$18)-($J49*'01_Supuestos'!F32)-(IF('01_Supuestos'!F30=MAX('01_Supuestos'!$C$30:$M$30),'01_Supuestos'!$F$19,0))-(MAX(0,(((('01_Supuestos'!F31*$I49)*'01_Supuestos'!$F$11*($H49-'01_Supuestos'!$F$9))-((('01_Supuestos'!F31*$I49)*'01_Supuestos'!$F$11*($H49-'01_Supuestos'!$F$9))*'01_Supuestos'!$F$12)-(('01_Supuestos'!F31*$I49)*'01_Supuestos'!$F$11*$K49)-(IF(('01_Supuestos'!F31*$I49)&gt;0,'01_Supuestos'!$F$15,0)))-($J49*'01_Supuestos'!F33)))*'01_Supuestos'!$F$16)</f>
        <v/>
      </c>
      <c r="X49" s="101">
        <f>((('01_Supuestos'!G31*$I49)*'01_Supuestos'!$F$11*($H49-'01_Supuestos'!$F$9))-((('01_Supuestos'!G31*$I49)*'01_Supuestos'!$F$11*($H49-'01_Supuestos'!$F$9))*'01_Supuestos'!$F$12)-(('01_Supuestos'!G31*$I49)*'01_Supuestos'!$F$11*$K49)-(IF(('01_Supuestos'!G31*$I49)&gt;0,'01_Supuestos'!$F$15,0)))-((('01_Supuestos'!G31*$I49)*'01_Supuestos'!$F$11*($H49-'01_Supuestos'!$F$9))*'01_Supuestos'!$F$18)-($J49*'01_Supuestos'!G32)-(IF('01_Supuestos'!G30=MAX('01_Supuestos'!$C$30:$M$30),'01_Supuestos'!$F$19,0))-(MAX(0,(((('01_Supuestos'!G31*$I49)*'01_Supuestos'!$F$11*($H49-'01_Supuestos'!$F$9))-((('01_Supuestos'!G31*$I49)*'01_Supuestos'!$F$11*($H49-'01_Supuestos'!$F$9))*'01_Supuestos'!$F$12)-(('01_Supuestos'!G31*$I49)*'01_Supuestos'!$F$11*$K49)-(IF(('01_Supuestos'!G31*$I49)&gt;0,'01_Supuestos'!$F$15,0)))-($J49*'01_Supuestos'!G33)))*'01_Supuestos'!$F$16)</f>
        <v/>
      </c>
      <c r="Y49" s="101">
        <f>((('01_Supuestos'!H31*$I49)*'01_Supuestos'!$F$11*($H49-'01_Supuestos'!$F$9))-((('01_Supuestos'!H31*$I49)*'01_Supuestos'!$F$11*($H49-'01_Supuestos'!$F$9))*'01_Supuestos'!$F$12)-(('01_Supuestos'!H31*$I49)*'01_Supuestos'!$F$11*$K49)-(IF(('01_Supuestos'!H31*$I49)&gt;0,'01_Supuestos'!$F$15,0)))-((('01_Supuestos'!H31*$I49)*'01_Supuestos'!$F$11*($H49-'01_Supuestos'!$F$9))*'01_Supuestos'!$F$18)-($J49*'01_Supuestos'!H32)-(IF('01_Supuestos'!H30=MAX('01_Supuestos'!$C$30:$M$30),'01_Supuestos'!$F$19,0))-(MAX(0,(((('01_Supuestos'!H31*$I49)*'01_Supuestos'!$F$11*($H49-'01_Supuestos'!$F$9))-((('01_Supuestos'!H31*$I49)*'01_Supuestos'!$F$11*($H49-'01_Supuestos'!$F$9))*'01_Supuestos'!$F$12)-(('01_Supuestos'!H31*$I49)*'01_Supuestos'!$F$11*$K49)-(IF(('01_Supuestos'!H31*$I49)&gt;0,'01_Supuestos'!$F$15,0)))-($J49*'01_Supuestos'!H33)))*'01_Supuestos'!$F$16)</f>
        <v/>
      </c>
      <c r="Z49" s="101">
        <f>((('01_Supuestos'!I31*$I49)*'01_Supuestos'!$F$11*($H49-'01_Supuestos'!$F$9))-((('01_Supuestos'!I31*$I49)*'01_Supuestos'!$F$11*($H49-'01_Supuestos'!$F$9))*'01_Supuestos'!$F$12)-(('01_Supuestos'!I31*$I49)*'01_Supuestos'!$F$11*$K49)-(IF(('01_Supuestos'!I31*$I49)&gt;0,'01_Supuestos'!$F$15,0)))-((('01_Supuestos'!I31*$I49)*'01_Supuestos'!$F$11*($H49-'01_Supuestos'!$F$9))*'01_Supuestos'!$F$18)-($J49*'01_Supuestos'!I32)-(IF('01_Supuestos'!I30=MAX('01_Supuestos'!$C$30:$M$30),'01_Supuestos'!$F$19,0))-(MAX(0,(((('01_Supuestos'!I31*$I49)*'01_Supuestos'!$F$11*($H49-'01_Supuestos'!$F$9))-((('01_Supuestos'!I31*$I49)*'01_Supuestos'!$F$11*($H49-'01_Supuestos'!$F$9))*'01_Supuestos'!$F$12)-(('01_Supuestos'!I31*$I49)*'01_Supuestos'!$F$11*$K49)-(IF(('01_Supuestos'!I31*$I49)&gt;0,'01_Supuestos'!$F$15,0)))-($J49*'01_Supuestos'!I33)))*'01_Supuestos'!$F$16)</f>
        <v/>
      </c>
      <c r="AA49" s="101">
        <f>((('01_Supuestos'!J31*$I49)*'01_Supuestos'!$F$11*($H49-'01_Supuestos'!$F$9))-((('01_Supuestos'!J31*$I49)*'01_Supuestos'!$F$11*($H49-'01_Supuestos'!$F$9))*'01_Supuestos'!$F$12)-(('01_Supuestos'!J31*$I49)*'01_Supuestos'!$F$11*$K49)-(IF(('01_Supuestos'!J31*$I49)&gt;0,'01_Supuestos'!$F$15,0)))-((('01_Supuestos'!J31*$I49)*'01_Supuestos'!$F$11*($H49-'01_Supuestos'!$F$9))*'01_Supuestos'!$F$18)-($J49*'01_Supuestos'!J32)-(IF('01_Supuestos'!J30=MAX('01_Supuestos'!$C$30:$M$30),'01_Supuestos'!$F$19,0))-(MAX(0,(((('01_Supuestos'!J31*$I49)*'01_Supuestos'!$F$11*($H49-'01_Supuestos'!$F$9))-((('01_Supuestos'!J31*$I49)*'01_Supuestos'!$F$11*($H49-'01_Supuestos'!$F$9))*'01_Supuestos'!$F$12)-(('01_Supuestos'!J31*$I49)*'01_Supuestos'!$F$11*$K49)-(IF(('01_Supuestos'!J31*$I49)&gt;0,'01_Supuestos'!$F$15,0)))-($J49*'01_Supuestos'!J33)))*'01_Supuestos'!$F$16)</f>
        <v/>
      </c>
      <c r="AB49" s="101">
        <f>((('01_Supuestos'!K31*$I49)*'01_Supuestos'!$F$11*($H49-'01_Supuestos'!$F$9))-((('01_Supuestos'!K31*$I49)*'01_Supuestos'!$F$11*($H49-'01_Supuestos'!$F$9))*'01_Supuestos'!$F$12)-(('01_Supuestos'!K31*$I49)*'01_Supuestos'!$F$11*$K49)-(IF(('01_Supuestos'!K31*$I49)&gt;0,'01_Supuestos'!$F$15,0)))-((('01_Supuestos'!K31*$I49)*'01_Supuestos'!$F$11*($H49-'01_Supuestos'!$F$9))*'01_Supuestos'!$F$18)-($J49*'01_Supuestos'!K32)-(IF('01_Supuestos'!K30=MAX('01_Supuestos'!$C$30:$M$30),'01_Supuestos'!$F$19,0))-(MAX(0,(((('01_Supuestos'!K31*$I49)*'01_Supuestos'!$F$11*($H49-'01_Supuestos'!$F$9))-((('01_Supuestos'!K31*$I49)*'01_Supuestos'!$F$11*($H49-'01_Supuestos'!$F$9))*'01_Supuestos'!$F$12)-(('01_Supuestos'!K31*$I49)*'01_Supuestos'!$F$11*$K49)-(IF(('01_Supuestos'!K31*$I49)&gt;0,'01_Supuestos'!$F$15,0)))-($J49*'01_Supuestos'!K33)))*'01_Supuestos'!$F$16)</f>
        <v/>
      </c>
      <c r="AC49" s="101">
        <f>((('01_Supuestos'!L31*$I49)*'01_Supuestos'!$F$11*($H49-'01_Supuestos'!$F$9))-((('01_Supuestos'!L31*$I49)*'01_Supuestos'!$F$11*($H49-'01_Supuestos'!$F$9))*'01_Supuestos'!$F$12)-(('01_Supuestos'!L31*$I49)*'01_Supuestos'!$F$11*$K49)-(IF(('01_Supuestos'!L31*$I49)&gt;0,'01_Supuestos'!$F$15,0)))-((('01_Supuestos'!L31*$I49)*'01_Supuestos'!$F$11*($H49-'01_Supuestos'!$F$9))*'01_Supuestos'!$F$18)-($J49*'01_Supuestos'!L32)-(IF('01_Supuestos'!L30=MAX('01_Supuestos'!$C$30:$M$30),'01_Supuestos'!$F$19,0))-(MAX(0,(((('01_Supuestos'!L31*$I49)*'01_Supuestos'!$F$11*($H49-'01_Supuestos'!$F$9))-((('01_Supuestos'!L31*$I49)*'01_Supuestos'!$F$11*($H49-'01_Supuestos'!$F$9))*'01_Supuestos'!$F$12)-(('01_Supuestos'!L31*$I49)*'01_Supuestos'!$F$11*$K49)-(IF(('01_Supuestos'!L31*$I49)&gt;0,'01_Supuestos'!$F$15,0)))-($J49*'01_Supuestos'!L33)))*'01_Supuestos'!$F$16)</f>
        <v/>
      </c>
      <c r="AD49" s="101">
        <f>((('01_Supuestos'!M31*$I49)*'01_Supuestos'!$F$11*($H49-'01_Supuestos'!$F$9))-((('01_Supuestos'!M31*$I49)*'01_Supuestos'!$F$11*($H49-'01_Supuestos'!$F$9))*'01_Supuestos'!$F$12)-(('01_Supuestos'!M31*$I49)*'01_Supuestos'!$F$11*$K49)-(IF(('01_Supuestos'!M31*$I49)&gt;0,'01_Supuestos'!$F$15,0)))-((('01_Supuestos'!M31*$I49)*'01_Supuestos'!$F$11*($H49-'01_Supuestos'!$F$9))*'01_Supuestos'!$F$18)-($J49*'01_Supuestos'!M32)-(IF('01_Supuestos'!M30=MAX('01_Supuestos'!$C$30:$M$30),'01_Supuestos'!$F$19,0))-(MAX(0,(((('01_Supuestos'!M31*$I49)*'01_Supuestos'!$F$11*($H49-'01_Supuestos'!$F$9))-((('01_Supuestos'!M31*$I49)*'01_Supuestos'!$F$11*($H49-'01_Supuestos'!$F$9))*'01_Supuestos'!$F$12)-(('01_Supuestos'!M31*$I49)*'01_Supuestos'!$F$11*$K49)-(IF(('01_Supuestos'!M31*$I49)&gt;0,'01_Supuestos'!$F$15,0)))-($J49*'01_Supuestos'!M33)))*'01_Supuestos'!$F$16)</f>
        <v/>
      </c>
      <c r="AE49" s="101">
        <f>0</f>
        <v/>
      </c>
      <c r="AF49" s="108">
        <f>IF(S49&gt;R49,"Appraisal+Decision",IF(S49&lt;R49,"Develop Now","Indiferente"))</f>
        <v/>
      </c>
    </row>
    <row r="50">
      <c r="A50" s="6" t="n">
        <v>20</v>
      </c>
      <c r="B50" s="27">
        <f>RAND()</f>
        <v/>
      </c>
      <c r="C50" s="27">
        <f>RAND()</f>
        <v/>
      </c>
      <c r="D50" s="27">
        <f>RAND()</f>
        <v/>
      </c>
      <c r="E50" s="27">
        <f>RAND()</f>
        <v/>
      </c>
      <c r="F50" s="27">
        <f>RAND()</f>
        <v/>
      </c>
      <c r="G50" s="27">
        <f>RAND()</f>
        <v/>
      </c>
      <c r="H50" s="102">
        <f>IF(B50&lt;($B$11-$B$10)/($B$12-$B$10), $B$10+SQRT(B50*($B$11-$B$10)*($B$12-$B$10)), $B$12-SQRT((1-B50)*($B$12-$B$11)*($B$12-$B$10)))</f>
        <v/>
      </c>
      <c r="I50" s="27">
        <f>MAX(0.1,NORMINV(C50,$B$13,$B$14))</f>
        <v/>
      </c>
      <c r="J50" s="102">
        <f>'01_Supuestos'!$F$13*MAX(0.65,NORMINV(D50,1,$B$15))</f>
        <v/>
      </c>
      <c r="K50" s="102">
        <f>'01_Supuestos'!$F$14*MAX(0.6,NORMINV(E50,1,$B$16))</f>
        <v/>
      </c>
      <c r="L50" s="102">
        <f>--(F50&lt;=$B$5)</f>
        <v/>
      </c>
      <c r="M50" s="102">
        <f>IF(L50=1, IF(G50&lt;=$B$6, "+", "-"), IF(G50&lt;=(1-$B$7), "+", "-"))</f>
        <v/>
      </c>
      <c r="N50" s="103">
        <f>IF(M50="+",'05_Bayes_Arbol'!$B$16,'05_Bayes_Arbol'!$B$17)</f>
        <v/>
      </c>
      <c r="O50" s="102">
        <f>SUMPRODUCT(T50:AD50,'01_Supuestos'!$C$34:$M$34)</f>
        <v/>
      </c>
      <c r="P50" s="102">
        <f>N50*O50 + (1-N50)*$B$9</f>
        <v/>
      </c>
      <c r="Q50" s="102">
        <f>--(P50&gt;0)</f>
        <v/>
      </c>
      <c r="R50" s="102">
        <f>IF(L50=1,O50,$B$9)</f>
        <v/>
      </c>
      <c r="S50" s="102">
        <f>-$B$8 + IF(Q50=1, IF(L50=1,O50,$B$9), 0)</f>
        <v/>
      </c>
      <c r="T50" s="101">
        <f>((('01_Supuestos'!C31*$I50)*'01_Supuestos'!$F$11*($H50-'01_Supuestos'!$F$9))-((('01_Supuestos'!C31*$I50)*'01_Supuestos'!$F$11*($H50-'01_Supuestos'!$F$9))*'01_Supuestos'!$F$12)-(('01_Supuestos'!C31*$I50)*'01_Supuestos'!$F$11*$K50)-(IF(('01_Supuestos'!C31*$I50)&gt;0,'01_Supuestos'!$F$15,0)))-((('01_Supuestos'!C31*$I50)*'01_Supuestos'!$F$11*($H50-'01_Supuestos'!$F$9))*'01_Supuestos'!$F$18)-($J50*'01_Supuestos'!C32)-(IF('01_Supuestos'!C30=MAX('01_Supuestos'!$C$30:$M$30),'01_Supuestos'!$F$19,0))-(MAX(0,(((('01_Supuestos'!C31*$I50)*'01_Supuestos'!$F$11*($H50-'01_Supuestos'!$F$9))-((('01_Supuestos'!C31*$I50)*'01_Supuestos'!$F$11*($H50-'01_Supuestos'!$F$9))*'01_Supuestos'!$F$12)-(('01_Supuestos'!C31*$I50)*'01_Supuestos'!$F$11*$K50)-(IF(('01_Supuestos'!C31*$I50)&gt;0,'01_Supuestos'!$F$15,0)))-($J50*'01_Supuestos'!C33)))*'01_Supuestos'!$F$16)</f>
        <v/>
      </c>
      <c r="U50" s="101">
        <f>((('01_Supuestos'!D31*$I50)*'01_Supuestos'!$F$11*($H50-'01_Supuestos'!$F$9))-((('01_Supuestos'!D31*$I50)*'01_Supuestos'!$F$11*($H50-'01_Supuestos'!$F$9))*'01_Supuestos'!$F$12)-(('01_Supuestos'!D31*$I50)*'01_Supuestos'!$F$11*$K50)-(IF(('01_Supuestos'!D31*$I50)&gt;0,'01_Supuestos'!$F$15,0)))-((('01_Supuestos'!D31*$I50)*'01_Supuestos'!$F$11*($H50-'01_Supuestos'!$F$9))*'01_Supuestos'!$F$18)-($J50*'01_Supuestos'!D32)-(IF('01_Supuestos'!D30=MAX('01_Supuestos'!$C$30:$M$30),'01_Supuestos'!$F$19,0))-(MAX(0,(((('01_Supuestos'!D31*$I50)*'01_Supuestos'!$F$11*($H50-'01_Supuestos'!$F$9))-((('01_Supuestos'!D31*$I50)*'01_Supuestos'!$F$11*($H50-'01_Supuestos'!$F$9))*'01_Supuestos'!$F$12)-(('01_Supuestos'!D31*$I50)*'01_Supuestos'!$F$11*$K50)-(IF(('01_Supuestos'!D31*$I50)&gt;0,'01_Supuestos'!$F$15,0)))-($J50*'01_Supuestos'!D33)))*'01_Supuestos'!$F$16)</f>
        <v/>
      </c>
      <c r="V50" s="101">
        <f>((('01_Supuestos'!E31*$I50)*'01_Supuestos'!$F$11*($H50-'01_Supuestos'!$F$9))-((('01_Supuestos'!E31*$I50)*'01_Supuestos'!$F$11*($H50-'01_Supuestos'!$F$9))*'01_Supuestos'!$F$12)-(('01_Supuestos'!E31*$I50)*'01_Supuestos'!$F$11*$K50)-(IF(('01_Supuestos'!E31*$I50)&gt;0,'01_Supuestos'!$F$15,0)))-((('01_Supuestos'!E31*$I50)*'01_Supuestos'!$F$11*($H50-'01_Supuestos'!$F$9))*'01_Supuestos'!$F$18)-($J50*'01_Supuestos'!E32)-(IF('01_Supuestos'!E30=MAX('01_Supuestos'!$C$30:$M$30),'01_Supuestos'!$F$19,0))-(MAX(0,(((('01_Supuestos'!E31*$I50)*'01_Supuestos'!$F$11*($H50-'01_Supuestos'!$F$9))-((('01_Supuestos'!E31*$I50)*'01_Supuestos'!$F$11*($H50-'01_Supuestos'!$F$9))*'01_Supuestos'!$F$12)-(('01_Supuestos'!E31*$I50)*'01_Supuestos'!$F$11*$K50)-(IF(('01_Supuestos'!E31*$I50)&gt;0,'01_Supuestos'!$F$15,0)))-($J50*'01_Supuestos'!E33)))*'01_Supuestos'!$F$16)</f>
        <v/>
      </c>
      <c r="W50" s="101">
        <f>((('01_Supuestos'!F31*$I50)*'01_Supuestos'!$F$11*($H50-'01_Supuestos'!$F$9))-((('01_Supuestos'!F31*$I50)*'01_Supuestos'!$F$11*($H50-'01_Supuestos'!$F$9))*'01_Supuestos'!$F$12)-(('01_Supuestos'!F31*$I50)*'01_Supuestos'!$F$11*$K50)-(IF(('01_Supuestos'!F31*$I50)&gt;0,'01_Supuestos'!$F$15,0)))-((('01_Supuestos'!F31*$I50)*'01_Supuestos'!$F$11*($H50-'01_Supuestos'!$F$9))*'01_Supuestos'!$F$18)-($J50*'01_Supuestos'!F32)-(IF('01_Supuestos'!F30=MAX('01_Supuestos'!$C$30:$M$30),'01_Supuestos'!$F$19,0))-(MAX(0,(((('01_Supuestos'!F31*$I50)*'01_Supuestos'!$F$11*($H50-'01_Supuestos'!$F$9))-((('01_Supuestos'!F31*$I50)*'01_Supuestos'!$F$11*($H50-'01_Supuestos'!$F$9))*'01_Supuestos'!$F$12)-(('01_Supuestos'!F31*$I50)*'01_Supuestos'!$F$11*$K50)-(IF(('01_Supuestos'!F31*$I50)&gt;0,'01_Supuestos'!$F$15,0)))-($J50*'01_Supuestos'!F33)))*'01_Supuestos'!$F$16)</f>
        <v/>
      </c>
      <c r="X50" s="101">
        <f>((('01_Supuestos'!G31*$I50)*'01_Supuestos'!$F$11*($H50-'01_Supuestos'!$F$9))-((('01_Supuestos'!G31*$I50)*'01_Supuestos'!$F$11*($H50-'01_Supuestos'!$F$9))*'01_Supuestos'!$F$12)-(('01_Supuestos'!G31*$I50)*'01_Supuestos'!$F$11*$K50)-(IF(('01_Supuestos'!G31*$I50)&gt;0,'01_Supuestos'!$F$15,0)))-((('01_Supuestos'!G31*$I50)*'01_Supuestos'!$F$11*($H50-'01_Supuestos'!$F$9))*'01_Supuestos'!$F$18)-($J50*'01_Supuestos'!G32)-(IF('01_Supuestos'!G30=MAX('01_Supuestos'!$C$30:$M$30),'01_Supuestos'!$F$19,0))-(MAX(0,(((('01_Supuestos'!G31*$I50)*'01_Supuestos'!$F$11*($H50-'01_Supuestos'!$F$9))-((('01_Supuestos'!G31*$I50)*'01_Supuestos'!$F$11*($H50-'01_Supuestos'!$F$9))*'01_Supuestos'!$F$12)-(('01_Supuestos'!G31*$I50)*'01_Supuestos'!$F$11*$K50)-(IF(('01_Supuestos'!G31*$I50)&gt;0,'01_Supuestos'!$F$15,0)))-($J50*'01_Supuestos'!G33)))*'01_Supuestos'!$F$16)</f>
        <v/>
      </c>
      <c r="Y50" s="101">
        <f>((('01_Supuestos'!H31*$I50)*'01_Supuestos'!$F$11*($H50-'01_Supuestos'!$F$9))-((('01_Supuestos'!H31*$I50)*'01_Supuestos'!$F$11*($H50-'01_Supuestos'!$F$9))*'01_Supuestos'!$F$12)-(('01_Supuestos'!H31*$I50)*'01_Supuestos'!$F$11*$K50)-(IF(('01_Supuestos'!H31*$I50)&gt;0,'01_Supuestos'!$F$15,0)))-((('01_Supuestos'!H31*$I50)*'01_Supuestos'!$F$11*($H50-'01_Supuestos'!$F$9))*'01_Supuestos'!$F$18)-($J50*'01_Supuestos'!H32)-(IF('01_Supuestos'!H30=MAX('01_Supuestos'!$C$30:$M$30),'01_Supuestos'!$F$19,0))-(MAX(0,(((('01_Supuestos'!H31*$I50)*'01_Supuestos'!$F$11*($H50-'01_Supuestos'!$F$9))-((('01_Supuestos'!H31*$I50)*'01_Supuestos'!$F$11*($H50-'01_Supuestos'!$F$9))*'01_Supuestos'!$F$12)-(('01_Supuestos'!H31*$I50)*'01_Supuestos'!$F$11*$K50)-(IF(('01_Supuestos'!H31*$I50)&gt;0,'01_Supuestos'!$F$15,0)))-($J50*'01_Supuestos'!H33)))*'01_Supuestos'!$F$16)</f>
        <v/>
      </c>
      <c r="Z50" s="101">
        <f>((('01_Supuestos'!I31*$I50)*'01_Supuestos'!$F$11*($H50-'01_Supuestos'!$F$9))-((('01_Supuestos'!I31*$I50)*'01_Supuestos'!$F$11*($H50-'01_Supuestos'!$F$9))*'01_Supuestos'!$F$12)-(('01_Supuestos'!I31*$I50)*'01_Supuestos'!$F$11*$K50)-(IF(('01_Supuestos'!I31*$I50)&gt;0,'01_Supuestos'!$F$15,0)))-((('01_Supuestos'!I31*$I50)*'01_Supuestos'!$F$11*($H50-'01_Supuestos'!$F$9))*'01_Supuestos'!$F$18)-($J50*'01_Supuestos'!I32)-(IF('01_Supuestos'!I30=MAX('01_Supuestos'!$C$30:$M$30),'01_Supuestos'!$F$19,0))-(MAX(0,(((('01_Supuestos'!I31*$I50)*'01_Supuestos'!$F$11*($H50-'01_Supuestos'!$F$9))-((('01_Supuestos'!I31*$I50)*'01_Supuestos'!$F$11*($H50-'01_Supuestos'!$F$9))*'01_Supuestos'!$F$12)-(('01_Supuestos'!I31*$I50)*'01_Supuestos'!$F$11*$K50)-(IF(('01_Supuestos'!I31*$I50)&gt;0,'01_Supuestos'!$F$15,0)))-($J50*'01_Supuestos'!I33)))*'01_Supuestos'!$F$16)</f>
        <v/>
      </c>
      <c r="AA50" s="101">
        <f>((('01_Supuestos'!J31*$I50)*'01_Supuestos'!$F$11*($H50-'01_Supuestos'!$F$9))-((('01_Supuestos'!J31*$I50)*'01_Supuestos'!$F$11*($H50-'01_Supuestos'!$F$9))*'01_Supuestos'!$F$12)-(('01_Supuestos'!J31*$I50)*'01_Supuestos'!$F$11*$K50)-(IF(('01_Supuestos'!J31*$I50)&gt;0,'01_Supuestos'!$F$15,0)))-((('01_Supuestos'!J31*$I50)*'01_Supuestos'!$F$11*($H50-'01_Supuestos'!$F$9))*'01_Supuestos'!$F$18)-($J50*'01_Supuestos'!J32)-(IF('01_Supuestos'!J30=MAX('01_Supuestos'!$C$30:$M$30),'01_Supuestos'!$F$19,0))-(MAX(0,(((('01_Supuestos'!J31*$I50)*'01_Supuestos'!$F$11*($H50-'01_Supuestos'!$F$9))-((('01_Supuestos'!J31*$I50)*'01_Supuestos'!$F$11*($H50-'01_Supuestos'!$F$9))*'01_Supuestos'!$F$12)-(('01_Supuestos'!J31*$I50)*'01_Supuestos'!$F$11*$K50)-(IF(('01_Supuestos'!J31*$I50)&gt;0,'01_Supuestos'!$F$15,0)))-($J50*'01_Supuestos'!J33)))*'01_Supuestos'!$F$16)</f>
        <v/>
      </c>
      <c r="AB50" s="101">
        <f>((('01_Supuestos'!K31*$I50)*'01_Supuestos'!$F$11*($H50-'01_Supuestos'!$F$9))-((('01_Supuestos'!K31*$I50)*'01_Supuestos'!$F$11*($H50-'01_Supuestos'!$F$9))*'01_Supuestos'!$F$12)-(('01_Supuestos'!K31*$I50)*'01_Supuestos'!$F$11*$K50)-(IF(('01_Supuestos'!K31*$I50)&gt;0,'01_Supuestos'!$F$15,0)))-((('01_Supuestos'!K31*$I50)*'01_Supuestos'!$F$11*($H50-'01_Supuestos'!$F$9))*'01_Supuestos'!$F$18)-($J50*'01_Supuestos'!K32)-(IF('01_Supuestos'!K30=MAX('01_Supuestos'!$C$30:$M$30),'01_Supuestos'!$F$19,0))-(MAX(0,(((('01_Supuestos'!K31*$I50)*'01_Supuestos'!$F$11*($H50-'01_Supuestos'!$F$9))-((('01_Supuestos'!K31*$I50)*'01_Supuestos'!$F$11*($H50-'01_Supuestos'!$F$9))*'01_Supuestos'!$F$12)-(('01_Supuestos'!K31*$I50)*'01_Supuestos'!$F$11*$K50)-(IF(('01_Supuestos'!K31*$I50)&gt;0,'01_Supuestos'!$F$15,0)))-($J50*'01_Supuestos'!K33)))*'01_Supuestos'!$F$16)</f>
        <v/>
      </c>
      <c r="AC50" s="101">
        <f>((('01_Supuestos'!L31*$I50)*'01_Supuestos'!$F$11*($H50-'01_Supuestos'!$F$9))-((('01_Supuestos'!L31*$I50)*'01_Supuestos'!$F$11*($H50-'01_Supuestos'!$F$9))*'01_Supuestos'!$F$12)-(('01_Supuestos'!L31*$I50)*'01_Supuestos'!$F$11*$K50)-(IF(('01_Supuestos'!L31*$I50)&gt;0,'01_Supuestos'!$F$15,0)))-((('01_Supuestos'!L31*$I50)*'01_Supuestos'!$F$11*($H50-'01_Supuestos'!$F$9))*'01_Supuestos'!$F$18)-($J50*'01_Supuestos'!L32)-(IF('01_Supuestos'!L30=MAX('01_Supuestos'!$C$30:$M$30),'01_Supuestos'!$F$19,0))-(MAX(0,(((('01_Supuestos'!L31*$I50)*'01_Supuestos'!$F$11*($H50-'01_Supuestos'!$F$9))-((('01_Supuestos'!L31*$I50)*'01_Supuestos'!$F$11*($H50-'01_Supuestos'!$F$9))*'01_Supuestos'!$F$12)-(('01_Supuestos'!L31*$I50)*'01_Supuestos'!$F$11*$K50)-(IF(('01_Supuestos'!L31*$I50)&gt;0,'01_Supuestos'!$F$15,0)))-($J50*'01_Supuestos'!L33)))*'01_Supuestos'!$F$16)</f>
        <v/>
      </c>
      <c r="AD50" s="101">
        <f>((('01_Supuestos'!M31*$I50)*'01_Supuestos'!$F$11*($H50-'01_Supuestos'!$F$9))-((('01_Supuestos'!M31*$I50)*'01_Supuestos'!$F$11*($H50-'01_Supuestos'!$F$9))*'01_Supuestos'!$F$12)-(('01_Supuestos'!M31*$I50)*'01_Supuestos'!$F$11*$K50)-(IF(('01_Supuestos'!M31*$I50)&gt;0,'01_Supuestos'!$F$15,0)))-((('01_Supuestos'!M31*$I50)*'01_Supuestos'!$F$11*($H50-'01_Supuestos'!$F$9))*'01_Supuestos'!$F$18)-($J50*'01_Supuestos'!M32)-(IF('01_Supuestos'!M30=MAX('01_Supuestos'!$C$30:$M$30),'01_Supuestos'!$F$19,0))-(MAX(0,(((('01_Supuestos'!M31*$I50)*'01_Supuestos'!$F$11*($H50-'01_Supuestos'!$F$9))-((('01_Supuestos'!M31*$I50)*'01_Supuestos'!$F$11*($H50-'01_Supuestos'!$F$9))*'01_Supuestos'!$F$12)-(('01_Supuestos'!M31*$I50)*'01_Supuestos'!$F$11*$K50)-(IF(('01_Supuestos'!M31*$I50)&gt;0,'01_Supuestos'!$F$15,0)))-($J50*'01_Supuestos'!M33)))*'01_Supuestos'!$F$16)</f>
        <v/>
      </c>
      <c r="AE50" s="101">
        <f>0</f>
        <v/>
      </c>
      <c r="AF50" s="108">
        <f>IF(S50&gt;R50,"Appraisal+Decision",IF(S50&lt;R50,"Develop Now","Indiferente"))</f>
        <v/>
      </c>
    </row>
    <row r="51">
      <c r="A51" s="6" t="n">
        <v>21</v>
      </c>
      <c r="B51" s="27">
        <f>RAND()</f>
        <v/>
      </c>
      <c r="C51" s="27">
        <f>RAND()</f>
        <v/>
      </c>
      <c r="D51" s="27">
        <f>RAND()</f>
        <v/>
      </c>
      <c r="E51" s="27">
        <f>RAND()</f>
        <v/>
      </c>
      <c r="F51" s="27">
        <f>RAND()</f>
        <v/>
      </c>
      <c r="G51" s="27">
        <f>RAND()</f>
        <v/>
      </c>
      <c r="H51" s="102">
        <f>IF(B51&lt;($B$11-$B$10)/($B$12-$B$10), $B$10+SQRT(B51*($B$11-$B$10)*($B$12-$B$10)), $B$12-SQRT((1-B51)*($B$12-$B$11)*($B$12-$B$10)))</f>
        <v/>
      </c>
      <c r="I51" s="27">
        <f>MAX(0.1,NORMINV(C51,$B$13,$B$14))</f>
        <v/>
      </c>
      <c r="J51" s="102">
        <f>'01_Supuestos'!$F$13*MAX(0.65,NORMINV(D51,1,$B$15))</f>
        <v/>
      </c>
      <c r="K51" s="102">
        <f>'01_Supuestos'!$F$14*MAX(0.6,NORMINV(E51,1,$B$16))</f>
        <v/>
      </c>
      <c r="L51" s="102">
        <f>--(F51&lt;=$B$5)</f>
        <v/>
      </c>
      <c r="M51" s="102">
        <f>IF(L51=1, IF(G51&lt;=$B$6, "+", "-"), IF(G51&lt;=(1-$B$7), "+", "-"))</f>
        <v/>
      </c>
      <c r="N51" s="103">
        <f>IF(M51="+",'05_Bayes_Arbol'!$B$16,'05_Bayes_Arbol'!$B$17)</f>
        <v/>
      </c>
      <c r="O51" s="102">
        <f>SUMPRODUCT(T51:AD51,'01_Supuestos'!$C$34:$M$34)</f>
        <v/>
      </c>
      <c r="P51" s="102">
        <f>N51*O51 + (1-N51)*$B$9</f>
        <v/>
      </c>
      <c r="Q51" s="102">
        <f>--(P51&gt;0)</f>
        <v/>
      </c>
      <c r="R51" s="102">
        <f>IF(L51=1,O51,$B$9)</f>
        <v/>
      </c>
      <c r="S51" s="102">
        <f>-$B$8 + IF(Q51=1, IF(L51=1,O51,$B$9), 0)</f>
        <v/>
      </c>
      <c r="T51" s="101">
        <f>((('01_Supuestos'!C31*$I51)*'01_Supuestos'!$F$11*($H51-'01_Supuestos'!$F$9))-((('01_Supuestos'!C31*$I51)*'01_Supuestos'!$F$11*($H51-'01_Supuestos'!$F$9))*'01_Supuestos'!$F$12)-(('01_Supuestos'!C31*$I51)*'01_Supuestos'!$F$11*$K51)-(IF(('01_Supuestos'!C31*$I51)&gt;0,'01_Supuestos'!$F$15,0)))-((('01_Supuestos'!C31*$I51)*'01_Supuestos'!$F$11*($H51-'01_Supuestos'!$F$9))*'01_Supuestos'!$F$18)-($J51*'01_Supuestos'!C32)-(IF('01_Supuestos'!C30=MAX('01_Supuestos'!$C$30:$M$30),'01_Supuestos'!$F$19,0))-(MAX(0,(((('01_Supuestos'!C31*$I51)*'01_Supuestos'!$F$11*($H51-'01_Supuestos'!$F$9))-((('01_Supuestos'!C31*$I51)*'01_Supuestos'!$F$11*($H51-'01_Supuestos'!$F$9))*'01_Supuestos'!$F$12)-(('01_Supuestos'!C31*$I51)*'01_Supuestos'!$F$11*$K51)-(IF(('01_Supuestos'!C31*$I51)&gt;0,'01_Supuestos'!$F$15,0)))-($J51*'01_Supuestos'!C33)))*'01_Supuestos'!$F$16)</f>
        <v/>
      </c>
      <c r="U51" s="101">
        <f>((('01_Supuestos'!D31*$I51)*'01_Supuestos'!$F$11*($H51-'01_Supuestos'!$F$9))-((('01_Supuestos'!D31*$I51)*'01_Supuestos'!$F$11*($H51-'01_Supuestos'!$F$9))*'01_Supuestos'!$F$12)-(('01_Supuestos'!D31*$I51)*'01_Supuestos'!$F$11*$K51)-(IF(('01_Supuestos'!D31*$I51)&gt;0,'01_Supuestos'!$F$15,0)))-((('01_Supuestos'!D31*$I51)*'01_Supuestos'!$F$11*($H51-'01_Supuestos'!$F$9))*'01_Supuestos'!$F$18)-($J51*'01_Supuestos'!D32)-(IF('01_Supuestos'!D30=MAX('01_Supuestos'!$C$30:$M$30),'01_Supuestos'!$F$19,0))-(MAX(0,(((('01_Supuestos'!D31*$I51)*'01_Supuestos'!$F$11*($H51-'01_Supuestos'!$F$9))-((('01_Supuestos'!D31*$I51)*'01_Supuestos'!$F$11*($H51-'01_Supuestos'!$F$9))*'01_Supuestos'!$F$12)-(('01_Supuestos'!D31*$I51)*'01_Supuestos'!$F$11*$K51)-(IF(('01_Supuestos'!D31*$I51)&gt;0,'01_Supuestos'!$F$15,0)))-($J51*'01_Supuestos'!D33)))*'01_Supuestos'!$F$16)</f>
        <v/>
      </c>
      <c r="V51" s="101">
        <f>((('01_Supuestos'!E31*$I51)*'01_Supuestos'!$F$11*($H51-'01_Supuestos'!$F$9))-((('01_Supuestos'!E31*$I51)*'01_Supuestos'!$F$11*($H51-'01_Supuestos'!$F$9))*'01_Supuestos'!$F$12)-(('01_Supuestos'!E31*$I51)*'01_Supuestos'!$F$11*$K51)-(IF(('01_Supuestos'!E31*$I51)&gt;0,'01_Supuestos'!$F$15,0)))-((('01_Supuestos'!E31*$I51)*'01_Supuestos'!$F$11*($H51-'01_Supuestos'!$F$9))*'01_Supuestos'!$F$18)-($J51*'01_Supuestos'!E32)-(IF('01_Supuestos'!E30=MAX('01_Supuestos'!$C$30:$M$30),'01_Supuestos'!$F$19,0))-(MAX(0,(((('01_Supuestos'!E31*$I51)*'01_Supuestos'!$F$11*($H51-'01_Supuestos'!$F$9))-((('01_Supuestos'!E31*$I51)*'01_Supuestos'!$F$11*($H51-'01_Supuestos'!$F$9))*'01_Supuestos'!$F$12)-(('01_Supuestos'!E31*$I51)*'01_Supuestos'!$F$11*$K51)-(IF(('01_Supuestos'!E31*$I51)&gt;0,'01_Supuestos'!$F$15,0)))-($J51*'01_Supuestos'!E33)))*'01_Supuestos'!$F$16)</f>
        <v/>
      </c>
      <c r="W51" s="101">
        <f>((('01_Supuestos'!F31*$I51)*'01_Supuestos'!$F$11*($H51-'01_Supuestos'!$F$9))-((('01_Supuestos'!F31*$I51)*'01_Supuestos'!$F$11*($H51-'01_Supuestos'!$F$9))*'01_Supuestos'!$F$12)-(('01_Supuestos'!F31*$I51)*'01_Supuestos'!$F$11*$K51)-(IF(('01_Supuestos'!F31*$I51)&gt;0,'01_Supuestos'!$F$15,0)))-((('01_Supuestos'!F31*$I51)*'01_Supuestos'!$F$11*($H51-'01_Supuestos'!$F$9))*'01_Supuestos'!$F$18)-($J51*'01_Supuestos'!F32)-(IF('01_Supuestos'!F30=MAX('01_Supuestos'!$C$30:$M$30),'01_Supuestos'!$F$19,0))-(MAX(0,(((('01_Supuestos'!F31*$I51)*'01_Supuestos'!$F$11*($H51-'01_Supuestos'!$F$9))-((('01_Supuestos'!F31*$I51)*'01_Supuestos'!$F$11*($H51-'01_Supuestos'!$F$9))*'01_Supuestos'!$F$12)-(('01_Supuestos'!F31*$I51)*'01_Supuestos'!$F$11*$K51)-(IF(('01_Supuestos'!F31*$I51)&gt;0,'01_Supuestos'!$F$15,0)))-($J51*'01_Supuestos'!F33)))*'01_Supuestos'!$F$16)</f>
        <v/>
      </c>
      <c r="X51" s="101">
        <f>((('01_Supuestos'!G31*$I51)*'01_Supuestos'!$F$11*($H51-'01_Supuestos'!$F$9))-((('01_Supuestos'!G31*$I51)*'01_Supuestos'!$F$11*($H51-'01_Supuestos'!$F$9))*'01_Supuestos'!$F$12)-(('01_Supuestos'!G31*$I51)*'01_Supuestos'!$F$11*$K51)-(IF(('01_Supuestos'!G31*$I51)&gt;0,'01_Supuestos'!$F$15,0)))-((('01_Supuestos'!G31*$I51)*'01_Supuestos'!$F$11*($H51-'01_Supuestos'!$F$9))*'01_Supuestos'!$F$18)-($J51*'01_Supuestos'!G32)-(IF('01_Supuestos'!G30=MAX('01_Supuestos'!$C$30:$M$30),'01_Supuestos'!$F$19,0))-(MAX(0,(((('01_Supuestos'!G31*$I51)*'01_Supuestos'!$F$11*($H51-'01_Supuestos'!$F$9))-((('01_Supuestos'!G31*$I51)*'01_Supuestos'!$F$11*($H51-'01_Supuestos'!$F$9))*'01_Supuestos'!$F$12)-(('01_Supuestos'!G31*$I51)*'01_Supuestos'!$F$11*$K51)-(IF(('01_Supuestos'!G31*$I51)&gt;0,'01_Supuestos'!$F$15,0)))-($J51*'01_Supuestos'!G33)))*'01_Supuestos'!$F$16)</f>
        <v/>
      </c>
      <c r="Y51" s="101">
        <f>((('01_Supuestos'!H31*$I51)*'01_Supuestos'!$F$11*($H51-'01_Supuestos'!$F$9))-((('01_Supuestos'!H31*$I51)*'01_Supuestos'!$F$11*($H51-'01_Supuestos'!$F$9))*'01_Supuestos'!$F$12)-(('01_Supuestos'!H31*$I51)*'01_Supuestos'!$F$11*$K51)-(IF(('01_Supuestos'!H31*$I51)&gt;0,'01_Supuestos'!$F$15,0)))-((('01_Supuestos'!H31*$I51)*'01_Supuestos'!$F$11*($H51-'01_Supuestos'!$F$9))*'01_Supuestos'!$F$18)-($J51*'01_Supuestos'!H32)-(IF('01_Supuestos'!H30=MAX('01_Supuestos'!$C$30:$M$30),'01_Supuestos'!$F$19,0))-(MAX(0,(((('01_Supuestos'!H31*$I51)*'01_Supuestos'!$F$11*($H51-'01_Supuestos'!$F$9))-((('01_Supuestos'!H31*$I51)*'01_Supuestos'!$F$11*($H51-'01_Supuestos'!$F$9))*'01_Supuestos'!$F$12)-(('01_Supuestos'!H31*$I51)*'01_Supuestos'!$F$11*$K51)-(IF(('01_Supuestos'!H31*$I51)&gt;0,'01_Supuestos'!$F$15,0)))-($J51*'01_Supuestos'!H33)))*'01_Supuestos'!$F$16)</f>
        <v/>
      </c>
      <c r="Z51" s="101">
        <f>((('01_Supuestos'!I31*$I51)*'01_Supuestos'!$F$11*($H51-'01_Supuestos'!$F$9))-((('01_Supuestos'!I31*$I51)*'01_Supuestos'!$F$11*($H51-'01_Supuestos'!$F$9))*'01_Supuestos'!$F$12)-(('01_Supuestos'!I31*$I51)*'01_Supuestos'!$F$11*$K51)-(IF(('01_Supuestos'!I31*$I51)&gt;0,'01_Supuestos'!$F$15,0)))-((('01_Supuestos'!I31*$I51)*'01_Supuestos'!$F$11*($H51-'01_Supuestos'!$F$9))*'01_Supuestos'!$F$18)-($J51*'01_Supuestos'!I32)-(IF('01_Supuestos'!I30=MAX('01_Supuestos'!$C$30:$M$30),'01_Supuestos'!$F$19,0))-(MAX(0,(((('01_Supuestos'!I31*$I51)*'01_Supuestos'!$F$11*($H51-'01_Supuestos'!$F$9))-((('01_Supuestos'!I31*$I51)*'01_Supuestos'!$F$11*($H51-'01_Supuestos'!$F$9))*'01_Supuestos'!$F$12)-(('01_Supuestos'!I31*$I51)*'01_Supuestos'!$F$11*$K51)-(IF(('01_Supuestos'!I31*$I51)&gt;0,'01_Supuestos'!$F$15,0)))-($J51*'01_Supuestos'!I33)))*'01_Supuestos'!$F$16)</f>
        <v/>
      </c>
      <c r="AA51" s="101">
        <f>((('01_Supuestos'!J31*$I51)*'01_Supuestos'!$F$11*($H51-'01_Supuestos'!$F$9))-((('01_Supuestos'!J31*$I51)*'01_Supuestos'!$F$11*($H51-'01_Supuestos'!$F$9))*'01_Supuestos'!$F$12)-(('01_Supuestos'!J31*$I51)*'01_Supuestos'!$F$11*$K51)-(IF(('01_Supuestos'!J31*$I51)&gt;0,'01_Supuestos'!$F$15,0)))-((('01_Supuestos'!J31*$I51)*'01_Supuestos'!$F$11*($H51-'01_Supuestos'!$F$9))*'01_Supuestos'!$F$18)-($J51*'01_Supuestos'!J32)-(IF('01_Supuestos'!J30=MAX('01_Supuestos'!$C$30:$M$30),'01_Supuestos'!$F$19,0))-(MAX(0,(((('01_Supuestos'!J31*$I51)*'01_Supuestos'!$F$11*($H51-'01_Supuestos'!$F$9))-((('01_Supuestos'!J31*$I51)*'01_Supuestos'!$F$11*($H51-'01_Supuestos'!$F$9))*'01_Supuestos'!$F$12)-(('01_Supuestos'!J31*$I51)*'01_Supuestos'!$F$11*$K51)-(IF(('01_Supuestos'!J31*$I51)&gt;0,'01_Supuestos'!$F$15,0)))-($J51*'01_Supuestos'!J33)))*'01_Supuestos'!$F$16)</f>
        <v/>
      </c>
      <c r="AB51" s="101">
        <f>((('01_Supuestos'!K31*$I51)*'01_Supuestos'!$F$11*($H51-'01_Supuestos'!$F$9))-((('01_Supuestos'!K31*$I51)*'01_Supuestos'!$F$11*($H51-'01_Supuestos'!$F$9))*'01_Supuestos'!$F$12)-(('01_Supuestos'!K31*$I51)*'01_Supuestos'!$F$11*$K51)-(IF(('01_Supuestos'!K31*$I51)&gt;0,'01_Supuestos'!$F$15,0)))-((('01_Supuestos'!K31*$I51)*'01_Supuestos'!$F$11*($H51-'01_Supuestos'!$F$9))*'01_Supuestos'!$F$18)-($J51*'01_Supuestos'!K32)-(IF('01_Supuestos'!K30=MAX('01_Supuestos'!$C$30:$M$30),'01_Supuestos'!$F$19,0))-(MAX(0,(((('01_Supuestos'!K31*$I51)*'01_Supuestos'!$F$11*($H51-'01_Supuestos'!$F$9))-((('01_Supuestos'!K31*$I51)*'01_Supuestos'!$F$11*($H51-'01_Supuestos'!$F$9))*'01_Supuestos'!$F$12)-(('01_Supuestos'!K31*$I51)*'01_Supuestos'!$F$11*$K51)-(IF(('01_Supuestos'!K31*$I51)&gt;0,'01_Supuestos'!$F$15,0)))-($J51*'01_Supuestos'!K33)))*'01_Supuestos'!$F$16)</f>
        <v/>
      </c>
      <c r="AC51" s="101">
        <f>((('01_Supuestos'!L31*$I51)*'01_Supuestos'!$F$11*($H51-'01_Supuestos'!$F$9))-((('01_Supuestos'!L31*$I51)*'01_Supuestos'!$F$11*($H51-'01_Supuestos'!$F$9))*'01_Supuestos'!$F$12)-(('01_Supuestos'!L31*$I51)*'01_Supuestos'!$F$11*$K51)-(IF(('01_Supuestos'!L31*$I51)&gt;0,'01_Supuestos'!$F$15,0)))-((('01_Supuestos'!L31*$I51)*'01_Supuestos'!$F$11*($H51-'01_Supuestos'!$F$9))*'01_Supuestos'!$F$18)-($J51*'01_Supuestos'!L32)-(IF('01_Supuestos'!L30=MAX('01_Supuestos'!$C$30:$M$30),'01_Supuestos'!$F$19,0))-(MAX(0,(((('01_Supuestos'!L31*$I51)*'01_Supuestos'!$F$11*($H51-'01_Supuestos'!$F$9))-((('01_Supuestos'!L31*$I51)*'01_Supuestos'!$F$11*($H51-'01_Supuestos'!$F$9))*'01_Supuestos'!$F$12)-(('01_Supuestos'!L31*$I51)*'01_Supuestos'!$F$11*$K51)-(IF(('01_Supuestos'!L31*$I51)&gt;0,'01_Supuestos'!$F$15,0)))-($J51*'01_Supuestos'!L33)))*'01_Supuestos'!$F$16)</f>
        <v/>
      </c>
      <c r="AD51" s="101">
        <f>((('01_Supuestos'!M31*$I51)*'01_Supuestos'!$F$11*($H51-'01_Supuestos'!$F$9))-((('01_Supuestos'!M31*$I51)*'01_Supuestos'!$F$11*($H51-'01_Supuestos'!$F$9))*'01_Supuestos'!$F$12)-(('01_Supuestos'!M31*$I51)*'01_Supuestos'!$F$11*$K51)-(IF(('01_Supuestos'!M31*$I51)&gt;0,'01_Supuestos'!$F$15,0)))-((('01_Supuestos'!M31*$I51)*'01_Supuestos'!$F$11*($H51-'01_Supuestos'!$F$9))*'01_Supuestos'!$F$18)-($J51*'01_Supuestos'!M32)-(IF('01_Supuestos'!M30=MAX('01_Supuestos'!$C$30:$M$30),'01_Supuestos'!$F$19,0))-(MAX(0,(((('01_Supuestos'!M31*$I51)*'01_Supuestos'!$F$11*($H51-'01_Supuestos'!$F$9))-((('01_Supuestos'!M31*$I51)*'01_Supuestos'!$F$11*($H51-'01_Supuestos'!$F$9))*'01_Supuestos'!$F$12)-(('01_Supuestos'!M31*$I51)*'01_Supuestos'!$F$11*$K51)-(IF(('01_Supuestos'!M31*$I51)&gt;0,'01_Supuestos'!$F$15,0)))-($J51*'01_Supuestos'!M33)))*'01_Supuestos'!$F$16)</f>
        <v/>
      </c>
      <c r="AE51" s="101">
        <f>0</f>
        <v/>
      </c>
      <c r="AF51" s="108">
        <f>IF(S51&gt;R51,"Appraisal+Decision",IF(S51&lt;R51,"Develop Now","Indiferente"))</f>
        <v/>
      </c>
    </row>
    <row r="52">
      <c r="A52" s="6" t="n">
        <v>22</v>
      </c>
      <c r="B52" s="27">
        <f>RAND()</f>
        <v/>
      </c>
      <c r="C52" s="27">
        <f>RAND()</f>
        <v/>
      </c>
      <c r="D52" s="27">
        <f>RAND()</f>
        <v/>
      </c>
      <c r="E52" s="27">
        <f>RAND()</f>
        <v/>
      </c>
      <c r="F52" s="27">
        <f>RAND()</f>
        <v/>
      </c>
      <c r="G52" s="27">
        <f>RAND()</f>
        <v/>
      </c>
      <c r="H52" s="102">
        <f>IF(B52&lt;($B$11-$B$10)/($B$12-$B$10), $B$10+SQRT(B52*($B$11-$B$10)*($B$12-$B$10)), $B$12-SQRT((1-B52)*($B$12-$B$11)*($B$12-$B$10)))</f>
        <v/>
      </c>
      <c r="I52" s="27">
        <f>MAX(0.1,NORMINV(C52,$B$13,$B$14))</f>
        <v/>
      </c>
      <c r="J52" s="102">
        <f>'01_Supuestos'!$F$13*MAX(0.65,NORMINV(D52,1,$B$15))</f>
        <v/>
      </c>
      <c r="K52" s="102">
        <f>'01_Supuestos'!$F$14*MAX(0.6,NORMINV(E52,1,$B$16))</f>
        <v/>
      </c>
      <c r="L52" s="102">
        <f>--(F52&lt;=$B$5)</f>
        <v/>
      </c>
      <c r="M52" s="102">
        <f>IF(L52=1, IF(G52&lt;=$B$6, "+", "-"), IF(G52&lt;=(1-$B$7), "+", "-"))</f>
        <v/>
      </c>
      <c r="N52" s="103">
        <f>IF(M52="+",'05_Bayes_Arbol'!$B$16,'05_Bayes_Arbol'!$B$17)</f>
        <v/>
      </c>
      <c r="O52" s="102">
        <f>SUMPRODUCT(T52:AD52,'01_Supuestos'!$C$34:$M$34)</f>
        <v/>
      </c>
      <c r="P52" s="102">
        <f>N52*O52 + (1-N52)*$B$9</f>
        <v/>
      </c>
      <c r="Q52" s="102">
        <f>--(P52&gt;0)</f>
        <v/>
      </c>
      <c r="R52" s="102">
        <f>IF(L52=1,O52,$B$9)</f>
        <v/>
      </c>
      <c r="S52" s="102">
        <f>-$B$8 + IF(Q52=1, IF(L52=1,O52,$B$9), 0)</f>
        <v/>
      </c>
      <c r="T52" s="101">
        <f>((('01_Supuestos'!C31*$I52)*'01_Supuestos'!$F$11*($H52-'01_Supuestos'!$F$9))-((('01_Supuestos'!C31*$I52)*'01_Supuestos'!$F$11*($H52-'01_Supuestos'!$F$9))*'01_Supuestos'!$F$12)-(('01_Supuestos'!C31*$I52)*'01_Supuestos'!$F$11*$K52)-(IF(('01_Supuestos'!C31*$I52)&gt;0,'01_Supuestos'!$F$15,0)))-((('01_Supuestos'!C31*$I52)*'01_Supuestos'!$F$11*($H52-'01_Supuestos'!$F$9))*'01_Supuestos'!$F$18)-($J52*'01_Supuestos'!C32)-(IF('01_Supuestos'!C30=MAX('01_Supuestos'!$C$30:$M$30),'01_Supuestos'!$F$19,0))-(MAX(0,(((('01_Supuestos'!C31*$I52)*'01_Supuestos'!$F$11*($H52-'01_Supuestos'!$F$9))-((('01_Supuestos'!C31*$I52)*'01_Supuestos'!$F$11*($H52-'01_Supuestos'!$F$9))*'01_Supuestos'!$F$12)-(('01_Supuestos'!C31*$I52)*'01_Supuestos'!$F$11*$K52)-(IF(('01_Supuestos'!C31*$I52)&gt;0,'01_Supuestos'!$F$15,0)))-($J52*'01_Supuestos'!C33)))*'01_Supuestos'!$F$16)</f>
        <v/>
      </c>
      <c r="U52" s="101">
        <f>((('01_Supuestos'!D31*$I52)*'01_Supuestos'!$F$11*($H52-'01_Supuestos'!$F$9))-((('01_Supuestos'!D31*$I52)*'01_Supuestos'!$F$11*($H52-'01_Supuestos'!$F$9))*'01_Supuestos'!$F$12)-(('01_Supuestos'!D31*$I52)*'01_Supuestos'!$F$11*$K52)-(IF(('01_Supuestos'!D31*$I52)&gt;0,'01_Supuestos'!$F$15,0)))-((('01_Supuestos'!D31*$I52)*'01_Supuestos'!$F$11*($H52-'01_Supuestos'!$F$9))*'01_Supuestos'!$F$18)-($J52*'01_Supuestos'!D32)-(IF('01_Supuestos'!D30=MAX('01_Supuestos'!$C$30:$M$30),'01_Supuestos'!$F$19,0))-(MAX(0,(((('01_Supuestos'!D31*$I52)*'01_Supuestos'!$F$11*($H52-'01_Supuestos'!$F$9))-((('01_Supuestos'!D31*$I52)*'01_Supuestos'!$F$11*($H52-'01_Supuestos'!$F$9))*'01_Supuestos'!$F$12)-(('01_Supuestos'!D31*$I52)*'01_Supuestos'!$F$11*$K52)-(IF(('01_Supuestos'!D31*$I52)&gt;0,'01_Supuestos'!$F$15,0)))-($J52*'01_Supuestos'!D33)))*'01_Supuestos'!$F$16)</f>
        <v/>
      </c>
      <c r="V52" s="101">
        <f>((('01_Supuestos'!E31*$I52)*'01_Supuestos'!$F$11*($H52-'01_Supuestos'!$F$9))-((('01_Supuestos'!E31*$I52)*'01_Supuestos'!$F$11*($H52-'01_Supuestos'!$F$9))*'01_Supuestos'!$F$12)-(('01_Supuestos'!E31*$I52)*'01_Supuestos'!$F$11*$K52)-(IF(('01_Supuestos'!E31*$I52)&gt;0,'01_Supuestos'!$F$15,0)))-((('01_Supuestos'!E31*$I52)*'01_Supuestos'!$F$11*($H52-'01_Supuestos'!$F$9))*'01_Supuestos'!$F$18)-($J52*'01_Supuestos'!E32)-(IF('01_Supuestos'!E30=MAX('01_Supuestos'!$C$30:$M$30),'01_Supuestos'!$F$19,0))-(MAX(0,(((('01_Supuestos'!E31*$I52)*'01_Supuestos'!$F$11*($H52-'01_Supuestos'!$F$9))-((('01_Supuestos'!E31*$I52)*'01_Supuestos'!$F$11*($H52-'01_Supuestos'!$F$9))*'01_Supuestos'!$F$12)-(('01_Supuestos'!E31*$I52)*'01_Supuestos'!$F$11*$K52)-(IF(('01_Supuestos'!E31*$I52)&gt;0,'01_Supuestos'!$F$15,0)))-($J52*'01_Supuestos'!E33)))*'01_Supuestos'!$F$16)</f>
        <v/>
      </c>
      <c r="W52" s="101">
        <f>((('01_Supuestos'!F31*$I52)*'01_Supuestos'!$F$11*($H52-'01_Supuestos'!$F$9))-((('01_Supuestos'!F31*$I52)*'01_Supuestos'!$F$11*($H52-'01_Supuestos'!$F$9))*'01_Supuestos'!$F$12)-(('01_Supuestos'!F31*$I52)*'01_Supuestos'!$F$11*$K52)-(IF(('01_Supuestos'!F31*$I52)&gt;0,'01_Supuestos'!$F$15,0)))-((('01_Supuestos'!F31*$I52)*'01_Supuestos'!$F$11*($H52-'01_Supuestos'!$F$9))*'01_Supuestos'!$F$18)-($J52*'01_Supuestos'!F32)-(IF('01_Supuestos'!F30=MAX('01_Supuestos'!$C$30:$M$30),'01_Supuestos'!$F$19,0))-(MAX(0,(((('01_Supuestos'!F31*$I52)*'01_Supuestos'!$F$11*($H52-'01_Supuestos'!$F$9))-((('01_Supuestos'!F31*$I52)*'01_Supuestos'!$F$11*($H52-'01_Supuestos'!$F$9))*'01_Supuestos'!$F$12)-(('01_Supuestos'!F31*$I52)*'01_Supuestos'!$F$11*$K52)-(IF(('01_Supuestos'!F31*$I52)&gt;0,'01_Supuestos'!$F$15,0)))-($J52*'01_Supuestos'!F33)))*'01_Supuestos'!$F$16)</f>
        <v/>
      </c>
      <c r="X52" s="101">
        <f>((('01_Supuestos'!G31*$I52)*'01_Supuestos'!$F$11*($H52-'01_Supuestos'!$F$9))-((('01_Supuestos'!G31*$I52)*'01_Supuestos'!$F$11*($H52-'01_Supuestos'!$F$9))*'01_Supuestos'!$F$12)-(('01_Supuestos'!G31*$I52)*'01_Supuestos'!$F$11*$K52)-(IF(('01_Supuestos'!G31*$I52)&gt;0,'01_Supuestos'!$F$15,0)))-((('01_Supuestos'!G31*$I52)*'01_Supuestos'!$F$11*($H52-'01_Supuestos'!$F$9))*'01_Supuestos'!$F$18)-($J52*'01_Supuestos'!G32)-(IF('01_Supuestos'!G30=MAX('01_Supuestos'!$C$30:$M$30),'01_Supuestos'!$F$19,0))-(MAX(0,(((('01_Supuestos'!G31*$I52)*'01_Supuestos'!$F$11*($H52-'01_Supuestos'!$F$9))-((('01_Supuestos'!G31*$I52)*'01_Supuestos'!$F$11*($H52-'01_Supuestos'!$F$9))*'01_Supuestos'!$F$12)-(('01_Supuestos'!G31*$I52)*'01_Supuestos'!$F$11*$K52)-(IF(('01_Supuestos'!G31*$I52)&gt;0,'01_Supuestos'!$F$15,0)))-($J52*'01_Supuestos'!G33)))*'01_Supuestos'!$F$16)</f>
        <v/>
      </c>
      <c r="Y52" s="101">
        <f>((('01_Supuestos'!H31*$I52)*'01_Supuestos'!$F$11*($H52-'01_Supuestos'!$F$9))-((('01_Supuestos'!H31*$I52)*'01_Supuestos'!$F$11*($H52-'01_Supuestos'!$F$9))*'01_Supuestos'!$F$12)-(('01_Supuestos'!H31*$I52)*'01_Supuestos'!$F$11*$K52)-(IF(('01_Supuestos'!H31*$I52)&gt;0,'01_Supuestos'!$F$15,0)))-((('01_Supuestos'!H31*$I52)*'01_Supuestos'!$F$11*($H52-'01_Supuestos'!$F$9))*'01_Supuestos'!$F$18)-($J52*'01_Supuestos'!H32)-(IF('01_Supuestos'!H30=MAX('01_Supuestos'!$C$30:$M$30),'01_Supuestos'!$F$19,0))-(MAX(0,(((('01_Supuestos'!H31*$I52)*'01_Supuestos'!$F$11*($H52-'01_Supuestos'!$F$9))-((('01_Supuestos'!H31*$I52)*'01_Supuestos'!$F$11*($H52-'01_Supuestos'!$F$9))*'01_Supuestos'!$F$12)-(('01_Supuestos'!H31*$I52)*'01_Supuestos'!$F$11*$K52)-(IF(('01_Supuestos'!H31*$I52)&gt;0,'01_Supuestos'!$F$15,0)))-($J52*'01_Supuestos'!H33)))*'01_Supuestos'!$F$16)</f>
        <v/>
      </c>
      <c r="Z52" s="101">
        <f>((('01_Supuestos'!I31*$I52)*'01_Supuestos'!$F$11*($H52-'01_Supuestos'!$F$9))-((('01_Supuestos'!I31*$I52)*'01_Supuestos'!$F$11*($H52-'01_Supuestos'!$F$9))*'01_Supuestos'!$F$12)-(('01_Supuestos'!I31*$I52)*'01_Supuestos'!$F$11*$K52)-(IF(('01_Supuestos'!I31*$I52)&gt;0,'01_Supuestos'!$F$15,0)))-((('01_Supuestos'!I31*$I52)*'01_Supuestos'!$F$11*($H52-'01_Supuestos'!$F$9))*'01_Supuestos'!$F$18)-($J52*'01_Supuestos'!I32)-(IF('01_Supuestos'!I30=MAX('01_Supuestos'!$C$30:$M$30),'01_Supuestos'!$F$19,0))-(MAX(0,(((('01_Supuestos'!I31*$I52)*'01_Supuestos'!$F$11*($H52-'01_Supuestos'!$F$9))-((('01_Supuestos'!I31*$I52)*'01_Supuestos'!$F$11*($H52-'01_Supuestos'!$F$9))*'01_Supuestos'!$F$12)-(('01_Supuestos'!I31*$I52)*'01_Supuestos'!$F$11*$K52)-(IF(('01_Supuestos'!I31*$I52)&gt;0,'01_Supuestos'!$F$15,0)))-($J52*'01_Supuestos'!I33)))*'01_Supuestos'!$F$16)</f>
        <v/>
      </c>
      <c r="AA52" s="101">
        <f>((('01_Supuestos'!J31*$I52)*'01_Supuestos'!$F$11*($H52-'01_Supuestos'!$F$9))-((('01_Supuestos'!J31*$I52)*'01_Supuestos'!$F$11*($H52-'01_Supuestos'!$F$9))*'01_Supuestos'!$F$12)-(('01_Supuestos'!J31*$I52)*'01_Supuestos'!$F$11*$K52)-(IF(('01_Supuestos'!J31*$I52)&gt;0,'01_Supuestos'!$F$15,0)))-((('01_Supuestos'!J31*$I52)*'01_Supuestos'!$F$11*($H52-'01_Supuestos'!$F$9))*'01_Supuestos'!$F$18)-($J52*'01_Supuestos'!J32)-(IF('01_Supuestos'!J30=MAX('01_Supuestos'!$C$30:$M$30),'01_Supuestos'!$F$19,0))-(MAX(0,(((('01_Supuestos'!J31*$I52)*'01_Supuestos'!$F$11*($H52-'01_Supuestos'!$F$9))-((('01_Supuestos'!J31*$I52)*'01_Supuestos'!$F$11*($H52-'01_Supuestos'!$F$9))*'01_Supuestos'!$F$12)-(('01_Supuestos'!J31*$I52)*'01_Supuestos'!$F$11*$K52)-(IF(('01_Supuestos'!J31*$I52)&gt;0,'01_Supuestos'!$F$15,0)))-($J52*'01_Supuestos'!J33)))*'01_Supuestos'!$F$16)</f>
        <v/>
      </c>
      <c r="AB52" s="101">
        <f>((('01_Supuestos'!K31*$I52)*'01_Supuestos'!$F$11*($H52-'01_Supuestos'!$F$9))-((('01_Supuestos'!K31*$I52)*'01_Supuestos'!$F$11*($H52-'01_Supuestos'!$F$9))*'01_Supuestos'!$F$12)-(('01_Supuestos'!K31*$I52)*'01_Supuestos'!$F$11*$K52)-(IF(('01_Supuestos'!K31*$I52)&gt;0,'01_Supuestos'!$F$15,0)))-((('01_Supuestos'!K31*$I52)*'01_Supuestos'!$F$11*($H52-'01_Supuestos'!$F$9))*'01_Supuestos'!$F$18)-($J52*'01_Supuestos'!K32)-(IF('01_Supuestos'!K30=MAX('01_Supuestos'!$C$30:$M$30),'01_Supuestos'!$F$19,0))-(MAX(0,(((('01_Supuestos'!K31*$I52)*'01_Supuestos'!$F$11*($H52-'01_Supuestos'!$F$9))-((('01_Supuestos'!K31*$I52)*'01_Supuestos'!$F$11*($H52-'01_Supuestos'!$F$9))*'01_Supuestos'!$F$12)-(('01_Supuestos'!K31*$I52)*'01_Supuestos'!$F$11*$K52)-(IF(('01_Supuestos'!K31*$I52)&gt;0,'01_Supuestos'!$F$15,0)))-($J52*'01_Supuestos'!K33)))*'01_Supuestos'!$F$16)</f>
        <v/>
      </c>
      <c r="AC52" s="101">
        <f>((('01_Supuestos'!L31*$I52)*'01_Supuestos'!$F$11*($H52-'01_Supuestos'!$F$9))-((('01_Supuestos'!L31*$I52)*'01_Supuestos'!$F$11*($H52-'01_Supuestos'!$F$9))*'01_Supuestos'!$F$12)-(('01_Supuestos'!L31*$I52)*'01_Supuestos'!$F$11*$K52)-(IF(('01_Supuestos'!L31*$I52)&gt;0,'01_Supuestos'!$F$15,0)))-((('01_Supuestos'!L31*$I52)*'01_Supuestos'!$F$11*($H52-'01_Supuestos'!$F$9))*'01_Supuestos'!$F$18)-($J52*'01_Supuestos'!L32)-(IF('01_Supuestos'!L30=MAX('01_Supuestos'!$C$30:$M$30),'01_Supuestos'!$F$19,0))-(MAX(0,(((('01_Supuestos'!L31*$I52)*'01_Supuestos'!$F$11*($H52-'01_Supuestos'!$F$9))-((('01_Supuestos'!L31*$I52)*'01_Supuestos'!$F$11*($H52-'01_Supuestos'!$F$9))*'01_Supuestos'!$F$12)-(('01_Supuestos'!L31*$I52)*'01_Supuestos'!$F$11*$K52)-(IF(('01_Supuestos'!L31*$I52)&gt;0,'01_Supuestos'!$F$15,0)))-($J52*'01_Supuestos'!L33)))*'01_Supuestos'!$F$16)</f>
        <v/>
      </c>
      <c r="AD52" s="101">
        <f>((('01_Supuestos'!M31*$I52)*'01_Supuestos'!$F$11*($H52-'01_Supuestos'!$F$9))-((('01_Supuestos'!M31*$I52)*'01_Supuestos'!$F$11*($H52-'01_Supuestos'!$F$9))*'01_Supuestos'!$F$12)-(('01_Supuestos'!M31*$I52)*'01_Supuestos'!$F$11*$K52)-(IF(('01_Supuestos'!M31*$I52)&gt;0,'01_Supuestos'!$F$15,0)))-((('01_Supuestos'!M31*$I52)*'01_Supuestos'!$F$11*($H52-'01_Supuestos'!$F$9))*'01_Supuestos'!$F$18)-($J52*'01_Supuestos'!M32)-(IF('01_Supuestos'!M30=MAX('01_Supuestos'!$C$30:$M$30),'01_Supuestos'!$F$19,0))-(MAX(0,(((('01_Supuestos'!M31*$I52)*'01_Supuestos'!$F$11*($H52-'01_Supuestos'!$F$9))-((('01_Supuestos'!M31*$I52)*'01_Supuestos'!$F$11*($H52-'01_Supuestos'!$F$9))*'01_Supuestos'!$F$12)-(('01_Supuestos'!M31*$I52)*'01_Supuestos'!$F$11*$K52)-(IF(('01_Supuestos'!M31*$I52)&gt;0,'01_Supuestos'!$F$15,0)))-($J52*'01_Supuestos'!M33)))*'01_Supuestos'!$F$16)</f>
        <v/>
      </c>
      <c r="AE52" s="101">
        <f>0</f>
        <v/>
      </c>
      <c r="AF52" s="108">
        <f>IF(S52&gt;R52,"Appraisal+Decision",IF(S52&lt;R52,"Develop Now","Indiferente"))</f>
        <v/>
      </c>
    </row>
    <row r="53">
      <c r="A53" s="6" t="n">
        <v>23</v>
      </c>
      <c r="B53" s="27">
        <f>RAND()</f>
        <v/>
      </c>
      <c r="C53" s="27">
        <f>RAND()</f>
        <v/>
      </c>
      <c r="D53" s="27">
        <f>RAND()</f>
        <v/>
      </c>
      <c r="E53" s="27">
        <f>RAND()</f>
        <v/>
      </c>
      <c r="F53" s="27">
        <f>RAND()</f>
        <v/>
      </c>
      <c r="G53" s="27">
        <f>RAND()</f>
        <v/>
      </c>
      <c r="H53" s="102">
        <f>IF(B53&lt;($B$11-$B$10)/($B$12-$B$10), $B$10+SQRT(B53*($B$11-$B$10)*($B$12-$B$10)), $B$12-SQRT((1-B53)*($B$12-$B$11)*($B$12-$B$10)))</f>
        <v/>
      </c>
      <c r="I53" s="27">
        <f>MAX(0.1,NORMINV(C53,$B$13,$B$14))</f>
        <v/>
      </c>
      <c r="J53" s="102">
        <f>'01_Supuestos'!$F$13*MAX(0.65,NORMINV(D53,1,$B$15))</f>
        <v/>
      </c>
      <c r="K53" s="102">
        <f>'01_Supuestos'!$F$14*MAX(0.6,NORMINV(E53,1,$B$16))</f>
        <v/>
      </c>
      <c r="L53" s="102">
        <f>--(F53&lt;=$B$5)</f>
        <v/>
      </c>
      <c r="M53" s="102">
        <f>IF(L53=1, IF(G53&lt;=$B$6, "+", "-"), IF(G53&lt;=(1-$B$7), "+", "-"))</f>
        <v/>
      </c>
      <c r="N53" s="103">
        <f>IF(M53="+",'05_Bayes_Arbol'!$B$16,'05_Bayes_Arbol'!$B$17)</f>
        <v/>
      </c>
      <c r="O53" s="102">
        <f>SUMPRODUCT(T53:AD53,'01_Supuestos'!$C$34:$M$34)</f>
        <v/>
      </c>
      <c r="P53" s="102">
        <f>N53*O53 + (1-N53)*$B$9</f>
        <v/>
      </c>
      <c r="Q53" s="102">
        <f>--(P53&gt;0)</f>
        <v/>
      </c>
      <c r="R53" s="102">
        <f>IF(L53=1,O53,$B$9)</f>
        <v/>
      </c>
      <c r="S53" s="102">
        <f>-$B$8 + IF(Q53=1, IF(L53=1,O53,$B$9), 0)</f>
        <v/>
      </c>
      <c r="T53" s="101">
        <f>((('01_Supuestos'!C31*$I53)*'01_Supuestos'!$F$11*($H53-'01_Supuestos'!$F$9))-((('01_Supuestos'!C31*$I53)*'01_Supuestos'!$F$11*($H53-'01_Supuestos'!$F$9))*'01_Supuestos'!$F$12)-(('01_Supuestos'!C31*$I53)*'01_Supuestos'!$F$11*$K53)-(IF(('01_Supuestos'!C31*$I53)&gt;0,'01_Supuestos'!$F$15,0)))-((('01_Supuestos'!C31*$I53)*'01_Supuestos'!$F$11*($H53-'01_Supuestos'!$F$9))*'01_Supuestos'!$F$18)-($J53*'01_Supuestos'!C32)-(IF('01_Supuestos'!C30=MAX('01_Supuestos'!$C$30:$M$30),'01_Supuestos'!$F$19,0))-(MAX(0,(((('01_Supuestos'!C31*$I53)*'01_Supuestos'!$F$11*($H53-'01_Supuestos'!$F$9))-((('01_Supuestos'!C31*$I53)*'01_Supuestos'!$F$11*($H53-'01_Supuestos'!$F$9))*'01_Supuestos'!$F$12)-(('01_Supuestos'!C31*$I53)*'01_Supuestos'!$F$11*$K53)-(IF(('01_Supuestos'!C31*$I53)&gt;0,'01_Supuestos'!$F$15,0)))-($J53*'01_Supuestos'!C33)))*'01_Supuestos'!$F$16)</f>
        <v/>
      </c>
      <c r="U53" s="101">
        <f>((('01_Supuestos'!D31*$I53)*'01_Supuestos'!$F$11*($H53-'01_Supuestos'!$F$9))-((('01_Supuestos'!D31*$I53)*'01_Supuestos'!$F$11*($H53-'01_Supuestos'!$F$9))*'01_Supuestos'!$F$12)-(('01_Supuestos'!D31*$I53)*'01_Supuestos'!$F$11*$K53)-(IF(('01_Supuestos'!D31*$I53)&gt;0,'01_Supuestos'!$F$15,0)))-((('01_Supuestos'!D31*$I53)*'01_Supuestos'!$F$11*($H53-'01_Supuestos'!$F$9))*'01_Supuestos'!$F$18)-($J53*'01_Supuestos'!D32)-(IF('01_Supuestos'!D30=MAX('01_Supuestos'!$C$30:$M$30),'01_Supuestos'!$F$19,0))-(MAX(0,(((('01_Supuestos'!D31*$I53)*'01_Supuestos'!$F$11*($H53-'01_Supuestos'!$F$9))-((('01_Supuestos'!D31*$I53)*'01_Supuestos'!$F$11*($H53-'01_Supuestos'!$F$9))*'01_Supuestos'!$F$12)-(('01_Supuestos'!D31*$I53)*'01_Supuestos'!$F$11*$K53)-(IF(('01_Supuestos'!D31*$I53)&gt;0,'01_Supuestos'!$F$15,0)))-($J53*'01_Supuestos'!D33)))*'01_Supuestos'!$F$16)</f>
        <v/>
      </c>
      <c r="V53" s="101">
        <f>((('01_Supuestos'!E31*$I53)*'01_Supuestos'!$F$11*($H53-'01_Supuestos'!$F$9))-((('01_Supuestos'!E31*$I53)*'01_Supuestos'!$F$11*($H53-'01_Supuestos'!$F$9))*'01_Supuestos'!$F$12)-(('01_Supuestos'!E31*$I53)*'01_Supuestos'!$F$11*$K53)-(IF(('01_Supuestos'!E31*$I53)&gt;0,'01_Supuestos'!$F$15,0)))-((('01_Supuestos'!E31*$I53)*'01_Supuestos'!$F$11*($H53-'01_Supuestos'!$F$9))*'01_Supuestos'!$F$18)-($J53*'01_Supuestos'!E32)-(IF('01_Supuestos'!E30=MAX('01_Supuestos'!$C$30:$M$30),'01_Supuestos'!$F$19,0))-(MAX(0,(((('01_Supuestos'!E31*$I53)*'01_Supuestos'!$F$11*($H53-'01_Supuestos'!$F$9))-((('01_Supuestos'!E31*$I53)*'01_Supuestos'!$F$11*($H53-'01_Supuestos'!$F$9))*'01_Supuestos'!$F$12)-(('01_Supuestos'!E31*$I53)*'01_Supuestos'!$F$11*$K53)-(IF(('01_Supuestos'!E31*$I53)&gt;0,'01_Supuestos'!$F$15,0)))-($J53*'01_Supuestos'!E33)))*'01_Supuestos'!$F$16)</f>
        <v/>
      </c>
      <c r="W53" s="101">
        <f>((('01_Supuestos'!F31*$I53)*'01_Supuestos'!$F$11*($H53-'01_Supuestos'!$F$9))-((('01_Supuestos'!F31*$I53)*'01_Supuestos'!$F$11*($H53-'01_Supuestos'!$F$9))*'01_Supuestos'!$F$12)-(('01_Supuestos'!F31*$I53)*'01_Supuestos'!$F$11*$K53)-(IF(('01_Supuestos'!F31*$I53)&gt;0,'01_Supuestos'!$F$15,0)))-((('01_Supuestos'!F31*$I53)*'01_Supuestos'!$F$11*($H53-'01_Supuestos'!$F$9))*'01_Supuestos'!$F$18)-($J53*'01_Supuestos'!F32)-(IF('01_Supuestos'!F30=MAX('01_Supuestos'!$C$30:$M$30),'01_Supuestos'!$F$19,0))-(MAX(0,(((('01_Supuestos'!F31*$I53)*'01_Supuestos'!$F$11*($H53-'01_Supuestos'!$F$9))-((('01_Supuestos'!F31*$I53)*'01_Supuestos'!$F$11*($H53-'01_Supuestos'!$F$9))*'01_Supuestos'!$F$12)-(('01_Supuestos'!F31*$I53)*'01_Supuestos'!$F$11*$K53)-(IF(('01_Supuestos'!F31*$I53)&gt;0,'01_Supuestos'!$F$15,0)))-($J53*'01_Supuestos'!F33)))*'01_Supuestos'!$F$16)</f>
        <v/>
      </c>
      <c r="X53" s="101">
        <f>((('01_Supuestos'!G31*$I53)*'01_Supuestos'!$F$11*($H53-'01_Supuestos'!$F$9))-((('01_Supuestos'!G31*$I53)*'01_Supuestos'!$F$11*($H53-'01_Supuestos'!$F$9))*'01_Supuestos'!$F$12)-(('01_Supuestos'!G31*$I53)*'01_Supuestos'!$F$11*$K53)-(IF(('01_Supuestos'!G31*$I53)&gt;0,'01_Supuestos'!$F$15,0)))-((('01_Supuestos'!G31*$I53)*'01_Supuestos'!$F$11*($H53-'01_Supuestos'!$F$9))*'01_Supuestos'!$F$18)-($J53*'01_Supuestos'!G32)-(IF('01_Supuestos'!G30=MAX('01_Supuestos'!$C$30:$M$30),'01_Supuestos'!$F$19,0))-(MAX(0,(((('01_Supuestos'!G31*$I53)*'01_Supuestos'!$F$11*($H53-'01_Supuestos'!$F$9))-((('01_Supuestos'!G31*$I53)*'01_Supuestos'!$F$11*($H53-'01_Supuestos'!$F$9))*'01_Supuestos'!$F$12)-(('01_Supuestos'!G31*$I53)*'01_Supuestos'!$F$11*$K53)-(IF(('01_Supuestos'!G31*$I53)&gt;0,'01_Supuestos'!$F$15,0)))-($J53*'01_Supuestos'!G33)))*'01_Supuestos'!$F$16)</f>
        <v/>
      </c>
      <c r="Y53" s="101">
        <f>((('01_Supuestos'!H31*$I53)*'01_Supuestos'!$F$11*($H53-'01_Supuestos'!$F$9))-((('01_Supuestos'!H31*$I53)*'01_Supuestos'!$F$11*($H53-'01_Supuestos'!$F$9))*'01_Supuestos'!$F$12)-(('01_Supuestos'!H31*$I53)*'01_Supuestos'!$F$11*$K53)-(IF(('01_Supuestos'!H31*$I53)&gt;0,'01_Supuestos'!$F$15,0)))-((('01_Supuestos'!H31*$I53)*'01_Supuestos'!$F$11*($H53-'01_Supuestos'!$F$9))*'01_Supuestos'!$F$18)-($J53*'01_Supuestos'!H32)-(IF('01_Supuestos'!H30=MAX('01_Supuestos'!$C$30:$M$30),'01_Supuestos'!$F$19,0))-(MAX(0,(((('01_Supuestos'!H31*$I53)*'01_Supuestos'!$F$11*($H53-'01_Supuestos'!$F$9))-((('01_Supuestos'!H31*$I53)*'01_Supuestos'!$F$11*($H53-'01_Supuestos'!$F$9))*'01_Supuestos'!$F$12)-(('01_Supuestos'!H31*$I53)*'01_Supuestos'!$F$11*$K53)-(IF(('01_Supuestos'!H31*$I53)&gt;0,'01_Supuestos'!$F$15,0)))-($J53*'01_Supuestos'!H33)))*'01_Supuestos'!$F$16)</f>
        <v/>
      </c>
      <c r="Z53" s="101">
        <f>((('01_Supuestos'!I31*$I53)*'01_Supuestos'!$F$11*($H53-'01_Supuestos'!$F$9))-((('01_Supuestos'!I31*$I53)*'01_Supuestos'!$F$11*($H53-'01_Supuestos'!$F$9))*'01_Supuestos'!$F$12)-(('01_Supuestos'!I31*$I53)*'01_Supuestos'!$F$11*$K53)-(IF(('01_Supuestos'!I31*$I53)&gt;0,'01_Supuestos'!$F$15,0)))-((('01_Supuestos'!I31*$I53)*'01_Supuestos'!$F$11*($H53-'01_Supuestos'!$F$9))*'01_Supuestos'!$F$18)-($J53*'01_Supuestos'!I32)-(IF('01_Supuestos'!I30=MAX('01_Supuestos'!$C$30:$M$30),'01_Supuestos'!$F$19,0))-(MAX(0,(((('01_Supuestos'!I31*$I53)*'01_Supuestos'!$F$11*($H53-'01_Supuestos'!$F$9))-((('01_Supuestos'!I31*$I53)*'01_Supuestos'!$F$11*($H53-'01_Supuestos'!$F$9))*'01_Supuestos'!$F$12)-(('01_Supuestos'!I31*$I53)*'01_Supuestos'!$F$11*$K53)-(IF(('01_Supuestos'!I31*$I53)&gt;0,'01_Supuestos'!$F$15,0)))-($J53*'01_Supuestos'!I33)))*'01_Supuestos'!$F$16)</f>
        <v/>
      </c>
      <c r="AA53" s="101">
        <f>((('01_Supuestos'!J31*$I53)*'01_Supuestos'!$F$11*($H53-'01_Supuestos'!$F$9))-((('01_Supuestos'!J31*$I53)*'01_Supuestos'!$F$11*($H53-'01_Supuestos'!$F$9))*'01_Supuestos'!$F$12)-(('01_Supuestos'!J31*$I53)*'01_Supuestos'!$F$11*$K53)-(IF(('01_Supuestos'!J31*$I53)&gt;0,'01_Supuestos'!$F$15,0)))-((('01_Supuestos'!J31*$I53)*'01_Supuestos'!$F$11*($H53-'01_Supuestos'!$F$9))*'01_Supuestos'!$F$18)-($J53*'01_Supuestos'!J32)-(IF('01_Supuestos'!J30=MAX('01_Supuestos'!$C$30:$M$30),'01_Supuestos'!$F$19,0))-(MAX(0,(((('01_Supuestos'!J31*$I53)*'01_Supuestos'!$F$11*($H53-'01_Supuestos'!$F$9))-((('01_Supuestos'!J31*$I53)*'01_Supuestos'!$F$11*($H53-'01_Supuestos'!$F$9))*'01_Supuestos'!$F$12)-(('01_Supuestos'!J31*$I53)*'01_Supuestos'!$F$11*$K53)-(IF(('01_Supuestos'!J31*$I53)&gt;0,'01_Supuestos'!$F$15,0)))-($J53*'01_Supuestos'!J33)))*'01_Supuestos'!$F$16)</f>
        <v/>
      </c>
      <c r="AB53" s="101">
        <f>((('01_Supuestos'!K31*$I53)*'01_Supuestos'!$F$11*($H53-'01_Supuestos'!$F$9))-((('01_Supuestos'!K31*$I53)*'01_Supuestos'!$F$11*($H53-'01_Supuestos'!$F$9))*'01_Supuestos'!$F$12)-(('01_Supuestos'!K31*$I53)*'01_Supuestos'!$F$11*$K53)-(IF(('01_Supuestos'!K31*$I53)&gt;0,'01_Supuestos'!$F$15,0)))-((('01_Supuestos'!K31*$I53)*'01_Supuestos'!$F$11*($H53-'01_Supuestos'!$F$9))*'01_Supuestos'!$F$18)-($J53*'01_Supuestos'!K32)-(IF('01_Supuestos'!K30=MAX('01_Supuestos'!$C$30:$M$30),'01_Supuestos'!$F$19,0))-(MAX(0,(((('01_Supuestos'!K31*$I53)*'01_Supuestos'!$F$11*($H53-'01_Supuestos'!$F$9))-((('01_Supuestos'!K31*$I53)*'01_Supuestos'!$F$11*($H53-'01_Supuestos'!$F$9))*'01_Supuestos'!$F$12)-(('01_Supuestos'!K31*$I53)*'01_Supuestos'!$F$11*$K53)-(IF(('01_Supuestos'!K31*$I53)&gt;0,'01_Supuestos'!$F$15,0)))-($J53*'01_Supuestos'!K33)))*'01_Supuestos'!$F$16)</f>
        <v/>
      </c>
      <c r="AC53" s="101">
        <f>((('01_Supuestos'!L31*$I53)*'01_Supuestos'!$F$11*($H53-'01_Supuestos'!$F$9))-((('01_Supuestos'!L31*$I53)*'01_Supuestos'!$F$11*($H53-'01_Supuestos'!$F$9))*'01_Supuestos'!$F$12)-(('01_Supuestos'!L31*$I53)*'01_Supuestos'!$F$11*$K53)-(IF(('01_Supuestos'!L31*$I53)&gt;0,'01_Supuestos'!$F$15,0)))-((('01_Supuestos'!L31*$I53)*'01_Supuestos'!$F$11*($H53-'01_Supuestos'!$F$9))*'01_Supuestos'!$F$18)-($J53*'01_Supuestos'!L32)-(IF('01_Supuestos'!L30=MAX('01_Supuestos'!$C$30:$M$30),'01_Supuestos'!$F$19,0))-(MAX(0,(((('01_Supuestos'!L31*$I53)*'01_Supuestos'!$F$11*($H53-'01_Supuestos'!$F$9))-((('01_Supuestos'!L31*$I53)*'01_Supuestos'!$F$11*($H53-'01_Supuestos'!$F$9))*'01_Supuestos'!$F$12)-(('01_Supuestos'!L31*$I53)*'01_Supuestos'!$F$11*$K53)-(IF(('01_Supuestos'!L31*$I53)&gt;0,'01_Supuestos'!$F$15,0)))-($J53*'01_Supuestos'!L33)))*'01_Supuestos'!$F$16)</f>
        <v/>
      </c>
      <c r="AD53" s="101">
        <f>((('01_Supuestos'!M31*$I53)*'01_Supuestos'!$F$11*($H53-'01_Supuestos'!$F$9))-((('01_Supuestos'!M31*$I53)*'01_Supuestos'!$F$11*($H53-'01_Supuestos'!$F$9))*'01_Supuestos'!$F$12)-(('01_Supuestos'!M31*$I53)*'01_Supuestos'!$F$11*$K53)-(IF(('01_Supuestos'!M31*$I53)&gt;0,'01_Supuestos'!$F$15,0)))-((('01_Supuestos'!M31*$I53)*'01_Supuestos'!$F$11*($H53-'01_Supuestos'!$F$9))*'01_Supuestos'!$F$18)-($J53*'01_Supuestos'!M32)-(IF('01_Supuestos'!M30=MAX('01_Supuestos'!$C$30:$M$30),'01_Supuestos'!$F$19,0))-(MAX(0,(((('01_Supuestos'!M31*$I53)*'01_Supuestos'!$F$11*($H53-'01_Supuestos'!$F$9))-((('01_Supuestos'!M31*$I53)*'01_Supuestos'!$F$11*($H53-'01_Supuestos'!$F$9))*'01_Supuestos'!$F$12)-(('01_Supuestos'!M31*$I53)*'01_Supuestos'!$F$11*$K53)-(IF(('01_Supuestos'!M31*$I53)&gt;0,'01_Supuestos'!$F$15,0)))-($J53*'01_Supuestos'!M33)))*'01_Supuestos'!$F$16)</f>
        <v/>
      </c>
      <c r="AE53" s="101">
        <f>0</f>
        <v/>
      </c>
      <c r="AF53" s="108">
        <f>IF(S53&gt;R53,"Appraisal+Decision",IF(S53&lt;R53,"Develop Now","Indiferente"))</f>
        <v/>
      </c>
    </row>
    <row r="54">
      <c r="A54" s="6" t="n">
        <v>24</v>
      </c>
      <c r="B54" s="27">
        <f>RAND()</f>
        <v/>
      </c>
      <c r="C54" s="27">
        <f>RAND()</f>
        <v/>
      </c>
      <c r="D54" s="27">
        <f>RAND()</f>
        <v/>
      </c>
      <c r="E54" s="27">
        <f>RAND()</f>
        <v/>
      </c>
      <c r="F54" s="27">
        <f>RAND()</f>
        <v/>
      </c>
      <c r="G54" s="27">
        <f>RAND()</f>
        <v/>
      </c>
      <c r="H54" s="102">
        <f>IF(B54&lt;($B$11-$B$10)/($B$12-$B$10), $B$10+SQRT(B54*($B$11-$B$10)*($B$12-$B$10)), $B$12-SQRT((1-B54)*($B$12-$B$11)*($B$12-$B$10)))</f>
        <v/>
      </c>
      <c r="I54" s="27">
        <f>MAX(0.1,NORMINV(C54,$B$13,$B$14))</f>
        <v/>
      </c>
      <c r="J54" s="102">
        <f>'01_Supuestos'!$F$13*MAX(0.65,NORMINV(D54,1,$B$15))</f>
        <v/>
      </c>
      <c r="K54" s="102">
        <f>'01_Supuestos'!$F$14*MAX(0.6,NORMINV(E54,1,$B$16))</f>
        <v/>
      </c>
      <c r="L54" s="102">
        <f>--(F54&lt;=$B$5)</f>
        <v/>
      </c>
      <c r="M54" s="102">
        <f>IF(L54=1, IF(G54&lt;=$B$6, "+", "-"), IF(G54&lt;=(1-$B$7), "+", "-"))</f>
        <v/>
      </c>
      <c r="N54" s="103">
        <f>IF(M54="+",'05_Bayes_Arbol'!$B$16,'05_Bayes_Arbol'!$B$17)</f>
        <v/>
      </c>
      <c r="O54" s="102">
        <f>SUMPRODUCT(T54:AD54,'01_Supuestos'!$C$34:$M$34)</f>
        <v/>
      </c>
      <c r="P54" s="102">
        <f>N54*O54 + (1-N54)*$B$9</f>
        <v/>
      </c>
      <c r="Q54" s="102">
        <f>--(P54&gt;0)</f>
        <v/>
      </c>
      <c r="R54" s="102">
        <f>IF(L54=1,O54,$B$9)</f>
        <v/>
      </c>
      <c r="S54" s="102">
        <f>-$B$8 + IF(Q54=1, IF(L54=1,O54,$B$9), 0)</f>
        <v/>
      </c>
      <c r="T54" s="101">
        <f>((('01_Supuestos'!C31*$I54)*'01_Supuestos'!$F$11*($H54-'01_Supuestos'!$F$9))-((('01_Supuestos'!C31*$I54)*'01_Supuestos'!$F$11*($H54-'01_Supuestos'!$F$9))*'01_Supuestos'!$F$12)-(('01_Supuestos'!C31*$I54)*'01_Supuestos'!$F$11*$K54)-(IF(('01_Supuestos'!C31*$I54)&gt;0,'01_Supuestos'!$F$15,0)))-((('01_Supuestos'!C31*$I54)*'01_Supuestos'!$F$11*($H54-'01_Supuestos'!$F$9))*'01_Supuestos'!$F$18)-($J54*'01_Supuestos'!C32)-(IF('01_Supuestos'!C30=MAX('01_Supuestos'!$C$30:$M$30),'01_Supuestos'!$F$19,0))-(MAX(0,(((('01_Supuestos'!C31*$I54)*'01_Supuestos'!$F$11*($H54-'01_Supuestos'!$F$9))-((('01_Supuestos'!C31*$I54)*'01_Supuestos'!$F$11*($H54-'01_Supuestos'!$F$9))*'01_Supuestos'!$F$12)-(('01_Supuestos'!C31*$I54)*'01_Supuestos'!$F$11*$K54)-(IF(('01_Supuestos'!C31*$I54)&gt;0,'01_Supuestos'!$F$15,0)))-($J54*'01_Supuestos'!C33)))*'01_Supuestos'!$F$16)</f>
        <v/>
      </c>
      <c r="U54" s="101">
        <f>((('01_Supuestos'!D31*$I54)*'01_Supuestos'!$F$11*($H54-'01_Supuestos'!$F$9))-((('01_Supuestos'!D31*$I54)*'01_Supuestos'!$F$11*($H54-'01_Supuestos'!$F$9))*'01_Supuestos'!$F$12)-(('01_Supuestos'!D31*$I54)*'01_Supuestos'!$F$11*$K54)-(IF(('01_Supuestos'!D31*$I54)&gt;0,'01_Supuestos'!$F$15,0)))-((('01_Supuestos'!D31*$I54)*'01_Supuestos'!$F$11*($H54-'01_Supuestos'!$F$9))*'01_Supuestos'!$F$18)-($J54*'01_Supuestos'!D32)-(IF('01_Supuestos'!D30=MAX('01_Supuestos'!$C$30:$M$30),'01_Supuestos'!$F$19,0))-(MAX(0,(((('01_Supuestos'!D31*$I54)*'01_Supuestos'!$F$11*($H54-'01_Supuestos'!$F$9))-((('01_Supuestos'!D31*$I54)*'01_Supuestos'!$F$11*($H54-'01_Supuestos'!$F$9))*'01_Supuestos'!$F$12)-(('01_Supuestos'!D31*$I54)*'01_Supuestos'!$F$11*$K54)-(IF(('01_Supuestos'!D31*$I54)&gt;0,'01_Supuestos'!$F$15,0)))-($J54*'01_Supuestos'!D33)))*'01_Supuestos'!$F$16)</f>
        <v/>
      </c>
      <c r="V54" s="101">
        <f>((('01_Supuestos'!E31*$I54)*'01_Supuestos'!$F$11*($H54-'01_Supuestos'!$F$9))-((('01_Supuestos'!E31*$I54)*'01_Supuestos'!$F$11*($H54-'01_Supuestos'!$F$9))*'01_Supuestos'!$F$12)-(('01_Supuestos'!E31*$I54)*'01_Supuestos'!$F$11*$K54)-(IF(('01_Supuestos'!E31*$I54)&gt;0,'01_Supuestos'!$F$15,0)))-((('01_Supuestos'!E31*$I54)*'01_Supuestos'!$F$11*($H54-'01_Supuestos'!$F$9))*'01_Supuestos'!$F$18)-($J54*'01_Supuestos'!E32)-(IF('01_Supuestos'!E30=MAX('01_Supuestos'!$C$30:$M$30),'01_Supuestos'!$F$19,0))-(MAX(0,(((('01_Supuestos'!E31*$I54)*'01_Supuestos'!$F$11*($H54-'01_Supuestos'!$F$9))-((('01_Supuestos'!E31*$I54)*'01_Supuestos'!$F$11*($H54-'01_Supuestos'!$F$9))*'01_Supuestos'!$F$12)-(('01_Supuestos'!E31*$I54)*'01_Supuestos'!$F$11*$K54)-(IF(('01_Supuestos'!E31*$I54)&gt;0,'01_Supuestos'!$F$15,0)))-($J54*'01_Supuestos'!E33)))*'01_Supuestos'!$F$16)</f>
        <v/>
      </c>
      <c r="W54" s="101">
        <f>((('01_Supuestos'!F31*$I54)*'01_Supuestos'!$F$11*($H54-'01_Supuestos'!$F$9))-((('01_Supuestos'!F31*$I54)*'01_Supuestos'!$F$11*($H54-'01_Supuestos'!$F$9))*'01_Supuestos'!$F$12)-(('01_Supuestos'!F31*$I54)*'01_Supuestos'!$F$11*$K54)-(IF(('01_Supuestos'!F31*$I54)&gt;0,'01_Supuestos'!$F$15,0)))-((('01_Supuestos'!F31*$I54)*'01_Supuestos'!$F$11*($H54-'01_Supuestos'!$F$9))*'01_Supuestos'!$F$18)-($J54*'01_Supuestos'!F32)-(IF('01_Supuestos'!F30=MAX('01_Supuestos'!$C$30:$M$30),'01_Supuestos'!$F$19,0))-(MAX(0,(((('01_Supuestos'!F31*$I54)*'01_Supuestos'!$F$11*($H54-'01_Supuestos'!$F$9))-((('01_Supuestos'!F31*$I54)*'01_Supuestos'!$F$11*($H54-'01_Supuestos'!$F$9))*'01_Supuestos'!$F$12)-(('01_Supuestos'!F31*$I54)*'01_Supuestos'!$F$11*$K54)-(IF(('01_Supuestos'!F31*$I54)&gt;0,'01_Supuestos'!$F$15,0)))-($J54*'01_Supuestos'!F33)))*'01_Supuestos'!$F$16)</f>
        <v/>
      </c>
      <c r="X54" s="101">
        <f>((('01_Supuestos'!G31*$I54)*'01_Supuestos'!$F$11*($H54-'01_Supuestos'!$F$9))-((('01_Supuestos'!G31*$I54)*'01_Supuestos'!$F$11*($H54-'01_Supuestos'!$F$9))*'01_Supuestos'!$F$12)-(('01_Supuestos'!G31*$I54)*'01_Supuestos'!$F$11*$K54)-(IF(('01_Supuestos'!G31*$I54)&gt;0,'01_Supuestos'!$F$15,0)))-((('01_Supuestos'!G31*$I54)*'01_Supuestos'!$F$11*($H54-'01_Supuestos'!$F$9))*'01_Supuestos'!$F$18)-($J54*'01_Supuestos'!G32)-(IF('01_Supuestos'!G30=MAX('01_Supuestos'!$C$30:$M$30),'01_Supuestos'!$F$19,0))-(MAX(0,(((('01_Supuestos'!G31*$I54)*'01_Supuestos'!$F$11*($H54-'01_Supuestos'!$F$9))-((('01_Supuestos'!G31*$I54)*'01_Supuestos'!$F$11*($H54-'01_Supuestos'!$F$9))*'01_Supuestos'!$F$12)-(('01_Supuestos'!G31*$I54)*'01_Supuestos'!$F$11*$K54)-(IF(('01_Supuestos'!G31*$I54)&gt;0,'01_Supuestos'!$F$15,0)))-($J54*'01_Supuestos'!G33)))*'01_Supuestos'!$F$16)</f>
        <v/>
      </c>
      <c r="Y54" s="101">
        <f>((('01_Supuestos'!H31*$I54)*'01_Supuestos'!$F$11*($H54-'01_Supuestos'!$F$9))-((('01_Supuestos'!H31*$I54)*'01_Supuestos'!$F$11*($H54-'01_Supuestos'!$F$9))*'01_Supuestos'!$F$12)-(('01_Supuestos'!H31*$I54)*'01_Supuestos'!$F$11*$K54)-(IF(('01_Supuestos'!H31*$I54)&gt;0,'01_Supuestos'!$F$15,0)))-((('01_Supuestos'!H31*$I54)*'01_Supuestos'!$F$11*($H54-'01_Supuestos'!$F$9))*'01_Supuestos'!$F$18)-($J54*'01_Supuestos'!H32)-(IF('01_Supuestos'!H30=MAX('01_Supuestos'!$C$30:$M$30),'01_Supuestos'!$F$19,0))-(MAX(0,(((('01_Supuestos'!H31*$I54)*'01_Supuestos'!$F$11*($H54-'01_Supuestos'!$F$9))-((('01_Supuestos'!H31*$I54)*'01_Supuestos'!$F$11*($H54-'01_Supuestos'!$F$9))*'01_Supuestos'!$F$12)-(('01_Supuestos'!H31*$I54)*'01_Supuestos'!$F$11*$K54)-(IF(('01_Supuestos'!H31*$I54)&gt;0,'01_Supuestos'!$F$15,0)))-($J54*'01_Supuestos'!H33)))*'01_Supuestos'!$F$16)</f>
        <v/>
      </c>
      <c r="Z54" s="101">
        <f>((('01_Supuestos'!I31*$I54)*'01_Supuestos'!$F$11*($H54-'01_Supuestos'!$F$9))-((('01_Supuestos'!I31*$I54)*'01_Supuestos'!$F$11*($H54-'01_Supuestos'!$F$9))*'01_Supuestos'!$F$12)-(('01_Supuestos'!I31*$I54)*'01_Supuestos'!$F$11*$K54)-(IF(('01_Supuestos'!I31*$I54)&gt;0,'01_Supuestos'!$F$15,0)))-((('01_Supuestos'!I31*$I54)*'01_Supuestos'!$F$11*($H54-'01_Supuestos'!$F$9))*'01_Supuestos'!$F$18)-($J54*'01_Supuestos'!I32)-(IF('01_Supuestos'!I30=MAX('01_Supuestos'!$C$30:$M$30),'01_Supuestos'!$F$19,0))-(MAX(0,(((('01_Supuestos'!I31*$I54)*'01_Supuestos'!$F$11*($H54-'01_Supuestos'!$F$9))-((('01_Supuestos'!I31*$I54)*'01_Supuestos'!$F$11*($H54-'01_Supuestos'!$F$9))*'01_Supuestos'!$F$12)-(('01_Supuestos'!I31*$I54)*'01_Supuestos'!$F$11*$K54)-(IF(('01_Supuestos'!I31*$I54)&gt;0,'01_Supuestos'!$F$15,0)))-($J54*'01_Supuestos'!I33)))*'01_Supuestos'!$F$16)</f>
        <v/>
      </c>
      <c r="AA54" s="101">
        <f>((('01_Supuestos'!J31*$I54)*'01_Supuestos'!$F$11*($H54-'01_Supuestos'!$F$9))-((('01_Supuestos'!J31*$I54)*'01_Supuestos'!$F$11*($H54-'01_Supuestos'!$F$9))*'01_Supuestos'!$F$12)-(('01_Supuestos'!J31*$I54)*'01_Supuestos'!$F$11*$K54)-(IF(('01_Supuestos'!J31*$I54)&gt;0,'01_Supuestos'!$F$15,0)))-((('01_Supuestos'!J31*$I54)*'01_Supuestos'!$F$11*($H54-'01_Supuestos'!$F$9))*'01_Supuestos'!$F$18)-($J54*'01_Supuestos'!J32)-(IF('01_Supuestos'!J30=MAX('01_Supuestos'!$C$30:$M$30),'01_Supuestos'!$F$19,0))-(MAX(0,(((('01_Supuestos'!J31*$I54)*'01_Supuestos'!$F$11*($H54-'01_Supuestos'!$F$9))-((('01_Supuestos'!J31*$I54)*'01_Supuestos'!$F$11*($H54-'01_Supuestos'!$F$9))*'01_Supuestos'!$F$12)-(('01_Supuestos'!J31*$I54)*'01_Supuestos'!$F$11*$K54)-(IF(('01_Supuestos'!J31*$I54)&gt;0,'01_Supuestos'!$F$15,0)))-($J54*'01_Supuestos'!J33)))*'01_Supuestos'!$F$16)</f>
        <v/>
      </c>
      <c r="AB54" s="101">
        <f>((('01_Supuestos'!K31*$I54)*'01_Supuestos'!$F$11*($H54-'01_Supuestos'!$F$9))-((('01_Supuestos'!K31*$I54)*'01_Supuestos'!$F$11*($H54-'01_Supuestos'!$F$9))*'01_Supuestos'!$F$12)-(('01_Supuestos'!K31*$I54)*'01_Supuestos'!$F$11*$K54)-(IF(('01_Supuestos'!K31*$I54)&gt;0,'01_Supuestos'!$F$15,0)))-((('01_Supuestos'!K31*$I54)*'01_Supuestos'!$F$11*($H54-'01_Supuestos'!$F$9))*'01_Supuestos'!$F$18)-($J54*'01_Supuestos'!K32)-(IF('01_Supuestos'!K30=MAX('01_Supuestos'!$C$30:$M$30),'01_Supuestos'!$F$19,0))-(MAX(0,(((('01_Supuestos'!K31*$I54)*'01_Supuestos'!$F$11*($H54-'01_Supuestos'!$F$9))-((('01_Supuestos'!K31*$I54)*'01_Supuestos'!$F$11*($H54-'01_Supuestos'!$F$9))*'01_Supuestos'!$F$12)-(('01_Supuestos'!K31*$I54)*'01_Supuestos'!$F$11*$K54)-(IF(('01_Supuestos'!K31*$I54)&gt;0,'01_Supuestos'!$F$15,0)))-($J54*'01_Supuestos'!K33)))*'01_Supuestos'!$F$16)</f>
        <v/>
      </c>
      <c r="AC54" s="101">
        <f>((('01_Supuestos'!L31*$I54)*'01_Supuestos'!$F$11*($H54-'01_Supuestos'!$F$9))-((('01_Supuestos'!L31*$I54)*'01_Supuestos'!$F$11*($H54-'01_Supuestos'!$F$9))*'01_Supuestos'!$F$12)-(('01_Supuestos'!L31*$I54)*'01_Supuestos'!$F$11*$K54)-(IF(('01_Supuestos'!L31*$I54)&gt;0,'01_Supuestos'!$F$15,0)))-((('01_Supuestos'!L31*$I54)*'01_Supuestos'!$F$11*($H54-'01_Supuestos'!$F$9))*'01_Supuestos'!$F$18)-($J54*'01_Supuestos'!L32)-(IF('01_Supuestos'!L30=MAX('01_Supuestos'!$C$30:$M$30),'01_Supuestos'!$F$19,0))-(MAX(0,(((('01_Supuestos'!L31*$I54)*'01_Supuestos'!$F$11*($H54-'01_Supuestos'!$F$9))-((('01_Supuestos'!L31*$I54)*'01_Supuestos'!$F$11*($H54-'01_Supuestos'!$F$9))*'01_Supuestos'!$F$12)-(('01_Supuestos'!L31*$I54)*'01_Supuestos'!$F$11*$K54)-(IF(('01_Supuestos'!L31*$I54)&gt;0,'01_Supuestos'!$F$15,0)))-($J54*'01_Supuestos'!L33)))*'01_Supuestos'!$F$16)</f>
        <v/>
      </c>
      <c r="AD54" s="101">
        <f>((('01_Supuestos'!M31*$I54)*'01_Supuestos'!$F$11*($H54-'01_Supuestos'!$F$9))-((('01_Supuestos'!M31*$I54)*'01_Supuestos'!$F$11*($H54-'01_Supuestos'!$F$9))*'01_Supuestos'!$F$12)-(('01_Supuestos'!M31*$I54)*'01_Supuestos'!$F$11*$K54)-(IF(('01_Supuestos'!M31*$I54)&gt;0,'01_Supuestos'!$F$15,0)))-((('01_Supuestos'!M31*$I54)*'01_Supuestos'!$F$11*($H54-'01_Supuestos'!$F$9))*'01_Supuestos'!$F$18)-($J54*'01_Supuestos'!M32)-(IF('01_Supuestos'!M30=MAX('01_Supuestos'!$C$30:$M$30),'01_Supuestos'!$F$19,0))-(MAX(0,(((('01_Supuestos'!M31*$I54)*'01_Supuestos'!$F$11*($H54-'01_Supuestos'!$F$9))-((('01_Supuestos'!M31*$I54)*'01_Supuestos'!$F$11*($H54-'01_Supuestos'!$F$9))*'01_Supuestos'!$F$12)-(('01_Supuestos'!M31*$I54)*'01_Supuestos'!$F$11*$K54)-(IF(('01_Supuestos'!M31*$I54)&gt;0,'01_Supuestos'!$F$15,0)))-($J54*'01_Supuestos'!M33)))*'01_Supuestos'!$F$16)</f>
        <v/>
      </c>
      <c r="AE54" s="101">
        <f>0</f>
        <v/>
      </c>
      <c r="AF54" s="108">
        <f>IF(S54&gt;R54,"Appraisal+Decision",IF(S54&lt;R54,"Develop Now","Indiferente"))</f>
        <v/>
      </c>
    </row>
    <row r="55">
      <c r="A55" s="6" t="n">
        <v>25</v>
      </c>
      <c r="B55" s="27">
        <f>RAND()</f>
        <v/>
      </c>
      <c r="C55" s="27">
        <f>RAND()</f>
        <v/>
      </c>
      <c r="D55" s="27">
        <f>RAND()</f>
        <v/>
      </c>
      <c r="E55" s="27">
        <f>RAND()</f>
        <v/>
      </c>
      <c r="F55" s="27">
        <f>RAND()</f>
        <v/>
      </c>
      <c r="G55" s="27">
        <f>RAND()</f>
        <v/>
      </c>
      <c r="H55" s="102">
        <f>IF(B55&lt;($B$11-$B$10)/($B$12-$B$10), $B$10+SQRT(B55*($B$11-$B$10)*($B$12-$B$10)), $B$12-SQRT((1-B55)*($B$12-$B$11)*($B$12-$B$10)))</f>
        <v/>
      </c>
      <c r="I55" s="27">
        <f>MAX(0.1,NORMINV(C55,$B$13,$B$14))</f>
        <v/>
      </c>
      <c r="J55" s="102">
        <f>'01_Supuestos'!$F$13*MAX(0.65,NORMINV(D55,1,$B$15))</f>
        <v/>
      </c>
      <c r="K55" s="102">
        <f>'01_Supuestos'!$F$14*MAX(0.6,NORMINV(E55,1,$B$16))</f>
        <v/>
      </c>
      <c r="L55" s="102">
        <f>--(F55&lt;=$B$5)</f>
        <v/>
      </c>
      <c r="M55" s="102">
        <f>IF(L55=1, IF(G55&lt;=$B$6, "+", "-"), IF(G55&lt;=(1-$B$7), "+", "-"))</f>
        <v/>
      </c>
      <c r="N55" s="103">
        <f>IF(M55="+",'05_Bayes_Arbol'!$B$16,'05_Bayes_Arbol'!$B$17)</f>
        <v/>
      </c>
      <c r="O55" s="102">
        <f>SUMPRODUCT(T55:AD55,'01_Supuestos'!$C$34:$M$34)</f>
        <v/>
      </c>
      <c r="P55" s="102">
        <f>N55*O55 + (1-N55)*$B$9</f>
        <v/>
      </c>
      <c r="Q55" s="102">
        <f>--(P55&gt;0)</f>
        <v/>
      </c>
      <c r="R55" s="102">
        <f>IF(L55=1,O55,$B$9)</f>
        <v/>
      </c>
      <c r="S55" s="102">
        <f>-$B$8 + IF(Q55=1, IF(L55=1,O55,$B$9), 0)</f>
        <v/>
      </c>
      <c r="T55" s="101">
        <f>((('01_Supuestos'!C31*$I55)*'01_Supuestos'!$F$11*($H55-'01_Supuestos'!$F$9))-((('01_Supuestos'!C31*$I55)*'01_Supuestos'!$F$11*($H55-'01_Supuestos'!$F$9))*'01_Supuestos'!$F$12)-(('01_Supuestos'!C31*$I55)*'01_Supuestos'!$F$11*$K55)-(IF(('01_Supuestos'!C31*$I55)&gt;0,'01_Supuestos'!$F$15,0)))-((('01_Supuestos'!C31*$I55)*'01_Supuestos'!$F$11*($H55-'01_Supuestos'!$F$9))*'01_Supuestos'!$F$18)-($J55*'01_Supuestos'!C32)-(IF('01_Supuestos'!C30=MAX('01_Supuestos'!$C$30:$M$30),'01_Supuestos'!$F$19,0))-(MAX(0,(((('01_Supuestos'!C31*$I55)*'01_Supuestos'!$F$11*($H55-'01_Supuestos'!$F$9))-((('01_Supuestos'!C31*$I55)*'01_Supuestos'!$F$11*($H55-'01_Supuestos'!$F$9))*'01_Supuestos'!$F$12)-(('01_Supuestos'!C31*$I55)*'01_Supuestos'!$F$11*$K55)-(IF(('01_Supuestos'!C31*$I55)&gt;0,'01_Supuestos'!$F$15,0)))-($J55*'01_Supuestos'!C33)))*'01_Supuestos'!$F$16)</f>
        <v/>
      </c>
      <c r="U55" s="101">
        <f>((('01_Supuestos'!D31*$I55)*'01_Supuestos'!$F$11*($H55-'01_Supuestos'!$F$9))-((('01_Supuestos'!D31*$I55)*'01_Supuestos'!$F$11*($H55-'01_Supuestos'!$F$9))*'01_Supuestos'!$F$12)-(('01_Supuestos'!D31*$I55)*'01_Supuestos'!$F$11*$K55)-(IF(('01_Supuestos'!D31*$I55)&gt;0,'01_Supuestos'!$F$15,0)))-((('01_Supuestos'!D31*$I55)*'01_Supuestos'!$F$11*($H55-'01_Supuestos'!$F$9))*'01_Supuestos'!$F$18)-($J55*'01_Supuestos'!D32)-(IF('01_Supuestos'!D30=MAX('01_Supuestos'!$C$30:$M$30),'01_Supuestos'!$F$19,0))-(MAX(0,(((('01_Supuestos'!D31*$I55)*'01_Supuestos'!$F$11*($H55-'01_Supuestos'!$F$9))-((('01_Supuestos'!D31*$I55)*'01_Supuestos'!$F$11*($H55-'01_Supuestos'!$F$9))*'01_Supuestos'!$F$12)-(('01_Supuestos'!D31*$I55)*'01_Supuestos'!$F$11*$K55)-(IF(('01_Supuestos'!D31*$I55)&gt;0,'01_Supuestos'!$F$15,0)))-($J55*'01_Supuestos'!D33)))*'01_Supuestos'!$F$16)</f>
        <v/>
      </c>
      <c r="V55" s="101">
        <f>((('01_Supuestos'!E31*$I55)*'01_Supuestos'!$F$11*($H55-'01_Supuestos'!$F$9))-((('01_Supuestos'!E31*$I55)*'01_Supuestos'!$F$11*($H55-'01_Supuestos'!$F$9))*'01_Supuestos'!$F$12)-(('01_Supuestos'!E31*$I55)*'01_Supuestos'!$F$11*$K55)-(IF(('01_Supuestos'!E31*$I55)&gt;0,'01_Supuestos'!$F$15,0)))-((('01_Supuestos'!E31*$I55)*'01_Supuestos'!$F$11*($H55-'01_Supuestos'!$F$9))*'01_Supuestos'!$F$18)-($J55*'01_Supuestos'!E32)-(IF('01_Supuestos'!E30=MAX('01_Supuestos'!$C$30:$M$30),'01_Supuestos'!$F$19,0))-(MAX(0,(((('01_Supuestos'!E31*$I55)*'01_Supuestos'!$F$11*($H55-'01_Supuestos'!$F$9))-((('01_Supuestos'!E31*$I55)*'01_Supuestos'!$F$11*($H55-'01_Supuestos'!$F$9))*'01_Supuestos'!$F$12)-(('01_Supuestos'!E31*$I55)*'01_Supuestos'!$F$11*$K55)-(IF(('01_Supuestos'!E31*$I55)&gt;0,'01_Supuestos'!$F$15,0)))-($J55*'01_Supuestos'!E33)))*'01_Supuestos'!$F$16)</f>
        <v/>
      </c>
      <c r="W55" s="101">
        <f>((('01_Supuestos'!F31*$I55)*'01_Supuestos'!$F$11*($H55-'01_Supuestos'!$F$9))-((('01_Supuestos'!F31*$I55)*'01_Supuestos'!$F$11*($H55-'01_Supuestos'!$F$9))*'01_Supuestos'!$F$12)-(('01_Supuestos'!F31*$I55)*'01_Supuestos'!$F$11*$K55)-(IF(('01_Supuestos'!F31*$I55)&gt;0,'01_Supuestos'!$F$15,0)))-((('01_Supuestos'!F31*$I55)*'01_Supuestos'!$F$11*($H55-'01_Supuestos'!$F$9))*'01_Supuestos'!$F$18)-($J55*'01_Supuestos'!F32)-(IF('01_Supuestos'!F30=MAX('01_Supuestos'!$C$30:$M$30),'01_Supuestos'!$F$19,0))-(MAX(0,(((('01_Supuestos'!F31*$I55)*'01_Supuestos'!$F$11*($H55-'01_Supuestos'!$F$9))-((('01_Supuestos'!F31*$I55)*'01_Supuestos'!$F$11*($H55-'01_Supuestos'!$F$9))*'01_Supuestos'!$F$12)-(('01_Supuestos'!F31*$I55)*'01_Supuestos'!$F$11*$K55)-(IF(('01_Supuestos'!F31*$I55)&gt;0,'01_Supuestos'!$F$15,0)))-($J55*'01_Supuestos'!F33)))*'01_Supuestos'!$F$16)</f>
        <v/>
      </c>
      <c r="X55" s="101">
        <f>((('01_Supuestos'!G31*$I55)*'01_Supuestos'!$F$11*($H55-'01_Supuestos'!$F$9))-((('01_Supuestos'!G31*$I55)*'01_Supuestos'!$F$11*($H55-'01_Supuestos'!$F$9))*'01_Supuestos'!$F$12)-(('01_Supuestos'!G31*$I55)*'01_Supuestos'!$F$11*$K55)-(IF(('01_Supuestos'!G31*$I55)&gt;0,'01_Supuestos'!$F$15,0)))-((('01_Supuestos'!G31*$I55)*'01_Supuestos'!$F$11*($H55-'01_Supuestos'!$F$9))*'01_Supuestos'!$F$18)-($J55*'01_Supuestos'!G32)-(IF('01_Supuestos'!G30=MAX('01_Supuestos'!$C$30:$M$30),'01_Supuestos'!$F$19,0))-(MAX(0,(((('01_Supuestos'!G31*$I55)*'01_Supuestos'!$F$11*($H55-'01_Supuestos'!$F$9))-((('01_Supuestos'!G31*$I55)*'01_Supuestos'!$F$11*($H55-'01_Supuestos'!$F$9))*'01_Supuestos'!$F$12)-(('01_Supuestos'!G31*$I55)*'01_Supuestos'!$F$11*$K55)-(IF(('01_Supuestos'!G31*$I55)&gt;0,'01_Supuestos'!$F$15,0)))-($J55*'01_Supuestos'!G33)))*'01_Supuestos'!$F$16)</f>
        <v/>
      </c>
      <c r="Y55" s="101">
        <f>((('01_Supuestos'!H31*$I55)*'01_Supuestos'!$F$11*($H55-'01_Supuestos'!$F$9))-((('01_Supuestos'!H31*$I55)*'01_Supuestos'!$F$11*($H55-'01_Supuestos'!$F$9))*'01_Supuestos'!$F$12)-(('01_Supuestos'!H31*$I55)*'01_Supuestos'!$F$11*$K55)-(IF(('01_Supuestos'!H31*$I55)&gt;0,'01_Supuestos'!$F$15,0)))-((('01_Supuestos'!H31*$I55)*'01_Supuestos'!$F$11*($H55-'01_Supuestos'!$F$9))*'01_Supuestos'!$F$18)-($J55*'01_Supuestos'!H32)-(IF('01_Supuestos'!H30=MAX('01_Supuestos'!$C$30:$M$30),'01_Supuestos'!$F$19,0))-(MAX(0,(((('01_Supuestos'!H31*$I55)*'01_Supuestos'!$F$11*($H55-'01_Supuestos'!$F$9))-((('01_Supuestos'!H31*$I55)*'01_Supuestos'!$F$11*($H55-'01_Supuestos'!$F$9))*'01_Supuestos'!$F$12)-(('01_Supuestos'!H31*$I55)*'01_Supuestos'!$F$11*$K55)-(IF(('01_Supuestos'!H31*$I55)&gt;0,'01_Supuestos'!$F$15,0)))-($J55*'01_Supuestos'!H33)))*'01_Supuestos'!$F$16)</f>
        <v/>
      </c>
      <c r="Z55" s="101">
        <f>((('01_Supuestos'!I31*$I55)*'01_Supuestos'!$F$11*($H55-'01_Supuestos'!$F$9))-((('01_Supuestos'!I31*$I55)*'01_Supuestos'!$F$11*($H55-'01_Supuestos'!$F$9))*'01_Supuestos'!$F$12)-(('01_Supuestos'!I31*$I55)*'01_Supuestos'!$F$11*$K55)-(IF(('01_Supuestos'!I31*$I55)&gt;0,'01_Supuestos'!$F$15,0)))-((('01_Supuestos'!I31*$I55)*'01_Supuestos'!$F$11*($H55-'01_Supuestos'!$F$9))*'01_Supuestos'!$F$18)-($J55*'01_Supuestos'!I32)-(IF('01_Supuestos'!I30=MAX('01_Supuestos'!$C$30:$M$30),'01_Supuestos'!$F$19,0))-(MAX(0,(((('01_Supuestos'!I31*$I55)*'01_Supuestos'!$F$11*($H55-'01_Supuestos'!$F$9))-((('01_Supuestos'!I31*$I55)*'01_Supuestos'!$F$11*($H55-'01_Supuestos'!$F$9))*'01_Supuestos'!$F$12)-(('01_Supuestos'!I31*$I55)*'01_Supuestos'!$F$11*$K55)-(IF(('01_Supuestos'!I31*$I55)&gt;0,'01_Supuestos'!$F$15,0)))-($J55*'01_Supuestos'!I33)))*'01_Supuestos'!$F$16)</f>
        <v/>
      </c>
      <c r="AA55" s="101">
        <f>((('01_Supuestos'!J31*$I55)*'01_Supuestos'!$F$11*($H55-'01_Supuestos'!$F$9))-((('01_Supuestos'!J31*$I55)*'01_Supuestos'!$F$11*($H55-'01_Supuestos'!$F$9))*'01_Supuestos'!$F$12)-(('01_Supuestos'!J31*$I55)*'01_Supuestos'!$F$11*$K55)-(IF(('01_Supuestos'!J31*$I55)&gt;0,'01_Supuestos'!$F$15,0)))-((('01_Supuestos'!J31*$I55)*'01_Supuestos'!$F$11*($H55-'01_Supuestos'!$F$9))*'01_Supuestos'!$F$18)-($J55*'01_Supuestos'!J32)-(IF('01_Supuestos'!J30=MAX('01_Supuestos'!$C$30:$M$30),'01_Supuestos'!$F$19,0))-(MAX(0,(((('01_Supuestos'!J31*$I55)*'01_Supuestos'!$F$11*($H55-'01_Supuestos'!$F$9))-((('01_Supuestos'!J31*$I55)*'01_Supuestos'!$F$11*($H55-'01_Supuestos'!$F$9))*'01_Supuestos'!$F$12)-(('01_Supuestos'!J31*$I55)*'01_Supuestos'!$F$11*$K55)-(IF(('01_Supuestos'!J31*$I55)&gt;0,'01_Supuestos'!$F$15,0)))-($J55*'01_Supuestos'!J33)))*'01_Supuestos'!$F$16)</f>
        <v/>
      </c>
      <c r="AB55" s="101">
        <f>((('01_Supuestos'!K31*$I55)*'01_Supuestos'!$F$11*($H55-'01_Supuestos'!$F$9))-((('01_Supuestos'!K31*$I55)*'01_Supuestos'!$F$11*($H55-'01_Supuestos'!$F$9))*'01_Supuestos'!$F$12)-(('01_Supuestos'!K31*$I55)*'01_Supuestos'!$F$11*$K55)-(IF(('01_Supuestos'!K31*$I55)&gt;0,'01_Supuestos'!$F$15,0)))-((('01_Supuestos'!K31*$I55)*'01_Supuestos'!$F$11*($H55-'01_Supuestos'!$F$9))*'01_Supuestos'!$F$18)-($J55*'01_Supuestos'!K32)-(IF('01_Supuestos'!K30=MAX('01_Supuestos'!$C$30:$M$30),'01_Supuestos'!$F$19,0))-(MAX(0,(((('01_Supuestos'!K31*$I55)*'01_Supuestos'!$F$11*($H55-'01_Supuestos'!$F$9))-((('01_Supuestos'!K31*$I55)*'01_Supuestos'!$F$11*($H55-'01_Supuestos'!$F$9))*'01_Supuestos'!$F$12)-(('01_Supuestos'!K31*$I55)*'01_Supuestos'!$F$11*$K55)-(IF(('01_Supuestos'!K31*$I55)&gt;0,'01_Supuestos'!$F$15,0)))-($J55*'01_Supuestos'!K33)))*'01_Supuestos'!$F$16)</f>
        <v/>
      </c>
      <c r="AC55" s="101">
        <f>((('01_Supuestos'!L31*$I55)*'01_Supuestos'!$F$11*($H55-'01_Supuestos'!$F$9))-((('01_Supuestos'!L31*$I55)*'01_Supuestos'!$F$11*($H55-'01_Supuestos'!$F$9))*'01_Supuestos'!$F$12)-(('01_Supuestos'!L31*$I55)*'01_Supuestos'!$F$11*$K55)-(IF(('01_Supuestos'!L31*$I55)&gt;0,'01_Supuestos'!$F$15,0)))-((('01_Supuestos'!L31*$I55)*'01_Supuestos'!$F$11*($H55-'01_Supuestos'!$F$9))*'01_Supuestos'!$F$18)-($J55*'01_Supuestos'!L32)-(IF('01_Supuestos'!L30=MAX('01_Supuestos'!$C$30:$M$30),'01_Supuestos'!$F$19,0))-(MAX(0,(((('01_Supuestos'!L31*$I55)*'01_Supuestos'!$F$11*($H55-'01_Supuestos'!$F$9))-((('01_Supuestos'!L31*$I55)*'01_Supuestos'!$F$11*($H55-'01_Supuestos'!$F$9))*'01_Supuestos'!$F$12)-(('01_Supuestos'!L31*$I55)*'01_Supuestos'!$F$11*$K55)-(IF(('01_Supuestos'!L31*$I55)&gt;0,'01_Supuestos'!$F$15,0)))-($J55*'01_Supuestos'!L33)))*'01_Supuestos'!$F$16)</f>
        <v/>
      </c>
      <c r="AD55" s="101">
        <f>((('01_Supuestos'!M31*$I55)*'01_Supuestos'!$F$11*($H55-'01_Supuestos'!$F$9))-((('01_Supuestos'!M31*$I55)*'01_Supuestos'!$F$11*($H55-'01_Supuestos'!$F$9))*'01_Supuestos'!$F$12)-(('01_Supuestos'!M31*$I55)*'01_Supuestos'!$F$11*$K55)-(IF(('01_Supuestos'!M31*$I55)&gt;0,'01_Supuestos'!$F$15,0)))-((('01_Supuestos'!M31*$I55)*'01_Supuestos'!$F$11*($H55-'01_Supuestos'!$F$9))*'01_Supuestos'!$F$18)-($J55*'01_Supuestos'!M32)-(IF('01_Supuestos'!M30=MAX('01_Supuestos'!$C$30:$M$30),'01_Supuestos'!$F$19,0))-(MAX(0,(((('01_Supuestos'!M31*$I55)*'01_Supuestos'!$F$11*($H55-'01_Supuestos'!$F$9))-((('01_Supuestos'!M31*$I55)*'01_Supuestos'!$F$11*($H55-'01_Supuestos'!$F$9))*'01_Supuestos'!$F$12)-(('01_Supuestos'!M31*$I55)*'01_Supuestos'!$F$11*$K55)-(IF(('01_Supuestos'!M31*$I55)&gt;0,'01_Supuestos'!$F$15,0)))-($J55*'01_Supuestos'!M33)))*'01_Supuestos'!$F$16)</f>
        <v/>
      </c>
      <c r="AE55" s="101">
        <f>0</f>
        <v/>
      </c>
      <c r="AF55" s="108">
        <f>IF(S55&gt;R55,"Appraisal+Decision",IF(S55&lt;R55,"Develop Now","Indiferente"))</f>
        <v/>
      </c>
    </row>
    <row r="56">
      <c r="A56" s="6" t="n">
        <v>26</v>
      </c>
      <c r="B56" s="27">
        <f>RAND()</f>
        <v/>
      </c>
      <c r="C56" s="27">
        <f>RAND()</f>
        <v/>
      </c>
      <c r="D56" s="27">
        <f>RAND()</f>
        <v/>
      </c>
      <c r="E56" s="27">
        <f>RAND()</f>
        <v/>
      </c>
      <c r="F56" s="27">
        <f>RAND()</f>
        <v/>
      </c>
      <c r="G56" s="27">
        <f>RAND()</f>
        <v/>
      </c>
      <c r="H56" s="102">
        <f>IF(B56&lt;($B$11-$B$10)/($B$12-$B$10), $B$10+SQRT(B56*($B$11-$B$10)*($B$12-$B$10)), $B$12-SQRT((1-B56)*($B$12-$B$11)*($B$12-$B$10)))</f>
        <v/>
      </c>
      <c r="I56" s="27">
        <f>MAX(0.1,NORMINV(C56,$B$13,$B$14))</f>
        <v/>
      </c>
      <c r="J56" s="102">
        <f>'01_Supuestos'!$F$13*MAX(0.65,NORMINV(D56,1,$B$15))</f>
        <v/>
      </c>
      <c r="K56" s="102">
        <f>'01_Supuestos'!$F$14*MAX(0.6,NORMINV(E56,1,$B$16))</f>
        <v/>
      </c>
      <c r="L56" s="102">
        <f>--(F56&lt;=$B$5)</f>
        <v/>
      </c>
      <c r="M56" s="102">
        <f>IF(L56=1, IF(G56&lt;=$B$6, "+", "-"), IF(G56&lt;=(1-$B$7), "+", "-"))</f>
        <v/>
      </c>
      <c r="N56" s="103">
        <f>IF(M56="+",'05_Bayes_Arbol'!$B$16,'05_Bayes_Arbol'!$B$17)</f>
        <v/>
      </c>
      <c r="O56" s="102">
        <f>SUMPRODUCT(T56:AD56,'01_Supuestos'!$C$34:$M$34)</f>
        <v/>
      </c>
      <c r="P56" s="102">
        <f>N56*O56 + (1-N56)*$B$9</f>
        <v/>
      </c>
      <c r="Q56" s="102">
        <f>--(P56&gt;0)</f>
        <v/>
      </c>
      <c r="R56" s="102">
        <f>IF(L56=1,O56,$B$9)</f>
        <v/>
      </c>
      <c r="S56" s="102">
        <f>-$B$8 + IF(Q56=1, IF(L56=1,O56,$B$9), 0)</f>
        <v/>
      </c>
      <c r="T56" s="101">
        <f>((('01_Supuestos'!C31*$I56)*'01_Supuestos'!$F$11*($H56-'01_Supuestos'!$F$9))-((('01_Supuestos'!C31*$I56)*'01_Supuestos'!$F$11*($H56-'01_Supuestos'!$F$9))*'01_Supuestos'!$F$12)-(('01_Supuestos'!C31*$I56)*'01_Supuestos'!$F$11*$K56)-(IF(('01_Supuestos'!C31*$I56)&gt;0,'01_Supuestos'!$F$15,0)))-((('01_Supuestos'!C31*$I56)*'01_Supuestos'!$F$11*($H56-'01_Supuestos'!$F$9))*'01_Supuestos'!$F$18)-($J56*'01_Supuestos'!C32)-(IF('01_Supuestos'!C30=MAX('01_Supuestos'!$C$30:$M$30),'01_Supuestos'!$F$19,0))-(MAX(0,(((('01_Supuestos'!C31*$I56)*'01_Supuestos'!$F$11*($H56-'01_Supuestos'!$F$9))-((('01_Supuestos'!C31*$I56)*'01_Supuestos'!$F$11*($H56-'01_Supuestos'!$F$9))*'01_Supuestos'!$F$12)-(('01_Supuestos'!C31*$I56)*'01_Supuestos'!$F$11*$K56)-(IF(('01_Supuestos'!C31*$I56)&gt;0,'01_Supuestos'!$F$15,0)))-($J56*'01_Supuestos'!C33)))*'01_Supuestos'!$F$16)</f>
        <v/>
      </c>
      <c r="U56" s="101">
        <f>((('01_Supuestos'!D31*$I56)*'01_Supuestos'!$F$11*($H56-'01_Supuestos'!$F$9))-((('01_Supuestos'!D31*$I56)*'01_Supuestos'!$F$11*($H56-'01_Supuestos'!$F$9))*'01_Supuestos'!$F$12)-(('01_Supuestos'!D31*$I56)*'01_Supuestos'!$F$11*$K56)-(IF(('01_Supuestos'!D31*$I56)&gt;0,'01_Supuestos'!$F$15,0)))-((('01_Supuestos'!D31*$I56)*'01_Supuestos'!$F$11*($H56-'01_Supuestos'!$F$9))*'01_Supuestos'!$F$18)-($J56*'01_Supuestos'!D32)-(IF('01_Supuestos'!D30=MAX('01_Supuestos'!$C$30:$M$30),'01_Supuestos'!$F$19,0))-(MAX(0,(((('01_Supuestos'!D31*$I56)*'01_Supuestos'!$F$11*($H56-'01_Supuestos'!$F$9))-((('01_Supuestos'!D31*$I56)*'01_Supuestos'!$F$11*($H56-'01_Supuestos'!$F$9))*'01_Supuestos'!$F$12)-(('01_Supuestos'!D31*$I56)*'01_Supuestos'!$F$11*$K56)-(IF(('01_Supuestos'!D31*$I56)&gt;0,'01_Supuestos'!$F$15,0)))-($J56*'01_Supuestos'!D33)))*'01_Supuestos'!$F$16)</f>
        <v/>
      </c>
      <c r="V56" s="101">
        <f>((('01_Supuestos'!E31*$I56)*'01_Supuestos'!$F$11*($H56-'01_Supuestos'!$F$9))-((('01_Supuestos'!E31*$I56)*'01_Supuestos'!$F$11*($H56-'01_Supuestos'!$F$9))*'01_Supuestos'!$F$12)-(('01_Supuestos'!E31*$I56)*'01_Supuestos'!$F$11*$K56)-(IF(('01_Supuestos'!E31*$I56)&gt;0,'01_Supuestos'!$F$15,0)))-((('01_Supuestos'!E31*$I56)*'01_Supuestos'!$F$11*($H56-'01_Supuestos'!$F$9))*'01_Supuestos'!$F$18)-($J56*'01_Supuestos'!E32)-(IF('01_Supuestos'!E30=MAX('01_Supuestos'!$C$30:$M$30),'01_Supuestos'!$F$19,0))-(MAX(0,(((('01_Supuestos'!E31*$I56)*'01_Supuestos'!$F$11*($H56-'01_Supuestos'!$F$9))-((('01_Supuestos'!E31*$I56)*'01_Supuestos'!$F$11*($H56-'01_Supuestos'!$F$9))*'01_Supuestos'!$F$12)-(('01_Supuestos'!E31*$I56)*'01_Supuestos'!$F$11*$K56)-(IF(('01_Supuestos'!E31*$I56)&gt;0,'01_Supuestos'!$F$15,0)))-($J56*'01_Supuestos'!E33)))*'01_Supuestos'!$F$16)</f>
        <v/>
      </c>
      <c r="W56" s="101">
        <f>((('01_Supuestos'!F31*$I56)*'01_Supuestos'!$F$11*($H56-'01_Supuestos'!$F$9))-((('01_Supuestos'!F31*$I56)*'01_Supuestos'!$F$11*($H56-'01_Supuestos'!$F$9))*'01_Supuestos'!$F$12)-(('01_Supuestos'!F31*$I56)*'01_Supuestos'!$F$11*$K56)-(IF(('01_Supuestos'!F31*$I56)&gt;0,'01_Supuestos'!$F$15,0)))-((('01_Supuestos'!F31*$I56)*'01_Supuestos'!$F$11*($H56-'01_Supuestos'!$F$9))*'01_Supuestos'!$F$18)-($J56*'01_Supuestos'!F32)-(IF('01_Supuestos'!F30=MAX('01_Supuestos'!$C$30:$M$30),'01_Supuestos'!$F$19,0))-(MAX(0,(((('01_Supuestos'!F31*$I56)*'01_Supuestos'!$F$11*($H56-'01_Supuestos'!$F$9))-((('01_Supuestos'!F31*$I56)*'01_Supuestos'!$F$11*($H56-'01_Supuestos'!$F$9))*'01_Supuestos'!$F$12)-(('01_Supuestos'!F31*$I56)*'01_Supuestos'!$F$11*$K56)-(IF(('01_Supuestos'!F31*$I56)&gt;0,'01_Supuestos'!$F$15,0)))-($J56*'01_Supuestos'!F33)))*'01_Supuestos'!$F$16)</f>
        <v/>
      </c>
      <c r="X56" s="101">
        <f>((('01_Supuestos'!G31*$I56)*'01_Supuestos'!$F$11*($H56-'01_Supuestos'!$F$9))-((('01_Supuestos'!G31*$I56)*'01_Supuestos'!$F$11*($H56-'01_Supuestos'!$F$9))*'01_Supuestos'!$F$12)-(('01_Supuestos'!G31*$I56)*'01_Supuestos'!$F$11*$K56)-(IF(('01_Supuestos'!G31*$I56)&gt;0,'01_Supuestos'!$F$15,0)))-((('01_Supuestos'!G31*$I56)*'01_Supuestos'!$F$11*($H56-'01_Supuestos'!$F$9))*'01_Supuestos'!$F$18)-($J56*'01_Supuestos'!G32)-(IF('01_Supuestos'!G30=MAX('01_Supuestos'!$C$30:$M$30),'01_Supuestos'!$F$19,0))-(MAX(0,(((('01_Supuestos'!G31*$I56)*'01_Supuestos'!$F$11*($H56-'01_Supuestos'!$F$9))-((('01_Supuestos'!G31*$I56)*'01_Supuestos'!$F$11*($H56-'01_Supuestos'!$F$9))*'01_Supuestos'!$F$12)-(('01_Supuestos'!G31*$I56)*'01_Supuestos'!$F$11*$K56)-(IF(('01_Supuestos'!G31*$I56)&gt;0,'01_Supuestos'!$F$15,0)))-($J56*'01_Supuestos'!G33)))*'01_Supuestos'!$F$16)</f>
        <v/>
      </c>
      <c r="Y56" s="101">
        <f>((('01_Supuestos'!H31*$I56)*'01_Supuestos'!$F$11*($H56-'01_Supuestos'!$F$9))-((('01_Supuestos'!H31*$I56)*'01_Supuestos'!$F$11*($H56-'01_Supuestos'!$F$9))*'01_Supuestos'!$F$12)-(('01_Supuestos'!H31*$I56)*'01_Supuestos'!$F$11*$K56)-(IF(('01_Supuestos'!H31*$I56)&gt;0,'01_Supuestos'!$F$15,0)))-((('01_Supuestos'!H31*$I56)*'01_Supuestos'!$F$11*($H56-'01_Supuestos'!$F$9))*'01_Supuestos'!$F$18)-($J56*'01_Supuestos'!H32)-(IF('01_Supuestos'!H30=MAX('01_Supuestos'!$C$30:$M$30),'01_Supuestos'!$F$19,0))-(MAX(0,(((('01_Supuestos'!H31*$I56)*'01_Supuestos'!$F$11*($H56-'01_Supuestos'!$F$9))-((('01_Supuestos'!H31*$I56)*'01_Supuestos'!$F$11*($H56-'01_Supuestos'!$F$9))*'01_Supuestos'!$F$12)-(('01_Supuestos'!H31*$I56)*'01_Supuestos'!$F$11*$K56)-(IF(('01_Supuestos'!H31*$I56)&gt;0,'01_Supuestos'!$F$15,0)))-($J56*'01_Supuestos'!H33)))*'01_Supuestos'!$F$16)</f>
        <v/>
      </c>
      <c r="Z56" s="101">
        <f>((('01_Supuestos'!I31*$I56)*'01_Supuestos'!$F$11*($H56-'01_Supuestos'!$F$9))-((('01_Supuestos'!I31*$I56)*'01_Supuestos'!$F$11*($H56-'01_Supuestos'!$F$9))*'01_Supuestos'!$F$12)-(('01_Supuestos'!I31*$I56)*'01_Supuestos'!$F$11*$K56)-(IF(('01_Supuestos'!I31*$I56)&gt;0,'01_Supuestos'!$F$15,0)))-((('01_Supuestos'!I31*$I56)*'01_Supuestos'!$F$11*($H56-'01_Supuestos'!$F$9))*'01_Supuestos'!$F$18)-($J56*'01_Supuestos'!I32)-(IF('01_Supuestos'!I30=MAX('01_Supuestos'!$C$30:$M$30),'01_Supuestos'!$F$19,0))-(MAX(0,(((('01_Supuestos'!I31*$I56)*'01_Supuestos'!$F$11*($H56-'01_Supuestos'!$F$9))-((('01_Supuestos'!I31*$I56)*'01_Supuestos'!$F$11*($H56-'01_Supuestos'!$F$9))*'01_Supuestos'!$F$12)-(('01_Supuestos'!I31*$I56)*'01_Supuestos'!$F$11*$K56)-(IF(('01_Supuestos'!I31*$I56)&gt;0,'01_Supuestos'!$F$15,0)))-($J56*'01_Supuestos'!I33)))*'01_Supuestos'!$F$16)</f>
        <v/>
      </c>
      <c r="AA56" s="101">
        <f>((('01_Supuestos'!J31*$I56)*'01_Supuestos'!$F$11*($H56-'01_Supuestos'!$F$9))-((('01_Supuestos'!J31*$I56)*'01_Supuestos'!$F$11*($H56-'01_Supuestos'!$F$9))*'01_Supuestos'!$F$12)-(('01_Supuestos'!J31*$I56)*'01_Supuestos'!$F$11*$K56)-(IF(('01_Supuestos'!J31*$I56)&gt;0,'01_Supuestos'!$F$15,0)))-((('01_Supuestos'!J31*$I56)*'01_Supuestos'!$F$11*($H56-'01_Supuestos'!$F$9))*'01_Supuestos'!$F$18)-($J56*'01_Supuestos'!J32)-(IF('01_Supuestos'!J30=MAX('01_Supuestos'!$C$30:$M$30),'01_Supuestos'!$F$19,0))-(MAX(0,(((('01_Supuestos'!J31*$I56)*'01_Supuestos'!$F$11*($H56-'01_Supuestos'!$F$9))-((('01_Supuestos'!J31*$I56)*'01_Supuestos'!$F$11*($H56-'01_Supuestos'!$F$9))*'01_Supuestos'!$F$12)-(('01_Supuestos'!J31*$I56)*'01_Supuestos'!$F$11*$K56)-(IF(('01_Supuestos'!J31*$I56)&gt;0,'01_Supuestos'!$F$15,0)))-($J56*'01_Supuestos'!J33)))*'01_Supuestos'!$F$16)</f>
        <v/>
      </c>
      <c r="AB56" s="101">
        <f>((('01_Supuestos'!K31*$I56)*'01_Supuestos'!$F$11*($H56-'01_Supuestos'!$F$9))-((('01_Supuestos'!K31*$I56)*'01_Supuestos'!$F$11*($H56-'01_Supuestos'!$F$9))*'01_Supuestos'!$F$12)-(('01_Supuestos'!K31*$I56)*'01_Supuestos'!$F$11*$K56)-(IF(('01_Supuestos'!K31*$I56)&gt;0,'01_Supuestos'!$F$15,0)))-((('01_Supuestos'!K31*$I56)*'01_Supuestos'!$F$11*($H56-'01_Supuestos'!$F$9))*'01_Supuestos'!$F$18)-($J56*'01_Supuestos'!K32)-(IF('01_Supuestos'!K30=MAX('01_Supuestos'!$C$30:$M$30),'01_Supuestos'!$F$19,0))-(MAX(0,(((('01_Supuestos'!K31*$I56)*'01_Supuestos'!$F$11*($H56-'01_Supuestos'!$F$9))-((('01_Supuestos'!K31*$I56)*'01_Supuestos'!$F$11*($H56-'01_Supuestos'!$F$9))*'01_Supuestos'!$F$12)-(('01_Supuestos'!K31*$I56)*'01_Supuestos'!$F$11*$K56)-(IF(('01_Supuestos'!K31*$I56)&gt;0,'01_Supuestos'!$F$15,0)))-($J56*'01_Supuestos'!K33)))*'01_Supuestos'!$F$16)</f>
        <v/>
      </c>
      <c r="AC56" s="101">
        <f>((('01_Supuestos'!L31*$I56)*'01_Supuestos'!$F$11*($H56-'01_Supuestos'!$F$9))-((('01_Supuestos'!L31*$I56)*'01_Supuestos'!$F$11*($H56-'01_Supuestos'!$F$9))*'01_Supuestos'!$F$12)-(('01_Supuestos'!L31*$I56)*'01_Supuestos'!$F$11*$K56)-(IF(('01_Supuestos'!L31*$I56)&gt;0,'01_Supuestos'!$F$15,0)))-((('01_Supuestos'!L31*$I56)*'01_Supuestos'!$F$11*($H56-'01_Supuestos'!$F$9))*'01_Supuestos'!$F$18)-($J56*'01_Supuestos'!L32)-(IF('01_Supuestos'!L30=MAX('01_Supuestos'!$C$30:$M$30),'01_Supuestos'!$F$19,0))-(MAX(0,(((('01_Supuestos'!L31*$I56)*'01_Supuestos'!$F$11*($H56-'01_Supuestos'!$F$9))-((('01_Supuestos'!L31*$I56)*'01_Supuestos'!$F$11*($H56-'01_Supuestos'!$F$9))*'01_Supuestos'!$F$12)-(('01_Supuestos'!L31*$I56)*'01_Supuestos'!$F$11*$K56)-(IF(('01_Supuestos'!L31*$I56)&gt;0,'01_Supuestos'!$F$15,0)))-($J56*'01_Supuestos'!L33)))*'01_Supuestos'!$F$16)</f>
        <v/>
      </c>
      <c r="AD56" s="101">
        <f>((('01_Supuestos'!M31*$I56)*'01_Supuestos'!$F$11*($H56-'01_Supuestos'!$F$9))-((('01_Supuestos'!M31*$I56)*'01_Supuestos'!$F$11*($H56-'01_Supuestos'!$F$9))*'01_Supuestos'!$F$12)-(('01_Supuestos'!M31*$I56)*'01_Supuestos'!$F$11*$K56)-(IF(('01_Supuestos'!M31*$I56)&gt;0,'01_Supuestos'!$F$15,0)))-((('01_Supuestos'!M31*$I56)*'01_Supuestos'!$F$11*($H56-'01_Supuestos'!$F$9))*'01_Supuestos'!$F$18)-($J56*'01_Supuestos'!M32)-(IF('01_Supuestos'!M30=MAX('01_Supuestos'!$C$30:$M$30),'01_Supuestos'!$F$19,0))-(MAX(0,(((('01_Supuestos'!M31*$I56)*'01_Supuestos'!$F$11*($H56-'01_Supuestos'!$F$9))-((('01_Supuestos'!M31*$I56)*'01_Supuestos'!$F$11*($H56-'01_Supuestos'!$F$9))*'01_Supuestos'!$F$12)-(('01_Supuestos'!M31*$I56)*'01_Supuestos'!$F$11*$K56)-(IF(('01_Supuestos'!M31*$I56)&gt;0,'01_Supuestos'!$F$15,0)))-($J56*'01_Supuestos'!M33)))*'01_Supuestos'!$F$16)</f>
        <v/>
      </c>
      <c r="AE56" s="101">
        <f>0</f>
        <v/>
      </c>
      <c r="AF56" s="108">
        <f>IF(S56&gt;R56,"Appraisal+Decision",IF(S56&lt;R56,"Develop Now","Indiferente"))</f>
        <v/>
      </c>
    </row>
    <row r="57">
      <c r="A57" s="6" t="n">
        <v>27</v>
      </c>
      <c r="B57" s="27">
        <f>RAND()</f>
        <v/>
      </c>
      <c r="C57" s="27">
        <f>RAND()</f>
        <v/>
      </c>
      <c r="D57" s="27">
        <f>RAND()</f>
        <v/>
      </c>
      <c r="E57" s="27">
        <f>RAND()</f>
        <v/>
      </c>
      <c r="F57" s="27">
        <f>RAND()</f>
        <v/>
      </c>
      <c r="G57" s="27">
        <f>RAND()</f>
        <v/>
      </c>
      <c r="H57" s="102">
        <f>IF(B57&lt;($B$11-$B$10)/($B$12-$B$10), $B$10+SQRT(B57*($B$11-$B$10)*($B$12-$B$10)), $B$12-SQRT((1-B57)*($B$12-$B$11)*($B$12-$B$10)))</f>
        <v/>
      </c>
      <c r="I57" s="27">
        <f>MAX(0.1,NORMINV(C57,$B$13,$B$14))</f>
        <v/>
      </c>
      <c r="J57" s="102">
        <f>'01_Supuestos'!$F$13*MAX(0.65,NORMINV(D57,1,$B$15))</f>
        <v/>
      </c>
      <c r="K57" s="102">
        <f>'01_Supuestos'!$F$14*MAX(0.6,NORMINV(E57,1,$B$16))</f>
        <v/>
      </c>
      <c r="L57" s="102">
        <f>--(F57&lt;=$B$5)</f>
        <v/>
      </c>
      <c r="M57" s="102">
        <f>IF(L57=1, IF(G57&lt;=$B$6, "+", "-"), IF(G57&lt;=(1-$B$7), "+", "-"))</f>
        <v/>
      </c>
      <c r="N57" s="103">
        <f>IF(M57="+",'05_Bayes_Arbol'!$B$16,'05_Bayes_Arbol'!$B$17)</f>
        <v/>
      </c>
      <c r="O57" s="102">
        <f>SUMPRODUCT(T57:AD57,'01_Supuestos'!$C$34:$M$34)</f>
        <v/>
      </c>
      <c r="P57" s="102">
        <f>N57*O57 + (1-N57)*$B$9</f>
        <v/>
      </c>
      <c r="Q57" s="102">
        <f>--(P57&gt;0)</f>
        <v/>
      </c>
      <c r="R57" s="102">
        <f>IF(L57=1,O57,$B$9)</f>
        <v/>
      </c>
      <c r="S57" s="102">
        <f>-$B$8 + IF(Q57=1, IF(L57=1,O57,$B$9), 0)</f>
        <v/>
      </c>
      <c r="T57" s="101">
        <f>((('01_Supuestos'!C31*$I57)*'01_Supuestos'!$F$11*($H57-'01_Supuestos'!$F$9))-((('01_Supuestos'!C31*$I57)*'01_Supuestos'!$F$11*($H57-'01_Supuestos'!$F$9))*'01_Supuestos'!$F$12)-(('01_Supuestos'!C31*$I57)*'01_Supuestos'!$F$11*$K57)-(IF(('01_Supuestos'!C31*$I57)&gt;0,'01_Supuestos'!$F$15,0)))-((('01_Supuestos'!C31*$I57)*'01_Supuestos'!$F$11*($H57-'01_Supuestos'!$F$9))*'01_Supuestos'!$F$18)-($J57*'01_Supuestos'!C32)-(IF('01_Supuestos'!C30=MAX('01_Supuestos'!$C$30:$M$30),'01_Supuestos'!$F$19,0))-(MAX(0,(((('01_Supuestos'!C31*$I57)*'01_Supuestos'!$F$11*($H57-'01_Supuestos'!$F$9))-((('01_Supuestos'!C31*$I57)*'01_Supuestos'!$F$11*($H57-'01_Supuestos'!$F$9))*'01_Supuestos'!$F$12)-(('01_Supuestos'!C31*$I57)*'01_Supuestos'!$F$11*$K57)-(IF(('01_Supuestos'!C31*$I57)&gt;0,'01_Supuestos'!$F$15,0)))-($J57*'01_Supuestos'!C33)))*'01_Supuestos'!$F$16)</f>
        <v/>
      </c>
      <c r="U57" s="101">
        <f>((('01_Supuestos'!D31*$I57)*'01_Supuestos'!$F$11*($H57-'01_Supuestos'!$F$9))-((('01_Supuestos'!D31*$I57)*'01_Supuestos'!$F$11*($H57-'01_Supuestos'!$F$9))*'01_Supuestos'!$F$12)-(('01_Supuestos'!D31*$I57)*'01_Supuestos'!$F$11*$K57)-(IF(('01_Supuestos'!D31*$I57)&gt;0,'01_Supuestos'!$F$15,0)))-((('01_Supuestos'!D31*$I57)*'01_Supuestos'!$F$11*($H57-'01_Supuestos'!$F$9))*'01_Supuestos'!$F$18)-($J57*'01_Supuestos'!D32)-(IF('01_Supuestos'!D30=MAX('01_Supuestos'!$C$30:$M$30),'01_Supuestos'!$F$19,0))-(MAX(0,(((('01_Supuestos'!D31*$I57)*'01_Supuestos'!$F$11*($H57-'01_Supuestos'!$F$9))-((('01_Supuestos'!D31*$I57)*'01_Supuestos'!$F$11*($H57-'01_Supuestos'!$F$9))*'01_Supuestos'!$F$12)-(('01_Supuestos'!D31*$I57)*'01_Supuestos'!$F$11*$K57)-(IF(('01_Supuestos'!D31*$I57)&gt;0,'01_Supuestos'!$F$15,0)))-($J57*'01_Supuestos'!D33)))*'01_Supuestos'!$F$16)</f>
        <v/>
      </c>
      <c r="V57" s="101">
        <f>((('01_Supuestos'!E31*$I57)*'01_Supuestos'!$F$11*($H57-'01_Supuestos'!$F$9))-((('01_Supuestos'!E31*$I57)*'01_Supuestos'!$F$11*($H57-'01_Supuestos'!$F$9))*'01_Supuestos'!$F$12)-(('01_Supuestos'!E31*$I57)*'01_Supuestos'!$F$11*$K57)-(IF(('01_Supuestos'!E31*$I57)&gt;0,'01_Supuestos'!$F$15,0)))-((('01_Supuestos'!E31*$I57)*'01_Supuestos'!$F$11*($H57-'01_Supuestos'!$F$9))*'01_Supuestos'!$F$18)-($J57*'01_Supuestos'!E32)-(IF('01_Supuestos'!E30=MAX('01_Supuestos'!$C$30:$M$30),'01_Supuestos'!$F$19,0))-(MAX(0,(((('01_Supuestos'!E31*$I57)*'01_Supuestos'!$F$11*($H57-'01_Supuestos'!$F$9))-((('01_Supuestos'!E31*$I57)*'01_Supuestos'!$F$11*($H57-'01_Supuestos'!$F$9))*'01_Supuestos'!$F$12)-(('01_Supuestos'!E31*$I57)*'01_Supuestos'!$F$11*$K57)-(IF(('01_Supuestos'!E31*$I57)&gt;0,'01_Supuestos'!$F$15,0)))-($J57*'01_Supuestos'!E33)))*'01_Supuestos'!$F$16)</f>
        <v/>
      </c>
      <c r="W57" s="101">
        <f>((('01_Supuestos'!F31*$I57)*'01_Supuestos'!$F$11*($H57-'01_Supuestos'!$F$9))-((('01_Supuestos'!F31*$I57)*'01_Supuestos'!$F$11*($H57-'01_Supuestos'!$F$9))*'01_Supuestos'!$F$12)-(('01_Supuestos'!F31*$I57)*'01_Supuestos'!$F$11*$K57)-(IF(('01_Supuestos'!F31*$I57)&gt;0,'01_Supuestos'!$F$15,0)))-((('01_Supuestos'!F31*$I57)*'01_Supuestos'!$F$11*($H57-'01_Supuestos'!$F$9))*'01_Supuestos'!$F$18)-($J57*'01_Supuestos'!F32)-(IF('01_Supuestos'!F30=MAX('01_Supuestos'!$C$30:$M$30),'01_Supuestos'!$F$19,0))-(MAX(0,(((('01_Supuestos'!F31*$I57)*'01_Supuestos'!$F$11*($H57-'01_Supuestos'!$F$9))-((('01_Supuestos'!F31*$I57)*'01_Supuestos'!$F$11*($H57-'01_Supuestos'!$F$9))*'01_Supuestos'!$F$12)-(('01_Supuestos'!F31*$I57)*'01_Supuestos'!$F$11*$K57)-(IF(('01_Supuestos'!F31*$I57)&gt;0,'01_Supuestos'!$F$15,0)))-($J57*'01_Supuestos'!F33)))*'01_Supuestos'!$F$16)</f>
        <v/>
      </c>
      <c r="X57" s="101">
        <f>((('01_Supuestos'!G31*$I57)*'01_Supuestos'!$F$11*($H57-'01_Supuestos'!$F$9))-((('01_Supuestos'!G31*$I57)*'01_Supuestos'!$F$11*($H57-'01_Supuestos'!$F$9))*'01_Supuestos'!$F$12)-(('01_Supuestos'!G31*$I57)*'01_Supuestos'!$F$11*$K57)-(IF(('01_Supuestos'!G31*$I57)&gt;0,'01_Supuestos'!$F$15,0)))-((('01_Supuestos'!G31*$I57)*'01_Supuestos'!$F$11*($H57-'01_Supuestos'!$F$9))*'01_Supuestos'!$F$18)-($J57*'01_Supuestos'!G32)-(IF('01_Supuestos'!G30=MAX('01_Supuestos'!$C$30:$M$30),'01_Supuestos'!$F$19,0))-(MAX(0,(((('01_Supuestos'!G31*$I57)*'01_Supuestos'!$F$11*($H57-'01_Supuestos'!$F$9))-((('01_Supuestos'!G31*$I57)*'01_Supuestos'!$F$11*($H57-'01_Supuestos'!$F$9))*'01_Supuestos'!$F$12)-(('01_Supuestos'!G31*$I57)*'01_Supuestos'!$F$11*$K57)-(IF(('01_Supuestos'!G31*$I57)&gt;0,'01_Supuestos'!$F$15,0)))-($J57*'01_Supuestos'!G33)))*'01_Supuestos'!$F$16)</f>
        <v/>
      </c>
      <c r="Y57" s="101">
        <f>((('01_Supuestos'!H31*$I57)*'01_Supuestos'!$F$11*($H57-'01_Supuestos'!$F$9))-((('01_Supuestos'!H31*$I57)*'01_Supuestos'!$F$11*($H57-'01_Supuestos'!$F$9))*'01_Supuestos'!$F$12)-(('01_Supuestos'!H31*$I57)*'01_Supuestos'!$F$11*$K57)-(IF(('01_Supuestos'!H31*$I57)&gt;0,'01_Supuestos'!$F$15,0)))-((('01_Supuestos'!H31*$I57)*'01_Supuestos'!$F$11*($H57-'01_Supuestos'!$F$9))*'01_Supuestos'!$F$18)-($J57*'01_Supuestos'!H32)-(IF('01_Supuestos'!H30=MAX('01_Supuestos'!$C$30:$M$30),'01_Supuestos'!$F$19,0))-(MAX(0,(((('01_Supuestos'!H31*$I57)*'01_Supuestos'!$F$11*($H57-'01_Supuestos'!$F$9))-((('01_Supuestos'!H31*$I57)*'01_Supuestos'!$F$11*($H57-'01_Supuestos'!$F$9))*'01_Supuestos'!$F$12)-(('01_Supuestos'!H31*$I57)*'01_Supuestos'!$F$11*$K57)-(IF(('01_Supuestos'!H31*$I57)&gt;0,'01_Supuestos'!$F$15,0)))-($J57*'01_Supuestos'!H33)))*'01_Supuestos'!$F$16)</f>
        <v/>
      </c>
      <c r="Z57" s="101">
        <f>((('01_Supuestos'!I31*$I57)*'01_Supuestos'!$F$11*($H57-'01_Supuestos'!$F$9))-((('01_Supuestos'!I31*$I57)*'01_Supuestos'!$F$11*($H57-'01_Supuestos'!$F$9))*'01_Supuestos'!$F$12)-(('01_Supuestos'!I31*$I57)*'01_Supuestos'!$F$11*$K57)-(IF(('01_Supuestos'!I31*$I57)&gt;0,'01_Supuestos'!$F$15,0)))-((('01_Supuestos'!I31*$I57)*'01_Supuestos'!$F$11*($H57-'01_Supuestos'!$F$9))*'01_Supuestos'!$F$18)-($J57*'01_Supuestos'!I32)-(IF('01_Supuestos'!I30=MAX('01_Supuestos'!$C$30:$M$30),'01_Supuestos'!$F$19,0))-(MAX(0,(((('01_Supuestos'!I31*$I57)*'01_Supuestos'!$F$11*($H57-'01_Supuestos'!$F$9))-((('01_Supuestos'!I31*$I57)*'01_Supuestos'!$F$11*($H57-'01_Supuestos'!$F$9))*'01_Supuestos'!$F$12)-(('01_Supuestos'!I31*$I57)*'01_Supuestos'!$F$11*$K57)-(IF(('01_Supuestos'!I31*$I57)&gt;0,'01_Supuestos'!$F$15,0)))-($J57*'01_Supuestos'!I33)))*'01_Supuestos'!$F$16)</f>
        <v/>
      </c>
      <c r="AA57" s="101">
        <f>((('01_Supuestos'!J31*$I57)*'01_Supuestos'!$F$11*($H57-'01_Supuestos'!$F$9))-((('01_Supuestos'!J31*$I57)*'01_Supuestos'!$F$11*($H57-'01_Supuestos'!$F$9))*'01_Supuestos'!$F$12)-(('01_Supuestos'!J31*$I57)*'01_Supuestos'!$F$11*$K57)-(IF(('01_Supuestos'!J31*$I57)&gt;0,'01_Supuestos'!$F$15,0)))-((('01_Supuestos'!J31*$I57)*'01_Supuestos'!$F$11*($H57-'01_Supuestos'!$F$9))*'01_Supuestos'!$F$18)-($J57*'01_Supuestos'!J32)-(IF('01_Supuestos'!J30=MAX('01_Supuestos'!$C$30:$M$30),'01_Supuestos'!$F$19,0))-(MAX(0,(((('01_Supuestos'!J31*$I57)*'01_Supuestos'!$F$11*($H57-'01_Supuestos'!$F$9))-((('01_Supuestos'!J31*$I57)*'01_Supuestos'!$F$11*($H57-'01_Supuestos'!$F$9))*'01_Supuestos'!$F$12)-(('01_Supuestos'!J31*$I57)*'01_Supuestos'!$F$11*$K57)-(IF(('01_Supuestos'!J31*$I57)&gt;0,'01_Supuestos'!$F$15,0)))-($J57*'01_Supuestos'!J33)))*'01_Supuestos'!$F$16)</f>
        <v/>
      </c>
      <c r="AB57" s="101">
        <f>((('01_Supuestos'!K31*$I57)*'01_Supuestos'!$F$11*($H57-'01_Supuestos'!$F$9))-((('01_Supuestos'!K31*$I57)*'01_Supuestos'!$F$11*($H57-'01_Supuestos'!$F$9))*'01_Supuestos'!$F$12)-(('01_Supuestos'!K31*$I57)*'01_Supuestos'!$F$11*$K57)-(IF(('01_Supuestos'!K31*$I57)&gt;0,'01_Supuestos'!$F$15,0)))-((('01_Supuestos'!K31*$I57)*'01_Supuestos'!$F$11*($H57-'01_Supuestos'!$F$9))*'01_Supuestos'!$F$18)-($J57*'01_Supuestos'!K32)-(IF('01_Supuestos'!K30=MAX('01_Supuestos'!$C$30:$M$30),'01_Supuestos'!$F$19,0))-(MAX(0,(((('01_Supuestos'!K31*$I57)*'01_Supuestos'!$F$11*($H57-'01_Supuestos'!$F$9))-((('01_Supuestos'!K31*$I57)*'01_Supuestos'!$F$11*($H57-'01_Supuestos'!$F$9))*'01_Supuestos'!$F$12)-(('01_Supuestos'!K31*$I57)*'01_Supuestos'!$F$11*$K57)-(IF(('01_Supuestos'!K31*$I57)&gt;0,'01_Supuestos'!$F$15,0)))-($J57*'01_Supuestos'!K33)))*'01_Supuestos'!$F$16)</f>
        <v/>
      </c>
      <c r="AC57" s="101">
        <f>((('01_Supuestos'!L31*$I57)*'01_Supuestos'!$F$11*($H57-'01_Supuestos'!$F$9))-((('01_Supuestos'!L31*$I57)*'01_Supuestos'!$F$11*($H57-'01_Supuestos'!$F$9))*'01_Supuestos'!$F$12)-(('01_Supuestos'!L31*$I57)*'01_Supuestos'!$F$11*$K57)-(IF(('01_Supuestos'!L31*$I57)&gt;0,'01_Supuestos'!$F$15,0)))-((('01_Supuestos'!L31*$I57)*'01_Supuestos'!$F$11*($H57-'01_Supuestos'!$F$9))*'01_Supuestos'!$F$18)-($J57*'01_Supuestos'!L32)-(IF('01_Supuestos'!L30=MAX('01_Supuestos'!$C$30:$M$30),'01_Supuestos'!$F$19,0))-(MAX(0,(((('01_Supuestos'!L31*$I57)*'01_Supuestos'!$F$11*($H57-'01_Supuestos'!$F$9))-((('01_Supuestos'!L31*$I57)*'01_Supuestos'!$F$11*($H57-'01_Supuestos'!$F$9))*'01_Supuestos'!$F$12)-(('01_Supuestos'!L31*$I57)*'01_Supuestos'!$F$11*$K57)-(IF(('01_Supuestos'!L31*$I57)&gt;0,'01_Supuestos'!$F$15,0)))-($J57*'01_Supuestos'!L33)))*'01_Supuestos'!$F$16)</f>
        <v/>
      </c>
      <c r="AD57" s="101">
        <f>((('01_Supuestos'!M31*$I57)*'01_Supuestos'!$F$11*($H57-'01_Supuestos'!$F$9))-((('01_Supuestos'!M31*$I57)*'01_Supuestos'!$F$11*($H57-'01_Supuestos'!$F$9))*'01_Supuestos'!$F$12)-(('01_Supuestos'!M31*$I57)*'01_Supuestos'!$F$11*$K57)-(IF(('01_Supuestos'!M31*$I57)&gt;0,'01_Supuestos'!$F$15,0)))-((('01_Supuestos'!M31*$I57)*'01_Supuestos'!$F$11*($H57-'01_Supuestos'!$F$9))*'01_Supuestos'!$F$18)-($J57*'01_Supuestos'!M32)-(IF('01_Supuestos'!M30=MAX('01_Supuestos'!$C$30:$M$30),'01_Supuestos'!$F$19,0))-(MAX(0,(((('01_Supuestos'!M31*$I57)*'01_Supuestos'!$F$11*($H57-'01_Supuestos'!$F$9))-((('01_Supuestos'!M31*$I57)*'01_Supuestos'!$F$11*($H57-'01_Supuestos'!$F$9))*'01_Supuestos'!$F$12)-(('01_Supuestos'!M31*$I57)*'01_Supuestos'!$F$11*$K57)-(IF(('01_Supuestos'!M31*$I57)&gt;0,'01_Supuestos'!$F$15,0)))-($J57*'01_Supuestos'!M33)))*'01_Supuestos'!$F$16)</f>
        <v/>
      </c>
      <c r="AE57" s="101">
        <f>0</f>
        <v/>
      </c>
      <c r="AF57" s="108">
        <f>IF(S57&gt;R57,"Appraisal+Decision",IF(S57&lt;R57,"Develop Now","Indiferente"))</f>
        <v/>
      </c>
    </row>
    <row r="58">
      <c r="A58" s="6" t="n">
        <v>28</v>
      </c>
      <c r="B58" s="27">
        <f>RAND()</f>
        <v/>
      </c>
      <c r="C58" s="27">
        <f>RAND()</f>
        <v/>
      </c>
      <c r="D58" s="27">
        <f>RAND()</f>
        <v/>
      </c>
      <c r="E58" s="27">
        <f>RAND()</f>
        <v/>
      </c>
      <c r="F58" s="27">
        <f>RAND()</f>
        <v/>
      </c>
      <c r="G58" s="27">
        <f>RAND()</f>
        <v/>
      </c>
      <c r="H58" s="102">
        <f>IF(B58&lt;($B$11-$B$10)/($B$12-$B$10), $B$10+SQRT(B58*($B$11-$B$10)*($B$12-$B$10)), $B$12-SQRT((1-B58)*($B$12-$B$11)*($B$12-$B$10)))</f>
        <v/>
      </c>
      <c r="I58" s="27">
        <f>MAX(0.1,NORMINV(C58,$B$13,$B$14))</f>
        <v/>
      </c>
      <c r="J58" s="102">
        <f>'01_Supuestos'!$F$13*MAX(0.65,NORMINV(D58,1,$B$15))</f>
        <v/>
      </c>
      <c r="K58" s="102">
        <f>'01_Supuestos'!$F$14*MAX(0.6,NORMINV(E58,1,$B$16))</f>
        <v/>
      </c>
      <c r="L58" s="102">
        <f>--(F58&lt;=$B$5)</f>
        <v/>
      </c>
      <c r="M58" s="102">
        <f>IF(L58=1, IF(G58&lt;=$B$6, "+", "-"), IF(G58&lt;=(1-$B$7), "+", "-"))</f>
        <v/>
      </c>
      <c r="N58" s="103">
        <f>IF(M58="+",'05_Bayes_Arbol'!$B$16,'05_Bayes_Arbol'!$B$17)</f>
        <v/>
      </c>
      <c r="O58" s="102">
        <f>SUMPRODUCT(T58:AD58,'01_Supuestos'!$C$34:$M$34)</f>
        <v/>
      </c>
      <c r="P58" s="102">
        <f>N58*O58 + (1-N58)*$B$9</f>
        <v/>
      </c>
      <c r="Q58" s="102">
        <f>--(P58&gt;0)</f>
        <v/>
      </c>
      <c r="R58" s="102">
        <f>IF(L58=1,O58,$B$9)</f>
        <v/>
      </c>
      <c r="S58" s="102">
        <f>-$B$8 + IF(Q58=1, IF(L58=1,O58,$B$9), 0)</f>
        <v/>
      </c>
      <c r="T58" s="101">
        <f>((('01_Supuestos'!C31*$I58)*'01_Supuestos'!$F$11*($H58-'01_Supuestos'!$F$9))-((('01_Supuestos'!C31*$I58)*'01_Supuestos'!$F$11*($H58-'01_Supuestos'!$F$9))*'01_Supuestos'!$F$12)-(('01_Supuestos'!C31*$I58)*'01_Supuestos'!$F$11*$K58)-(IF(('01_Supuestos'!C31*$I58)&gt;0,'01_Supuestos'!$F$15,0)))-((('01_Supuestos'!C31*$I58)*'01_Supuestos'!$F$11*($H58-'01_Supuestos'!$F$9))*'01_Supuestos'!$F$18)-($J58*'01_Supuestos'!C32)-(IF('01_Supuestos'!C30=MAX('01_Supuestos'!$C$30:$M$30),'01_Supuestos'!$F$19,0))-(MAX(0,(((('01_Supuestos'!C31*$I58)*'01_Supuestos'!$F$11*($H58-'01_Supuestos'!$F$9))-((('01_Supuestos'!C31*$I58)*'01_Supuestos'!$F$11*($H58-'01_Supuestos'!$F$9))*'01_Supuestos'!$F$12)-(('01_Supuestos'!C31*$I58)*'01_Supuestos'!$F$11*$K58)-(IF(('01_Supuestos'!C31*$I58)&gt;0,'01_Supuestos'!$F$15,0)))-($J58*'01_Supuestos'!C33)))*'01_Supuestos'!$F$16)</f>
        <v/>
      </c>
      <c r="U58" s="101">
        <f>((('01_Supuestos'!D31*$I58)*'01_Supuestos'!$F$11*($H58-'01_Supuestos'!$F$9))-((('01_Supuestos'!D31*$I58)*'01_Supuestos'!$F$11*($H58-'01_Supuestos'!$F$9))*'01_Supuestos'!$F$12)-(('01_Supuestos'!D31*$I58)*'01_Supuestos'!$F$11*$K58)-(IF(('01_Supuestos'!D31*$I58)&gt;0,'01_Supuestos'!$F$15,0)))-((('01_Supuestos'!D31*$I58)*'01_Supuestos'!$F$11*($H58-'01_Supuestos'!$F$9))*'01_Supuestos'!$F$18)-($J58*'01_Supuestos'!D32)-(IF('01_Supuestos'!D30=MAX('01_Supuestos'!$C$30:$M$30),'01_Supuestos'!$F$19,0))-(MAX(0,(((('01_Supuestos'!D31*$I58)*'01_Supuestos'!$F$11*($H58-'01_Supuestos'!$F$9))-((('01_Supuestos'!D31*$I58)*'01_Supuestos'!$F$11*($H58-'01_Supuestos'!$F$9))*'01_Supuestos'!$F$12)-(('01_Supuestos'!D31*$I58)*'01_Supuestos'!$F$11*$K58)-(IF(('01_Supuestos'!D31*$I58)&gt;0,'01_Supuestos'!$F$15,0)))-($J58*'01_Supuestos'!D33)))*'01_Supuestos'!$F$16)</f>
        <v/>
      </c>
      <c r="V58" s="101">
        <f>((('01_Supuestos'!E31*$I58)*'01_Supuestos'!$F$11*($H58-'01_Supuestos'!$F$9))-((('01_Supuestos'!E31*$I58)*'01_Supuestos'!$F$11*($H58-'01_Supuestos'!$F$9))*'01_Supuestos'!$F$12)-(('01_Supuestos'!E31*$I58)*'01_Supuestos'!$F$11*$K58)-(IF(('01_Supuestos'!E31*$I58)&gt;0,'01_Supuestos'!$F$15,0)))-((('01_Supuestos'!E31*$I58)*'01_Supuestos'!$F$11*($H58-'01_Supuestos'!$F$9))*'01_Supuestos'!$F$18)-($J58*'01_Supuestos'!E32)-(IF('01_Supuestos'!E30=MAX('01_Supuestos'!$C$30:$M$30),'01_Supuestos'!$F$19,0))-(MAX(0,(((('01_Supuestos'!E31*$I58)*'01_Supuestos'!$F$11*($H58-'01_Supuestos'!$F$9))-((('01_Supuestos'!E31*$I58)*'01_Supuestos'!$F$11*($H58-'01_Supuestos'!$F$9))*'01_Supuestos'!$F$12)-(('01_Supuestos'!E31*$I58)*'01_Supuestos'!$F$11*$K58)-(IF(('01_Supuestos'!E31*$I58)&gt;0,'01_Supuestos'!$F$15,0)))-($J58*'01_Supuestos'!E33)))*'01_Supuestos'!$F$16)</f>
        <v/>
      </c>
      <c r="W58" s="101">
        <f>((('01_Supuestos'!F31*$I58)*'01_Supuestos'!$F$11*($H58-'01_Supuestos'!$F$9))-((('01_Supuestos'!F31*$I58)*'01_Supuestos'!$F$11*($H58-'01_Supuestos'!$F$9))*'01_Supuestos'!$F$12)-(('01_Supuestos'!F31*$I58)*'01_Supuestos'!$F$11*$K58)-(IF(('01_Supuestos'!F31*$I58)&gt;0,'01_Supuestos'!$F$15,0)))-((('01_Supuestos'!F31*$I58)*'01_Supuestos'!$F$11*($H58-'01_Supuestos'!$F$9))*'01_Supuestos'!$F$18)-($J58*'01_Supuestos'!F32)-(IF('01_Supuestos'!F30=MAX('01_Supuestos'!$C$30:$M$30),'01_Supuestos'!$F$19,0))-(MAX(0,(((('01_Supuestos'!F31*$I58)*'01_Supuestos'!$F$11*($H58-'01_Supuestos'!$F$9))-((('01_Supuestos'!F31*$I58)*'01_Supuestos'!$F$11*($H58-'01_Supuestos'!$F$9))*'01_Supuestos'!$F$12)-(('01_Supuestos'!F31*$I58)*'01_Supuestos'!$F$11*$K58)-(IF(('01_Supuestos'!F31*$I58)&gt;0,'01_Supuestos'!$F$15,0)))-($J58*'01_Supuestos'!F33)))*'01_Supuestos'!$F$16)</f>
        <v/>
      </c>
      <c r="X58" s="101">
        <f>((('01_Supuestos'!G31*$I58)*'01_Supuestos'!$F$11*($H58-'01_Supuestos'!$F$9))-((('01_Supuestos'!G31*$I58)*'01_Supuestos'!$F$11*($H58-'01_Supuestos'!$F$9))*'01_Supuestos'!$F$12)-(('01_Supuestos'!G31*$I58)*'01_Supuestos'!$F$11*$K58)-(IF(('01_Supuestos'!G31*$I58)&gt;0,'01_Supuestos'!$F$15,0)))-((('01_Supuestos'!G31*$I58)*'01_Supuestos'!$F$11*($H58-'01_Supuestos'!$F$9))*'01_Supuestos'!$F$18)-($J58*'01_Supuestos'!G32)-(IF('01_Supuestos'!G30=MAX('01_Supuestos'!$C$30:$M$30),'01_Supuestos'!$F$19,0))-(MAX(0,(((('01_Supuestos'!G31*$I58)*'01_Supuestos'!$F$11*($H58-'01_Supuestos'!$F$9))-((('01_Supuestos'!G31*$I58)*'01_Supuestos'!$F$11*($H58-'01_Supuestos'!$F$9))*'01_Supuestos'!$F$12)-(('01_Supuestos'!G31*$I58)*'01_Supuestos'!$F$11*$K58)-(IF(('01_Supuestos'!G31*$I58)&gt;0,'01_Supuestos'!$F$15,0)))-($J58*'01_Supuestos'!G33)))*'01_Supuestos'!$F$16)</f>
        <v/>
      </c>
      <c r="Y58" s="101">
        <f>((('01_Supuestos'!H31*$I58)*'01_Supuestos'!$F$11*($H58-'01_Supuestos'!$F$9))-((('01_Supuestos'!H31*$I58)*'01_Supuestos'!$F$11*($H58-'01_Supuestos'!$F$9))*'01_Supuestos'!$F$12)-(('01_Supuestos'!H31*$I58)*'01_Supuestos'!$F$11*$K58)-(IF(('01_Supuestos'!H31*$I58)&gt;0,'01_Supuestos'!$F$15,0)))-((('01_Supuestos'!H31*$I58)*'01_Supuestos'!$F$11*($H58-'01_Supuestos'!$F$9))*'01_Supuestos'!$F$18)-($J58*'01_Supuestos'!H32)-(IF('01_Supuestos'!H30=MAX('01_Supuestos'!$C$30:$M$30),'01_Supuestos'!$F$19,0))-(MAX(0,(((('01_Supuestos'!H31*$I58)*'01_Supuestos'!$F$11*($H58-'01_Supuestos'!$F$9))-((('01_Supuestos'!H31*$I58)*'01_Supuestos'!$F$11*($H58-'01_Supuestos'!$F$9))*'01_Supuestos'!$F$12)-(('01_Supuestos'!H31*$I58)*'01_Supuestos'!$F$11*$K58)-(IF(('01_Supuestos'!H31*$I58)&gt;0,'01_Supuestos'!$F$15,0)))-($J58*'01_Supuestos'!H33)))*'01_Supuestos'!$F$16)</f>
        <v/>
      </c>
      <c r="Z58" s="101">
        <f>((('01_Supuestos'!I31*$I58)*'01_Supuestos'!$F$11*($H58-'01_Supuestos'!$F$9))-((('01_Supuestos'!I31*$I58)*'01_Supuestos'!$F$11*($H58-'01_Supuestos'!$F$9))*'01_Supuestos'!$F$12)-(('01_Supuestos'!I31*$I58)*'01_Supuestos'!$F$11*$K58)-(IF(('01_Supuestos'!I31*$I58)&gt;0,'01_Supuestos'!$F$15,0)))-((('01_Supuestos'!I31*$I58)*'01_Supuestos'!$F$11*($H58-'01_Supuestos'!$F$9))*'01_Supuestos'!$F$18)-($J58*'01_Supuestos'!I32)-(IF('01_Supuestos'!I30=MAX('01_Supuestos'!$C$30:$M$30),'01_Supuestos'!$F$19,0))-(MAX(0,(((('01_Supuestos'!I31*$I58)*'01_Supuestos'!$F$11*($H58-'01_Supuestos'!$F$9))-((('01_Supuestos'!I31*$I58)*'01_Supuestos'!$F$11*($H58-'01_Supuestos'!$F$9))*'01_Supuestos'!$F$12)-(('01_Supuestos'!I31*$I58)*'01_Supuestos'!$F$11*$K58)-(IF(('01_Supuestos'!I31*$I58)&gt;0,'01_Supuestos'!$F$15,0)))-($J58*'01_Supuestos'!I33)))*'01_Supuestos'!$F$16)</f>
        <v/>
      </c>
      <c r="AA58" s="101">
        <f>((('01_Supuestos'!J31*$I58)*'01_Supuestos'!$F$11*($H58-'01_Supuestos'!$F$9))-((('01_Supuestos'!J31*$I58)*'01_Supuestos'!$F$11*($H58-'01_Supuestos'!$F$9))*'01_Supuestos'!$F$12)-(('01_Supuestos'!J31*$I58)*'01_Supuestos'!$F$11*$K58)-(IF(('01_Supuestos'!J31*$I58)&gt;0,'01_Supuestos'!$F$15,0)))-((('01_Supuestos'!J31*$I58)*'01_Supuestos'!$F$11*($H58-'01_Supuestos'!$F$9))*'01_Supuestos'!$F$18)-($J58*'01_Supuestos'!J32)-(IF('01_Supuestos'!J30=MAX('01_Supuestos'!$C$30:$M$30),'01_Supuestos'!$F$19,0))-(MAX(0,(((('01_Supuestos'!J31*$I58)*'01_Supuestos'!$F$11*($H58-'01_Supuestos'!$F$9))-((('01_Supuestos'!J31*$I58)*'01_Supuestos'!$F$11*($H58-'01_Supuestos'!$F$9))*'01_Supuestos'!$F$12)-(('01_Supuestos'!J31*$I58)*'01_Supuestos'!$F$11*$K58)-(IF(('01_Supuestos'!J31*$I58)&gt;0,'01_Supuestos'!$F$15,0)))-($J58*'01_Supuestos'!J33)))*'01_Supuestos'!$F$16)</f>
        <v/>
      </c>
      <c r="AB58" s="101">
        <f>((('01_Supuestos'!K31*$I58)*'01_Supuestos'!$F$11*($H58-'01_Supuestos'!$F$9))-((('01_Supuestos'!K31*$I58)*'01_Supuestos'!$F$11*($H58-'01_Supuestos'!$F$9))*'01_Supuestos'!$F$12)-(('01_Supuestos'!K31*$I58)*'01_Supuestos'!$F$11*$K58)-(IF(('01_Supuestos'!K31*$I58)&gt;0,'01_Supuestos'!$F$15,0)))-((('01_Supuestos'!K31*$I58)*'01_Supuestos'!$F$11*($H58-'01_Supuestos'!$F$9))*'01_Supuestos'!$F$18)-($J58*'01_Supuestos'!K32)-(IF('01_Supuestos'!K30=MAX('01_Supuestos'!$C$30:$M$30),'01_Supuestos'!$F$19,0))-(MAX(0,(((('01_Supuestos'!K31*$I58)*'01_Supuestos'!$F$11*($H58-'01_Supuestos'!$F$9))-((('01_Supuestos'!K31*$I58)*'01_Supuestos'!$F$11*($H58-'01_Supuestos'!$F$9))*'01_Supuestos'!$F$12)-(('01_Supuestos'!K31*$I58)*'01_Supuestos'!$F$11*$K58)-(IF(('01_Supuestos'!K31*$I58)&gt;0,'01_Supuestos'!$F$15,0)))-($J58*'01_Supuestos'!K33)))*'01_Supuestos'!$F$16)</f>
        <v/>
      </c>
      <c r="AC58" s="101">
        <f>((('01_Supuestos'!L31*$I58)*'01_Supuestos'!$F$11*($H58-'01_Supuestos'!$F$9))-((('01_Supuestos'!L31*$I58)*'01_Supuestos'!$F$11*($H58-'01_Supuestos'!$F$9))*'01_Supuestos'!$F$12)-(('01_Supuestos'!L31*$I58)*'01_Supuestos'!$F$11*$K58)-(IF(('01_Supuestos'!L31*$I58)&gt;0,'01_Supuestos'!$F$15,0)))-((('01_Supuestos'!L31*$I58)*'01_Supuestos'!$F$11*($H58-'01_Supuestos'!$F$9))*'01_Supuestos'!$F$18)-($J58*'01_Supuestos'!L32)-(IF('01_Supuestos'!L30=MAX('01_Supuestos'!$C$30:$M$30),'01_Supuestos'!$F$19,0))-(MAX(0,(((('01_Supuestos'!L31*$I58)*'01_Supuestos'!$F$11*($H58-'01_Supuestos'!$F$9))-((('01_Supuestos'!L31*$I58)*'01_Supuestos'!$F$11*($H58-'01_Supuestos'!$F$9))*'01_Supuestos'!$F$12)-(('01_Supuestos'!L31*$I58)*'01_Supuestos'!$F$11*$K58)-(IF(('01_Supuestos'!L31*$I58)&gt;0,'01_Supuestos'!$F$15,0)))-($J58*'01_Supuestos'!L33)))*'01_Supuestos'!$F$16)</f>
        <v/>
      </c>
      <c r="AD58" s="101">
        <f>((('01_Supuestos'!M31*$I58)*'01_Supuestos'!$F$11*($H58-'01_Supuestos'!$F$9))-((('01_Supuestos'!M31*$I58)*'01_Supuestos'!$F$11*($H58-'01_Supuestos'!$F$9))*'01_Supuestos'!$F$12)-(('01_Supuestos'!M31*$I58)*'01_Supuestos'!$F$11*$K58)-(IF(('01_Supuestos'!M31*$I58)&gt;0,'01_Supuestos'!$F$15,0)))-((('01_Supuestos'!M31*$I58)*'01_Supuestos'!$F$11*($H58-'01_Supuestos'!$F$9))*'01_Supuestos'!$F$18)-($J58*'01_Supuestos'!M32)-(IF('01_Supuestos'!M30=MAX('01_Supuestos'!$C$30:$M$30),'01_Supuestos'!$F$19,0))-(MAX(0,(((('01_Supuestos'!M31*$I58)*'01_Supuestos'!$F$11*($H58-'01_Supuestos'!$F$9))-((('01_Supuestos'!M31*$I58)*'01_Supuestos'!$F$11*($H58-'01_Supuestos'!$F$9))*'01_Supuestos'!$F$12)-(('01_Supuestos'!M31*$I58)*'01_Supuestos'!$F$11*$K58)-(IF(('01_Supuestos'!M31*$I58)&gt;0,'01_Supuestos'!$F$15,0)))-($J58*'01_Supuestos'!M33)))*'01_Supuestos'!$F$16)</f>
        <v/>
      </c>
      <c r="AE58" s="101">
        <f>0</f>
        <v/>
      </c>
      <c r="AF58" s="108">
        <f>IF(S58&gt;R58,"Appraisal+Decision",IF(S58&lt;R58,"Develop Now","Indiferente"))</f>
        <v/>
      </c>
    </row>
    <row r="59">
      <c r="A59" s="6" t="n">
        <v>29</v>
      </c>
      <c r="B59" s="27">
        <f>RAND()</f>
        <v/>
      </c>
      <c r="C59" s="27">
        <f>RAND()</f>
        <v/>
      </c>
      <c r="D59" s="27">
        <f>RAND()</f>
        <v/>
      </c>
      <c r="E59" s="27">
        <f>RAND()</f>
        <v/>
      </c>
      <c r="F59" s="27">
        <f>RAND()</f>
        <v/>
      </c>
      <c r="G59" s="27">
        <f>RAND()</f>
        <v/>
      </c>
      <c r="H59" s="102">
        <f>IF(B59&lt;($B$11-$B$10)/($B$12-$B$10), $B$10+SQRT(B59*($B$11-$B$10)*($B$12-$B$10)), $B$12-SQRT((1-B59)*($B$12-$B$11)*($B$12-$B$10)))</f>
        <v/>
      </c>
      <c r="I59" s="27">
        <f>MAX(0.1,NORMINV(C59,$B$13,$B$14))</f>
        <v/>
      </c>
      <c r="J59" s="102">
        <f>'01_Supuestos'!$F$13*MAX(0.65,NORMINV(D59,1,$B$15))</f>
        <v/>
      </c>
      <c r="K59" s="102">
        <f>'01_Supuestos'!$F$14*MAX(0.6,NORMINV(E59,1,$B$16))</f>
        <v/>
      </c>
      <c r="L59" s="102">
        <f>--(F59&lt;=$B$5)</f>
        <v/>
      </c>
      <c r="M59" s="102">
        <f>IF(L59=1, IF(G59&lt;=$B$6, "+", "-"), IF(G59&lt;=(1-$B$7), "+", "-"))</f>
        <v/>
      </c>
      <c r="N59" s="103">
        <f>IF(M59="+",'05_Bayes_Arbol'!$B$16,'05_Bayes_Arbol'!$B$17)</f>
        <v/>
      </c>
      <c r="O59" s="102">
        <f>SUMPRODUCT(T59:AD59,'01_Supuestos'!$C$34:$M$34)</f>
        <v/>
      </c>
      <c r="P59" s="102">
        <f>N59*O59 + (1-N59)*$B$9</f>
        <v/>
      </c>
      <c r="Q59" s="102">
        <f>--(P59&gt;0)</f>
        <v/>
      </c>
      <c r="R59" s="102">
        <f>IF(L59=1,O59,$B$9)</f>
        <v/>
      </c>
      <c r="S59" s="102">
        <f>-$B$8 + IF(Q59=1, IF(L59=1,O59,$B$9), 0)</f>
        <v/>
      </c>
      <c r="T59" s="101">
        <f>((('01_Supuestos'!C31*$I59)*'01_Supuestos'!$F$11*($H59-'01_Supuestos'!$F$9))-((('01_Supuestos'!C31*$I59)*'01_Supuestos'!$F$11*($H59-'01_Supuestos'!$F$9))*'01_Supuestos'!$F$12)-(('01_Supuestos'!C31*$I59)*'01_Supuestos'!$F$11*$K59)-(IF(('01_Supuestos'!C31*$I59)&gt;0,'01_Supuestos'!$F$15,0)))-((('01_Supuestos'!C31*$I59)*'01_Supuestos'!$F$11*($H59-'01_Supuestos'!$F$9))*'01_Supuestos'!$F$18)-($J59*'01_Supuestos'!C32)-(IF('01_Supuestos'!C30=MAX('01_Supuestos'!$C$30:$M$30),'01_Supuestos'!$F$19,0))-(MAX(0,(((('01_Supuestos'!C31*$I59)*'01_Supuestos'!$F$11*($H59-'01_Supuestos'!$F$9))-((('01_Supuestos'!C31*$I59)*'01_Supuestos'!$F$11*($H59-'01_Supuestos'!$F$9))*'01_Supuestos'!$F$12)-(('01_Supuestos'!C31*$I59)*'01_Supuestos'!$F$11*$K59)-(IF(('01_Supuestos'!C31*$I59)&gt;0,'01_Supuestos'!$F$15,0)))-($J59*'01_Supuestos'!C33)))*'01_Supuestos'!$F$16)</f>
        <v/>
      </c>
      <c r="U59" s="101">
        <f>((('01_Supuestos'!D31*$I59)*'01_Supuestos'!$F$11*($H59-'01_Supuestos'!$F$9))-((('01_Supuestos'!D31*$I59)*'01_Supuestos'!$F$11*($H59-'01_Supuestos'!$F$9))*'01_Supuestos'!$F$12)-(('01_Supuestos'!D31*$I59)*'01_Supuestos'!$F$11*$K59)-(IF(('01_Supuestos'!D31*$I59)&gt;0,'01_Supuestos'!$F$15,0)))-((('01_Supuestos'!D31*$I59)*'01_Supuestos'!$F$11*($H59-'01_Supuestos'!$F$9))*'01_Supuestos'!$F$18)-($J59*'01_Supuestos'!D32)-(IF('01_Supuestos'!D30=MAX('01_Supuestos'!$C$30:$M$30),'01_Supuestos'!$F$19,0))-(MAX(0,(((('01_Supuestos'!D31*$I59)*'01_Supuestos'!$F$11*($H59-'01_Supuestos'!$F$9))-((('01_Supuestos'!D31*$I59)*'01_Supuestos'!$F$11*($H59-'01_Supuestos'!$F$9))*'01_Supuestos'!$F$12)-(('01_Supuestos'!D31*$I59)*'01_Supuestos'!$F$11*$K59)-(IF(('01_Supuestos'!D31*$I59)&gt;0,'01_Supuestos'!$F$15,0)))-($J59*'01_Supuestos'!D33)))*'01_Supuestos'!$F$16)</f>
        <v/>
      </c>
      <c r="V59" s="101">
        <f>((('01_Supuestos'!E31*$I59)*'01_Supuestos'!$F$11*($H59-'01_Supuestos'!$F$9))-((('01_Supuestos'!E31*$I59)*'01_Supuestos'!$F$11*($H59-'01_Supuestos'!$F$9))*'01_Supuestos'!$F$12)-(('01_Supuestos'!E31*$I59)*'01_Supuestos'!$F$11*$K59)-(IF(('01_Supuestos'!E31*$I59)&gt;0,'01_Supuestos'!$F$15,0)))-((('01_Supuestos'!E31*$I59)*'01_Supuestos'!$F$11*($H59-'01_Supuestos'!$F$9))*'01_Supuestos'!$F$18)-($J59*'01_Supuestos'!E32)-(IF('01_Supuestos'!E30=MAX('01_Supuestos'!$C$30:$M$30),'01_Supuestos'!$F$19,0))-(MAX(0,(((('01_Supuestos'!E31*$I59)*'01_Supuestos'!$F$11*($H59-'01_Supuestos'!$F$9))-((('01_Supuestos'!E31*$I59)*'01_Supuestos'!$F$11*($H59-'01_Supuestos'!$F$9))*'01_Supuestos'!$F$12)-(('01_Supuestos'!E31*$I59)*'01_Supuestos'!$F$11*$K59)-(IF(('01_Supuestos'!E31*$I59)&gt;0,'01_Supuestos'!$F$15,0)))-($J59*'01_Supuestos'!E33)))*'01_Supuestos'!$F$16)</f>
        <v/>
      </c>
      <c r="W59" s="101">
        <f>((('01_Supuestos'!F31*$I59)*'01_Supuestos'!$F$11*($H59-'01_Supuestos'!$F$9))-((('01_Supuestos'!F31*$I59)*'01_Supuestos'!$F$11*($H59-'01_Supuestos'!$F$9))*'01_Supuestos'!$F$12)-(('01_Supuestos'!F31*$I59)*'01_Supuestos'!$F$11*$K59)-(IF(('01_Supuestos'!F31*$I59)&gt;0,'01_Supuestos'!$F$15,0)))-((('01_Supuestos'!F31*$I59)*'01_Supuestos'!$F$11*($H59-'01_Supuestos'!$F$9))*'01_Supuestos'!$F$18)-($J59*'01_Supuestos'!F32)-(IF('01_Supuestos'!F30=MAX('01_Supuestos'!$C$30:$M$30),'01_Supuestos'!$F$19,0))-(MAX(0,(((('01_Supuestos'!F31*$I59)*'01_Supuestos'!$F$11*($H59-'01_Supuestos'!$F$9))-((('01_Supuestos'!F31*$I59)*'01_Supuestos'!$F$11*($H59-'01_Supuestos'!$F$9))*'01_Supuestos'!$F$12)-(('01_Supuestos'!F31*$I59)*'01_Supuestos'!$F$11*$K59)-(IF(('01_Supuestos'!F31*$I59)&gt;0,'01_Supuestos'!$F$15,0)))-($J59*'01_Supuestos'!F33)))*'01_Supuestos'!$F$16)</f>
        <v/>
      </c>
      <c r="X59" s="101">
        <f>((('01_Supuestos'!G31*$I59)*'01_Supuestos'!$F$11*($H59-'01_Supuestos'!$F$9))-((('01_Supuestos'!G31*$I59)*'01_Supuestos'!$F$11*($H59-'01_Supuestos'!$F$9))*'01_Supuestos'!$F$12)-(('01_Supuestos'!G31*$I59)*'01_Supuestos'!$F$11*$K59)-(IF(('01_Supuestos'!G31*$I59)&gt;0,'01_Supuestos'!$F$15,0)))-((('01_Supuestos'!G31*$I59)*'01_Supuestos'!$F$11*($H59-'01_Supuestos'!$F$9))*'01_Supuestos'!$F$18)-($J59*'01_Supuestos'!G32)-(IF('01_Supuestos'!G30=MAX('01_Supuestos'!$C$30:$M$30),'01_Supuestos'!$F$19,0))-(MAX(0,(((('01_Supuestos'!G31*$I59)*'01_Supuestos'!$F$11*($H59-'01_Supuestos'!$F$9))-((('01_Supuestos'!G31*$I59)*'01_Supuestos'!$F$11*($H59-'01_Supuestos'!$F$9))*'01_Supuestos'!$F$12)-(('01_Supuestos'!G31*$I59)*'01_Supuestos'!$F$11*$K59)-(IF(('01_Supuestos'!G31*$I59)&gt;0,'01_Supuestos'!$F$15,0)))-($J59*'01_Supuestos'!G33)))*'01_Supuestos'!$F$16)</f>
        <v/>
      </c>
      <c r="Y59" s="101">
        <f>((('01_Supuestos'!H31*$I59)*'01_Supuestos'!$F$11*($H59-'01_Supuestos'!$F$9))-((('01_Supuestos'!H31*$I59)*'01_Supuestos'!$F$11*($H59-'01_Supuestos'!$F$9))*'01_Supuestos'!$F$12)-(('01_Supuestos'!H31*$I59)*'01_Supuestos'!$F$11*$K59)-(IF(('01_Supuestos'!H31*$I59)&gt;0,'01_Supuestos'!$F$15,0)))-((('01_Supuestos'!H31*$I59)*'01_Supuestos'!$F$11*($H59-'01_Supuestos'!$F$9))*'01_Supuestos'!$F$18)-($J59*'01_Supuestos'!H32)-(IF('01_Supuestos'!H30=MAX('01_Supuestos'!$C$30:$M$30),'01_Supuestos'!$F$19,0))-(MAX(0,(((('01_Supuestos'!H31*$I59)*'01_Supuestos'!$F$11*($H59-'01_Supuestos'!$F$9))-((('01_Supuestos'!H31*$I59)*'01_Supuestos'!$F$11*($H59-'01_Supuestos'!$F$9))*'01_Supuestos'!$F$12)-(('01_Supuestos'!H31*$I59)*'01_Supuestos'!$F$11*$K59)-(IF(('01_Supuestos'!H31*$I59)&gt;0,'01_Supuestos'!$F$15,0)))-($J59*'01_Supuestos'!H33)))*'01_Supuestos'!$F$16)</f>
        <v/>
      </c>
      <c r="Z59" s="101">
        <f>((('01_Supuestos'!I31*$I59)*'01_Supuestos'!$F$11*($H59-'01_Supuestos'!$F$9))-((('01_Supuestos'!I31*$I59)*'01_Supuestos'!$F$11*($H59-'01_Supuestos'!$F$9))*'01_Supuestos'!$F$12)-(('01_Supuestos'!I31*$I59)*'01_Supuestos'!$F$11*$K59)-(IF(('01_Supuestos'!I31*$I59)&gt;0,'01_Supuestos'!$F$15,0)))-((('01_Supuestos'!I31*$I59)*'01_Supuestos'!$F$11*($H59-'01_Supuestos'!$F$9))*'01_Supuestos'!$F$18)-($J59*'01_Supuestos'!I32)-(IF('01_Supuestos'!I30=MAX('01_Supuestos'!$C$30:$M$30),'01_Supuestos'!$F$19,0))-(MAX(0,(((('01_Supuestos'!I31*$I59)*'01_Supuestos'!$F$11*($H59-'01_Supuestos'!$F$9))-((('01_Supuestos'!I31*$I59)*'01_Supuestos'!$F$11*($H59-'01_Supuestos'!$F$9))*'01_Supuestos'!$F$12)-(('01_Supuestos'!I31*$I59)*'01_Supuestos'!$F$11*$K59)-(IF(('01_Supuestos'!I31*$I59)&gt;0,'01_Supuestos'!$F$15,0)))-($J59*'01_Supuestos'!I33)))*'01_Supuestos'!$F$16)</f>
        <v/>
      </c>
      <c r="AA59" s="101">
        <f>((('01_Supuestos'!J31*$I59)*'01_Supuestos'!$F$11*($H59-'01_Supuestos'!$F$9))-((('01_Supuestos'!J31*$I59)*'01_Supuestos'!$F$11*($H59-'01_Supuestos'!$F$9))*'01_Supuestos'!$F$12)-(('01_Supuestos'!J31*$I59)*'01_Supuestos'!$F$11*$K59)-(IF(('01_Supuestos'!J31*$I59)&gt;0,'01_Supuestos'!$F$15,0)))-((('01_Supuestos'!J31*$I59)*'01_Supuestos'!$F$11*($H59-'01_Supuestos'!$F$9))*'01_Supuestos'!$F$18)-($J59*'01_Supuestos'!J32)-(IF('01_Supuestos'!J30=MAX('01_Supuestos'!$C$30:$M$30),'01_Supuestos'!$F$19,0))-(MAX(0,(((('01_Supuestos'!J31*$I59)*'01_Supuestos'!$F$11*($H59-'01_Supuestos'!$F$9))-((('01_Supuestos'!J31*$I59)*'01_Supuestos'!$F$11*($H59-'01_Supuestos'!$F$9))*'01_Supuestos'!$F$12)-(('01_Supuestos'!J31*$I59)*'01_Supuestos'!$F$11*$K59)-(IF(('01_Supuestos'!J31*$I59)&gt;0,'01_Supuestos'!$F$15,0)))-($J59*'01_Supuestos'!J33)))*'01_Supuestos'!$F$16)</f>
        <v/>
      </c>
      <c r="AB59" s="101">
        <f>((('01_Supuestos'!K31*$I59)*'01_Supuestos'!$F$11*($H59-'01_Supuestos'!$F$9))-((('01_Supuestos'!K31*$I59)*'01_Supuestos'!$F$11*($H59-'01_Supuestos'!$F$9))*'01_Supuestos'!$F$12)-(('01_Supuestos'!K31*$I59)*'01_Supuestos'!$F$11*$K59)-(IF(('01_Supuestos'!K31*$I59)&gt;0,'01_Supuestos'!$F$15,0)))-((('01_Supuestos'!K31*$I59)*'01_Supuestos'!$F$11*($H59-'01_Supuestos'!$F$9))*'01_Supuestos'!$F$18)-($J59*'01_Supuestos'!K32)-(IF('01_Supuestos'!K30=MAX('01_Supuestos'!$C$30:$M$30),'01_Supuestos'!$F$19,0))-(MAX(0,(((('01_Supuestos'!K31*$I59)*'01_Supuestos'!$F$11*($H59-'01_Supuestos'!$F$9))-((('01_Supuestos'!K31*$I59)*'01_Supuestos'!$F$11*($H59-'01_Supuestos'!$F$9))*'01_Supuestos'!$F$12)-(('01_Supuestos'!K31*$I59)*'01_Supuestos'!$F$11*$K59)-(IF(('01_Supuestos'!K31*$I59)&gt;0,'01_Supuestos'!$F$15,0)))-($J59*'01_Supuestos'!K33)))*'01_Supuestos'!$F$16)</f>
        <v/>
      </c>
      <c r="AC59" s="101">
        <f>((('01_Supuestos'!L31*$I59)*'01_Supuestos'!$F$11*($H59-'01_Supuestos'!$F$9))-((('01_Supuestos'!L31*$I59)*'01_Supuestos'!$F$11*($H59-'01_Supuestos'!$F$9))*'01_Supuestos'!$F$12)-(('01_Supuestos'!L31*$I59)*'01_Supuestos'!$F$11*$K59)-(IF(('01_Supuestos'!L31*$I59)&gt;0,'01_Supuestos'!$F$15,0)))-((('01_Supuestos'!L31*$I59)*'01_Supuestos'!$F$11*($H59-'01_Supuestos'!$F$9))*'01_Supuestos'!$F$18)-($J59*'01_Supuestos'!L32)-(IF('01_Supuestos'!L30=MAX('01_Supuestos'!$C$30:$M$30),'01_Supuestos'!$F$19,0))-(MAX(0,(((('01_Supuestos'!L31*$I59)*'01_Supuestos'!$F$11*($H59-'01_Supuestos'!$F$9))-((('01_Supuestos'!L31*$I59)*'01_Supuestos'!$F$11*($H59-'01_Supuestos'!$F$9))*'01_Supuestos'!$F$12)-(('01_Supuestos'!L31*$I59)*'01_Supuestos'!$F$11*$K59)-(IF(('01_Supuestos'!L31*$I59)&gt;0,'01_Supuestos'!$F$15,0)))-($J59*'01_Supuestos'!L33)))*'01_Supuestos'!$F$16)</f>
        <v/>
      </c>
      <c r="AD59" s="101">
        <f>((('01_Supuestos'!M31*$I59)*'01_Supuestos'!$F$11*($H59-'01_Supuestos'!$F$9))-((('01_Supuestos'!M31*$I59)*'01_Supuestos'!$F$11*($H59-'01_Supuestos'!$F$9))*'01_Supuestos'!$F$12)-(('01_Supuestos'!M31*$I59)*'01_Supuestos'!$F$11*$K59)-(IF(('01_Supuestos'!M31*$I59)&gt;0,'01_Supuestos'!$F$15,0)))-((('01_Supuestos'!M31*$I59)*'01_Supuestos'!$F$11*($H59-'01_Supuestos'!$F$9))*'01_Supuestos'!$F$18)-($J59*'01_Supuestos'!M32)-(IF('01_Supuestos'!M30=MAX('01_Supuestos'!$C$30:$M$30),'01_Supuestos'!$F$19,0))-(MAX(0,(((('01_Supuestos'!M31*$I59)*'01_Supuestos'!$F$11*($H59-'01_Supuestos'!$F$9))-((('01_Supuestos'!M31*$I59)*'01_Supuestos'!$F$11*($H59-'01_Supuestos'!$F$9))*'01_Supuestos'!$F$12)-(('01_Supuestos'!M31*$I59)*'01_Supuestos'!$F$11*$K59)-(IF(('01_Supuestos'!M31*$I59)&gt;0,'01_Supuestos'!$F$15,0)))-($J59*'01_Supuestos'!M33)))*'01_Supuestos'!$F$16)</f>
        <v/>
      </c>
      <c r="AE59" s="101">
        <f>0</f>
        <v/>
      </c>
      <c r="AF59" s="108">
        <f>IF(S59&gt;R59,"Appraisal+Decision",IF(S59&lt;R59,"Develop Now","Indiferente"))</f>
        <v/>
      </c>
    </row>
    <row r="60">
      <c r="A60" s="6" t="n">
        <v>30</v>
      </c>
      <c r="B60" s="27">
        <f>RAND()</f>
        <v/>
      </c>
      <c r="C60" s="27">
        <f>RAND()</f>
        <v/>
      </c>
      <c r="D60" s="27">
        <f>RAND()</f>
        <v/>
      </c>
      <c r="E60" s="27">
        <f>RAND()</f>
        <v/>
      </c>
      <c r="F60" s="27">
        <f>RAND()</f>
        <v/>
      </c>
      <c r="G60" s="27">
        <f>RAND()</f>
        <v/>
      </c>
      <c r="H60" s="102">
        <f>IF(B60&lt;($B$11-$B$10)/($B$12-$B$10), $B$10+SQRT(B60*($B$11-$B$10)*($B$12-$B$10)), $B$12-SQRT((1-B60)*($B$12-$B$11)*($B$12-$B$10)))</f>
        <v/>
      </c>
      <c r="I60" s="27">
        <f>MAX(0.1,NORMINV(C60,$B$13,$B$14))</f>
        <v/>
      </c>
      <c r="J60" s="102">
        <f>'01_Supuestos'!$F$13*MAX(0.65,NORMINV(D60,1,$B$15))</f>
        <v/>
      </c>
      <c r="K60" s="102">
        <f>'01_Supuestos'!$F$14*MAX(0.6,NORMINV(E60,1,$B$16))</f>
        <v/>
      </c>
      <c r="L60" s="102">
        <f>--(F60&lt;=$B$5)</f>
        <v/>
      </c>
      <c r="M60" s="102">
        <f>IF(L60=1, IF(G60&lt;=$B$6, "+", "-"), IF(G60&lt;=(1-$B$7), "+", "-"))</f>
        <v/>
      </c>
      <c r="N60" s="103">
        <f>IF(M60="+",'05_Bayes_Arbol'!$B$16,'05_Bayes_Arbol'!$B$17)</f>
        <v/>
      </c>
      <c r="O60" s="102">
        <f>SUMPRODUCT(T60:AD60,'01_Supuestos'!$C$34:$M$34)</f>
        <v/>
      </c>
      <c r="P60" s="102">
        <f>N60*O60 + (1-N60)*$B$9</f>
        <v/>
      </c>
      <c r="Q60" s="102">
        <f>--(P60&gt;0)</f>
        <v/>
      </c>
      <c r="R60" s="102">
        <f>IF(L60=1,O60,$B$9)</f>
        <v/>
      </c>
      <c r="S60" s="102">
        <f>-$B$8 + IF(Q60=1, IF(L60=1,O60,$B$9), 0)</f>
        <v/>
      </c>
      <c r="T60" s="101">
        <f>((('01_Supuestos'!C31*$I60)*'01_Supuestos'!$F$11*($H60-'01_Supuestos'!$F$9))-((('01_Supuestos'!C31*$I60)*'01_Supuestos'!$F$11*($H60-'01_Supuestos'!$F$9))*'01_Supuestos'!$F$12)-(('01_Supuestos'!C31*$I60)*'01_Supuestos'!$F$11*$K60)-(IF(('01_Supuestos'!C31*$I60)&gt;0,'01_Supuestos'!$F$15,0)))-((('01_Supuestos'!C31*$I60)*'01_Supuestos'!$F$11*($H60-'01_Supuestos'!$F$9))*'01_Supuestos'!$F$18)-($J60*'01_Supuestos'!C32)-(IF('01_Supuestos'!C30=MAX('01_Supuestos'!$C$30:$M$30),'01_Supuestos'!$F$19,0))-(MAX(0,(((('01_Supuestos'!C31*$I60)*'01_Supuestos'!$F$11*($H60-'01_Supuestos'!$F$9))-((('01_Supuestos'!C31*$I60)*'01_Supuestos'!$F$11*($H60-'01_Supuestos'!$F$9))*'01_Supuestos'!$F$12)-(('01_Supuestos'!C31*$I60)*'01_Supuestos'!$F$11*$K60)-(IF(('01_Supuestos'!C31*$I60)&gt;0,'01_Supuestos'!$F$15,0)))-($J60*'01_Supuestos'!C33)))*'01_Supuestos'!$F$16)</f>
        <v/>
      </c>
      <c r="U60" s="101">
        <f>((('01_Supuestos'!D31*$I60)*'01_Supuestos'!$F$11*($H60-'01_Supuestos'!$F$9))-((('01_Supuestos'!D31*$I60)*'01_Supuestos'!$F$11*($H60-'01_Supuestos'!$F$9))*'01_Supuestos'!$F$12)-(('01_Supuestos'!D31*$I60)*'01_Supuestos'!$F$11*$K60)-(IF(('01_Supuestos'!D31*$I60)&gt;0,'01_Supuestos'!$F$15,0)))-((('01_Supuestos'!D31*$I60)*'01_Supuestos'!$F$11*($H60-'01_Supuestos'!$F$9))*'01_Supuestos'!$F$18)-($J60*'01_Supuestos'!D32)-(IF('01_Supuestos'!D30=MAX('01_Supuestos'!$C$30:$M$30),'01_Supuestos'!$F$19,0))-(MAX(0,(((('01_Supuestos'!D31*$I60)*'01_Supuestos'!$F$11*($H60-'01_Supuestos'!$F$9))-((('01_Supuestos'!D31*$I60)*'01_Supuestos'!$F$11*($H60-'01_Supuestos'!$F$9))*'01_Supuestos'!$F$12)-(('01_Supuestos'!D31*$I60)*'01_Supuestos'!$F$11*$K60)-(IF(('01_Supuestos'!D31*$I60)&gt;0,'01_Supuestos'!$F$15,0)))-($J60*'01_Supuestos'!D33)))*'01_Supuestos'!$F$16)</f>
        <v/>
      </c>
      <c r="V60" s="101">
        <f>((('01_Supuestos'!E31*$I60)*'01_Supuestos'!$F$11*($H60-'01_Supuestos'!$F$9))-((('01_Supuestos'!E31*$I60)*'01_Supuestos'!$F$11*($H60-'01_Supuestos'!$F$9))*'01_Supuestos'!$F$12)-(('01_Supuestos'!E31*$I60)*'01_Supuestos'!$F$11*$K60)-(IF(('01_Supuestos'!E31*$I60)&gt;0,'01_Supuestos'!$F$15,0)))-((('01_Supuestos'!E31*$I60)*'01_Supuestos'!$F$11*($H60-'01_Supuestos'!$F$9))*'01_Supuestos'!$F$18)-($J60*'01_Supuestos'!E32)-(IF('01_Supuestos'!E30=MAX('01_Supuestos'!$C$30:$M$30),'01_Supuestos'!$F$19,0))-(MAX(0,(((('01_Supuestos'!E31*$I60)*'01_Supuestos'!$F$11*($H60-'01_Supuestos'!$F$9))-((('01_Supuestos'!E31*$I60)*'01_Supuestos'!$F$11*($H60-'01_Supuestos'!$F$9))*'01_Supuestos'!$F$12)-(('01_Supuestos'!E31*$I60)*'01_Supuestos'!$F$11*$K60)-(IF(('01_Supuestos'!E31*$I60)&gt;0,'01_Supuestos'!$F$15,0)))-($J60*'01_Supuestos'!E33)))*'01_Supuestos'!$F$16)</f>
        <v/>
      </c>
      <c r="W60" s="101">
        <f>((('01_Supuestos'!F31*$I60)*'01_Supuestos'!$F$11*($H60-'01_Supuestos'!$F$9))-((('01_Supuestos'!F31*$I60)*'01_Supuestos'!$F$11*($H60-'01_Supuestos'!$F$9))*'01_Supuestos'!$F$12)-(('01_Supuestos'!F31*$I60)*'01_Supuestos'!$F$11*$K60)-(IF(('01_Supuestos'!F31*$I60)&gt;0,'01_Supuestos'!$F$15,0)))-((('01_Supuestos'!F31*$I60)*'01_Supuestos'!$F$11*($H60-'01_Supuestos'!$F$9))*'01_Supuestos'!$F$18)-($J60*'01_Supuestos'!F32)-(IF('01_Supuestos'!F30=MAX('01_Supuestos'!$C$30:$M$30),'01_Supuestos'!$F$19,0))-(MAX(0,(((('01_Supuestos'!F31*$I60)*'01_Supuestos'!$F$11*($H60-'01_Supuestos'!$F$9))-((('01_Supuestos'!F31*$I60)*'01_Supuestos'!$F$11*($H60-'01_Supuestos'!$F$9))*'01_Supuestos'!$F$12)-(('01_Supuestos'!F31*$I60)*'01_Supuestos'!$F$11*$K60)-(IF(('01_Supuestos'!F31*$I60)&gt;0,'01_Supuestos'!$F$15,0)))-($J60*'01_Supuestos'!F33)))*'01_Supuestos'!$F$16)</f>
        <v/>
      </c>
      <c r="X60" s="101">
        <f>((('01_Supuestos'!G31*$I60)*'01_Supuestos'!$F$11*($H60-'01_Supuestos'!$F$9))-((('01_Supuestos'!G31*$I60)*'01_Supuestos'!$F$11*($H60-'01_Supuestos'!$F$9))*'01_Supuestos'!$F$12)-(('01_Supuestos'!G31*$I60)*'01_Supuestos'!$F$11*$K60)-(IF(('01_Supuestos'!G31*$I60)&gt;0,'01_Supuestos'!$F$15,0)))-((('01_Supuestos'!G31*$I60)*'01_Supuestos'!$F$11*($H60-'01_Supuestos'!$F$9))*'01_Supuestos'!$F$18)-($J60*'01_Supuestos'!G32)-(IF('01_Supuestos'!G30=MAX('01_Supuestos'!$C$30:$M$30),'01_Supuestos'!$F$19,0))-(MAX(0,(((('01_Supuestos'!G31*$I60)*'01_Supuestos'!$F$11*($H60-'01_Supuestos'!$F$9))-((('01_Supuestos'!G31*$I60)*'01_Supuestos'!$F$11*($H60-'01_Supuestos'!$F$9))*'01_Supuestos'!$F$12)-(('01_Supuestos'!G31*$I60)*'01_Supuestos'!$F$11*$K60)-(IF(('01_Supuestos'!G31*$I60)&gt;0,'01_Supuestos'!$F$15,0)))-($J60*'01_Supuestos'!G33)))*'01_Supuestos'!$F$16)</f>
        <v/>
      </c>
      <c r="Y60" s="101">
        <f>((('01_Supuestos'!H31*$I60)*'01_Supuestos'!$F$11*($H60-'01_Supuestos'!$F$9))-((('01_Supuestos'!H31*$I60)*'01_Supuestos'!$F$11*($H60-'01_Supuestos'!$F$9))*'01_Supuestos'!$F$12)-(('01_Supuestos'!H31*$I60)*'01_Supuestos'!$F$11*$K60)-(IF(('01_Supuestos'!H31*$I60)&gt;0,'01_Supuestos'!$F$15,0)))-((('01_Supuestos'!H31*$I60)*'01_Supuestos'!$F$11*($H60-'01_Supuestos'!$F$9))*'01_Supuestos'!$F$18)-($J60*'01_Supuestos'!H32)-(IF('01_Supuestos'!H30=MAX('01_Supuestos'!$C$30:$M$30),'01_Supuestos'!$F$19,0))-(MAX(0,(((('01_Supuestos'!H31*$I60)*'01_Supuestos'!$F$11*($H60-'01_Supuestos'!$F$9))-((('01_Supuestos'!H31*$I60)*'01_Supuestos'!$F$11*($H60-'01_Supuestos'!$F$9))*'01_Supuestos'!$F$12)-(('01_Supuestos'!H31*$I60)*'01_Supuestos'!$F$11*$K60)-(IF(('01_Supuestos'!H31*$I60)&gt;0,'01_Supuestos'!$F$15,0)))-($J60*'01_Supuestos'!H33)))*'01_Supuestos'!$F$16)</f>
        <v/>
      </c>
      <c r="Z60" s="101">
        <f>((('01_Supuestos'!I31*$I60)*'01_Supuestos'!$F$11*($H60-'01_Supuestos'!$F$9))-((('01_Supuestos'!I31*$I60)*'01_Supuestos'!$F$11*($H60-'01_Supuestos'!$F$9))*'01_Supuestos'!$F$12)-(('01_Supuestos'!I31*$I60)*'01_Supuestos'!$F$11*$K60)-(IF(('01_Supuestos'!I31*$I60)&gt;0,'01_Supuestos'!$F$15,0)))-((('01_Supuestos'!I31*$I60)*'01_Supuestos'!$F$11*($H60-'01_Supuestos'!$F$9))*'01_Supuestos'!$F$18)-($J60*'01_Supuestos'!I32)-(IF('01_Supuestos'!I30=MAX('01_Supuestos'!$C$30:$M$30),'01_Supuestos'!$F$19,0))-(MAX(0,(((('01_Supuestos'!I31*$I60)*'01_Supuestos'!$F$11*($H60-'01_Supuestos'!$F$9))-((('01_Supuestos'!I31*$I60)*'01_Supuestos'!$F$11*($H60-'01_Supuestos'!$F$9))*'01_Supuestos'!$F$12)-(('01_Supuestos'!I31*$I60)*'01_Supuestos'!$F$11*$K60)-(IF(('01_Supuestos'!I31*$I60)&gt;0,'01_Supuestos'!$F$15,0)))-($J60*'01_Supuestos'!I33)))*'01_Supuestos'!$F$16)</f>
        <v/>
      </c>
      <c r="AA60" s="101">
        <f>((('01_Supuestos'!J31*$I60)*'01_Supuestos'!$F$11*($H60-'01_Supuestos'!$F$9))-((('01_Supuestos'!J31*$I60)*'01_Supuestos'!$F$11*($H60-'01_Supuestos'!$F$9))*'01_Supuestos'!$F$12)-(('01_Supuestos'!J31*$I60)*'01_Supuestos'!$F$11*$K60)-(IF(('01_Supuestos'!J31*$I60)&gt;0,'01_Supuestos'!$F$15,0)))-((('01_Supuestos'!J31*$I60)*'01_Supuestos'!$F$11*($H60-'01_Supuestos'!$F$9))*'01_Supuestos'!$F$18)-($J60*'01_Supuestos'!J32)-(IF('01_Supuestos'!J30=MAX('01_Supuestos'!$C$30:$M$30),'01_Supuestos'!$F$19,0))-(MAX(0,(((('01_Supuestos'!J31*$I60)*'01_Supuestos'!$F$11*($H60-'01_Supuestos'!$F$9))-((('01_Supuestos'!J31*$I60)*'01_Supuestos'!$F$11*($H60-'01_Supuestos'!$F$9))*'01_Supuestos'!$F$12)-(('01_Supuestos'!J31*$I60)*'01_Supuestos'!$F$11*$K60)-(IF(('01_Supuestos'!J31*$I60)&gt;0,'01_Supuestos'!$F$15,0)))-($J60*'01_Supuestos'!J33)))*'01_Supuestos'!$F$16)</f>
        <v/>
      </c>
      <c r="AB60" s="101">
        <f>((('01_Supuestos'!K31*$I60)*'01_Supuestos'!$F$11*($H60-'01_Supuestos'!$F$9))-((('01_Supuestos'!K31*$I60)*'01_Supuestos'!$F$11*($H60-'01_Supuestos'!$F$9))*'01_Supuestos'!$F$12)-(('01_Supuestos'!K31*$I60)*'01_Supuestos'!$F$11*$K60)-(IF(('01_Supuestos'!K31*$I60)&gt;0,'01_Supuestos'!$F$15,0)))-((('01_Supuestos'!K31*$I60)*'01_Supuestos'!$F$11*($H60-'01_Supuestos'!$F$9))*'01_Supuestos'!$F$18)-($J60*'01_Supuestos'!K32)-(IF('01_Supuestos'!K30=MAX('01_Supuestos'!$C$30:$M$30),'01_Supuestos'!$F$19,0))-(MAX(0,(((('01_Supuestos'!K31*$I60)*'01_Supuestos'!$F$11*($H60-'01_Supuestos'!$F$9))-((('01_Supuestos'!K31*$I60)*'01_Supuestos'!$F$11*($H60-'01_Supuestos'!$F$9))*'01_Supuestos'!$F$12)-(('01_Supuestos'!K31*$I60)*'01_Supuestos'!$F$11*$K60)-(IF(('01_Supuestos'!K31*$I60)&gt;0,'01_Supuestos'!$F$15,0)))-($J60*'01_Supuestos'!K33)))*'01_Supuestos'!$F$16)</f>
        <v/>
      </c>
      <c r="AC60" s="101">
        <f>((('01_Supuestos'!L31*$I60)*'01_Supuestos'!$F$11*($H60-'01_Supuestos'!$F$9))-((('01_Supuestos'!L31*$I60)*'01_Supuestos'!$F$11*($H60-'01_Supuestos'!$F$9))*'01_Supuestos'!$F$12)-(('01_Supuestos'!L31*$I60)*'01_Supuestos'!$F$11*$K60)-(IF(('01_Supuestos'!L31*$I60)&gt;0,'01_Supuestos'!$F$15,0)))-((('01_Supuestos'!L31*$I60)*'01_Supuestos'!$F$11*($H60-'01_Supuestos'!$F$9))*'01_Supuestos'!$F$18)-($J60*'01_Supuestos'!L32)-(IF('01_Supuestos'!L30=MAX('01_Supuestos'!$C$30:$M$30),'01_Supuestos'!$F$19,0))-(MAX(0,(((('01_Supuestos'!L31*$I60)*'01_Supuestos'!$F$11*($H60-'01_Supuestos'!$F$9))-((('01_Supuestos'!L31*$I60)*'01_Supuestos'!$F$11*($H60-'01_Supuestos'!$F$9))*'01_Supuestos'!$F$12)-(('01_Supuestos'!L31*$I60)*'01_Supuestos'!$F$11*$K60)-(IF(('01_Supuestos'!L31*$I60)&gt;0,'01_Supuestos'!$F$15,0)))-($J60*'01_Supuestos'!L33)))*'01_Supuestos'!$F$16)</f>
        <v/>
      </c>
      <c r="AD60" s="101">
        <f>((('01_Supuestos'!M31*$I60)*'01_Supuestos'!$F$11*($H60-'01_Supuestos'!$F$9))-((('01_Supuestos'!M31*$I60)*'01_Supuestos'!$F$11*($H60-'01_Supuestos'!$F$9))*'01_Supuestos'!$F$12)-(('01_Supuestos'!M31*$I60)*'01_Supuestos'!$F$11*$K60)-(IF(('01_Supuestos'!M31*$I60)&gt;0,'01_Supuestos'!$F$15,0)))-((('01_Supuestos'!M31*$I60)*'01_Supuestos'!$F$11*($H60-'01_Supuestos'!$F$9))*'01_Supuestos'!$F$18)-($J60*'01_Supuestos'!M32)-(IF('01_Supuestos'!M30=MAX('01_Supuestos'!$C$30:$M$30),'01_Supuestos'!$F$19,0))-(MAX(0,(((('01_Supuestos'!M31*$I60)*'01_Supuestos'!$F$11*($H60-'01_Supuestos'!$F$9))-((('01_Supuestos'!M31*$I60)*'01_Supuestos'!$F$11*($H60-'01_Supuestos'!$F$9))*'01_Supuestos'!$F$12)-(('01_Supuestos'!M31*$I60)*'01_Supuestos'!$F$11*$K60)-(IF(('01_Supuestos'!M31*$I60)&gt;0,'01_Supuestos'!$F$15,0)))-($J60*'01_Supuestos'!M33)))*'01_Supuestos'!$F$16)</f>
        <v/>
      </c>
      <c r="AE60" s="101">
        <f>0</f>
        <v/>
      </c>
      <c r="AF60" s="108">
        <f>IF(S60&gt;R60,"Appraisal+Decision",IF(S60&lt;R60,"Develop Now","Indiferente"))</f>
        <v/>
      </c>
    </row>
    <row r="61">
      <c r="A61" s="6" t="n">
        <v>31</v>
      </c>
      <c r="B61" s="27">
        <f>RAND()</f>
        <v/>
      </c>
      <c r="C61" s="27">
        <f>RAND()</f>
        <v/>
      </c>
      <c r="D61" s="27">
        <f>RAND()</f>
        <v/>
      </c>
      <c r="E61" s="27">
        <f>RAND()</f>
        <v/>
      </c>
      <c r="F61" s="27">
        <f>RAND()</f>
        <v/>
      </c>
      <c r="G61" s="27">
        <f>RAND()</f>
        <v/>
      </c>
      <c r="H61" s="102">
        <f>IF(B61&lt;($B$11-$B$10)/($B$12-$B$10), $B$10+SQRT(B61*($B$11-$B$10)*($B$12-$B$10)), $B$12-SQRT((1-B61)*($B$12-$B$11)*($B$12-$B$10)))</f>
        <v/>
      </c>
      <c r="I61" s="27">
        <f>MAX(0.1,NORMINV(C61,$B$13,$B$14))</f>
        <v/>
      </c>
      <c r="J61" s="102">
        <f>'01_Supuestos'!$F$13*MAX(0.65,NORMINV(D61,1,$B$15))</f>
        <v/>
      </c>
      <c r="K61" s="102">
        <f>'01_Supuestos'!$F$14*MAX(0.6,NORMINV(E61,1,$B$16))</f>
        <v/>
      </c>
      <c r="L61" s="102">
        <f>--(F61&lt;=$B$5)</f>
        <v/>
      </c>
      <c r="M61" s="102">
        <f>IF(L61=1, IF(G61&lt;=$B$6, "+", "-"), IF(G61&lt;=(1-$B$7), "+", "-"))</f>
        <v/>
      </c>
      <c r="N61" s="103">
        <f>IF(M61="+",'05_Bayes_Arbol'!$B$16,'05_Bayes_Arbol'!$B$17)</f>
        <v/>
      </c>
      <c r="O61" s="102">
        <f>SUMPRODUCT(T61:AD61,'01_Supuestos'!$C$34:$M$34)</f>
        <v/>
      </c>
      <c r="P61" s="102">
        <f>N61*O61 + (1-N61)*$B$9</f>
        <v/>
      </c>
      <c r="Q61" s="102">
        <f>--(P61&gt;0)</f>
        <v/>
      </c>
      <c r="R61" s="102">
        <f>IF(L61=1,O61,$B$9)</f>
        <v/>
      </c>
      <c r="S61" s="102">
        <f>-$B$8 + IF(Q61=1, IF(L61=1,O61,$B$9), 0)</f>
        <v/>
      </c>
      <c r="T61" s="101">
        <f>((('01_Supuestos'!C31*$I61)*'01_Supuestos'!$F$11*($H61-'01_Supuestos'!$F$9))-((('01_Supuestos'!C31*$I61)*'01_Supuestos'!$F$11*($H61-'01_Supuestos'!$F$9))*'01_Supuestos'!$F$12)-(('01_Supuestos'!C31*$I61)*'01_Supuestos'!$F$11*$K61)-(IF(('01_Supuestos'!C31*$I61)&gt;0,'01_Supuestos'!$F$15,0)))-((('01_Supuestos'!C31*$I61)*'01_Supuestos'!$F$11*($H61-'01_Supuestos'!$F$9))*'01_Supuestos'!$F$18)-($J61*'01_Supuestos'!C32)-(IF('01_Supuestos'!C30=MAX('01_Supuestos'!$C$30:$M$30),'01_Supuestos'!$F$19,0))-(MAX(0,(((('01_Supuestos'!C31*$I61)*'01_Supuestos'!$F$11*($H61-'01_Supuestos'!$F$9))-((('01_Supuestos'!C31*$I61)*'01_Supuestos'!$F$11*($H61-'01_Supuestos'!$F$9))*'01_Supuestos'!$F$12)-(('01_Supuestos'!C31*$I61)*'01_Supuestos'!$F$11*$K61)-(IF(('01_Supuestos'!C31*$I61)&gt;0,'01_Supuestos'!$F$15,0)))-($J61*'01_Supuestos'!C33)))*'01_Supuestos'!$F$16)</f>
        <v/>
      </c>
      <c r="U61" s="101">
        <f>((('01_Supuestos'!D31*$I61)*'01_Supuestos'!$F$11*($H61-'01_Supuestos'!$F$9))-((('01_Supuestos'!D31*$I61)*'01_Supuestos'!$F$11*($H61-'01_Supuestos'!$F$9))*'01_Supuestos'!$F$12)-(('01_Supuestos'!D31*$I61)*'01_Supuestos'!$F$11*$K61)-(IF(('01_Supuestos'!D31*$I61)&gt;0,'01_Supuestos'!$F$15,0)))-((('01_Supuestos'!D31*$I61)*'01_Supuestos'!$F$11*($H61-'01_Supuestos'!$F$9))*'01_Supuestos'!$F$18)-($J61*'01_Supuestos'!D32)-(IF('01_Supuestos'!D30=MAX('01_Supuestos'!$C$30:$M$30),'01_Supuestos'!$F$19,0))-(MAX(0,(((('01_Supuestos'!D31*$I61)*'01_Supuestos'!$F$11*($H61-'01_Supuestos'!$F$9))-((('01_Supuestos'!D31*$I61)*'01_Supuestos'!$F$11*($H61-'01_Supuestos'!$F$9))*'01_Supuestos'!$F$12)-(('01_Supuestos'!D31*$I61)*'01_Supuestos'!$F$11*$K61)-(IF(('01_Supuestos'!D31*$I61)&gt;0,'01_Supuestos'!$F$15,0)))-($J61*'01_Supuestos'!D33)))*'01_Supuestos'!$F$16)</f>
        <v/>
      </c>
      <c r="V61" s="101">
        <f>((('01_Supuestos'!E31*$I61)*'01_Supuestos'!$F$11*($H61-'01_Supuestos'!$F$9))-((('01_Supuestos'!E31*$I61)*'01_Supuestos'!$F$11*($H61-'01_Supuestos'!$F$9))*'01_Supuestos'!$F$12)-(('01_Supuestos'!E31*$I61)*'01_Supuestos'!$F$11*$K61)-(IF(('01_Supuestos'!E31*$I61)&gt;0,'01_Supuestos'!$F$15,0)))-((('01_Supuestos'!E31*$I61)*'01_Supuestos'!$F$11*($H61-'01_Supuestos'!$F$9))*'01_Supuestos'!$F$18)-($J61*'01_Supuestos'!E32)-(IF('01_Supuestos'!E30=MAX('01_Supuestos'!$C$30:$M$30),'01_Supuestos'!$F$19,0))-(MAX(0,(((('01_Supuestos'!E31*$I61)*'01_Supuestos'!$F$11*($H61-'01_Supuestos'!$F$9))-((('01_Supuestos'!E31*$I61)*'01_Supuestos'!$F$11*($H61-'01_Supuestos'!$F$9))*'01_Supuestos'!$F$12)-(('01_Supuestos'!E31*$I61)*'01_Supuestos'!$F$11*$K61)-(IF(('01_Supuestos'!E31*$I61)&gt;0,'01_Supuestos'!$F$15,0)))-($J61*'01_Supuestos'!E33)))*'01_Supuestos'!$F$16)</f>
        <v/>
      </c>
      <c r="W61" s="101">
        <f>((('01_Supuestos'!F31*$I61)*'01_Supuestos'!$F$11*($H61-'01_Supuestos'!$F$9))-((('01_Supuestos'!F31*$I61)*'01_Supuestos'!$F$11*($H61-'01_Supuestos'!$F$9))*'01_Supuestos'!$F$12)-(('01_Supuestos'!F31*$I61)*'01_Supuestos'!$F$11*$K61)-(IF(('01_Supuestos'!F31*$I61)&gt;0,'01_Supuestos'!$F$15,0)))-((('01_Supuestos'!F31*$I61)*'01_Supuestos'!$F$11*($H61-'01_Supuestos'!$F$9))*'01_Supuestos'!$F$18)-($J61*'01_Supuestos'!F32)-(IF('01_Supuestos'!F30=MAX('01_Supuestos'!$C$30:$M$30),'01_Supuestos'!$F$19,0))-(MAX(0,(((('01_Supuestos'!F31*$I61)*'01_Supuestos'!$F$11*($H61-'01_Supuestos'!$F$9))-((('01_Supuestos'!F31*$I61)*'01_Supuestos'!$F$11*($H61-'01_Supuestos'!$F$9))*'01_Supuestos'!$F$12)-(('01_Supuestos'!F31*$I61)*'01_Supuestos'!$F$11*$K61)-(IF(('01_Supuestos'!F31*$I61)&gt;0,'01_Supuestos'!$F$15,0)))-($J61*'01_Supuestos'!F33)))*'01_Supuestos'!$F$16)</f>
        <v/>
      </c>
      <c r="X61" s="101">
        <f>((('01_Supuestos'!G31*$I61)*'01_Supuestos'!$F$11*($H61-'01_Supuestos'!$F$9))-((('01_Supuestos'!G31*$I61)*'01_Supuestos'!$F$11*($H61-'01_Supuestos'!$F$9))*'01_Supuestos'!$F$12)-(('01_Supuestos'!G31*$I61)*'01_Supuestos'!$F$11*$K61)-(IF(('01_Supuestos'!G31*$I61)&gt;0,'01_Supuestos'!$F$15,0)))-((('01_Supuestos'!G31*$I61)*'01_Supuestos'!$F$11*($H61-'01_Supuestos'!$F$9))*'01_Supuestos'!$F$18)-($J61*'01_Supuestos'!G32)-(IF('01_Supuestos'!G30=MAX('01_Supuestos'!$C$30:$M$30),'01_Supuestos'!$F$19,0))-(MAX(0,(((('01_Supuestos'!G31*$I61)*'01_Supuestos'!$F$11*($H61-'01_Supuestos'!$F$9))-((('01_Supuestos'!G31*$I61)*'01_Supuestos'!$F$11*($H61-'01_Supuestos'!$F$9))*'01_Supuestos'!$F$12)-(('01_Supuestos'!G31*$I61)*'01_Supuestos'!$F$11*$K61)-(IF(('01_Supuestos'!G31*$I61)&gt;0,'01_Supuestos'!$F$15,0)))-($J61*'01_Supuestos'!G33)))*'01_Supuestos'!$F$16)</f>
        <v/>
      </c>
      <c r="Y61" s="101">
        <f>((('01_Supuestos'!H31*$I61)*'01_Supuestos'!$F$11*($H61-'01_Supuestos'!$F$9))-((('01_Supuestos'!H31*$I61)*'01_Supuestos'!$F$11*($H61-'01_Supuestos'!$F$9))*'01_Supuestos'!$F$12)-(('01_Supuestos'!H31*$I61)*'01_Supuestos'!$F$11*$K61)-(IF(('01_Supuestos'!H31*$I61)&gt;0,'01_Supuestos'!$F$15,0)))-((('01_Supuestos'!H31*$I61)*'01_Supuestos'!$F$11*($H61-'01_Supuestos'!$F$9))*'01_Supuestos'!$F$18)-($J61*'01_Supuestos'!H32)-(IF('01_Supuestos'!H30=MAX('01_Supuestos'!$C$30:$M$30),'01_Supuestos'!$F$19,0))-(MAX(0,(((('01_Supuestos'!H31*$I61)*'01_Supuestos'!$F$11*($H61-'01_Supuestos'!$F$9))-((('01_Supuestos'!H31*$I61)*'01_Supuestos'!$F$11*($H61-'01_Supuestos'!$F$9))*'01_Supuestos'!$F$12)-(('01_Supuestos'!H31*$I61)*'01_Supuestos'!$F$11*$K61)-(IF(('01_Supuestos'!H31*$I61)&gt;0,'01_Supuestos'!$F$15,0)))-($J61*'01_Supuestos'!H33)))*'01_Supuestos'!$F$16)</f>
        <v/>
      </c>
      <c r="Z61" s="101">
        <f>((('01_Supuestos'!I31*$I61)*'01_Supuestos'!$F$11*($H61-'01_Supuestos'!$F$9))-((('01_Supuestos'!I31*$I61)*'01_Supuestos'!$F$11*($H61-'01_Supuestos'!$F$9))*'01_Supuestos'!$F$12)-(('01_Supuestos'!I31*$I61)*'01_Supuestos'!$F$11*$K61)-(IF(('01_Supuestos'!I31*$I61)&gt;0,'01_Supuestos'!$F$15,0)))-((('01_Supuestos'!I31*$I61)*'01_Supuestos'!$F$11*($H61-'01_Supuestos'!$F$9))*'01_Supuestos'!$F$18)-($J61*'01_Supuestos'!I32)-(IF('01_Supuestos'!I30=MAX('01_Supuestos'!$C$30:$M$30),'01_Supuestos'!$F$19,0))-(MAX(0,(((('01_Supuestos'!I31*$I61)*'01_Supuestos'!$F$11*($H61-'01_Supuestos'!$F$9))-((('01_Supuestos'!I31*$I61)*'01_Supuestos'!$F$11*($H61-'01_Supuestos'!$F$9))*'01_Supuestos'!$F$12)-(('01_Supuestos'!I31*$I61)*'01_Supuestos'!$F$11*$K61)-(IF(('01_Supuestos'!I31*$I61)&gt;0,'01_Supuestos'!$F$15,0)))-($J61*'01_Supuestos'!I33)))*'01_Supuestos'!$F$16)</f>
        <v/>
      </c>
      <c r="AA61" s="101">
        <f>((('01_Supuestos'!J31*$I61)*'01_Supuestos'!$F$11*($H61-'01_Supuestos'!$F$9))-((('01_Supuestos'!J31*$I61)*'01_Supuestos'!$F$11*($H61-'01_Supuestos'!$F$9))*'01_Supuestos'!$F$12)-(('01_Supuestos'!J31*$I61)*'01_Supuestos'!$F$11*$K61)-(IF(('01_Supuestos'!J31*$I61)&gt;0,'01_Supuestos'!$F$15,0)))-((('01_Supuestos'!J31*$I61)*'01_Supuestos'!$F$11*($H61-'01_Supuestos'!$F$9))*'01_Supuestos'!$F$18)-($J61*'01_Supuestos'!J32)-(IF('01_Supuestos'!J30=MAX('01_Supuestos'!$C$30:$M$30),'01_Supuestos'!$F$19,0))-(MAX(0,(((('01_Supuestos'!J31*$I61)*'01_Supuestos'!$F$11*($H61-'01_Supuestos'!$F$9))-((('01_Supuestos'!J31*$I61)*'01_Supuestos'!$F$11*($H61-'01_Supuestos'!$F$9))*'01_Supuestos'!$F$12)-(('01_Supuestos'!J31*$I61)*'01_Supuestos'!$F$11*$K61)-(IF(('01_Supuestos'!J31*$I61)&gt;0,'01_Supuestos'!$F$15,0)))-($J61*'01_Supuestos'!J33)))*'01_Supuestos'!$F$16)</f>
        <v/>
      </c>
      <c r="AB61" s="101">
        <f>((('01_Supuestos'!K31*$I61)*'01_Supuestos'!$F$11*($H61-'01_Supuestos'!$F$9))-((('01_Supuestos'!K31*$I61)*'01_Supuestos'!$F$11*($H61-'01_Supuestos'!$F$9))*'01_Supuestos'!$F$12)-(('01_Supuestos'!K31*$I61)*'01_Supuestos'!$F$11*$K61)-(IF(('01_Supuestos'!K31*$I61)&gt;0,'01_Supuestos'!$F$15,0)))-((('01_Supuestos'!K31*$I61)*'01_Supuestos'!$F$11*($H61-'01_Supuestos'!$F$9))*'01_Supuestos'!$F$18)-($J61*'01_Supuestos'!K32)-(IF('01_Supuestos'!K30=MAX('01_Supuestos'!$C$30:$M$30),'01_Supuestos'!$F$19,0))-(MAX(0,(((('01_Supuestos'!K31*$I61)*'01_Supuestos'!$F$11*($H61-'01_Supuestos'!$F$9))-((('01_Supuestos'!K31*$I61)*'01_Supuestos'!$F$11*($H61-'01_Supuestos'!$F$9))*'01_Supuestos'!$F$12)-(('01_Supuestos'!K31*$I61)*'01_Supuestos'!$F$11*$K61)-(IF(('01_Supuestos'!K31*$I61)&gt;0,'01_Supuestos'!$F$15,0)))-($J61*'01_Supuestos'!K33)))*'01_Supuestos'!$F$16)</f>
        <v/>
      </c>
      <c r="AC61" s="101">
        <f>((('01_Supuestos'!L31*$I61)*'01_Supuestos'!$F$11*($H61-'01_Supuestos'!$F$9))-((('01_Supuestos'!L31*$I61)*'01_Supuestos'!$F$11*($H61-'01_Supuestos'!$F$9))*'01_Supuestos'!$F$12)-(('01_Supuestos'!L31*$I61)*'01_Supuestos'!$F$11*$K61)-(IF(('01_Supuestos'!L31*$I61)&gt;0,'01_Supuestos'!$F$15,0)))-((('01_Supuestos'!L31*$I61)*'01_Supuestos'!$F$11*($H61-'01_Supuestos'!$F$9))*'01_Supuestos'!$F$18)-($J61*'01_Supuestos'!L32)-(IF('01_Supuestos'!L30=MAX('01_Supuestos'!$C$30:$M$30),'01_Supuestos'!$F$19,0))-(MAX(0,(((('01_Supuestos'!L31*$I61)*'01_Supuestos'!$F$11*($H61-'01_Supuestos'!$F$9))-((('01_Supuestos'!L31*$I61)*'01_Supuestos'!$F$11*($H61-'01_Supuestos'!$F$9))*'01_Supuestos'!$F$12)-(('01_Supuestos'!L31*$I61)*'01_Supuestos'!$F$11*$K61)-(IF(('01_Supuestos'!L31*$I61)&gt;0,'01_Supuestos'!$F$15,0)))-($J61*'01_Supuestos'!L33)))*'01_Supuestos'!$F$16)</f>
        <v/>
      </c>
      <c r="AD61" s="101">
        <f>((('01_Supuestos'!M31*$I61)*'01_Supuestos'!$F$11*($H61-'01_Supuestos'!$F$9))-((('01_Supuestos'!M31*$I61)*'01_Supuestos'!$F$11*($H61-'01_Supuestos'!$F$9))*'01_Supuestos'!$F$12)-(('01_Supuestos'!M31*$I61)*'01_Supuestos'!$F$11*$K61)-(IF(('01_Supuestos'!M31*$I61)&gt;0,'01_Supuestos'!$F$15,0)))-((('01_Supuestos'!M31*$I61)*'01_Supuestos'!$F$11*($H61-'01_Supuestos'!$F$9))*'01_Supuestos'!$F$18)-($J61*'01_Supuestos'!M32)-(IF('01_Supuestos'!M30=MAX('01_Supuestos'!$C$30:$M$30),'01_Supuestos'!$F$19,0))-(MAX(0,(((('01_Supuestos'!M31*$I61)*'01_Supuestos'!$F$11*($H61-'01_Supuestos'!$F$9))-((('01_Supuestos'!M31*$I61)*'01_Supuestos'!$F$11*($H61-'01_Supuestos'!$F$9))*'01_Supuestos'!$F$12)-(('01_Supuestos'!M31*$I61)*'01_Supuestos'!$F$11*$K61)-(IF(('01_Supuestos'!M31*$I61)&gt;0,'01_Supuestos'!$F$15,0)))-($J61*'01_Supuestos'!M33)))*'01_Supuestos'!$F$16)</f>
        <v/>
      </c>
      <c r="AE61" s="101">
        <f>0</f>
        <v/>
      </c>
      <c r="AF61" s="108">
        <f>IF(S61&gt;R61,"Appraisal+Decision",IF(S61&lt;R61,"Develop Now","Indiferente"))</f>
        <v/>
      </c>
    </row>
    <row r="62">
      <c r="A62" s="6" t="n">
        <v>32</v>
      </c>
      <c r="B62" s="27">
        <f>RAND()</f>
        <v/>
      </c>
      <c r="C62" s="27">
        <f>RAND()</f>
        <v/>
      </c>
      <c r="D62" s="27">
        <f>RAND()</f>
        <v/>
      </c>
      <c r="E62" s="27">
        <f>RAND()</f>
        <v/>
      </c>
      <c r="F62" s="27">
        <f>RAND()</f>
        <v/>
      </c>
      <c r="G62" s="27">
        <f>RAND()</f>
        <v/>
      </c>
      <c r="H62" s="102">
        <f>IF(B62&lt;($B$11-$B$10)/($B$12-$B$10), $B$10+SQRT(B62*($B$11-$B$10)*($B$12-$B$10)), $B$12-SQRT((1-B62)*($B$12-$B$11)*($B$12-$B$10)))</f>
        <v/>
      </c>
      <c r="I62" s="27">
        <f>MAX(0.1,NORMINV(C62,$B$13,$B$14))</f>
        <v/>
      </c>
      <c r="J62" s="102">
        <f>'01_Supuestos'!$F$13*MAX(0.65,NORMINV(D62,1,$B$15))</f>
        <v/>
      </c>
      <c r="K62" s="102">
        <f>'01_Supuestos'!$F$14*MAX(0.6,NORMINV(E62,1,$B$16))</f>
        <v/>
      </c>
      <c r="L62" s="102">
        <f>--(F62&lt;=$B$5)</f>
        <v/>
      </c>
      <c r="M62" s="102">
        <f>IF(L62=1, IF(G62&lt;=$B$6, "+", "-"), IF(G62&lt;=(1-$B$7), "+", "-"))</f>
        <v/>
      </c>
      <c r="N62" s="103">
        <f>IF(M62="+",'05_Bayes_Arbol'!$B$16,'05_Bayes_Arbol'!$B$17)</f>
        <v/>
      </c>
      <c r="O62" s="102">
        <f>SUMPRODUCT(T62:AD62,'01_Supuestos'!$C$34:$M$34)</f>
        <v/>
      </c>
      <c r="P62" s="102">
        <f>N62*O62 + (1-N62)*$B$9</f>
        <v/>
      </c>
      <c r="Q62" s="102">
        <f>--(P62&gt;0)</f>
        <v/>
      </c>
      <c r="R62" s="102">
        <f>IF(L62=1,O62,$B$9)</f>
        <v/>
      </c>
      <c r="S62" s="102">
        <f>-$B$8 + IF(Q62=1, IF(L62=1,O62,$B$9), 0)</f>
        <v/>
      </c>
      <c r="T62" s="101">
        <f>((('01_Supuestos'!C31*$I62)*'01_Supuestos'!$F$11*($H62-'01_Supuestos'!$F$9))-((('01_Supuestos'!C31*$I62)*'01_Supuestos'!$F$11*($H62-'01_Supuestos'!$F$9))*'01_Supuestos'!$F$12)-(('01_Supuestos'!C31*$I62)*'01_Supuestos'!$F$11*$K62)-(IF(('01_Supuestos'!C31*$I62)&gt;0,'01_Supuestos'!$F$15,0)))-((('01_Supuestos'!C31*$I62)*'01_Supuestos'!$F$11*($H62-'01_Supuestos'!$F$9))*'01_Supuestos'!$F$18)-($J62*'01_Supuestos'!C32)-(IF('01_Supuestos'!C30=MAX('01_Supuestos'!$C$30:$M$30),'01_Supuestos'!$F$19,0))-(MAX(0,(((('01_Supuestos'!C31*$I62)*'01_Supuestos'!$F$11*($H62-'01_Supuestos'!$F$9))-((('01_Supuestos'!C31*$I62)*'01_Supuestos'!$F$11*($H62-'01_Supuestos'!$F$9))*'01_Supuestos'!$F$12)-(('01_Supuestos'!C31*$I62)*'01_Supuestos'!$F$11*$K62)-(IF(('01_Supuestos'!C31*$I62)&gt;0,'01_Supuestos'!$F$15,0)))-($J62*'01_Supuestos'!C33)))*'01_Supuestos'!$F$16)</f>
        <v/>
      </c>
      <c r="U62" s="101">
        <f>((('01_Supuestos'!D31*$I62)*'01_Supuestos'!$F$11*($H62-'01_Supuestos'!$F$9))-((('01_Supuestos'!D31*$I62)*'01_Supuestos'!$F$11*($H62-'01_Supuestos'!$F$9))*'01_Supuestos'!$F$12)-(('01_Supuestos'!D31*$I62)*'01_Supuestos'!$F$11*$K62)-(IF(('01_Supuestos'!D31*$I62)&gt;0,'01_Supuestos'!$F$15,0)))-((('01_Supuestos'!D31*$I62)*'01_Supuestos'!$F$11*($H62-'01_Supuestos'!$F$9))*'01_Supuestos'!$F$18)-($J62*'01_Supuestos'!D32)-(IF('01_Supuestos'!D30=MAX('01_Supuestos'!$C$30:$M$30),'01_Supuestos'!$F$19,0))-(MAX(0,(((('01_Supuestos'!D31*$I62)*'01_Supuestos'!$F$11*($H62-'01_Supuestos'!$F$9))-((('01_Supuestos'!D31*$I62)*'01_Supuestos'!$F$11*($H62-'01_Supuestos'!$F$9))*'01_Supuestos'!$F$12)-(('01_Supuestos'!D31*$I62)*'01_Supuestos'!$F$11*$K62)-(IF(('01_Supuestos'!D31*$I62)&gt;0,'01_Supuestos'!$F$15,0)))-($J62*'01_Supuestos'!D33)))*'01_Supuestos'!$F$16)</f>
        <v/>
      </c>
      <c r="V62" s="101">
        <f>((('01_Supuestos'!E31*$I62)*'01_Supuestos'!$F$11*($H62-'01_Supuestos'!$F$9))-((('01_Supuestos'!E31*$I62)*'01_Supuestos'!$F$11*($H62-'01_Supuestos'!$F$9))*'01_Supuestos'!$F$12)-(('01_Supuestos'!E31*$I62)*'01_Supuestos'!$F$11*$K62)-(IF(('01_Supuestos'!E31*$I62)&gt;0,'01_Supuestos'!$F$15,0)))-((('01_Supuestos'!E31*$I62)*'01_Supuestos'!$F$11*($H62-'01_Supuestos'!$F$9))*'01_Supuestos'!$F$18)-($J62*'01_Supuestos'!E32)-(IF('01_Supuestos'!E30=MAX('01_Supuestos'!$C$30:$M$30),'01_Supuestos'!$F$19,0))-(MAX(0,(((('01_Supuestos'!E31*$I62)*'01_Supuestos'!$F$11*($H62-'01_Supuestos'!$F$9))-((('01_Supuestos'!E31*$I62)*'01_Supuestos'!$F$11*($H62-'01_Supuestos'!$F$9))*'01_Supuestos'!$F$12)-(('01_Supuestos'!E31*$I62)*'01_Supuestos'!$F$11*$K62)-(IF(('01_Supuestos'!E31*$I62)&gt;0,'01_Supuestos'!$F$15,0)))-($J62*'01_Supuestos'!E33)))*'01_Supuestos'!$F$16)</f>
        <v/>
      </c>
      <c r="W62" s="101">
        <f>((('01_Supuestos'!F31*$I62)*'01_Supuestos'!$F$11*($H62-'01_Supuestos'!$F$9))-((('01_Supuestos'!F31*$I62)*'01_Supuestos'!$F$11*($H62-'01_Supuestos'!$F$9))*'01_Supuestos'!$F$12)-(('01_Supuestos'!F31*$I62)*'01_Supuestos'!$F$11*$K62)-(IF(('01_Supuestos'!F31*$I62)&gt;0,'01_Supuestos'!$F$15,0)))-((('01_Supuestos'!F31*$I62)*'01_Supuestos'!$F$11*($H62-'01_Supuestos'!$F$9))*'01_Supuestos'!$F$18)-($J62*'01_Supuestos'!F32)-(IF('01_Supuestos'!F30=MAX('01_Supuestos'!$C$30:$M$30),'01_Supuestos'!$F$19,0))-(MAX(0,(((('01_Supuestos'!F31*$I62)*'01_Supuestos'!$F$11*($H62-'01_Supuestos'!$F$9))-((('01_Supuestos'!F31*$I62)*'01_Supuestos'!$F$11*($H62-'01_Supuestos'!$F$9))*'01_Supuestos'!$F$12)-(('01_Supuestos'!F31*$I62)*'01_Supuestos'!$F$11*$K62)-(IF(('01_Supuestos'!F31*$I62)&gt;0,'01_Supuestos'!$F$15,0)))-($J62*'01_Supuestos'!F33)))*'01_Supuestos'!$F$16)</f>
        <v/>
      </c>
      <c r="X62" s="101">
        <f>((('01_Supuestos'!G31*$I62)*'01_Supuestos'!$F$11*($H62-'01_Supuestos'!$F$9))-((('01_Supuestos'!G31*$I62)*'01_Supuestos'!$F$11*($H62-'01_Supuestos'!$F$9))*'01_Supuestos'!$F$12)-(('01_Supuestos'!G31*$I62)*'01_Supuestos'!$F$11*$K62)-(IF(('01_Supuestos'!G31*$I62)&gt;0,'01_Supuestos'!$F$15,0)))-((('01_Supuestos'!G31*$I62)*'01_Supuestos'!$F$11*($H62-'01_Supuestos'!$F$9))*'01_Supuestos'!$F$18)-($J62*'01_Supuestos'!G32)-(IF('01_Supuestos'!G30=MAX('01_Supuestos'!$C$30:$M$30),'01_Supuestos'!$F$19,0))-(MAX(0,(((('01_Supuestos'!G31*$I62)*'01_Supuestos'!$F$11*($H62-'01_Supuestos'!$F$9))-((('01_Supuestos'!G31*$I62)*'01_Supuestos'!$F$11*($H62-'01_Supuestos'!$F$9))*'01_Supuestos'!$F$12)-(('01_Supuestos'!G31*$I62)*'01_Supuestos'!$F$11*$K62)-(IF(('01_Supuestos'!G31*$I62)&gt;0,'01_Supuestos'!$F$15,0)))-($J62*'01_Supuestos'!G33)))*'01_Supuestos'!$F$16)</f>
        <v/>
      </c>
      <c r="Y62" s="101">
        <f>((('01_Supuestos'!H31*$I62)*'01_Supuestos'!$F$11*($H62-'01_Supuestos'!$F$9))-((('01_Supuestos'!H31*$I62)*'01_Supuestos'!$F$11*($H62-'01_Supuestos'!$F$9))*'01_Supuestos'!$F$12)-(('01_Supuestos'!H31*$I62)*'01_Supuestos'!$F$11*$K62)-(IF(('01_Supuestos'!H31*$I62)&gt;0,'01_Supuestos'!$F$15,0)))-((('01_Supuestos'!H31*$I62)*'01_Supuestos'!$F$11*($H62-'01_Supuestos'!$F$9))*'01_Supuestos'!$F$18)-($J62*'01_Supuestos'!H32)-(IF('01_Supuestos'!H30=MAX('01_Supuestos'!$C$30:$M$30),'01_Supuestos'!$F$19,0))-(MAX(0,(((('01_Supuestos'!H31*$I62)*'01_Supuestos'!$F$11*($H62-'01_Supuestos'!$F$9))-((('01_Supuestos'!H31*$I62)*'01_Supuestos'!$F$11*($H62-'01_Supuestos'!$F$9))*'01_Supuestos'!$F$12)-(('01_Supuestos'!H31*$I62)*'01_Supuestos'!$F$11*$K62)-(IF(('01_Supuestos'!H31*$I62)&gt;0,'01_Supuestos'!$F$15,0)))-($J62*'01_Supuestos'!H33)))*'01_Supuestos'!$F$16)</f>
        <v/>
      </c>
      <c r="Z62" s="101">
        <f>((('01_Supuestos'!I31*$I62)*'01_Supuestos'!$F$11*($H62-'01_Supuestos'!$F$9))-((('01_Supuestos'!I31*$I62)*'01_Supuestos'!$F$11*($H62-'01_Supuestos'!$F$9))*'01_Supuestos'!$F$12)-(('01_Supuestos'!I31*$I62)*'01_Supuestos'!$F$11*$K62)-(IF(('01_Supuestos'!I31*$I62)&gt;0,'01_Supuestos'!$F$15,0)))-((('01_Supuestos'!I31*$I62)*'01_Supuestos'!$F$11*($H62-'01_Supuestos'!$F$9))*'01_Supuestos'!$F$18)-($J62*'01_Supuestos'!I32)-(IF('01_Supuestos'!I30=MAX('01_Supuestos'!$C$30:$M$30),'01_Supuestos'!$F$19,0))-(MAX(0,(((('01_Supuestos'!I31*$I62)*'01_Supuestos'!$F$11*($H62-'01_Supuestos'!$F$9))-((('01_Supuestos'!I31*$I62)*'01_Supuestos'!$F$11*($H62-'01_Supuestos'!$F$9))*'01_Supuestos'!$F$12)-(('01_Supuestos'!I31*$I62)*'01_Supuestos'!$F$11*$K62)-(IF(('01_Supuestos'!I31*$I62)&gt;0,'01_Supuestos'!$F$15,0)))-($J62*'01_Supuestos'!I33)))*'01_Supuestos'!$F$16)</f>
        <v/>
      </c>
      <c r="AA62" s="101">
        <f>((('01_Supuestos'!J31*$I62)*'01_Supuestos'!$F$11*($H62-'01_Supuestos'!$F$9))-((('01_Supuestos'!J31*$I62)*'01_Supuestos'!$F$11*($H62-'01_Supuestos'!$F$9))*'01_Supuestos'!$F$12)-(('01_Supuestos'!J31*$I62)*'01_Supuestos'!$F$11*$K62)-(IF(('01_Supuestos'!J31*$I62)&gt;0,'01_Supuestos'!$F$15,0)))-((('01_Supuestos'!J31*$I62)*'01_Supuestos'!$F$11*($H62-'01_Supuestos'!$F$9))*'01_Supuestos'!$F$18)-($J62*'01_Supuestos'!J32)-(IF('01_Supuestos'!J30=MAX('01_Supuestos'!$C$30:$M$30),'01_Supuestos'!$F$19,0))-(MAX(0,(((('01_Supuestos'!J31*$I62)*'01_Supuestos'!$F$11*($H62-'01_Supuestos'!$F$9))-((('01_Supuestos'!J31*$I62)*'01_Supuestos'!$F$11*($H62-'01_Supuestos'!$F$9))*'01_Supuestos'!$F$12)-(('01_Supuestos'!J31*$I62)*'01_Supuestos'!$F$11*$K62)-(IF(('01_Supuestos'!J31*$I62)&gt;0,'01_Supuestos'!$F$15,0)))-($J62*'01_Supuestos'!J33)))*'01_Supuestos'!$F$16)</f>
        <v/>
      </c>
      <c r="AB62" s="101">
        <f>((('01_Supuestos'!K31*$I62)*'01_Supuestos'!$F$11*($H62-'01_Supuestos'!$F$9))-((('01_Supuestos'!K31*$I62)*'01_Supuestos'!$F$11*($H62-'01_Supuestos'!$F$9))*'01_Supuestos'!$F$12)-(('01_Supuestos'!K31*$I62)*'01_Supuestos'!$F$11*$K62)-(IF(('01_Supuestos'!K31*$I62)&gt;0,'01_Supuestos'!$F$15,0)))-((('01_Supuestos'!K31*$I62)*'01_Supuestos'!$F$11*($H62-'01_Supuestos'!$F$9))*'01_Supuestos'!$F$18)-($J62*'01_Supuestos'!K32)-(IF('01_Supuestos'!K30=MAX('01_Supuestos'!$C$30:$M$30),'01_Supuestos'!$F$19,0))-(MAX(0,(((('01_Supuestos'!K31*$I62)*'01_Supuestos'!$F$11*($H62-'01_Supuestos'!$F$9))-((('01_Supuestos'!K31*$I62)*'01_Supuestos'!$F$11*($H62-'01_Supuestos'!$F$9))*'01_Supuestos'!$F$12)-(('01_Supuestos'!K31*$I62)*'01_Supuestos'!$F$11*$K62)-(IF(('01_Supuestos'!K31*$I62)&gt;0,'01_Supuestos'!$F$15,0)))-($J62*'01_Supuestos'!K33)))*'01_Supuestos'!$F$16)</f>
        <v/>
      </c>
      <c r="AC62" s="101">
        <f>((('01_Supuestos'!L31*$I62)*'01_Supuestos'!$F$11*($H62-'01_Supuestos'!$F$9))-((('01_Supuestos'!L31*$I62)*'01_Supuestos'!$F$11*($H62-'01_Supuestos'!$F$9))*'01_Supuestos'!$F$12)-(('01_Supuestos'!L31*$I62)*'01_Supuestos'!$F$11*$K62)-(IF(('01_Supuestos'!L31*$I62)&gt;0,'01_Supuestos'!$F$15,0)))-((('01_Supuestos'!L31*$I62)*'01_Supuestos'!$F$11*($H62-'01_Supuestos'!$F$9))*'01_Supuestos'!$F$18)-($J62*'01_Supuestos'!L32)-(IF('01_Supuestos'!L30=MAX('01_Supuestos'!$C$30:$M$30),'01_Supuestos'!$F$19,0))-(MAX(0,(((('01_Supuestos'!L31*$I62)*'01_Supuestos'!$F$11*($H62-'01_Supuestos'!$F$9))-((('01_Supuestos'!L31*$I62)*'01_Supuestos'!$F$11*($H62-'01_Supuestos'!$F$9))*'01_Supuestos'!$F$12)-(('01_Supuestos'!L31*$I62)*'01_Supuestos'!$F$11*$K62)-(IF(('01_Supuestos'!L31*$I62)&gt;0,'01_Supuestos'!$F$15,0)))-($J62*'01_Supuestos'!L33)))*'01_Supuestos'!$F$16)</f>
        <v/>
      </c>
      <c r="AD62" s="101">
        <f>((('01_Supuestos'!M31*$I62)*'01_Supuestos'!$F$11*($H62-'01_Supuestos'!$F$9))-((('01_Supuestos'!M31*$I62)*'01_Supuestos'!$F$11*($H62-'01_Supuestos'!$F$9))*'01_Supuestos'!$F$12)-(('01_Supuestos'!M31*$I62)*'01_Supuestos'!$F$11*$K62)-(IF(('01_Supuestos'!M31*$I62)&gt;0,'01_Supuestos'!$F$15,0)))-((('01_Supuestos'!M31*$I62)*'01_Supuestos'!$F$11*($H62-'01_Supuestos'!$F$9))*'01_Supuestos'!$F$18)-($J62*'01_Supuestos'!M32)-(IF('01_Supuestos'!M30=MAX('01_Supuestos'!$C$30:$M$30),'01_Supuestos'!$F$19,0))-(MAX(0,(((('01_Supuestos'!M31*$I62)*'01_Supuestos'!$F$11*($H62-'01_Supuestos'!$F$9))-((('01_Supuestos'!M31*$I62)*'01_Supuestos'!$F$11*($H62-'01_Supuestos'!$F$9))*'01_Supuestos'!$F$12)-(('01_Supuestos'!M31*$I62)*'01_Supuestos'!$F$11*$K62)-(IF(('01_Supuestos'!M31*$I62)&gt;0,'01_Supuestos'!$F$15,0)))-($J62*'01_Supuestos'!M33)))*'01_Supuestos'!$F$16)</f>
        <v/>
      </c>
      <c r="AE62" s="101">
        <f>0</f>
        <v/>
      </c>
      <c r="AF62" s="108">
        <f>IF(S62&gt;R62,"Appraisal+Decision",IF(S62&lt;R62,"Develop Now","Indiferente"))</f>
        <v/>
      </c>
    </row>
    <row r="63">
      <c r="A63" s="6" t="n">
        <v>33</v>
      </c>
      <c r="B63" s="27">
        <f>RAND()</f>
        <v/>
      </c>
      <c r="C63" s="27">
        <f>RAND()</f>
        <v/>
      </c>
      <c r="D63" s="27">
        <f>RAND()</f>
        <v/>
      </c>
      <c r="E63" s="27">
        <f>RAND()</f>
        <v/>
      </c>
      <c r="F63" s="27">
        <f>RAND()</f>
        <v/>
      </c>
      <c r="G63" s="27">
        <f>RAND()</f>
        <v/>
      </c>
      <c r="H63" s="102">
        <f>IF(B63&lt;($B$11-$B$10)/($B$12-$B$10), $B$10+SQRT(B63*($B$11-$B$10)*($B$12-$B$10)), $B$12-SQRT((1-B63)*($B$12-$B$11)*($B$12-$B$10)))</f>
        <v/>
      </c>
      <c r="I63" s="27">
        <f>MAX(0.1,NORMINV(C63,$B$13,$B$14))</f>
        <v/>
      </c>
      <c r="J63" s="102">
        <f>'01_Supuestos'!$F$13*MAX(0.65,NORMINV(D63,1,$B$15))</f>
        <v/>
      </c>
      <c r="K63" s="102">
        <f>'01_Supuestos'!$F$14*MAX(0.6,NORMINV(E63,1,$B$16))</f>
        <v/>
      </c>
      <c r="L63" s="102">
        <f>--(F63&lt;=$B$5)</f>
        <v/>
      </c>
      <c r="M63" s="102">
        <f>IF(L63=1, IF(G63&lt;=$B$6, "+", "-"), IF(G63&lt;=(1-$B$7), "+", "-"))</f>
        <v/>
      </c>
      <c r="N63" s="103">
        <f>IF(M63="+",'05_Bayes_Arbol'!$B$16,'05_Bayes_Arbol'!$B$17)</f>
        <v/>
      </c>
      <c r="O63" s="102">
        <f>SUMPRODUCT(T63:AD63,'01_Supuestos'!$C$34:$M$34)</f>
        <v/>
      </c>
      <c r="P63" s="102">
        <f>N63*O63 + (1-N63)*$B$9</f>
        <v/>
      </c>
      <c r="Q63" s="102">
        <f>--(P63&gt;0)</f>
        <v/>
      </c>
      <c r="R63" s="102">
        <f>IF(L63=1,O63,$B$9)</f>
        <v/>
      </c>
      <c r="S63" s="102">
        <f>-$B$8 + IF(Q63=1, IF(L63=1,O63,$B$9), 0)</f>
        <v/>
      </c>
      <c r="T63" s="101">
        <f>((('01_Supuestos'!C31*$I63)*'01_Supuestos'!$F$11*($H63-'01_Supuestos'!$F$9))-((('01_Supuestos'!C31*$I63)*'01_Supuestos'!$F$11*($H63-'01_Supuestos'!$F$9))*'01_Supuestos'!$F$12)-(('01_Supuestos'!C31*$I63)*'01_Supuestos'!$F$11*$K63)-(IF(('01_Supuestos'!C31*$I63)&gt;0,'01_Supuestos'!$F$15,0)))-((('01_Supuestos'!C31*$I63)*'01_Supuestos'!$F$11*($H63-'01_Supuestos'!$F$9))*'01_Supuestos'!$F$18)-($J63*'01_Supuestos'!C32)-(IF('01_Supuestos'!C30=MAX('01_Supuestos'!$C$30:$M$30),'01_Supuestos'!$F$19,0))-(MAX(0,(((('01_Supuestos'!C31*$I63)*'01_Supuestos'!$F$11*($H63-'01_Supuestos'!$F$9))-((('01_Supuestos'!C31*$I63)*'01_Supuestos'!$F$11*($H63-'01_Supuestos'!$F$9))*'01_Supuestos'!$F$12)-(('01_Supuestos'!C31*$I63)*'01_Supuestos'!$F$11*$K63)-(IF(('01_Supuestos'!C31*$I63)&gt;0,'01_Supuestos'!$F$15,0)))-($J63*'01_Supuestos'!C33)))*'01_Supuestos'!$F$16)</f>
        <v/>
      </c>
      <c r="U63" s="101">
        <f>((('01_Supuestos'!D31*$I63)*'01_Supuestos'!$F$11*($H63-'01_Supuestos'!$F$9))-((('01_Supuestos'!D31*$I63)*'01_Supuestos'!$F$11*($H63-'01_Supuestos'!$F$9))*'01_Supuestos'!$F$12)-(('01_Supuestos'!D31*$I63)*'01_Supuestos'!$F$11*$K63)-(IF(('01_Supuestos'!D31*$I63)&gt;0,'01_Supuestos'!$F$15,0)))-((('01_Supuestos'!D31*$I63)*'01_Supuestos'!$F$11*($H63-'01_Supuestos'!$F$9))*'01_Supuestos'!$F$18)-($J63*'01_Supuestos'!D32)-(IF('01_Supuestos'!D30=MAX('01_Supuestos'!$C$30:$M$30),'01_Supuestos'!$F$19,0))-(MAX(0,(((('01_Supuestos'!D31*$I63)*'01_Supuestos'!$F$11*($H63-'01_Supuestos'!$F$9))-((('01_Supuestos'!D31*$I63)*'01_Supuestos'!$F$11*($H63-'01_Supuestos'!$F$9))*'01_Supuestos'!$F$12)-(('01_Supuestos'!D31*$I63)*'01_Supuestos'!$F$11*$K63)-(IF(('01_Supuestos'!D31*$I63)&gt;0,'01_Supuestos'!$F$15,0)))-($J63*'01_Supuestos'!D33)))*'01_Supuestos'!$F$16)</f>
        <v/>
      </c>
      <c r="V63" s="101">
        <f>((('01_Supuestos'!E31*$I63)*'01_Supuestos'!$F$11*($H63-'01_Supuestos'!$F$9))-((('01_Supuestos'!E31*$I63)*'01_Supuestos'!$F$11*($H63-'01_Supuestos'!$F$9))*'01_Supuestos'!$F$12)-(('01_Supuestos'!E31*$I63)*'01_Supuestos'!$F$11*$K63)-(IF(('01_Supuestos'!E31*$I63)&gt;0,'01_Supuestos'!$F$15,0)))-((('01_Supuestos'!E31*$I63)*'01_Supuestos'!$F$11*($H63-'01_Supuestos'!$F$9))*'01_Supuestos'!$F$18)-($J63*'01_Supuestos'!E32)-(IF('01_Supuestos'!E30=MAX('01_Supuestos'!$C$30:$M$30),'01_Supuestos'!$F$19,0))-(MAX(0,(((('01_Supuestos'!E31*$I63)*'01_Supuestos'!$F$11*($H63-'01_Supuestos'!$F$9))-((('01_Supuestos'!E31*$I63)*'01_Supuestos'!$F$11*($H63-'01_Supuestos'!$F$9))*'01_Supuestos'!$F$12)-(('01_Supuestos'!E31*$I63)*'01_Supuestos'!$F$11*$K63)-(IF(('01_Supuestos'!E31*$I63)&gt;0,'01_Supuestos'!$F$15,0)))-($J63*'01_Supuestos'!E33)))*'01_Supuestos'!$F$16)</f>
        <v/>
      </c>
      <c r="W63" s="101">
        <f>((('01_Supuestos'!F31*$I63)*'01_Supuestos'!$F$11*($H63-'01_Supuestos'!$F$9))-((('01_Supuestos'!F31*$I63)*'01_Supuestos'!$F$11*($H63-'01_Supuestos'!$F$9))*'01_Supuestos'!$F$12)-(('01_Supuestos'!F31*$I63)*'01_Supuestos'!$F$11*$K63)-(IF(('01_Supuestos'!F31*$I63)&gt;0,'01_Supuestos'!$F$15,0)))-((('01_Supuestos'!F31*$I63)*'01_Supuestos'!$F$11*($H63-'01_Supuestos'!$F$9))*'01_Supuestos'!$F$18)-($J63*'01_Supuestos'!F32)-(IF('01_Supuestos'!F30=MAX('01_Supuestos'!$C$30:$M$30),'01_Supuestos'!$F$19,0))-(MAX(0,(((('01_Supuestos'!F31*$I63)*'01_Supuestos'!$F$11*($H63-'01_Supuestos'!$F$9))-((('01_Supuestos'!F31*$I63)*'01_Supuestos'!$F$11*($H63-'01_Supuestos'!$F$9))*'01_Supuestos'!$F$12)-(('01_Supuestos'!F31*$I63)*'01_Supuestos'!$F$11*$K63)-(IF(('01_Supuestos'!F31*$I63)&gt;0,'01_Supuestos'!$F$15,0)))-($J63*'01_Supuestos'!F33)))*'01_Supuestos'!$F$16)</f>
        <v/>
      </c>
      <c r="X63" s="101">
        <f>((('01_Supuestos'!G31*$I63)*'01_Supuestos'!$F$11*($H63-'01_Supuestos'!$F$9))-((('01_Supuestos'!G31*$I63)*'01_Supuestos'!$F$11*($H63-'01_Supuestos'!$F$9))*'01_Supuestos'!$F$12)-(('01_Supuestos'!G31*$I63)*'01_Supuestos'!$F$11*$K63)-(IF(('01_Supuestos'!G31*$I63)&gt;0,'01_Supuestos'!$F$15,0)))-((('01_Supuestos'!G31*$I63)*'01_Supuestos'!$F$11*($H63-'01_Supuestos'!$F$9))*'01_Supuestos'!$F$18)-($J63*'01_Supuestos'!G32)-(IF('01_Supuestos'!G30=MAX('01_Supuestos'!$C$30:$M$30),'01_Supuestos'!$F$19,0))-(MAX(0,(((('01_Supuestos'!G31*$I63)*'01_Supuestos'!$F$11*($H63-'01_Supuestos'!$F$9))-((('01_Supuestos'!G31*$I63)*'01_Supuestos'!$F$11*($H63-'01_Supuestos'!$F$9))*'01_Supuestos'!$F$12)-(('01_Supuestos'!G31*$I63)*'01_Supuestos'!$F$11*$K63)-(IF(('01_Supuestos'!G31*$I63)&gt;0,'01_Supuestos'!$F$15,0)))-($J63*'01_Supuestos'!G33)))*'01_Supuestos'!$F$16)</f>
        <v/>
      </c>
      <c r="Y63" s="101">
        <f>((('01_Supuestos'!H31*$I63)*'01_Supuestos'!$F$11*($H63-'01_Supuestos'!$F$9))-((('01_Supuestos'!H31*$I63)*'01_Supuestos'!$F$11*($H63-'01_Supuestos'!$F$9))*'01_Supuestos'!$F$12)-(('01_Supuestos'!H31*$I63)*'01_Supuestos'!$F$11*$K63)-(IF(('01_Supuestos'!H31*$I63)&gt;0,'01_Supuestos'!$F$15,0)))-((('01_Supuestos'!H31*$I63)*'01_Supuestos'!$F$11*($H63-'01_Supuestos'!$F$9))*'01_Supuestos'!$F$18)-($J63*'01_Supuestos'!H32)-(IF('01_Supuestos'!H30=MAX('01_Supuestos'!$C$30:$M$30),'01_Supuestos'!$F$19,0))-(MAX(0,(((('01_Supuestos'!H31*$I63)*'01_Supuestos'!$F$11*($H63-'01_Supuestos'!$F$9))-((('01_Supuestos'!H31*$I63)*'01_Supuestos'!$F$11*($H63-'01_Supuestos'!$F$9))*'01_Supuestos'!$F$12)-(('01_Supuestos'!H31*$I63)*'01_Supuestos'!$F$11*$K63)-(IF(('01_Supuestos'!H31*$I63)&gt;0,'01_Supuestos'!$F$15,0)))-($J63*'01_Supuestos'!H33)))*'01_Supuestos'!$F$16)</f>
        <v/>
      </c>
      <c r="Z63" s="101">
        <f>((('01_Supuestos'!I31*$I63)*'01_Supuestos'!$F$11*($H63-'01_Supuestos'!$F$9))-((('01_Supuestos'!I31*$I63)*'01_Supuestos'!$F$11*($H63-'01_Supuestos'!$F$9))*'01_Supuestos'!$F$12)-(('01_Supuestos'!I31*$I63)*'01_Supuestos'!$F$11*$K63)-(IF(('01_Supuestos'!I31*$I63)&gt;0,'01_Supuestos'!$F$15,0)))-((('01_Supuestos'!I31*$I63)*'01_Supuestos'!$F$11*($H63-'01_Supuestos'!$F$9))*'01_Supuestos'!$F$18)-($J63*'01_Supuestos'!I32)-(IF('01_Supuestos'!I30=MAX('01_Supuestos'!$C$30:$M$30),'01_Supuestos'!$F$19,0))-(MAX(0,(((('01_Supuestos'!I31*$I63)*'01_Supuestos'!$F$11*($H63-'01_Supuestos'!$F$9))-((('01_Supuestos'!I31*$I63)*'01_Supuestos'!$F$11*($H63-'01_Supuestos'!$F$9))*'01_Supuestos'!$F$12)-(('01_Supuestos'!I31*$I63)*'01_Supuestos'!$F$11*$K63)-(IF(('01_Supuestos'!I31*$I63)&gt;0,'01_Supuestos'!$F$15,0)))-($J63*'01_Supuestos'!I33)))*'01_Supuestos'!$F$16)</f>
        <v/>
      </c>
      <c r="AA63" s="101">
        <f>((('01_Supuestos'!J31*$I63)*'01_Supuestos'!$F$11*($H63-'01_Supuestos'!$F$9))-((('01_Supuestos'!J31*$I63)*'01_Supuestos'!$F$11*($H63-'01_Supuestos'!$F$9))*'01_Supuestos'!$F$12)-(('01_Supuestos'!J31*$I63)*'01_Supuestos'!$F$11*$K63)-(IF(('01_Supuestos'!J31*$I63)&gt;0,'01_Supuestos'!$F$15,0)))-((('01_Supuestos'!J31*$I63)*'01_Supuestos'!$F$11*($H63-'01_Supuestos'!$F$9))*'01_Supuestos'!$F$18)-($J63*'01_Supuestos'!J32)-(IF('01_Supuestos'!J30=MAX('01_Supuestos'!$C$30:$M$30),'01_Supuestos'!$F$19,0))-(MAX(0,(((('01_Supuestos'!J31*$I63)*'01_Supuestos'!$F$11*($H63-'01_Supuestos'!$F$9))-((('01_Supuestos'!J31*$I63)*'01_Supuestos'!$F$11*($H63-'01_Supuestos'!$F$9))*'01_Supuestos'!$F$12)-(('01_Supuestos'!J31*$I63)*'01_Supuestos'!$F$11*$K63)-(IF(('01_Supuestos'!J31*$I63)&gt;0,'01_Supuestos'!$F$15,0)))-($J63*'01_Supuestos'!J33)))*'01_Supuestos'!$F$16)</f>
        <v/>
      </c>
      <c r="AB63" s="101">
        <f>((('01_Supuestos'!K31*$I63)*'01_Supuestos'!$F$11*($H63-'01_Supuestos'!$F$9))-((('01_Supuestos'!K31*$I63)*'01_Supuestos'!$F$11*($H63-'01_Supuestos'!$F$9))*'01_Supuestos'!$F$12)-(('01_Supuestos'!K31*$I63)*'01_Supuestos'!$F$11*$K63)-(IF(('01_Supuestos'!K31*$I63)&gt;0,'01_Supuestos'!$F$15,0)))-((('01_Supuestos'!K31*$I63)*'01_Supuestos'!$F$11*($H63-'01_Supuestos'!$F$9))*'01_Supuestos'!$F$18)-($J63*'01_Supuestos'!K32)-(IF('01_Supuestos'!K30=MAX('01_Supuestos'!$C$30:$M$30),'01_Supuestos'!$F$19,0))-(MAX(0,(((('01_Supuestos'!K31*$I63)*'01_Supuestos'!$F$11*($H63-'01_Supuestos'!$F$9))-((('01_Supuestos'!K31*$I63)*'01_Supuestos'!$F$11*($H63-'01_Supuestos'!$F$9))*'01_Supuestos'!$F$12)-(('01_Supuestos'!K31*$I63)*'01_Supuestos'!$F$11*$K63)-(IF(('01_Supuestos'!K31*$I63)&gt;0,'01_Supuestos'!$F$15,0)))-($J63*'01_Supuestos'!K33)))*'01_Supuestos'!$F$16)</f>
        <v/>
      </c>
      <c r="AC63" s="101">
        <f>((('01_Supuestos'!L31*$I63)*'01_Supuestos'!$F$11*($H63-'01_Supuestos'!$F$9))-((('01_Supuestos'!L31*$I63)*'01_Supuestos'!$F$11*($H63-'01_Supuestos'!$F$9))*'01_Supuestos'!$F$12)-(('01_Supuestos'!L31*$I63)*'01_Supuestos'!$F$11*$K63)-(IF(('01_Supuestos'!L31*$I63)&gt;0,'01_Supuestos'!$F$15,0)))-((('01_Supuestos'!L31*$I63)*'01_Supuestos'!$F$11*($H63-'01_Supuestos'!$F$9))*'01_Supuestos'!$F$18)-($J63*'01_Supuestos'!L32)-(IF('01_Supuestos'!L30=MAX('01_Supuestos'!$C$30:$M$30),'01_Supuestos'!$F$19,0))-(MAX(0,(((('01_Supuestos'!L31*$I63)*'01_Supuestos'!$F$11*($H63-'01_Supuestos'!$F$9))-((('01_Supuestos'!L31*$I63)*'01_Supuestos'!$F$11*($H63-'01_Supuestos'!$F$9))*'01_Supuestos'!$F$12)-(('01_Supuestos'!L31*$I63)*'01_Supuestos'!$F$11*$K63)-(IF(('01_Supuestos'!L31*$I63)&gt;0,'01_Supuestos'!$F$15,0)))-($J63*'01_Supuestos'!L33)))*'01_Supuestos'!$F$16)</f>
        <v/>
      </c>
      <c r="AD63" s="101">
        <f>((('01_Supuestos'!M31*$I63)*'01_Supuestos'!$F$11*($H63-'01_Supuestos'!$F$9))-((('01_Supuestos'!M31*$I63)*'01_Supuestos'!$F$11*($H63-'01_Supuestos'!$F$9))*'01_Supuestos'!$F$12)-(('01_Supuestos'!M31*$I63)*'01_Supuestos'!$F$11*$K63)-(IF(('01_Supuestos'!M31*$I63)&gt;0,'01_Supuestos'!$F$15,0)))-((('01_Supuestos'!M31*$I63)*'01_Supuestos'!$F$11*($H63-'01_Supuestos'!$F$9))*'01_Supuestos'!$F$18)-($J63*'01_Supuestos'!M32)-(IF('01_Supuestos'!M30=MAX('01_Supuestos'!$C$30:$M$30),'01_Supuestos'!$F$19,0))-(MAX(0,(((('01_Supuestos'!M31*$I63)*'01_Supuestos'!$F$11*($H63-'01_Supuestos'!$F$9))-((('01_Supuestos'!M31*$I63)*'01_Supuestos'!$F$11*($H63-'01_Supuestos'!$F$9))*'01_Supuestos'!$F$12)-(('01_Supuestos'!M31*$I63)*'01_Supuestos'!$F$11*$K63)-(IF(('01_Supuestos'!M31*$I63)&gt;0,'01_Supuestos'!$F$15,0)))-($J63*'01_Supuestos'!M33)))*'01_Supuestos'!$F$16)</f>
        <v/>
      </c>
      <c r="AE63" s="101">
        <f>0</f>
        <v/>
      </c>
      <c r="AF63" s="108">
        <f>IF(S63&gt;R63,"Appraisal+Decision",IF(S63&lt;R63,"Develop Now","Indiferente"))</f>
        <v/>
      </c>
    </row>
    <row r="64">
      <c r="A64" s="6" t="n">
        <v>34</v>
      </c>
      <c r="B64" s="27">
        <f>RAND()</f>
        <v/>
      </c>
      <c r="C64" s="27">
        <f>RAND()</f>
        <v/>
      </c>
      <c r="D64" s="27">
        <f>RAND()</f>
        <v/>
      </c>
      <c r="E64" s="27">
        <f>RAND()</f>
        <v/>
      </c>
      <c r="F64" s="27">
        <f>RAND()</f>
        <v/>
      </c>
      <c r="G64" s="27">
        <f>RAND()</f>
        <v/>
      </c>
      <c r="H64" s="102">
        <f>IF(B64&lt;($B$11-$B$10)/($B$12-$B$10), $B$10+SQRT(B64*($B$11-$B$10)*($B$12-$B$10)), $B$12-SQRT((1-B64)*($B$12-$B$11)*($B$12-$B$10)))</f>
        <v/>
      </c>
      <c r="I64" s="27">
        <f>MAX(0.1,NORMINV(C64,$B$13,$B$14))</f>
        <v/>
      </c>
      <c r="J64" s="102">
        <f>'01_Supuestos'!$F$13*MAX(0.65,NORMINV(D64,1,$B$15))</f>
        <v/>
      </c>
      <c r="K64" s="102">
        <f>'01_Supuestos'!$F$14*MAX(0.6,NORMINV(E64,1,$B$16))</f>
        <v/>
      </c>
      <c r="L64" s="102">
        <f>--(F64&lt;=$B$5)</f>
        <v/>
      </c>
      <c r="M64" s="102">
        <f>IF(L64=1, IF(G64&lt;=$B$6, "+", "-"), IF(G64&lt;=(1-$B$7), "+", "-"))</f>
        <v/>
      </c>
      <c r="N64" s="103">
        <f>IF(M64="+",'05_Bayes_Arbol'!$B$16,'05_Bayes_Arbol'!$B$17)</f>
        <v/>
      </c>
      <c r="O64" s="102">
        <f>SUMPRODUCT(T64:AD64,'01_Supuestos'!$C$34:$M$34)</f>
        <v/>
      </c>
      <c r="P64" s="102">
        <f>N64*O64 + (1-N64)*$B$9</f>
        <v/>
      </c>
      <c r="Q64" s="102">
        <f>--(P64&gt;0)</f>
        <v/>
      </c>
      <c r="R64" s="102">
        <f>IF(L64=1,O64,$B$9)</f>
        <v/>
      </c>
      <c r="S64" s="102">
        <f>-$B$8 + IF(Q64=1, IF(L64=1,O64,$B$9), 0)</f>
        <v/>
      </c>
      <c r="T64" s="101">
        <f>((('01_Supuestos'!C31*$I64)*'01_Supuestos'!$F$11*($H64-'01_Supuestos'!$F$9))-((('01_Supuestos'!C31*$I64)*'01_Supuestos'!$F$11*($H64-'01_Supuestos'!$F$9))*'01_Supuestos'!$F$12)-(('01_Supuestos'!C31*$I64)*'01_Supuestos'!$F$11*$K64)-(IF(('01_Supuestos'!C31*$I64)&gt;0,'01_Supuestos'!$F$15,0)))-((('01_Supuestos'!C31*$I64)*'01_Supuestos'!$F$11*($H64-'01_Supuestos'!$F$9))*'01_Supuestos'!$F$18)-($J64*'01_Supuestos'!C32)-(IF('01_Supuestos'!C30=MAX('01_Supuestos'!$C$30:$M$30),'01_Supuestos'!$F$19,0))-(MAX(0,(((('01_Supuestos'!C31*$I64)*'01_Supuestos'!$F$11*($H64-'01_Supuestos'!$F$9))-((('01_Supuestos'!C31*$I64)*'01_Supuestos'!$F$11*($H64-'01_Supuestos'!$F$9))*'01_Supuestos'!$F$12)-(('01_Supuestos'!C31*$I64)*'01_Supuestos'!$F$11*$K64)-(IF(('01_Supuestos'!C31*$I64)&gt;0,'01_Supuestos'!$F$15,0)))-($J64*'01_Supuestos'!C33)))*'01_Supuestos'!$F$16)</f>
        <v/>
      </c>
      <c r="U64" s="101">
        <f>((('01_Supuestos'!D31*$I64)*'01_Supuestos'!$F$11*($H64-'01_Supuestos'!$F$9))-((('01_Supuestos'!D31*$I64)*'01_Supuestos'!$F$11*($H64-'01_Supuestos'!$F$9))*'01_Supuestos'!$F$12)-(('01_Supuestos'!D31*$I64)*'01_Supuestos'!$F$11*$K64)-(IF(('01_Supuestos'!D31*$I64)&gt;0,'01_Supuestos'!$F$15,0)))-((('01_Supuestos'!D31*$I64)*'01_Supuestos'!$F$11*($H64-'01_Supuestos'!$F$9))*'01_Supuestos'!$F$18)-($J64*'01_Supuestos'!D32)-(IF('01_Supuestos'!D30=MAX('01_Supuestos'!$C$30:$M$30),'01_Supuestos'!$F$19,0))-(MAX(0,(((('01_Supuestos'!D31*$I64)*'01_Supuestos'!$F$11*($H64-'01_Supuestos'!$F$9))-((('01_Supuestos'!D31*$I64)*'01_Supuestos'!$F$11*($H64-'01_Supuestos'!$F$9))*'01_Supuestos'!$F$12)-(('01_Supuestos'!D31*$I64)*'01_Supuestos'!$F$11*$K64)-(IF(('01_Supuestos'!D31*$I64)&gt;0,'01_Supuestos'!$F$15,0)))-($J64*'01_Supuestos'!D33)))*'01_Supuestos'!$F$16)</f>
        <v/>
      </c>
      <c r="V64" s="101">
        <f>((('01_Supuestos'!E31*$I64)*'01_Supuestos'!$F$11*($H64-'01_Supuestos'!$F$9))-((('01_Supuestos'!E31*$I64)*'01_Supuestos'!$F$11*($H64-'01_Supuestos'!$F$9))*'01_Supuestos'!$F$12)-(('01_Supuestos'!E31*$I64)*'01_Supuestos'!$F$11*$K64)-(IF(('01_Supuestos'!E31*$I64)&gt;0,'01_Supuestos'!$F$15,0)))-((('01_Supuestos'!E31*$I64)*'01_Supuestos'!$F$11*($H64-'01_Supuestos'!$F$9))*'01_Supuestos'!$F$18)-($J64*'01_Supuestos'!E32)-(IF('01_Supuestos'!E30=MAX('01_Supuestos'!$C$30:$M$30),'01_Supuestos'!$F$19,0))-(MAX(0,(((('01_Supuestos'!E31*$I64)*'01_Supuestos'!$F$11*($H64-'01_Supuestos'!$F$9))-((('01_Supuestos'!E31*$I64)*'01_Supuestos'!$F$11*($H64-'01_Supuestos'!$F$9))*'01_Supuestos'!$F$12)-(('01_Supuestos'!E31*$I64)*'01_Supuestos'!$F$11*$K64)-(IF(('01_Supuestos'!E31*$I64)&gt;0,'01_Supuestos'!$F$15,0)))-($J64*'01_Supuestos'!E33)))*'01_Supuestos'!$F$16)</f>
        <v/>
      </c>
      <c r="W64" s="101">
        <f>((('01_Supuestos'!F31*$I64)*'01_Supuestos'!$F$11*($H64-'01_Supuestos'!$F$9))-((('01_Supuestos'!F31*$I64)*'01_Supuestos'!$F$11*($H64-'01_Supuestos'!$F$9))*'01_Supuestos'!$F$12)-(('01_Supuestos'!F31*$I64)*'01_Supuestos'!$F$11*$K64)-(IF(('01_Supuestos'!F31*$I64)&gt;0,'01_Supuestos'!$F$15,0)))-((('01_Supuestos'!F31*$I64)*'01_Supuestos'!$F$11*($H64-'01_Supuestos'!$F$9))*'01_Supuestos'!$F$18)-($J64*'01_Supuestos'!F32)-(IF('01_Supuestos'!F30=MAX('01_Supuestos'!$C$30:$M$30),'01_Supuestos'!$F$19,0))-(MAX(0,(((('01_Supuestos'!F31*$I64)*'01_Supuestos'!$F$11*($H64-'01_Supuestos'!$F$9))-((('01_Supuestos'!F31*$I64)*'01_Supuestos'!$F$11*($H64-'01_Supuestos'!$F$9))*'01_Supuestos'!$F$12)-(('01_Supuestos'!F31*$I64)*'01_Supuestos'!$F$11*$K64)-(IF(('01_Supuestos'!F31*$I64)&gt;0,'01_Supuestos'!$F$15,0)))-($J64*'01_Supuestos'!F33)))*'01_Supuestos'!$F$16)</f>
        <v/>
      </c>
      <c r="X64" s="101">
        <f>((('01_Supuestos'!G31*$I64)*'01_Supuestos'!$F$11*($H64-'01_Supuestos'!$F$9))-((('01_Supuestos'!G31*$I64)*'01_Supuestos'!$F$11*($H64-'01_Supuestos'!$F$9))*'01_Supuestos'!$F$12)-(('01_Supuestos'!G31*$I64)*'01_Supuestos'!$F$11*$K64)-(IF(('01_Supuestos'!G31*$I64)&gt;0,'01_Supuestos'!$F$15,0)))-((('01_Supuestos'!G31*$I64)*'01_Supuestos'!$F$11*($H64-'01_Supuestos'!$F$9))*'01_Supuestos'!$F$18)-($J64*'01_Supuestos'!G32)-(IF('01_Supuestos'!G30=MAX('01_Supuestos'!$C$30:$M$30),'01_Supuestos'!$F$19,0))-(MAX(0,(((('01_Supuestos'!G31*$I64)*'01_Supuestos'!$F$11*($H64-'01_Supuestos'!$F$9))-((('01_Supuestos'!G31*$I64)*'01_Supuestos'!$F$11*($H64-'01_Supuestos'!$F$9))*'01_Supuestos'!$F$12)-(('01_Supuestos'!G31*$I64)*'01_Supuestos'!$F$11*$K64)-(IF(('01_Supuestos'!G31*$I64)&gt;0,'01_Supuestos'!$F$15,0)))-($J64*'01_Supuestos'!G33)))*'01_Supuestos'!$F$16)</f>
        <v/>
      </c>
      <c r="Y64" s="101">
        <f>((('01_Supuestos'!H31*$I64)*'01_Supuestos'!$F$11*($H64-'01_Supuestos'!$F$9))-((('01_Supuestos'!H31*$I64)*'01_Supuestos'!$F$11*($H64-'01_Supuestos'!$F$9))*'01_Supuestos'!$F$12)-(('01_Supuestos'!H31*$I64)*'01_Supuestos'!$F$11*$K64)-(IF(('01_Supuestos'!H31*$I64)&gt;0,'01_Supuestos'!$F$15,0)))-((('01_Supuestos'!H31*$I64)*'01_Supuestos'!$F$11*($H64-'01_Supuestos'!$F$9))*'01_Supuestos'!$F$18)-($J64*'01_Supuestos'!H32)-(IF('01_Supuestos'!H30=MAX('01_Supuestos'!$C$30:$M$30),'01_Supuestos'!$F$19,0))-(MAX(0,(((('01_Supuestos'!H31*$I64)*'01_Supuestos'!$F$11*($H64-'01_Supuestos'!$F$9))-((('01_Supuestos'!H31*$I64)*'01_Supuestos'!$F$11*($H64-'01_Supuestos'!$F$9))*'01_Supuestos'!$F$12)-(('01_Supuestos'!H31*$I64)*'01_Supuestos'!$F$11*$K64)-(IF(('01_Supuestos'!H31*$I64)&gt;0,'01_Supuestos'!$F$15,0)))-($J64*'01_Supuestos'!H33)))*'01_Supuestos'!$F$16)</f>
        <v/>
      </c>
      <c r="Z64" s="101">
        <f>((('01_Supuestos'!I31*$I64)*'01_Supuestos'!$F$11*($H64-'01_Supuestos'!$F$9))-((('01_Supuestos'!I31*$I64)*'01_Supuestos'!$F$11*($H64-'01_Supuestos'!$F$9))*'01_Supuestos'!$F$12)-(('01_Supuestos'!I31*$I64)*'01_Supuestos'!$F$11*$K64)-(IF(('01_Supuestos'!I31*$I64)&gt;0,'01_Supuestos'!$F$15,0)))-((('01_Supuestos'!I31*$I64)*'01_Supuestos'!$F$11*($H64-'01_Supuestos'!$F$9))*'01_Supuestos'!$F$18)-($J64*'01_Supuestos'!I32)-(IF('01_Supuestos'!I30=MAX('01_Supuestos'!$C$30:$M$30),'01_Supuestos'!$F$19,0))-(MAX(0,(((('01_Supuestos'!I31*$I64)*'01_Supuestos'!$F$11*($H64-'01_Supuestos'!$F$9))-((('01_Supuestos'!I31*$I64)*'01_Supuestos'!$F$11*($H64-'01_Supuestos'!$F$9))*'01_Supuestos'!$F$12)-(('01_Supuestos'!I31*$I64)*'01_Supuestos'!$F$11*$K64)-(IF(('01_Supuestos'!I31*$I64)&gt;0,'01_Supuestos'!$F$15,0)))-($J64*'01_Supuestos'!I33)))*'01_Supuestos'!$F$16)</f>
        <v/>
      </c>
      <c r="AA64" s="101">
        <f>((('01_Supuestos'!J31*$I64)*'01_Supuestos'!$F$11*($H64-'01_Supuestos'!$F$9))-((('01_Supuestos'!J31*$I64)*'01_Supuestos'!$F$11*($H64-'01_Supuestos'!$F$9))*'01_Supuestos'!$F$12)-(('01_Supuestos'!J31*$I64)*'01_Supuestos'!$F$11*$K64)-(IF(('01_Supuestos'!J31*$I64)&gt;0,'01_Supuestos'!$F$15,0)))-((('01_Supuestos'!J31*$I64)*'01_Supuestos'!$F$11*($H64-'01_Supuestos'!$F$9))*'01_Supuestos'!$F$18)-($J64*'01_Supuestos'!J32)-(IF('01_Supuestos'!J30=MAX('01_Supuestos'!$C$30:$M$30),'01_Supuestos'!$F$19,0))-(MAX(0,(((('01_Supuestos'!J31*$I64)*'01_Supuestos'!$F$11*($H64-'01_Supuestos'!$F$9))-((('01_Supuestos'!J31*$I64)*'01_Supuestos'!$F$11*($H64-'01_Supuestos'!$F$9))*'01_Supuestos'!$F$12)-(('01_Supuestos'!J31*$I64)*'01_Supuestos'!$F$11*$K64)-(IF(('01_Supuestos'!J31*$I64)&gt;0,'01_Supuestos'!$F$15,0)))-($J64*'01_Supuestos'!J33)))*'01_Supuestos'!$F$16)</f>
        <v/>
      </c>
      <c r="AB64" s="101">
        <f>((('01_Supuestos'!K31*$I64)*'01_Supuestos'!$F$11*($H64-'01_Supuestos'!$F$9))-((('01_Supuestos'!K31*$I64)*'01_Supuestos'!$F$11*($H64-'01_Supuestos'!$F$9))*'01_Supuestos'!$F$12)-(('01_Supuestos'!K31*$I64)*'01_Supuestos'!$F$11*$K64)-(IF(('01_Supuestos'!K31*$I64)&gt;0,'01_Supuestos'!$F$15,0)))-((('01_Supuestos'!K31*$I64)*'01_Supuestos'!$F$11*($H64-'01_Supuestos'!$F$9))*'01_Supuestos'!$F$18)-($J64*'01_Supuestos'!K32)-(IF('01_Supuestos'!K30=MAX('01_Supuestos'!$C$30:$M$30),'01_Supuestos'!$F$19,0))-(MAX(0,(((('01_Supuestos'!K31*$I64)*'01_Supuestos'!$F$11*($H64-'01_Supuestos'!$F$9))-((('01_Supuestos'!K31*$I64)*'01_Supuestos'!$F$11*($H64-'01_Supuestos'!$F$9))*'01_Supuestos'!$F$12)-(('01_Supuestos'!K31*$I64)*'01_Supuestos'!$F$11*$K64)-(IF(('01_Supuestos'!K31*$I64)&gt;0,'01_Supuestos'!$F$15,0)))-($J64*'01_Supuestos'!K33)))*'01_Supuestos'!$F$16)</f>
        <v/>
      </c>
      <c r="AC64" s="101">
        <f>((('01_Supuestos'!L31*$I64)*'01_Supuestos'!$F$11*($H64-'01_Supuestos'!$F$9))-((('01_Supuestos'!L31*$I64)*'01_Supuestos'!$F$11*($H64-'01_Supuestos'!$F$9))*'01_Supuestos'!$F$12)-(('01_Supuestos'!L31*$I64)*'01_Supuestos'!$F$11*$K64)-(IF(('01_Supuestos'!L31*$I64)&gt;0,'01_Supuestos'!$F$15,0)))-((('01_Supuestos'!L31*$I64)*'01_Supuestos'!$F$11*($H64-'01_Supuestos'!$F$9))*'01_Supuestos'!$F$18)-($J64*'01_Supuestos'!L32)-(IF('01_Supuestos'!L30=MAX('01_Supuestos'!$C$30:$M$30),'01_Supuestos'!$F$19,0))-(MAX(0,(((('01_Supuestos'!L31*$I64)*'01_Supuestos'!$F$11*($H64-'01_Supuestos'!$F$9))-((('01_Supuestos'!L31*$I64)*'01_Supuestos'!$F$11*($H64-'01_Supuestos'!$F$9))*'01_Supuestos'!$F$12)-(('01_Supuestos'!L31*$I64)*'01_Supuestos'!$F$11*$K64)-(IF(('01_Supuestos'!L31*$I64)&gt;0,'01_Supuestos'!$F$15,0)))-($J64*'01_Supuestos'!L33)))*'01_Supuestos'!$F$16)</f>
        <v/>
      </c>
      <c r="AD64" s="101">
        <f>((('01_Supuestos'!M31*$I64)*'01_Supuestos'!$F$11*($H64-'01_Supuestos'!$F$9))-((('01_Supuestos'!M31*$I64)*'01_Supuestos'!$F$11*($H64-'01_Supuestos'!$F$9))*'01_Supuestos'!$F$12)-(('01_Supuestos'!M31*$I64)*'01_Supuestos'!$F$11*$K64)-(IF(('01_Supuestos'!M31*$I64)&gt;0,'01_Supuestos'!$F$15,0)))-((('01_Supuestos'!M31*$I64)*'01_Supuestos'!$F$11*($H64-'01_Supuestos'!$F$9))*'01_Supuestos'!$F$18)-($J64*'01_Supuestos'!M32)-(IF('01_Supuestos'!M30=MAX('01_Supuestos'!$C$30:$M$30),'01_Supuestos'!$F$19,0))-(MAX(0,(((('01_Supuestos'!M31*$I64)*'01_Supuestos'!$F$11*($H64-'01_Supuestos'!$F$9))-((('01_Supuestos'!M31*$I64)*'01_Supuestos'!$F$11*($H64-'01_Supuestos'!$F$9))*'01_Supuestos'!$F$12)-(('01_Supuestos'!M31*$I64)*'01_Supuestos'!$F$11*$K64)-(IF(('01_Supuestos'!M31*$I64)&gt;0,'01_Supuestos'!$F$15,0)))-($J64*'01_Supuestos'!M33)))*'01_Supuestos'!$F$16)</f>
        <v/>
      </c>
      <c r="AE64" s="101">
        <f>0</f>
        <v/>
      </c>
      <c r="AF64" s="108">
        <f>IF(S64&gt;R64,"Appraisal+Decision",IF(S64&lt;R64,"Develop Now","Indiferente"))</f>
        <v/>
      </c>
    </row>
    <row r="65">
      <c r="A65" s="6" t="n">
        <v>35</v>
      </c>
      <c r="B65" s="27">
        <f>RAND()</f>
        <v/>
      </c>
      <c r="C65" s="27">
        <f>RAND()</f>
        <v/>
      </c>
      <c r="D65" s="27">
        <f>RAND()</f>
        <v/>
      </c>
      <c r="E65" s="27">
        <f>RAND()</f>
        <v/>
      </c>
      <c r="F65" s="27">
        <f>RAND()</f>
        <v/>
      </c>
      <c r="G65" s="27">
        <f>RAND()</f>
        <v/>
      </c>
      <c r="H65" s="102">
        <f>IF(B65&lt;($B$11-$B$10)/($B$12-$B$10), $B$10+SQRT(B65*($B$11-$B$10)*($B$12-$B$10)), $B$12-SQRT((1-B65)*($B$12-$B$11)*($B$12-$B$10)))</f>
        <v/>
      </c>
      <c r="I65" s="27">
        <f>MAX(0.1,NORMINV(C65,$B$13,$B$14))</f>
        <v/>
      </c>
      <c r="J65" s="102">
        <f>'01_Supuestos'!$F$13*MAX(0.65,NORMINV(D65,1,$B$15))</f>
        <v/>
      </c>
      <c r="K65" s="102">
        <f>'01_Supuestos'!$F$14*MAX(0.6,NORMINV(E65,1,$B$16))</f>
        <v/>
      </c>
      <c r="L65" s="102">
        <f>--(F65&lt;=$B$5)</f>
        <v/>
      </c>
      <c r="M65" s="102">
        <f>IF(L65=1, IF(G65&lt;=$B$6, "+", "-"), IF(G65&lt;=(1-$B$7), "+", "-"))</f>
        <v/>
      </c>
      <c r="N65" s="103">
        <f>IF(M65="+",'05_Bayes_Arbol'!$B$16,'05_Bayes_Arbol'!$B$17)</f>
        <v/>
      </c>
      <c r="O65" s="102">
        <f>SUMPRODUCT(T65:AD65,'01_Supuestos'!$C$34:$M$34)</f>
        <v/>
      </c>
      <c r="P65" s="102">
        <f>N65*O65 + (1-N65)*$B$9</f>
        <v/>
      </c>
      <c r="Q65" s="102">
        <f>--(P65&gt;0)</f>
        <v/>
      </c>
      <c r="R65" s="102">
        <f>IF(L65=1,O65,$B$9)</f>
        <v/>
      </c>
      <c r="S65" s="102">
        <f>-$B$8 + IF(Q65=1, IF(L65=1,O65,$B$9), 0)</f>
        <v/>
      </c>
      <c r="T65" s="101">
        <f>((('01_Supuestos'!C31*$I65)*'01_Supuestos'!$F$11*($H65-'01_Supuestos'!$F$9))-((('01_Supuestos'!C31*$I65)*'01_Supuestos'!$F$11*($H65-'01_Supuestos'!$F$9))*'01_Supuestos'!$F$12)-(('01_Supuestos'!C31*$I65)*'01_Supuestos'!$F$11*$K65)-(IF(('01_Supuestos'!C31*$I65)&gt;0,'01_Supuestos'!$F$15,0)))-((('01_Supuestos'!C31*$I65)*'01_Supuestos'!$F$11*($H65-'01_Supuestos'!$F$9))*'01_Supuestos'!$F$18)-($J65*'01_Supuestos'!C32)-(IF('01_Supuestos'!C30=MAX('01_Supuestos'!$C$30:$M$30),'01_Supuestos'!$F$19,0))-(MAX(0,(((('01_Supuestos'!C31*$I65)*'01_Supuestos'!$F$11*($H65-'01_Supuestos'!$F$9))-((('01_Supuestos'!C31*$I65)*'01_Supuestos'!$F$11*($H65-'01_Supuestos'!$F$9))*'01_Supuestos'!$F$12)-(('01_Supuestos'!C31*$I65)*'01_Supuestos'!$F$11*$K65)-(IF(('01_Supuestos'!C31*$I65)&gt;0,'01_Supuestos'!$F$15,0)))-($J65*'01_Supuestos'!C33)))*'01_Supuestos'!$F$16)</f>
        <v/>
      </c>
      <c r="U65" s="101">
        <f>((('01_Supuestos'!D31*$I65)*'01_Supuestos'!$F$11*($H65-'01_Supuestos'!$F$9))-((('01_Supuestos'!D31*$I65)*'01_Supuestos'!$F$11*($H65-'01_Supuestos'!$F$9))*'01_Supuestos'!$F$12)-(('01_Supuestos'!D31*$I65)*'01_Supuestos'!$F$11*$K65)-(IF(('01_Supuestos'!D31*$I65)&gt;0,'01_Supuestos'!$F$15,0)))-((('01_Supuestos'!D31*$I65)*'01_Supuestos'!$F$11*($H65-'01_Supuestos'!$F$9))*'01_Supuestos'!$F$18)-($J65*'01_Supuestos'!D32)-(IF('01_Supuestos'!D30=MAX('01_Supuestos'!$C$30:$M$30),'01_Supuestos'!$F$19,0))-(MAX(0,(((('01_Supuestos'!D31*$I65)*'01_Supuestos'!$F$11*($H65-'01_Supuestos'!$F$9))-((('01_Supuestos'!D31*$I65)*'01_Supuestos'!$F$11*($H65-'01_Supuestos'!$F$9))*'01_Supuestos'!$F$12)-(('01_Supuestos'!D31*$I65)*'01_Supuestos'!$F$11*$K65)-(IF(('01_Supuestos'!D31*$I65)&gt;0,'01_Supuestos'!$F$15,0)))-($J65*'01_Supuestos'!D33)))*'01_Supuestos'!$F$16)</f>
        <v/>
      </c>
      <c r="V65" s="101">
        <f>((('01_Supuestos'!E31*$I65)*'01_Supuestos'!$F$11*($H65-'01_Supuestos'!$F$9))-((('01_Supuestos'!E31*$I65)*'01_Supuestos'!$F$11*($H65-'01_Supuestos'!$F$9))*'01_Supuestos'!$F$12)-(('01_Supuestos'!E31*$I65)*'01_Supuestos'!$F$11*$K65)-(IF(('01_Supuestos'!E31*$I65)&gt;0,'01_Supuestos'!$F$15,0)))-((('01_Supuestos'!E31*$I65)*'01_Supuestos'!$F$11*($H65-'01_Supuestos'!$F$9))*'01_Supuestos'!$F$18)-($J65*'01_Supuestos'!E32)-(IF('01_Supuestos'!E30=MAX('01_Supuestos'!$C$30:$M$30),'01_Supuestos'!$F$19,0))-(MAX(0,(((('01_Supuestos'!E31*$I65)*'01_Supuestos'!$F$11*($H65-'01_Supuestos'!$F$9))-((('01_Supuestos'!E31*$I65)*'01_Supuestos'!$F$11*($H65-'01_Supuestos'!$F$9))*'01_Supuestos'!$F$12)-(('01_Supuestos'!E31*$I65)*'01_Supuestos'!$F$11*$K65)-(IF(('01_Supuestos'!E31*$I65)&gt;0,'01_Supuestos'!$F$15,0)))-($J65*'01_Supuestos'!E33)))*'01_Supuestos'!$F$16)</f>
        <v/>
      </c>
      <c r="W65" s="101">
        <f>((('01_Supuestos'!F31*$I65)*'01_Supuestos'!$F$11*($H65-'01_Supuestos'!$F$9))-((('01_Supuestos'!F31*$I65)*'01_Supuestos'!$F$11*($H65-'01_Supuestos'!$F$9))*'01_Supuestos'!$F$12)-(('01_Supuestos'!F31*$I65)*'01_Supuestos'!$F$11*$K65)-(IF(('01_Supuestos'!F31*$I65)&gt;0,'01_Supuestos'!$F$15,0)))-((('01_Supuestos'!F31*$I65)*'01_Supuestos'!$F$11*($H65-'01_Supuestos'!$F$9))*'01_Supuestos'!$F$18)-($J65*'01_Supuestos'!F32)-(IF('01_Supuestos'!F30=MAX('01_Supuestos'!$C$30:$M$30),'01_Supuestos'!$F$19,0))-(MAX(0,(((('01_Supuestos'!F31*$I65)*'01_Supuestos'!$F$11*($H65-'01_Supuestos'!$F$9))-((('01_Supuestos'!F31*$I65)*'01_Supuestos'!$F$11*($H65-'01_Supuestos'!$F$9))*'01_Supuestos'!$F$12)-(('01_Supuestos'!F31*$I65)*'01_Supuestos'!$F$11*$K65)-(IF(('01_Supuestos'!F31*$I65)&gt;0,'01_Supuestos'!$F$15,0)))-($J65*'01_Supuestos'!F33)))*'01_Supuestos'!$F$16)</f>
        <v/>
      </c>
      <c r="X65" s="101">
        <f>((('01_Supuestos'!G31*$I65)*'01_Supuestos'!$F$11*($H65-'01_Supuestos'!$F$9))-((('01_Supuestos'!G31*$I65)*'01_Supuestos'!$F$11*($H65-'01_Supuestos'!$F$9))*'01_Supuestos'!$F$12)-(('01_Supuestos'!G31*$I65)*'01_Supuestos'!$F$11*$K65)-(IF(('01_Supuestos'!G31*$I65)&gt;0,'01_Supuestos'!$F$15,0)))-((('01_Supuestos'!G31*$I65)*'01_Supuestos'!$F$11*($H65-'01_Supuestos'!$F$9))*'01_Supuestos'!$F$18)-($J65*'01_Supuestos'!G32)-(IF('01_Supuestos'!G30=MAX('01_Supuestos'!$C$30:$M$30),'01_Supuestos'!$F$19,0))-(MAX(0,(((('01_Supuestos'!G31*$I65)*'01_Supuestos'!$F$11*($H65-'01_Supuestos'!$F$9))-((('01_Supuestos'!G31*$I65)*'01_Supuestos'!$F$11*($H65-'01_Supuestos'!$F$9))*'01_Supuestos'!$F$12)-(('01_Supuestos'!G31*$I65)*'01_Supuestos'!$F$11*$K65)-(IF(('01_Supuestos'!G31*$I65)&gt;0,'01_Supuestos'!$F$15,0)))-($J65*'01_Supuestos'!G33)))*'01_Supuestos'!$F$16)</f>
        <v/>
      </c>
      <c r="Y65" s="101">
        <f>((('01_Supuestos'!H31*$I65)*'01_Supuestos'!$F$11*($H65-'01_Supuestos'!$F$9))-((('01_Supuestos'!H31*$I65)*'01_Supuestos'!$F$11*($H65-'01_Supuestos'!$F$9))*'01_Supuestos'!$F$12)-(('01_Supuestos'!H31*$I65)*'01_Supuestos'!$F$11*$K65)-(IF(('01_Supuestos'!H31*$I65)&gt;0,'01_Supuestos'!$F$15,0)))-((('01_Supuestos'!H31*$I65)*'01_Supuestos'!$F$11*($H65-'01_Supuestos'!$F$9))*'01_Supuestos'!$F$18)-($J65*'01_Supuestos'!H32)-(IF('01_Supuestos'!H30=MAX('01_Supuestos'!$C$30:$M$30),'01_Supuestos'!$F$19,0))-(MAX(0,(((('01_Supuestos'!H31*$I65)*'01_Supuestos'!$F$11*($H65-'01_Supuestos'!$F$9))-((('01_Supuestos'!H31*$I65)*'01_Supuestos'!$F$11*($H65-'01_Supuestos'!$F$9))*'01_Supuestos'!$F$12)-(('01_Supuestos'!H31*$I65)*'01_Supuestos'!$F$11*$K65)-(IF(('01_Supuestos'!H31*$I65)&gt;0,'01_Supuestos'!$F$15,0)))-($J65*'01_Supuestos'!H33)))*'01_Supuestos'!$F$16)</f>
        <v/>
      </c>
      <c r="Z65" s="101">
        <f>((('01_Supuestos'!I31*$I65)*'01_Supuestos'!$F$11*($H65-'01_Supuestos'!$F$9))-((('01_Supuestos'!I31*$I65)*'01_Supuestos'!$F$11*($H65-'01_Supuestos'!$F$9))*'01_Supuestos'!$F$12)-(('01_Supuestos'!I31*$I65)*'01_Supuestos'!$F$11*$K65)-(IF(('01_Supuestos'!I31*$I65)&gt;0,'01_Supuestos'!$F$15,0)))-((('01_Supuestos'!I31*$I65)*'01_Supuestos'!$F$11*($H65-'01_Supuestos'!$F$9))*'01_Supuestos'!$F$18)-($J65*'01_Supuestos'!I32)-(IF('01_Supuestos'!I30=MAX('01_Supuestos'!$C$30:$M$30),'01_Supuestos'!$F$19,0))-(MAX(0,(((('01_Supuestos'!I31*$I65)*'01_Supuestos'!$F$11*($H65-'01_Supuestos'!$F$9))-((('01_Supuestos'!I31*$I65)*'01_Supuestos'!$F$11*($H65-'01_Supuestos'!$F$9))*'01_Supuestos'!$F$12)-(('01_Supuestos'!I31*$I65)*'01_Supuestos'!$F$11*$K65)-(IF(('01_Supuestos'!I31*$I65)&gt;0,'01_Supuestos'!$F$15,0)))-($J65*'01_Supuestos'!I33)))*'01_Supuestos'!$F$16)</f>
        <v/>
      </c>
      <c r="AA65" s="101">
        <f>((('01_Supuestos'!J31*$I65)*'01_Supuestos'!$F$11*($H65-'01_Supuestos'!$F$9))-((('01_Supuestos'!J31*$I65)*'01_Supuestos'!$F$11*($H65-'01_Supuestos'!$F$9))*'01_Supuestos'!$F$12)-(('01_Supuestos'!J31*$I65)*'01_Supuestos'!$F$11*$K65)-(IF(('01_Supuestos'!J31*$I65)&gt;0,'01_Supuestos'!$F$15,0)))-((('01_Supuestos'!J31*$I65)*'01_Supuestos'!$F$11*($H65-'01_Supuestos'!$F$9))*'01_Supuestos'!$F$18)-($J65*'01_Supuestos'!J32)-(IF('01_Supuestos'!J30=MAX('01_Supuestos'!$C$30:$M$30),'01_Supuestos'!$F$19,0))-(MAX(0,(((('01_Supuestos'!J31*$I65)*'01_Supuestos'!$F$11*($H65-'01_Supuestos'!$F$9))-((('01_Supuestos'!J31*$I65)*'01_Supuestos'!$F$11*($H65-'01_Supuestos'!$F$9))*'01_Supuestos'!$F$12)-(('01_Supuestos'!J31*$I65)*'01_Supuestos'!$F$11*$K65)-(IF(('01_Supuestos'!J31*$I65)&gt;0,'01_Supuestos'!$F$15,0)))-($J65*'01_Supuestos'!J33)))*'01_Supuestos'!$F$16)</f>
        <v/>
      </c>
      <c r="AB65" s="101">
        <f>((('01_Supuestos'!K31*$I65)*'01_Supuestos'!$F$11*($H65-'01_Supuestos'!$F$9))-((('01_Supuestos'!K31*$I65)*'01_Supuestos'!$F$11*($H65-'01_Supuestos'!$F$9))*'01_Supuestos'!$F$12)-(('01_Supuestos'!K31*$I65)*'01_Supuestos'!$F$11*$K65)-(IF(('01_Supuestos'!K31*$I65)&gt;0,'01_Supuestos'!$F$15,0)))-((('01_Supuestos'!K31*$I65)*'01_Supuestos'!$F$11*($H65-'01_Supuestos'!$F$9))*'01_Supuestos'!$F$18)-($J65*'01_Supuestos'!K32)-(IF('01_Supuestos'!K30=MAX('01_Supuestos'!$C$30:$M$30),'01_Supuestos'!$F$19,0))-(MAX(0,(((('01_Supuestos'!K31*$I65)*'01_Supuestos'!$F$11*($H65-'01_Supuestos'!$F$9))-((('01_Supuestos'!K31*$I65)*'01_Supuestos'!$F$11*($H65-'01_Supuestos'!$F$9))*'01_Supuestos'!$F$12)-(('01_Supuestos'!K31*$I65)*'01_Supuestos'!$F$11*$K65)-(IF(('01_Supuestos'!K31*$I65)&gt;0,'01_Supuestos'!$F$15,0)))-($J65*'01_Supuestos'!K33)))*'01_Supuestos'!$F$16)</f>
        <v/>
      </c>
      <c r="AC65" s="101">
        <f>((('01_Supuestos'!L31*$I65)*'01_Supuestos'!$F$11*($H65-'01_Supuestos'!$F$9))-((('01_Supuestos'!L31*$I65)*'01_Supuestos'!$F$11*($H65-'01_Supuestos'!$F$9))*'01_Supuestos'!$F$12)-(('01_Supuestos'!L31*$I65)*'01_Supuestos'!$F$11*$K65)-(IF(('01_Supuestos'!L31*$I65)&gt;0,'01_Supuestos'!$F$15,0)))-((('01_Supuestos'!L31*$I65)*'01_Supuestos'!$F$11*($H65-'01_Supuestos'!$F$9))*'01_Supuestos'!$F$18)-($J65*'01_Supuestos'!L32)-(IF('01_Supuestos'!L30=MAX('01_Supuestos'!$C$30:$M$30),'01_Supuestos'!$F$19,0))-(MAX(0,(((('01_Supuestos'!L31*$I65)*'01_Supuestos'!$F$11*($H65-'01_Supuestos'!$F$9))-((('01_Supuestos'!L31*$I65)*'01_Supuestos'!$F$11*($H65-'01_Supuestos'!$F$9))*'01_Supuestos'!$F$12)-(('01_Supuestos'!L31*$I65)*'01_Supuestos'!$F$11*$K65)-(IF(('01_Supuestos'!L31*$I65)&gt;0,'01_Supuestos'!$F$15,0)))-($J65*'01_Supuestos'!L33)))*'01_Supuestos'!$F$16)</f>
        <v/>
      </c>
      <c r="AD65" s="101">
        <f>((('01_Supuestos'!M31*$I65)*'01_Supuestos'!$F$11*($H65-'01_Supuestos'!$F$9))-((('01_Supuestos'!M31*$I65)*'01_Supuestos'!$F$11*($H65-'01_Supuestos'!$F$9))*'01_Supuestos'!$F$12)-(('01_Supuestos'!M31*$I65)*'01_Supuestos'!$F$11*$K65)-(IF(('01_Supuestos'!M31*$I65)&gt;0,'01_Supuestos'!$F$15,0)))-((('01_Supuestos'!M31*$I65)*'01_Supuestos'!$F$11*($H65-'01_Supuestos'!$F$9))*'01_Supuestos'!$F$18)-($J65*'01_Supuestos'!M32)-(IF('01_Supuestos'!M30=MAX('01_Supuestos'!$C$30:$M$30),'01_Supuestos'!$F$19,0))-(MAX(0,(((('01_Supuestos'!M31*$I65)*'01_Supuestos'!$F$11*($H65-'01_Supuestos'!$F$9))-((('01_Supuestos'!M31*$I65)*'01_Supuestos'!$F$11*($H65-'01_Supuestos'!$F$9))*'01_Supuestos'!$F$12)-(('01_Supuestos'!M31*$I65)*'01_Supuestos'!$F$11*$K65)-(IF(('01_Supuestos'!M31*$I65)&gt;0,'01_Supuestos'!$F$15,0)))-($J65*'01_Supuestos'!M33)))*'01_Supuestos'!$F$16)</f>
        <v/>
      </c>
      <c r="AE65" s="101">
        <f>0</f>
        <v/>
      </c>
      <c r="AF65" s="108">
        <f>IF(S65&gt;R65,"Appraisal+Decision",IF(S65&lt;R65,"Develop Now","Indiferente"))</f>
        <v/>
      </c>
    </row>
    <row r="66">
      <c r="A66" s="6" t="n">
        <v>36</v>
      </c>
      <c r="B66" s="27">
        <f>RAND()</f>
        <v/>
      </c>
      <c r="C66" s="27">
        <f>RAND()</f>
        <v/>
      </c>
      <c r="D66" s="27">
        <f>RAND()</f>
        <v/>
      </c>
      <c r="E66" s="27">
        <f>RAND()</f>
        <v/>
      </c>
      <c r="F66" s="27">
        <f>RAND()</f>
        <v/>
      </c>
      <c r="G66" s="27">
        <f>RAND()</f>
        <v/>
      </c>
      <c r="H66" s="102">
        <f>IF(B66&lt;($B$11-$B$10)/($B$12-$B$10), $B$10+SQRT(B66*($B$11-$B$10)*($B$12-$B$10)), $B$12-SQRT((1-B66)*($B$12-$B$11)*($B$12-$B$10)))</f>
        <v/>
      </c>
      <c r="I66" s="27">
        <f>MAX(0.1,NORMINV(C66,$B$13,$B$14))</f>
        <v/>
      </c>
      <c r="J66" s="102">
        <f>'01_Supuestos'!$F$13*MAX(0.65,NORMINV(D66,1,$B$15))</f>
        <v/>
      </c>
      <c r="K66" s="102">
        <f>'01_Supuestos'!$F$14*MAX(0.6,NORMINV(E66,1,$B$16))</f>
        <v/>
      </c>
      <c r="L66" s="102">
        <f>--(F66&lt;=$B$5)</f>
        <v/>
      </c>
      <c r="M66" s="102">
        <f>IF(L66=1, IF(G66&lt;=$B$6, "+", "-"), IF(G66&lt;=(1-$B$7), "+", "-"))</f>
        <v/>
      </c>
      <c r="N66" s="103">
        <f>IF(M66="+",'05_Bayes_Arbol'!$B$16,'05_Bayes_Arbol'!$B$17)</f>
        <v/>
      </c>
      <c r="O66" s="102">
        <f>SUMPRODUCT(T66:AD66,'01_Supuestos'!$C$34:$M$34)</f>
        <v/>
      </c>
      <c r="P66" s="102">
        <f>N66*O66 + (1-N66)*$B$9</f>
        <v/>
      </c>
      <c r="Q66" s="102">
        <f>--(P66&gt;0)</f>
        <v/>
      </c>
      <c r="R66" s="102">
        <f>IF(L66=1,O66,$B$9)</f>
        <v/>
      </c>
      <c r="S66" s="102">
        <f>-$B$8 + IF(Q66=1, IF(L66=1,O66,$B$9), 0)</f>
        <v/>
      </c>
      <c r="T66" s="101">
        <f>((('01_Supuestos'!C31*$I66)*'01_Supuestos'!$F$11*($H66-'01_Supuestos'!$F$9))-((('01_Supuestos'!C31*$I66)*'01_Supuestos'!$F$11*($H66-'01_Supuestos'!$F$9))*'01_Supuestos'!$F$12)-(('01_Supuestos'!C31*$I66)*'01_Supuestos'!$F$11*$K66)-(IF(('01_Supuestos'!C31*$I66)&gt;0,'01_Supuestos'!$F$15,0)))-((('01_Supuestos'!C31*$I66)*'01_Supuestos'!$F$11*($H66-'01_Supuestos'!$F$9))*'01_Supuestos'!$F$18)-($J66*'01_Supuestos'!C32)-(IF('01_Supuestos'!C30=MAX('01_Supuestos'!$C$30:$M$30),'01_Supuestos'!$F$19,0))-(MAX(0,(((('01_Supuestos'!C31*$I66)*'01_Supuestos'!$F$11*($H66-'01_Supuestos'!$F$9))-((('01_Supuestos'!C31*$I66)*'01_Supuestos'!$F$11*($H66-'01_Supuestos'!$F$9))*'01_Supuestos'!$F$12)-(('01_Supuestos'!C31*$I66)*'01_Supuestos'!$F$11*$K66)-(IF(('01_Supuestos'!C31*$I66)&gt;0,'01_Supuestos'!$F$15,0)))-($J66*'01_Supuestos'!C33)))*'01_Supuestos'!$F$16)</f>
        <v/>
      </c>
      <c r="U66" s="101">
        <f>((('01_Supuestos'!D31*$I66)*'01_Supuestos'!$F$11*($H66-'01_Supuestos'!$F$9))-((('01_Supuestos'!D31*$I66)*'01_Supuestos'!$F$11*($H66-'01_Supuestos'!$F$9))*'01_Supuestos'!$F$12)-(('01_Supuestos'!D31*$I66)*'01_Supuestos'!$F$11*$K66)-(IF(('01_Supuestos'!D31*$I66)&gt;0,'01_Supuestos'!$F$15,0)))-((('01_Supuestos'!D31*$I66)*'01_Supuestos'!$F$11*($H66-'01_Supuestos'!$F$9))*'01_Supuestos'!$F$18)-($J66*'01_Supuestos'!D32)-(IF('01_Supuestos'!D30=MAX('01_Supuestos'!$C$30:$M$30),'01_Supuestos'!$F$19,0))-(MAX(0,(((('01_Supuestos'!D31*$I66)*'01_Supuestos'!$F$11*($H66-'01_Supuestos'!$F$9))-((('01_Supuestos'!D31*$I66)*'01_Supuestos'!$F$11*($H66-'01_Supuestos'!$F$9))*'01_Supuestos'!$F$12)-(('01_Supuestos'!D31*$I66)*'01_Supuestos'!$F$11*$K66)-(IF(('01_Supuestos'!D31*$I66)&gt;0,'01_Supuestos'!$F$15,0)))-($J66*'01_Supuestos'!D33)))*'01_Supuestos'!$F$16)</f>
        <v/>
      </c>
      <c r="V66" s="101">
        <f>((('01_Supuestos'!E31*$I66)*'01_Supuestos'!$F$11*($H66-'01_Supuestos'!$F$9))-((('01_Supuestos'!E31*$I66)*'01_Supuestos'!$F$11*($H66-'01_Supuestos'!$F$9))*'01_Supuestos'!$F$12)-(('01_Supuestos'!E31*$I66)*'01_Supuestos'!$F$11*$K66)-(IF(('01_Supuestos'!E31*$I66)&gt;0,'01_Supuestos'!$F$15,0)))-((('01_Supuestos'!E31*$I66)*'01_Supuestos'!$F$11*($H66-'01_Supuestos'!$F$9))*'01_Supuestos'!$F$18)-($J66*'01_Supuestos'!E32)-(IF('01_Supuestos'!E30=MAX('01_Supuestos'!$C$30:$M$30),'01_Supuestos'!$F$19,0))-(MAX(0,(((('01_Supuestos'!E31*$I66)*'01_Supuestos'!$F$11*($H66-'01_Supuestos'!$F$9))-((('01_Supuestos'!E31*$I66)*'01_Supuestos'!$F$11*($H66-'01_Supuestos'!$F$9))*'01_Supuestos'!$F$12)-(('01_Supuestos'!E31*$I66)*'01_Supuestos'!$F$11*$K66)-(IF(('01_Supuestos'!E31*$I66)&gt;0,'01_Supuestos'!$F$15,0)))-($J66*'01_Supuestos'!E33)))*'01_Supuestos'!$F$16)</f>
        <v/>
      </c>
      <c r="W66" s="101">
        <f>((('01_Supuestos'!F31*$I66)*'01_Supuestos'!$F$11*($H66-'01_Supuestos'!$F$9))-((('01_Supuestos'!F31*$I66)*'01_Supuestos'!$F$11*($H66-'01_Supuestos'!$F$9))*'01_Supuestos'!$F$12)-(('01_Supuestos'!F31*$I66)*'01_Supuestos'!$F$11*$K66)-(IF(('01_Supuestos'!F31*$I66)&gt;0,'01_Supuestos'!$F$15,0)))-((('01_Supuestos'!F31*$I66)*'01_Supuestos'!$F$11*($H66-'01_Supuestos'!$F$9))*'01_Supuestos'!$F$18)-($J66*'01_Supuestos'!F32)-(IF('01_Supuestos'!F30=MAX('01_Supuestos'!$C$30:$M$30),'01_Supuestos'!$F$19,0))-(MAX(0,(((('01_Supuestos'!F31*$I66)*'01_Supuestos'!$F$11*($H66-'01_Supuestos'!$F$9))-((('01_Supuestos'!F31*$I66)*'01_Supuestos'!$F$11*($H66-'01_Supuestos'!$F$9))*'01_Supuestos'!$F$12)-(('01_Supuestos'!F31*$I66)*'01_Supuestos'!$F$11*$K66)-(IF(('01_Supuestos'!F31*$I66)&gt;0,'01_Supuestos'!$F$15,0)))-($J66*'01_Supuestos'!F33)))*'01_Supuestos'!$F$16)</f>
        <v/>
      </c>
      <c r="X66" s="101">
        <f>((('01_Supuestos'!G31*$I66)*'01_Supuestos'!$F$11*($H66-'01_Supuestos'!$F$9))-((('01_Supuestos'!G31*$I66)*'01_Supuestos'!$F$11*($H66-'01_Supuestos'!$F$9))*'01_Supuestos'!$F$12)-(('01_Supuestos'!G31*$I66)*'01_Supuestos'!$F$11*$K66)-(IF(('01_Supuestos'!G31*$I66)&gt;0,'01_Supuestos'!$F$15,0)))-((('01_Supuestos'!G31*$I66)*'01_Supuestos'!$F$11*($H66-'01_Supuestos'!$F$9))*'01_Supuestos'!$F$18)-($J66*'01_Supuestos'!G32)-(IF('01_Supuestos'!G30=MAX('01_Supuestos'!$C$30:$M$30),'01_Supuestos'!$F$19,0))-(MAX(0,(((('01_Supuestos'!G31*$I66)*'01_Supuestos'!$F$11*($H66-'01_Supuestos'!$F$9))-((('01_Supuestos'!G31*$I66)*'01_Supuestos'!$F$11*($H66-'01_Supuestos'!$F$9))*'01_Supuestos'!$F$12)-(('01_Supuestos'!G31*$I66)*'01_Supuestos'!$F$11*$K66)-(IF(('01_Supuestos'!G31*$I66)&gt;0,'01_Supuestos'!$F$15,0)))-($J66*'01_Supuestos'!G33)))*'01_Supuestos'!$F$16)</f>
        <v/>
      </c>
      <c r="Y66" s="101">
        <f>((('01_Supuestos'!H31*$I66)*'01_Supuestos'!$F$11*($H66-'01_Supuestos'!$F$9))-((('01_Supuestos'!H31*$I66)*'01_Supuestos'!$F$11*($H66-'01_Supuestos'!$F$9))*'01_Supuestos'!$F$12)-(('01_Supuestos'!H31*$I66)*'01_Supuestos'!$F$11*$K66)-(IF(('01_Supuestos'!H31*$I66)&gt;0,'01_Supuestos'!$F$15,0)))-((('01_Supuestos'!H31*$I66)*'01_Supuestos'!$F$11*($H66-'01_Supuestos'!$F$9))*'01_Supuestos'!$F$18)-($J66*'01_Supuestos'!H32)-(IF('01_Supuestos'!H30=MAX('01_Supuestos'!$C$30:$M$30),'01_Supuestos'!$F$19,0))-(MAX(0,(((('01_Supuestos'!H31*$I66)*'01_Supuestos'!$F$11*($H66-'01_Supuestos'!$F$9))-((('01_Supuestos'!H31*$I66)*'01_Supuestos'!$F$11*($H66-'01_Supuestos'!$F$9))*'01_Supuestos'!$F$12)-(('01_Supuestos'!H31*$I66)*'01_Supuestos'!$F$11*$K66)-(IF(('01_Supuestos'!H31*$I66)&gt;0,'01_Supuestos'!$F$15,0)))-($J66*'01_Supuestos'!H33)))*'01_Supuestos'!$F$16)</f>
        <v/>
      </c>
      <c r="Z66" s="101">
        <f>((('01_Supuestos'!I31*$I66)*'01_Supuestos'!$F$11*($H66-'01_Supuestos'!$F$9))-((('01_Supuestos'!I31*$I66)*'01_Supuestos'!$F$11*($H66-'01_Supuestos'!$F$9))*'01_Supuestos'!$F$12)-(('01_Supuestos'!I31*$I66)*'01_Supuestos'!$F$11*$K66)-(IF(('01_Supuestos'!I31*$I66)&gt;0,'01_Supuestos'!$F$15,0)))-((('01_Supuestos'!I31*$I66)*'01_Supuestos'!$F$11*($H66-'01_Supuestos'!$F$9))*'01_Supuestos'!$F$18)-($J66*'01_Supuestos'!I32)-(IF('01_Supuestos'!I30=MAX('01_Supuestos'!$C$30:$M$30),'01_Supuestos'!$F$19,0))-(MAX(0,(((('01_Supuestos'!I31*$I66)*'01_Supuestos'!$F$11*($H66-'01_Supuestos'!$F$9))-((('01_Supuestos'!I31*$I66)*'01_Supuestos'!$F$11*($H66-'01_Supuestos'!$F$9))*'01_Supuestos'!$F$12)-(('01_Supuestos'!I31*$I66)*'01_Supuestos'!$F$11*$K66)-(IF(('01_Supuestos'!I31*$I66)&gt;0,'01_Supuestos'!$F$15,0)))-($J66*'01_Supuestos'!I33)))*'01_Supuestos'!$F$16)</f>
        <v/>
      </c>
      <c r="AA66" s="101">
        <f>((('01_Supuestos'!J31*$I66)*'01_Supuestos'!$F$11*($H66-'01_Supuestos'!$F$9))-((('01_Supuestos'!J31*$I66)*'01_Supuestos'!$F$11*($H66-'01_Supuestos'!$F$9))*'01_Supuestos'!$F$12)-(('01_Supuestos'!J31*$I66)*'01_Supuestos'!$F$11*$K66)-(IF(('01_Supuestos'!J31*$I66)&gt;0,'01_Supuestos'!$F$15,0)))-((('01_Supuestos'!J31*$I66)*'01_Supuestos'!$F$11*($H66-'01_Supuestos'!$F$9))*'01_Supuestos'!$F$18)-($J66*'01_Supuestos'!J32)-(IF('01_Supuestos'!J30=MAX('01_Supuestos'!$C$30:$M$30),'01_Supuestos'!$F$19,0))-(MAX(0,(((('01_Supuestos'!J31*$I66)*'01_Supuestos'!$F$11*($H66-'01_Supuestos'!$F$9))-((('01_Supuestos'!J31*$I66)*'01_Supuestos'!$F$11*($H66-'01_Supuestos'!$F$9))*'01_Supuestos'!$F$12)-(('01_Supuestos'!J31*$I66)*'01_Supuestos'!$F$11*$K66)-(IF(('01_Supuestos'!J31*$I66)&gt;0,'01_Supuestos'!$F$15,0)))-($J66*'01_Supuestos'!J33)))*'01_Supuestos'!$F$16)</f>
        <v/>
      </c>
      <c r="AB66" s="101">
        <f>((('01_Supuestos'!K31*$I66)*'01_Supuestos'!$F$11*($H66-'01_Supuestos'!$F$9))-((('01_Supuestos'!K31*$I66)*'01_Supuestos'!$F$11*($H66-'01_Supuestos'!$F$9))*'01_Supuestos'!$F$12)-(('01_Supuestos'!K31*$I66)*'01_Supuestos'!$F$11*$K66)-(IF(('01_Supuestos'!K31*$I66)&gt;0,'01_Supuestos'!$F$15,0)))-((('01_Supuestos'!K31*$I66)*'01_Supuestos'!$F$11*($H66-'01_Supuestos'!$F$9))*'01_Supuestos'!$F$18)-($J66*'01_Supuestos'!K32)-(IF('01_Supuestos'!K30=MAX('01_Supuestos'!$C$30:$M$30),'01_Supuestos'!$F$19,0))-(MAX(0,(((('01_Supuestos'!K31*$I66)*'01_Supuestos'!$F$11*($H66-'01_Supuestos'!$F$9))-((('01_Supuestos'!K31*$I66)*'01_Supuestos'!$F$11*($H66-'01_Supuestos'!$F$9))*'01_Supuestos'!$F$12)-(('01_Supuestos'!K31*$I66)*'01_Supuestos'!$F$11*$K66)-(IF(('01_Supuestos'!K31*$I66)&gt;0,'01_Supuestos'!$F$15,0)))-($J66*'01_Supuestos'!K33)))*'01_Supuestos'!$F$16)</f>
        <v/>
      </c>
      <c r="AC66" s="101">
        <f>((('01_Supuestos'!L31*$I66)*'01_Supuestos'!$F$11*($H66-'01_Supuestos'!$F$9))-((('01_Supuestos'!L31*$I66)*'01_Supuestos'!$F$11*($H66-'01_Supuestos'!$F$9))*'01_Supuestos'!$F$12)-(('01_Supuestos'!L31*$I66)*'01_Supuestos'!$F$11*$K66)-(IF(('01_Supuestos'!L31*$I66)&gt;0,'01_Supuestos'!$F$15,0)))-((('01_Supuestos'!L31*$I66)*'01_Supuestos'!$F$11*($H66-'01_Supuestos'!$F$9))*'01_Supuestos'!$F$18)-($J66*'01_Supuestos'!L32)-(IF('01_Supuestos'!L30=MAX('01_Supuestos'!$C$30:$M$30),'01_Supuestos'!$F$19,0))-(MAX(0,(((('01_Supuestos'!L31*$I66)*'01_Supuestos'!$F$11*($H66-'01_Supuestos'!$F$9))-((('01_Supuestos'!L31*$I66)*'01_Supuestos'!$F$11*($H66-'01_Supuestos'!$F$9))*'01_Supuestos'!$F$12)-(('01_Supuestos'!L31*$I66)*'01_Supuestos'!$F$11*$K66)-(IF(('01_Supuestos'!L31*$I66)&gt;0,'01_Supuestos'!$F$15,0)))-($J66*'01_Supuestos'!L33)))*'01_Supuestos'!$F$16)</f>
        <v/>
      </c>
      <c r="AD66" s="101">
        <f>((('01_Supuestos'!M31*$I66)*'01_Supuestos'!$F$11*($H66-'01_Supuestos'!$F$9))-((('01_Supuestos'!M31*$I66)*'01_Supuestos'!$F$11*($H66-'01_Supuestos'!$F$9))*'01_Supuestos'!$F$12)-(('01_Supuestos'!M31*$I66)*'01_Supuestos'!$F$11*$K66)-(IF(('01_Supuestos'!M31*$I66)&gt;0,'01_Supuestos'!$F$15,0)))-((('01_Supuestos'!M31*$I66)*'01_Supuestos'!$F$11*($H66-'01_Supuestos'!$F$9))*'01_Supuestos'!$F$18)-($J66*'01_Supuestos'!M32)-(IF('01_Supuestos'!M30=MAX('01_Supuestos'!$C$30:$M$30),'01_Supuestos'!$F$19,0))-(MAX(0,(((('01_Supuestos'!M31*$I66)*'01_Supuestos'!$F$11*($H66-'01_Supuestos'!$F$9))-((('01_Supuestos'!M31*$I66)*'01_Supuestos'!$F$11*($H66-'01_Supuestos'!$F$9))*'01_Supuestos'!$F$12)-(('01_Supuestos'!M31*$I66)*'01_Supuestos'!$F$11*$K66)-(IF(('01_Supuestos'!M31*$I66)&gt;0,'01_Supuestos'!$F$15,0)))-($J66*'01_Supuestos'!M33)))*'01_Supuestos'!$F$16)</f>
        <v/>
      </c>
      <c r="AE66" s="101">
        <f>0</f>
        <v/>
      </c>
      <c r="AF66" s="108">
        <f>IF(S66&gt;R66,"Appraisal+Decision",IF(S66&lt;R66,"Develop Now","Indiferente"))</f>
        <v/>
      </c>
    </row>
    <row r="67">
      <c r="A67" s="6" t="n">
        <v>37</v>
      </c>
      <c r="B67" s="27">
        <f>RAND()</f>
        <v/>
      </c>
      <c r="C67" s="27">
        <f>RAND()</f>
        <v/>
      </c>
      <c r="D67" s="27">
        <f>RAND()</f>
        <v/>
      </c>
      <c r="E67" s="27">
        <f>RAND()</f>
        <v/>
      </c>
      <c r="F67" s="27">
        <f>RAND()</f>
        <v/>
      </c>
      <c r="G67" s="27">
        <f>RAND()</f>
        <v/>
      </c>
      <c r="H67" s="102">
        <f>IF(B67&lt;($B$11-$B$10)/($B$12-$B$10), $B$10+SQRT(B67*($B$11-$B$10)*($B$12-$B$10)), $B$12-SQRT((1-B67)*($B$12-$B$11)*($B$12-$B$10)))</f>
        <v/>
      </c>
      <c r="I67" s="27">
        <f>MAX(0.1,NORMINV(C67,$B$13,$B$14))</f>
        <v/>
      </c>
      <c r="J67" s="102">
        <f>'01_Supuestos'!$F$13*MAX(0.65,NORMINV(D67,1,$B$15))</f>
        <v/>
      </c>
      <c r="K67" s="102">
        <f>'01_Supuestos'!$F$14*MAX(0.6,NORMINV(E67,1,$B$16))</f>
        <v/>
      </c>
      <c r="L67" s="102">
        <f>--(F67&lt;=$B$5)</f>
        <v/>
      </c>
      <c r="M67" s="102">
        <f>IF(L67=1, IF(G67&lt;=$B$6, "+", "-"), IF(G67&lt;=(1-$B$7), "+", "-"))</f>
        <v/>
      </c>
      <c r="N67" s="103">
        <f>IF(M67="+",'05_Bayes_Arbol'!$B$16,'05_Bayes_Arbol'!$B$17)</f>
        <v/>
      </c>
      <c r="O67" s="102">
        <f>SUMPRODUCT(T67:AD67,'01_Supuestos'!$C$34:$M$34)</f>
        <v/>
      </c>
      <c r="P67" s="102">
        <f>N67*O67 + (1-N67)*$B$9</f>
        <v/>
      </c>
      <c r="Q67" s="102">
        <f>--(P67&gt;0)</f>
        <v/>
      </c>
      <c r="R67" s="102">
        <f>IF(L67=1,O67,$B$9)</f>
        <v/>
      </c>
      <c r="S67" s="102">
        <f>-$B$8 + IF(Q67=1, IF(L67=1,O67,$B$9), 0)</f>
        <v/>
      </c>
      <c r="T67" s="101">
        <f>((('01_Supuestos'!C31*$I67)*'01_Supuestos'!$F$11*($H67-'01_Supuestos'!$F$9))-((('01_Supuestos'!C31*$I67)*'01_Supuestos'!$F$11*($H67-'01_Supuestos'!$F$9))*'01_Supuestos'!$F$12)-(('01_Supuestos'!C31*$I67)*'01_Supuestos'!$F$11*$K67)-(IF(('01_Supuestos'!C31*$I67)&gt;0,'01_Supuestos'!$F$15,0)))-((('01_Supuestos'!C31*$I67)*'01_Supuestos'!$F$11*($H67-'01_Supuestos'!$F$9))*'01_Supuestos'!$F$18)-($J67*'01_Supuestos'!C32)-(IF('01_Supuestos'!C30=MAX('01_Supuestos'!$C$30:$M$30),'01_Supuestos'!$F$19,0))-(MAX(0,(((('01_Supuestos'!C31*$I67)*'01_Supuestos'!$F$11*($H67-'01_Supuestos'!$F$9))-((('01_Supuestos'!C31*$I67)*'01_Supuestos'!$F$11*($H67-'01_Supuestos'!$F$9))*'01_Supuestos'!$F$12)-(('01_Supuestos'!C31*$I67)*'01_Supuestos'!$F$11*$K67)-(IF(('01_Supuestos'!C31*$I67)&gt;0,'01_Supuestos'!$F$15,0)))-($J67*'01_Supuestos'!C33)))*'01_Supuestos'!$F$16)</f>
        <v/>
      </c>
      <c r="U67" s="101">
        <f>((('01_Supuestos'!D31*$I67)*'01_Supuestos'!$F$11*($H67-'01_Supuestos'!$F$9))-((('01_Supuestos'!D31*$I67)*'01_Supuestos'!$F$11*($H67-'01_Supuestos'!$F$9))*'01_Supuestos'!$F$12)-(('01_Supuestos'!D31*$I67)*'01_Supuestos'!$F$11*$K67)-(IF(('01_Supuestos'!D31*$I67)&gt;0,'01_Supuestos'!$F$15,0)))-((('01_Supuestos'!D31*$I67)*'01_Supuestos'!$F$11*($H67-'01_Supuestos'!$F$9))*'01_Supuestos'!$F$18)-($J67*'01_Supuestos'!D32)-(IF('01_Supuestos'!D30=MAX('01_Supuestos'!$C$30:$M$30),'01_Supuestos'!$F$19,0))-(MAX(0,(((('01_Supuestos'!D31*$I67)*'01_Supuestos'!$F$11*($H67-'01_Supuestos'!$F$9))-((('01_Supuestos'!D31*$I67)*'01_Supuestos'!$F$11*($H67-'01_Supuestos'!$F$9))*'01_Supuestos'!$F$12)-(('01_Supuestos'!D31*$I67)*'01_Supuestos'!$F$11*$K67)-(IF(('01_Supuestos'!D31*$I67)&gt;0,'01_Supuestos'!$F$15,0)))-($J67*'01_Supuestos'!D33)))*'01_Supuestos'!$F$16)</f>
        <v/>
      </c>
      <c r="V67" s="101">
        <f>((('01_Supuestos'!E31*$I67)*'01_Supuestos'!$F$11*($H67-'01_Supuestos'!$F$9))-((('01_Supuestos'!E31*$I67)*'01_Supuestos'!$F$11*($H67-'01_Supuestos'!$F$9))*'01_Supuestos'!$F$12)-(('01_Supuestos'!E31*$I67)*'01_Supuestos'!$F$11*$K67)-(IF(('01_Supuestos'!E31*$I67)&gt;0,'01_Supuestos'!$F$15,0)))-((('01_Supuestos'!E31*$I67)*'01_Supuestos'!$F$11*($H67-'01_Supuestos'!$F$9))*'01_Supuestos'!$F$18)-($J67*'01_Supuestos'!E32)-(IF('01_Supuestos'!E30=MAX('01_Supuestos'!$C$30:$M$30),'01_Supuestos'!$F$19,0))-(MAX(0,(((('01_Supuestos'!E31*$I67)*'01_Supuestos'!$F$11*($H67-'01_Supuestos'!$F$9))-((('01_Supuestos'!E31*$I67)*'01_Supuestos'!$F$11*($H67-'01_Supuestos'!$F$9))*'01_Supuestos'!$F$12)-(('01_Supuestos'!E31*$I67)*'01_Supuestos'!$F$11*$K67)-(IF(('01_Supuestos'!E31*$I67)&gt;0,'01_Supuestos'!$F$15,0)))-($J67*'01_Supuestos'!E33)))*'01_Supuestos'!$F$16)</f>
        <v/>
      </c>
      <c r="W67" s="101">
        <f>((('01_Supuestos'!F31*$I67)*'01_Supuestos'!$F$11*($H67-'01_Supuestos'!$F$9))-((('01_Supuestos'!F31*$I67)*'01_Supuestos'!$F$11*($H67-'01_Supuestos'!$F$9))*'01_Supuestos'!$F$12)-(('01_Supuestos'!F31*$I67)*'01_Supuestos'!$F$11*$K67)-(IF(('01_Supuestos'!F31*$I67)&gt;0,'01_Supuestos'!$F$15,0)))-((('01_Supuestos'!F31*$I67)*'01_Supuestos'!$F$11*($H67-'01_Supuestos'!$F$9))*'01_Supuestos'!$F$18)-($J67*'01_Supuestos'!F32)-(IF('01_Supuestos'!F30=MAX('01_Supuestos'!$C$30:$M$30),'01_Supuestos'!$F$19,0))-(MAX(0,(((('01_Supuestos'!F31*$I67)*'01_Supuestos'!$F$11*($H67-'01_Supuestos'!$F$9))-((('01_Supuestos'!F31*$I67)*'01_Supuestos'!$F$11*($H67-'01_Supuestos'!$F$9))*'01_Supuestos'!$F$12)-(('01_Supuestos'!F31*$I67)*'01_Supuestos'!$F$11*$K67)-(IF(('01_Supuestos'!F31*$I67)&gt;0,'01_Supuestos'!$F$15,0)))-($J67*'01_Supuestos'!F33)))*'01_Supuestos'!$F$16)</f>
        <v/>
      </c>
      <c r="X67" s="101">
        <f>((('01_Supuestos'!G31*$I67)*'01_Supuestos'!$F$11*($H67-'01_Supuestos'!$F$9))-((('01_Supuestos'!G31*$I67)*'01_Supuestos'!$F$11*($H67-'01_Supuestos'!$F$9))*'01_Supuestos'!$F$12)-(('01_Supuestos'!G31*$I67)*'01_Supuestos'!$F$11*$K67)-(IF(('01_Supuestos'!G31*$I67)&gt;0,'01_Supuestos'!$F$15,0)))-((('01_Supuestos'!G31*$I67)*'01_Supuestos'!$F$11*($H67-'01_Supuestos'!$F$9))*'01_Supuestos'!$F$18)-($J67*'01_Supuestos'!G32)-(IF('01_Supuestos'!G30=MAX('01_Supuestos'!$C$30:$M$30),'01_Supuestos'!$F$19,0))-(MAX(0,(((('01_Supuestos'!G31*$I67)*'01_Supuestos'!$F$11*($H67-'01_Supuestos'!$F$9))-((('01_Supuestos'!G31*$I67)*'01_Supuestos'!$F$11*($H67-'01_Supuestos'!$F$9))*'01_Supuestos'!$F$12)-(('01_Supuestos'!G31*$I67)*'01_Supuestos'!$F$11*$K67)-(IF(('01_Supuestos'!G31*$I67)&gt;0,'01_Supuestos'!$F$15,0)))-($J67*'01_Supuestos'!G33)))*'01_Supuestos'!$F$16)</f>
        <v/>
      </c>
      <c r="Y67" s="101">
        <f>((('01_Supuestos'!H31*$I67)*'01_Supuestos'!$F$11*($H67-'01_Supuestos'!$F$9))-((('01_Supuestos'!H31*$I67)*'01_Supuestos'!$F$11*($H67-'01_Supuestos'!$F$9))*'01_Supuestos'!$F$12)-(('01_Supuestos'!H31*$I67)*'01_Supuestos'!$F$11*$K67)-(IF(('01_Supuestos'!H31*$I67)&gt;0,'01_Supuestos'!$F$15,0)))-((('01_Supuestos'!H31*$I67)*'01_Supuestos'!$F$11*($H67-'01_Supuestos'!$F$9))*'01_Supuestos'!$F$18)-($J67*'01_Supuestos'!H32)-(IF('01_Supuestos'!H30=MAX('01_Supuestos'!$C$30:$M$30),'01_Supuestos'!$F$19,0))-(MAX(0,(((('01_Supuestos'!H31*$I67)*'01_Supuestos'!$F$11*($H67-'01_Supuestos'!$F$9))-((('01_Supuestos'!H31*$I67)*'01_Supuestos'!$F$11*($H67-'01_Supuestos'!$F$9))*'01_Supuestos'!$F$12)-(('01_Supuestos'!H31*$I67)*'01_Supuestos'!$F$11*$K67)-(IF(('01_Supuestos'!H31*$I67)&gt;0,'01_Supuestos'!$F$15,0)))-($J67*'01_Supuestos'!H33)))*'01_Supuestos'!$F$16)</f>
        <v/>
      </c>
      <c r="Z67" s="101">
        <f>((('01_Supuestos'!I31*$I67)*'01_Supuestos'!$F$11*($H67-'01_Supuestos'!$F$9))-((('01_Supuestos'!I31*$I67)*'01_Supuestos'!$F$11*($H67-'01_Supuestos'!$F$9))*'01_Supuestos'!$F$12)-(('01_Supuestos'!I31*$I67)*'01_Supuestos'!$F$11*$K67)-(IF(('01_Supuestos'!I31*$I67)&gt;0,'01_Supuestos'!$F$15,0)))-((('01_Supuestos'!I31*$I67)*'01_Supuestos'!$F$11*($H67-'01_Supuestos'!$F$9))*'01_Supuestos'!$F$18)-($J67*'01_Supuestos'!I32)-(IF('01_Supuestos'!I30=MAX('01_Supuestos'!$C$30:$M$30),'01_Supuestos'!$F$19,0))-(MAX(0,(((('01_Supuestos'!I31*$I67)*'01_Supuestos'!$F$11*($H67-'01_Supuestos'!$F$9))-((('01_Supuestos'!I31*$I67)*'01_Supuestos'!$F$11*($H67-'01_Supuestos'!$F$9))*'01_Supuestos'!$F$12)-(('01_Supuestos'!I31*$I67)*'01_Supuestos'!$F$11*$K67)-(IF(('01_Supuestos'!I31*$I67)&gt;0,'01_Supuestos'!$F$15,0)))-($J67*'01_Supuestos'!I33)))*'01_Supuestos'!$F$16)</f>
        <v/>
      </c>
      <c r="AA67" s="101">
        <f>((('01_Supuestos'!J31*$I67)*'01_Supuestos'!$F$11*($H67-'01_Supuestos'!$F$9))-((('01_Supuestos'!J31*$I67)*'01_Supuestos'!$F$11*($H67-'01_Supuestos'!$F$9))*'01_Supuestos'!$F$12)-(('01_Supuestos'!J31*$I67)*'01_Supuestos'!$F$11*$K67)-(IF(('01_Supuestos'!J31*$I67)&gt;0,'01_Supuestos'!$F$15,0)))-((('01_Supuestos'!J31*$I67)*'01_Supuestos'!$F$11*($H67-'01_Supuestos'!$F$9))*'01_Supuestos'!$F$18)-($J67*'01_Supuestos'!J32)-(IF('01_Supuestos'!J30=MAX('01_Supuestos'!$C$30:$M$30),'01_Supuestos'!$F$19,0))-(MAX(0,(((('01_Supuestos'!J31*$I67)*'01_Supuestos'!$F$11*($H67-'01_Supuestos'!$F$9))-((('01_Supuestos'!J31*$I67)*'01_Supuestos'!$F$11*($H67-'01_Supuestos'!$F$9))*'01_Supuestos'!$F$12)-(('01_Supuestos'!J31*$I67)*'01_Supuestos'!$F$11*$K67)-(IF(('01_Supuestos'!J31*$I67)&gt;0,'01_Supuestos'!$F$15,0)))-($J67*'01_Supuestos'!J33)))*'01_Supuestos'!$F$16)</f>
        <v/>
      </c>
      <c r="AB67" s="101">
        <f>((('01_Supuestos'!K31*$I67)*'01_Supuestos'!$F$11*($H67-'01_Supuestos'!$F$9))-((('01_Supuestos'!K31*$I67)*'01_Supuestos'!$F$11*($H67-'01_Supuestos'!$F$9))*'01_Supuestos'!$F$12)-(('01_Supuestos'!K31*$I67)*'01_Supuestos'!$F$11*$K67)-(IF(('01_Supuestos'!K31*$I67)&gt;0,'01_Supuestos'!$F$15,0)))-((('01_Supuestos'!K31*$I67)*'01_Supuestos'!$F$11*($H67-'01_Supuestos'!$F$9))*'01_Supuestos'!$F$18)-($J67*'01_Supuestos'!K32)-(IF('01_Supuestos'!K30=MAX('01_Supuestos'!$C$30:$M$30),'01_Supuestos'!$F$19,0))-(MAX(0,(((('01_Supuestos'!K31*$I67)*'01_Supuestos'!$F$11*($H67-'01_Supuestos'!$F$9))-((('01_Supuestos'!K31*$I67)*'01_Supuestos'!$F$11*($H67-'01_Supuestos'!$F$9))*'01_Supuestos'!$F$12)-(('01_Supuestos'!K31*$I67)*'01_Supuestos'!$F$11*$K67)-(IF(('01_Supuestos'!K31*$I67)&gt;0,'01_Supuestos'!$F$15,0)))-($J67*'01_Supuestos'!K33)))*'01_Supuestos'!$F$16)</f>
        <v/>
      </c>
      <c r="AC67" s="101">
        <f>((('01_Supuestos'!L31*$I67)*'01_Supuestos'!$F$11*($H67-'01_Supuestos'!$F$9))-((('01_Supuestos'!L31*$I67)*'01_Supuestos'!$F$11*($H67-'01_Supuestos'!$F$9))*'01_Supuestos'!$F$12)-(('01_Supuestos'!L31*$I67)*'01_Supuestos'!$F$11*$K67)-(IF(('01_Supuestos'!L31*$I67)&gt;0,'01_Supuestos'!$F$15,0)))-((('01_Supuestos'!L31*$I67)*'01_Supuestos'!$F$11*($H67-'01_Supuestos'!$F$9))*'01_Supuestos'!$F$18)-($J67*'01_Supuestos'!L32)-(IF('01_Supuestos'!L30=MAX('01_Supuestos'!$C$30:$M$30),'01_Supuestos'!$F$19,0))-(MAX(0,(((('01_Supuestos'!L31*$I67)*'01_Supuestos'!$F$11*($H67-'01_Supuestos'!$F$9))-((('01_Supuestos'!L31*$I67)*'01_Supuestos'!$F$11*($H67-'01_Supuestos'!$F$9))*'01_Supuestos'!$F$12)-(('01_Supuestos'!L31*$I67)*'01_Supuestos'!$F$11*$K67)-(IF(('01_Supuestos'!L31*$I67)&gt;0,'01_Supuestos'!$F$15,0)))-($J67*'01_Supuestos'!L33)))*'01_Supuestos'!$F$16)</f>
        <v/>
      </c>
      <c r="AD67" s="101">
        <f>((('01_Supuestos'!M31*$I67)*'01_Supuestos'!$F$11*($H67-'01_Supuestos'!$F$9))-((('01_Supuestos'!M31*$I67)*'01_Supuestos'!$F$11*($H67-'01_Supuestos'!$F$9))*'01_Supuestos'!$F$12)-(('01_Supuestos'!M31*$I67)*'01_Supuestos'!$F$11*$K67)-(IF(('01_Supuestos'!M31*$I67)&gt;0,'01_Supuestos'!$F$15,0)))-((('01_Supuestos'!M31*$I67)*'01_Supuestos'!$F$11*($H67-'01_Supuestos'!$F$9))*'01_Supuestos'!$F$18)-($J67*'01_Supuestos'!M32)-(IF('01_Supuestos'!M30=MAX('01_Supuestos'!$C$30:$M$30),'01_Supuestos'!$F$19,0))-(MAX(0,(((('01_Supuestos'!M31*$I67)*'01_Supuestos'!$F$11*($H67-'01_Supuestos'!$F$9))-((('01_Supuestos'!M31*$I67)*'01_Supuestos'!$F$11*($H67-'01_Supuestos'!$F$9))*'01_Supuestos'!$F$12)-(('01_Supuestos'!M31*$I67)*'01_Supuestos'!$F$11*$K67)-(IF(('01_Supuestos'!M31*$I67)&gt;0,'01_Supuestos'!$F$15,0)))-($J67*'01_Supuestos'!M33)))*'01_Supuestos'!$F$16)</f>
        <v/>
      </c>
      <c r="AE67" s="101">
        <f>0</f>
        <v/>
      </c>
      <c r="AF67" s="108">
        <f>IF(S67&gt;R67,"Appraisal+Decision",IF(S67&lt;R67,"Develop Now","Indiferente"))</f>
        <v/>
      </c>
    </row>
    <row r="68">
      <c r="A68" s="6" t="n">
        <v>38</v>
      </c>
      <c r="B68" s="27">
        <f>RAND()</f>
        <v/>
      </c>
      <c r="C68" s="27">
        <f>RAND()</f>
        <v/>
      </c>
      <c r="D68" s="27">
        <f>RAND()</f>
        <v/>
      </c>
      <c r="E68" s="27">
        <f>RAND()</f>
        <v/>
      </c>
      <c r="F68" s="27">
        <f>RAND()</f>
        <v/>
      </c>
      <c r="G68" s="27">
        <f>RAND()</f>
        <v/>
      </c>
      <c r="H68" s="102">
        <f>IF(B68&lt;($B$11-$B$10)/($B$12-$B$10), $B$10+SQRT(B68*($B$11-$B$10)*($B$12-$B$10)), $B$12-SQRT((1-B68)*($B$12-$B$11)*($B$12-$B$10)))</f>
        <v/>
      </c>
      <c r="I68" s="27">
        <f>MAX(0.1,NORMINV(C68,$B$13,$B$14))</f>
        <v/>
      </c>
      <c r="J68" s="102">
        <f>'01_Supuestos'!$F$13*MAX(0.65,NORMINV(D68,1,$B$15))</f>
        <v/>
      </c>
      <c r="K68" s="102">
        <f>'01_Supuestos'!$F$14*MAX(0.6,NORMINV(E68,1,$B$16))</f>
        <v/>
      </c>
      <c r="L68" s="102">
        <f>--(F68&lt;=$B$5)</f>
        <v/>
      </c>
      <c r="M68" s="102">
        <f>IF(L68=1, IF(G68&lt;=$B$6, "+", "-"), IF(G68&lt;=(1-$B$7), "+", "-"))</f>
        <v/>
      </c>
      <c r="N68" s="103">
        <f>IF(M68="+",'05_Bayes_Arbol'!$B$16,'05_Bayes_Arbol'!$B$17)</f>
        <v/>
      </c>
      <c r="O68" s="102">
        <f>SUMPRODUCT(T68:AD68,'01_Supuestos'!$C$34:$M$34)</f>
        <v/>
      </c>
      <c r="P68" s="102">
        <f>N68*O68 + (1-N68)*$B$9</f>
        <v/>
      </c>
      <c r="Q68" s="102">
        <f>--(P68&gt;0)</f>
        <v/>
      </c>
      <c r="R68" s="102">
        <f>IF(L68=1,O68,$B$9)</f>
        <v/>
      </c>
      <c r="S68" s="102">
        <f>-$B$8 + IF(Q68=1, IF(L68=1,O68,$B$9), 0)</f>
        <v/>
      </c>
      <c r="T68" s="101">
        <f>((('01_Supuestos'!C31*$I68)*'01_Supuestos'!$F$11*($H68-'01_Supuestos'!$F$9))-((('01_Supuestos'!C31*$I68)*'01_Supuestos'!$F$11*($H68-'01_Supuestos'!$F$9))*'01_Supuestos'!$F$12)-(('01_Supuestos'!C31*$I68)*'01_Supuestos'!$F$11*$K68)-(IF(('01_Supuestos'!C31*$I68)&gt;0,'01_Supuestos'!$F$15,0)))-((('01_Supuestos'!C31*$I68)*'01_Supuestos'!$F$11*($H68-'01_Supuestos'!$F$9))*'01_Supuestos'!$F$18)-($J68*'01_Supuestos'!C32)-(IF('01_Supuestos'!C30=MAX('01_Supuestos'!$C$30:$M$30),'01_Supuestos'!$F$19,0))-(MAX(0,(((('01_Supuestos'!C31*$I68)*'01_Supuestos'!$F$11*($H68-'01_Supuestos'!$F$9))-((('01_Supuestos'!C31*$I68)*'01_Supuestos'!$F$11*($H68-'01_Supuestos'!$F$9))*'01_Supuestos'!$F$12)-(('01_Supuestos'!C31*$I68)*'01_Supuestos'!$F$11*$K68)-(IF(('01_Supuestos'!C31*$I68)&gt;0,'01_Supuestos'!$F$15,0)))-($J68*'01_Supuestos'!C33)))*'01_Supuestos'!$F$16)</f>
        <v/>
      </c>
      <c r="U68" s="101">
        <f>((('01_Supuestos'!D31*$I68)*'01_Supuestos'!$F$11*($H68-'01_Supuestos'!$F$9))-((('01_Supuestos'!D31*$I68)*'01_Supuestos'!$F$11*($H68-'01_Supuestos'!$F$9))*'01_Supuestos'!$F$12)-(('01_Supuestos'!D31*$I68)*'01_Supuestos'!$F$11*$K68)-(IF(('01_Supuestos'!D31*$I68)&gt;0,'01_Supuestos'!$F$15,0)))-((('01_Supuestos'!D31*$I68)*'01_Supuestos'!$F$11*($H68-'01_Supuestos'!$F$9))*'01_Supuestos'!$F$18)-($J68*'01_Supuestos'!D32)-(IF('01_Supuestos'!D30=MAX('01_Supuestos'!$C$30:$M$30),'01_Supuestos'!$F$19,0))-(MAX(0,(((('01_Supuestos'!D31*$I68)*'01_Supuestos'!$F$11*($H68-'01_Supuestos'!$F$9))-((('01_Supuestos'!D31*$I68)*'01_Supuestos'!$F$11*($H68-'01_Supuestos'!$F$9))*'01_Supuestos'!$F$12)-(('01_Supuestos'!D31*$I68)*'01_Supuestos'!$F$11*$K68)-(IF(('01_Supuestos'!D31*$I68)&gt;0,'01_Supuestos'!$F$15,0)))-($J68*'01_Supuestos'!D33)))*'01_Supuestos'!$F$16)</f>
        <v/>
      </c>
      <c r="V68" s="101">
        <f>((('01_Supuestos'!E31*$I68)*'01_Supuestos'!$F$11*($H68-'01_Supuestos'!$F$9))-((('01_Supuestos'!E31*$I68)*'01_Supuestos'!$F$11*($H68-'01_Supuestos'!$F$9))*'01_Supuestos'!$F$12)-(('01_Supuestos'!E31*$I68)*'01_Supuestos'!$F$11*$K68)-(IF(('01_Supuestos'!E31*$I68)&gt;0,'01_Supuestos'!$F$15,0)))-((('01_Supuestos'!E31*$I68)*'01_Supuestos'!$F$11*($H68-'01_Supuestos'!$F$9))*'01_Supuestos'!$F$18)-($J68*'01_Supuestos'!E32)-(IF('01_Supuestos'!E30=MAX('01_Supuestos'!$C$30:$M$30),'01_Supuestos'!$F$19,0))-(MAX(0,(((('01_Supuestos'!E31*$I68)*'01_Supuestos'!$F$11*($H68-'01_Supuestos'!$F$9))-((('01_Supuestos'!E31*$I68)*'01_Supuestos'!$F$11*($H68-'01_Supuestos'!$F$9))*'01_Supuestos'!$F$12)-(('01_Supuestos'!E31*$I68)*'01_Supuestos'!$F$11*$K68)-(IF(('01_Supuestos'!E31*$I68)&gt;0,'01_Supuestos'!$F$15,0)))-($J68*'01_Supuestos'!E33)))*'01_Supuestos'!$F$16)</f>
        <v/>
      </c>
      <c r="W68" s="101">
        <f>((('01_Supuestos'!F31*$I68)*'01_Supuestos'!$F$11*($H68-'01_Supuestos'!$F$9))-((('01_Supuestos'!F31*$I68)*'01_Supuestos'!$F$11*($H68-'01_Supuestos'!$F$9))*'01_Supuestos'!$F$12)-(('01_Supuestos'!F31*$I68)*'01_Supuestos'!$F$11*$K68)-(IF(('01_Supuestos'!F31*$I68)&gt;0,'01_Supuestos'!$F$15,0)))-((('01_Supuestos'!F31*$I68)*'01_Supuestos'!$F$11*($H68-'01_Supuestos'!$F$9))*'01_Supuestos'!$F$18)-($J68*'01_Supuestos'!F32)-(IF('01_Supuestos'!F30=MAX('01_Supuestos'!$C$30:$M$30),'01_Supuestos'!$F$19,0))-(MAX(0,(((('01_Supuestos'!F31*$I68)*'01_Supuestos'!$F$11*($H68-'01_Supuestos'!$F$9))-((('01_Supuestos'!F31*$I68)*'01_Supuestos'!$F$11*($H68-'01_Supuestos'!$F$9))*'01_Supuestos'!$F$12)-(('01_Supuestos'!F31*$I68)*'01_Supuestos'!$F$11*$K68)-(IF(('01_Supuestos'!F31*$I68)&gt;0,'01_Supuestos'!$F$15,0)))-($J68*'01_Supuestos'!F33)))*'01_Supuestos'!$F$16)</f>
        <v/>
      </c>
      <c r="X68" s="101">
        <f>((('01_Supuestos'!G31*$I68)*'01_Supuestos'!$F$11*($H68-'01_Supuestos'!$F$9))-((('01_Supuestos'!G31*$I68)*'01_Supuestos'!$F$11*($H68-'01_Supuestos'!$F$9))*'01_Supuestos'!$F$12)-(('01_Supuestos'!G31*$I68)*'01_Supuestos'!$F$11*$K68)-(IF(('01_Supuestos'!G31*$I68)&gt;0,'01_Supuestos'!$F$15,0)))-((('01_Supuestos'!G31*$I68)*'01_Supuestos'!$F$11*($H68-'01_Supuestos'!$F$9))*'01_Supuestos'!$F$18)-($J68*'01_Supuestos'!G32)-(IF('01_Supuestos'!G30=MAX('01_Supuestos'!$C$30:$M$30),'01_Supuestos'!$F$19,0))-(MAX(0,(((('01_Supuestos'!G31*$I68)*'01_Supuestos'!$F$11*($H68-'01_Supuestos'!$F$9))-((('01_Supuestos'!G31*$I68)*'01_Supuestos'!$F$11*($H68-'01_Supuestos'!$F$9))*'01_Supuestos'!$F$12)-(('01_Supuestos'!G31*$I68)*'01_Supuestos'!$F$11*$K68)-(IF(('01_Supuestos'!G31*$I68)&gt;0,'01_Supuestos'!$F$15,0)))-($J68*'01_Supuestos'!G33)))*'01_Supuestos'!$F$16)</f>
        <v/>
      </c>
      <c r="Y68" s="101">
        <f>((('01_Supuestos'!H31*$I68)*'01_Supuestos'!$F$11*($H68-'01_Supuestos'!$F$9))-((('01_Supuestos'!H31*$I68)*'01_Supuestos'!$F$11*($H68-'01_Supuestos'!$F$9))*'01_Supuestos'!$F$12)-(('01_Supuestos'!H31*$I68)*'01_Supuestos'!$F$11*$K68)-(IF(('01_Supuestos'!H31*$I68)&gt;0,'01_Supuestos'!$F$15,0)))-((('01_Supuestos'!H31*$I68)*'01_Supuestos'!$F$11*($H68-'01_Supuestos'!$F$9))*'01_Supuestos'!$F$18)-($J68*'01_Supuestos'!H32)-(IF('01_Supuestos'!H30=MAX('01_Supuestos'!$C$30:$M$30),'01_Supuestos'!$F$19,0))-(MAX(0,(((('01_Supuestos'!H31*$I68)*'01_Supuestos'!$F$11*($H68-'01_Supuestos'!$F$9))-((('01_Supuestos'!H31*$I68)*'01_Supuestos'!$F$11*($H68-'01_Supuestos'!$F$9))*'01_Supuestos'!$F$12)-(('01_Supuestos'!H31*$I68)*'01_Supuestos'!$F$11*$K68)-(IF(('01_Supuestos'!H31*$I68)&gt;0,'01_Supuestos'!$F$15,0)))-($J68*'01_Supuestos'!H33)))*'01_Supuestos'!$F$16)</f>
        <v/>
      </c>
      <c r="Z68" s="101">
        <f>((('01_Supuestos'!I31*$I68)*'01_Supuestos'!$F$11*($H68-'01_Supuestos'!$F$9))-((('01_Supuestos'!I31*$I68)*'01_Supuestos'!$F$11*($H68-'01_Supuestos'!$F$9))*'01_Supuestos'!$F$12)-(('01_Supuestos'!I31*$I68)*'01_Supuestos'!$F$11*$K68)-(IF(('01_Supuestos'!I31*$I68)&gt;0,'01_Supuestos'!$F$15,0)))-((('01_Supuestos'!I31*$I68)*'01_Supuestos'!$F$11*($H68-'01_Supuestos'!$F$9))*'01_Supuestos'!$F$18)-($J68*'01_Supuestos'!I32)-(IF('01_Supuestos'!I30=MAX('01_Supuestos'!$C$30:$M$30),'01_Supuestos'!$F$19,0))-(MAX(0,(((('01_Supuestos'!I31*$I68)*'01_Supuestos'!$F$11*($H68-'01_Supuestos'!$F$9))-((('01_Supuestos'!I31*$I68)*'01_Supuestos'!$F$11*($H68-'01_Supuestos'!$F$9))*'01_Supuestos'!$F$12)-(('01_Supuestos'!I31*$I68)*'01_Supuestos'!$F$11*$K68)-(IF(('01_Supuestos'!I31*$I68)&gt;0,'01_Supuestos'!$F$15,0)))-($J68*'01_Supuestos'!I33)))*'01_Supuestos'!$F$16)</f>
        <v/>
      </c>
      <c r="AA68" s="101">
        <f>((('01_Supuestos'!J31*$I68)*'01_Supuestos'!$F$11*($H68-'01_Supuestos'!$F$9))-((('01_Supuestos'!J31*$I68)*'01_Supuestos'!$F$11*($H68-'01_Supuestos'!$F$9))*'01_Supuestos'!$F$12)-(('01_Supuestos'!J31*$I68)*'01_Supuestos'!$F$11*$K68)-(IF(('01_Supuestos'!J31*$I68)&gt;0,'01_Supuestos'!$F$15,0)))-((('01_Supuestos'!J31*$I68)*'01_Supuestos'!$F$11*($H68-'01_Supuestos'!$F$9))*'01_Supuestos'!$F$18)-($J68*'01_Supuestos'!J32)-(IF('01_Supuestos'!J30=MAX('01_Supuestos'!$C$30:$M$30),'01_Supuestos'!$F$19,0))-(MAX(0,(((('01_Supuestos'!J31*$I68)*'01_Supuestos'!$F$11*($H68-'01_Supuestos'!$F$9))-((('01_Supuestos'!J31*$I68)*'01_Supuestos'!$F$11*($H68-'01_Supuestos'!$F$9))*'01_Supuestos'!$F$12)-(('01_Supuestos'!J31*$I68)*'01_Supuestos'!$F$11*$K68)-(IF(('01_Supuestos'!J31*$I68)&gt;0,'01_Supuestos'!$F$15,0)))-($J68*'01_Supuestos'!J33)))*'01_Supuestos'!$F$16)</f>
        <v/>
      </c>
      <c r="AB68" s="101">
        <f>((('01_Supuestos'!K31*$I68)*'01_Supuestos'!$F$11*($H68-'01_Supuestos'!$F$9))-((('01_Supuestos'!K31*$I68)*'01_Supuestos'!$F$11*($H68-'01_Supuestos'!$F$9))*'01_Supuestos'!$F$12)-(('01_Supuestos'!K31*$I68)*'01_Supuestos'!$F$11*$K68)-(IF(('01_Supuestos'!K31*$I68)&gt;0,'01_Supuestos'!$F$15,0)))-((('01_Supuestos'!K31*$I68)*'01_Supuestos'!$F$11*($H68-'01_Supuestos'!$F$9))*'01_Supuestos'!$F$18)-($J68*'01_Supuestos'!K32)-(IF('01_Supuestos'!K30=MAX('01_Supuestos'!$C$30:$M$30),'01_Supuestos'!$F$19,0))-(MAX(0,(((('01_Supuestos'!K31*$I68)*'01_Supuestos'!$F$11*($H68-'01_Supuestos'!$F$9))-((('01_Supuestos'!K31*$I68)*'01_Supuestos'!$F$11*($H68-'01_Supuestos'!$F$9))*'01_Supuestos'!$F$12)-(('01_Supuestos'!K31*$I68)*'01_Supuestos'!$F$11*$K68)-(IF(('01_Supuestos'!K31*$I68)&gt;0,'01_Supuestos'!$F$15,0)))-($J68*'01_Supuestos'!K33)))*'01_Supuestos'!$F$16)</f>
        <v/>
      </c>
      <c r="AC68" s="101">
        <f>((('01_Supuestos'!L31*$I68)*'01_Supuestos'!$F$11*($H68-'01_Supuestos'!$F$9))-((('01_Supuestos'!L31*$I68)*'01_Supuestos'!$F$11*($H68-'01_Supuestos'!$F$9))*'01_Supuestos'!$F$12)-(('01_Supuestos'!L31*$I68)*'01_Supuestos'!$F$11*$K68)-(IF(('01_Supuestos'!L31*$I68)&gt;0,'01_Supuestos'!$F$15,0)))-((('01_Supuestos'!L31*$I68)*'01_Supuestos'!$F$11*($H68-'01_Supuestos'!$F$9))*'01_Supuestos'!$F$18)-($J68*'01_Supuestos'!L32)-(IF('01_Supuestos'!L30=MAX('01_Supuestos'!$C$30:$M$30),'01_Supuestos'!$F$19,0))-(MAX(0,(((('01_Supuestos'!L31*$I68)*'01_Supuestos'!$F$11*($H68-'01_Supuestos'!$F$9))-((('01_Supuestos'!L31*$I68)*'01_Supuestos'!$F$11*($H68-'01_Supuestos'!$F$9))*'01_Supuestos'!$F$12)-(('01_Supuestos'!L31*$I68)*'01_Supuestos'!$F$11*$K68)-(IF(('01_Supuestos'!L31*$I68)&gt;0,'01_Supuestos'!$F$15,0)))-($J68*'01_Supuestos'!L33)))*'01_Supuestos'!$F$16)</f>
        <v/>
      </c>
      <c r="AD68" s="101">
        <f>((('01_Supuestos'!M31*$I68)*'01_Supuestos'!$F$11*($H68-'01_Supuestos'!$F$9))-((('01_Supuestos'!M31*$I68)*'01_Supuestos'!$F$11*($H68-'01_Supuestos'!$F$9))*'01_Supuestos'!$F$12)-(('01_Supuestos'!M31*$I68)*'01_Supuestos'!$F$11*$K68)-(IF(('01_Supuestos'!M31*$I68)&gt;0,'01_Supuestos'!$F$15,0)))-((('01_Supuestos'!M31*$I68)*'01_Supuestos'!$F$11*($H68-'01_Supuestos'!$F$9))*'01_Supuestos'!$F$18)-($J68*'01_Supuestos'!M32)-(IF('01_Supuestos'!M30=MAX('01_Supuestos'!$C$30:$M$30),'01_Supuestos'!$F$19,0))-(MAX(0,(((('01_Supuestos'!M31*$I68)*'01_Supuestos'!$F$11*($H68-'01_Supuestos'!$F$9))-((('01_Supuestos'!M31*$I68)*'01_Supuestos'!$F$11*($H68-'01_Supuestos'!$F$9))*'01_Supuestos'!$F$12)-(('01_Supuestos'!M31*$I68)*'01_Supuestos'!$F$11*$K68)-(IF(('01_Supuestos'!M31*$I68)&gt;0,'01_Supuestos'!$F$15,0)))-($J68*'01_Supuestos'!M33)))*'01_Supuestos'!$F$16)</f>
        <v/>
      </c>
      <c r="AE68" s="101">
        <f>0</f>
        <v/>
      </c>
      <c r="AF68" s="108">
        <f>IF(S68&gt;R68,"Appraisal+Decision",IF(S68&lt;R68,"Develop Now","Indiferente"))</f>
        <v/>
      </c>
    </row>
    <row r="69">
      <c r="A69" s="6" t="n">
        <v>39</v>
      </c>
      <c r="B69" s="27">
        <f>RAND()</f>
        <v/>
      </c>
      <c r="C69" s="27">
        <f>RAND()</f>
        <v/>
      </c>
      <c r="D69" s="27">
        <f>RAND()</f>
        <v/>
      </c>
      <c r="E69" s="27">
        <f>RAND()</f>
        <v/>
      </c>
      <c r="F69" s="27">
        <f>RAND()</f>
        <v/>
      </c>
      <c r="G69" s="27">
        <f>RAND()</f>
        <v/>
      </c>
      <c r="H69" s="102">
        <f>IF(B69&lt;($B$11-$B$10)/($B$12-$B$10), $B$10+SQRT(B69*($B$11-$B$10)*($B$12-$B$10)), $B$12-SQRT((1-B69)*($B$12-$B$11)*($B$12-$B$10)))</f>
        <v/>
      </c>
      <c r="I69" s="27">
        <f>MAX(0.1,NORMINV(C69,$B$13,$B$14))</f>
        <v/>
      </c>
      <c r="J69" s="102">
        <f>'01_Supuestos'!$F$13*MAX(0.65,NORMINV(D69,1,$B$15))</f>
        <v/>
      </c>
      <c r="K69" s="102">
        <f>'01_Supuestos'!$F$14*MAX(0.6,NORMINV(E69,1,$B$16))</f>
        <v/>
      </c>
      <c r="L69" s="102">
        <f>--(F69&lt;=$B$5)</f>
        <v/>
      </c>
      <c r="M69" s="102">
        <f>IF(L69=1, IF(G69&lt;=$B$6, "+", "-"), IF(G69&lt;=(1-$B$7), "+", "-"))</f>
        <v/>
      </c>
      <c r="N69" s="103">
        <f>IF(M69="+",'05_Bayes_Arbol'!$B$16,'05_Bayes_Arbol'!$B$17)</f>
        <v/>
      </c>
      <c r="O69" s="102">
        <f>SUMPRODUCT(T69:AD69,'01_Supuestos'!$C$34:$M$34)</f>
        <v/>
      </c>
      <c r="P69" s="102">
        <f>N69*O69 + (1-N69)*$B$9</f>
        <v/>
      </c>
      <c r="Q69" s="102">
        <f>--(P69&gt;0)</f>
        <v/>
      </c>
      <c r="R69" s="102">
        <f>IF(L69=1,O69,$B$9)</f>
        <v/>
      </c>
      <c r="S69" s="102">
        <f>-$B$8 + IF(Q69=1, IF(L69=1,O69,$B$9), 0)</f>
        <v/>
      </c>
      <c r="T69" s="101">
        <f>((('01_Supuestos'!C31*$I69)*'01_Supuestos'!$F$11*($H69-'01_Supuestos'!$F$9))-((('01_Supuestos'!C31*$I69)*'01_Supuestos'!$F$11*($H69-'01_Supuestos'!$F$9))*'01_Supuestos'!$F$12)-(('01_Supuestos'!C31*$I69)*'01_Supuestos'!$F$11*$K69)-(IF(('01_Supuestos'!C31*$I69)&gt;0,'01_Supuestos'!$F$15,0)))-((('01_Supuestos'!C31*$I69)*'01_Supuestos'!$F$11*($H69-'01_Supuestos'!$F$9))*'01_Supuestos'!$F$18)-($J69*'01_Supuestos'!C32)-(IF('01_Supuestos'!C30=MAX('01_Supuestos'!$C$30:$M$30),'01_Supuestos'!$F$19,0))-(MAX(0,(((('01_Supuestos'!C31*$I69)*'01_Supuestos'!$F$11*($H69-'01_Supuestos'!$F$9))-((('01_Supuestos'!C31*$I69)*'01_Supuestos'!$F$11*($H69-'01_Supuestos'!$F$9))*'01_Supuestos'!$F$12)-(('01_Supuestos'!C31*$I69)*'01_Supuestos'!$F$11*$K69)-(IF(('01_Supuestos'!C31*$I69)&gt;0,'01_Supuestos'!$F$15,0)))-($J69*'01_Supuestos'!C33)))*'01_Supuestos'!$F$16)</f>
        <v/>
      </c>
      <c r="U69" s="101">
        <f>((('01_Supuestos'!D31*$I69)*'01_Supuestos'!$F$11*($H69-'01_Supuestos'!$F$9))-((('01_Supuestos'!D31*$I69)*'01_Supuestos'!$F$11*($H69-'01_Supuestos'!$F$9))*'01_Supuestos'!$F$12)-(('01_Supuestos'!D31*$I69)*'01_Supuestos'!$F$11*$K69)-(IF(('01_Supuestos'!D31*$I69)&gt;0,'01_Supuestos'!$F$15,0)))-((('01_Supuestos'!D31*$I69)*'01_Supuestos'!$F$11*($H69-'01_Supuestos'!$F$9))*'01_Supuestos'!$F$18)-($J69*'01_Supuestos'!D32)-(IF('01_Supuestos'!D30=MAX('01_Supuestos'!$C$30:$M$30),'01_Supuestos'!$F$19,0))-(MAX(0,(((('01_Supuestos'!D31*$I69)*'01_Supuestos'!$F$11*($H69-'01_Supuestos'!$F$9))-((('01_Supuestos'!D31*$I69)*'01_Supuestos'!$F$11*($H69-'01_Supuestos'!$F$9))*'01_Supuestos'!$F$12)-(('01_Supuestos'!D31*$I69)*'01_Supuestos'!$F$11*$K69)-(IF(('01_Supuestos'!D31*$I69)&gt;0,'01_Supuestos'!$F$15,0)))-($J69*'01_Supuestos'!D33)))*'01_Supuestos'!$F$16)</f>
        <v/>
      </c>
      <c r="V69" s="101">
        <f>((('01_Supuestos'!E31*$I69)*'01_Supuestos'!$F$11*($H69-'01_Supuestos'!$F$9))-((('01_Supuestos'!E31*$I69)*'01_Supuestos'!$F$11*($H69-'01_Supuestos'!$F$9))*'01_Supuestos'!$F$12)-(('01_Supuestos'!E31*$I69)*'01_Supuestos'!$F$11*$K69)-(IF(('01_Supuestos'!E31*$I69)&gt;0,'01_Supuestos'!$F$15,0)))-((('01_Supuestos'!E31*$I69)*'01_Supuestos'!$F$11*($H69-'01_Supuestos'!$F$9))*'01_Supuestos'!$F$18)-($J69*'01_Supuestos'!E32)-(IF('01_Supuestos'!E30=MAX('01_Supuestos'!$C$30:$M$30),'01_Supuestos'!$F$19,0))-(MAX(0,(((('01_Supuestos'!E31*$I69)*'01_Supuestos'!$F$11*($H69-'01_Supuestos'!$F$9))-((('01_Supuestos'!E31*$I69)*'01_Supuestos'!$F$11*($H69-'01_Supuestos'!$F$9))*'01_Supuestos'!$F$12)-(('01_Supuestos'!E31*$I69)*'01_Supuestos'!$F$11*$K69)-(IF(('01_Supuestos'!E31*$I69)&gt;0,'01_Supuestos'!$F$15,0)))-($J69*'01_Supuestos'!E33)))*'01_Supuestos'!$F$16)</f>
        <v/>
      </c>
      <c r="W69" s="101">
        <f>((('01_Supuestos'!F31*$I69)*'01_Supuestos'!$F$11*($H69-'01_Supuestos'!$F$9))-((('01_Supuestos'!F31*$I69)*'01_Supuestos'!$F$11*($H69-'01_Supuestos'!$F$9))*'01_Supuestos'!$F$12)-(('01_Supuestos'!F31*$I69)*'01_Supuestos'!$F$11*$K69)-(IF(('01_Supuestos'!F31*$I69)&gt;0,'01_Supuestos'!$F$15,0)))-((('01_Supuestos'!F31*$I69)*'01_Supuestos'!$F$11*($H69-'01_Supuestos'!$F$9))*'01_Supuestos'!$F$18)-($J69*'01_Supuestos'!F32)-(IF('01_Supuestos'!F30=MAX('01_Supuestos'!$C$30:$M$30),'01_Supuestos'!$F$19,0))-(MAX(0,(((('01_Supuestos'!F31*$I69)*'01_Supuestos'!$F$11*($H69-'01_Supuestos'!$F$9))-((('01_Supuestos'!F31*$I69)*'01_Supuestos'!$F$11*($H69-'01_Supuestos'!$F$9))*'01_Supuestos'!$F$12)-(('01_Supuestos'!F31*$I69)*'01_Supuestos'!$F$11*$K69)-(IF(('01_Supuestos'!F31*$I69)&gt;0,'01_Supuestos'!$F$15,0)))-($J69*'01_Supuestos'!F33)))*'01_Supuestos'!$F$16)</f>
        <v/>
      </c>
      <c r="X69" s="101">
        <f>((('01_Supuestos'!G31*$I69)*'01_Supuestos'!$F$11*($H69-'01_Supuestos'!$F$9))-((('01_Supuestos'!G31*$I69)*'01_Supuestos'!$F$11*($H69-'01_Supuestos'!$F$9))*'01_Supuestos'!$F$12)-(('01_Supuestos'!G31*$I69)*'01_Supuestos'!$F$11*$K69)-(IF(('01_Supuestos'!G31*$I69)&gt;0,'01_Supuestos'!$F$15,0)))-((('01_Supuestos'!G31*$I69)*'01_Supuestos'!$F$11*($H69-'01_Supuestos'!$F$9))*'01_Supuestos'!$F$18)-($J69*'01_Supuestos'!G32)-(IF('01_Supuestos'!G30=MAX('01_Supuestos'!$C$30:$M$30),'01_Supuestos'!$F$19,0))-(MAX(0,(((('01_Supuestos'!G31*$I69)*'01_Supuestos'!$F$11*($H69-'01_Supuestos'!$F$9))-((('01_Supuestos'!G31*$I69)*'01_Supuestos'!$F$11*($H69-'01_Supuestos'!$F$9))*'01_Supuestos'!$F$12)-(('01_Supuestos'!G31*$I69)*'01_Supuestos'!$F$11*$K69)-(IF(('01_Supuestos'!G31*$I69)&gt;0,'01_Supuestos'!$F$15,0)))-($J69*'01_Supuestos'!G33)))*'01_Supuestos'!$F$16)</f>
        <v/>
      </c>
      <c r="Y69" s="101">
        <f>((('01_Supuestos'!H31*$I69)*'01_Supuestos'!$F$11*($H69-'01_Supuestos'!$F$9))-((('01_Supuestos'!H31*$I69)*'01_Supuestos'!$F$11*($H69-'01_Supuestos'!$F$9))*'01_Supuestos'!$F$12)-(('01_Supuestos'!H31*$I69)*'01_Supuestos'!$F$11*$K69)-(IF(('01_Supuestos'!H31*$I69)&gt;0,'01_Supuestos'!$F$15,0)))-((('01_Supuestos'!H31*$I69)*'01_Supuestos'!$F$11*($H69-'01_Supuestos'!$F$9))*'01_Supuestos'!$F$18)-($J69*'01_Supuestos'!H32)-(IF('01_Supuestos'!H30=MAX('01_Supuestos'!$C$30:$M$30),'01_Supuestos'!$F$19,0))-(MAX(0,(((('01_Supuestos'!H31*$I69)*'01_Supuestos'!$F$11*($H69-'01_Supuestos'!$F$9))-((('01_Supuestos'!H31*$I69)*'01_Supuestos'!$F$11*($H69-'01_Supuestos'!$F$9))*'01_Supuestos'!$F$12)-(('01_Supuestos'!H31*$I69)*'01_Supuestos'!$F$11*$K69)-(IF(('01_Supuestos'!H31*$I69)&gt;0,'01_Supuestos'!$F$15,0)))-($J69*'01_Supuestos'!H33)))*'01_Supuestos'!$F$16)</f>
        <v/>
      </c>
      <c r="Z69" s="101">
        <f>((('01_Supuestos'!I31*$I69)*'01_Supuestos'!$F$11*($H69-'01_Supuestos'!$F$9))-((('01_Supuestos'!I31*$I69)*'01_Supuestos'!$F$11*($H69-'01_Supuestos'!$F$9))*'01_Supuestos'!$F$12)-(('01_Supuestos'!I31*$I69)*'01_Supuestos'!$F$11*$K69)-(IF(('01_Supuestos'!I31*$I69)&gt;0,'01_Supuestos'!$F$15,0)))-((('01_Supuestos'!I31*$I69)*'01_Supuestos'!$F$11*($H69-'01_Supuestos'!$F$9))*'01_Supuestos'!$F$18)-($J69*'01_Supuestos'!I32)-(IF('01_Supuestos'!I30=MAX('01_Supuestos'!$C$30:$M$30),'01_Supuestos'!$F$19,0))-(MAX(0,(((('01_Supuestos'!I31*$I69)*'01_Supuestos'!$F$11*($H69-'01_Supuestos'!$F$9))-((('01_Supuestos'!I31*$I69)*'01_Supuestos'!$F$11*($H69-'01_Supuestos'!$F$9))*'01_Supuestos'!$F$12)-(('01_Supuestos'!I31*$I69)*'01_Supuestos'!$F$11*$K69)-(IF(('01_Supuestos'!I31*$I69)&gt;0,'01_Supuestos'!$F$15,0)))-($J69*'01_Supuestos'!I33)))*'01_Supuestos'!$F$16)</f>
        <v/>
      </c>
      <c r="AA69" s="101">
        <f>((('01_Supuestos'!J31*$I69)*'01_Supuestos'!$F$11*($H69-'01_Supuestos'!$F$9))-((('01_Supuestos'!J31*$I69)*'01_Supuestos'!$F$11*($H69-'01_Supuestos'!$F$9))*'01_Supuestos'!$F$12)-(('01_Supuestos'!J31*$I69)*'01_Supuestos'!$F$11*$K69)-(IF(('01_Supuestos'!J31*$I69)&gt;0,'01_Supuestos'!$F$15,0)))-((('01_Supuestos'!J31*$I69)*'01_Supuestos'!$F$11*($H69-'01_Supuestos'!$F$9))*'01_Supuestos'!$F$18)-($J69*'01_Supuestos'!J32)-(IF('01_Supuestos'!J30=MAX('01_Supuestos'!$C$30:$M$30),'01_Supuestos'!$F$19,0))-(MAX(0,(((('01_Supuestos'!J31*$I69)*'01_Supuestos'!$F$11*($H69-'01_Supuestos'!$F$9))-((('01_Supuestos'!J31*$I69)*'01_Supuestos'!$F$11*($H69-'01_Supuestos'!$F$9))*'01_Supuestos'!$F$12)-(('01_Supuestos'!J31*$I69)*'01_Supuestos'!$F$11*$K69)-(IF(('01_Supuestos'!J31*$I69)&gt;0,'01_Supuestos'!$F$15,0)))-($J69*'01_Supuestos'!J33)))*'01_Supuestos'!$F$16)</f>
        <v/>
      </c>
      <c r="AB69" s="101">
        <f>((('01_Supuestos'!K31*$I69)*'01_Supuestos'!$F$11*($H69-'01_Supuestos'!$F$9))-((('01_Supuestos'!K31*$I69)*'01_Supuestos'!$F$11*($H69-'01_Supuestos'!$F$9))*'01_Supuestos'!$F$12)-(('01_Supuestos'!K31*$I69)*'01_Supuestos'!$F$11*$K69)-(IF(('01_Supuestos'!K31*$I69)&gt;0,'01_Supuestos'!$F$15,0)))-((('01_Supuestos'!K31*$I69)*'01_Supuestos'!$F$11*($H69-'01_Supuestos'!$F$9))*'01_Supuestos'!$F$18)-($J69*'01_Supuestos'!K32)-(IF('01_Supuestos'!K30=MAX('01_Supuestos'!$C$30:$M$30),'01_Supuestos'!$F$19,0))-(MAX(0,(((('01_Supuestos'!K31*$I69)*'01_Supuestos'!$F$11*($H69-'01_Supuestos'!$F$9))-((('01_Supuestos'!K31*$I69)*'01_Supuestos'!$F$11*($H69-'01_Supuestos'!$F$9))*'01_Supuestos'!$F$12)-(('01_Supuestos'!K31*$I69)*'01_Supuestos'!$F$11*$K69)-(IF(('01_Supuestos'!K31*$I69)&gt;0,'01_Supuestos'!$F$15,0)))-($J69*'01_Supuestos'!K33)))*'01_Supuestos'!$F$16)</f>
        <v/>
      </c>
      <c r="AC69" s="101">
        <f>((('01_Supuestos'!L31*$I69)*'01_Supuestos'!$F$11*($H69-'01_Supuestos'!$F$9))-((('01_Supuestos'!L31*$I69)*'01_Supuestos'!$F$11*($H69-'01_Supuestos'!$F$9))*'01_Supuestos'!$F$12)-(('01_Supuestos'!L31*$I69)*'01_Supuestos'!$F$11*$K69)-(IF(('01_Supuestos'!L31*$I69)&gt;0,'01_Supuestos'!$F$15,0)))-((('01_Supuestos'!L31*$I69)*'01_Supuestos'!$F$11*($H69-'01_Supuestos'!$F$9))*'01_Supuestos'!$F$18)-($J69*'01_Supuestos'!L32)-(IF('01_Supuestos'!L30=MAX('01_Supuestos'!$C$30:$M$30),'01_Supuestos'!$F$19,0))-(MAX(0,(((('01_Supuestos'!L31*$I69)*'01_Supuestos'!$F$11*($H69-'01_Supuestos'!$F$9))-((('01_Supuestos'!L31*$I69)*'01_Supuestos'!$F$11*($H69-'01_Supuestos'!$F$9))*'01_Supuestos'!$F$12)-(('01_Supuestos'!L31*$I69)*'01_Supuestos'!$F$11*$K69)-(IF(('01_Supuestos'!L31*$I69)&gt;0,'01_Supuestos'!$F$15,0)))-($J69*'01_Supuestos'!L33)))*'01_Supuestos'!$F$16)</f>
        <v/>
      </c>
      <c r="AD69" s="101">
        <f>((('01_Supuestos'!M31*$I69)*'01_Supuestos'!$F$11*($H69-'01_Supuestos'!$F$9))-((('01_Supuestos'!M31*$I69)*'01_Supuestos'!$F$11*($H69-'01_Supuestos'!$F$9))*'01_Supuestos'!$F$12)-(('01_Supuestos'!M31*$I69)*'01_Supuestos'!$F$11*$K69)-(IF(('01_Supuestos'!M31*$I69)&gt;0,'01_Supuestos'!$F$15,0)))-((('01_Supuestos'!M31*$I69)*'01_Supuestos'!$F$11*($H69-'01_Supuestos'!$F$9))*'01_Supuestos'!$F$18)-($J69*'01_Supuestos'!M32)-(IF('01_Supuestos'!M30=MAX('01_Supuestos'!$C$30:$M$30),'01_Supuestos'!$F$19,0))-(MAX(0,(((('01_Supuestos'!M31*$I69)*'01_Supuestos'!$F$11*($H69-'01_Supuestos'!$F$9))-((('01_Supuestos'!M31*$I69)*'01_Supuestos'!$F$11*($H69-'01_Supuestos'!$F$9))*'01_Supuestos'!$F$12)-(('01_Supuestos'!M31*$I69)*'01_Supuestos'!$F$11*$K69)-(IF(('01_Supuestos'!M31*$I69)&gt;0,'01_Supuestos'!$F$15,0)))-($J69*'01_Supuestos'!M33)))*'01_Supuestos'!$F$16)</f>
        <v/>
      </c>
      <c r="AE69" s="101">
        <f>0</f>
        <v/>
      </c>
      <c r="AF69" s="108">
        <f>IF(S69&gt;R69,"Appraisal+Decision",IF(S69&lt;R69,"Develop Now","Indiferente"))</f>
        <v/>
      </c>
    </row>
    <row r="70">
      <c r="A70" s="6" t="n">
        <v>40</v>
      </c>
      <c r="B70" s="27">
        <f>RAND()</f>
        <v/>
      </c>
      <c r="C70" s="27">
        <f>RAND()</f>
        <v/>
      </c>
      <c r="D70" s="27">
        <f>RAND()</f>
        <v/>
      </c>
      <c r="E70" s="27">
        <f>RAND()</f>
        <v/>
      </c>
      <c r="F70" s="27">
        <f>RAND()</f>
        <v/>
      </c>
      <c r="G70" s="27">
        <f>RAND()</f>
        <v/>
      </c>
      <c r="H70" s="102">
        <f>IF(B70&lt;($B$11-$B$10)/($B$12-$B$10), $B$10+SQRT(B70*($B$11-$B$10)*($B$12-$B$10)), $B$12-SQRT((1-B70)*($B$12-$B$11)*($B$12-$B$10)))</f>
        <v/>
      </c>
      <c r="I70" s="27">
        <f>MAX(0.1,NORMINV(C70,$B$13,$B$14))</f>
        <v/>
      </c>
      <c r="J70" s="102">
        <f>'01_Supuestos'!$F$13*MAX(0.65,NORMINV(D70,1,$B$15))</f>
        <v/>
      </c>
      <c r="K70" s="102">
        <f>'01_Supuestos'!$F$14*MAX(0.6,NORMINV(E70,1,$B$16))</f>
        <v/>
      </c>
      <c r="L70" s="102">
        <f>--(F70&lt;=$B$5)</f>
        <v/>
      </c>
      <c r="M70" s="102">
        <f>IF(L70=1, IF(G70&lt;=$B$6, "+", "-"), IF(G70&lt;=(1-$B$7), "+", "-"))</f>
        <v/>
      </c>
      <c r="N70" s="103">
        <f>IF(M70="+",'05_Bayes_Arbol'!$B$16,'05_Bayes_Arbol'!$B$17)</f>
        <v/>
      </c>
      <c r="O70" s="102">
        <f>SUMPRODUCT(T70:AD70,'01_Supuestos'!$C$34:$M$34)</f>
        <v/>
      </c>
      <c r="P70" s="102">
        <f>N70*O70 + (1-N70)*$B$9</f>
        <v/>
      </c>
      <c r="Q70" s="102">
        <f>--(P70&gt;0)</f>
        <v/>
      </c>
      <c r="R70" s="102">
        <f>IF(L70=1,O70,$B$9)</f>
        <v/>
      </c>
      <c r="S70" s="102">
        <f>-$B$8 + IF(Q70=1, IF(L70=1,O70,$B$9), 0)</f>
        <v/>
      </c>
      <c r="T70" s="101">
        <f>((('01_Supuestos'!C31*$I70)*'01_Supuestos'!$F$11*($H70-'01_Supuestos'!$F$9))-((('01_Supuestos'!C31*$I70)*'01_Supuestos'!$F$11*($H70-'01_Supuestos'!$F$9))*'01_Supuestos'!$F$12)-(('01_Supuestos'!C31*$I70)*'01_Supuestos'!$F$11*$K70)-(IF(('01_Supuestos'!C31*$I70)&gt;0,'01_Supuestos'!$F$15,0)))-((('01_Supuestos'!C31*$I70)*'01_Supuestos'!$F$11*($H70-'01_Supuestos'!$F$9))*'01_Supuestos'!$F$18)-($J70*'01_Supuestos'!C32)-(IF('01_Supuestos'!C30=MAX('01_Supuestos'!$C$30:$M$30),'01_Supuestos'!$F$19,0))-(MAX(0,(((('01_Supuestos'!C31*$I70)*'01_Supuestos'!$F$11*($H70-'01_Supuestos'!$F$9))-((('01_Supuestos'!C31*$I70)*'01_Supuestos'!$F$11*($H70-'01_Supuestos'!$F$9))*'01_Supuestos'!$F$12)-(('01_Supuestos'!C31*$I70)*'01_Supuestos'!$F$11*$K70)-(IF(('01_Supuestos'!C31*$I70)&gt;0,'01_Supuestos'!$F$15,0)))-($J70*'01_Supuestos'!C33)))*'01_Supuestos'!$F$16)</f>
        <v/>
      </c>
      <c r="U70" s="101">
        <f>((('01_Supuestos'!D31*$I70)*'01_Supuestos'!$F$11*($H70-'01_Supuestos'!$F$9))-((('01_Supuestos'!D31*$I70)*'01_Supuestos'!$F$11*($H70-'01_Supuestos'!$F$9))*'01_Supuestos'!$F$12)-(('01_Supuestos'!D31*$I70)*'01_Supuestos'!$F$11*$K70)-(IF(('01_Supuestos'!D31*$I70)&gt;0,'01_Supuestos'!$F$15,0)))-((('01_Supuestos'!D31*$I70)*'01_Supuestos'!$F$11*($H70-'01_Supuestos'!$F$9))*'01_Supuestos'!$F$18)-($J70*'01_Supuestos'!D32)-(IF('01_Supuestos'!D30=MAX('01_Supuestos'!$C$30:$M$30),'01_Supuestos'!$F$19,0))-(MAX(0,(((('01_Supuestos'!D31*$I70)*'01_Supuestos'!$F$11*($H70-'01_Supuestos'!$F$9))-((('01_Supuestos'!D31*$I70)*'01_Supuestos'!$F$11*($H70-'01_Supuestos'!$F$9))*'01_Supuestos'!$F$12)-(('01_Supuestos'!D31*$I70)*'01_Supuestos'!$F$11*$K70)-(IF(('01_Supuestos'!D31*$I70)&gt;0,'01_Supuestos'!$F$15,0)))-($J70*'01_Supuestos'!D33)))*'01_Supuestos'!$F$16)</f>
        <v/>
      </c>
      <c r="V70" s="101">
        <f>((('01_Supuestos'!E31*$I70)*'01_Supuestos'!$F$11*($H70-'01_Supuestos'!$F$9))-((('01_Supuestos'!E31*$I70)*'01_Supuestos'!$F$11*($H70-'01_Supuestos'!$F$9))*'01_Supuestos'!$F$12)-(('01_Supuestos'!E31*$I70)*'01_Supuestos'!$F$11*$K70)-(IF(('01_Supuestos'!E31*$I70)&gt;0,'01_Supuestos'!$F$15,0)))-((('01_Supuestos'!E31*$I70)*'01_Supuestos'!$F$11*($H70-'01_Supuestos'!$F$9))*'01_Supuestos'!$F$18)-($J70*'01_Supuestos'!E32)-(IF('01_Supuestos'!E30=MAX('01_Supuestos'!$C$30:$M$30),'01_Supuestos'!$F$19,0))-(MAX(0,(((('01_Supuestos'!E31*$I70)*'01_Supuestos'!$F$11*($H70-'01_Supuestos'!$F$9))-((('01_Supuestos'!E31*$I70)*'01_Supuestos'!$F$11*($H70-'01_Supuestos'!$F$9))*'01_Supuestos'!$F$12)-(('01_Supuestos'!E31*$I70)*'01_Supuestos'!$F$11*$K70)-(IF(('01_Supuestos'!E31*$I70)&gt;0,'01_Supuestos'!$F$15,0)))-($J70*'01_Supuestos'!E33)))*'01_Supuestos'!$F$16)</f>
        <v/>
      </c>
      <c r="W70" s="101">
        <f>((('01_Supuestos'!F31*$I70)*'01_Supuestos'!$F$11*($H70-'01_Supuestos'!$F$9))-((('01_Supuestos'!F31*$I70)*'01_Supuestos'!$F$11*($H70-'01_Supuestos'!$F$9))*'01_Supuestos'!$F$12)-(('01_Supuestos'!F31*$I70)*'01_Supuestos'!$F$11*$K70)-(IF(('01_Supuestos'!F31*$I70)&gt;0,'01_Supuestos'!$F$15,0)))-((('01_Supuestos'!F31*$I70)*'01_Supuestos'!$F$11*($H70-'01_Supuestos'!$F$9))*'01_Supuestos'!$F$18)-($J70*'01_Supuestos'!F32)-(IF('01_Supuestos'!F30=MAX('01_Supuestos'!$C$30:$M$30),'01_Supuestos'!$F$19,0))-(MAX(0,(((('01_Supuestos'!F31*$I70)*'01_Supuestos'!$F$11*($H70-'01_Supuestos'!$F$9))-((('01_Supuestos'!F31*$I70)*'01_Supuestos'!$F$11*($H70-'01_Supuestos'!$F$9))*'01_Supuestos'!$F$12)-(('01_Supuestos'!F31*$I70)*'01_Supuestos'!$F$11*$K70)-(IF(('01_Supuestos'!F31*$I70)&gt;0,'01_Supuestos'!$F$15,0)))-($J70*'01_Supuestos'!F33)))*'01_Supuestos'!$F$16)</f>
        <v/>
      </c>
      <c r="X70" s="101">
        <f>((('01_Supuestos'!G31*$I70)*'01_Supuestos'!$F$11*($H70-'01_Supuestos'!$F$9))-((('01_Supuestos'!G31*$I70)*'01_Supuestos'!$F$11*($H70-'01_Supuestos'!$F$9))*'01_Supuestos'!$F$12)-(('01_Supuestos'!G31*$I70)*'01_Supuestos'!$F$11*$K70)-(IF(('01_Supuestos'!G31*$I70)&gt;0,'01_Supuestos'!$F$15,0)))-((('01_Supuestos'!G31*$I70)*'01_Supuestos'!$F$11*($H70-'01_Supuestos'!$F$9))*'01_Supuestos'!$F$18)-($J70*'01_Supuestos'!G32)-(IF('01_Supuestos'!G30=MAX('01_Supuestos'!$C$30:$M$30),'01_Supuestos'!$F$19,0))-(MAX(0,(((('01_Supuestos'!G31*$I70)*'01_Supuestos'!$F$11*($H70-'01_Supuestos'!$F$9))-((('01_Supuestos'!G31*$I70)*'01_Supuestos'!$F$11*($H70-'01_Supuestos'!$F$9))*'01_Supuestos'!$F$12)-(('01_Supuestos'!G31*$I70)*'01_Supuestos'!$F$11*$K70)-(IF(('01_Supuestos'!G31*$I70)&gt;0,'01_Supuestos'!$F$15,0)))-($J70*'01_Supuestos'!G33)))*'01_Supuestos'!$F$16)</f>
        <v/>
      </c>
      <c r="Y70" s="101">
        <f>((('01_Supuestos'!H31*$I70)*'01_Supuestos'!$F$11*($H70-'01_Supuestos'!$F$9))-((('01_Supuestos'!H31*$I70)*'01_Supuestos'!$F$11*($H70-'01_Supuestos'!$F$9))*'01_Supuestos'!$F$12)-(('01_Supuestos'!H31*$I70)*'01_Supuestos'!$F$11*$K70)-(IF(('01_Supuestos'!H31*$I70)&gt;0,'01_Supuestos'!$F$15,0)))-((('01_Supuestos'!H31*$I70)*'01_Supuestos'!$F$11*($H70-'01_Supuestos'!$F$9))*'01_Supuestos'!$F$18)-($J70*'01_Supuestos'!H32)-(IF('01_Supuestos'!H30=MAX('01_Supuestos'!$C$30:$M$30),'01_Supuestos'!$F$19,0))-(MAX(0,(((('01_Supuestos'!H31*$I70)*'01_Supuestos'!$F$11*($H70-'01_Supuestos'!$F$9))-((('01_Supuestos'!H31*$I70)*'01_Supuestos'!$F$11*($H70-'01_Supuestos'!$F$9))*'01_Supuestos'!$F$12)-(('01_Supuestos'!H31*$I70)*'01_Supuestos'!$F$11*$K70)-(IF(('01_Supuestos'!H31*$I70)&gt;0,'01_Supuestos'!$F$15,0)))-($J70*'01_Supuestos'!H33)))*'01_Supuestos'!$F$16)</f>
        <v/>
      </c>
      <c r="Z70" s="101">
        <f>((('01_Supuestos'!I31*$I70)*'01_Supuestos'!$F$11*($H70-'01_Supuestos'!$F$9))-((('01_Supuestos'!I31*$I70)*'01_Supuestos'!$F$11*($H70-'01_Supuestos'!$F$9))*'01_Supuestos'!$F$12)-(('01_Supuestos'!I31*$I70)*'01_Supuestos'!$F$11*$K70)-(IF(('01_Supuestos'!I31*$I70)&gt;0,'01_Supuestos'!$F$15,0)))-((('01_Supuestos'!I31*$I70)*'01_Supuestos'!$F$11*($H70-'01_Supuestos'!$F$9))*'01_Supuestos'!$F$18)-($J70*'01_Supuestos'!I32)-(IF('01_Supuestos'!I30=MAX('01_Supuestos'!$C$30:$M$30),'01_Supuestos'!$F$19,0))-(MAX(0,(((('01_Supuestos'!I31*$I70)*'01_Supuestos'!$F$11*($H70-'01_Supuestos'!$F$9))-((('01_Supuestos'!I31*$I70)*'01_Supuestos'!$F$11*($H70-'01_Supuestos'!$F$9))*'01_Supuestos'!$F$12)-(('01_Supuestos'!I31*$I70)*'01_Supuestos'!$F$11*$K70)-(IF(('01_Supuestos'!I31*$I70)&gt;0,'01_Supuestos'!$F$15,0)))-($J70*'01_Supuestos'!I33)))*'01_Supuestos'!$F$16)</f>
        <v/>
      </c>
      <c r="AA70" s="101">
        <f>((('01_Supuestos'!J31*$I70)*'01_Supuestos'!$F$11*($H70-'01_Supuestos'!$F$9))-((('01_Supuestos'!J31*$I70)*'01_Supuestos'!$F$11*($H70-'01_Supuestos'!$F$9))*'01_Supuestos'!$F$12)-(('01_Supuestos'!J31*$I70)*'01_Supuestos'!$F$11*$K70)-(IF(('01_Supuestos'!J31*$I70)&gt;0,'01_Supuestos'!$F$15,0)))-((('01_Supuestos'!J31*$I70)*'01_Supuestos'!$F$11*($H70-'01_Supuestos'!$F$9))*'01_Supuestos'!$F$18)-($J70*'01_Supuestos'!J32)-(IF('01_Supuestos'!J30=MAX('01_Supuestos'!$C$30:$M$30),'01_Supuestos'!$F$19,0))-(MAX(0,(((('01_Supuestos'!J31*$I70)*'01_Supuestos'!$F$11*($H70-'01_Supuestos'!$F$9))-((('01_Supuestos'!J31*$I70)*'01_Supuestos'!$F$11*($H70-'01_Supuestos'!$F$9))*'01_Supuestos'!$F$12)-(('01_Supuestos'!J31*$I70)*'01_Supuestos'!$F$11*$K70)-(IF(('01_Supuestos'!J31*$I70)&gt;0,'01_Supuestos'!$F$15,0)))-($J70*'01_Supuestos'!J33)))*'01_Supuestos'!$F$16)</f>
        <v/>
      </c>
      <c r="AB70" s="101">
        <f>((('01_Supuestos'!K31*$I70)*'01_Supuestos'!$F$11*($H70-'01_Supuestos'!$F$9))-((('01_Supuestos'!K31*$I70)*'01_Supuestos'!$F$11*($H70-'01_Supuestos'!$F$9))*'01_Supuestos'!$F$12)-(('01_Supuestos'!K31*$I70)*'01_Supuestos'!$F$11*$K70)-(IF(('01_Supuestos'!K31*$I70)&gt;0,'01_Supuestos'!$F$15,0)))-((('01_Supuestos'!K31*$I70)*'01_Supuestos'!$F$11*($H70-'01_Supuestos'!$F$9))*'01_Supuestos'!$F$18)-($J70*'01_Supuestos'!K32)-(IF('01_Supuestos'!K30=MAX('01_Supuestos'!$C$30:$M$30),'01_Supuestos'!$F$19,0))-(MAX(0,(((('01_Supuestos'!K31*$I70)*'01_Supuestos'!$F$11*($H70-'01_Supuestos'!$F$9))-((('01_Supuestos'!K31*$I70)*'01_Supuestos'!$F$11*($H70-'01_Supuestos'!$F$9))*'01_Supuestos'!$F$12)-(('01_Supuestos'!K31*$I70)*'01_Supuestos'!$F$11*$K70)-(IF(('01_Supuestos'!K31*$I70)&gt;0,'01_Supuestos'!$F$15,0)))-($J70*'01_Supuestos'!K33)))*'01_Supuestos'!$F$16)</f>
        <v/>
      </c>
      <c r="AC70" s="101">
        <f>((('01_Supuestos'!L31*$I70)*'01_Supuestos'!$F$11*($H70-'01_Supuestos'!$F$9))-((('01_Supuestos'!L31*$I70)*'01_Supuestos'!$F$11*($H70-'01_Supuestos'!$F$9))*'01_Supuestos'!$F$12)-(('01_Supuestos'!L31*$I70)*'01_Supuestos'!$F$11*$K70)-(IF(('01_Supuestos'!L31*$I70)&gt;0,'01_Supuestos'!$F$15,0)))-((('01_Supuestos'!L31*$I70)*'01_Supuestos'!$F$11*($H70-'01_Supuestos'!$F$9))*'01_Supuestos'!$F$18)-($J70*'01_Supuestos'!L32)-(IF('01_Supuestos'!L30=MAX('01_Supuestos'!$C$30:$M$30),'01_Supuestos'!$F$19,0))-(MAX(0,(((('01_Supuestos'!L31*$I70)*'01_Supuestos'!$F$11*($H70-'01_Supuestos'!$F$9))-((('01_Supuestos'!L31*$I70)*'01_Supuestos'!$F$11*($H70-'01_Supuestos'!$F$9))*'01_Supuestos'!$F$12)-(('01_Supuestos'!L31*$I70)*'01_Supuestos'!$F$11*$K70)-(IF(('01_Supuestos'!L31*$I70)&gt;0,'01_Supuestos'!$F$15,0)))-($J70*'01_Supuestos'!L33)))*'01_Supuestos'!$F$16)</f>
        <v/>
      </c>
      <c r="AD70" s="101">
        <f>((('01_Supuestos'!M31*$I70)*'01_Supuestos'!$F$11*($H70-'01_Supuestos'!$F$9))-((('01_Supuestos'!M31*$I70)*'01_Supuestos'!$F$11*($H70-'01_Supuestos'!$F$9))*'01_Supuestos'!$F$12)-(('01_Supuestos'!M31*$I70)*'01_Supuestos'!$F$11*$K70)-(IF(('01_Supuestos'!M31*$I70)&gt;0,'01_Supuestos'!$F$15,0)))-((('01_Supuestos'!M31*$I70)*'01_Supuestos'!$F$11*($H70-'01_Supuestos'!$F$9))*'01_Supuestos'!$F$18)-($J70*'01_Supuestos'!M32)-(IF('01_Supuestos'!M30=MAX('01_Supuestos'!$C$30:$M$30),'01_Supuestos'!$F$19,0))-(MAX(0,(((('01_Supuestos'!M31*$I70)*'01_Supuestos'!$F$11*($H70-'01_Supuestos'!$F$9))-((('01_Supuestos'!M31*$I70)*'01_Supuestos'!$F$11*($H70-'01_Supuestos'!$F$9))*'01_Supuestos'!$F$12)-(('01_Supuestos'!M31*$I70)*'01_Supuestos'!$F$11*$K70)-(IF(('01_Supuestos'!M31*$I70)&gt;0,'01_Supuestos'!$F$15,0)))-($J70*'01_Supuestos'!M33)))*'01_Supuestos'!$F$16)</f>
        <v/>
      </c>
      <c r="AE70" s="101">
        <f>0</f>
        <v/>
      </c>
      <c r="AF70" s="108">
        <f>IF(S70&gt;R70,"Appraisal+Decision",IF(S70&lt;R70,"Develop Now","Indiferente"))</f>
        <v/>
      </c>
    </row>
    <row r="71">
      <c r="A71" s="6" t="n">
        <v>41</v>
      </c>
      <c r="B71" s="27">
        <f>RAND()</f>
        <v/>
      </c>
      <c r="C71" s="27">
        <f>RAND()</f>
        <v/>
      </c>
      <c r="D71" s="27">
        <f>RAND()</f>
        <v/>
      </c>
      <c r="E71" s="27">
        <f>RAND()</f>
        <v/>
      </c>
      <c r="F71" s="27">
        <f>RAND()</f>
        <v/>
      </c>
      <c r="G71" s="27">
        <f>RAND()</f>
        <v/>
      </c>
      <c r="H71" s="102">
        <f>IF(B71&lt;($B$11-$B$10)/($B$12-$B$10), $B$10+SQRT(B71*($B$11-$B$10)*($B$12-$B$10)), $B$12-SQRT((1-B71)*($B$12-$B$11)*($B$12-$B$10)))</f>
        <v/>
      </c>
      <c r="I71" s="27">
        <f>MAX(0.1,NORMINV(C71,$B$13,$B$14))</f>
        <v/>
      </c>
      <c r="J71" s="102">
        <f>'01_Supuestos'!$F$13*MAX(0.65,NORMINV(D71,1,$B$15))</f>
        <v/>
      </c>
      <c r="K71" s="102">
        <f>'01_Supuestos'!$F$14*MAX(0.6,NORMINV(E71,1,$B$16))</f>
        <v/>
      </c>
      <c r="L71" s="102">
        <f>--(F71&lt;=$B$5)</f>
        <v/>
      </c>
      <c r="M71" s="102">
        <f>IF(L71=1, IF(G71&lt;=$B$6, "+", "-"), IF(G71&lt;=(1-$B$7), "+", "-"))</f>
        <v/>
      </c>
      <c r="N71" s="103">
        <f>IF(M71="+",'05_Bayes_Arbol'!$B$16,'05_Bayes_Arbol'!$B$17)</f>
        <v/>
      </c>
      <c r="O71" s="102">
        <f>SUMPRODUCT(T71:AD71,'01_Supuestos'!$C$34:$M$34)</f>
        <v/>
      </c>
      <c r="P71" s="102">
        <f>N71*O71 + (1-N71)*$B$9</f>
        <v/>
      </c>
      <c r="Q71" s="102">
        <f>--(P71&gt;0)</f>
        <v/>
      </c>
      <c r="R71" s="102">
        <f>IF(L71=1,O71,$B$9)</f>
        <v/>
      </c>
      <c r="S71" s="102">
        <f>-$B$8 + IF(Q71=1, IF(L71=1,O71,$B$9), 0)</f>
        <v/>
      </c>
      <c r="T71" s="101">
        <f>((('01_Supuestos'!C31*$I71)*'01_Supuestos'!$F$11*($H71-'01_Supuestos'!$F$9))-((('01_Supuestos'!C31*$I71)*'01_Supuestos'!$F$11*($H71-'01_Supuestos'!$F$9))*'01_Supuestos'!$F$12)-(('01_Supuestos'!C31*$I71)*'01_Supuestos'!$F$11*$K71)-(IF(('01_Supuestos'!C31*$I71)&gt;0,'01_Supuestos'!$F$15,0)))-((('01_Supuestos'!C31*$I71)*'01_Supuestos'!$F$11*($H71-'01_Supuestos'!$F$9))*'01_Supuestos'!$F$18)-($J71*'01_Supuestos'!C32)-(IF('01_Supuestos'!C30=MAX('01_Supuestos'!$C$30:$M$30),'01_Supuestos'!$F$19,0))-(MAX(0,(((('01_Supuestos'!C31*$I71)*'01_Supuestos'!$F$11*($H71-'01_Supuestos'!$F$9))-((('01_Supuestos'!C31*$I71)*'01_Supuestos'!$F$11*($H71-'01_Supuestos'!$F$9))*'01_Supuestos'!$F$12)-(('01_Supuestos'!C31*$I71)*'01_Supuestos'!$F$11*$K71)-(IF(('01_Supuestos'!C31*$I71)&gt;0,'01_Supuestos'!$F$15,0)))-($J71*'01_Supuestos'!C33)))*'01_Supuestos'!$F$16)</f>
        <v/>
      </c>
      <c r="U71" s="101">
        <f>((('01_Supuestos'!D31*$I71)*'01_Supuestos'!$F$11*($H71-'01_Supuestos'!$F$9))-((('01_Supuestos'!D31*$I71)*'01_Supuestos'!$F$11*($H71-'01_Supuestos'!$F$9))*'01_Supuestos'!$F$12)-(('01_Supuestos'!D31*$I71)*'01_Supuestos'!$F$11*$K71)-(IF(('01_Supuestos'!D31*$I71)&gt;0,'01_Supuestos'!$F$15,0)))-((('01_Supuestos'!D31*$I71)*'01_Supuestos'!$F$11*($H71-'01_Supuestos'!$F$9))*'01_Supuestos'!$F$18)-($J71*'01_Supuestos'!D32)-(IF('01_Supuestos'!D30=MAX('01_Supuestos'!$C$30:$M$30),'01_Supuestos'!$F$19,0))-(MAX(0,(((('01_Supuestos'!D31*$I71)*'01_Supuestos'!$F$11*($H71-'01_Supuestos'!$F$9))-((('01_Supuestos'!D31*$I71)*'01_Supuestos'!$F$11*($H71-'01_Supuestos'!$F$9))*'01_Supuestos'!$F$12)-(('01_Supuestos'!D31*$I71)*'01_Supuestos'!$F$11*$K71)-(IF(('01_Supuestos'!D31*$I71)&gt;0,'01_Supuestos'!$F$15,0)))-($J71*'01_Supuestos'!D33)))*'01_Supuestos'!$F$16)</f>
        <v/>
      </c>
      <c r="V71" s="101">
        <f>((('01_Supuestos'!E31*$I71)*'01_Supuestos'!$F$11*($H71-'01_Supuestos'!$F$9))-((('01_Supuestos'!E31*$I71)*'01_Supuestos'!$F$11*($H71-'01_Supuestos'!$F$9))*'01_Supuestos'!$F$12)-(('01_Supuestos'!E31*$I71)*'01_Supuestos'!$F$11*$K71)-(IF(('01_Supuestos'!E31*$I71)&gt;0,'01_Supuestos'!$F$15,0)))-((('01_Supuestos'!E31*$I71)*'01_Supuestos'!$F$11*($H71-'01_Supuestos'!$F$9))*'01_Supuestos'!$F$18)-($J71*'01_Supuestos'!E32)-(IF('01_Supuestos'!E30=MAX('01_Supuestos'!$C$30:$M$30),'01_Supuestos'!$F$19,0))-(MAX(0,(((('01_Supuestos'!E31*$I71)*'01_Supuestos'!$F$11*($H71-'01_Supuestos'!$F$9))-((('01_Supuestos'!E31*$I71)*'01_Supuestos'!$F$11*($H71-'01_Supuestos'!$F$9))*'01_Supuestos'!$F$12)-(('01_Supuestos'!E31*$I71)*'01_Supuestos'!$F$11*$K71)-(IF(('01_Supuestos'!E31*$I71)&gt;0,'01_Supuestos'!$F$15,0)))-($J71*'01_Supuestos'!E33)))*'01_Supuestos'!$F$16)</f>
        <v/>
      </c>
      <c r="W71" s="101">
        <f>((('01_Supuestos'!F31*$I71)*'01_Supuestos'!$F$11*($H71-'01_Supuestos'!$F$9))-((('01_Supuestos'!F31*$I71)*'01_Supuestos'!$F$11*($H71-'01_Supuestos'!$F$9))*'01_Supuestos'!$F$12)-(('01_Supuestos'!F31*$I71)*'01_Supuestos'!$F$11*$K71)-(IF(('01_Supuestos'!F31*$I71)&gt;0,'01_Supuestos'!$F$15,0)))-((('01_Supuestos'!F31*$I71)*'01_Supuestos'!$F$11*($H71-'01_Supuestos'!$F$9))*'01_Supuestos'!$F$18)-($J71*'01_Supuestos'!F32)-(IF('01_Supuestos'!F30=MAX('01_Supuestos'!$C$30:$M$30),'01_Supuestos'!$F$19,0))-(MAX(0,(((('01_Supuestos'!F31*$I71)*'01_Supuestos'!$F$11*($H71-'01_Supuestos'!$F$9))-((('01_Supuestos'!F31*$I71)*'01_Supuestos'!$F$11*($H71-'01_Supuestos'!$F$9))*'01_Supuestos'!$F$12)-(('01_Supuestos'!F31*$I71)*'01_Supuestos'!$F$11*$K71)-(IF(('01_Supuestos'!F31*$I71)&gt;0,'01_Supuestos'!$F$15,0)))-($J71*'01_Supuestos'!F33)))*'01_Supuestos'!$F$16)</f>
        <v/>
      </c>
      <c r="X71" s="101">
        <f>((('01_Supuestos'!G31*$I71)*'01_Supuestos'!$F$11*($H71-'01_Supuestos'!$F$9))-((('01_Supuestos'!G31*$I71)*'01_Supuestos'!$F$11*($H71-'01_Supuestos'!$F$9))*'01_Supuestos'!$F$12)-(('01_Supuestos'!G31*$I71)*'01_Supuestos'!$F$11*$K71)-(IF(('01_Supuestos'!G31*$I71)&gt;0,'01_Supuestos'!$F$15,0)))-((('01_Supuestos'!G31*$I71)*'01_Supuestos'!$F$11*($H71-'01_Supuestos'!$F$9))*'01_Supuestos'!$F$18)-($J71*'01_Supuestos'!G32)-(IF('01_Supuestos'!G30=MAX('01_Supuestos'!$C$30:$M$30),'01_Supuestos'!$F$19,0))-(MAX(0,(((('01_Supuestos'!G31*$I71)*'01_Supuestos'!$F$11*($H71-'01_Supuestos'!$F$9))-((('01_Supuestos'!G31*$I71)*'01_Supuestos'!$F$11*($H71-'01_Supuestos'!$F$9))*'01_Supuestos'!$F$12)-(('01_Supuestos'!G31*$I71)*'01_Supuestos'!$F$11*$K71)-(IF(('01_Supuestos'!G31*$I71)&gt;0,'01_Supuestos'!$F$15,0)))-($J71*'01_Supuestos'!G33)))*'01_Supuestos'!$F$16)</f>
        <v/>
      </c>
      <c r="Y71" s="101">
        <f>((('01_Supuestos'!H31*$I71)*'01_Supuestos'!$F$11*($H71-'01_Supuestos'!$F$9))-((('01_Supuestos'!H31*$I71)*'01_Supuestos'!$F$11*($H71-'01_Supuestos'!$F$9))*'01_Supuestos'!$F$12)-(('01_Supuestos'!H31*$I71)*'01_Supuestos'!$F$11*$K71)-(IF(('01_Supuestos'!H31*$I71)&gt;0,'01_Supuestos'!$F$15,0)))-((('01_Supuestos'!H31*$I71)*'01_Supuestos'!$F$11*($H71-'01_Supuestos'!$F$9))*'01_Supuestos'!$F$18)-($J71*'01_Supuestos'!H32)-(IF('01_Supuestos'!H30=MAX('01_Supuestos'!$C$30:$M$30),'01_Supuestos'!$F$19,0))-(MAX(0,(((('01_Supuestos'!H31*$I71)*'01_Supuestos'!$F$11*($H71-'01_Supuestos'!$F$9))-((('01_Supuestos'!H31*$I71)*'01_Supuestos'!$F$11*($H71-'01_Supuestos'!$F$9))*'01_Supuestos'!$F$12)-(('01_Supuestos'!H31*$I71)*'01_Supuestos'!$F$11*$K71)-(IF(('01_Supuestos'!H31*$I71)&gt;0,'01_Supuestos'!$F$15,0)))-($J71*'01_Supuestos'!H33)))*'01_Supuestos'!$F$16)</f>
        <v/>
      </c>
      <c r="Z71" s="101">
        <f>((('01_Supuestos'!I31*$I71)*'01_Supuestos'!$F$11*($H71-'01_Supuestos'!$F$9))-((('01_Supuestos'!I31*$I71)*'01_Supuestos'!$F$11*($H71-'01_Supuestos'!$F$9))*'01_Supuestos'!$F$12)-(('01_Supuestos'!I31*$I71)*'01_Supuestos'!$F$11*$K71)-(IF(('01_Supuestos'!I31*$I71)&gt;0,'01_Supuestos'!$F$15,0)))-((('01_Supuestos'!I31*$I71)*'01_Supuestos'!$F$11*($H71-'01_Supuestos'!$F$9))*'01_Supuestos'!$F$18)-($J71*'01_Supuestos'!I32)-(IF('01_Supuestos'!I30=MAX('01_Supuestos'!$C$30:$M$30),'01_Supuestos'!$F$19,0))-(MAX(0,(((('01_Supuestos'!I31*$I71)*'01_Supuestos'!$F$11*($H71-'01_Supuestos'!$F$9))-((('01_Supuestos'!I31*$I71)*'01_Supuestos'!$F$11*($H71-'01_Supuestos'!$F$9))*'01_Supuestos'!$F$12)-(('01_Supuestos'!I31*$I71)*'01_Supuestos'!$F$11*$K71)-(IF(('01_Supuestos'!I31*$I71)&gt;0,'01_Supuestos'!$F$15,0)))-($J71*'01_Supuestos'!I33)))*'01_Supuestos'!$F$16)</f>
        <v/>
      </c>
      <c r="AA71" s="101">
        <f>((('01_Supuestos'!J31*$I71)*'01_Supuestos'!$F$11*($H71-'01_Supuestos'!$F$9))-((('01_Supuestos'!J31*$I71)*'01_Supuestos'!$F$11*($H71-'01_Supuestos'!$F$9))*'01_Supuestos'!$F$12)-(('01_Supuestos'!J31*$I71)*'01_Supuestos'!$F$11*$K71)-(IF(('01_Supuestos'!J31*$I71)&gt;0,'01_Supuestos'!$F$15,0)))-((('01_Supuestos'!J31*$I71)*'01_Supuestos'!$F$11*($H71-'01_Supuestos'!$F$9))*'01_Supuestos'!$F$18)-($J71*'01_Supuestos'!J32)-(IF('01_Supuestos'!J30=MAX('01_Supuestos'!$C$30:$M$30),'01_Supuestos'!$F$19,0))-(MAX(0,(((('01_Supuestos'!J31*$I71)*'01_Supuestos'!$F$11*($H71-'01_Supuestos'!$F$9))-((('01_Supuestos'!J31*$I71)*'01_Supuestos'!$F$11*($H71-'01_Supuestos'!$F$9))*'01_Supuestos'!$F$12)-(('01_Supuestos'!J31*$I71)*'01_Supuestos'!$F$11*$K71)-(IF(('01_Supuestos'!J31*$I71)&gt;0,'01_Supuestos'!$F$15,0)))-($J71*'01_Supuestos'!J33)))*'01_Supuestos'!$F$16)</f>
        <v/>
      </c>
      <c r="AB71" s="101">
        <f>((('01_Supuestos'!K31*$I71)*'01_Supuestos'!$F$11*($H71-'01_Supuestos'!$F$9))-((('01_Supuestos'!K31*$I71)*'01_Supuestos'!$F$11*($H71-'01_Supuestos'!$F$9))*'01_Supuestos'!$F$12)-(('01_Supuestos'!K31*$I71)*'01_Supuestos'!$F$11*$K71)-(IF(('01_Supuestos'!K31*$I71)&gt;0,'01_Supuestos'!$F$15,0)))-((('01_Supuestos'!K31*$I71)*'01_Supuestos'!$F$11*($H71-'01_Supuestos'!$F$9))*'01_Supuestos'!$F$18)-($J71*'01_Supuestos'!K32)-(IF('01_Supuestos'!K30=MAX('01_Supuestos'!$C$30:$M$30),'01_Supuestos'!$F$19,0))-(MAX(0,(((('01_Supuestos'!K31*$I71)*'01_Supuestos'!$F$11*($H71-'01_Supuestos'!$F$9))-((('01_Supuestos'!K31*$I71)*'01_Supuestos'!$F$11*($H71-'01_Supuestos'!$F$9))*'01_Supuestos'!$F$12)-(('01_Supuestos'!K31*$I71)*'01_Supuestos'!$F$11*$K71)-(IF(('01_Supuestos'!K31*$I71)&gt;0,'01_Supuestos'!$F$15,0)))-($J71*'01_Supuestos'!K33)))*'01_Supuestos'!$F$16)</f>
        <v/>
      </c>
      <c r="AC71" s="101">
        <f>((('01_Supuestos'!L31*$I71)*'01_Supuestos'!$F$11*($H71-'01_Supuestos'!$F$9))-((('01_Supuestos'!L31*$I71)*'01_Supuestos'!$F$11*($H71-'01_Supuestos'!$F$9))*'01_Supuestos'!$F$12)-(('01_Supuestos'!L31*$I71)*'01_Supuestos'!$F$11*$K71)-(IF(('01_Supuestos'!L31*$I71)&gt;0,'01_Supuestos'!$F$15,0)))-((('01_Supuestos'!L31*$I71)*'01_Supuestos'!$F$11*($H71-'01_Supuestos'!$F$9))*'01_Supuestos'!$F$18)-($J71*'01_Supuestos'!L32)-(IF('01_Supuestos'!L30=MAX('01_Supuestos'!$C$30:$M$30),'01_Supuestos'!$F$19,0))-(MAX(0,(((('01_Supuestos'!L31*$I71)*'01_Supuestos'!$F$11*($H71-'01_Supuestos'!$F$9))-((('01_Supuestos'!L31*$I71)*'01_Supuestos'!$F$11*($H71-'01_Supuestos'!$F$9))*'01_Supuestos'!$F$12)-(('01_Supuestos'!L31*$I71)*'01_Supuestos'!$F$11*$K71)-(IF(('01_Supuestos'!L31*$I71)&gt;0,'01_Supuestos'!$F$15,0)))-($J71*'01_Supuestos'!L33)))*'01_Supuestos'!$F$16)</f>
        <v/>
      </c>
      <c r="AD71" s="101">
        <f>((('01_Supuestos'!M31*$I71)*'01_Supuestos'!$F$11*($H71-'01_Supuestos'!$F$9))-((('01_Supuestos'!M31*$I71)*'01_Supuestos'!$F$11*($H71-'01_Supuestos'!$F$9))*'01_Supuestos'!$F$12)-(('01_Supuestos'!M31*$I71)*'01_Supuestos'!$F$11*$K71)-(IF(('01_Supuestos'!M31*$I71)&gt;0,'01_Supuestos'!$F$15,0)))-((('01_Supuestos'!M31*$I71)*'01_Supuestos'!$F$11*($H71-'01_Supuestos'!$F$9))*'01_Supuestos'!$F$18)-($J71*'01_Supuestos'!M32)-(IF('01_Supuestos'!M30=MAX('01_Supuestos'!$C$30:$M$30),'01_Supuestos'!$F$19,0))-(MAX(0,(((('01_Supuestos'!M31*$I71)*'01_Supuestos'!$F$11*($H71-'01_Supuestos'!$F$9))-((('01_Supuestos'!M31*$I71)*'01_Supuestos'!$F$11*($H71-'01_Supuestos'!$F$9))*'01_Supuestos'!$F$12)-(('01_Supuestos'!M31*$I71)*'01_Supuestos'!$F$11*$K71)-(IF(('01_Supuestos'!M31*$I71)&gt;0,'01_Supuestos'!$F$15,0)))-($J71*'01_Supuestos'!M33)))*'01_Supuestos'!$F$16)</f>
        <v/>
      </c>
      <c r="AE71" s="101">
        <f>0</f>
        <v/>
      </c>
      <c r="AF71" s="108">
        <f>IF(S71&gt;R71,"Appraisal+Decision",IF(S71&lt;R71,"Develop Now","Indiferente"))</f>
        <v/>
      </c>
    </row>
    <row r="72">
      <c r="A72" s="6" t="n">
        <v>42</v>
      </c>
      <c r="B72" s="27">
        <f>RAND()</f>
        <v/>
      </c>
      <c r="C72" s="27">
        <f>RAND()</f>
        <v/>
      </c>
      <c r="D72" s="27">
        <f>RAND()</f>
        <v/>
      </c>
      <c r="E72" s="27">
        <f>RAND()</f>
        <v/>
      </c>
      <c r="F72" s="27">
        <f>RAND()</f>
        <v/>
      </c>
      <c r="G72" s="27">
        <f>RAND()</f>
        <v/>
      </c>
      <c r="H72" s="102">
        <f>IF(B72&lt;($B$11-$B$10)/($B$12-$B$10), $B$10+SQRT(B72*($B$11-$B$10)*($B$12-$B$10)), $B$12-SQRT((1-B72)*($B$12-$B$11)*($B$12-$B$10)))</f>
        <v/>
      </c>
      <c r="I72" s="27">
        <f>MAX(0.1,NORMINV(C72,$B$13,$B$14))</f>
        <v/>
      </c>
      <c r="J72" s="102">
        <f>'01_Supuestos'!$F$13*MAX(0.65,NORMINV(D72,1,$B$15))</f>
        <v/>
      </c>
      <c r="K72" s="102">
        <f>'01_Supuestos'!$F$14*MAX(0.6,NORMINV(E72,1,$B$16))</f>
        <v/>
      </c>
      <c r="L72" s="102">
        <f>--(F72&lt;=$B$5)</f>
        <v/>
      </c>
      <c r="M72" s="102">
        <f>IF(L72=1, IF(G72&lt;=$B$6, "+", "-"), IF(G72&lt;=(1-$B$7), "+", "-"))</f>
        <v/>
      </c>
      <c r="N72" s="103">
        <f>IF(M72="+",'05_Bayes_Arbol'!$B$16,'05_Bayes_Arbol'!$B$17)</f>
        <v/>
      </c>
      <c r="O72" s="102">
        <f>SUMPRODUCT(T72:AD72,'01_Supuestos'!$C$34:$M$34)</f>
        <v/>
      </c>
      <c r="P72" s="102">
        <f>N72*O72 + (1-N72)*$B$9</f>
        <v/>
      </c>
      <c r="Q72" s="102">
        <f>--(P72&gt;0)</f>
        <v/>
      </c>
      <c r="R72" s="102">
        <f>IF(L72=1,O72,$B$9)</f>
        <v/>
      </c>
      <c r="S72" s="102">
        <f>-$B$8 + IF(Q72=1, IF(L72=1,O72,$B$9), 0)</f>
        <v/>
      </c>
      <c r="T72" s="101">
        <f>((('01_Supuestos'!C31*$I72)*'01_Supuestos'!$F$11*($H72-'01_Supuestos'!$F$9))-((('01_Supuestos'!C31*$I72)*'01_Supuestos'!$F$11*($H72-'01_Supuestos'!$F$9))*'01_Supuestos'!$F$12)-(('01_Supuestos'!C31*$I72)*'01_Supuestos'!$F$11*$K72)-(IF(('01_Supuestos'!C31*$I72)&gt;0,'01_Supuestos'!$F$15,0)))-((('01_Supuestos'!C31*$I72)*'01_Supuestos'!$F$11*($H72-'01_Supuestos'!$F$9))*'01_Supuestos'!$F$18)-($J72*'01_Supuestos'!C32)-(IF('01_Supuestos'!C30=MAX('01_Supuestos'!$C$30:$M$30),'01_Supuestos'!$F$19,0))-(MAX(0,(((('01_Supuestos'!C31*$I72)*'01_Supuestos'!$F$11*($H72-'01_Supuestos'!$F$9))-((('01_Supuestos'!C31*$I72)*'01_Supuestos'!$F$11*($H72-'01_Supuestos'!$F$9))*'01_Supuestos'!$F$12)-(('01_Supuestos'!C31*$I72)*'01_Supuestos'!$F$11*$K72)-(IF(('01_Supuestos'!C31*$I72)&gt;0,'01_Supuestos'!$F$15,0)))-($J72*'01_Supuestos'!C33)))*'01_Supuestos'!$F$16)</f>
        <v/>
      </c>
      <c r="U72" s="101">
        <f>((('01_Supuestos'!D31*$I72)*'01_Supuestos'!$F$11*($H72-'01_Supuestos'!$F$9))-((('01_Supuestos'!D31*$I72)*'01_Supuestos'!$F$11*($H72-'01_Supuestos'!$F$9))*'01_Supuestos'!$F$12)-(('01_Supuestos'!D31*$I72)*'01_Supuestos'!$F$11*$K72)-(IF(('01_Supuestos'!D31*$I72)&gt;0,'01_Supuestos'!$F$15,0)))-((('01_Supuestos'!D31*$I72)*'01_Supuestos'!$F$11*($H72-'01_Supuestos'!$F$9))*'01_Supuestos'!$F$18)-($J72*'01_Supuestos'!D32)-(IF('01_Supuestos'!D30=MAX('01_Supuestos'!$C$30:$M$30),'01_Supuestos'!$F$19,0))-(MAX(0,(((('01_Supuestos'!D31*$I72)*'01_Supuestos'!$F$11*($H72-'01_Supuestos'!$F$9))-((('01_Supuestos'!D31*$I72)*'01_Supuestos'!$F$11*($H72-'01_Supuestos'!$F$9))*'01_Supuestos'!$F$12)-(('01_Supuestos'!D31*$I72)*'01_Supuestos'!$F$11*$K72)-(IF(('01_Supuestos'!D31*$I72)&gt;0,'01_Supuestos'!$F$15,0)))-($J72*'01_Supuestos'!D33)))*'01_Supuestos'!$F$16)</f>
        <v/>
      </c>
      <c r="V72" s="101">
        <f>((('01_Supuestos'!E31*$I72)*'01_Supuestos'!$F$11*($H72-'01_Supuestos'!$F$9))-((('01_Supuestos'!E31*$I72)*'01_Supuestos'!$F$11*($H72-'01_Supuestos'!$F$9))*'01_Supuestos'!$F$12)-(('01_Supuestos'!E31*$I72)*'01_Supuestos'!$F$11*$K72)-(IF(('01_Supuestos'!E31*$I72)&gt;0,'01_Supuestos'!$F$15,0)))-((('01_Supuestos'!E31*$I72)*'01_Supuestos'!$F$11*($H72-'01_Supuestos'!$F$9))*'01_Supuestos'!$F$18)-($J72*'01_Supuestos'!E32)-(IF('01_Supuestos'!E30=MAX('01_Supuestos'!$C$30:$M$30),'01_Supuestos'!$F$19,0))-(MAX(0,(((('01_Supuestos'!E31*$I72)*'01_Supuestos'!$F$11*($H72-'01_Supuestos'!$F$9))-((('01_Supuestos'!E31*$I72)*'01_Supuestos'!$F$11*($H72-'01_Supuestos'!$F$9))*'01_Supuestos'!$F$12)-(('01_Supuestos'!E31*$I72)*'01_Supuestos'!$F$11*$K72)-(IF(('01_Supuestos'!E31*$I72)&gt;0,'01_Supuestos'!$F$15,0)))-($J72*'01_Supuestos'!E33)))*'01_Supuestos'!$F$16)</f>
        <v/>
      </c>
      <c r="W72" s="101">
        <f>((('01_Supuestos'!F31*$I72)*'01_Supuestos'!$F$11*($H72-'01_Supuestos'!$F$9))-((('01_Supuestos'!F31*$I72)*'01_Supuestos'!$F$11*($H72-'01_Supuestos'!$F$9))*'01_Supuestos'!$F$12)-(('01_Supuestos'!F31*$I72)*'01_Supuestos'!$F$11*$K72)-(IF(('01_Supuestos'!F31*$I72)&gt;0,'01_Supuestos'!$F$15,0)))-((('01_Supuestos'!F31*$I72)*'01_Supuestos'!$F$11*($H72-'01_Supuestos'!$F$9))*'01_Supuestos'!$F$18)-($J72*'01_Supuestos'!F32)-(IF('01_Supuestos'!F30=MAX('01_Supuestos'!$C$30:$M$30),'01_Supuestos'!$F$19,0))-(MAX(0,(((('01_Supuestos'!F31*$I72)*'01_Supuestos'!$F$11*($H72-'01_Supuestos'!$F$9))-((('01_Supuestos'!F31*$I72)*'01_Supuestos'!$F$11*($H72-'01_Supuestos'!$F$9))*'01_Supuestos'!$F$12)-(('01_Supuestos'!F31*$I72)*'01_Supuestos'!$F$11*$K72)-(IF(('01_Supuestos'!F31*$I72)&gt;0,'01_Supuestos'!$F$15,0)))-($J72*'01_Supuestos'!F33)))*'01_Supuestos'!$F$16)</f>
        <v/>
      </c>
      <c r="X72" s="101">
        <f>((('01_Supuestos'!G31*$I72)*'01_Supuestos'!$F$11*($H72-'01_Supuestos'!$F$9))-((('01_Supuestos'!G31*$I72)*'01_Supuestos'!$F$11*($H72-'01_Supuestos'!$F$9))*'01_Supuestos'!$F$12)-(('01_Supuestos'!G31*$I72)*'01_Supuestos'!$F$11*$K72)-(IF(('01_Supuestos'!G31*$I72)&gt;0,'01_Supuestos'!$F$15,0)))-((('01_Supuestos'!G31*$I72)*'01_Supuestos'!$F$11*($H72-'01_Supuestos'!$F$9))*'01_Supuestos'!$F$18)-($J72*'01_Supuestos'!G32)-(IF('01_Supuestos'!G30=MAX('01_Supuestos'!$C$30:$M$30),'01_Supuestos'!$F$19,0))-(MAX(0,(((('01_Supuestos'!G31*$I72)*'01_Supuestos'!$F$11*($H72-'01_Supuestos'!$F$9))-((('01_Supuestos'!G31*$I72)*'01_Supuestos'!$F$11*($H72-'01_Supuestos'!$F$9))*'01_Supuestos'!$F$12)-(('01_Supuestos'!G31*$I72)*'01_Supuestos'!$F$11*$K72)-(IF(('01_Supuestos'!G31*$I72)&gt;0,'01_Supuestos'!$F$15,0)))-($J72*'01_Supuestos'!G33)))*'01_Supuestos'!$F$16)</f>
        <v/>
      </c>
      <c r="Y72" s="101">
        <f>((('01_Supuestos'!H31*$I72)*'01_Supuestos'!$F$11*($H72-'01_Supuestos'!$F$9))-((('01_Supuestos'!H31*$I72)*'01_Supuestos'!$F$11*($H72-'01_Supuestos'!$F$9))*'01_Supuestos'!$F$12)-(('01_Supuestos'!H31*$I72)*'01_Supuestos'!$F$11*$K72)-(IF(('01_Supuestos'!H31*$I72)&gt;0,'01_Supuestos'!$F$15,0)))-((('01_Supuestos'!H31*$I72)*'01_Supuestos'!$F$11*($H72-'01_Supuestos'!$F$9))*'01_Supuestos'!$F$18)-($J72*'01_Supuestos'!H32)-(IF('01_Supuestos'!H30=MAX('01_Supuestos'!$C$30:$M$30),'01_Supuestos'!$F$19,0))-(MAX(0,(((('01_Supuestos'!H31*$I72)*'01_Supuestos'!$F$11*($H72-'01_Supuestos'!$F$9))-((('01_Supuestos'!H31*$I72)*'01_Supuestos'!$F$11*($H72-'01_Supuestos'!$F$9))*'01_Supuestos'!$F$12)-(('01_Supuestos'!H31*$I72)*'01_Supuestos'!$F$11*$K72)-(IF(('01_Supuestos'!H31*$I72)&gt;0,'01_Supuestos'!$F$15,0)))-($J72*'01_Supuestos'!H33)))*'01_Supuestos'!$F$16)</f>
        <v/>
      </c>
      <c r="Z72" s="101">
        <f>((('01_Supuestos'!I31*$I72)*'01_Supuestos'!$F$11*($H72-'01_Supuestos'!$F$9))-((('01_Supuestos'!I31*$I72)*'01_Supuestos'!$F$11*($H72-'01_Supuestos'!$F$9))*'01_Supuestos'!$F$12)-(('01_Supuestos'!I31*$I72)*'01_Supuestos'!$F$11*$K72)-(IF(('01_Supuestos'!I31*$I72)&gt;0,'01_Supuestos'!$F$15,0)))-((('01_Supuestos'!I31*$I72)*'01_Supuestos'!$F$11*($H72-'01_Supuestos'!$F$9))*'01_Supuestos'!$F$18)-($J72*'01_Supuestos'!I32)-(IF('01_Supuestos'!I30=MAX('01_Supuestos'!$C$30:$M$30),'01_Supuestos'!$F$19,0))-(MAX(0,(((('01_Supuestos'!I31*$I72)*'01_Supuestos'!$F$11*($H72-'01_Supuestos'!$F$9))-((('01_Supuestos'!I31*$I72)*'01_Supuestos'!$F$11*($H72-'01_Supuestos'!$F$9))*'01_Supuestos'!$F$12)-(('01_Supuestos'!I31*$I72)*'01_Supuestos'!$F$11*$K72)-(IF(('01_Supuestos'!I31*$I72)&gt;0,'01_Supuestos'!$F$15,0)))-($J72*'01_Supuestos'!I33)))*'01_Supuestos'!$F$16)</f>
        <v/>
      </c>
      <c r="AA72" s="101">
        <f>((('01_Supuestos'!J31*$I72)*'01_Supuestos'!$F$11*($H72-'01_Supuestos'!$F$9))-((('01_Supuestos'!J31*$I72)*'01_Supuestos'!$F$11*($H72-'01_Supuestos'!$F$9))*'01_Supuestos'!$F$12)-(('01_Supuestos'!J31*$I72)*'01_Supuestos'!$F$11*$K72)-(IF(('01_Supuestos'!J31*$I72)&gt;0,'01_Supuestos'!$F$15,0)))-((('01_Supuestos'!J31*$I72)*'01_Supuestos'!$F$11*($H72-'01_Supuestos'!$F$9))*'01_Supuestos'!$F$18)-($J72*'01_Supuestos'!J32)-(IF('01_Supuestos'!J30=MAX('01_Supuestos'!$C$30:$M$30),'01_Supuestos'!$F$19,0))-(MAX(0,(((('01_Supuestos'!J31*$I72)*'01_Supuestos'!$F$11*($H72-'01_Supuestos'!$F$9))-((('01_Supuestos'!J31*$I72)*'01_Supuestos'!$F$11*($H72-'01_Supuestos'!$F$9))*'01_Supuestos'!$F$12)-(('01_Supuestos'!J31*$I72)*'01_Supuestos'!$F$11*$K72)-(IF(('01_Supuestos'!J31*$I72)&gt;0,'01_Supuestos'!$F$15,0)))-($J72*'01_Supuestos'!J33)))*'01_Supuestos'!$F$16)</f>
        <v/>
      </c>
      <c r="AB72" s="101">
        <f>((('01_Supuestos'!K31*$I72)*'01_Supuestos'!$F$11*($H72-'01_Supuestos'!$F$9))-((('01_Supuestos'!K31*$I72)*'01_Supuestos'!$F$11*($H72-'01_Supuestos'!$F$9))*'01_Supuestos'!$F$12)-(('01_Supuestos'!K31*$I72)*'01_Supuestos'!$F$11*$K72)-(IF(('01_Supuestos'!K31*$I72)&gt;0,'01_Supuestos'!$F$15,0)))-((('01_Supuestos'!K31*$I72)*'01_Supuestos'!$F$11*($H72-'01_Supuestos'!$F$9))*'01_Supuestos'!$F$18)-($J72*'01_Supuestos'!K32)-(IF('01_Supuestos'!K30=MAX('01_Supuestos'!$C$30:$M$30),'01_Supuestos'!$F$19,0))-(MAX(0,(((('01_Supuestos'!K31*$I72)*'01_Supuestos'!$F$11*($H72-'01_Supuestos'!$F$9))-((('01_Supuestos'!K31*$I72)*'01_Supuestos'!$F$11*($H72-'01_Supuestos'!$F$9))*'01_Supuestos'!$F$12)-(('01_Supuestos'!K31*$I72)*'01_Supuestos'!$F$11*$K72)-(IF(('01_Supuestos'!K31*$I72)&gt;0,'01_Supuestos'!$F$15,0)))-($J72*'01_Supuestos'!K33)))*'01_Supuestos'!$F$16)</f>
        <v/>
      </c>
      <c r="AC72" s="101">
        <f>((('01_Supuestos'!L31*$I72)*'01_Supuestos'!$F$11*($H72-'01_Supuestos'!$F$9))-((('01_Supuestos'!L31*$I72)*'01_Supuestos'!$F$11*($H72-'01_Supuestos'!$F$9))*'01_Supuestos'!$F$12)-(('01_Supuestos'!L31*$I72)*'01_Supuestos'!$F$11*$K72)-(IF(('01_Supuestos'!L31*$I72)&gt;0,'01_Supuestos'!$F$15,0)))-((('01_Supuestos'!L31*$I72)*'01_Supuestos'!$F$11*($H72-'01_Supuestos'!$F$9))*'01_Supuestos'!$F$18)-($J72*'01_Supuestos'!L32)-(IF('01_Supuestos'!L30=MAX('01_Supuestos'!$C$30:$M$30),'01_Supuestos'!$F$19,0))-(MAX(0,(((('01_Supuestos'!L31*$I72)*'01_Supuestos'!$F$11*($H72-'01_Supuestos'!$F$9))-((('01_Supuestos'!L31*$I72)*'01_Supuestos'!$F$11*($H72-'01_Supuestos'!$F$9))*'01_Supuestos'!$F$12)-(('01_Supuestos'!L31*$I72)*'01_Supuestos'!$F$11*$K72)-(IF(('01_Supuestos'!L31*$I72)&gt;0,'01_Supuestos'!$F$15,0)))-($J72*'01_Supuestos'!L33)))*'01_Supuestos'!$F$16)</f>
        <v/>
      </c>
      <c r="AD72" s="101">
        <f>((('01_Supuestos'!M31*$I72)*'01_Supuestos'!$F$11*($H72-'01_Supuestos'!$F$9))-((('01_Supuestos'!M31*$I72)*'01_Supuestos'!$F$11*($H72-'01_Supuestos'!$F$9))*'01_Supuestos'!$F$12)-(('01_Supuestos'!M31*$I72)*'01_Supuestos'!$F$11*$K72)-(IF(('01_Supuestos'!M31*$I72)&gt;0,'01_Supuestos'!$F$15,0)))-((('01_Supuestos'!M31*$I72)*'01_Supuestos'!$F$11*($H72-'01_Supuestos'!$F$9))*'01_Supuestos'!$F$18)-($J72*'01_Supuestos'!M32)-(IF('01_Supuestos'!M30=MAX('01_Supuestos'!$C$30:$M$30),'01_Supuestos'!$F$19,0))-(MAX(0,(((('01_Supuestos'!M31*$I72)*'01_Supuestos'!$F$11*($H72-'01_Supuestos'!$F$9))-((('01_Supuestos'!M31*$I72)*'01_Supuestos'!$F$11*($H72-'01_Supuestos'!$F$9))*'01_Supuestos'!$F$12)-(('01_Supuestos'!M31*$I72)*'01_Supuestos'!$F$11*$K72)-(IF(('01_Supuestos'!M31*$I72)&gt;0,'01_Supuestos'!$F$15,0)))-($J72*'01_Supuestos'!M33)))*'01_Supuestos'!$F$16)</f>
        <v/>
      </c>
      <c r="AE72" s="101">
        <f>0</f>
        <v/>
      </c>
      <c r="AF72" s="108">
        <f>IF(S72&gt;R72,"Appraisal+Decision",IF(S72&lt;R72,"Develop Now","Indiferente"))</f>
        <v/>
      </c>
    </row>
    <row r="73">
      <c r="A73" s="6" t="n">
        <v>43</v>
      </c>
      <c r="B73" s="27">
        <f>RAND()</f>
        <v/>
      </c>
      <c r="C73" s="27">
        <f>RAND()</f>
        <v/>
      </c>
      <c r="D73" s="27">
        <f>RAND()</f>
        <v/>
      </c>
      <c r="E73" s="27">
        <f>RAND()</f>
        <v/>
      </c>
      <c r="F73" s="27">
        <f>RAND()</f>
        <v/>
      </c>
      <c r="G73" s="27">
        <f>RAND()</f>
        <v/>
      </c>
      <c r="H73" s="102">
        <f>IF(B73&lt;($B$11-$B$10)/($B$12-$B$10), $B$10+SQRT(B73*($B$11-$B$10)*($B$12-$B$10)), $B$12-SQRT((1-B73)*($B$12-$B$11)*($B$12-$B$10)))</f>
        <v/>
      </c>
      <c r="I73" s="27">
        <f>MAX(0.1,NORMINV(C73,$B$13,$B$14))</f>
        <v/>
      </c>
      <c r="J73" s="102">
        <f>'01_Supuestos'!$F$13*MAX(0.65,NORMINV(D73,1,$B$15))</f>
        <v/>
      </c>
      <c r="K73" s="102">
        <f>'01_Supuestos'!$F$14*MAX(0.6,NORMINV(E73,1,$B$16))</f>
        <v/>
      </c>
      <c r="L73" s="102">
        <f>--(F73&lt;=$B$5)</f>
        <v/>
      </c>
      <c r="M73" s="102">
        <f>IF(L73=1, IF(G73&lt;=$B$6, "+", "-"), IF(G73&lt;=(1-$B$7), "+", "-"))</f>
        <v/>
      </c>
      <c r="N73" s="103">
        <f>IF(M73="+",'05_Bayes_Arbol'!$B$16,'05_Bayes_Arbol'!$B$17)</f>
        <v/>
      </c>
      <c r="O73" s="102">
        <f>SUMPRODUCT(T73:AD73,'01_Supuestos'!$C$34:$M$34)</f>
        <v/>
      </c>
      <c r="P73" s="102">
        <f>N73*O73 + (1-N73)*$B$9</f>
        <v/>
      </c>
      <c r="Q73" s="102">
        <f>--(P73&gt;0)</f>
        <v/>
      </c>
      <c r="R73" s="102">
        <f>IF(L73=1,O73,$B$9)</f>
        <v/>
      </c>
      <c r="S73" s="102">
        <f>-$B$8 + IF(Q73=1, IF(L73=1,O73,$B$9), 0)</f>
        <v/>
      </c>
      <c r="T73" s="101">
        <f>((('01_Supuestos'!C31*$I73)*'01_Supuestos'!$F$11*($H73-'01_Supuestos'!$F$9))-((('01_Supuestos'!C31*$I73)*'01_Supuestos'!$F$11*($H73-'01_Supuestos'!$F$9))*'01_Supuestos'!$F$12)-(('01_Supuestos'!C31*$I73)*'01_Supuestos'!$F$11*$K73)-(IF(('01_Supuestos'!C31*$I73)&gt;0,'01_Supuestos'!$F$15,0)))-((('01_Supuestos'!C31*$I73)*'01_Supuestos'!$F$11*($H73-'01_Supuestos'!$F$9))*'01_Supuestos'!$F$18)-($J73*'01_Supuestos'!C32)-(IF('01_Supuestos'!C30=MAX('01_Supuestos'!$C$30:$M$30),'01_Supuestos'!$F$19,0))-(MAX(0,(((('01_Supuestos'!C31*$I73)*'01_Supuestos'!$F$11*($H73-'01_Supuestos'!$F$9))-((('01_Supuestos'!C31*$I73)*'01_Supuestos'!$F$11*($H73-'01_Supuestos'!$F$9))*'01_Supuestos'!$F$12)-(('01_Supuestos'!C31*$I73)*'01_Supuestos'!$F$11*$K73)-(IF(('01_Supuestos'!C31*$I73)&gt;0,'01_Supuestos'!$F$15,0)))-($J73*'01_Supuestos'!C33)))*'01_Supuestos'!$F$16)</f>
        <v/>
      </c>
      <c r="U73" s="101">
        <f>((('01_Supuestos'!D31*$I73)*'01_Supuestos'!$F$11*($H73-'01_Supuestos'!$F$9))-((('01_Supuestos'!D31*$I73)*'01_Supuestos'!$F$11*($H73-'01_Supuestos'!$F$9))*'01_Supuestos'!$F$12)-(('01_Supuestos'!D31*$I73)*'01_Supuestos'!$F$11*$K73)-(IF(('01_Supuestos'!D31*$I73)&gt;0,'01_Supuestos'!$F$15,0)))-((('01_Supuestos'!D31*$I73)*'01_Supuestos'!$F$11*($H73-'01_Supuestos'!$F$9))*'01_Supuestos'!$F$18)-($J73*'01_Supuestos'!D32)-(IF('01_Supuestos'!D30=MAX('01_Supuestos'!$C$30:$M$30),'01_Supuestos'!$F$19,0))-(MAX(0,(((('01_Supuestos'!D31*$I73)*'01_Supuestos'!$F$11*($H73-'01_Supuestos'!$F$9))-((('01_Supuestos'!D31*$I73)*'01_Supuestos'!$F$11*($H73-'01_Supuestos'!$F$9))*'01_Supuestos'!$F$12)-(('01_Supuestos'!D31*$I73)*'01_Supuestos'!$F$11*$K73)-(IF(('01_Supuestos'!D31*$I73)&gt;0,'01_Supuestos'!$F$15,0)))-($J73*'01_Supuestos'!D33)))*'01_Supuestos'!$F$16)</f>
        <v/>
      </c>
      <c r="V73" s="101">
        <f>((('01_Supuestos'!E31*$I73)*'01_Supuestos'!$F$11*($H73-'01_Supuestos'!$F$9))-((('01_Supuestos'!E31*$I73)*'01_Supuestos'!$F$11*($H73-'01_Supuestos'!$F$9))*'01_Supuestos'!$F$12)-(('01_Supuestos'!E31*$I73)*'01_Supuestos'!$F$11*$K73)-(IF(('01_Supuestos'!E31*$I73)&gt;0,'01_Supuestos'!$F$15,0)))-((('01_Supuestos'!E31*$I73)*'01_Supuestos'!$F$11*($H73-'01_Supuestos'!$F$9))*'01_Supuestos'!$F$18)-($J73*'01_Supuestos'!E32)-(IF('01_Supuestos'!E30=MAX('01_Supuestos'!$C$30:$M$30),'01_Supuestos'!$F$19,0))-(MAX(0,(((('01_Supuestos'!E31*$I73)*'01_Supuestos'!$F$11*($H73-'01_Supuestos'!$F$9))-((('01_Supuestos'!E31*$I73)*'01_Supuestos'!$F$11*($H73-'01_Supuestos'!$F$9))*'01_Supuestos'!$F$12)-(('01_Supuestos'!E31*$I73)*'01_Supuestos'!$F$11*$K73)-(IF(('01_Supuestos'!E31*$I73)&gt;0,'01_Supuestos'!$F$15,0)))-($J73*'01_Supuestos'!E33)))*'01_Supuestos'!$F$16)</f>
        <v/>
      </c>
      <c r="W73" s="101">
        <f>((('01_Supuestos'!F31*$I73)*'01_Supuestos'!$F$11*($H73-'01_Supuestos'!$F$9))-((('01_Supuestos'!F31*$I73)*'01_Supuestos'!$F$11*($H73-'01_Supuestos'!$F$9))*'01_Supuestos'!$F$12)-(('01_Supuestos'!F31*$I73)*'01_Supuestos'!$F$11*$K73)-(IF(('01_Supuestos'!F31*$I73)&gt;0,'01_Supuestos'!$F$15,0)))-((('01_Supuestos'!F31*$I73)*'01_Supuestos'!$F$11*($H73-'01_Supuestos'!$F$9))*'01_Supuestos'!$F$18)-($J73*'01_Supuestos'!F32)-(IF('01_Supuestos'!F30=MAX('01_Supuestos'!$C$30:$M$30),'01_Supuestos'!$F$19,0))-(MAX(0,(((('01_Supuestos'!F31*$I73)*'01_Supuestos'!$F$11*($H73-'01_Supuestos'!$F$9))-((('01_Supuestos'!F31*$I73)*'01_Supuestos'!$F$11*($H73-'01_Supuestos'!$F$9))*'01_Supuestos'!$F$12)-(('01_Supuestos'!F31*$I73)*'01_Supuestos'!$F$11*$K73)-(IF(('01_Supuestos'!F31*$I73)&gt;0,'01_Supuestos'!$F$15,0)))-($J73*'01_Supuestos'!F33)))*'01_Supuestos'!$F$16)</f>
        <v/>
      </c>
      <c r="X73" s="101">
        <f>((('01_Supuestos'!G31*$I73)*'01_Supuestos'!$F$11*($H73-'01_Supuestos'!$F$9))-((('01_Supuestos'!G31*$I73)*'01_Supuestos'!$F$11*($H73-'01_Supuestos'!$F$9))*'01_Supuestos'!$F$12)-(('01_Supuestos'!G31*$I73)*'01_Supuestos'!$F$11*$K73)-(IF(('01_Supuestos'!G31*$I73)&gt;0,'01_Supuestos'!$F$15,0)))-((('01_Supuestos'!G31*$I73)*'01_Supuestos'!$F$11*($H73-'01_Supuestos'!$F$9))*'01_Supuestos'!$F$18)-($J73*'01_Supuestos'!G32)-(IF('01_Supuestos'!G30=MAX('01_Supuestos'!$C$30:$M$30),'01_Supuestos'!$F$19,0))-(MAX(0,(((('01_Supuestos'!G31*$I73)*'01_Supuestos'!$F$11*($H73-'01_Supuestos'!$F$9))-((('01_Supuestos'!G31*$I73)*'01_Supuestos'!$F$11*($H73-'01_Supuestos'!$F$9))*'01_Supuestos'!$F$12)-(('01_Supuestos'!G31*$I73)*'01_Supuestos'!$F$11*$K73)-(IF(('01_Supuestos'!G31*$I73)&gt;0,'01_Supuestos'!$F$15,0)))-($J73*'01_Supuestos'!G33)))*'01_Supuestos'!$F$16)</f>
        <v/>
      </c>
      <c r="Y73" s="101">
        <f>((('01_Supuestos'!H31*$I73)*'01_Supuestos'!$F$11*($H73-'01_Supuestos'!$F$9))-((('01_Supuestos'!H31*$I73)*'01_Supuestos'!$F$11*($H73-'01_Supuestos'!$F$9))*'01_Supuestos'!$F$12)-(('01_Supuestos'!H31*$I73)*'01_Supuestos'!$F$11*$K73)-(IF(('01_Supuestos'!H31*$I73)&gt;0,'01_Supuestos'!$F$15,0)))-((('01_Supuestos'!H31*$I73)*'01_Supuestos'!$F$11*($H73-'01_Supuestos'!$F$9))*'01_Supuestos'!$F$18)-($J73*'01_Supuestos'!H32)-(IF('01_Supuestos'!H30=MAX('01_Supuestos'!$C$30:$M$30),'01_Supuestos'!$F$19,0))-(MAX(0,(((('01_Supuestos'!H31*$I73)*'01_Supuestos'!$F$11*($H73-'01_Supuestos'!$F$9))-((('01_Supuestos'!H31*$I73)*'01_Supuestos'!$F$11*($H73-'01_Supuestos'!$F$9))*'01_Supuestos'!$F$12)-(('01_Supuestos'!H31*$I73)*'01_Supuestos'!$F$11*$K73)-(IF(('01_Supuestos'!H31*$I73)&gt;0,'01_Supuestos'!$F$15,0)))-($J73*'01_Supuestos'!H33)))*'01_Supuestos'!$F$16)</f>
        <v/>
      </c>
      <c r="Z73" s="101">
        <f>((('01_Supuestos'!I31*$I73)*'01_Supuestos'!$F$11*($H73-'01_Supuestos'!$F$9))-((('01_Supuestos'!I31*$I73)*'01_Supuestos'!$F$11*($H73-'01_Supuestos'!$F$9))*'01_Supuestos'!$F$12)-(('01_Supuestos'!I31*$I73)*'01_Supuestos'!$F$11*$K73)-(IF(('01_Supuestos'!I31*$I73)&gt;0,'01_Supuestos'!$F$15,0)))-((('01_Supuestos'!I31*$I73)*'01_Supuestos'!$F$11*($H73-'01_Supuestos'!$F$9))*'01_Supuestos'!$F$18)-($J73*'01_Supuestos'!I32)-(IF('01_Supuestos'!I30=MAX('01_Supuestos'!$C$30:$M$30),'01_Supuestos'!$F$19,0))-(MAX(0,(((('01_Supuestos'!I31*$I73)*'01_Supuestos'!$F$11*($H73-'01_Supuestos'!$F$9))-((('01_Supuestos'!I31*$I73)*'01_Supuestos'!$F$11*($H73-'01_Supuestos'!$F$9))*'01_Supuestos'!$F$12)-(('01_Supuestos'!I31*$I73)*'01_Supuestos'!$F$11*$K73)-(IF(('01_Supuestos'!I31*$I73)&gt;0,'01_Supuestos'!$F$15,0)))-($J73*'01_Supuestos'!I33)))*'01_Supuestos'!$F$16)</f>
        <v/>
      </c>
      <c r="AA73" s="101">
        <f>((('01_Supuestos'!J31*$I73)*'01_Supuestos'!$F$11*($H73-'01_Supuestos'!$F$9))-((('01_Supuestos'!J31*$I73)*'01_Supuestos'!$F$11*($H73-'01_Supuestos'!$F$9))*'01_Supuestos'!$F$12)-(('01_Supuestos'!J31*$I73)*'01_Supuestos'!$F$11*$K73)-(IF(('01_Supuestos'!J31*$I73)&gt;0,'01_Supuestos'!$F$15,0)))-((('01_Supuestos'!J31*$I73)*'01_Supuestos'!$F$11*($H73-'01_Supuestos'!$F$9))*'01_Supuestos'!$F$18)-($J73*'01_Supuestos'!J32)-(IF('01_Supuestos'!J30=MAX('01_Supuestos'!$C$30:$M$30),'01_Supuestos'!$F$19,0))-(MAX(0,(((('01_Supuestos'!J31*$I73)*'01_Supuestos'!$F$11*($H73-'01_Supuestos'!$F$9))-((('01_Supuestos'!J31*$I73)*'01_Supuestos'!$F$11*($H73-'01_Supuestos'!$F$9))*'01_Supuestos'!$F$12)-(('01_Supuestos'!J31*$I73)*'01_Supuestos'!$F$11*$K73)-(IF(('01_Supuestos'!J31*$I73)&gt;0,'01_Supuestos'!$F$15,0)))-($J73*'01_Supuestos'!J33)))*'01_Supuestos'!$F$16)</f>
        <v/>
      </c>
      <c r="AB73" s="101">
        <f>((('01_Supuestos'!K31*$I73)*'01_Supuestos'!$F$11*($H73-'01_Supuestos'!$F$9))-((('01_Supuestos'!K31*$I73)*'01_Supuestos'!$F$11*($H73-'01_Supuestos'!$F$9))*'01_Supuestos'!$F$12)-(('01_Supuestos'!K31*$I73)*'01_Supuestos'!$F$11*$K73)-(IF(('01_Supuestos'!K31*$I73)&gt;0,'01_Supuestos'!$F$15,0)))-((('01_Supuestos'!K31*$I73)*'01_Supuestos'!$F$11*($H73-'01_Supuestos'!$F$9))*'01_Supuestos'!$F$18)-($J73*'01_Supuestos'!K32)-(IF('01_Supuestos'!K30=MAX('01_Supuestos'!$C$30:$M$30),'01_Supuestos'!$F$19,0))-(MAX(0,(((('01_Supuestos'!K31*$I73)*'01_Supuestos'!$F$11*($H73-'01_Supuestos'!$F$9))-((('01_Supuestos'!K31*$I73)*'01_Supuestos'!$F$11*($H73-'01_Supuestos'!$F$9))*'01_Supuestos'!$F$12)-(('01_Supuestos'!K31*$I73)*'01_Supuestos'!$F$11*$K73)-(IF(('01_Supuestos'!K31*$I73)&gt;0,'01_Supuestos'!$F$15,0)))-($J73*'01_Supuestos'!K33)))*'01_Supuestos'!$F$16)</f>
        <v/>
      </c>
      <c r="AC73" s="101">
        <f>((('01_Supuestos'!L31*$I73)*'01_Supuestos'!$F$11*($H73-'01_Supuestos'!$F$9))-((('01_Supuestos'!L31*$I73)*'01_Supuestos'!$F$11*($H73-'01_Supuestos'!$F$9))*'01_Supuestos'!$F$12)-(('01_Supuestos'!L31*$I73)*'01_Supuestos'!$F$11*$K73)-(IF(('01_Supuestos'!L31*$I73)&gt;0,'01_Supuestos'!$F$15,0)))-((('01_Supuestos'!L31*$I73)*'01_Supuestos'!$F$11*($H73-'01_Supuestos'!$F$9))*'01_Supuestos'!$F$18)-($J73*'01_Supuestos'!L32)-(IF('01_Supuestos'!L30=MAX('01_Supuestos'!$C$30:$M$30),'01_Supuestos'!$F$19,0))-(MAX(0,(((('01_Supuestos'!L31*$I73)*'01_Supuestos'!$F$11*($H73-'01_Supuestos'!$F$9))-((('01_Supuestos'!L31*$I73)*'01_Supuestos'!$F$11*($H73-'01_Supuestos'!$F$9))*'01_Supuestos'!$F$12)-(('01_Supuestos'!L31*$I73)*'01_Supuestos'!$F$11*$K73)-(IF(('01_Supuestos'!L31*$I73)&gt;0,'01_Supuestos'!$F$15,0)))-($J73*'01_Supuestos'!L33)))*'01_Supuestos'!$F$16)</f>
        <v/>
      </c>
      <c r="AD73" s="101">
        <f>((('01_Supuestos'!M31*$I73)*'01_Supuestos'!$F$11*($H73-'01_Supuestos'!$F$9))-((('01_Supuestos'!M31*$I73)*'01_Supuestos'!$F$11*($H73-'01_Supuestos'!$F$9))*'01_Supuestos'!$F$12)-(('01_Supuestos'!M31*$I73)*'01_Supuestos'!$F$11*$K73)-(IF(('01_Supuestos'!M31*$I73)&gt;0,'01_Supuestos'!$F$15,0)))-((('01_Supuestos'!M31*$I73)*'01_Supuestos'!$F$11*($H73-'01_Supuestos'!$F$9))*'01_Supuestos'!$F$18)-($J73*'01_Supuestos'!M32)-(IF('01_Supuestos'!M30=MAX('01_Supuestos'!$C$30:$M$30),'01_Supuestos'!$F$19,0))-(MAX(0,(((('01_Supuestos'!M31*$I73)*'01_Supuestos'!$F$11*($H73-'01_Supuestos'!$F$9))-((('01_Supuestos'!M31*$I73)*'01_Supuestos'!$F$11*($H73-'01_Supuestos'!$F$9))*'01_Supuestos'!$F$12)-(('01_Supuestos'!M31*$I73)*'01_Supuestos'!$F$11*$K73)-(IF(('01_Supuestos'!M31*$I73)&gt;0,'01_Supuestos'!$F$15,0)))-($J73*'01_Supuestos'!M33)))*'01_Supuestos'!$F$16)</f>
        <v/>
      </c>
      <c r="AE73" s="101">
        <f>0</f>
        <v/>
      </c>
      <c r="AF73" s="108">
        <f>IF(S73&gt;R73,"Appraisal+Decision",IF(S73&lt;R73,"Develop Now","Indiferente"))</f>
        <v/>
      </c>
    </row>
    <row r="74">
      <c r="A74" s="6" t="n">
        <v>44</v>
      </c>
      <c r="B74" s="27">
        <f>RAND()</f>
        <v/>
      </c>
      <c r="C74" s="27">
        <f>RAND()</f>
        <v/>
      </c>
      <c r="D74" s="27">
        <f>RAND()</f>
        <v/>
      </c>
      <c r="E74" s="27">
        <f>RAND()</f>
        <v/>
      </c>
      <c r="F74" s="27">
        <f>RAND()</f>
        <v/>
      </c>
      <c r="G74" s="27">
        <f>RAND()</f>
        <v/>
      </c>
      <c r="H74" s="102">
        <f>IF(B74&lt;($B$11-$B$10)/($B$12-$B$10), $B$10+SQRT(B74*($B$11-$B$10)*($B$12-$B$10)), $B$12-SQRT((1-B74)*($B$12-$B$11)*($B$12-$B$10)))</f>
        <v/>
      </c>
      <c r="I74" s="27">
        <f>MAX(0.1,NORMINV(C74,$B$13,$B$14))</f>
        <v/>
      </c>
      <c r="J74" s="102">
        <f>'01_Supuestos'!$F$13*MAX(0.65,NORMINV(D74,1,$B$15))</f>
        <v/>
      </c>
      <c r="K74" s="102">
        <f>'01_Supuestos'!$F$14*MAX(0.6,NORMINV(E74,1,$B$16))</f>
        <v/>
      </c>
      <c r="L74" s="102">
        <f>--(F74&lt;=$B$5)</f>
        <v/>
      </c>
      <c r="M74" s="102">
        <f>IF(L74=1, IF(G74&lt;=$B$6, "+", "-"), IF(G74&lt;=(1-$B$7), "+", "-"))</f>
        <v/>
      </c>
      <c r="N74" s="103">
        <f>IF(M74="+",'05_Bayes_Arbol'!$B$16,'05_Bayes_Arbol'!$B$17)</f>
        <v/>
      </c>
      <c r="O74" s="102">
        <f>SUMPRODUCT(T74:AD74,'01_Supuestos'!$C$34:$M$34)</f>
        <v/>
      </c>
      <c r="P74" s="102">
        <f>N74*O74 + (1-N74)*$B$9</f>
        <v/>
      </c>
      <c r="Q74" s="102">
        <f>--(P74&gt;0)</f>
        <v/>
      </c>
      <c r="R74" s="102">
        <f>IF(L74=1,O74,$B$9)</f>
        <v/>
      </c>
      <c r="S74" s="102">
        <f>-$B$8 + IF(Q74=1, IF(L74=1,O74,$B$9), 0)</f>
        <v/>
      </c>
      <c r="T74" s="101">
        <f>((('01_Supuestos'!C31*$I74)*'01_Supuestos'!$F$11*($H74-'01_Supuestos'!$F$9))-((('01_Supuestos'!C31*$I74)*'01_Supuestos'!$F$11*($H74-'01_Supuestos'!$F$9))*'01_Supuestos'!$F$12)-(('01_Supuestos'!C31*$I74)*'01_Supuestos'!$F$11*$K74)-(IF(('01_Supuestos'!C31*$I74)&gt;0,'01_Supuestos'!$F$15,0)))-((('01_Supuestos'!C31*$I74)*'01_Supuestos'!$F$11*($H74-'01_Supuestos'!$F$9))*'01_Supuestos'!$F$18)-($J74*'01_Supuestos'!C32)-(IF('01_Supuestos'!C30=MAX('01_Supuestos'!$C$30:$M$30),'01_Supuestos'!$F$19,0))-(MAX(0,(((('01_Supuestos'!C31*$I74)*'01_Supuestos'!$F$11*($H74-'01_Supuestos'!$F$9))-((('01_Supuestos'!C31*$I74)*'01_Supuestos'!$F$11*($H74-'01_Supuestos'!$F$9))*'01_Supuestos'!$F$12)-(('01_Supuestos'!C31*$I74)*'01_Supuestos'!$F$11*$K74)-(IF(('01_Supuestos'!C31*$I74)&gt;0,'01_Supuestos'!$F$15,0)))-($J74*'01_Supuestos'!C33)))*'01_Supuestos'!$F$16)</f>
        <v/>
      </c>
      <c r="U74" s="101">
        <f>((('01_Supuestos'!D31*$I74)*'01_Supuestos'!$F$11*($H74-'01_Supuestos'!$F$9))-((('01_Supuestos'!D31*$I74)*'01_Supuestos'!$F$11*($H74-'01_Supuestos'!$F$9))*'01_Supuestos'!$F$12)-(('01_Supuestos'!D31*$I74)*'01_Supuestos'!$F$11*$K74)-(IF(('01_Supuestos'!D31*$I74)&gt;0,'01_Supuestos'!$F$15,0)))-((('01_Supuestos'!D31*$I74)*'01_Supuestos'!$F$11*($H74-'01_Supuestos'!$F$9))*'01_Supuestos'!$F$18)-($J74*'01_Supuestos'!D32)-(IF('01_Supuestos'!D30=MAX('01_Supuestos'!$C$30:$M$30),'01_Supuestos'!$F$19,0))-(MAX(0,(((('01_Supuestos'!D31*$I74)*'01_Supuestos'!$F$11*($H74-'01_Supuestos'!$F$9))-((('01_Supuestos'!D31*$I74)*'01_Supuestos'!$F$11*($H74-'01_Supuestos'!$F$9))*'01_Supuestos'!$F$12)-(('01_Supuestos'!D31*$I74)*'01_Supuestos'!$F$11*$K74)-(IF(('01_Supuestos'!D31*$I74)&gt;0,'01_Supuestos'!$F$15,0)))-($J74*'01_Supuestos'!D33)))*'01_Supuestos'!$F$16)</f>
        <v/>
      </c>
      <c r="V74" s="101">
        <f>((('01_Supuestos'!E31*$I74)*'01_Supuestos'!$F$11*($H74-'01_Supuestos'!$F$9))-((('01_Supuestos'!E31*$I74)*'01_Supuestos'!$F$11*($H74-'01_Supuestos'!$F$9))*'01_Supuestos'!$F$12)-(('01_Supuestos'!E31*$I74)*'01_Supuestos'!$F$11*$K74)-(IF(('01_Supuestos'!E31*$I74)&gt;0,'01_Supuestos'!$F$15,0)))-((('01_Supuestos'!E31*$I74)*'01_Supuestos'!$F$11*($H74-'01_Supuestos'!$F$9))*'01_Supuestos'!$F$18)-($J74*'01_Supuestos'!E32)-(IF('01_Supuestos'!E30=MAX('01_Supuestos'!$C$30:$M$30),'01_Supuestos'!$F$19,0))-(MAX(0,(((('01_Supuestos'!E31*$I74)*'01_Supuestos'!$F$11*($H74-'01_Supuestos'!$F$9))-((('01_Supuestos'!E31*$I74)*'01_Supuestos'!$F$11*($H74-'01_Supuestos'!$F$9))*'01_Supuestos'!$F$12)-(('01_Supuestos'!E31*$I74)*'01_Supuestos'!$F$11*$K74)-(IF(('01_Supuestos'!E31*$I74)&gt;0,'01_Supuestos'!$F$15,0)))-($J74*'01_Supuestos'!E33)))*'01_Supuestos'!$F$16)</f>
        <v/>
      </c>
      <c r="W74" s="101">
        <f>((('01_Supuestos'!F31*$I74)*'01_Supuestos'!$F$11*($H74-'01_Supuestos'!$F$9))-((('01_Supuestos'!F31*$I74)*'01_Supuestos'!$F$11*($H74-'01_Supuestos'!$F$9))*'01_Supuestos'!$F$12)-(('01_Supuestos'!F31*$I74)*'01_Supuestos'!$F$11*$K74)-(IF(('01_Supuestos'!F31*$I74)&gt;0,'01_Supuestos'!$F$15,0)))-((('01_Supuestos'!F31*$I74)*'01_Supuestos'!$F$11*($H74-'01_Supuestos'!$F$9))*'01_Supuestos'!$F$18)-($J74*'01_Supuestos'!F32)-(IF('01_Supuestos'!F30=MAX('01_Supuestos'!$C$30:$M$30),'01_Supuestos'!$F$19,0))-(MAX(0,(((('01_Supuestos'!F31*$I74)*'01_Supuestos'!$F$11*($H74-'01_Supuestos'!$F$9))-((('01_Supuestos'!F31*$I74)*'01_Supuestos'!$F$11*($H74-'01_Supuestos'!$F$9))*'01_Supuestos'!$F$12)-(('01_Supuestos'!F31*$I74)*'01_Supuestos'!$F$11*$K74)-(IF(('01_Supuestos'!F31*$I74)&gt;0,'01_Supuestos'!$F$15,0)))-($J74*'01_Supuestos'!F33)))*'01_Supuestos'!$F$16)</f>
        <v/>
      </c>
      <c r="X74" s="101">
        <f>((('01_Supuestos'!G31*$I74)*'01_Supuestos'!$F$11*($H74-'01_Supuestos'!$F$9))-((('01_Supuestos'!G31*$I74)*'01_Supuestos'!$F$11*($H74-'01_Supuestos'!$F$9))*'01_Supuestos'!$F$12)-(('01_Supuestos'!G31*$I74)*'01_Supuestos'!$F$11*$K74)-(IF(('01_Supuestos'!G31*$I74)&gt;0,'01_Supuestos'!$F$15,0)))-((('01_Supuestos'!G31*$I74)*'01_Supuestos'!$F$11*($H74-'01_Supuestos'!$F$9))*'01_Supuestos'!$F$18)-($J74*'01_Supuestos'!G32)-(IF('01_Supuestos'!G30=MAX('01_Supuestos'!$C$30:$M$30),'01_Supuestos'!$F$19,0))-(MAX(0,(((('01_Supuestos'!G31*$I74)*'01_Supuestos'!$F$11*($H74-'01_Supuestos'!$F$9))-((('01_Supuestos'!G31*$I74)*'01_Supuestos'!$F$11*($H74-'01_Supuestos'!$F$9))*'01_Supuestos'!$F$12)-(('01_Supuestos'!G31*$I74)*'01_Supuestos'!$F$11*$K74)-(IF(('01_Supuestos'!G31*$I74)&gt;0,'01_Supuestos'!$F$15,0)))-($J74*'01_Supuestos'!G33)))*'01_Supuestos'!$F$16)</f>
        <v/>
      </c>
      <c r="Y74" s="101">
        <f>((('01_Supuestos'!H31*$I74)*'01_Supuestos'!$F$11*($H74-'01_Supuestos'!$F$9))-((('01_Supuestos'!H31*$I74)*'01_Supuestos'!$F$11*($H74-'01_Supuestos'!$F$9))*'01_Supuestos'!$F$12)-(('01_Supuestos'!H31*$I74)*'01_Supuestos'!$F$11*$K74)-(IF(('01_Supuestos'!H31*$I74)&gt;0,'01_Supuestos'!$F$15,0)))-((('01_Supuestos'!H31*$I74)*'01_Supuestos'!$F$11*($H74-'01_Supuestos'!$F$9))*'01_Supuestos'!$F$18)-($J74*'01_Supuestos'!H32)-(IF('01_Supuestos'!H30=MAX('01_Supuestos'!$C$30:$M$30),'01_Supuestos'!$F$19,0))-(MAX(0,(((('01_Supuestos'!H31*$I74)*'01_Supuestos'!$F$11*($H74-'01_Supuestos'!$F$9))-((('01_Supuestos'!H31*$I74)*'01_Supuestos'!$F$11*($H74-'01_Supuestos'!$F$9))*'01_Supuestos'!$F$12)-(('01_Supuestos'!H31*$I74)*'01_Supuestos'!$F$11*$K74)-(IF(('01_Supuestos'!H31*$I74)&gt;0,'01_Supuestos'!$F$15,0)))-($J74*'01_Supuestos'!H33)))*'01_Supuestos'!$F$16)</f>
        <v/>
      </c>
      <c r="Z74" s="101">
        <f>((('01_Supuestos'!I31*$I74)*'01_Supuestos'!$F$11*($H74-'01_Supuestos'!$F$9))-((('01_Supuestos'!I31*$I74)*'01_Supuestos'!$F$11*($H74-'01_Supuestos'!$F$9))*'01_Supuestos'!$F$12)-(('01_Supuestos'!I31*$I74)*'01_Supuestos'!$F$11*$K74)-(IF(('01_Supuestos'!I31*$I74)&gt;0,'01_Supuestos'!$F$15,0)))-((('01_Supuestos'!I31*$I74)*'01_Supuestos'!$F$11*($H74-'01_Supuestos'!$F$9))*'01_Supuestos'!$F$18)-($J74*'01_Supuestos'!I32)-(IF('01_Supuestos'!I30=MAX('01_Supuestos'!$C$30:$M$30),'01_Supuestos'!$F$19,0))-(MAX(0,(((('01_Supuestos'!I31*$I74)*'01_Supuestos'!$F$11*($H74-'01_Supuestos'!$F$9))-((('01_Supuestos'!I31*$I74)*'01_Supuestos'!$F$11*($H74-'01_Supuestos'!$F$9))*'01_Supuestos'!$F$12)-(('01_Supuestos'!I31*$I74)*'01_Supuestos'!$F$11*$K74)-(IF(('01_Supuestos'!I31*$I74)&gt;0,'01_Supuestos'!$F$15,0)))-($J74*'01_Supuestos'!I33)))*'01_Supuestos'!$F$16)</f>
        <v/>
      </c>
      <c r="AA74" s="101">
        <f>((('01_Supuestos'!J31*$I74)*'01_Supuestos'!$F$11*($H74-'01_Supuestos'!$F$9))-((('01_Supuestos'!J31*$I74)*'01_Supuestos'!$F$11*($H74-'01_Supuestos'!$F$9))*'01_Supuestos'!$F$12)-(('01_Supuestos'!J31*$I74)*'01_Supuestos'!$F$11*$K74)-(IF(('01_Supuestos'!J31*$I74)&gt;0,'01_Supuestos'!$F$15,0)))-((('01_Supuestos'!J31*$I74)*'01_Supuestos'!$F$11*($H74-'01_Supuestos'!$F$9))*'01_Supuestos'!$F$18)-($J74*'01_Supuestos'!J32)-(IF('01_Supuestos'!J30=MAX('01_Supuestos'!$C$30:$M$30),'01_Supuestos'!$F$19,0))-(MAX(0,(((('01_Supuestos'!J31*$I74)*'01_Supuestos'!$F$11*($H74-'01_Supuestos'!$F$9))-((('01_Supuestos'!J31*$I74)*'01_Supuestos'!$F$11*($H74-'01_Supuestos'!$F$9))*'01_Supuestos'!$F$12)-(('01_Supuestos'!J31*$I74)*'01_Supuestos'!$F$11*$K74)-(IF(('01_Supuestos'!J31*$I74)&gt;0,'01_Supuestos'!$F$15,0)))-($J74*'01_Supuestos'!J33)))*'01_Supuestos'!$F$16)</f>
        <v/>
      </c>
      <c r="AB74" s="101">
        <f>((('01_Supuestos'!K31*$I74)*'01_Supuestos'!$F$11*($H74-'01_Supuestos'!$F$9))-((('01_Supuestos'!K31*$I74)*'01_Supuestos'!$F$11*($H74-'01_Supuestos'!$F$9))*'01_Supuestos'!$F$12)-(('01_Supuestos'!K31*$I74)*'01_Supuestos'!$F$11*$K74)-(IF(('01_Supuestos'!K31*$I74)&gt;0,'01_Supuestos'!$F$15,0)))-((('01_Supuestos'!K31*$I74)*'01_Supuestos'!$F$11*($H74-'01_Supuestos'!$F$9))*'01_Supuestos'!$F$18)-($J74*'01_Supuestos'!K32)-(IF('01_Supuestos'!K30=MAX('01_Supuestos'!$C$30:$M$30),'01_Supuestos'!$F$19,0))-(MAX(0,(((('01_Supuestos'!K31*$I74)*'01_Supuestos'!$F$11*($H74-'01_Supuestos'!$F$9))-((('01_Supuestos'!K31*$I74)*'01_Supuestos'!$F$11*($H74-'01_Supuestos'!$F$9))*'01_Supuestos'!$F$12)-(('01_Supuestos'!K31*$I74)*'01_Supuestos'!$F$11*$K74)-(IF(('01_Supuestos'!K31*$I74)&gt;0,'01_Supuestos'!$F$15,0)))-($J74*'01_Supuestos'!K33)))*'01_Supuestos'!$F$16)</f>
        <v/>
      </c>
      <c r="AC74" s="101">
        <f>((('01_Supuestos'!L31*$I74)*'01_Supuestos'!$F$11*($H74-'01_Supuestos'!$F$9))-((('01_Supuestos'!L31*$I74)*'01_Supuestos'!$F$11*($H74-'01_Supuestos'!$F$9))*'01_Supuestos'!$F$12)-(('01_Supuestos'!L31*$I74)*'01_Supuestos'!$F$11*$K74)-(IF(('01_Supuestos'!L31*$I74)&gt;0,'01_Supuestos'!$F$15,0)))-((('01_Supuestos'!L31*$I74)*'01_Supuestos'!$F$11*($H74-'01_Supuestos'!$F$9))*'01_Supuestos'!$F$18)-($J74*'01_Supuestos'!L32)-(IF('01_Supuestos'!L30=MAX('01_Supuestos'!$C$30:$M$30),'01_Supuestos'!$F$19,0))-(MAX(0,(((('01_Supuestos'!L31*$I74)*'01_Supuestos'!$F$11*($H74-'01_Supuestos'!$F$9))-((('01_Supuestos'!L31*$I74)*'01_Supuestos'!$F$11*($H74-'01_Supuestos'!$F$9))*'01_Supuestos'!$F$12)-(('01_Supuestos'!L31*$I74)*'01_Supuestos'!$F$11*$K74)-(IF(('01_Supuestos'!L31*$I74)&gt;0,'01_Supuestos'!$F$15,0)))-($J74*'01_Supuestos'!L33)))*'01_Supuestos'!$F$16)</f>
        <v/>
      </c>
      <c r="AD74" s="101">
        <f>((('01_Supuestos'!M31*$I74)*'01_Supuestos'!$F$11*($H74-'01_Supuestos'!$F$9))-((('01_Supuestos'!M31*$I74)*'01_Supuestos'!$F$11*($H74-'01_Supuestos'!$F$9))*'01_Supuestos'!$F$12)-(('01_Supuestos'!M31*$I74)*'01_Supuestos'!$F$11*$K74)-(IF(('01_Supuestos'!M31*$I74)&gt;0,'01_Supuestos'!$F$15,0)))-((('01_Supuestos'!M31*$I74)*'01_Supuestos'!$F$11*($H74-'01_Supuestos'!$F$9))*'01_Supuestos'!$F$18)-($J74*'01_Supuestos'!M32)-(IF('01_Supuestos'!M30=MAX('01_Supuestos'!$C$30:$M$30),'01_Supuestos'!$F$19,0))-(MAX(0,(((('01_Supuestos'!M31*$I74)*'01_Supuestos'!$F$11*($H74-'01_Supuestos'!$F$9))-((('01_Supuestos'!M31*$I74)*'01_Supuestos'!$F$11*($H74-'01_Supuestos'!$F$9))*'01_Supuestos'!$F$12)-(('01_Supuestos'!M31*$I74)*'01_Supuestos'!$F$11*$K74)-(IF(('01_Supuestos'!M31*$I74)&gt;0,'01_Supuestos'!$F$15,0)))-($J74*'01_Supuestos'!M33)))*'01_Supuestos'!$F$16)</f>
        <v/>
      </c>
      <c r="AE74" s="101">
        <f>0</f>
        <v/>
      </c>
      <c r="AF74" s="108">
        <f>IF(S74&gt;R74,"Appraisal+Decision",IF(S74&lt;R74,"Develop Now","Indiferente"))</f>
        <v/>
      </c>
    </row>
    <row r="75">
      <c r="A75" s="6" t="n">
        <v>45</v>
      </c>
      <c r="B75" s="27">
        <f>RAND()</f>
        <v/>
      </c>
      <c r="C75" s="27">
        <f>RAND()</f>
        <v/>
      </c>
      <c r="D75" s="27">
        <f>RAND()</f>
        <v/>
      </c>
      <c r="E75" s="27">
        <f>RAND()</f>
        <v/>
      </c>
      <c r="F75" s="27">
        <f>RAND()</f>
        <v/>
      </c>
      <c r="G75" s="27">
        <f>RAND()</f>
        <v/>
      </c>
      <c r="H75" s="102">
        <f>IF(B75&lt;($B$11-$B$10)/($B$12-$B$10), $B$10+SQRT(B75*($B$11-$B$10)*($B$12-$B$10)), $B$12-SQRT((1-B75)*($B$12-$B$11)*($B$12-$B$10)))</f>
        <v/>
      </c>
      <c r="I75" s="27">
        <f>MAX(0.1,NORMINV(C75,$B$13,$B$14))</f>
        <v/>
      </c>
      <c r="J75" s="102">
        <f>'01_Supuestos'!$F$13*MAX(0.65,NORMINV(D75,1,$B$15))</f>
        <v/>
      </c>
      <c r="K75" s="102">
        <f>'01_Supuestos'!$F$14*MAX(0.6,NORMINV(E75,1,$B$16))</f>
        <v/>
      </c>
      <c r="L75" s="102">
        <f>--(F75&lt;=$B$5)</f>
        <v/>
      </c>
      <c r="M75" s="102">
        <f>IF(L75=1, IF(G75&lt;=$B$6, "+", "-"), IF(G75&lt;=(1-$B$7), "+", "-"))</f>
        <v/>
      </c>
      <c r="N75" s="103">
        <f>IF(M75="+",'05_Bayes_Arbol'!$B$16,'05_Bayes_Arbol'!$B$17)</f>
        <v/>
      </c>
      <c r="O75" s="102">
        <f>SUMPRODUCT(T75:AD75,'01_Supuestos'!$C$34:$M$34)</f>
        <v/>
      </c>
      <c r="P75" s="102">
        <f>N75*O75 + (1-N75)*$B$9</f>
        <v/>
      </c>
      <c r="Q75" s="102">
        <f>--(P75&gt;0)</f>
        <v/>
      </c>
      <c r="R75" s="102">
        <f>IF(L75=1,O75,$B$9)</f>
        <v/>
      </c>
      <c r="S75" s="102">
        <f>-$B$8 + IF(Q75=1, IF(L75=1,O75,$B$9), 0)</f>
        <v/>
      </c>
      <c r="T75" s="101">
        <f>((('01_Supuestos'!C31*$I75)*'01_Supuestos'!$F$11*($H75-'01_Supuestos'!$F$9))-((('01_Supuestos'!C31*$I75)*'01_Supuestos'!$F$11*($H75-'01_Supuestos'!$F$9))*'01_Supuestos'!$F$12)-(('01_Supuestos'!C31*$I75)*'01_Supuestos'!$F$11*$K75)-(IF(('01_Supuestos'!C31*$I75)&gt;0,'01_Supuestos'!$F$15,0)))-((('01_Supuestos'!C31*$I75)*'01_Supuestos'!$F$11*($H75-'01_Supuestos'!$F$9))*'01_Supuestos'!$F$18)-($J75*'01_Supuestos'!C32)-(IF('01_Supuestos'!C30=MAX('01_Supuestos'!$C$30:$M$30),'01_Supuestos'!$F$19,0))-(MAX(0,(((('01_Supuestos'!C31*$I75)*'01_Supuestos'!$F$11*($H75-'01_Supuestos'!$F$9))-((('01_Supuestos'!C31*$I75)*'01_Supuestos'!$F$11*($H75-'01_Supuestos'!$F$9))*'01_Supuestos'!$F$12)-(('01_Supuestos'!C31*$I75)*'01_Supuestos'!$F$11*$K75)-(IF(('01_Supuestos'!C31*$I75)&gt;0,'01_Supuestos'!$F$15,0)))-($J75*'01_Supuestos'!C33)))*'01_Supuestos'!$F$16)</f>
        <v/>
      </c>
      <c r="U75" s="101">
        <f>((('01_Supuestos'!D31*$I75)*'01_Supuestos'!$F$11*($H75-'01_Supuestos'!$F$9))-((('01_Supuestos'!D31*$I75)*'01_Supuestos'!$F$11*($H75-'01_Supuestos'!$F$9))*'01_Supuestos'!$F$12)-(('01_Supuestos'!D31*$I75)*'01_Supuestos'!$F$11*$K75)-(IF(('01_Supuestos'!D31*$I75)&gt;0,'01_Supuestos'!$F$15,0)))-((('01_Supuestos'!D31*$I75)*'01_Supuestos'!$F$11*($H75-'01_Supuestos'!$F$9))*'01_Supuestos'!$F$18)-($J75*'01_Supuestos'!D32)-(IF('01_Supuestos'!D30=MAX('01_Supuestos'!$C$30:$M$30),'01_Supuestos'!$F$19,0))-(MAX(0,(((('01_Supuestos'!D31*$I75)*'01_Supuestos'!$F$11*($H75-'01_Supuestos'!$F$9))-((('01_Supuestos'!D31*$I75)*'01_Supuestos'!$F$11*($H75-'01_Supuestos'!$F$9))*'01_Supuestos'!$F$12)-(('01_Supuestos'!D31*$I75)*'01_Supuestos'!$F$11*$K75)-(IF(('01_Supuestos'!D31*$I75)&gt;0,'01_Supuestos'!$F$15,0)))-($J75*'01_Supuestos'!D33)))*'01_Supuestos'!$F$16)</f>
        <v/>
      </c>
      <c r="V75" s="101">
        <f>((('01_Supuestos'!E31*$I75)*'01_Supuestos'!$F$11*($H75-'01_Supuestos'!$F$9))-((('01_Supuestos'!E31*$I75)*'01_Supuestos'!$F$11*($H75-'01_Supuestos'!$F$9))*'01_Supuestos'!$F$12)-(('01_Supuestos'!E31*$I75)*'01_Supuestos'!$F$11*$K75)-(IF(('01_Supuestos'!E31*$I75)&gt;0,'01_Supuestos'!$F$15,0)))-((('01_Supuestos'!E31*$I75)*'01_Supuestos'!$F$11*($H75-'01_Supuestos'!$F$9))*'01_Supuestos'!$F$18)-($J75*'01_Supuestos'!E32)-(IF('01_Supuestos'!E30=MAX('01_Supuestos'!$C$30:$M$30),'01_Supuestos'!$F$19,0))-(MAX(0,(((('01_Supuestos'!E31*$I75)*'01_Supuestos'!$F$11*($H75-'01_Supuestos'!$F$9))-((('01_Supuestos'!E31*$I75)*'01_Supuestos'!$F$11*($H75-'01_Supuestos'!$F$9))*'01_Supuestos'!$F$12)-(('01_Supuestos'!E31*$I75)*'01_Supuestos'!$F$11*$K75)-(IF(('01_Supuestos'!E31*$I75)&gt;0,'01_Supuestos'!$F$15,0)))-($J75*'01_Supuestos'!E33)))*'01_Supuestos'!$F$16)</f>
        <v/>
      </c>
      <c r="W75" s="101">
        <f>((('01_Supuestos'!F31*$I75)*'01_Supuestos'!$F$11*($H75-'01_Supuestos'!$F$9))-((('01_Supuestos'!F31*$I75)*'01_Supuestos'!$F$11*($H75-'01_Supuestos'!$F$9))*'01_Supuestos'!$F$12)-(('01_Supuestos'!F31*$I75)*'01_Supuestos'!$F$11*$K75)-(IF(('01_Supuestos'!F31*$I75)&gt;0,'01_Supuestos'!$F$15,0)))-((('01_Supuestos'!F31*$I75)*'01_Supuestos'!$F$11*($H75-'01_Supuestos'!$F$9))*'01_Supuestos'!$F$18)-($J75*'01_Supuestos'!F32)-(IF('01_Supuestos'!F30=MAX('01_Supuestos'!$C$30:$M$30),'01_Supuestos'!$F$19,0))-(MAX(0,(((('01_Supuestos'!F31*$I75)*'01_Supuestos'!$F$11*($H75-'01_Supuestos'!$F$9))-((('01_Supuestos'!F31*$I75)*'01_Supuestos'!$F$11*($H75-'01_Supuestos'!$F$9))*'01_Supuestos'!$F$12)-(('01_Supuestos'!F31*$I75)*'01_Supuestos'!$F$11*$K75)-(IF(('01_Supuestos'!F31*$I75)&gt;0,'01_Supuestos'!$F$15,0)))-($J75*'01_Supuestos'!F33)))*'01_Supuestos'!$F$16)</f>
        <v/>
      </c>
      <c r="X75" s="101">
        <f>((('01_Supuestos'!G31*$I75)*'01_Supuestos'!$F$11*($H75-'01_Supuestos'!$F$9))-((('01_Supuestos'!G31*$I75)*'01_Supuestos'!$F$11*($H75-'01_Supuestos'!$F$9))*'01_Supuestos'!$F$12)-(('01_Supuestos'!G31*$I75)*'01_Supuestos'!$F$11*$K75)-(IF(('01_Supuestos'!G31*$I75)&gt;0,'01_Supuestos'!$F$15,0)))-((('01_Supuestos'!G31*$I75)*'01_Supuestos'!$F$11*($H75-'01_Supuestos'!$F$9))*'01_Supuestos'!$F$18)-($J75*'01_Supuestos'!G32)-(IF('01_Supuestos'!G30=MAX('01_Supuestos'!$C$30:$M$30),'01_Supuestos'!$F$19,0))-(MAX(0,(((('01_Supuestos'!G31*$I75)*'01_Supuestos'!$F$11*($H75-'01_Supuestos'!$F$9))-((('01_Supuestos'!G31*$I75)*'01_Supuestos'!$F$11*($H75-'01_Supuestos'!$F$9))*'01_Supuestos'!$F$12)-(('01_Supuestos'!G31*$I75)*'01_Supuestos'!$F$11*$K75)-(IF(('01_Supuestos'!G31*$I75)&gt;0,'01_Supuestos'!$F$15,0)))-($J75*'01_Supuestos'!G33)))*'01_Supuestos'!$F$16)</f>
        <v/>
      </c>
      <c r="Y75" s="101">
        <f>((('01_Supuestos'!H31*$I75)*'01_Supuestos'!$F$11*($H75-'01_Supuestos'!$F$9))-((('01_Supuestos'!H31*$I75)*'01_Supuestos'!$F$11*($H75-'01_Supuestos'!$F$9))*'01_Supuestos'!$F$12)-(('01_Supuestos'!H31*$I75)*'01_Supuestos'!$F$11*$K75)-(IF(('01_Supuestos'!H31*$I75)&gt;0,'01_Supuestos'!$F$15,0)))-((('01_Supuestos'!H31*$I75)*'01_Supuestos'!$F$11*($H75-'01_Supuestos'!$F$9))*'01_Supuestos'!$F$18)-($J75*'01_Supuestos'!H32)-(IF('01_Supuestos'!H30=MAX('01_Supuestos'!$C$30:$M$30),'01_Supuestos'!$F$19,0))-(MAX(0,(((('01_Supuestos'!H31*$I75)*'01_Supuestos'!$F$11*($H75-'01_Supuestos'!$F$9))-((('01_Supuestos'!H31*$I75)*'01_Supuestos'!$F$11*($H75-'01_Supuestos'!$F$9))*'01_Supuestos'!$F$12)-(('01_Supuestos'!H31*$I75)*'01_Supuestos'!$F$11*$K75)-(IF(('01_Supuestos'!H31*$I75)&gt;0,'01_Supuestos'!$F$15,0)))-($J75*'01_Supuestos'!H33)))*'01_Supuestos'!$F$16)</f>
        <v/>
      </c>
      <c r="Z75" s="101">
        <f>((('01_Supuestos'!I31*$I75)*'01_Supuestos'!$F$11*($H75-'01_Supuestos'!$F$9))-((('01_Supuestos'!I31*$I75)*'01_Supuestos'!$F$11*($H75-'01_Supuestos'!$F$9))*'01_Supuestos'!$F$12)-(('01_Supuestos'!I31*$I75)*'01_Supuestos'!$F$11*$K75)-(IF(('01_Supuestos'!I31*$I75)&gt;0,'01_Supuestos'!$F$15,0)))-((('01_Supuestos'!I31*$I75)*'01_Supuestos'!$F$11*($H75-'01_Supuestos'!$F$9))*'01_Supuestos'!$F$18)-($J75*'01_Supuestos'!I32)-(IF('01_Supuestos'!I30=MAX('01_Supuestos'!$C$30:$M$30),'01_Supuestos'!$F$19,0))-(MAX(0,(((('01_Supuestos'!I31*$I75)*'01_Supuestos'!$F$11*($H75-'01_Supuestos'!$F$9))-((('01_Supuestos'!I31*$I75)*'01_Supuestos'!$F$11*($H75-'01_Supuestos'!$F$9))*'01_Supuestos'!$F$12)-(('01_Supuestos'!I31*$I75)*'01_Supuestos'!$F$11*$K75)-(IF(('01_Supuestos'!I31*$I75)&gt;0,'01_Supuestos'!$F$15,0)))-($J75*'01_Supuestos'!I33)))*'01_Supuestos'!$F$16)</f>
        <v/>
      </c>
      <c r="AA75" s="101">
        <f>((('01_Supuestos'!J31*$I75)*'01_Supuestos'!$F$11*($H75-'01_Supuestos'!$F$9))-((('01_Supuestos'!J31*$I75)*'01_Supuestos'!$F$11*($H75-'01_Supuestos'!$F$9))*'01_Supuestos'!$F$12)-(('01_Supuestos'!J31*$I75)*'01_Supuestos'!$F$11*$K75)-(IF(('01_Supuestos'!J31*$I75)&gt;0,'01_Supuestos'!$F$15,0)))-((('01_Supuestos'!J31*$I75)*'01_Supuestos'!$F$11*($H75-'01_Supuestos'!$F$9))*'01_Supuestos'!$F$18)-($J75*'01_Supuestos'!J32)-(IF('01_Supuestos'!J30=MAX('01_Supuestos'!$C$30:$M$30),'01_Supuestos'!$F$19,0))-(MAX(0,(((('01_Supuestos'!J31*$I75)*'01_Supuestos'!$F$11*($H75-'01_Supuestos'!$F$9))-((('01_Supuestos'!J31*$I75)*'01_Supuestos'!$F$11*($H75-'01_Supuestos'!$F$9))*'01_Supuestos'!$F$12)-(('01_Supuestos'!J31*$I75)*'01_Supuestos'!$F$11*$K75)-(IF(('01_Supuestos'!J31*$I75)&gt;0,'01_Supuestos'!$F$15,0)))-($J75*'01_Supuestos'!J33)))*'01_Supuestos'!$F$16)</f>
        <v/>
      </c>
      <c r="AB75" s="101">
        <f>((('01_Supuestos'!K31*$I75)*'01_Supuestos'!$F$11*($H75-'01_Supuestos'!$F$9))-((('01_Supuestos'!K31*$I75)*'01_Supuestos'!$F$11*($H75-'01_Supuestos'!$F$9))*'01_Supuestos'!$F$12)-(('01_Supuestos'!K31*$I75)*'01_Supuestos'!$F$11*$K75)-(IF(('01_Supuestos'!K31*$I75)&gt;0,'01_Supuestos'!$F$15,0)))-((('01_Supuestos'!K31*$I75)*'01_Supuestos'!$F$11*($H75-'01_Supuestos'!$F$9))*'01_Supuestos'!$F$18)-($J75*'01_Supuestos'!K32)-(IF('01_Supuestos'!K30=MAX('01_Supuestos'!$C$30:$M$30),'01_Supuestos'!$F$19,0))-(MAX(0,(((('01_Supuestos'!K31*$I75)*'01_Supuestos'!$F$11*($H75-'01_Supuestos'!$F$9))-((('01_Supuestos'!K31*$I75)*'01_Supuestos'!$F$11*($H75-'01_Supuestos'!$F$9))*'01_Supuestos'!$F$12)-(('01_Supuestos'!K31*$I75)*'01_Supuestos'!$F$11*$K75)-(IF(('01_Supuestos'!K31*$I75)&gt;0,'01_Supuestos'!$F$15,0)))-($J75*'01_Supuestos'!K33)))*'01_Supuestos'!$F$16)</f>
        <v/>
      </c>
      <c r="AC75" s="101">
        <f>((('01_Supuestos'!L31*$I75)*'01_Supuestos'!$F$11*($H75-'01_Supuestos'!$F$9))-((('01_Supuestos'!L31*$I75)*'01_Supuestos'!$F$11*($H75-'01_Supuestos'!$F$9))*'01_Supuestos'!$F$12)-(('01_Supuestos'!L31*$I75)*'01_Supuestos'!$F$11*$K75)-(IF(('01_Supuestos'!L31*$I75)&gt;0,'01_Supuestos'!$F$15,0)))-((('01_Supuestos'!L31*$I75)*'01_Supuestos'!$F$11*($H75-'01_Supuestos'!$F$9))*'01_Supuestos'!$F$18)-($J75*'01_Supuestos'!L32)-(IF('01_Supuestos'!L30=MAX('01_Supuestos'!$C$30:$M$30),'01_Supuestos'!$F$19,0))-(MAX(0,(((('01_Supuestos'!L31*$I75)*'01_Supuestos'!$F$11*($H75-'01_Supuestos'!$F$9))-((('01_Supuestos'!L31*$I75)*'01_Supuestos'!$F$11*($H75-'01_Supuestos'!$F$9))*'01_Supuestos'!$F$12)-(('01_Supuestos'!L31*$I75)*'01_Supuestos'!$F$11*$K75)-(IF(('01_Supuestos'!L31*$I75)&gt;0,'01_Supuestos'!$F$15,0)))-($J75*'01_Supuestos'!L33)))*'01_Supuestos'!$F$16)</f>
        <v/>
      </c>
      <c r="AD75" s="101">
        <f>((('01_Supuestos'!M31*$I75)*'01_Supuestos'!$F$11*($H75-'01_Supuestos'!$F$9))-((('01_Supuestos'!M31*$I75)*'01_Supuestos'!$F$11*($H75-'01_Supuestos'!$F$9))*'01_Supuestos'!$F$12)-(('01_Supuestos'!M31*$I75)*'01_Supuestos'!$F$11*$K75)-(IF(('01_Supuestos'!M31*$I75)&gt;0,'01_Supuestos'!$F$15,0)))-((('01_Supuestos'!M31*$I75)*'01_Supuestos'!$F$11*($H75-'01_Supuestos'!$F$9))*'01_Supuestos'!$F$18)-($J75*'01_Supuestos'!M32)-(IF('01_Supuestos'!M30=MAX('01_Supuestos'!$C$30:$M$30),'01_Supuestos'!$F$19,0))-(MAX(0,(((('01_Supuestos'!M31*$I75)*'01_Supuestos'!$F$11*($H75-'01_Supuestos'!$F$9))-((('01_Supuestos'!M31*$I75)*'01_Supuestos'!$F$11*($H75-'01_Supuestos'!$F$9))*'01_Supuestos'!$F$12)-(('01_Supuestos'!M31*$I75)*'01_Supuestos'!$F$11*$K75)-(IF(('01_Supuestos'!M31*$I75)&gt;0,'01_Supuestos'!$F$15,0)))-($J75*'01_Supuestos'!M33)))*'01_Supuestos'!$F$16)</f>
        <v/>
      </c>
      <c r="AE75" s="101">
        <f>0</f>
        <v/>
      </c>
      <c r="AF75" s="108">
        <f>IF(S75&gt;R75,"Appraisal+Decision",IF(S75&lt;R75,"Develop Now","Indiferente"))</f>
        <v/>
      </c>
    </row>
    <row r="76">
      <c r="A76" s="6" t="n">
        <v>46</v>
      </c>
      <c r="B76" s="27">
        <f>RAND()</f>
        <v/>
      </c>
      <c r="C76" s="27">
        <f>RAND()</f>
        <v/>
      </c>
      <c r="D76" s="27">
        <f>RAND()</f>
        <v/>
      </c>
      <c r="E76" s="27">
        <f>RAND()</f>
        <v/>
      </c>
      <c r="F76" s="27">
        <f>RAND()</f>
        <v/>
      </c>
      <c r="G76" s="27">
        <f>RAND()</f>
        <v/>
      </c>
      <c r="H76" s="102">
        <f>IF(B76&lt;($B$11-$B$10)/($B$12-$B$10), $B$10+SQRT(B76*($B$11-$B$10)*($B$12-$B$10)), $B$12-SQRT((1-B76)*($B$12-$B$11)*($B$12-$B$10)))</f>
        <v/>
      </c>
      <c r="I76" s="27">
        <f>MAX(0.1,NORMINV(C76,$B$13,$B$14))</f>
        <v/>
      </c>
      <c r="J76" s="102">
        <f>'01_Supuestos'!$F$13*MAX(0.65,NORMINV(D76,1,$B$15))</f>
        <v/>
      </c>
      <c r="K76" s="102">
        <f>'01_Supuestos'!$F$14*MAX(0.6,NORMINV(E76,1,$B$16))</f>
        <v/>
      </c>
      <c r="L76" s="102">
        <f>--(F76&lt;=$B$5)</f>
        <v/>
      </c>
      <c r="M76" s="102">
        <f>IF(L76=1, IF(G76&lt;=$B$6, "+", "-"), IF(G76&lt;=(1-$B$7), "+", "-"))</f>
        <v/>
      </c>
      <c r="N76" s="103">
        <f>IF(M76="+",'05_Bayes_Arbol'!$B$16,'05_Bayes_Arbol'!$B$17)</f>
        <v/>
      </c>
      <c r="O76" s="102">
        <f>SUMPRODUCT(T76:AD76,'01_Supuestos'!$C$34:$M$34)</f>
        <v/>
      </c>
      <c r="P76" s="102">
        <f>N76*O76 + (1-N76)*$B$9</f>
        <v/>
      </c>
      <c r="Q76" s="102">
        <f>--(P76&gt;0)</f>
        <v/>
      </c>
      <c r="R76" s="102">
        <f>IF(L76=1,O76,$B$9)</f>
        <v/>
      </c>
      <c r="S76" s="102">
        <f>-$B$8 + IF(Q76=1, IF(L76=1,O76,$B$9), 0)</f>
        <v/>
      </c>
      <c r="T76" s="101">
        <f>((('01_Supuestos'!C31*$I76)*'01_Supuestos'!$F$11*($H76-'01_Supuestos'!$F$9))-((('01_Supuestos'!C31*$I76)*'01_Supuestos'!$F$11*($H76-'01_Supuestos'!$F$9))*'01_Supuestos'!$F$12)-(('01_Supuestos'!C31*$I76)*'01_Supuestos'!$F$11*$K76)-(IF(('01_Supuestos'!C31*$I76)&gt;0,'01_Supuestos'!$F$15,0)))-((('01_Supuestos'!C31*$I76)*'01_Supuestos'!$F$11*($H76-'01_Supuestos'!$F$9))*'01_Supuestos'!$F$18)-($J76*'01_Supuestos'!C32)-(IF('01_Supuestos'!C30=MAX('01_Supuestos'!$C$30:$M$30),'01_Supuestos'!$F$19,0))-(MAX(0,(((('01_Supuestos'!C31*$I76)*'01_Supuestos'!$F$11*($H76-'01_Supuestos'!$F$9))-((('01_Supuestos'!C31*$I76)*'01_Supuestos'!$F$11*($H76-'01_Supuestos'!$F$9))*'01_Supuestos'!$F$12)-(('01_Supuestos'!C31*$I76)*'01_Supuestos'!$F$11*$K76)-(IF(('01_Supuestos'!C31*$I76)&gt;0,'01_Supuestos'!$F$15,0)))-($J76*'01_Supuestos'!C33)))*'01_Supuestos'!$F$16)</f>
        <v/>
      </c>
      <c r="U76" s="101">
        <f>((('01_Supuestos'!D31*$I76)*'01_Supuestos'!$F$11*($H76-'01_Supuestos'!$F$9))-((('01_Supuestos'!D31*$I76)*'01_Supuestos'!$F$11*($H76-'01_Supuestos'!$F$9))*'01_Supuestos'!$F$12)-(('01_Supuestos'!D31*$I76)*'01_Supuestos'!$F$11*$K76)-(IF(('01_Supuestos'!D31*$I76)&gt;0,'01_Supuestos'!$F$15,0)))-((('01_Supuestos'!D31*$I76)*'01_Supuestos'!$F$11*($H76-'01_Supuestos'!$F$9))*'01_Supuestos'!$F$18)-($J76*'01_Supuestos'!D32)-(IF('01_Supuestos'!D30=MAX('01_Supuestos'!$C$30:$M$30),'01_Supuestos'!$F$19,0))-(MAX(0,(((('01_Supuestos'!D31*$I76)*'01_Supuestos'!$F$11*($H76-'01_Supuestos'!$F$9))-((('01_Supuestos'!D31*$I76)*'01_Supuestos'!$F$11*($H76-'01_Supuestos'!$F$9))*'01_Supuestos'!$F$12)-(('01_Supuestos'!D31*$I76)*'01_Supuestos'!$F$11*$K76)-(IF(('01_Supuestos'!D31*$I76)&gt;0,'01_Supuestos'!$F$15,0)))-($J76*'01_Supuestos'!D33)))*'01_Supuestos'!$F$16)</f>
        <v/>
      </c>
      <c r="V76" s="101">
        <f>((('01_Supuestos'!E31*$I76)*'01_Supuestos'!$F$11*($H76-'01_Supuestos'!$F$9))-((('01_Supuestos'!E31*$I76)*'01_Supuestos'!$F$11*($H76-'01_Supuestos'!$F$9))*'01_Supuestos'!$F$12)-(('01_Supuestos'!E31*$I76)*'01_Supuestos'!$F$11*$K76)-(IF(('01_Supuestos'!E31*$I76)&gt;0,'01_Supuestos'!$F$15,0)))-((('01_Supuestos'!E31*$I76)*'01_Supuestos'!$F$11*($H76-'01_Supuestos'!$F$9))*'01_Supuestos'!$F$18)-($J76*'01_Supuestos'!E32)-(IF('01_Supuestos'!E30=MAX('01_Supuestos'!$C$30:$M$30),'01_Supuestos'!$F$19,0))-(MAX(0,(((('01_Supuestos'!E31*$I76)*'01_Supuestos'!$F$11*($H76-'01_Supuestos'!$F$9))-((('01_Supuestos'!E31*$I76)*'01_Supuestos'!$F$11*($H76-'01_Supuestos'!$F$9))*'01_Supuestos'!$F$12)-(('01_Supuestos'!E31*$I76)*'01_Supuestos'!$F$11*$K76)-(IF(('01_Supuestos'!E31*$I76)&gt;0,'01_Supuestos'!$F$15,0)))-($J76*'01_Supuestos'!E33)))*'01_Supuestos'!$F$16)</f>
        <v/>
      </c>
      <c r="W76" s="101">
        <f>((('01_Supuestos'!F31*$I76)*'01_Supuestos'!$F$11*($H76-'01_Supuestos'!$F$9))-((('01_Supuestos'!F31*$I76)*'01_Supuestos'!$F$11*($H76-'01_Supuestos'!$F$9))*'01_Supuestos'!$F$12)-(('01_Supuestos'!F31*$I76)*'01_Supuestos'!$F$11*$K76)-(IF(('01_Supuestos'!F31*$I76)&gt;0,'01_Supuestos'!$F$15,0)))-((('01_Supuestos'!F31*$I76)*'01_Supuestos'!$F$11*($H76-'01_Supuestos'!$F$9))*'01_Supuestos'!$F$18)-($J76*'01_Supuestos'!F32)-(IF('01_Supuestos'!F30=MAX('01_Supuestos'!$C$30:$M$30),'01_Supuestos'!$F$19,0))-(MAX(0,(((('01_Supuestos'!F31*$I76)*'01_Supuestos'!$F$11*($H76-'01_Supuestos'!$F$9))-((('01_Supuestos'!F31*$I76)*'01_Supuestos'!$F$11*($H76-'01_Supuestos'!$F$9))*'01_Supuestos'!$F$12)-(('01_Supuestos'!F31*$I76)*'01_Supuestos'!$F$11*$K76)-(IF(('01_Supuestos'!F31*$I76)&gt;0,'01_Supuestos'!$F$15,0)))-($J76*'01_Supuestos'!F33)))*'01_Supuestos'!$F$16)</f>
        <v/>
      </c>
      <c r="X76" s="101">
        <f>((('01_Supuestos'!G31*$I76)*'01_Supuestos'!$F$11*($H76-'01_Supuestos'!$F$9))-((('01_Supuestos'!G31*$I76)*'01_Supuestos'!$F$11*($H76-'01_Supuestos'!$F$9))*'01_Supuestos'!$F$12)-(('01_Supuestos'!G31*$I76)*'01_Supuestos'!$F$11*$K76)-(IF(('01_Supuestos'!G31*$I76)&gt;0,'01_Supuestos'!$F$15,0)))-((('01_Supuestos'!G31*$I76)*'01_Supuestos'!$F$11*($H76-'01_Supuestos'!$F$9))*'01_Supuestos'!$F$18)-($J76*'01_Supuestos'!G32)-(IF('01_Supuestos'!G30=MAX('01_Supuestos'!$C$30:$M$30),'01_Supuestos'!$F$19,0))-(MAX(0,(((('01_Supuestos'!G31*$I76)*'01_Supuestos'!$F$11*($H76-'01_Supuestos'!$F$9))-((('01_Supuestos'!G31*$I76)*'01_Supuestos'!$F$11*($H76-'01_Supuestos'!$F$9))*'01_Supuestos'!$F$12)-(('01_Supuestos'!G31*$I76)*'01_Supuestos'!$F$11*$K76)-(IF(('01_Supuestos'!G31*$I76)&gt;0,'01_Supuestos'!$F$15,0)))-($J76*'01_Supuestos'!G33)))*'01_Supuestos'!$F$16)</f>
        <v/>
      </c>
      <c r="Y76" s="101">
        <f>((('01_Supuestos'!H31*$I76)*'01_Supuestos'!$F$11*($H76-'01_Supuestos'!$F$9))-((('01_Supuestos'!H31*$I76)*'01_Supuestos'!$F$11*($H76-'01_Supuestos'!$F$9))*'01_Supuestos'!$F$12)-(('01_Supuestos'!H31*$I76)*'01_Supuestos'!$F$11*$K76)-(IF(('01_Supuestos'!H31*$I76)&gt;0,'01_Supuestos'!$F$15,0)))-((('01_Supuestos'!H31*$I76)*'01_Supuestos'!$F$11*($H76-'01_Supuestos'!$F$9))*'01_Supuestos'!$F$18)-($J76*'01_Supuestos'!H32)-(IF('01_Supuestos'!H30=MAX('01_Supuestos'!$C$30:$M$30),'01_Supuestos'!$F$19,0))-(MAX(0,(((('01_Supuestos'!H31*$I76)*'01_Supuestos'!$F$11*($H76-'01_Supuestos'!$F$9))-((('01_Supuestos'!H31*$I76)*'01_Supuestos'!$F$11*($H76-'01_Supuestos'!$F$9))*'01_Supuestos'!$F$12)-(('01_Supuestos'!H31*$I76)*'01_Supuestos'!$F$11*$K76)-(IF(('01_Supuestos'!H31*$I76)&gt;0,'01_Supuestos'!$F$15,0)))-($J76*'01_Supuestos'!H33)))*'01_Supuestos'!$F$16)</f>
        <v/>
      </c>
      <c r="Z76" s="101">
        <f>((('01_Supuestos'!I31*$I76)*'01_Supuestos'!$F$11*($H76-'01_Supuestos'!$F$9))-((('01_Supuestos'!I31*$I76)*'01_Supuestos'!$F$11*($H76-'01_Supuestos'!$F$9))*'01_Supuestos'!$F$12)-(('01_Supuestos'!I31*$I76)*'01_Supuestos'!$F$11*$K76)-(IF(('01_Supuestos'!I31*$I76)&gt;0,'01_Supuestos'!$F$15,0)))-((('01_Supuestos'!I31*$I76)*'01_Supuestos'!$F$11*($H76-'01_Supuestos'!$F$9))*'01_Supuestos'!$F$18)-($J76*'01_Supuestos'!I32)-(IF('01_Supuestos'!I30=MAX('01_Supuestos'!$C$30:$M$30),'01_Supuestos'!$F$19,0))-(MAX(0,(((('01_Supuestos'!I31*$I76)*'01_Supuestos'!$F$11*($H76-'01_Supuestos'!$F$9))-((('01_Supuestos'!I31*$I76)*'01_Supuestos'!$F$11*($H76-'01_Supuestos'!$F$9))*'01_Supuestos'!$F$12)-(('01_Supuestos'!I31*$I76)*'01_Supuestos'!$F$11*$K76)-(IF(('01_Supuestos'!I31*$I76)&gt;0,'01_Supuestos'!$F$15,0)))-($J76*'01_Supuestos'!I33)))*'01_Supuestos'!$F$16)</f>
        <v/>
      </c>
      <c r="AA76" s="101">
        <f>((('01_Supuestos'!J31*$I76)*'01_Supuestos'!$F$11*($H76-'01_Supuestos'!$F$9))-((('01_Supuestos'!J31*$I76)*'01_Supuestos'!$F$11*($H76-'01_Supuestos'!$F$9))*'01_Supuestos'!$F$12)-(('01_Supuestos'!J31*$I76)*'01_Supuestos'!$F$11*$K76)-(IF(('01_Supuestos'!J31*$I76)&gt;0,'01_Supuestos'!$F$15,0)))-((('01_Supuestos'!J31*$I76)*'01_Supuestos'!$F$11*($H76-'01_Supuestos'!$F$9))*'01_Supuestos'!$F$18)-($J76*'01_Supuestos'!J32)-(IF('01_Supuestos'!J30=MAX('01_Supuestos'!$C$30:$M$30),'01_Supuestos'!$F$19,0))-(MAX(0,(((('01_Supuestos'!J31*$I76)*'01_Supuestos'!$F$11*($H76-'01_Supuestos'!$F$9))-((('01_Supuestos'!J31*$I76)*'01_Supuestos'!$F$11*($H76-'01_Supuestos'!$F$9))*'01_Supuestos'!$F$12)-(('01_Supuestos'!J31*$I76)*'01_Supuestos'!$F$11*$K76)-(IF(('01_Supuestos'!J31*$I76)&gt;0,'01_Supuestos'!$F$15,0)))-($J76*'01_Supuestos'!J33)))*'01_Supuestos'!$F$16)</f>
        <v/>
      </c>
      <c r="AB76" s="101">
        <f>((('01_Supuestos'!K31*$I76)*'01_Supuestos'!$F$11*($H76-'01_Supuestos'!$F$9))-((('01_Supuestos'!K31*$I76)*'01_Supuestos'!$F$11*($H76-'01_Supuestos'!$F$9))*'01_Supuestos'!$F$12)-(('01_Supuestos'!K31*$I76)*'01_Supuestos'!$F$11*$K76)-(IF(('01_Supuestos'!K31*$I76)&gt;0,'01_Supuestos'!$F$15,0)))-((('01_Supuestos'!K31*$I76)*'01_Supuestos'!$F$11*($H76-'01_Supuestos'!$F$9))*'01_Supuestos'!$F$18)-($J76*'01_Supuestos'!K32)-(IF('01_Supuestos'!K30=MAX('01_Supuestos'!$C$30:$M$30),'01_Supuestos'!$F$19,0))-(MAX(0,(((('01_Supuestos'!K31*$I76)*'01_Supuestos'!$F$11*($H76-'01_Supuestos'!$F$9))-((('01_Supuestos'!K31*$I76)*'01_Supuestos'!$F$11*($H76-'01_Supuestos'!$F$9))*'01_Supuestos'!$F$12)-(('01_Supuestos'!K31*$I76)*'01_Supuestos'!$F$11*$K76)-(IF(('01_Supuestos'!K31*$I76)&gt;0,'01_Supuestos'!$F$15,0)))-($J76*'01_Supuestos'!K33)))*'01_Supuestos'!$F$16)</f>
        <v/>
      </c>
      <c r="AC76" s="101">
        <f>((('01_Supuestos'!L31*$I76)*'01_Supuestos'!$F$11*($H76-'01_Supuestos'!$F$9))-((('01_Supuestos'!L31*$I76)*'01_Supuestos'!$F$11*($H76-'01_Supuestos'!$F$9))*'01_Supuestos'!$F$12)-(('01_Supuestos'!L31*$I76)*'01_Supuestos'!$F$11*$K76)-(IF(('01_Supuestos'!L31*$I76)&gt;0,'01_Supuestos'!$F$15,0)))-((('01_Supuestos'!L31*$I76)*'01_Supuestos'!$F$11*($H76-'01_Supuestos'!$F$9))*'01_Supuestos'!$F$18)-($J76*'01_Supuestos'!L32)-(IF('01_Supuestos'!L30=MAX('01_Supuestos'!$C$30:$M$30),'01_Supuestos'!$F$19,0))-(MAX(0,(((('01_Supuestos'!L31*$I76)*'01_Supuestos'!$F$11*($H76-'01_Supuestos'!$F$9))-((('01_Supuestos'!L31*$I76)*'01_Supuestos'!$F$11*($H76-'01_Supuestos'!$F$9))*'01_Supuestos'!$F$12)-(('01_Supuestos'!L31*$I76)*'01_Supuestos'!$F$11*$K76)-(IF(('01_Supuestos'!L31*$I76)&gt;0,'01_Supuestos'!$F$15,0)))-($J76*'01_Supuestos'!L33)))*'01_Supuestos'!$F$16)</f>
        <v/>
      </c>
      <c r="AD76" s="101">
        <f>((('01_Supuestos'!M31*$I76)*'01_Supuestos'!$F$11*($H76-'01_Supuestos'!$F$9))-((('01_Supuestos'!M31*$I76)*'01_Supuestos'!$F$11*($H76-'01_Supuestos'!$F$9))*'01_Supuestos'!$F$12)-(('01_Supuestos'!M31*$I76)*'01_Supuestos'!$F$11*$K76)-(IF(('01_Supuestos'!M31*$I76)&gt;0,'01_Supuestos'!$F$15,0)))-((('01_Supuestos'!M31*$I76)*'01_Supuestos'!$F$11*($H76-'01_Supuestos'!$F$9))*'01_Supuestos'!$F$18)-($J76*'01_Supuestos'!M32)-(IF('01_Supuestos'!M30=MAX('01_Supuestos'!$C$30:$M$30),'01_Supuestos'!$F$19,0))-(MAX(0,(((('01_Supuestos'!M31*$I76)*'01_Supuestos'!$F$11*($H76-'01_Supuestos'!$F$9))-((('01_Supuestos'!M31*$I76)*'01_Supuestos'!$F$11*($H76-'01_Supuestos'!$F$9))*'01_Supuestos'!$F$12)-(('01_Supuestos'!M31*$I76)*'01_Supuestos'!$F$11*$K76)-(IF(('01_Supuestos'!M31*$I76)&gt;0,'01_Supuestos'!$F$15,0)))-($J76*'01_Supuestos'!M33)))*'01_Supuestos'!$F$16)</f>
        <v/>
      </c>
      <c r="AE76" s="101">
        <f>0</f>
        <v/>
      </c>
      <c r="AF76" s="108">
        <f>IF(S76&gt;R76,"Appraisal+Decision",IF(S76&lt;R76,"Develop Now","Indiferente"))</f>
        <v/>
      </c>
    </row>
    <row r="77">
      <c r="A77" s="6" t="n">
        <v>47</v>
      </c>
      <c r="B77" s="27">
        <f>RAND()</f>
        <v/>
      </c>
      <c r="C77" s="27">
        <f>RAND()</f>
        <v/>
      </c>
      <c r="D77" s="27">
        <f>RAND()</f>
        <v/>
      </c>
      <c r="E77" s="27">
        <f>RAND()</f>
        <v/>
      </c>
      <c r="F77" s="27">
        <f>RAND()</f>
        <v/>
      </c>
      <c r="G77" s="27">
        <f>RAND()</f>
        <v/>
      </c>
      <c r="H77" s="102">
        <f>IF(B77&lt;($B$11-$B$10)/($B$12-$B$10), $B$10+SQRT(B77*($B$11-$B$10)*($B$12-$B$10)), $B$12-SQRT((1-B77)*($B$12-$B$11)*($B$12-$B$10)))</f>
        <v/>
      </c>
      <c r="I77" s="27">
        <f>MAX(0.1,NORMINV(C77,$B$13,$B$14))</f>
        <v/>
      </c>
      <c r="J77" s="102">
        <f>'01_Supuestos'!$F$13*MAX(0.65,NORMINV(D77,1,$B$15))</f>
        <v/>
      </c>
      <c r="K77" s="102">
        <f>'01_Supuestos'!$F$14*MAX(0.6,NORMINV(E77,1,$B$16))</f>
        <v/>
      </c>
      <c r="L77" s="102">
        <f>--(F77&lt;=$B$5)</f>
        <v/>
      </c>
      <c r="M77" s="102">
        <f>IF(L77=1, IF(G77&lt;=$B$6, "+", "-"), IF(G77&lt;=(1-$B$7), "+", "-"))</f>
        <v/>
      </c>
      <c r="N77" s="103">
        <f>IF(M77="+",'05_Bayes_Arbol'!$B$16,'05_Bayes_Arbol'!$B$17)</f>
        <v/>
      </c>
      <c r="O77" s="102">
        <f>SUMPRODUCT(T77:AD77,'01_Supuestos'!$C$34:$M$34)</f>
        <v/>
      </c>
      <c r="P77" s="102">
        <f>N77*O77 + (1-N77)*$B$9</f>
        <v/>
      </c>
      <c r="Q77" s="102">
        <f>--(P77&gt;0)</f>
        <v/>
      </c>
      <c r="R77" s="102">
        <f>IF(L77=1,O77,$B$9)</f>
        <v/>
      </c>
      <c r="S77" s="102">
        <f>-$B$8 + IF(Q77=1, IF(L77=1,O77,$B$9), 0)</f>
        <v/>
      </c>
      <c r="T77" s="101">
        <f>((('01_Supuestos'!C31*$I77)*'01_Supuestos'!$F$11*($H77-'01_Supuestos'!$F$9))-((('01_Supuestos'!C31*$I77)*'01_Supuestos'!$F$11*($H77-'01_Supuestos'!$F$9))*'01_Supuestos'!$F$12)-(('01_Supuestos'!C31*$I77)*'01_Supuestos'!$F$11*$K77)-(IF(('01_Supuestos'!C31*$I77)&gt;0,'01_Supuestos'!$F$15,0)))-((('01_Supuestos'!C31*$I77)*'01_Supuestos'!$F$11*($H77-'01_Supuestos'!$F$9))*'01_Supuestos'!$F$18)-($J77*'01_Supuestos'!C32)-(IF('01_Supuestos'!C30=MAX('01_Supuestos'!$C$30:$M$30),'01_Supuestos'!$F$19,0))-(MAX(0,(((('01_Supuestos'!C31*$I77)*'01_Supuestos'!$F$11*($H77-'01_Supuestos'!$F$9))-((('01_Supuestos'!C31*$I77)*'01_Supuestos'!$F$11*($H77-'01_Supuestos'!$F$9))*'01_Supuestos'!$F$12)-(('01_Supuestos'!C31*$I77)*'01_Supuestos'!$F$11*$K77)-(IF(('01_Supuestos'!C31*$I77)&gt;0,'01_Supuestos'!$F$15,0)))-($J77*'01_Supuestos'!C33)))*'01_Supuestos'!$F$16)</f>
        <v/>
      </c>
      <c r="U77" s="101">
        <f>((('01_Supuestos'!D31*$I77)*'01_Supuestos'!$F$11*($H77-'01_Supuestos'!$F$9))-((('01_Supuestos'!D31*$I77)*'01_Supuestos'!$F$11*($H77-'01_Supuestos'!$F$9))*'01_Supuestos'!$F$12)-(('01_Supuestos'!D31*$I77)*'01_Supuestos'!$F$11*$K77)-(IF(('01_Supuestos'!D31*$I77)&gt;0,'01_Supuestos'!$F$15,0)))-((('01_Supuestos'!D31*$I77)*'01_Supuestos'!$F$11*($H77-'01_Supuestos'!$F$9))*'01_Supuestos'!$F$18)-($J77*'01_Supuestos'!D32)-(IF('01_Supuestos'!D30=MAX('01_Supuestos'!$C$30:$M$30),'01_Supuestos'!$F$19,0))-(MAX(0,(((('01_Supuestos'!D31*$I77)*'01_Supuestos'!$F$11*($H77-'01_Supuestos'!$F$9))-((('01_Supuestos'!D31*$I77)*'01_Supuestos'!$F$11*($H77-'01_Supuestos'!$F$9))*'01_Supuestos'!$F$12)-(('01_Supuestos'!D31*$I77)*'01_Supuestos'!$F$11*$K77)-(IF(('01_Supuestos'!D31*$I77)&gt;0,'01_Supuestos'!$F$15,0)))-($J77*'01_Supuestos'!D33)))*'01_Supuestos'!$F$16)</f>
        <v/>
      </c>
      <c r="V77" s="101">
        <f>((('01_Supuestos'!E31*$I77)*'01_Supuestos'!$F$11*($H77-'01_Supuestos'!$F$9))-((('01_Supuestos'!E31*$I77)*'01_Supuestos'!$F$11*($H77-'01_Supuestos'!$F$9))*'01_Supuestos'!$F$12)-(('01_Supuestos'!E31*$I77)*'01_Supuestos'!$F$11*$K77)-(IF(('01_Supuestos'!E31*$I77)&gt;0,'01_Supuestos'!$F$15,0)))-((('01_Supuestos'!E31*$I77)*'01_Supuestos'!$F$11*($H77-'01_Supuestos'!$F$9))*'01_Supuestos'!$F$18)-($J77*'01_Supuestos'!E32)-(IF('01_Supuestos'!E30=MAX('01_Supuestos'!$C$30:$M$30),'01_Supuestos'!$F$19,0))-(MAX(0,(((('01_Supuestos'!E31*$I77)*'01_Supuestos'!$F$11*($H77-'01_Supuestos'!$F$9))-((('01_Supuestos'!E31*$I77)*'01_Supuestos'!$F$11*($H77-'01_Supuestos'!$F$9))*'01_Supuestos'!$F$12)-(('01_Supuestos'!E31*$I77)*'01_Supuestos'!$F$11*$K77)-(IF(('01_Supuestos'!E31*$I77)&gt;0,'01_Supuestos'!$F$15,0)))-($J77*'01_Supuestos'!E33)))*'01_Supuestos'!$F$16)</f>
        <v/>
      </c>
      <c r="W77" s="101">
        <f>((('01_Supuestos'!F31*$I77)*'01_Supuestos'!$F$11*($H77-'01_Supuestos'!$F$9))-((('01_Supuestos'!F31*$I77)*'01_Supuestos'!$F$11*($H77-'01_Supuestos'!$F$9))*'01_Supuestos'!$F$12)-(('01_Supuestos'!F31*$I77)*'01_Supuestos'!$F$11*$K77)-(IF(('01_Supuestos'!F31*$I77)&gt;0,'01_Supuestos'!$F$15,0)))-((('01_Supuestos'!F31*$I77)*'01_Supuestos'!$F$11*($H77-'01_Supuestos'!$F$9))*'01_Supuestos'!$F$18)-($J77*'01_Supuestos'!F32)-(IF('01_Supuestos'!F30=MAX('01_Supuestos'!$C$30:$M$30),'01_Supuestos'!$F$19,0))-(MAX(0,(((('01_Supuestos'!F31*$I77)*'01_Supuestos'!$F$11*($H77-'01_Supuestos'!$F$9))-((('01_Supuestos'!F31*$I77)*'01_Supuestos'!$F$11*($H77-'01_Supuestos'!$F$9))*'01_Supuestos'!$F$12)-(('01_Supuestos'!F31*$I77)*'01_Supuestos'!$F$11*$K77)-(IF(('01_Supuestos'!F31*$I77)&gt;0,'01_Supuestos'!$F$15,0)))-($J77*'01_Supuestos'!F33)))*'01_Supuestos'!$F$16)</f>
        <v/>
      </c>
      <c r="X77" s="101">
        <f>((('01_Supuestos'!G31*$I77)*'01_Supuestos'!$F$11*($H77-'01_Supuestos'!$F$9))-((('01_Supuestos'!G31*$I77)*'01_Supuestos'!$F$11*($H77-'01_Supuestos'!$F$9))*'01_Supuestos'!$F$12)-(('01_Supuestos'!G31*$I77)*'01_Supuestos'!$F$11*$K77)-(IF(('01_Supuestos'!G31*$I77)&gt;0,'01_Supuestos'!$F$15,0)))-((('01_Supuestos'!G31*$I77)*'01_Supuestos'!$F$11*($H77-'01_Supuestos'!$F$9))*'01_Supuestos'!$F$18)-($J77*'01_Supuestos'!G32)-(IF('01_Supuestos'!G30=MAX('01_Supuestos'!$C$30:$M$30),'01_Supuestos'!$F$19,0))-(MAX(0,(((('01_Supuestos'!G31*$I77)*'01_Supuestos'!$F$11*($H77-'01_Supuestos'!$F$9))-((('01_Supuestos'!G31*$I77)*'01_Supuestos'!$F$11*($H77-'01_Supuestos'!$F$9))*'01_Supuestos'!$F$12)-(('01_Supuestos'!G31*$I77)*'01_Supuestos'!$F$11*$K77)-(IF(('01_Supuestos'!G31*$I77)&gt;0,'01_Supuestos'!$F$15,0)))-($J77*'01_Supuestos'!G33)))*'01_Supuestos'!$F$16)</f>
        <v/>
      </c>
      <c r="Y77" s="101">
        <f>((('01_Supuestos'!H31*$I77)*'01_Supuestos'!$F$11*($H77-'01_Supuestos'!$F$9))-((('01_Supuestos'!H31*$I77)*'01_Supuestos'!$F$11*($H77-'01_Supuestos'!$F$9))*'01_Supuestos'!$F$12)-(('01_Supuestos'!H31*$I77)*'01_Supuestos'!$F$11*$K77)-(IF(('01_Supuestos'!H31*$I77)&gt;0,'01_Supuestos'!$F$15,0)))-((('01_Supuestos'!H31*$I77)*'01_Supuestos'!$F$11*($H77-'01_Supuestos'!$F$9))*'01_Supuestos'!$F$18)-($J77*'01_Supuestos'!H32)-(IF('01_Supuestos'!H30=MAX('01_Supuestos'!$C$30:$M$30),'01_Supuestos'!$F$19,0))-(MAX(0,(((('01_Supuestos'!H31*$I77)*'01_Supuestos'!$F$11*($H77-'01_Supuestos'!$F$9))-((('01_Supuestos'!H31*$I77)*'01_Supuestos'!$F$11*($H77-'01_Supuestos'!$F$9))*'01_Supuestos'!$F$12)-(('01_Supuestos'!H31*$I77)*'01_Supuestos'!$F$11*$K77)-(IF(('01_Supuestos'!H31*$I77)&gt;0,'01_Supuestos'!$F$15,0)))-($J77*'01_Supuestos'!H33)))*'01_Supuestos'!$F$16)</f>
        <v/>
      </c>
      <c r="Z77" s="101">
        <f>((('01_Supuestos'!I31*$I77)*'01_Supuestos'!$F$11*($H77-'01_Supuestos'!$F$9))-((('01_Supuestos'!I31*$I77)*'01_Supuestos'!$F$11*($H77-'01_Supuestos'!$F$9))*'01_Supuestos'!$F$12)-(('01_Supuestos'!I31*$I77)*'01_Supuestos'!$F$11*$K77)-(IF(('01_Supuestos'!I31*$I77)&gt;0,'01_Supuestos'!$F$15,0)))-((('01_Supuestos'!I31*$I77)*'01_Supuestos'!$F$11*($H77-'01_Supuestos'!$F$9))*'01_Supuestos'!$F$18)-($J77*'01_Supuestos'!I32)-(IF('01_Supuestos'!I30=MAX('01_Supuestos'!$C$30:$M$30),'01_Supuestos'!$F$19,0))-(MAX(0,(((('01_Supuestos'!I31*$I77)*'01_Supuestos'!$F$11*($H77-'01_Supuestos'!$F$9))-((('01_Supuestos'!I31*$I77)*'01_Supuestos'!$F$11*($H77-'01_Supuestos'!$F$9))*'01_Supuestos'!$F$12)-(('01_Supuestos'!I31*$I77)*'01_Supuestos'!$F$11*$K77)-(IF(('01_Supuestos'!I31*$I77)&gt;0,'01_Supuestos'!$F$15,0)))-($J77*'01_Supuestos'!I33)))*'01_Supuestos'!$F$16)</f>
        <v/>
      </c>
      <c r="AA77" s="101">
        <f>((('01_Supuestos'!J31*$I77)*'01_Supuestos'!$F$11*($H77-'01_Supuestos'!$F$9))-((('01_Supuestos'!J31*$I77)*'01_Supuestos'!$F$11*($H77-'01_Supuestos'!$F$9))*'01_Supuestos'!$F$12)-(('01_Supuestos'!J31*$I77)*'01_Supuestos'!$F$11*$K77)-(IF(('01_Supuestos'!J31*$I77)&gt;0,'01_Supuestos'!$F$15,0)))-((('01_Supuestos'!J31*$I77)*'01_Supuestos'!$F$11*($H77-'01_Supuestos'!$F$9))*'01_Supuestos'!$F$18)-($J77*'01_Supuestos'!J32)-(IF('01_Supuestos'!J30=MAX('01_Supuestos'!$C$30:$M$30),'01_Supuestos'!$F$19,0))-(MAX(0,(((('01_Supuestos'!J31*$I77)*'01_Supuestos'!$F$11*($H77-'01_Supuestos'!$F$9))-((('01_Supuestos'!J31*$I77)*'01_Supuestos'!$F$11*($H77-'01_Supuestos'!$F$9))*'01_Supuestos'!$F$12)-(('01_Supuestos'!J31*$I77)*'01_Supuestos'!$F$11*$K77)-(IF(('01_Supuestos'!J31*$I77)&gt;0,'01_Supuestos'!$F$15,0)))-($J77*'01_Supuestos'!J33)))*'01_Supuestos'!$F$16)</f>
        <v/>
      </c>
      <c r="AB77" s="101">
        <f>((('01_Supuestos'!K31*$I77)*'01_Supuestos'!$F$11*($H77-'01_Supuestos'!$F$9))-((('01_Supuestos'!K31*$I77)*'01_Supuestos'!$F$11*($H77-'01_Supuestos'!$F$9))*'01_Supuestos'!$F$12)-(('01_Supuestos'!K31*$I77)*'01_Supuestos'!$F$11*$K77)-(IF(('01_Supuestos'!K31*$I77)&gt;0,'01_Supuestos'!$F$15,0)))-((('01_Supuestos'!K31*$I77)*'01_Supuestos'!$F$11*($H77-'01_Supuestos'!$F$9))*'01_Supuestos'!$F$18)-($J77*'01_Supuestos'!K32)-(IF('01_Supuestos'!K30=MAX('01_Supuestos'!$C$30:$M$30),'01_Supuestos'!$F$19,0))-(MAX(0,(((('01_Supuestos'!K31*$I77)*'01_Supuestos'!$F$11*($H77-'01_Supuestos'!$F$9))-((('01_Supuestos'!K31*$I77)*'01_Supuestos'!$F$11*($H77-'01_Supuestos'!$F$9))*'01_Supuestos'!$F$12)-(('01_Supuestos'!K31*$I77)*'01_Supuestos'!$F$11*$K77)-(IF(('01_Supuestos'!K31*$I77)&gt;0,'01_Supuestos'!$F$15,0)))-($J77*'01_Supuestos'!K33)))*'01_Supuestos'!$F$16)</f>
        <v/>
      </c>
      <c r="AC77" s="101">
        <f>((('01_Supuestos'!L31*$I77)*'01_Supuestos'!$F$11*($H77-'01_Supuestos'!$F$9))-((('01_Supuestos'!L31*$I77)*'01_Supuestos'!$F$11*($H77-'01_Supuestos'!$F$9))*'01_Supuestos'!$F$12)-(('01_Supuestos'!L31*$I77)*'01_Supuestos'!$F$11*$K77)-(IF(('01_Supuestos'!L31*$I77)&gt;0,'01_Supuestos'!$F$15,0)))-((('01_Supuestos'!L31*$I77)*'01_Supuestos'!$F$11*($H77-'01_Supuestos'!$F$9))*'01_Supuestos'!$F$18)-($J77*'01_Supuestos'!L32)-(IF('01_Supuestos'!L30=MAX('01_Supuestos'!$C$30:$M$30),'01_Supuestos'!$F$19,0))-(MAX(0,(((('01_Supuestos'!L31*$I77)*'01_Supuestos'!$F$11*($H77-'01_Supuestos'!$F$9))-((('01_Supuestos'!L31*$I77)*'01_Supuestos'!$F$11*($H77-'01_Supuestos'!$F$9))*'01_Supuestos'!$F$12)-(('01_Supuestos'!L31*$I77)*'01_Supuestos'!$F$11*$K77)-(IF(('01_Supuestos'!L31*$I77)&gt;0,'01_Supuestos'!$F$15,0)))-($J77*'01_Supuestos'!L33)))*'01_Supuestos'!$F$16)</f>
        <v/>
      </c>
      <c r="AD77" s="101">
        <f>((('01_Supuestos'!M31*$I77)*'01_Supuestos'!$F$11*($H77-'01_Supuestos'!$F$9))-((('01_Supuestos'!M31*$I77)*'01_Supuestos'!$F$11*($H77-'01_Supuestos'!$F$9))*'01_Supuestos'!$F$12)-(('01_Supuestos'!M31*$I77)*'01_Supuestos'!$F$11*$K77)-(IF(('01_Supuestos'!M31*$I77)&gt;0,'01_Supuestos'!$F$15,0)))-((('01_Supuestos'!M31*$I77)*'01_Supuestos'!$F$11*($H77-'01_Supuestos'!$F$9))*'01_Supuestos'!$F$18)-($J77*'01_Supuestos'!M32)-(IF('01_Supuestos'!M30=MAX('01_Supuestos'!$C$30:$M$30),'01_Supuestos'!$F$19,0))-(MAX(0,(((('01_Supuestos'!M31*$I77)*'01_Supuestos'!$F$11*($H77-'01_Supuestos'!$F$9))-((('01_Supuestos'!M31*$I77)*'01_Supuestos'!$F$11*($H77-'01_Supuestos'!$F$9))*'01_Supuestos'!$F$12)-(('01_Supuestos'!M31*$I77)*'01_Supuestos'!$F$11*$K77)-(IF(('01_Supuestos'!M31*$I77)&gt;0,'01_Supuestos'!$F$15,0)))-($J77*'01_Supuestos'!M33)))*'01_Supuestos'!$F$16)</f>
        <v/>
      </c>
      <c r="AE77" s="101">
        <f>0</f>
        <v/>
      </c>
      <c r="AF77" s="108">
        <f>IF(S77&gt;R77,"Appraisal+Decision",IF(S77&lt;R77,"Develop Now","Indiferente"))</f>
        <v/>
      </c>
    </row>
    <row r="78">
      <c r="A78" s="6" t="n">
        <v>48</v>
      </c>
      <c r="B78" s="27">
        <f>RAND()</f>
        <v/>
      </c>
      <c r="C78" s="27">
        <f>RAND()</f>
        <v/>
      </c>
      <c r="D78" s="27">
        <f>RAND()</f>
        <v/>
      </c>
      <c r="E78" s="27">
        <f>RAND()</f>
        <v/>
      </c>
      <c r="F78" s="27">
        <f>RAND()</f>
        <v/>
      </c>
      <c r="G78" s="27">
        <f>RAND()</f>
        <v/>
      </c>
      <c r="H78" s="102">
        <f>IF(B78&lt;($B$11-$B$10)/($B$12-$B$10), $B$10+SQRT(B78*($B$11-$B$10)*($B$12-$B$10)), $B$12-SQRT((1-B78)*($B$12-$B$11)*($B$12-$B$10)))</f>
        <v/>
      </c>
      <c r="I78" s="27">
        <f>MAX(0.1,NORMINV(C78,$B$13,$B$14))</f>
        <v/>
      </c>
      <c r="J78" s="102">
        <f>'01_Supuestos'!$F$13*MAX(0.65,NORMINV(D78,1,$B$15))</f>
        <v/>
      </c>
      <c r="K78" s="102">
        <f>'01_Supuestos'!$F$14*MAX(0.6,NORMINV(E78,1,$B$16))</f>
        <v/>
      </c>
      <c r="L78" s="102">
        <f>--(F78&lt;=$B$5)</f>
        <v/>
      </c>
      <c r="M78" s="102">
        <f>IF(L78=1, IF(G78&lt;=$B$6, "+", "-"), IF(G78&lt;=(1-$B$7), "+", "-"))</f>
        <v/>
      </c>
      <c r="N78" s="103">
        <f>IF(M78="+",'05_Bayes_Arbol'!$B$16,'05_Bayes_Arbol'!$B$17)</f>
        <v/>
      </c>
      <c r="O78" s="102">
        <f>SUMPRODUCT(T78:AD78,'01_Supuestos'!$C$34:$M$34)</f>
        <v/>
      </c>
      <c r="P78" s="102">
        <f>N78*O78 + (1-N78)*$B$9</f>
        <v/>
      </c>
      <c r="Q78" s="102">
        <f>--(P78&gt;0)</f>
        <v/>
      </c>
      <c r="R78" s="102">
        <f>IF(L78=1,O78,$B$9)</f>
        <v/>
      </c>
      <c r="S78" s="102">
        <f>-$B$8 + IF(Q78=1, IF(L78=1,O78,$B$9), 0)</f>
        <v/>
      </c>
      <c r="T78" s="101">
        <f>((('01_Supuestos'!C31*$I78)*'01_Supuestos'!$F$11*($H78-'01_Supuestos'!$F$9))-((('01_Supuestos'!C31*$I78)*'01_Supuestos'!$F$11*($H78-'01_Supuestos'!$F$9))*'01_Supuestos'!$F$12)-(('01_Supuestos'!C31*$I78)*'01_Supuestos'!$F$11*$K78)-(IF(('01_Supuestos'!C31*$I78)&gt;0,'01_Supuestos'!$F$15,0)))-((('01_Supuestos'!C31*$I78)*'01_Supuestos'!$F$11*($H78-'01_Supuestos'!$F$9))*'01_Supuestos'!$F$18)-($J78*'01_Supuestos'!C32)-(IF('01_Supuestos'!C30=MAX('01_Supuestos'!$C$30:$M$30),'01_Supuestos'!$F$19,0))-(MAX(0,(((('01_Supuestos'!C31*$I78)*'01_Supuestos'!$F$11*($H78-'01_Supuestos'!$F$9))-((('01_Supuestos'!C31*$I78)*'01_Supuestos'!$F$11*($H78-'01_Supuestos'!$F$9))*'01_Supuestos'!$F$12)-(('01_Supuestos'!C31*$I78)*'01_Supuestos'!$F$11*$K78)-(IF(('01_Supuestos'!C31*$I78)&gt;0,'01_Supuestos'!$F$15,0)))-($J78*'01_Supuestos'!C33)))*'01_Supuestos'!$F$16)</f>
        <v/>
      </c>
      <c r="U78" s="101">
        <f>((('01_Supuestos'!D31*$I78)*'01_Supuestos'!$F$11*($H78-'01_Supuestos'!$F$9))-((('01_Supuestos'!D31*$I78)*'01_Supuestos'!$F$11*($H78-'01_Supuestos'!$F$9))*'01_Supuestos'!$F$12)-(('01_Supuestos'!D31*$I78)*'01_Supuestos'!$F$11*$K78)-(IF(('01_Supuestos'!D31*$I78)&gt;0,'01_Supuestos'!$F$15,0)))-((('01_Supuestos'!D31*$I78)*'01_Supuestos'!$F$11*($H78-'01_Supuestos'!$F$9))*'01_Supuestos'!$F$18)-($J78*'01_Supuestos'!D32)-(IF('01_Supuestos'!D30=MAX('01_Supuestos'!$C$30:$M$30),'01_Supuestos'!$F$19,0))-(MAX(0,(((('01_Supuestos'!D31*$I78)*'01_Supuestos'!$F$11*($H78-'01_Supuestos'!$F$9))-((('01_Supuestos'!D31*$I78)*'01_Supuestos'!$F$11*($H78-'01_Supuestos'!$F$9))*'01_Supuestos'!$F$12)-(('01_Supuestos'!D31*$I78)*'01_Supuestos'!$F$11*$K78)-(IF(('01_Supuestos'!D31*$I78)&gt;0,'01_Supuestos'!$F$15,0)))-($J78*'01_Supuestos'!D33)))*'01_Supuestos'!$F$16)</f>
        <v/>
      </c>
      <c r="V78" s="101">
        <f>((('01_Supuestos'!E31*$I78)*'01_Supuestos'!$F$11*($H78-'01_Supuestos'!$F$9))-((('01_Supuestos'!E31*$I78)*'01_Supuestos'!$F$11*($H78-'01_Supuestos'!$F$9))*'01_Supuestos'!$F$12)-(('01_Supuestos'!E31*$I78)*'01_Supuestos'!$F$11*$K78)-(IF(('01_Supuestos'!E31*$I78)&gt;0,'01_Supuestos'!$F$15,0)))-((('01_Supuestos'!E31*$I78)*'01_Supuestos'!$F$11*($H78-'01_Supuestos'!$F$9))*'01_Supuestos'!$F$18)-($J78*'01_Supuestos'!E32)-(IF('01_Supuestos'!E30=MAX('01_Supuestos'!$C$30:$M$30),'01_Supuestos'!$F$19,0))-(MAX(0,(((('01_Supuestos'!E31*$I78)*'01_Supuestos'!$F$11*($H78-'01_Supuestos'!$F$9))-((('01_Supuestos'!E31*$I78)*'01_Supuestos'!$F$11*($H78-'01_Supuestos'!$F$9))*'01_Supuestos'!$F$12)-(('01_Supuestos'!E31*$I78)*'01_Supuestos'!$F$11*$K78)-(IF(('01_Supuestos'!E31*$I78)&gt;0,'01_Supuestos'!$F$15,0)))-($J78*'01_Supuestos'!E33)))*'01_Supuestos'!$F$16)</f>
        <v/>
      </c>
      <c r="W78" s="101">
        <f>((('01_Supuestos'!F31*$I78)*'01_Supuestos'!$F$11*($H78-'01_Supuestos'!$F$9))-((('01_Supuestos'!F31*$I78)*'01_Supuestos'!$F$11*($H78-'01_Supuestos'!$F$9))*'01_Supuestos'!$F$12)-(('01_Supuestos'!F31*$I78)*'01_Supuestos'!$F$11*$K78)-(IF(('01_Supuestos'!F31*$I78)&gt;0,'01_Supuestos'!$F$15,0)))-((('01_Supuestos'!F31*$I78)*'01_Supuestos'!$F$11*($H78-'01_Supuestos'!$F$9))*'01_Supuestos'!$F$18)-($J78*'01_Supuestos'!F32)-(IF('01_Supuestos'!F30=MAX('01_Supuestos'!$C$30:$M$30),'01_Supuestos'!$F$19,0))-(MAX(0,(((('01_Supuestos'!F31*$I78)*'01_Supuestos'!$F$11*($H78-'01_Supuestos'!$F$9))-((('01_Supuestos'!F31*$I78)*'01_Supuestos'!$F$11*($H78-'01_Supuestos'!$F$9))*'01_Supuestos'!$F$12)-(('01_Supuestos'!F31*$I78)*'01_Supuestos'!$F$11*$K78)-(IF(('01_Supuestos'!F31*$I78)&gt;0,'01_Supuestos'!$F$15,0)))-($J78*'01_Supuestos'!F33)))*'01_Supuestos'!$F$16)</f>
        <v/>
      </c>
      <c r="X78" s="101">
        <f>((('01_Supuestos'!G31*$I78)*'01_Supuestos'!$F$11*($H78-'01_Supuestos'!$F$9))-((('01_Supuestos'!G31*$I78)*'01_Supuestos'!$F$11*($H78-'01_Supuestos'!$F$9))*'01_Supuestos'!$F$12)-(('01_Supuestos'!G31*$I78)*'01_Supuestos'!$F$11*$K78)-(IF(('01_Supuestos'!G31*$I78)&gt;0,'01_Supuestos'!$F$15,0)))-((('01_Supuestos'!G31*$I78)*'01_Supuestos'!$F$11*($H78-'01_Supuestos'!$F$9))*'01_Supuestos'!$F$18)-($J78*'01_Supuestos'!G32)-(IF('01_Supuestos'!G30=MAX('01_Supuestos'!$C$30:$M$30),'01_Supuestos'!$F$19,0))-(MAX(0,(((('01_Supuestos'!G31*$I78)*'01_Supuestos'!$F$11*($H78-'01_Supuestos'!$F$9))-((('01_Supuestos'!G31*$I78)*'01_Supuestos'!$F$11*($H78-'01_Supuestos'!$F$9))*'01_Supuestos'!$F$12)-(('01_Supuestos'!G31*$I78)*'01_Supuestos'!$F$11*$K78)-(IF(('01_Supuestos'!G31*$I78)&gt;0,'01_Supuestos'!$F$15,0)))-($J78*'01_Supuestos'!G33)))*'01_Supuestos'!$F$16)</f>
        <v/>
      </c>
      <c r="Y78" s="101">
        <f>((('01_Supuestos'!H31*$I78)*'01_Supuestos'!$F$11*($H78-'01_Supuestos'!$F$9))-((('01_Supuestos'!H31*$I78)*'01_Supuestos'!$F$11*($H78-'01_Supuestos'!$F$9))*'01_Supuestos'!$F$12)-(('01_Supuestos'!H31*$I78)*'01_Supuestos'!$F$11*$K78)-(IF(('01_Supuestos'!H31*$I78)&gt;0,'01_Supuestos'!$F$15,0)))-((('01_Supuestos'!H31*$I78)*'01_Supuestos'!$F$11*($H78-'01_Supuestos'!$F$9))*'01_Supuestos'!$F$18)-($J78*'01_Supuestos'!H32)-(IF('01_Supuestos'!H30=MAX('01_Supuestos'!$C$30:$M$30),'01_Supuestos'!$F$19,0))-(MAX(0,(((('01_Supuestos'!H31*$I78)*'01_Supuestos'!$F$11*($H78-'01_Supuestos'!$F$9))-((('01_Supuestos'!H31*$I78)*'01_Supuestos'!$F$11*($H78-'01_Supuestos'!$F$9))*'01_Supuestos'!$F$12)-(('01_Supuestos'!H31*$I78)*'01_Supuestos'!$F$11*$K78)-(IF(('01_Supuestos'!H31*$I78)&gt;0,'01_Supuestos'!$F$15,0)))-($J78*'01_Supuestos'!H33)))*'01_Supuestos'!$F$16)</f>
        <v/>
      </c>
      <c r="Z78" s="101">
        <f>((('01_Supuestos'!I31*$I78)*'01_Supuestos'!$F$11*($H78-'01_Supuestos'!$F$9))-((('01_Supuestos'!I31*$I78)*'01_Supuestos'!$F$11*($H78-'01_Supuestos'!$F$9))*'01_Supuestos'!$F$12)-(('01_Supuestos'!I31*$I78)*'01_Supuestos'!$F$11*$K78)-(IF(('01_Supuestos'!I31*$I78)&gt;0,'01_Supuestos'!$F$15,0)))-((('01_Supuestos'!I31*$I78)*'01_Supuestos'!$F$11*($H78-'01_Supuestos'!$F$9))*'01_Supuestos'!$F$18)-($J78*'01_Supuestos'!I32)-(IF('01_Supuestos'!I30=MAX('01_Supuestos'!$C$30:$M$30),'01_Supuestos'!$F$19,0))-(MAX(0,(((('01_Supuestos'!I31*$I78)*'01_Supuestos'!$F$11*($H78-'01_Supuestos'!$F$9))-((('01_Supuestos'!I31*$I78)*'01_Supuestos'!$F$11*($H78-'01_Supuestos'!$F$9))*'01_Supuestos'!$F$12)-(('01_Supuestos'!I31*$I78)*'01_Supuestos'!$F$11*$K78)-(IF(('01_Supuestos'!I31*$I78)&gt;0,'01_Supuestos'!$F$15,0)))-($J78*'01_Supuestos'!I33)))*'01_Supuestos'!$F$16)</f>
        <v/>
      </c>
      <c r="AA78" s="101">
        <f>((('01_Supuestos'!J31*$I78)*'01_Supuestos'!$F$11*($H78-'01_Supuestos'!$F$9))-((('01_Supuestos'!J31*$I78)*'01_Supuestos'!$F$11*($H78-'01_Supuestos'!$F$9))*'01_Supuestos'!$F$12)-(('01_Supuestos'!J31*$I78)*'01_Supuestos'!$F$11*$K78)-(IF(('01_Supuestos'!J31*$I78)&gt;0,'01_Supuestos'!$F$15,0)))-((('01_Supuestos'!J31*$I78)*'01_Supuestos'!$F$11*($H78-'01_Supuestos'!$F$9))*'01_Supuestos'!$F$18)-($J78*'01_Supuestos'!J32)-(IF('01_Supuestos'!J30=MAX('01_Supuestos'!$C$30:$M$30),'01_Supuestos'!$F$19,0))-(MAX(0,(((('01_Supuestos'!J31*$I78)*'01_Supuestos'!$F$11*($H78-'01_Supuestos'!$F$9))-((('01_Supuestos'!J31*$I78)*'01_Supuestos'!$F$11*($H78-'01_Supuestos'!$F$9))*'01_Supuestos'!$F$12)-(('01_Supuestos'!J31*$I78)*'01_Supuestos'!$F$11*$K78)-(IF(('01_Supuestos'!J31*$I78)&gt;0,'01_Supuestos'!$F$15,0)))-($J78*'01_Supuestos'!J33)))*'01_Supuestos'!$F$16)</f>
        <v/>
      </c>
      <c r="AB78" s="101">
        <f>((('01_Supuestos'!K31*$I78)*'01_Supuestos'!$F$11*($H78-'01_Supuestos'!$F$9))-((('01_Supuestos'!K31*$I78)*'01_Supuestos'!$F$11*($H78-'01_Supuestos'!$F$9))*'01_Supuestos'!$F$12)-(('01_Supuestos'!K31*$I78)*'01_Supuestos'!$F$11*$K78)-(IF(('01_Supuestos'!K31*$I78)&gt;0,'01_Supuestos'!$F$15,0)))-((('01_Supuestos'!K31*$I78)*'01_Supuestos'!$F$11*($H78-'01_Supuestos'!$F$9))*'01_Supuestos'!$F$18)-($J78*'01_Supuestos'!K32)-(IF('01_Supuestos'!K30=MAX('01_Supuestos'!$C$30:$M$30),'01_Supuestos'!$F$19,0))-(MAX(0,(((('01_Supuestos'!K31*$I78)*'01_Supuestos'!$F$11*($H78-'01_Supuestos'!$F$9))-((('01_Supuestos'!K31*$I78)*'01_Supuestos'!$F$11*($H78-'01_Supuestos'!$F$9))*'01_Supuestos'!$F$12)-(('01_Supuestos'!K31*$I78)*'01_Supuestos'!$F$11*$K78)-(IF(('01_Supuestos'!K31*$I78)&gt;0,'01_Supuestos'!$F$15,0)))-($J78*'01_Supuestos'!K33)))*'01_Supuestos'!$F$16)</f>
        <v/>
      </c>
      <c r="AC78" s="101">
        <f>((('01_Supuestos'!L31*$I78)*'01_Supuestos'!$F$11*($H78-'01_Supuestos'!$F$9))-((('01_Supuestos'!L31*$I78)*'01_Supuestos'!$F$11*($H78-'01_Supuestos'!$F$9))*'01_Supuestos'!$F$12)-(('01_Supuestos'!L31*$I78)*'01_Supuestos'!$F$11*$K78)-(IF(('01_Supuestos'!L31*$I78)&gt;0,'01_Supuestos'!$F$15,0)))-((('01_Supuestos'!L31*$I78)*'01_Supuestos'!$F$11*($H78-'01_Supuestos'!$F$9))*'01_Supuestos'!$F$18)-($J78*'01_Supuestos'!L32)-(IF('01_Supuestos'!L30=MAX('01_Supuestos'!$C$30:$M$30),'01_Supuestos'!$F$19,0))-(MAX(0,(((('01_Supuestos'!L31*$I78)*'01_Supuestos'!$F$11*($H78-'01_Supuestos'!$F$9))-((('01_Supuestos'!L31*$I78)*'01_Supuestos'!$F$11*($H78-'01_Supuestos'!$F$9))*'01_Supuestos'!$F$12)-(('01_Supuestos'!L31*$I78)*'01_Supuestos'!$F$11*$K78)-(IF(('01_Supuestos'!L31*$I78)&gt;0,'01_Supuestos'!$F$15,0)))-($J78*'01_Supuestos'!L33)))*'01_Supuestos'!$F$16)</f>
        <v/>
      </c>
      <c r="AD78" s="101">
        <f>((('01_Supuestos'!M31*$I78)*'01_Supuestos'!$F$11*($H78-'01_Supuestos'!$F$9))-((('01_Supuestos'!M31*$I78)*'01_Supuestos'!$F$11*($H78-'01_Supuestos'!$F$9))*'01_Supuestos'!$F$12)-(('01_Supuestos'!M31*$I78)*'01_Supuestos'!$F$11*$K78)-(IF(('01_Supuestos'!M31*$I78)&gt;0,'01_Supuestos'!$F$15,0)))-((('01_Supuestos'!M31*$I78)*'01_Supuestos'!$F$11*($H78-'01_Supuestos'!$F$9))*'01_Supuestos'!$F$18)-($J78*'01_Supuestos'!M32)-(IF('01_Supuestos'!M30=MAX('01_Supuestos'!$C$30:$M$30),'01_Supuestos'!$F$19,0))-(MAX(0,(((('01_Supuestos'!M31*$I78)*'01_Supuestos'!$F$11*($H78-'01_Supuestos'!$F$9))-((('01_Supuestos'!M31*$I78)*'01_Supuestos'!$F$11*($H78-'01_Supuestos'!$F$9))*'01_Supuestos'!$F$12)-(('01_Supuestos'!M31*$I78)*'01_Supuestos'!$F$11*$K78)-(IF(('01_Supuestos'!M31*$I78)&gt;0,'01_Supuestos'!$F$15,0)))-($J78*'01_Supuestos'!M33)))*'01_Supuestos'!$F$16)</f>
        <v/>
      </c>
      <c r="AE78" s="101">
        <f>0</f>
        <v/>
      </c>
      <c r="AF78" s="108">
        <f>IF(S78&gt;R78,"Appraisal+Decision",IF(S78&lt;R78,"Develop Now","Indiferente"))</f>
        <v/>
      </c>
    </row>
    <row r="79">
      <c r="A79" s="6" t="n">
        <v>49</v>
      </c>
      <c r="B79" s="27">
        <f>RAND()</f>
        <v/>
      </c>
      <c r="C79" s="27">
        <f>RAND()</f>
        <v/>
      </c>
      <c r="D79" s="27">
        <f>RAND()</f>
        <v/>
      </c>
      <c r="E79" s="27">
        <f>RAND()</f>
        <v/>
      </c>
      <c r="F79" s="27">
        <f>RAND()</f>
        <v/>
      </c>
      <c r="G79" s="27">
        <f>RAND()</f>
        <v/>
      </c>
      <c r="H79" s="102">
        <f>IF(B79&lt;($B$11-$B$10)/($B$12-$B$10), $B$10+SQRT(B79*($B$11-$B$10)*($B$12-$B$10)), $B$12-SQRT((1-B79)*($B$12-$B$11)*($B$12-$B$10)))</f>
        <v/>
      </c>
      <c r="I79" s="27">
        <f>MAX(0.1,NORMINV(C79,$B$13,$B$14))</f>
        <v/>
      </c>
      <c r="J79" s="102">
        <f>'01_Supuestos'!$F$13*MAX(0.65,NORMINV(D79,1,$B$15))</f>
        <v/>
      </c>
      <c r="K79" s="102">
        <f>'01_Supuestos'!$F$14*MAX(0.6,NORMINV(E79,1,$B$16))</f>
        <v/>
      </c>
      <c r="L79" s="102">
        <f>--(F79&lt;=$B$5)</f>
        <v/>
      </c>
      <c r="M79" s="102">
        <f>IF(L79=1, IF(G79&lt;=$B$6, "+", "-"), IF(G79&lt;=(1-$B$7), "+", "-"))</f>
        <v/>
      </c>
      <c r="N79" s="103">
        <f>IF(M79="+",'05_Bayes_Arbol'!$B$16,'05_Bayes_Arbol'!$B$17)</f>
        <v/>
      </c>
      <c r="O79" s="102">
        <f>SUMPRODUCT(T79:AD79,'01_Supuestos'!$C$34:$M$34)</f>
        <v/>
      </c>
      <c r="P79" s="102">
        <f>N79*O79 + (1-N79)*$B$9</f>
        <v/>
      </c>
      <c r="Q79" s="102">
        <f>--(P79&gt;0)</f>
        <v/>
      </c>
      <c r="R79" s="102">
        <f>IF(L79=1,O79,$B$9)</f>
        <v/>
      </c>
      <c r="S79" s="102">
        <f>-$B$8 + IF(Q79=1, IF(L79=1,O79,$B$9), 0)</f>
        <v/>
      </c>
      <c r="T79" s="101">
        <f>((('01_Supuestos'!C31*$I79)*'01_Supuestos'!$F$11*($H79-'01_Supuestos'!$F$9))-((('01_Supuestos'!C31*$I79)*'01_Supuestos'!$F$11*($H79-'01_Supuestos'!$F$9))*'01_Supuestos'!$F$12)-(('01_Supuestos'!C31*$I79)*'01_Supuestos'!$F$11*$K79)-(IF(('01_Supuestos'!C31*$I79)&gt;0,'01_Supuestos'!$F$15,0)))-((('01_Supuestos'!C31*$I79)*'01_Supuestos'!$F$11*($H79-'01_Supuestos'!$F$9))*'01_Supuestos'!$F$18)-($J79*'01_Supuestos'!C32)-(IF('01_Supuestos'!C30=MAX('01_Supuestos'!$C$30:$M$30),'01_Supuestos'!$F$19,0))-(MAX(0,(((('01_Supuestos'!C31*$I79)*'01_Supuestos'!$F$11*($H79-'01_Supuestos'!$F$9))-((('01_Supuestos'!C31*$I79)*'01_Supuestos'!$F$11*($H79-'01_Supuestos'!$F$9))*'01_Supuestos'!$F$12)-(('01_Supuestos'!C31*$I79)*'01_Supuestos'!$F$11*$K79)-(IF(('01_Supuestos'!C31*$I79)&gt;0,'01_Supuestos'!$F$15,0)))-($J79*'01_Supuestos'!C33)))*'01_Supuestos'!$F$16)</f>
        <v/>
      </c>
      <c r="U79" s="101">
        <f>((('01_Supuestos'!D31*$I79)*'01_Supuestos'!$F$11*($H79-'01_Supuestos'!$F$9))-((('01_Supuestos'!D31*$I79)*'01_Supuestos'!$F$11*($H79-'01_Supuestos'!$F$9))*'01_Supuestos'!$F$12)-(('01_Supuestos'!D31*$I79)*'01_Supuestos'!$F$11*$K79)-(IF(('01_Supuestos'!D31*$I79)&gt;0,'01_Supuestos'!$F$15,0)))-((('01_Supuestos'!D31*$I79)*'01_Supuestos'!$F$11*($H79-'01_Supuestos'!$F$9))*'01_Supuestos'!$F$18)-($J79*'01_Supuestos'!D32)-(IF('01_Supuestos'!D30=MAX('01_Supuestos'!$C$30:$M$30),'01_Supuestos'!$F$19,0))-(MAX(0,(((('01_Supuestos'!D31*$I79)*'01_Supuestos'!$F$11*($H79-'01_Supuestos'!$F$9))-((('01_Supuestos'!D31*$I79)*'01_Supuestos'!$F$11*($H79-'01_Supuestos'!$F$9))*'01_Supuestos'!$F$12)-(('01_Supuestos'!D31*$I79)*'01_Supuestos'!$F$11*$K79)-(IF(('01_Supuestos'!D31*$I79)&gt;0,'01_Supuestos'!$F$15,0)))-($J79*'01_Supuestos'!D33)))*'01_Supuestos'!$F$16)</f>
        <v/>
      </c>
      <c r="V79" s="101">
        <f>((('01_Supuestos'!E31*$I79)*'01_Supuestos'!$F$11*($H79-'01_Supuestos'!$F$9))-((('01_Supuestos'!E31*$I79)*'01_Supuestos'!$F$11*($H79-'01_Supuestos'!$F$9))*'01_Supuestos'!$F$12)-(('01_Supuestos'!E31*$I79)*'01_Supuestos'!$F$11*$K79)-(IF(('01_Supuestos'!E31*$I79)&gt;0,'01_Supuestos'!$F$15,0)))-((('01_Supuestos'!E31*$I79)*'01_Supuestos'!$F$11*($H79-'01_Supuestos'!$F$9))*'01_Supuestos'!$F$18)-($J79*'01_Supuestos'!E32)-(IF('01_Supuestos'!E30=MAX('01_Supuestos'!$C$30:$M$30),'01_Supuestos'!$F$19,0))-(MAX(0,(((('01_Supuestos'!E31*$I79)*'01_Supuestos'!$F$11*($H79-'01_Supuestos'!$F$9))-((('01_Supuestos'!E31*$I79)*'01_Supuestos'!$F$11*($H79-'01_Supuestos'!$F$9))*'01_Supuestos'!$F$12)-(('01_Supuestos'!E31*$I79)*'01_Supuestos'!$F$11*$K79)-(IF(('01_Supuestos'!E31*$I79)&gt;0,'01_Supuestos'!$F$15,0)))-($J79*'01_Supuestos'!E33)))*'01_Supuestos'!$F$16)</f>
        <v/>
      </c>
      <c r="W79" s="101">
        <f>((('01_Supuestos'!F31*$I79)*'01_Supuestos'!$F$11*($H79-'01_Supuestos'!$F$9))-((('01_Supuestos'!F31*$I79)*'01_Supuestos'!$F$11*($H79-'01_Supuestos'!$F$9))*'01_Supuestos'!$F$12)-(('01_Supuestos'!F31*$I79)*'01_Supuestos'!$F$11*$K79)-(IF(('01_Supuestos'!F31*$I79)&gt;0,'01_Supuestos'!$F$15,0)))-((('01_Supuestos'!F31*$I79)*'01_Supuestos'!$F$11*($H79-'01_Supuestos'!$F$9))*'01_Supuestos'!$F$18)-($J79*'01_Supuestos'!F32)-(IF('01_Supuestos'!F30=MAX('01_Supuestos'!$C$30:$M$30),'01_Supuestos'!$F$19,0))-(MAX(0,(((('01_Supuestos'!F31*$I79)*'01_Supuestos'!$F$11*($H79-'01_Supuestos'!$F$9))-((('01_Supuestos'!F31*$I79)*'01_Supuestos'!$F$11*($H79-'01_Supuestos'!$F$9))*'01_Supuestos'!$F$12)-(('01_Supuestos'!F31*$I79)*'01_Supuestos'!$F$11*$K79)-(IF(('01_Supuestos'!F31*$I79)&gt;0,'01_Supuestos'!$F$15,0)))-($J79*'01_Supuestos'!F33)))*'01_Supuestos'!$F$16)</f>
        <v/>
      </c>
      <c r="X79" s="101">
        <f>((('01_Supuestos'!G31*$I79)*'01_Supuestos'!$F$11*($H79-'01_Supuestos'!$F$9))-((('01_Supuestos'!G31*$I79)*'01_Supuestos'!$F$11*($H79-'01_Supuestos'!$F$9))*'01_Supuestos'!$F$12)-(('01_Supuestos'!G31*$I79)*'01_Supuestos'!$F$11*$K79)-(IF(('01_Supuestos'!G31*$I79)&gt;0,'01_Supuestos'!$F$15,0)))-((('01_Supuestos'!G31*$I79)*'01_Supuestos'!$F$11*($H79-'01_Supuestos'!$F$9))*'01_Supuestos'!$F$18)-($J79*'01_Supuestos'!G32)-(IF('01_Supuestos'!G30=MAX('01_Supuestos'!$C$30:$M$30),'01_Supuestos'!$F$19,0))-(MAX(0,(((('01_Supuestos'!G31*$I79)*'01_Supuestos'!$F$11*($H79-'01_Supuestos'!$F$9))-((('01_Supuestos'!G31*$I79)*'01_Supuestos'!$F$11*($H79-'01_Supuestos'!$F$9))*'01_Supuestos'!$F$12)-(('01_Supuestos'!G31*$I79)*'01_Supuestos'!$F$11*$K79)-(IF(('01_Supuestos'!G31*$I79)&gt;0,'01_Supuestos'!$F$15,0)))-($J79*'01_Supuestos'!G33)))*'01_Supuestos'!$F$16)</f>
        <v/>
      </c>
      <c r="Y79" s="101">
        <f>((('01_Supuestos'!H31*$I79)*'01_Supuestos'!$F$11*($H79-'01_Supuestos'!$F$9))-((('01_Supuestos'!H31*$I79)*'01_Supuestos'!$F$11*($H79-'01_Supuestos'!$F$9))*'01_Supuestos'!$F$12)-(('01_Supuestos'!H31*$I79)*'01_Supuestos'!$F$11*$K79)-(IF(('01_Supuestos'!H31*$I79)&gt;0,'01_Supuestos'!$F$15,0)))-((('01_Supuestos'!H31*$I79)*'01_Supuestos'!$F$11*($H79-'01_Supuestos'!$F$9))*'01_Supuestos'!$F$18)-($J79*'01_Supuestos'!H32)-(IF('01_Supuestos'!H30=MAX('01_Supuestos'!$C$30:$M$30),'01_Supuestos'!$F$19,0))-(MAX(0,(((('01_Supuestos'!H31*$I79)*'01_Supuestos'!$F$11*($H79-'01_Supuestos'!$F$9))-((('01_Supuestos'!H31*$I79)*'01_Supuestos'!$F$11*($H79-'01_Supuestos'!$F$9))*'01_Supuestos'!$F$12)-(('01_Supuestos'!H31*$I79)*'01_Supuestos'!$F$11*$K79)-(IF(('01_Supuestos'!H31*$I79)&gt;0,'01_Supuestos'!$F$15,0)))-($J79*'01_Supuestos'!H33)))*'01_Supuestos'!$F$16)</f>
        <v/>
      </c>
      <c r="Z79" s="101">
        <f>((('01_Supuestos'!I31*$I79)*'01_Supuestos'!$F$11*($H79-'01_Supuestos'!$F$9))-((('01_Supuestos'!I31*$I79)*'01_Supuestos'!$F$11*($H79-'01_Supuestos'!$F$9))*'01_Supuestos'!$F$12)-(('01_Supuestos'!I31*$I79)*'01_Supuestos'!$F$11*$K79)-(IF(('01_Supuestos'!I31*$I79)&gt;0,'01_Supuestos'!$F$15,0)))-((('01_Supuestos'!I31*$I79)*'01_Supuestos'!$F$11*($H79-'01_Supuestos'!$F$9))*'01_Supuestos'!$F$18)-($J79*'01_Supuestos'!I32)-(IF('01_Supuestos'!I30=MAX('01_Supuestos'!$C$30:$M$30),'01_Supuestos'!$F$19,0))-(MAX(0,(((('01_Supuestos'!I31*$I79)*'01_Supuestos'!$F$11*($H79-'01_Supuestos'!$F$9))-((('01_Supuestos'!I31*$I79)*'01_Supuestos'!$F$11*($H79-'01_Supuestos'!$F$9))*'01_Supuestos'!$F$12)-(('01_Supuestos'!I31*$I79)*'01_Supuestos'!$F$11*$K79)-(IF(('01_Supuestos'!I31*$I79)&gt;0,'01_Supuestos'!$F$15,0)))-($J79*'01_Supuestos'!I33)))*'01_Supuestos'!$F$16)</f>
        <v/>
      </c>
      <c r="AA79" s="101">
        <f>((('01_Supuestos'!J31*$I79)*'01_Supuestos'!$F$11*($H79-'01_Supuestos'!$F$9))-((('01_Supuestos'!J31*$I79)*'01_Supuestos'!$F$11*($H79-'01_Supuestos'!$F$9))*'01_Supuestos'!$F$12)-(('01_Supuestos'!J31*$I79)*'01_Supuestos'!$F$11*$K79)-(IF(('01_Supuestos'!J31*$I79)&gt;0,'01_Supuestos'!$F$15,0)))-((('01_Supuestos'!J31*$I79)*'01_Supuestos'!$F$11*($H79-'01_Supuestos'!$F$9))*'01_Supuestos'!$F$18)-($J79*'01_Supuestos'!J32)-(IF('01_Supuestos'!J30=MAX('01_Supuestos'!$C$30:$M$30),'01_Supuestos'!$F$19,0))-(MAX(0,(((('01_Supuestos'!J31*$I79)*'01_Supuestos'!$F$11*($H79-'01_Supuestos'!$F$9))-((('01_Supuestos'!J31*$I79)*'01_Supuestos'!$F$11*($H79-'01_Supuestos'!$F$9))*'01_Supuestos'!$F$12)-(('01_Supuestos'!J31*$I79)*'01_Supuestos'!$F$11*$K79)-(IF(('01_Supuestos'!J31*$I79)&gt;0,'01_Supuestos'!$F$15,0)))-($J79*'01_Supuestos'!J33)))*'01_Supuestos'!$F$16)</f>
        <v/>
      </c>
      <c r="AB79" s="101">
        <f>((('01_Supuestos'!K31*$I79)*'01_Supuestos'!$F$11*($H79-'01_Supuestos'!$F$9))-((('01_Supuestos'!K31*$I79)*'01_Supuestos'!$F$11*($H79-'01_Supuestos'!$F$9))*'01_Supuestos'!$F$12)-(('01_Supuestos'!K31*$I79)*'01_Supuestos'!$F$11*$K79)-(IF(('01_Supuestos'!K31*$I79)&gt;0,'01_Supuestos'!$F$15,0)))-((('01_Supuestos'!K31*$I79)*'01_Supuestos'!$F$11*($H79-'01_Supuestos'!$F$9))*'01_Supuestos'!$F$18)-($J79*'01_Supuestos'!K32)-(IF('01_Supuestos'!K30=MAX('01_Supuestos'!$C$30:$M$30),'01_Supuestos'!$F$19,0))-(MAX(0,(((('01_Supuestos'!K31*$I79)*'01_Supuestos'!$F$11*($H79-'01_Supuestos'!$F$9))-((('01_Supuestos'!K31*$I79)*'01_Supuestos'!$F$11*($H79-'01_Supuestos'!$F$9))*'01_Supuestos'!$F$12)-(('01_Supuestos'!K31*$I79)*'01_Supuestos'!$F$11*$K79)-(IF(('01_Supuestos'!K31*$I79)&gt;0,'01_Supuestos'!$F$15,0)))-($J79*'01_Supuestos'!K33)))*'01_Supuestos'!$F$16)</f>
        <v/>
      </c>
      <c r="AC79" s="101">
        <f>((('01_Supuestos'!L31*$I79)*'01_Supuestos'!$F$11*($H79-'01_Supuestos'!$F$9))-((('01_Supuestos'!L31*$I79)*'01_Supuestos'!$F$11*($H79-'01_Supuestos'!$F$9))*'01_Supuestos'!$F$12)-(('01_Supuestos'!L31*$I79)*'01_Supuestos'!$F$11*$K79)-(IF(('01_Supuestos'!L31*$I79)&gt;0,'01_Supuestos'!$F$15,0)))-((('01_Supuestos'!L31*$I79)*'01_Supuestos'!$F$11*($H79-'01_Supuestos'!$F$9))*'01_Supuestos'!$F$18)-($J79*'01_Supuestos'!L32)-(IF('01_Supuestos'!L30=MAX('01_Supuestos'!$C$30:$M$30),'01_Supuestos'!$F$19,0))-(MAX(0,(((('01_Supuestos'!L31*$I79)*'01_Supuestos'!$F$11*($H79-'01_Supuestos'!$F$9))-((('01_Supuestos'!L31*$I79)*'01_Supuestos'!$F$11*($H79-'01_Supuestos'!$F$9))*'01_Supuestos'!$F$12)-(('01_Supuestos'!L31*$I79)*'01_Supuestos'!$F$11*$K79)-(IF(('01_Supuestos'!L31*$I79)&gt;0,'01_Supuestos'!$F$15,0)))-($J79*'01_Supuestos'!L33)))*'01_Supuestos'!$F$16)</f>
        <v/>
      </c>
      <c r="AD79" s="101">
        <f>((('01_Supuestos'!M31*$I79)*'01_Supuestos'!$F$11*($H79-'01_Supuestos'!$F$9))-((('01_Supuestos'!M31*$I79)*'01_Supuestos'!$F$11*($H79-'01_Supuestos'!$F$9))*'01_Supuestos'!$F$12)-(('01_Supuestos'!M31*$I79)*'01_Supuestos'!$F$11*$K79)-(IF(('01_Supuestos'!M31*$I79)&gt;0,'01_Supuestos'!$F$15,0)))-((('01_Supuestos'!M31*$I79)*'01_Supuestos'!$F$11*($H79-'01_Supuestos'!$F$9))*'01_Supuestos'!$F$18)-($J79*'01_Supuestos'!M32)-(IF('01_Supuestos'!M30=MAX('01_Supuestos'!$C$30:$M$30),'01_Supuestos'!$F$19,0))-(MAX(0,(((('01_Supuestos'!M31*$I79)*'01_Supuestos'!$F$11*($H79-'01_Supuestos'!$F$9))-((('01_Supuestos'!M31*$I79)*'01_Supuestos'!$F$11*($H79-'01_Supuestos'!$F$9))*'01_Supuestos'!$F$12)-(('01_Supuestos'!M31*$I79)*'01_Supuestos'!$F$11*$K79)-(IF(('01_Supuestos'!M31*$I79)&gt;0,'01_Supuestos'!$F$15,0)))-($J79*'01_Supuestos'!M33)))*'01_Supuestos'!$F$16)</f>
        <v/>
      </c>
      <c r="AE79" s="101">
        <f>0</f>
        <v/>
      </c>
      <c r="AF79" s="108">
        <f>IF(S79&gt;R79,"Appraisal+Decision",IF(S79&lt;R79,"Develop Now","Indiferente"))</f>
        <v/>
      </c>
    </row>
    <row r="80">
      <c r="A80" s="6" t="n">
        <v>50</v>
      </c>
      <c r="B80" s="27">
        <f>RAND()</f>
        <v/>
      </c>
      <c r="C80" s="27">
        <f>RAND()</f>
        <v/>
      </c>
      <c r="D80" s="27">
        <f>RAND()</f>
        <v/>
      </c>
      <c r="E80" s="27">
        <f>RAND()</f>
        <v/>
      </c>
      <c r="F80" s="27">
        <f>RAND()</f>
        <v/>
      </c>
      <c r="G80" s="27">
        <f>RAND()</f>
        <v/>
      </c>
      <c r="H80" s="102">
        <f>IF(B80&lt;($B$11-$B$10)/($B$12-$B$10), $B$10+SQRT(B80*($B$11-$B$10)*($B$12-$B$10)), $B$12-SQRT((1-B80)*($B$12-$B$11)*($B$12-$B$10)))</f>
        <v/>
      </c>
      <c r="I80" s="27">
        <f>MAX(0.1,NORMINV(C80,$B$13,$B$14))</f>
        <v/>
      </c>
      <c r="J80" s="102">
        <f>'01_Supuestos'!$F$13*MAX(0.65,NORMINV(D80,1,$B$15))</f>
        <v/>
      </c>
      <c r="K80" s="102">
        <f>'01_Supuestos'!$F$14*MAX(0.6,NORMINV(E80,1,$B$16))</f>
        <v/>
      </c>
      <c r="L80" s="102">
        <f>--(F80&lt;=$B$5)</f>
        <v/>
      </c>
      <c r="M80" s="102">
        <f>IF(L80=1, IF(G80&lt;=$B$6, "+", "-"), IF(G80&lt;=(1-$B$7), "+", "-"))</f>
        <v/>
      </c>
      <c r="N80" s="103">
        <f>IF(M80="+",'05_Bayes_Arbol'!$B$16,'05_Bayes_Arbol'!$B$17)</f>
        <v/>
      </c>
      <c r="O80" s="102">
        <f>SUMPRODUCT(T80:AD80,'01_Supuestos'!$C$34:$M$34)</f>
        <v/>
      </c>
      <c r="P80" s="102">
        <f>N80*O80 + (1-N80)*$B$9</f>
        <v/>
      </c>
      <c r="Q80" s="102">
        <f>--(P80&gt;0)</f>
        <v/>
      </c>
      <c r="R80" s="102">
        <f>IF(L80=1,O80,$B$9)</f>
        <v/>
      </c>
      <c r="S80" s="102">
        <f>-$B$8 + IF(Q80=1, IF(L80=1,O80,$B$9), 0)</f>
        <v/>
      </c>
      <c r="T80" s="101">
        <f>((('01_Supuestos'!C31*$I80)*'01_Supuestos'!$F$11*($H80-'01_Supuestos'!$F$9))-((('01_Supuestos'!C31*$I80)*'01_Supuestos'!$F$11*($H80-'01_Supuestos'!$F$9))*'01_Supuestos'!$F$12)-(('01_Supuestos'!C31*$I80)*'01_Supuestos'!$F$11*$K80)-(IF(('01_Supuestos'!C31*$I80)&gt;0,'01_Supuestos'!$F$15,0)))-((('01_Supuestos'!C31*$I80)*'01_Supuestos'!$F$11*($H80-'01_Supuestos'!$F$9))*'01_Supuestos'!$F$18)-($J80*'01_Supuestos'!C32)-(IF('01_Supuestos'!C30=MAX('01_Supuestos'!$C$30:$M$30),'01_Supuestos'!$F$19,0))-(MAX(0,(((('01_Supuestos'!C31*$I80)*'01_Supuestos'!$F$11*($H80-'01_Supuestos'!$F$9))-((('01_Supuestos'!C31*$I80)*'01_Supuestos'!$F$11*($H80-'01_Supuestos'!$F$9))*'01_Supuestos'!$F$12)-(('01_Supuestos'!C31*$I80)*'01_Supuestos'!$F$11*$K80)-(IF(('01_Supuestos'!C31*$I80)&gt;0,'01_Supuestos'!$F$15,0)))-($J80*'01_Supuestos'!C33)))*'01_Supuestos'!$F$16)</f>
        <v/>
      </c>
      <c r="U80" s="101">
        <f>((('01_Supuestos'!D31*$I80)*'01_Supuestos'!$F$11*($H80-'01_Supuestos'!$F$9))-((('01_Supuestos'!D31*$I80)*'01_Supuestos'!$F$11*($H80-'01_Supuestos'!$F$9))*'01_Supuestos'!$F$12)-(('01_Supuestos'!D31*$I80)*'01_Supuestos'!$F$11*$K80)-(IF(('01_Supuestos'!D31*$I80)&gt;0,'01_Supuestos'!$F$15,0)))-((('01_Supuestos'!D31*$I80)*'01_Supuestos'!$F$11*($H80-'01_Supuestos'!$F$9))*'01_Supuestos'!$F$18)-($J80*'01_Supuestos'!D32)-(IF('01_Supuestos'!D30=MAX('01_Supuestos'!$C$30:$M$30),'01_Supuestos'!$F$19,0))-(MAX(0,(((('01_Supuestos'!D31*$I80)*'01_Supuestos'!$F$11*($H80-'01_Supuestos'!$F$9))-((('01_Supuestos'!D31*$I80)*'01_Supuestos'!$F$11*($H80-'01_Supuestos'!$F$9))*'01_Supuestos'!$F$12)-(('01_Supuestos'!D31*$I80)*'01_Supuestos'!$F$11*$K80)-(IF(('01_Supuestos'!D31*$I80)&gt;0,'01_Supuestos'!$F$15,0)))-($J80*'01_Supuestos'!D33)))*'01_Supuestos'!$F$16)</f>
        <v/>
      </c>
      <c r="V80" s="101">
        <f>((('01_Supuestos'!E31*$I80)*'01_Supuestos'!$F$11*($H80-'01_Supuestos'!$F$9))-((('01_Supuestos'!E31*$I80)*'01_Supuestos'!$F$11*($H80-'01_Supuestos'!$F$9))*'01_Supuestos'!$F$12)-(('01_Supuestos'!E31*$I80)*'01_Supuestos'!$F$11*$K80)-(IF(('01_Supuestos'!E31*$I80)&gt;0,'01_Supuestos'!$F$15,0)))-((('01_Supuestos'!E31*$I80)*'01_Supuestos'!$F$11*($H80-'01_Supuestos'!$F$9))*'01_Supuestos'!$F$18)-($J80*'01_Supuestos'!E32)-(IF('01_Supuestos'!E30=MAX('01_Supuestos'!$C$30:$M$30),'01_Supuestos'!$F$19,0))-(MAX(0,(((('01_Supuestos'!E31*$I80)*'01_Supuestos'!$F$11*($H80-'01_Supuestos'!$F$9))-((('01_Supuestos'!E31*$I80)*'01_Supuestos'!$F$11*($H80-'01_Supuestos'!$F$9))*'01_Supuestos'!$F$12)-(('01_Supuestos'!E31*$I80)*'01_Supuestos'!$F$11*$K80)-(IF(('01_Supuestos'!E31*$I80)&gt;0,'01_Supuestos'!$F$15,0)))-($J80*'01_Supuestos'!E33)))*'01_Supuestos'!$F$16)</f>
        <v/>
      </c>
      <c r="W80" s="101">
        <f>((('01_Supuestos'!F31*$I80)*'01_Supuestos'!$F$11*($H80-'01_Supuestos'!$F$9))-((('01_Supuestos'!F31*$I80)*'01_Supuestos'!$F$11*($H80-'01_Supuestos'!$F$9))*'01_Supuestos'!$F$12)-(('01_Supuestos'!F31*$I80)*'01_Supuestos'!$F$11*$K80)-(IF(('01_Supuestos'!F31*$I80)&gt;0,'01_Supuestos'!$F$15,0)))-((('01_Supuestos'!F31*$I80)*'01_Supuestos'!$F$11*($H80-'01_Supuestos'!$F$9))*'01_Supuestos'!$F$18)-($J80*'01_Supuestos'!F32)-(IF('01_Supuestos'!F30=MAX('01_Supuestos'!$C$30:$M$30),'01_Supuestos'!$F$19,0))-(MAX(0,(((('01_Supuestos'!F31*$I80)*'01_Supuestos'!$F$11*($H80-'01_Supuestos'!$F$9))-((('01_Supuestos'!F31*$I80)*'01_Supuestos'!$F$11*($H80-'01_Supuestos'!$F$9))*'01_Supuestos'!$F$12)-(('01_Supuestos'!F31*$I80)*'01_Supuestos'!$F$11*$K80)-(IF(('01_Supuestos'!F31*$I80)&gt;0,'01_Supuestos'!$F$15,0)))-($J80*'01_Supuestos'!F33)))*'01_Supuestos'!$F$16)</f>
        <v/>
      </c>
      <c r="X80" s="101">
        <f>((('01_Supuestos'!G31*$I80)*'01_Supuestos'!$F$11*($H80-'01_Supuestos'!$F$9))-((('01_Supuestos'!G31*$I80)*'01_Supuestos'!$F$11*($H80-'01_Supuestos'!$F$9))*'01_Supuestos'!$F$12)-(('01_Supuestos'!G31*$I80)*'01_Supuestos'!$F$11*$K80)-(IF(('01_Supuestos'!G31*$I80)&gt;0,'01_Supuestos'!$F$15,0)))-((('01_Supuestos'!G31*$I80)*'01_Supuestos'!$F$11*($H80-'01_Supuestos'!$F$9))*'01_Supuestos'!$F$18)-($J80*'01_Supuestos'!G32)-(IF('01_Supuestos'!G30=MAX('01_Supuestos'!$C$30:$M$30),'01_Supuestos'!$F$19,0))-(MAX(0,(((('01_Supuestos'!G31*$I80)*'01_Supuestos'!$F$11*($H80-'01_Supuestos'!$F$9))-((('01_Supuestos'!G31*$I80)*'01_Supuestos'!$F$11*($H80-'01_Supuestos'!$F$9))*'01_Supuestos'!$F$12)-(('01_Supuestos'!G31*$I80)*'01_Supuestos'!$F$11*$K80)-(IF(('01_Supuestos'!G31*$I80)&gt;0,'01_Supuestos'!$F$15,0)))-($J80*'01_Supuestos'!G33)))*'01_Supuestos'!$F$16)</f>
        <v/>
      </c>
      <c r="Y80" s="101">
        <f>((('01_Supuestos'!H31*$I80)*'01_Supuestos'!$F$11*($H80-'01_Supuestos'!$F$9))-((('01_Supuestos'!H31*$I80)*'01_Supuestos'!$F$11*($H80-'01_Supuestos'!$F$9))*'01_Supuestos'!$F$12)-(('01_Supuestos'!H31*$I80)*'01_Supuestos'!$F$11*$K80)-(IF(('01_Supuestos'!H31*$I80)&gt;0,'01_Supuestos'!$F$15,0)))-((('01_Supuestos'!H31*$I80)*'01_Supuestos'!$F$11*($H80-'01_Supuestos'!$F$9))*'01_Supuestos'!$F$18)-($J80*'01_Supuestos'!H32)-(IF('01_Supuestos'!H30=MAX('01_Supuestos'!$C$30:$M$30),'01_Supuestos'!$F$19,0))-(MAX(0,(((('01_Supuestos'!H31*$I80)*'01_Supuestos'!$F$11*($H80-'01_Supuestos'!$F$9))-((('01_Supuestos'!H31*$I80)*'01_Supuestos'!$F$11*($H80-'01_Supuestos'!$F$9))*'01_Supuestos'!$F$12)-(('01_Supuestos'!H31*$I80)*'01_Supuestos'!$F$11*$K80)-(IF(('01_Supuestos'!H31*$I80)&gt;0,'01_Supuestos'!$F$15,0)))-($J80*'01_Supuestos'!H33)))*'01_Supuestos'!$F$16)</f>
        <v/>
      </c>
      <c r="Z80" s="101">
        <f>((('01_Supuestos'!I31*$I80)*'01_Supuestos'!$F$11*($H80-'01_Supuestos'!$F$9))-((('01_Supuestos'!I31*$I80)*'01_Supuestos'!$F$11*($H80-'01_Supuestos'!$F$9))*'01_Supuestos'!$F$12)-(('01_Supuestos'!I31*$I80)*'01_Supuestos'!$F$11*$K80)-(IF(('01_Supuestos'!I31*$I80)&gt;0,'01_Supuestos'!$F$15,0)))-((('01_Supuestos'!I31*$I80)*'01_Supuestos'!$F$11*($H80-'01_Supuestos'!$F$9))*'01_Supuestos'!$F$18)-($J80*'01_Supuestos'!I32)-(IF('01_Supuestos'!I30=MAX('01_Supuestos'!$C$30:$M$30),'01_Supuestos'!$F$19,0))-(MAX(0,(((('01_Supuestos'!I31*$I80)*'01_Supuestos'!$F$11*($H80-'01_Supuestos'!$F$9))-((('01_Supuestos'!I31*$I80)*'01_Supuestos'!$F$11*($H80-'01_Supuestos'!$F$9))*'01_Supuestos'!$F$12)-(('01_Supuestos'!I31*$I80)*'01_Supuestos'!$F$11*$K80)-(IF(('01_Supuestos'!I31*$I80)&gt;0,'01_Supuestos'!$F$15,0)))-($J80*'01_Supuestos'!I33)))*'01_Supuestos'!$F$16)</f>
        <v/>
      </c>
      <c r="AA80" s="101">
        <f>((('01_Supuestos'!J31*$I80)*'01_Supuestos'!$F$11*($H80-'01_Supuestos'!$F$9))-((('01_Supuestos'!J31*$I80)*'01_Supuestos'!$F$11*($H80-'01_Supuestos'!$F$9))*'01_Supuestos'!$F$12)-(('01_Supuestos'!J31*$I80)*'01_Supuestos'!$F$11*$K80)-(IF(('01_Supuestos'!J31*$I80)&gt;0,'01_Supuestos'!$F$15,0)))-((('01_Supuestos'!J31*$I80)*'01_Supuestos'!$F$11*($H80-'01_Supuestos'!$F$9))*'01_Supuestos'!$F$18)-($J80*'01_Supuestos'!J32)-(IF('01_Supuestos'!J30=MAX('01_Supuestos'!$C$30:$M$30),'01_Supuestos'!$F$19,0))-(MAX(0,(((('01_Supuestos'!J31*$I80)*'01_Supuestos'!$F$11*($H80-'01_Supuestos'!$F$9))-((('01_Supuestos'!J31*$I80)*'01_Supuestos'!$F$11*($H80-'01_Supuestos'!$F$9))*'01_Supuestos'!$F$12)-(('01_Supuestos'!J31*$I80)*'01_Supuestos'!$F$11*$K80)-(IF(('01_Supuestos'!J31*$I80)&gt;0,'01_Supuestos'!$F$15,0)))-($J80*'01_Supuestos'!J33)))*'01_Supuestos'!$F$16)</f>
        <v/>
      </c>
      <c r="AB80" s="101">
        <f>((('01_Supuestos'!K31*$I80)*'01_Supuestos'!$F$11*($H80-'01_Supuestos'!$F$9))-((('01_Supuestos'!K31*$I80)*'01_Supuestos'!$F$11*($H80-'01_Supuestos'!$F$9))*'01_Supuestos'!$F$12)-(('01_Supuestos'!K31*$I80)*'01_Supuestos'!$F$11*$K80)-(IF(('01_Supuestos'!K31*$I80)&gt;0,'01_Supuestos'!$F$15,0)))-((('01_Supuestos'!K31*$I80)*'01_Supuestos'!$F$11*($H80-'01_Supuestos'!$F$9))*'01_Supuestos'!$F$18)-($J80*'01_Supuestos'!K32)-(IF('01_Supuestos'!K30=MAX('01_Supuestos'!$C$30:$M$30),'01_Supuestos'!$F$19,0))-(MAX(0,(((('01_Supuestos'!K31*$I80)*'01_Supuestos'!$F$11*($H80-'01_Supuestos'!$F$9))-((('01_Supuestos'!K31*$I80)*'01_Supuestos'!$F$11*($H80-'01_Supuestos'!$F$9))*'01_Supuestos'!$F$12)-(('01_Supuestos'!K31*$I80)*'01_Supuestos'!$F$11*$K80)-(IF(('01_Supuestos'!K31*$I80)&gt;0,'01_Supuestos'!$F$15,0)))-($J80*'01_Supuestos'!K33)))*'01_Supuestos'!$F$16)</f>
        <v/>
      </c>
      <c r="AC80" s="101">
        <f>((('01_Supuestos'!L31*$I80)*'01_Supuestos'!$F$11*($H80-'01_Supuestos'!$F$9))-((('01_Supuestos'!L31*$I80)*'01_Supuestos'!$F$11*($H80-'01_Supuestos'!$F$9))*'01_Supuestos'!$F$12)-(('01_Supuestos'!L31*$I80)*'01_Supuestos'!$F$11*$K80)-(IF(('01_Supuestos'!L31*$I80)&gt;0,'01_Supuestos'!$F$15,0)))-((('01_Supuestos'!L31*$I80)*'01_Supuestos'!$F$11*($H80-'01_Supuestos'!$F$9))*'01_Supuestos'!$F$18)-($J80*'01_Supuestos'!L32)-(IF('01_Supuestos'!L30=MAX('01_Supuestos'!$C$30:$M$30),'01_Supuestos'!$F$19,0))-(MAX(0,(((('01_Supuestos'!L31*$I80)*'01_Supuestos'!$F$11*($H80-'01_Supuestos'!$F$9))-((('01_Supuestos'!L31*$I80)*'01_Supuestos'!$F$11*($H80-'01_Supuestos'!$F$9))*'01_Supuestos'!$F$12)-(('01_Supuestos'!L31*$I80)*'01_Supuestos'!$F$11*$K80)-(IF(('01_Supuestos'!L31*$I80)&gt;0,'01_Supuestos'!$F$15,0)))-($J80*'01_Supuestos'!L33)))*'01_Supuestos'!$F$16)</f>
        <v/>
      </c>
      <c r="AD80" s="101">
        <f>((('01_Supuestos'!M31*$I80)*'01_Supuestos'!$F$11*($H80-'01_Supuestos'!$F$9))-((('01_Supuestos'!M31*$I80)*'01_Supuestos'!$F$11*($H80-'01_Supuestos'!$F$9))*'01_Supuestos'!$F$12)-(('01_Supuestos'!M31*$I80)*'01_Supuestos'!$F$11*$K80)-(IF(('01_Supuestos'!M31*$I80)&gt;0,'01_Supuestos'!$F$15,0)))-((('01_Supuestos'!M31*$I80)*'01_Supuestos'!$F$11*($H80-'01_Supuestos'!$F$9))*'01_Supuestos'!$F$18)-($J80*'01_Supuestos'!M32)-(IF('01_Supuestos'!M30=MAX('01_Supuestos'!$C$30:$M$30),'01_Supuestos'!$F$19,0))-(MAX(0,(((('01_Supuestos'!M31*$I80)*'01_Supuestos'!$F$11*($H80-'01_Supuestos'!$F$9))-((('01_Supuestos'!M31*$I80)*'01_Supuestos'!$F$11*($H80-'01_Supuestos'!$F$9))*'01_Supuestos'!$F$12)-(('01_Supuestos'!M31*$I80)*'01_Supuestos'!$F$11*$K80)-(IF(('01_Supuestos'!M31*$I80)&gt;0,'01_Supuestos'!$F$15,0)))-($J80*'01_Supuestos'!M33)))*'01_Supuestos'!$F$16)</f>
        <v/>
      </c>
      <c r="AE80" s="101">
        <f>0</f>
        <v/>
      </c>
      <c r="AF80" s="108">
        <f>IF(S80&gt;R80,"Appraisal+Decision",IF(S80&lt;R80,"Develop Now","Indiferente"))</f>
        <v/>
      </c>
    </row>
    <row r="81">
      <c r="A81" s="6" t="n">
        <v>51</v>
      </c>
      <c r="B81" s="27">
        <f>RAND()</f>
        <v/>
      </c>
      <c r="C81" s="27">
        <f>RAND()</f>
        <v/>
      </c>
      <c r="D81" s="27">
        <f>RAND()</f>
        <v/>
      </c>
      <c r="E81" s="27">
        <f>RAND()</f>
        <v/>
      </c>
      <c r="F81" s="27">
        <f>RAND()</f>
        <v/>
      </c>
      <c r="G81" s="27">
        <f>RAND()</f>
        <v/>
      </c>
      <c r="H81" s="102">
        <f>IF(B81&lt;($B$11-$B$10)/($B$12-$B$10), $B$10+SQRT(B81*($B$11-$B$10)*($B$12-$B$10)), $B$12-SQRT((1-B81)*($B$12-$B$11)*($B$12-$B$10)))</f>
        <v/>
      </c>
      <c r="I81" s="27">
        <f>MAX(0.1,NORMINV(C81,$B$13,$B$14))</f>
        <v/>
      </c>
      <c r="J81" s="102">
        <f>'01_Supuestos'!$F$13*MAX(0.65,NORMINV(D81,1,$B$15))</f>
        <v/>
      </c>
      <c r="K81" s="102">
        <f>'01_Supuestos'!$F$14*MAX(0.6,NORMINV(E81,1,$B$16))</f>
        <v/>
      </c>
      <c r="L81" s="102">
        <f>--(F81&lt;=$B$5)</f>
        <v/>
      </c>
      <c r="M81" s="102">
        <f>IF(L81=1, IF(G81&lt;=$B$6, "+", "-"), IF(G81&lt;=(1-$B$7), "+", "-"))</f>
        <v/>
      </c>
      <c r="N81" s="103">
        <f>IF(M81="+",'05_Bayes_Arbol'!$B$16,'05_Bayes_Arbol'!$B$17)</f>
        <v/>
      </c>
      <c r="O81" s="102">
        <f>SUMPRODUCT(T81:AD81,'01_Supuestos'!$C$34:$M$34)</f>
        <v/>
      </c>
      <c r="P81" s="102">
        <f>N81*O81 + (1-N81)*$B$9</f>
        <v/>
      </c>
      <c r="Q81" s="102">
        <f>--(P81&gt;0)</f>
        <v/>
      </c>
      <c r="R81" s="102">
        <f>IF(L81=1,O81,$B$9)</f>
        <v/>
      </c>
      <c r="S81" s="102">
        <f>-$B$8 + IF(Q81=1, IF(L81=1,O81,$B$9), 0)</f>
        <v/>
      </c>
      <c r="T81" s="101">
        <f>((('01_Supuestos'!C31*$I81)*'01_Supuestos'!$F$11*($H81-'01_Supuestos'!$F$9))-((('01_Supuestos'!C31*$I81)*'01_Supuestos'!$F$11*($H81-'01_Supuestos'!$F$9))*'01_Supuestos'!$F$12)-(('01_Supuestos'!C31*$I81)*'01_Supuestos'!$F$11*$K81)-(IF(('01_Supuestos'!C31*$I81)&gt;0,'01_Supuestos'!$F$15,0)))-((('01_Supuestos'!C31*$I81)*'01_Supuestos'!$F$11*($H81-'01_Supuestos'!$F$9))*'01_Supuestos'!$F$18)-($J81*'01_Supuestos'!C32)-(IF('01_Supuestos'!C30=MAX('01_Supuestos'!$C$30:$M$30),'01_Supuestos'!$F$19,0))-(MAX(0,(((('01_Supuestos'!C31*$I81)*'01_Supuestos'!$F$11*($H81-'01_Supuestos'!$F$9))-((('01_Supuestos'!C31*$I81)*'01_Supuestos'!$F$11*($H81-'01_Supuestos'!$F$9))*'01_Supuestos'!$F$12)-(('01_Supuestos'!C31*$I81)*'01_Supuestos'!$F$11*$K81)-(IF(('01_Supuestos'!C31*$I81)&gt;0,'01_Supuestos'!$F$15,0)))-($J81*'01_Supuestos'!C33)))*'01_Supuestos'!$F$16)</f>
        <v/>
      </c>
      <c r="U81" s="101">
        <f>((('01_Supuestos'!D31*$I81)*'01_Supuestos'!$F$11*($H81-'01_Supuestos'!$F$9))-((('01_Supuestos'!D31*$I81)*'01_Supuestos'!$F$11*($H81-'01_Supuestos'!$F$9))*'01_Supuestos'!$F$12)-(('01_Supuestos'!D31*$I81)*'01_Supuestos'!$F$11*$K81)-(IF(('01_Supuestos'!D31*$I81)&gt;0,'01_Supuestos'!$F$15,0)))-((('01_Supuestos'!D31*$I81)*'01_Supuestos'!$F$11*($H81-'01_Supuestos'!$F$9))*'01_Supuestos'!$F$18)-($J81*'01_Supuestos'!D32)-(IF('01_Supuestos'!D30=MAX('01_Supuestos'!$C$30:$M$30),'01_Supuestos'!$F$19,0))-(MAX(0,(((('01_Supuestos'!D31*$I81)*'01_Supuestos'!$F$11*($H81-'01_Supuestos'!$F$9))-((('01_Supuestos'!D31*$I81)*'01_Supuestos'!$F$11*($H81-'01_Supuestos'!$F$9))*'01_Supuestos'!$F$12)-(('01_Supuestos'!D31*$I81)*'01_Supuestos'!$F$11*$K81)-(IF(('01_Supuestos'!D31*$I81)&gt;0,'01_Supuestos'!$F$15,0)))-($J81*'01_Supuestos'!D33)))*'01_Supuestos'!$F$16)</f>
        <v/>
      </c>
      <c r="V81" s="101">
        <f>((('01_Supuestos'!E31*$I81)*'01_Supuestos'!$F$11*($H81-'01_Supuestos'!$F$9))-((('01_Supuestos'!E31*$I81)*'01_Supuestos'!$F$11*($H81-'01_Supuestos'!$F$9))*'01_Supuestos'!$F$12)-(('01_Supuestos'!E31*$I81)*'01_Supuestos'!$F$11*$K81)-(IF(('01_Supuestos'!E31*$I81)&gt;0,'01_Supuestos'!$F$15,0)))-((('01_Supuestos'!E31*$I81)*'01_Supuestos'!$F$11*($H81-'01_Supuestos'!$F$9))*'01_Supuestos'!$F$18)-($J81*'01_Supuestos'!E32)-(IF('01_Supuestos'!E30=MAX('01_Supuestos'!$C$30:$M$30),'01_Supuestos'!$F$19,0))-(MAX(0,(((('01_Supuestos'!E31*$I81)*'01_Supuestos'!$F$11*($H81-'01_Supuestos'!$F$9))-((('01_Supuestos'!E31*$I81)*'01_Supuestos'!$F$11*($H81-'01_Supuestos'!$F$9))*'01_Supuestos'!$F$12)-(('01_Supuestos'!E31*$I81)*'01_Supuestos'!$F$11*$K81)-(IF(('01_Supuestos'!E31*$I81)&gt;0,'01_Supuestos'!$F$15,0)))-($J81*'01_Supuestos'!E33)))*'01_Supuestos'!$F$16)</f>
        <v/>
      </c>
      <c r="W81" s="101">
        <f>((('01_Supuestos'!F31*$I81)*'01_Supuestos'!$F$11*($H81-'01_Supuestos'!$F$9))-((('01_Supuestos'!F31*$I81)*'01_Supuestos'!$F$11*($H81-'01_Supuestos'!$F$9))*'01_Supuestos'!$F$12)-(('01_Supuestos'!F31*$I81)*'01_Supuestos'!$F$11*$K81)-(IF(('01_Supuestos'!F31*$I81)&gt;0,'01_Supuestos'!$F$15,0)))-((('01_Supuestos'!F31*$I81)*'01_Supuestos'!$F$11*($H81-'01_Supuestos'!$F$9))*'01_Supuestos'!$F$18)-($J81*'01_Supuestos'!F32)-(IF('01_Supuestos'!F30=MAX('01_Supuestos'!$C$30:$M$30),'01_Supuestos'!$F$19,0))-(MAX(0,(((('01_Supuestos'!F31*$I81)*'01_Supuestos'!$F$11*($H81-'01_Supuestos'!$F$9))-((('01_Supuestos'!F31*$I81)*'01_Supuestos'!$F$11*($H81-'01_Supuestos'!$F$9))*'01_Supuestos'!$F$12)-(('01_Supuestos'!F31*$I81)*'01_Supuestos'!$F$11*$K81)-(IF(('01_Supuestos'!F31*$I81)&gt;0,'01_Supuestos'!$F$15,0)))-($J81*'01_Supuestos'!F33)))*'01_Supuestos'!$F$16)</f>
        <v/>
      </c>
      <c r="X81" s="101">
        <f>((('01_Supuestos'!G31*$I81)*'01_Supuestos'!$F$11*($H81-'01_Supuestos'!$F$9))-((('01_Supuestos'!G31*$I81)*'01_Supuestos'!$F$11*($H81-'01_Supuestos'!$F$9))*'01_Supuestos'!$F$12)-(('01_Supuestos'!G31*$I81)*'01_Supuestos'!$F$11*$K81)-(IF(('01_Supuestos'!G31*$I81)&gt;0,'01_Supuestos'!$F$15,0)))-((('01_Supuestos'!G31*$I81)*'01_Supuestos'!$F$11*($H81-'01_Supuestos'!$F$9))*'01_Supuestos'!$F$18)-($J81*'01_Supuestos'!G32)-(IF('01_Supuestos'!G30=MAX('01_Supuestos'!$C$30:$M$30),'01_Supuestos'!$F$19,0))-(MAX(0,(((('01_Supuestos'!G31*$I81)*'01_Supuestos'!$F$11*($H81-'01_Supuestos'!$F$9))-((('01_Supuestos'!G31*$I81)*'01_Supuestos'!$F$11*($H81-'01_Supuestos'!$F$9))*'01_Supuestos'!$F$12)-(('01_Supuestos'!G31*$I81)*'01_Supuestos'!$F$11*$K81)-(IF(('01_Supuestos'!G31*$I81)&gt;0,'01_Supuestos'!$F$15,0)))-($J81*'01_Supuestos'!G33)))*'01_Supuestos'!$F$16)</f>
        <v/>
      </c>
      <c r="Y81" s="101">
        <f>((('01_Supuestos'!H31*$I81)*'01_Supuestos'!$F$11*($H81-'01_Supuestos'!$F$9))-((('01_Supuestos'!H31*$I81)*'01_Supuestos'!$F$11*($H81-'01_Supuestos'!$F$9))*'01_Supuestos'!$F$12)-(('01_Supuestos'!H31*$I81)*'01_Supuestos'!$F$11*$K81)-(IF(('01_Supuestos'!H31*$I81)&gt;0,'01_Supuestos'!$F$15,0)))-((('01_Supuestos'!H31*$I81)*'01_Supuestos'!$F$11*($H81-'01_Supuestos'!$F$9))*'01_Supuestos'!$F$18)-($J81*'01_Supuestos'!H32)-(IF('01_Supuestos'!H30=MAX('01_Supuestos'!$C$30:$M$30),'01_Supuestos'!$F$19,0))-(MAX(0,(((('01_Supuestos'!H31*$I81)*'01_Supuestos'!$F$11*($H81-'01_Supuestos'!$F$9))-((('01_Supuestos'!H31*$I81)*'01_Supuestos'!$F$11*($H81-'01_Supuestos'!$F$9))*'01_Supuestos'!$F$12)-(('01_Supuestos'!H31*$I81)*'01_Supuestos'!$F$11*$K81)-(IF(('01_Supuestos'!H31*$I81)&gt;0,'01_Supuestos'!$F$15,0)))-($J81*'01_Supuestos'!H33)))*'01_Supuestos'!$F$16)</f>
        <v/>
      </c>
      <c r="Z81" s="101">
        <f>((('01_Supuestos'!I31*$I81)*'01_Supuestos'!$F$11*($H81-'01_Supuestos'!$F$9))-((('01_Supuestos'!I31*$I81)*'01_Supuestos'!$F$11*($H81-'01_Supuestos'!$F$9))*'01_Supuestos'!$F$12)-(('01_Supuestos'!I31*$I81)*'01_Supuestos'!$F$11*$K81)-(IF(('01_Supuestos'!I31*$I81)&gt;0,'01_Supuestos'!$F$15,0)))-((('01_Supuestos'!I31*$I81)*'01_Supuestos'!$F$11*($H81-'01_Supuestos'!$F$9))*'01_Supuestos'!$F$18)-($J81*'01_Supuestos'!I32)-(IF('01_Supuestos'!I30=MAX('01_Supuestos'!$C$30:$M$30),'01_Supuestos'!$F$19,0))-(MAX(0,(((('01_Supuestos'!I31*$I81)*'01_Supuestos'!$F$11*($H81-'01_Supuestos'!$F$9))-((('01_Supuestos'!I31*$I81)*'01_Supuestos'!$F$11*($H81-'01_Supuestos'!$F$9))*'01_Supuestos'!$F$12)-(('01_Supuestos'!I31*$I81)*'01_Supuestos'!$F$11*$K81)-(IF(('01_Supuestos'!I31*$I81)&gt;0,'01_Supuestos'!$F$15,0)))-($J81*'01_Supuestos'!I33)))*'01_Supuestos'!$F$16)</f>
        <v/>
      </c>
      <c r="AA81" s="101">
        <f>((('01_Supuestos'!J31*$I81)*'01_Supuestos'!$F$11*($H81-'01_Supuestos'!$F$9))-((('01_Supuestos'!J31*$I81)*'01_Supuestos'!$F$11*($H81-'01_Supuestos'!$F$9))*'01_Supuestos'!$F$12)-(('01_Supuestos'!J31*$I81)*'01_Supuestos'!$F$11*$K81)-(IF(('01_Supuestos'!J31*$I81)&gt;0,'01_Supuestos'!$F$15,0)))-((('01_Supuestos'!J31*$I81)*'01_Supuestos'!$F$11*($H81-'01_Supuestos'!$F$9))*'01_Supuestos'!$F$18)-($J81*'01_Supuestos'!J32)-(IF('01_Supuestos'!J30=MAX('01_Supuestos'!$C$30:$M$30),'01_Supuestos'!$F$19,0))-(MAX(0,(((('01_Supuestos'!J31*$I81)*'01_Supuestos'!$F$11*($H81-'01_Supuestos'!$F$9))-((('01_Supuestos'!J31*$I81)*'01_Supuestos'!$F$11*($H81-'01_Supuestos'!$F$9))*'01_Supuestos'!$F$12)-(('01_Supuestos'!J31*$I81)*'01_Supuestos'!$F$11*$K81)-(IF(('01_Supuestos'!J31*$I81)&gt;0,'01_Supuestos'!$F$15,0)))-($J81*'01_Supuestos'!J33)))*'01_Supuestos'!$F$16)</f>
        <v/>
      </c>
      <c r="AB81" s="101">
        <f>((('01_Supuestos'!K31*$I81)*'01_Supuestos'!$F$11*($H81-'01_Supuestos'!$F$9))-((('01_Supuestos'!K31*$I81)*'01_Supuestos'!$F$11*($H81-'01_Supuestos'!$F$9))*'01_Supuestos'!$F$12)-(('01_Supuestos'!K31*$I81)*'01_Supuestos'!$F$11*$K81)-(IF(('01_Supuestos'!K31*$I81)&gt;0,'01_Supuestos'!$F$15,0)))-((('01_Supuestos'!K31*$I81)*'01_Supuestos'!$F$11*($H81-'01_Supuestos'!$F$9))*'01_Supuestos'!$F$18)-($J81*'01_Supuestos'!K32)-(IF('01_Supuestos'!K30=MAX('01_Supuestos'!$C$30:$M$30),'01_Supuestos'!$F$19,0))-(MAX(0,(((('01_Supuestos'!K31*$I81)*'01_Supuestos'!$F$11*($H81-'01_Supuestos'!$F$9))-((('01_Supuestos'!K31*$I81)*'01_Supuestos'!$F$11*($H81-'01_Supuestos'!$F$9))*'01_Supuestos'!$F$12)-(('01_Supuestos'!K31*$I81)*'01_Supuestos'!$F$11*$K81)-(IF(('01_Supuestos'!K31*$I81)&gt;0,'01_Supuestos'!$F$15,0)))-($J81*'01_Supuestos'!K33)))*'01_Supuestos'!$F$16)</f>
        <v/>
      </c>
      <c r="AC81" s="101">
        <f>((('01_Supuestos'!L31*$I81)*'01_Supuestos'!$F$11*($H81-'01_Supuestos'!$F$9))-((('01_Supuestos'!L31*$I81)*'01_Supuestos'!$F$11*($H81-'01_Supuestos'!$F$9))*'01_Supuestos'!$F$12)-(('01_Supuestos'!L31*$I81)*'01_Supuestos'!$F$11*$K81)-(IF(('01_Supuestos'!L31*$I81)&gt;0,'01_Supuestos'!$F$15,0)))-((('01_Supuestos'!L31*$I81)*'01_Supuestos'!$F$11*($H81-'01_Supuestos'!$F$9))*'01_Supuestos'!$F$18)-($J81*'01_Supuestos'!L32)-(IF('01_Supuestos'!L30=MAX('01_Supuestos'!$C$30:$M$30),'01_Supuestos'!$F$19,0))-(MAX(0,(((('01_Supuestos'!L31*$I81)*'01_Supuestos'!$F$11*($H81-'01_Supuestos'!$F$9))-((('01_Supuestos'!L31*$I81)*'01_Supuestos'!$F$11*($H81-'01_Supuestos'!$F$9))*'01_Supuestos'!$F$12)-(('01_Supuestos'!L31*$I81)*'01_Supuestos'!$F$11*$K81)-(IF(('01_Supuestos'!L31*$I81)&gt;0,'01_Supuestos'!$F$15,0)))-($J81*'01_Supuestos'!L33)))*'01_Supuestos'!$F$16)</f>
        <v/>
      </c>
      <c r="AD81" s="101">
        <f>((('01_Supuestos'!M31*$I81)*'01_Supuestos'!$F$11*($H81-'01_Supuestos'!$F$9))-((('01_Supuestos'!M31*$I81)*'01_Supuestos'!$F$11*($H81-'01_Supuestos'!$F$9))*'01_Supuestos'!$F$12)-(('01_Supuestos'!M31*$I81)*'01_Supuestos'!$F$11*$K81)-(IF(('01_Supuestos'!M31*$I81)&gt;0,'01_Supuestos'!$F$15,0)))-((('01_Supuestos'!M31*$I81)*'01_Supuestos'!$F$11*($H81-'01_Supuestos'!$F$9))*'01_Supuestos'!$F$18)-($J81*'01_Supuestos'!M32)-(IF('01_Supuestos'!M30=MAX('01_Supuestos'!$C$30:$M$30),'01_Supuestos'!$F$19,0))-(MAX(0,(((('01_Supuestos'!M31*$I81)*'01_Supuestos'!$F$11*($H81-'01_Supuestos'!$F$9))-((('01_Supuestos'!M31*$I81)*'01_Supuestos'!$F$11*($H81-'01_Supuestos'!$F$9))*'01_Supuestos'!$F$12)-(('01_Supuestos'!M31*$I81)*'01_Supuestos'!$F$11*$K81)-(IF(('01_Supuestos'!M31*$I81)&gt;0,'01_Supuestos'!$F$15,0)))-($J81*'01_Supuestos'!M33)))*'01_Supuestos'!$F$16)</f>
        <v/>
      </c>
      <c r="AE81" s="101">
        <f>0</f>
        <v/>
      </c>
      <c r="AF81" s="108">
        <f>IF(S81&gt;R81,"Appraisal+Decision",IF(S81&lt;R81,"Develop Now","Indiferente"))</f>
        <v/>
      </c>
    </row>
    <row r="82">
      <c r="A82" s="6" t="n">
        <v>52</v>
      </c>
      <c r="B82" s="27">
        <f>RAND()</f>
        <v/>
      </c>
      <c r="C82" s="27">
        <f>RAND()</f>
        <v/>
      </c>
      <c r="D82" s="27">
        <f>RAND()</f>
        <v/>
      </c>
      <c r="E82" s="27">
        <f>RAND()</f>
        <v/>
      </c>
      <c r="F82" s="27">
        <f>RAND()</f>
        <v/>
      </c>
      <c r="G82" s="27">
        <f>RAND()</f>
        <v/>
      </c>
      <c r="H82" s="102">
        <f>IF(B82&lt;($B$11-$B$10)/($B$12-$B$10), $B$10+SQRT(B82*($B$11-$B$10)*($B$12-$B$10)), $B$12-SQRT((1-B82)*($B$12-$B$11)*($B$12-$B$10)))</f>
        <v/>
      </c>
      <c r="I82" s="27">
        <f>MAX(0.1,NORMINV(C82,$B$13,$B$14))</f>
        <v/>
      </c>
      <c r="J82" s="102">
        <f>'01_Supuestos'!$F$13*MAX(0.65,NORMINV(D82,1,$B$15))</f>
        <v/>
      </c>
      <c r="K82" s="102">
        <f>'01_Supuestos'!$F$14*MAX(0.6,NORMINV(E82,1,$B$16))</f>
        <v/>
      </c>
      <c r="L82" s="102">
        <f>--(F82&lt;=$B$5)</f>
        <v/>
      </c>
      <c r="M82" s="102">
        <f>IF(L82=1, IF(G82&lt;=$B$6, "+", "-"), IF(G82&lt;=(1-$B$7), "+", "-"))</f>
        <v/>
      </c>
      <c r="N82" s="103">
        <f>IF(M82="+",'05_Bayes_Arbol'!$B$16,'05_Bayes_Arbol'!$B$17)</f>
        <v/>
      </c>
      <c r="O82" s="102">
        <f>SUMPRODUCT(T82:AD82,'01_Supuestos'!$C$34:$M$34)</f>
        <v/>
      </c>
      <c r="P82" s="102">
        <f>N82*O82 + (1-N82)*$B$9</f>
        <v/>
      </c>
      <c r="Q82" s="102">
        <f>--(P82&gt;0)</f>
        <v/>
      </c>
      <c r="R82" s="102">
        <f>IF(L82=1,O82,$B$9)</f>
        <v/>
      </c>
      <c r="S82" s="102">
        <f>-$B$8 + IF(Q82=1, IF(L82=1,O82,$B$9), 0)</f>
        <v/>
      </c>
      <c r="T82" s="101">
        <f>((('01_Supuestos'!C31*$I82)*'01_Supuestos'!$F$11*($H82-'01_Supuestos'!$F$9))-((('01_Supuestos'!C31*$I82)*'01_Supuestos'!$F$11*($H82-'01_Supuestos'!$F$9))*'01_Supuestos'!$F$12)-(('01_Supuestos'!C31*$I82)*'01_Supuestos'!$F$11*$K82)-(IF(('01_Supuestos'!C31*$I82)&gt;0,'01_Supuestos'!$F$15,0)))-((('01_Supuestos'!C31*$I82)*'01_Supuestos'!$F$11*($H82-'01_Supuestos'!$F$9))*'01_Supuestos'!$F$18)-($J82*'01_Supuestos'!C32)-(IF('01_Supuestos'!C30=MAX('01_Supuestos'!$C$30:$M$30),'01_Supuestos'!$F$19,0))-(MAX(0,(((('01_Supuestos'!C31*$I82)*'01_Supuestos'!$F$11*($H82-'01_Supuestos'!$F$9))-((('01_Supuestos'!C31*$I82)*'01_Supuestos'!$F$11*($H82-'01_Supuestos'!$F$9))*'01_Supuestos'!$F$12)-(('01_Supuestos'!C31*$I82)*'01_Supuestos'!$F$11*$K82)-(IF(('01_Supuestos'!C31*$I82)&gt;0,'01_Supuestos'!$F$15,0)))-($J82*'01_Supuestos'!C33)))*'01_Supuestos'!$F$16)</f>
        <v/>
      </c>
      <c r="U82" s="101">
        <f>((('01_Supuestos'!D31*$I82)*'01_Supuestos'!$F$11*($H82-'01_Supuestos'!$F$9))-((('01_Supuestos'!D31*$I82)*'01_Supuestos'!$F$11*($H82-'01_Supuestos'!$F$9))*'01_Supuestos'!$F$12)-(('01_Supuestos'!D31*$I82)*'01_Supuestos'!$F$11*$K82)-(IF(('01_Supuestos'!D31*$I82)&gt;0,'01_Supuestos'!$F$15,0)))-((('01_Supuestos'!D31*$I82)*'01_Supuestos'!$F$11*($H82-'01_Supuestos'!$F$9))*'01_Supuestos'!$F$18)-($J82*'01_Supuestos'!D32)-(IF('01_Supuestos'!D30=MAX('01_Supuestos'!$C$30:$M$30),'01_Supuestos'!$F$19,0))-(MAX(0,(((('01_Supuestos'!D31*$I82)*'01_Supuestos'!$F$11*($H82-'01_Supuestos'!$F$9))-((('01_Supuestos'!D31*$I82)*'01_Supuestos'!$F$11*($H82-'01_Supuestos'!$F$9))*'01_Supuestos'!$F$12)-(('01_Supuestos'!D31*$I82)*'01_Supuestos'!$F$11*$K82)-(IF(('01_Supuestos'!D31*$I82)&gt;0,'01_Supuestos'!$F$15,0)))-($J82*'01_Supuestos'!D33)))*'01_Supuestos'!$F$16)</f>
        <v/>
      </c>
      <c r="V82" s="101">
        <f>((('01_Supuestos'!E31*$I82)*'01_Supuestos'!$F$11*($H82-'01_Supuestos'!$F$9))-((('01_Supuestos'!E31*$I82)*'01_Supuestos'!$F$11*($H82-'01_Supuestos'!$F$9))*'01_Supuestos'!$F$12)-(('01_Supuestos'!E31*$I82)*'01_Supuestos'!$F$11*$K82)-(IF(('01_Supuestos'!E31*$I82)&gt;0,'01_Supuestos'!$F$15,0)))-((('01_Supuestos'!E31*$I82)*'01_Supuestos'!$F$11*($H82-'01_Supuestos'!$F$9))*'01_Supuestos'!$F$18)-($J82*'01_Supuestos'!E32)-(IF('01_Supuestos'!E30=MAX('01_Supuestos'!$C$30:$M$30),'01_Supuestos'!$F$19,0))-(MAX(0,(((('01_Supuestos'!E31*$I82)*'01_Supuestos'!$F$11*($H82-'01_Supuestos'!$F$9))-((('01_Supuestos'!E31*$I82)*'01_Supuestos'!$F$11*($H82-'01_Supuestos'!$F$9))*'01_Supuestos'!$F$12)-(('01_Supuestos'!E31*$I82)*'01_Supuestos'!$F$11*$K82)-(IF(('01_Supuestos'!E31*$I82)&gt;0,'01_Supuestos'!$F$15,0)))-($J82*'01_Supuestos'!E33)))*'01_Supuestos'!$F$16)</f>
        <v/>
      </c>
      <c r="W82" s="101">
        <f>((('01_Supuestos'!F31*$I82)*'01_Supuestos'!$F$11*($H82-'01_Supuestos'!$F$9))-((('01_Supuestos'!F31*$I82)*'01_Supuestos'!$F$11*($H82-'01_Supuestos'!$F$9))*'01_Supuestos'!$F$12)-(('01_Supuestos'!F31*$I82)*'01_Supuestos'!$F$11*$K82)-(IF(('01_Supuestos'!F31*$I82)&gt;0,'01_Supuestos'!$F$15,0)))-((('01_Supuestos'!F31*$I82)*'01_Supuestos'!$F$11*($H82-'01_Supuestos'!$F$9))*'01_Supuestos'!$F$18)-($J82*'01_Supuestos'!F32)-(IF('01_Supuestos'!F30=MAX('01_Supuestos'!$C$30:$M$30),'01_Supuestos'!$F$19,0))-(MAX(0,(((('01_Supuestos'!F31*$I82)*'01_Supuestos'!$F$11*($H82-'01_Supuestos'!$F$9))-((('01_Supuestos'!F31*$I82)*'01_Supuestos'!$F$11*($H82-'01_Supuestos'!$F$9))*'01_Supuestos'!$F$12)-(('01_Supuestos'!F31*$I82)*'01_Supuestos'!$F$11*$K82)-(IF(('01_Supuestos'!F31*$I82)&gt;0,'01_Supuestos'!$F$15,0)))-($J82*'01_Supuestos'!F33)))*'01_Supuestos'!$F$16)</f>
        <v/>
      </c>
      <c r="X82" s="101">
        <f>((('01_Supuestos'!G31*$I82)*'01_Supuestos'!$F$11*($H82-'01_Supuestos'!$F$9))-((('01_Supuestos'!G31*$I82)*'01_Supuestos'!$F$11*($H82-'01_Supuestos'!$F$9))*'01_Supuestos'!$F$12)-(('01_Supuestos'!G31*$I82)*'01_Supuestos'!$F$11*$K82)-(IF(('01_Supuestos'!G31*$I82)&gt;0,'01_Supuestos'!$F$15,0)))-((('01_Supuestos'!G31*$I82)*'01_Supuestos'!$F$11*($H82-'01_Supuestos'!$F$9))*'01_Supuestos'!$F$18)-($J82*'01_Supuestos'!G32)-(IF('01_Supuestos'!G30=MAX('01_Supuestos'!$C$30:$M$30),'01_Supuestos'!$F$19,0))-(MAX(0,(((('01_Supuestos'!G31*$I82)*'01_Supuestos'!$F$11*($H82-'01_Supuestos'!$F$9))-((('01_Supuestos'!G31*$I82)*'01_Supuestos'!$F$11*($H82-'01_Supuestos'!$F$9))*'01_Supuestos'!$F$12)-(('01_Supuestos'!G31*$I82)*'01_Supuestos'!$F$11*$K82)-(IF(('01_Supuestos'!G31*$I82)&gt;0,'01_Supuestos'!$F$15,0)))-($J82*'01_Supuestos'!G33)))*'01_Supuestos'!$F$16)</f>
        <v/>
      </c>
      <c r="Y82" s="101">
        <f>((('01_Supuestos'!H31*$I82)*'01_Supuestos'!$F$11*($H82-'01_Supuestos'!$F$9))-((('01_Supuestos'!H31*$I82)*'01_Supuestos'!$F$11*($H82-'01_Supuestos'!$F$9))*'01_Supuestos'!$F$12)-(('01_Supuestos'!H31*$I82)*'01_Supuestos'!$F$11*$K82)-(IF(('01_Supuestos'!H31*$I82)&gt;0,'01_Supuestos'!$F$15,0)))-((('01_Supuestos'!H31*$I82)*'01_Supuestos'!$F$11*($H82-'01_Supuestos'!$F$9))*'01_Supuestos'!$F$18)-($J82*'01_Supuestos'!H32)-(IF('01_Supuestos'!H30=MAX('01_Supuestos'!$C$30:$M$30),'01_Supuestos'!$F$19,0))-(MAX(0,(((('01_Supuestos'!H31*$I82)*'01_Supuestos'!$F$11*($H82-'01_Supuestos'!$F$9))-((('01_Supuestos'!H31*$I82)*'01_Supuestos'!$F$11*($H82-'01_Supuestos'!$F$9))*'01_Supuestos'!$F$12)-(('01_Supuestos'!H31*$I82)*'01_Supuestos'!$F$11*$K82)-(IF(('01_Supuestos'!H31*$I82)&gt;0,'01_Supuestos'!$F$15,0)))-($J82*'01_Supuestos'!H33)))*'01_Supuestos'!$F$16)</f>
        <v/>
      </c>
      <c r="Z82" s="101">
        <f>((('01_Supuestos'!I31*$I82)*'01_Supuestos'!$F$11*($H82-'01_Supuestos'!$F$9))-((('01_Supuestos'!I31*$I82)*'01_Supuestos'!$F$11*($H82-'01_Supuestos'!$F$9))*'01_Supuestos'!$F$12)-(('01_Supuestos'!I31*$I82)*'01_Supuestos'!$F$11*$K82)-(IF(('01_Supuestos'!I31*$I82)&gt;0,'01_Supuestos'!$F$15,0)))-((('01_Supuestos'!I31*$I82)*'01_Supuestos'!$F$11*($H82-'01_Supuestos'!$F$9))*'01_Supuestos'!$F$18)-($J82*'01_Supuestos'!I32)-(IF('01_Supuestos'!I30=MAX('01_Supuestos'!$C$30:$M$30),'01_Supuestos'!$F$19,0))-(MAX(0,(((('01_Supuestos'!I31*$I82)*'01_Supuestos'!$F$11*($H82-'01_Supuestos'!$F$9))-((('01_Supuestos'!I31*$I82)*'01_Supuestos'!$F$11*($H82-'01_Supuestos'!$F$9))*'01_Supuestos'!$F$12)-(('01_Supuestos'!I31*$I82)*'01_Supuestos'!$F$11*$K82)-(IF(('01_Supuestos'!I31*$I82)&gt;0,'01_Supuestos'!$F$15,0)))-($J82*'01_Supuestos'!I33)))*'01_Supuestos'!$F$16)</f>
        <v/>
      </c>
      <c r="AA82" s="101">
        <f>((('01_Supuestos'!J31*$I82)*'01_Supuestos'!$F$11*($H82-'01_Supuestos'!$F$9))-((('01_Supuestos'!J31*$I82)*'01_Supuestos'!$F$11*($H82-'01_Supuestos'!$F$9))*'01_Supuestos'!$F$12)-(('01_Supuestos'!J31*$I82)*'01_Supuestos'!$F$11*$K82)-(IF(('01_Supuestos'!J31*$I82)&gt;0,'01_Supuestos'!$F$15,0)))-((('01_Supuestos'!J31*$I82)*'01_Supuestos'!$F$11*($H82-'01_Supuestos'!$F$9))*'01_Supuestos'!$F$18)-($J82*'01_Supuestos'!J32)-(IF('01_Supuestos'!J30=MAX('01_Supuestos'!$C$30:$M$30),'01_Supuestos'!$F$19,0))-(MAX(0,(((('01_Supuestos'!J31*$I82)*'01_Supuestos'!$F$11*($H82-'01_Supuestos'!$F$9))-((('01_Supuestos'!J31*$I82)*'01_Supuestos'!$F$11*($H82-'01_Supuestos'!$F$9))*'01_Supuestos'!$F$12)-(('01_Supuestos'!J31*$I82)*'01_Supuestos'!$F$11*$K82)-(IF(('01_Supuestos'!J31*$I82)&gt;0,'01_Supuestos'!$F$15,0)))-($J82*'01_Supuestos'!J33)))*'01_Supuestos'!$F$16)</f>
        <v/>
      </c>
      <c r="AB82" s="101">
        <f>((('01_Supuestos'!K31*$I82)*'01_Supuestos'!$F$11*($H82-'01_Supuestos'!$F$9))-((('01_Supuestos'!K31*$I82)*'01_Supuestos'!$F$11*($H82-'01_Supuestos'!$F$9))*'01_Supuestos'!$F$12)-(('01_Supuestos'!K31*$I82)*'01_Supuestos'!$F$11*$K82)-(IF(('01_Supuestos'!K31*$I82)&gt;0,'01_Supuestos'!$F$15,0)))-((('01_Supuestos'!K31*$I82)*'01_Supuestos'!$F$11*($H82-'01_Supuestos'!$F$9))*'01_Supuestos'!$F$18)-($J82*'01_Supuestos'!K32)-(IF('01_Supuestos'!K30=MAX('01_Supuestos'!$C$30:$M$30),'01_Supuestos'!$F$19,0))-(MAX(0,(((('01_Supuestos'!K31*$I82)*'01_Supuestos'!$F$11*($H82-'01_Supuestos'!$F$9))-((('01_Supuestos'!K31*$I82)*'01_Supuestos'!$F$11*($H82-'01_Supuestos'!$F$9))*'01_Supuestos'!$F$12)-(('01_Supuestos'!K31*$I82)*'01_Supuestos'!$F$11*$K82)-(IF(('01_Supuestos'!K31*$I82)&gt;0,'01_Supuestos'!$F$15,0)))-($J82*'01_Supuestos'!K33)))*'01_Supuestos'!$F$16)</f>
        <v/>
      </c>
      <c r="AC82" s="101">
        <f>((('01_Supuestos'!L31*$I82)*'01_Supuestos'!$F$11*($H82-'01_Supuestos'!$F$9))-((('01_Supuestos'!L31*$I82)*'01_Supuestos'!$F$11*($H82-'01_Supuestos'!$F$9))*'01_Supuestos'!$F$12)-(('01_Supuestos'!L31*$I82)*'01_Supuestos'!$F$11*$K82)-(IF(('01_Supuestos'!L31*$I82)&gt;0,'01_Supuestos'!$F$15,0)))-((('01_Supuestos'!L31*$I82)*'01_Supuestos'!$F$11*($H82-'01_Supuestos'!$F$9))*'01_Supuestos'!$F$18)-($J82*'01_Supuestos'!L32)-(IF('01_Supuestos'!L30=MAX('01_Supuestos'!$C$30:$M$30),'01_Supuestos'!$F$19,0))-(MAX(0,(((('01_Supuestos'!L31*$I82)*'01_Supuestos'!$F$11*($H82-'01_Supuestos'!$F$9))-((('01_Supuestos'!L31*$I82)*'01_Supuestos'!$F$11*($H82-'01_Supuestos'!$F$9))*'01_Supuestos'!$F$12)-(('01_Supuestos'!L31*$I82)*'01_Supuestos'!$F$11*$K82)-(IF(('01_Supuestos'!L31*$I82)&gt;0,'01_Supuestos'!$F$15,0)))-($J82*'01_Supuestos'!L33)))*'01_Supuestos'!$F$16)</f>
        <v/>
      </c>
      <c r="AD82" s="101">
        <f>((('01_Supuestos'!M31*$I82)*'01_Supuestos'!$F$11*($H82-'01_Supuestos'!$F$9))-((('01_Supuestos'!M31*$I82)*'01_Supuestos'!$F$11*($H82-'01_Supuestos'!$F$9))*'01_Supuestos'!$F$12)-(('01_Supuestos'!M31*$I82)*'01_Supuestos'!$F$11*$K82)-(IF(('01_Supuestos'!M31*$I82)&gt;0,'01_Supuestos'!$F$15,0)))-((('01_Supuestos'!M31*$I82)*'01_Supuestos'!$F$11*($H82-'01_Supuestos'!$F$9))*'01_Supuestos'!$F$18)-($J82*'01_Supuestos'!M32)-(IF('01_Supuestos'!M30=MAX('01_Supuestos'!$C$30:$M$30),'01_Supuestos'!$F$19,0))-(MAX(0,(((('01_Supuestos'!M31*$I82)*'01_Supuestos'!$F$11*($H82-'01_Supuestos'!$F$9))-((('01_Supuestos'!M31*$I82)*'01_Supuestos'!$F$11*($H82-'01_Supuestos'!$F$9))*'01_Supuestos'!$F$12)-(('01_Supuestos'!M31*$I82)*'01_Supuestos'!$F$11*$K82)-(IF(('01_Supuestos'!M31*$I82)&gt;0,'01_Supuestos'!$F$15,0)))-($J82*'01_Supuestos'!M33)))*'01_Supuestos'!$F$16)</f>
        <v/>
      </c>
      <c r="AE82" s="101">
        <f>0</f>
        <v/>
      </c>
      <c r="AF82" s="108">
        <f>IF(S82&gt;R82,"Appraisal+Decision",IF(S82&lt;R82,"Develop Now","Indiferente"))</f>
        <v/>
      </c>
    </row>
    <row r="83">
      <c r="A83" s="6" t="n">
        <v>53</v>
      </c>
      <c r="B83" s="27">
        <f>RAND()</f>
        <v/>
      </c>
      <c r="C83" s="27">
        <f>RAND()</f>
        <v/>
      </c>
      <c r="D83" s="27">
        <f>RAND()</f>
        <v/>
      </c>
      <c r="E83" s="27">
        <f>RAND()</f>
        <v/>
      </c>
      <c r="F83" s="27">
        <f>RAND()</f>
        <v/>
      </c>
      <c r="G83" s="27">
        <f>RAND()</f>
        <v/>
      </c>
      <c r="H83" s="102">
        <f>IF(B83&lt;($B$11-$B$10)/($B$12-$B$10), $B$10+SQRT(B83*($B$11-$B$10)*($B$12-$B$10)), $B$12-SQRT((1-B83)*($B$12-$B$11)*($B$12-$B$10)))</f>
        <v/>
      </c>
      <c r="I83" s="27">
        <f>MAX(0.1,NORMINV(C83,$B$13,$B$14))</f>
        <v/>
      </c>
      <c r="J83" s="102">
        <f>'01_Supuestos'!$F$13*MAX(0.65,NORMINV(D83,1,$B$15))</f>
        <v/>
      </c>
      <c r="K83" s="102">
        <f>'01_Supuestos'!$F$14*MAX(0.6,NORMINV(E83,1,$B$16))</f>
        <v/>
      </c>
      <c r="L83" s="102">
        <f>--(F83&lt;=$B$5)</f>
        <v/>
      </c>
      <c r="M83" s="102">
        <f>IF(L83=1, IF(G83&lt;=$B$6, "+", "-"), IF(G83&lt;=(1-$B$7), "+", "-"))</f>
        <v/>
      </c>
      <c r="N83" s="103">
        <f>IF(M83="+",'05_Bayes_Arbol'!$B$16,'05_Bayes_Arbol'!$B$17)</f>
        <v/>
      </c>
      <c r="O83" s="102">
        <f>SUMPRODUCT(T83:AD83,'01_Supuestos'!$C$34:$M$34)</f>
        <v/>
      </c>
      <c r="P83" s="102">
        <f>N83*O83 + (1-N83)*$B$9</f>
        <v/>
      </c>
      <c r="Q83" s="102">
        <f>--(P83&gt;0)</f>
        <v/>
      </c>
      <c r="R83" s="102">
        <f>IF(L83=1,O83,$B$9)</f>
        <v/>
      </c>
      <c r="S83" s="102">
        <f>-$B$8 + IF(Q83=1, IF(L83=1,O83,$B$9), 0)</f>
        <v/>
      </c>
      <c r="T83" s="101">
        <f>((('01_Supuestos'!C31*$I83)*'01_Supuestos'!$F$11*($H83-'01_Supuestos'!$F$9))-((('01_Supuestos'!C31*$I83)*'01_Supuestos'!$F$11*($H83-'01_Supuestos'!$F$9))*'01_Supuestos'!$F$12)-(('01_Supuestos'!C31*$I83)*'01_Supuestos'!$F$11*$K83)-(IF(('01_Supuestos'!C31*$I83)&gt;0,'01_Supuestos'!$F$15,0)))-((('01_Supuestos'!C31*$I83)*'01_Supuestos'!$F$11*($H83-'01_Supuestos'!$F$9))*'01_Supuestos'!$F$18)-($J83*'01_Supuestos'!C32)-(IF('01_Supuestos'!C30=MAX('01_Supuestos'!$C$30:$M$30),'01_Supuestos'!$F$19,0))-(MAX(0,(((('01_Supuestos'!C31*$I83)*'01_Supuestos'!$F$11*($H83-'01_Supuestos'!$F$9))-((('01_Supuestos'!C31*$I83)*'01_Supuestos'!$F$11*($H83-'01_Supuestos'!$F$9))*'01_Supuestos'!$F$12)-(('01_Supuestos'!C31*$I83)*'01_Supuestos'!$F$11*$K83)-(IF(('01_Supuestos'!C31*$I83)&gt;0,'01_Supuestos'!$F$15,0)))-($J83*'01_Supuestos'!C33)))*'01_Supuestos'!$F$16)</f>
        <v/>
      </c>
      <c r="U83" s="101">
        <f>((('01_Supuestos'!D31*$I83)*'01_Supuestos'!$F$11*($H83-'01_Supuestos'!$F$9))-((('01_Supuestos'!D31*$I83)*'01_Supuestos'!$F$11*($H83-'01_Supuestos'!$F$9))*'01_Supuestos'!$F$12)-(('01_Supuestos'!D31*$I83)*'01_Supuestos'!$F$11*$K83)-(IF(('01_Supuestos'!D31*$I83)&gt;0,'01_Supuestos'!$F$15,0)))-((('01_Supuestos'!D31*$I83)*'01_Supuestos'!$F$11*($H83-'01_Supuestos'!$F$9))*'01_Supuestos'!$F$18)-($J83*'01_Supuestos'!D32)-(IF('01_Supuestos'!D30=MAX('01_Supuestos'!$C$30:$M$30),'01_Supuestos'!$F$19,0))-(MAX(0,(((('01_Supuestos'!D31*$I83)*'01_Supuestos'!$F$11*($H83-'01_Supuestos'!$F$9))-((('01_Supuestos'!D31*$I83)*'01_Supuestos'!$F$11*($H83-'01_Supuestos'!$F$9))*'01_Supuestos'!$F$12)-(('01_Supuestos'!D31*$I83)*'01_Supuestos'!$F$11*$K83)-(IF(('01_Supuestos'!D31*$I83)&gt;0,'01_Supuestos'!$F$15,0)))-($J83*'01_Supuestos'!D33)))*'01_Supuestos'!$F$16)</f>
        <v/>
      </c>
      <c r="V83" s="101">
        <f>((('01_Supuestos'!E31*$I83)*'01_Supuestos'!$F$11*($H83-'01_Supuestos'!$F$9))-((('01_Supuestos'!E31*$I83)*'01_Supuestos'!$F$11*($H83-'01_Supuestos'!$F$9))*'01_Supuestos'!$F$12)-(('01_Supuestos'!E31*$I83)*'01_Supuestos'!$F$11*$K83)-(IF(('01_Supuestos'!E31*$I83)&gt;0,'01_Supuestos'!$F$15,0)))-((('01_Supuestos'!E31*$I83)*'01_Supuestos'!$F$11*($H83-'01_Supuestos'!$F$9))*'01_Supuestos'!$F$18)-($J83*'01_Supuestos'!E32)-(IF('01_Supuestos'!E30=MAX('01_Supuestos'!$C$30:$M$30),'01_Supuestos'!$F$19,0))-(MAX(0,(((('01_Supuestos'!E31*$I83)*'01_Supuestos'!$F$11*($H83-'01_Supuestos'!$F$9))-((('01_Supuestos'!E31*$I83)*'01_Supuestos'!$F$11*($H83-'01_Supuestos'!$F$9))*'01_Supuestos'!$F$12)-(('01_Supuestos'!E31*$I83)*'01_Supuestos'!$F$11*$K83)-(IF(('01_Supuestos'!E31*$I83)&gt;0,'01_Supuestos'!$F$15,0)))-($J83*'01_Supuestos'!E33)))*'01_Supuestos'!$F$16)</f>
        <v/>
      </c>
      <c r="W83" s="101">
        <f>((('01_Supuestos'!F31*$I83)*'01_Supuestos'!$F$11*($H83-'01_Supuestos'!$F$9))-((('01_Supuestos'!F31*$I83)*'01_Supuestos'!$F$11*($H83-'01_Supuestos'!$F$9))*'01_Supuestos'!$F$12)-(('01_Supuestos'!F31*$I83)*'01_Supuestos'!$F$11*$K83)-(IF(('01_Supuestos'!F31*$I83)&gt;0,'01_Supuestos'!$F$15,0)))-((('01_Supuestos'!F31*$I83)*'01_Supuestos'!$F$11*($H83-'01_Supuestos'!$F$9))*'01_Supuestos'!$F$18)-($J83*'01_Supuestos'!F32)-(IF('01_Supuestos'!F30=MAX('01_Supuestos'!$C$30:$M$30),'01_Supuestos'!$F$19,0))-(MAX(0,(((('01_Supuestos'!F31*$I83)*'01_Supuestos'!$F$11*($H83-'01_Supuestos'!$F$9))-((('01_Supuestos'!F31*$I83)*'01_Supuestos'!$F$11*($H83-'01_Supuestos'!$F$9))*'01_Supuestos'!$F$12)-(('01_Supuestos'!F31*$I83)*'01_Supuestos'!$F$11*$K83)-(IF(('01_Supuestos'!F31*$I83)&gt;0,'01_Supuestos'!$F$15,0)))-($J83*'01_Supuestos'!F33)))*'01_Supuestos'!$F$16)</f>
        <v/>
      </c>
      <c r="X83" s="101">
        <f>((('01_Supuestos'!G31*$I83)*'01_Supuestos'!$F$11*($H83-'01_Supuestos'!$F$9))-((('01_Supuestos'!G31*$I83)*'01_Supuestos'!$F$11*($H83-'01_Supuestos'!$F$9))*'01_Supuestos'!$F$12)-(('01_Supuestos'!G31*$I83)*'01_Supuestos'!$F$11*$K83)-(IF(('01_Supuestos'!G31*$I83)&gt;0,'01_Supuestos'!$F$15,0)))-((('01_Supuestos'!G31*$I83)*'01_Supuestos'!$F$11*($H83-'01_Supuestos'!$F$9))*'01_Supuestos'!$F$18)-($J83*'01_Supuestos'!G32)-(IF('01_Supuestos'!G30=MAX('01_Supuestos'!$C$30:$M$30),'01_Supuestos'!$F$19,0))-(MAX(0,(((('01_Supuestos'!G31*$I83)*'01_Supuestos'!$F$11*($H83-'01_Supuestos'!$F$9))-((('01_Supuestos'!G31*$I83)*'01_Supuestos'!$F$11*($H83-'01_Supuestos'!$F$9))*'01_Supuestos'!$F$12)-(('01_Supuestos'!G31*$I83)*'01_Supuestos'!$F$11*$K83)-(IF(('01_Supuestos'!G31*$I83)&gt;0,'01_Supuestos'!$F$15,0)))-($J83*'01_Supuestos'!G33)))*'01_Supuestos'!$F$16)</f>
        <v/>
      </c>
      <c r="Y83" s="101">
        <f>((('01_Supuestos'!H31*$I83)*'01_Supuestos'!$F$11*($H83-'01_Supuestos'!$F$9))-((('01_Supuestos'!H31*$I83)*'01_Supuestos'!$F$11*($H83-'01_Supuestos'!$F$9))*'01_Supuestos'!$F$12)-(('01_Supuestos'!H31*$I83)*'01_Supuestos'!$F$11*$K83)-(IF(('01_Supuestos'!H31*$I83)&gt;0,'01_Supuestos'!$F$15,0)))-((('01_Supuestos'!H31*$I83)*'01_Supuestos'!$F$11*($H83-'01_Supuestos'!$F$9))*'01_Supuestos'!$F$18)-($J83*'01_Supuestos'!H32)-(IF('01_Supuestos'!H30=MAX('01_Supuestos'!$C$30:$M$30),'01_Supuestos'!$F$19,0))-(MAX(0,(((('01_Supuestos'!H31*$I83)*'01_Supuestos'!$F$11*($H83-'01_Supuestos'!$F$9))-((('01_Supuestos'!H31*$I83)*'01_Supuestos'!$F$11*($H83-'01_Supuestos'!$F$9))*'01_Supuestos'!$F$12)-(('01_Supuestos'!H31*$I83)*'01_Supuestos'!$F$11*$K83)-(IF(('01_Supuestos'!H31*$I83)&gt;0,'01_Supuestos'!$F$15,0)))-($J83*'01_Supuestos'!H33)))*'01_Supuestos'!$F$16)</f>
        <v/>
      </c>
      <c r="Z83" s="101">
        <f>((('01_Supuestos'!I31*$I83)*'01_Supuestos'!$F$11*($H83-'01_Supuestos'!$F$9))-((('01_Supuestos'!I31*$I83)*'01_Supuestos'!$F$11*($H83-'01_Supuestos'!$F$9))*'01_Supuestos'!$F$12)-(('01_Supuestos'!I31*$I83)*'01_Supuestos'!$F$11*$K83)-(IF(('01_Supuestos'!I31*$I83)&gt;0,'01_Supuestos'!$F$15,0)))-((('01_Supuestos'!I31*$I83)*'01_Supuestos'!$F$11*($H83-'01_Supuestos'!$F$9))*'01_Supuestos'!$F$18)-($J83*'01_Supuestos'!I32)-(IF('01_Supuestos'!I30=MAX('01_Supuestos'!$C$30:$M$30),'01_Supuestos'!$F$19,0))-(MAX(0,(((('01_Supuestos'!I31*$I83)*'01_Supuestos'!$F$11*($H83-'01_Supuestos'!$F$9))-((('01_Supuestos'!I31*$I83)*'01_Supuestos'!$F$11*($H83-'01_Supuestos'!$F$9))*'01_Supuestos'!$F$12)-(('01_Supuestos'!I31*$I83)*'01_Supuestos'!$F$11*$K83)-(IF(('01_Supuestos'!I31*$I83)&gt;0,'01_Supuestos'!$F$15,0)))-($J83*'01_Supuestos'!I33)))*'01_Supuestos'!$F$16)</f>
        <v/>
      </c>
      <c r="AA83" s="101">
        <f>((('01_Supuestos'!J31*$I83)*'01_Supuestos'!$F$11*($H83-'01_Supuestos'!$F$9))-((('01_Supuestos'!J31*$I83)*'01_Supuestos'!$F$11*($H83-'01_Supuestos'!$F$9))*'01_Supuestos'!$F$12)-(('01_Supuestos'!J31*$I83)*'01_Supuestos'!$F$11*$K83)-(IF(('01_Supuestos'!J31*$I83)&gt;0,'01_Supuestos'!$F$15,0)))-((('01_Supuestos'!J31*$I83)*'01_Supuestos'!$F$11*($H83-'01_Supuestos'!$F$9))*'01_Supuestos'!$F$18)-($J83*'01_Supuestos'!J32)-(IF('01_Supuestos'!J30=MAX('01_Supuestos'!$C$30:$M$30),'01_Supuestos'!$F$19,0))-(MAX(0,(((('01_Supuestos'!J31*$I83)*'01_Supuestos'!$F$11*($H83-'01_Supuestos'!$F$9))-((('01_Supuestos'!J31*$I83)*'01_Supuestos'!$F$11*($H83-'01_Supuestos'!$F$9))*'01_Supuestos'!$F$12)-(('01_Supuestos'!J31*$I83)*'01_Supuestos'!$F$11*$K83)-(IF(('01_Supuestos'!J31*$I83)&gt;0,'01_Supuestos'!$F$15,0)))-($J83*'01_Supuestos'!J33)))*'01_Supuestos'!$F$16)</f>
        <v/>
      </c>
      <c r="AB83" s="101">
        <f>((('01_Supuestos'!K31*$I83)*'01_Supuestos'!$F$11*($H83-'01_Supuestos'!$F$9))-((('01_Supuestos'!K31*$I83)*'01_Supuestos'!$F$11*($H83-'01_Supuestos'!$F$9))*'01_Supuestos'!$F$12)-(('01_Supuestos'!K31*$I83)*'01_Supuestos'!$F$11*$K83)-(IF(('01_Supuestos'!K31*$I83)&gt;0,'01_Supuestos'!$F$15,0)))-((('01_Supuestos'!K31*$I83)*'01_Supuestos'!$F$11*($H83-'01_Supuestos'!$F$9))*'01_Supuestos'!$F$18)-($J83*'01_Supuestos'!K32)-(IF('01_Supuestos'!K30=MAX('01_Supuestos'!$C$30:$M$30),'01_Supuestos'!$F$19,0))-(MAX(0,(((('01_Supuestos'!K31*$I83)*'01_Supuestos'!$F$11*($H83-'01_Supuestos'!$F$9))-((('01_Supuestos'!K31*$I83)*'01_Supuestos'!$F$11*($H83-'01_Supuestos'!$F$9))*'01_Supuestos'!$F$12)-(('01_Supuestos'!K31*$I83)*'01_Supuestos'!$F$11*$K83)-(IF(('01_Supuestos'!K31*$I83)&gt;0,'01_Supuestos'!$F$15,0)))-($J83*'01_Supuestos'!K33)))*'01_Supuestos'!$F$16)</f>
        <v/>
      </c>
      <c r="AC83" s="101">
        <f>((('01_Supuestos'!L31*$I83)*'01_Supuestos'!$F$11*($H83-'01_Supuestos'!$F$9))-((('01_Supuestos'!L31*$I83)*'01_Supuestos'!$F$11*($H83-'01_Supuestos'!$F$9))*'01_Supuestos'!$F$12)-(('01_Supuestos'!L31*$I83)*'01_Supuestos'!$F$11*$K83)-(IF(('01_Supuestos'!L31*$I83)&gt;0,'01_Supuestos'!$F$15,0)))-((('01_Supuestos'!L31*$I83)*'01_Supuestos'!$F$11*($H83-'01_Supuestos'!$F$9))*'01_Supuestos'!$F$18)-($J83*'01_Supuestos'!L32)-(IF('01_Supuestos'!L30=MAX('01_Supuestos'!$C$30:$M$30),'01_Supuestos'!$F$19,0))-(MAX(0,(((('01_Supuestos'!L31*$I83)*'01_Supuestos'!$F$11*($H83-'01_Supuestos'!$F$9))-((('01_Supuestos'!L31*$I83)*'01_Supuestos'!$F$11*($H83-'01_Supuestos'!$F$9))*'01_Supuestos'!$F$12)-(('01_Supuestos'!L31*$I83)*'01_Supuestos'!$F$11*$K83)-(IF(('01_Supuestos'!L31*$I83)&gt;0,'01_Supuestos'!$F$15,0)))-($J83*'01_Supuestos'!L33)))*'01_Supuestos'!$F$16)</f>
        <v/>
      </c>
      <c r="AD83" s="101">
        <f>((('01_Supuestos'!M31*$I83)*'01_Supuestos'!$F$11*($H83-'01_Supuestos'!$F$9))-((('01_Supuestos'!M31*$I83)*'01_Supuestos'!$F$11*($H83-'01_Supuestos'!$F$9))*'01_Supuestos'!$F$12)-(('01_Supuestos'!M31*$I83)*'01_Supuestos'!$F$11*$K83)-(IF(('01_Supuestos'!M31*$I83)&gt;0,'01_Supuestos'!$F$15,0)))-((('01_Supuestos'!M31*$I83)*'01_Supuestos'!$F$11*($H83-'01_Supuestos'!$F$9))*'01_Supuestos'!$F$18)-($J83*'01_Supuestos'!M32)-(IF('01_Supuestos'!M30=MAX('01_Supuestos'!$C$30:$M$30),'01_Supuestos'!$F$19,0))-(MAX(0,(((('01_Supuestos'!M31*$I83)*'01_Supuestos'!$F$11*($H83-'01_Supuestos'!$F$9))-((('01_Supuestos'!M31*$I83)*'01_Supuestos'!$F$11*($H83-'01_Supuestos'!$F$9))*'01_Supuestos'!$F$12)-(('01_Supuestos'!M31*$I83)*'01_Supuestos'!$F$11*$K83)-(IF(('01_Supuestos'!M31*$I83)&gt;0,'01_Supuestos'!$F$15,0)))-($J83*'01_Supuestos'!M33)))*'01_Supuestos'!$F$16)</f>
        <v/>
      </c>
      <c r="AE83" s="101">
        <f>0</f>
        <v/>
      </c>
      <c r="AF83" s="108">
        <f>IF(S83&gt;R83,"Appraisal+Decision",IF(S83&lt;R83,"Develop Now","Indiferente"))</f>
        <v/>
      </c>
    </row>
    <row r="84">
      <c r="A84" s="6" t="n">
        <v>54</v>
      </c>
      <c r="B84" s="27">
        <f>RAND()</f>
        <v/>
      </c>
      <c r="C84" s="27">
        <f>RAND()</f>
        <v/>
      </c>
      <c r="D84" s="27">
        <f>RAND()</f>
        <v/>
      </c>
      <c r="E84" s="27">
        <f>RAND()</f>
        <v/>
      </c>
      <c r="F84" s="27">
        <f>RAND()</f>
        <v/>
      </c>
      <c r="G84" s="27">
        <f>RAND()</f>
        <v/>
      </c>
      <c r="H84" s="102">
        <f>IF(B84&lt;($B$11-$B$10)/($B$12-$B$10), $B$10+SQRT(B84*($B$11-$B$10)*($B$12-$B$10)), $B$12-SQRT((1-B84)*($B$12-$B$11)*($B$12-$B$10)))</f>
        <v/>
      </c>
      <c r="I84" s="27">
        <f>MAX(0.1,NORMINV(C84,$B$13,$B$14))</f>
        <v/>
      </c>
      <c r="J84" s="102">
        <f>'01_Supuestos'!$F$13*MAX(0.65,NORMINV(D84,1,$B$15))</f>
        <v/>
      </c>
      <c r="K84" s="102">
        <f>'01_Supuestos'!$F$14*MAX(0.6,NORMINV(E84,1,$B$16))</f>
        <v/>
      </c>
      <c r="L84" s="102">
        <f>--(F84&lt;=$B$5)</f>
        <v/>
      </c>
      <c r="M84" s="102">
        <f>IF(L84=1, IF(G84&lt;=$B$6, "+", "-"), IF(G84&lt;=(1-$B$7), "+", "-"))</f>
        <v/>
      </c>
      <c r="N84" s="103">
        <f>IF(M84="+",'05_Bayes_Arbol'!$B$16,'05_Bayes_Arbol'!$B$17)</f>
        <v/>
      </c>
      <c r="O84" s="102">
        <f>SUMPRODUCT(T84:AD84,'01_Supuestos'!$C$34:$M$34)</f>
        <v/>
      </c>
      <c r="P84" s="102">
        <f>N84*O84 + (1-N84)*$B$9</f>
        <v/>
      </c>
      <c r="Q84" s="102">
        <f>--(P84&gt;0)</f>
        <v/>
      </c>
      <c r="R84" s="102">
        <f>IF(L84=1,O84,$B$9)</f>
        <v/>
      </c>
      <c r="S84" s="102">
        <f>-$B$8 + IF(Q84=1, IF(L84=1,O84,$B$9), 0)</f>
        <v/>
      </c>
      <c r="T84" s="101">
        <f>((('01_Supuestos'!C31*$I84)*'01_Supuestos'!$F$11*($H84-'01_Supuestos'!$F$9))-((('01_Supuestos'!C31*$I84)*'01_Supuestos'!$F$11*($H84-'01_Supuestos'!$F$9))*'01_Supuestos'!$F$12)-(('01_Supuestos'!C31*$I84)*'01_Supuestos'!$F$11*$K84)-(IF(('01_Supuestos'!C31*$I84)&gt;0,'01_Supuestos'!$F$15,0)))-((('01_Supuestos'!C31*$I84)*'01_Supuestos'!$F$11*($H84-'01_Supuestos'!$F$9))*'01_Supuestos'!$F$18)-($J84*'01_Supuestos'!C32)-(IF('01_Supuestos'!C30=MAX('01_Supuestos'!$C$30:$M$30),'01_Supuestos'!$F$19,0))-(MAX(0,(((('01_Supuestos'!C31*$I84)*'01_Supuestos'!$F$11*($H84-'01_Supuestos'!$F$9))-((('01_Supuestos'!C31*$I84)*'01_Supuestos'!$F$11*($H84-'01_Supuestos'!$F$9))*'01_Supuestos'!$F$12)-(('01_Supuestos'!C31*$I84)*'01_Supuestos'!$F$11*$K84)-(IF(('01_Supuestos'!C31*$I84)&gt;0,'01_Supuestos'!$F$15,0)))-($J84*'01_Supuestos'!C33)))*'01_Supuestos'!$F$16)</f>
        <v/>
      </c>
      <c r="U84" s="101">
        <f>((('01_Supuestos'!D31*$I84)*'01_Supuestos'!$F$11*($H84-'01_Supuestos'!$F$9))-((('01_Supuestos'!D31*$I84)*'01_Supuestos'!$F$11*($H84-'01_Supuestos'!$F$9))*'01_Supuestos'!$F$12)-(('01_Supuestos'!D31*$I84)*'01_Supuestos'!$F$11*$K84)-(IF(('01_Supuestos'!D31*$I84)&gt;0,'01_Supuestos'!$F$15,0)))-((('01_Supuestos'!D31*$I84)*'01_Supuestos'!$F$11*($H84-'01_Supuestos'!$F$9))*'01_Supuestos'!$F$18)-($J84*'01_Supuestos'!D32)-(IF('01_Supuestos'!D30=MAX('01_Supuestos'!$C$30:$M$30),'01_Supuestos'!$F$19,0))-(MAX(0,(((('01_Supuestos'!D31*$I84)*'01_Supuestos'!$F$11*($H84-'01_Supuestos'!$F$9))-((('01_Supuestos'!D31*$I84)*'01_Supuestos'!$F$11*($H84-'01_Supuestos'!$F$9))*'01_Supuestos'!$F$12)-(('01_Supuestos'!D31*$I84)*'01_Supuestos'!$F$11*$K84)-(IF(('01_Supuestos'!D31*$I84)&gt;0,'01_Supuestos'!$F$15,0)))-($J84*'01_Supuestos'!D33)))*'01_Supuestos'!$F$16)</f>
        <v/>
      </c>
      <c r="V84" s="101">
        <f>((('01_Supuestos'!E31*$I84)*'01_Supuestos'!$F$11*($H84-'01_Supuestos'!$F$9))-((('01_Supuestos'!E31*$I84)*'01_Supuestos'!$F$11*($H84-'01_Supuestos'!$F$9))*'01_Supuestos'!$F$12)-(('01_Supuestos'!E31*$I84)*'01_Supuestos'!$F$11*$K84)-(IF(('01_Supuestos'!E31*$I84)&gt;0,'01_Supuestos'!$F$15,0)))-((('01_Supuestos'!E31*$I84)*'01_Supuestos'!$F$11*($H84-'01_Supuestos'!$F$9))*'01_Supuestos'!$F$18)-($J84*'01_Supuestos'!E32)-(IF('01_Supuestos'!E30=MAX('01_Supuestos'!$C$30:$M$30),'01_Supuestos'!$F$19,0))-(MAX(0,(((('01_Supuestos'!E31*$I84)*'01_Supuestos'!$F$11*($H84-'01_Supuestos'!$F$9))-((('01_Supuestos'!E31*$I84)*'01_Supuestos'!$F$11*($H84-'01_Supuestos'!$F$9))*'01_Supuestos'!$F$12)-(('01_Supuestos'!E31*$I84)*'01_Supuestos'!$F$11*$K84)-(IF(('01_Supuestos'!E31*$I84)&gt;0,'01_Supuestos'!$F$15,0)))-($J84*'01_Supuestos'!E33)))*'01_Supuestos'!$F$16)</f>
        <v/>
      </c>
      <c r="W84" s="101">
        <f>((('01_Supuestos'!F31*$I84)*'01_Supuestos'!$F$11*($H84-'01_Supuestos'!$F$9))-((('01_Supuestos'!F31*$I84)*'01_Supuestos'!$F$11*($H84-'01_Supuestos'!$F$9))*'01_Supuestos'!$F$12)-(('01_Supuestos'!F31*$I84)*'01_Supuestos'!$F$11*$K84)-(IF(('01_Supuestos'!F31*$I84)&gt;0,'01_Supuestos'!$F$15,0)))-((('01_Supuestos'!F31*$I84)*'01_Supuestos'!$F$11*($H84-'01_Supuestos'!$F$9))*'01_Supuestos'!$F$18)-($J84*'01_Supuestos'!F32)-(IF('01_Supuestos'!F30=MAX('01_Supuestos'!$C$30:$M$30),'01_Supuestos'!$F$19,0))-(MAX(0,(((('01_Supuestos'!F31*$I84)*'01_Supuestos'!$F$11*($H84-'01_Supuestos'!$F$9))-((('01_Supuestos'!F31*$I84)*'01_Supuestos'!$F$11*($H84-'01_Supuestos'!$F$9))*'01_Supuestos'!$F$12)-(('01_Supuestos'!F31*$I84)*'01_Supuestos'!$F$11*$K84)-(IF(('01_Supuestos'!F31*$I84)&gt;0,'01_Supuestos'!$F$15,0)))-($J84*'01_Supuestos'!F33)))*'01_Supuestos'!$F$16)</f>
        <v/>
      </c>
      <c r="X84" s="101">
        <f>((('01_Supuestos'!G31*$I84)*'01_Supuestos'!$F$11*($H84-'01_Supuestos'!$F$9))-((('01_Supuestos'!G31*$I84)*'01_Supuestos'!$F$11*($H84-'01_Supuestos'!$F$9))*'01_Supuestos'!$F$12)-(('01_Supuestos'!G31*$I84)*'01_Supuestos'!$F$11*$K84)-(IF(('01_Supuestos'!G31*$I84)&gt;0,'01_Supuestos'!$F$15,0)))-((('01_Supuestos'!G31*$I84)*'01_Supuestos'!$F$11*($H84-'01_Supuestos'!$F$9))*'01_Supuestos'!$F$18)-($J84*'01_Supuestos'!G32)-(IF('01_Supuestos'!G30=MAX('01_Supuestos'!$C$30:$M$30),'01_Supuestos'!$F$19,0))-(MAX(0,(((('01_Supuestos'!G31*$I84)*'01_Supuestos'!$F$11*($H84-'01_Supuestos'!$F$9))-((('01_Supuestos'!G31*$I84)*'01_Supuestos'!$F$11*($H84-'01_Supuestos'!$F$9))*'01_Supuestos'!$F$12)-(('01_Supuestos'!G31*$I84)*'01_Supuestos'!$F$11*$K84)-(IF(('01_Supuestos'!G31*$I84)&gt;0,'01_Supuestos'!$F$15,0)))-($J84*'01_Supuestos'!G33)))*'01_Supuestos'!$F$16)</f>
        <v/>
      </c>
      <c r="Y84" s="101">
        <f>((('01_Supuestos'!H31*$I84)*'01_Supuestos'!$F$11*($H84-'01_Supuestos'!$F$9))-((('01_Supuestos'!H31*$I84)*'01_Supuestos'!$F$11*($H84-'01_Supuestos'!$F$9))*'01_Supuestos'!$F$12)-(('01_Supuestos'!H31*$I84)*'01_Supuestos'!$F$11*$K84)-(IF(('01_Supuestos'!H31*$I84)&gt;0,'01_Supuestos'!$F$15,0)))-((('01_Supuestos'!H31*$I84)*'01_Supuestos'!$F$11*($H84-'01_Supuestos'!$F$9))*'01_Supuestos'!$F$18)-($J84*'01_Supuestos'!H32)-(IF('01_Supuestos'!H30=MAX('01_Supuestos'!$C$30:$M$30),'01_Supuestos'!$F$19,0))-(MAX(0,(((('01_Supuestos'!H31*$I84)*'01_Supuestos'!$F$11*($H84-'01_Supuestos'!$F$9))-((('01_Supuestos'!H31*$I84)*'01_Supuestos'!$F$11*($H84-'01_Supuestos'!$F$9))*'01_Supuestos'!$F$12)-(('01_Supuestos'!H31*$I84)*'01_Supuestos'!$F$11*$K84)-(IF(('01_Supuestos'!H31*$I84)&gt;0,'01_Supuestos'!$F$15,0)))-($J84*'01_Supuestos'!H33)))*'01_Supuestos'!$F$16)</f>
        <v/>
      </c>
      <c r="Z84" s="101">
        <f>((('01_Supuestos'!I31*$I84)*'01_Supuestos'!$F$11*($H84-'01_Supuestos'!$F$9))-((('01_Supuestos'!I31*$I84)*'01_Supuestos'!$F$11*($H84-'01_Supuestos'!$F$9))*'01_Supuestos'!$F$12)-(('01_Supuestos'!I31*$I84)*'01_Supuestos'!$F$11*$K84)-(IF(('01_Supuestos'!I31*$I84)&gt;0,'01_Supuestos'!$F$15,0)))-((('01_Supuestos'!I31*$I84)*'01_Supuestos'!$F$11*($H84-'01_Supuestos'!$F$9))*'01_Supuestos'!$F$18)-($J84*'01_Supuestos'!I32)-(IF('01_Supuestos'!I30=MAX('01_Supuestos'!$C$30:$M$30),'01_Supuestos'!$F$19,0))-(MAX(0,(((('01_Supuestos'!I31*$I84)*'01_Supuestos'!$F$11*($H84-'01_Supuestos'!$F$9))-((('01_Supuestos'!I31*$I84)*'01_Supuestos'!$F$11*($H84-'01_Supuestos'!$F$9))*'01_Supuestos'!$F$12)-(('01_Supuestos'!I31*$I84)*'01_Supuestos'!$F$11*$K84)-(IF(('01_Supuestos'!I31*$I84)&gt;0,'01_Supuestos'!$F$15,0)))-($J84*'01_Supuestos'!I33)))*'01_Supuestos'!$F$16)</f>
        <v/>
      </c>
      <c r="AA84" s="101">
        <f>((('01_Supuestos'!J31*$I84)*'01_Supuestos'!$F$11*($H84-'01_Supuestos'!$F$9))-((('01_Supuestos'!J31*$I84)*'01_Supuestos'!$F$11*($H84-'01_Supuestos'!$F$9))*'01_Supuestos'!$F$12)-(('01_Supuestos'!J31*$I84)*'01_Supuestos'!$F$11*$K84)-(IF(('01_Supuestos'!J31*$I84)&gt;0,'01_Supuestos'!$F$15,0)))-((('01_Supuestos'!J31*$I84)*'01_Supuestos'!$F$11*($H84-'01_Supuestos'!$F$9))*'01_Supuestos'!$F$18)-($J84*'01_Supuestos'!J32)-(IF('01_Supuestos'!J30=MAX('01_Supuestos'!$C$30:$M$30),'01_Supuestos'!$F$19,0))-(MAX(0,(((('01_Supuestos'!J31*$I84)*'01_Supuestos'!$F$11*($H84-'01_Supuestos'!$F$9))-((('01_Supuestos'!J31*$I84)*'01_Supuestos'!$F$11*($H84-'01_Supuestos'!$F$9))*'01_Supuestos'!$F$12)-(('01_Supuestos'!J31*$I84)*'01_Supuestos'!$F$11*$K84)-(IF(('01_Supuestos'!J31*$I84)&gt;0,'01_Supuestos'!$F$15,0)))-($J84*'01_Supuestos'!J33)))*'01_Supuestos'!$F$16)</f>
        <v/>
      </c>
      <c r="AB84" s="101">
        <f>((('01_Supuestos'!K31*$I84)*'01_Supuestos'!$F$11*($H84-'01_Supuestos'!$F$9))-((('01_Supuestos'!K31*$I84)*'01_Supuestos'!$F$11*($H84-'01_Supuestos'!$F$9))*'01_Supuestos'!$F$12)-(('01_Supuestos'!K31*$I84)*'01_Supuestos'!$F$11*$K84)-(IF(('01_Supuestos'!K31*$I84)&gt;0,'01_Supuestos'!$F$15,0)))-((('01_Supuestos'!K31*$I84)*'01_Supuestos'!$F$11*($H84-'01_Supuestos'!$F$9))*'01_Supuestos'!$F$18)-($J84*'01_Supuestos'!K32)-(IF('01_Supuestos'!K30=MAX('01_Supuestos'!$C$30:$M$30),'01_Supuestos'!$F$19,0))-(MAX(0,(((('01_Supuestos'!K31*$I84)*'01_Supuestos'!$F$11*($H84-'01_Supuestos'!$F$9))-((('01_Supuestos'!K31*$I84)*'01_Supuestos'!$F$11*($H84-'01_Supuestos'!$F$9))*'01_Supuestos'!$F$12)-(('01_Supuestos'!K31*$I84)*'01_Supuestos'!$F$11*$K84)-(IF(('01_Supuestos'!K31*$I84)&gt;0,'01_Supuestos'!$F$15,0)))-($J84*'01_Supuestos'!K33)))*'01_Supuestos'!$F$16)</f>
        <v/>
      </c>
      <c r="AC84" s="101">
        <f>((('01_Supuestos'!L31*$I84)*'01_Supuestos'!$F$11*($H84-'01_Supuestos'!$F$9))-((('01_Supuestos'!L31*$I84)*'01_Supuestos'!$F$11*($H84-'01_Supuestos'!$F$9))*'01_Supuestos'!$F$12)-(('01_Supuestos'!L31*$I84)*'01_Supuestos'!$F$11*$K84)-(IF(('01_Supuestos'!L31*$I84)&gt;0,'01_Supuestos'!$F$15,0)))-((('01_Supuestos'!L31*$I84)*'01_Supuestos'!$F$11*($H84-'01_Supuestos'!$F$9))*'01_Supuestos'!$F$18)-($J84*'01_Supuestos'!L32)-(IF('01_Supuestos'!L30=MAX('01_Supuestos'!$C$30:$M$30),'01_Supuestos'!$F$19,0))-(MAX(0,(((('01_Supuestos'!L31*$I84)*'01_Supuestos'!$F$11*($H84-'01_Supuestos'!$F$9))-((('01_Supuestos'!L31*$I84)*'01_Supuestos'!$F$11*($H84-'01_Supuestos'!$F$9))*'01_Supuestos'!$F$12)-(('01_Supuestos'!L31*$I84)*'01_Supuestos'!$F$11*$K84)-(IF(('01_Supuestos'!L31*$I84)&gt;0,'01_Supuestos'!$F$15,0)))-($J84*'01_Supuestos'!L33)))*'01_Supuestos'!$F$16)</f>
        <v/>
      </c>
      <c r="AD84" s="101">
        <f>((('01_Supuestos'!M31*$I84)*'01_Supuestos'!$F$11*($H84-'01_Supuestos'!$F$9))-((('01_Supuestos'!M31*$I84)*'01_Supuestos'!$F$11*($H84-'01_Supuestos'!$F$9))*'01_Supuestos'!$F$12)-(('01_Supuestos'!M31*$I84)*'01_Supuestos'!$F$11*$K84)-(IF(('01_Supuestos'!M31*$I84)&gt;0,'01_Supuestos'!$F$15,0)))-((('01_Supuestos'!M31*$I84)*'01_Supuestos'!$F$11*($H84-'01_Supuestos'!$F$9))*'01_Supuestos'!$F$18)-($J84*'01_Supuestos'!M32)-(IF('01_Supuestos'!M30=MAX('01_Supuestos'!$C$30:$M$30),'01_Supuestos'!$F$19,0))-(MAX(0,(((('01_Supuestos'!M31*$I84)*'01_Supuestos'!$F$11*($H84-'01_Supuestos'!$F$9))-((('01_Supuestos'!M31*$I84)*'01_Supuestos'!$F$11*($H84-'01_Supuestos'!$F$9))*'01_Supuestos'!$F$12)-(('01_Supuestos'!M31*$I84)*'01_Supuestos'!$F$11*$K84)-(IF(('01_Supuestos'!M31*$I84)&gt;0,'01_Supuestos'!$F$15,0)))-($J84*'01_Supuestos'!M33)))*'01_Supuestos'!$F$16)</f>
        <v/>
      </c>
      <c r="AE84" s="101">
        <f>0</f>
        <v/>
      </c>
      <c r="AF84" s="108">
        <f>IF(S84&gt;R84,"Appraisal+Decision",IF(S84&lt;R84,"Develop Now","Indiferente"))</f>
        <v/>
      </c>
    </row>
    <row r="85">
      <c r="A85" s="6" t="n">
        <v>55</v>
      </c>
      <c r="B85" s="27">
        <f>RAND()</f>
        <v/>
      </c>
      <c r="C85" s="27">
        <f>RAND()</f>
        <v/>
      </c>
      <c r="D85" s="27">
        <f>RAND()</f>
        <v/>
      </c>
      <c r="E85" s="27">
        <f>RAND()</f>
        <v/>
      </c>
      <c r="F85" s="27">
        <f>RAND()</f>
        <v/>
      </c>
      <c r="G85" s="27">
        <f>RAND()</f>
        <v/>
      </c>
      <c r="H85" s="102">
        <f>IF(B85&lt;($B$11-$B$10)/($B$12-$B$10), $B$10+SQRT(B85*($B$11-$B$10)*($B$12-$B$10)), $B$12-SQRT((1-B85)*($B$12-$B$11)*($B$12-$B$10)))</f>
        <v/>
      </c>
      <c r="I85" s="27">
        <f>MAX(0.1,NORMINV(C85,$B$13,$B$14))</f>
        <v/>
      </c>
      <c r="J85" s="102">
        <f>'01_Supuestos'!$F$13*MAX(0.65,NORMINV(D85,1,$B$15))</f>
        <v/>
      </c>
      <c r="K85" s="102">
        <f>'01_Supuestos'!$F$14*MAX(0.6,NORMINV(E85,1,$B$16))</f>
        <v/>
      </c>
      <c r="L85" s="102">
        <f>--(F85&lt;=$B$5)</f>
        <v/>
      </c>
      <c r="M85" s="102">
        <f>IF(L85=1, IF(G85&lt;=$B$6, "+", "-"), IF(G85&lt;=(1-$B$7), "+", "-"))</f>
        <v/>
      </c>
      <c r="N85" s="103">
        <f>IF(M85="+",'05_Bayes_Arbol'!$B$16,'05_Bayes_Arbol'!$B$17)</f>
        <v/>
      </c>
      <c r="O85" s="102">
        <f>SUMPRODUCT(T85:AD85,'01_Supuestos'!$C$34:$M$34)</f>
        <v/>
      </c>
      <c r="P85" s="102">
        <f>N85*O85 + (1-N85)*$B$9</f>
        <v/>
      </c>
      <c r="Q85" s="102">
        <f>--(P85&gt;0)</f>
        <v/>
      </c>
      <c r="R85" s="102">
        <f>IF(L85=1,O85,$B$9)</f>
        <v/>
      </c>
      <c r="S85" s="102">
        <f>-$B$8 + IF(Q85=1, IF(L85=1,O85,$B$9), 0)</f>
        <v/>
      </c>
      <c r="T85" s="101">
        <f>((('01_Supuestos'!C31*$I85)*'01_Supuestos'!$F$11*($H85-'01_Supuestos'!$F$9))-((('01_Supuestos'!C31*$I85)*'01_Supuestos'!$F$11*($H85-'01_Supuestos'!$F$9))*'01_Supuestos'!$F$12)-(('01_Supuestos'!C31*$I85)*'01_Supuestos'!$F$11*$K85)-(IF(('01_Supuestos'!C31*$I85)&gt;0,'01_Supuestos'!$F$15,0)))-((('01_Supuestos'!C31*$I85)*'01_Supuestos'!$F$11*($H85-'01_Supuestos'!$F$9))*'01_Supuestos'!$F$18)-($J85*'01_Supuestos'!C32)-(IF('01_Supuestos'!C30=MAX('01_Supuestos'!$C$30:$M$30),'01_Supuestos'!$F$19,0))-(MAX(0,(((('01_Supuestos'!C31*$I85)*'01_Supuestos'!$F$11*($H85-'01_Supuestos'!$F$9))-((('01_Supuestos'!C31*$I85)*'01_Supuestos'!$F$11*($H85-'01_Supuestos'!$F$9))*'01_Supuestos'!$F$12)-(('01_Supuestos'!C31*$I85)*'01_Supuestos'!$F$11*$K85)-(IF(('01_Supuestos'!C31*$I85)&gt;0,'01_Supuestos'!$F$15,0)))-($J85*'01_Supuestos'!C33)))*'01_Supuestos'!$F$16)</f>
        <v/>
      </c>
      <c r="U85" s="101">
        <f>((('01_Supuestos'!D31*$I85)*'01_Supuestos'!$F$11*($H85-'01_Supuestos'!$F$9))-((('01_Supuestos'!D31*$I85)*'01_Supuestos'!$F$11*($H85-'01_Supuestos'!$F$9))*'01_Supuestos'!$F$12)-(('01_Supuestos'!D31*$I85)*'01_Supuestos'!$F$11*$K85)-(IF(('01_Supuestos'!D31*$I85)&gt;0,'01_Supuestos'!$F$15,0)))-((('01_Supuestos'!D31*$I85)*'01_Supuestos'!$F$11*($H85-'01_Supuestos'!$F$9))*'01_Supuestos'!$F$18)-($J85*'01_Supuestos'!D32)-(IF('01_Supuestos'!D30=MAX('01_Supuestos'!$C$30:$M$30),'01_Supuestos'!$F$19,0))-(MAX(0,(((('01_Supuestos'!D31*$I85)*'01_Supuestos'!$F$11*($H85-'01_Supuestos'!$F$9))-((('01_Supuestos'!D31*$I85)*'01_Supuestos'!$F$11*($H85-'01_Supuestos'!$F$9))*'01_Supuestos'!$F$12)-(('01_Supuestos'!D31*$I85)*'01_Supuestos'!$F$11*$K85)-(IF(('01_Supuestos'!D31*$I85)&gt;0,'01_Supuestos'!$F$15,0)))-($J85*'01_Supuestos'!D33)))*'01_Supuestos'!$F$16)</f>
        <v/>
      </c>
      <c r="V85" s="101">
        <f>((('01_Supuestos'!E31*$I85)*'01_Supuestos'!$F$11*($H85-'01_Supuestos'!$F$9))-((('01_Supuestos'!E31*$I85)*'01_Supuestos'!$F$11*($H85-'01_Supuestos'!$F$9))*'01_Supuestos'!$F$12)-(('01_Supuestos'!E31*$I85)*'01_Supuestos'!$F$11*$K85)-(IF(('01_Supuestos'!E31*$I85)&gt;0,'01_Supuestos'!$F$15,0)))-((('01_Supuestos'!E31*$I85)*'01_Supuestos'!$F$11*($H85-'01_Supuestos'!$F$9))*'01_Supuestos'!$F$18)-($J85*'01_Supuestos'!E32)-(IF('01_Supuestos'!E30=MAX('01_Supuestos'!$C$30:$M$30),'01_Supuestos'!$F$19,0))-(MAX(0,(((('01_Supuestos'!E31*$I85)*'01_Supuestos'!$F$11*($H85-'01_Supuestos'!$F$9))-((('01_Supuestos'!E31*$I85)*'01_Supuestos'!$F$11*($H85-'01_Supuestos'!$F$9))*'01_Supuestos'!$F$12)-(('01_Supuestos'!E31*$I85)*'01_Supuestos'!$F$11*$K85)-(IF(('01_Supuestos'!E31*$I85)&gt;0,'01_Supuestos'!$F$15,0)))-($J85*'01_Supuestos'!E33)))*'01_Supuestos'!$F$16)</f>
        <v/>
      </c>
      <c r="W85" s="101">
        <f>((('01_Supuestos'!F31*$I85)*'01_Supuestos'!$F$11*($H85-'01_Supuestos'!$F$9))-((('01_Supuestos'!F31*$I85)*'01_Supuestos'!$F$11*($H85-'01_Supuestos'!$F$9))*'01_Supuestos'!$F$12)-(('01_Supuestos'!F31*$I85)*'01_Supuestos'!$F$11*$K85)-(IF(('01_Supuestos'!F31*$I85)&gt;0,'01_Supuestos'!$F$15,0)))-((('01_Supuestos'!F31*$I85)*'01_Supuestos'!$F$11*($H85-'01_Supuestos'!$F$9))*'01_Supuestos'!$F$18)-($J85*'01_Supuestos'!F32)-(IF('01_Supuestos'!F30=MAX('01_Supuestos'!$C$30:$M$30),'01_Supuestos'!$F$19,0))-(MAX(0,(((('01_Supuestos'!F31*$I85)*'01_Supuestos'!$F$11*($H85-'01_Supuestos'!$F$9))-((('01_Supuestos'!F31*$I85)*'01_Supuestos'!$F$11*($H85-'01_Supuestos'!$F$9))*'01_Supuestos'!$F$12)-(('01_Supuestos'!F31*$I85)*'01_Supuestos'!$F$11*$K85)-(IF(('01_Supuestos'!F31*$I85)&gt;0,'01_Supuestos'!$F$15,0)))-($J85*'01_Supuestos'!F33)))*'01_Supuestos'!$F$16)</f>
        <v/>
      </c>
      <c r="X85" s="101">
        <f>((('01_Supuestos'!G31*$I85)*'01_Supuestos'!$F$11*($H85-'01_Supuestos'!$F$9))-((('01_Supuestos'!G31*$I85)*'01_Supuestos'!$F$11*($H85-'01_Supuestos'!$F$9))*'01_Supuestos'!$F$12)-(('01_Supuestos'!G31*$I85)*'01_Supuestos'!$F$11*$K85)-(IF(('01_Supuestos'!G31*$I85)&gt;0,'01_Supuestos'!$F$15,0)))-((('01_Supuestos'!G31*$I85)*'01_Supuestos'!$F$11*($H85-'01_Supuestos'!$F$9))*'01_Supuestos'!$F$18)-($J85*'01_Supuestos'!G32)-(IF('01_Supuestos'!G30=MAX('01_Supuestos'!$C$30:$M$30),'01_Supuestos'!$F$19,0))-(MAX(0,(((('01_Supuestos'!G31*$I85)*'01_Supuestos'!$F$11*($H85-'01_Supuestos'!$F$9))-((('01_Supuestos'!G31*$I85)*'01_Supuestos'!$F$11*($H85-'01_Supuestos'!$F$9))*'01_Supuestos'!$F$12)-(('01_Supuestos'!G31*$I85)*'01_Supuestos'!$F$11*$K85)-(IF(('01_Supuestos'!G31*$I85)&gt;0,'01_Supuestos'!$F$15,0)))-($J85*'01_Supuestos'!G33)))*'01_Supuestos'!$F$16)</f>
        <v/>
      </c>
      <c r="Y85" s="101">
        <f>((('01_Supuestos'!H31*$I85)*'01_Supuestos'!$F$11*($H85-'01_Supuestos'!$F$9))-((('01_Supuestos'!H31*$I85)*'01_Supuestos'!$F$11*($H85-'01_Supuestos'!$F$9))*'01_Supuestos'!$F$12)-(('01_Supuestos'!H31*$I85)*'01_Supuestos'!$F$11*$K85)-(IF(('01_Supuestos'!H31*$I85)&gt;0,'01_Supuestos'!$F$15,0)))-((('01_Supuestos'!H31*$I85)*'01_Supuestos'!$F$11*($H85-'01_Supuestos'!$F$9))*'01_Supuestos'!$F$18)-($J85*'01_Supuestos'!H32)-(IF('01_Supuestos'!H30=MAX('01_Supuestos'!$C$30:$M$30),'01_Supuestos'!$F$19,0))-(MAX(0,(((('01_Supuestos'!H31*$I85)*'01_Supuestos'!$F$11*($H85-'01_Supuestos'!$F$9))-((('01_Supuestos'!H31*$I85)*'01_Supuestos'!$F$11*($H85-'01_Supuestos'!$F$9))*'01_Supuestos'!$F$12)-(('01_Supuestos'!H31*$I85)*'01_Supuestos'!$F$11*$K85)-(IF(('01_Supuestos'!H31*$I85)&gt;0,'01_Supuestos'!$F$15,0)))-($J85*'01_Supuestos'!H33)))*'01_Supuestos'!$F$16)</f>
        <v/>
      </c>
      <c r="Z85" s="101">
        <f>((('01_Supuestos'!I31*$I85)*'01_Supuestos'!$F$11*($H85-'01_Supuestos'!$F$9))-((('01_Supuestos'!I31*$I85)*'01_Supuestos'!$F$11*($H85-'01_Supuestos'!$F$9))*'01_Supuestos'!$F$12)-(('01_Supuestos'!I31*$I85)*'01_Supuestos'!$F$11*$K85)-(IF(('01_Supuestos'!I31*$I85)&gt;0,'01_Supuestos'!$F$15,0)))-((('01_Supuestos'!I31*$I85)*'01_Supuestos'!$F$11*($H85-'01_Supuestos'!$F$9))*'01_Supuestos'!$F$18)-($J85*'01_Supuestos'!I32)-(IF('01_Supuestos'!I30=MAX('01_Supuestos'!$C$30:$M$30),'01_Supuestos'!$F$19,0))-(MAX(0,(((('01_Supuestos'!I31*$I85)*'01_Supuestos'!$F$11*($H85-'01_Supuestos'!$F$9))-((('01_Supuestos'!I31*$I85)*'01_Supuestos'!$F$11*($H85-'01_Supuestos'!$F$9))*'01_Supuestos'!$F$12)-(('01_Supuestos'!I31*$I85)*'01_Supuestos'!$F$11*$K85)-(IF(('01_Supuestos'!I31*$I85)&gt;0,'01_Supuestos'!$F$15,0)))-($J85*'01_Supuestos'!I33)))*'01_Supuestos'!$F$16)</f>
        <v/>
      </c>
      <c r="AA85" s="101">
        <f>((('01_Supuestos'!J31*$I85)*'01_Supuestos'!$F$11*($H85-'01_Supuestos'!$F$9))-((('01_Supuestos'!J31*$I85)*'01_Supuestos'!$F$11*($H85-'01_Supuestos'!$F$9))*'01_Supuestos'!$F$12)-(('01_Supuestos'!J31*$I85)*'01_Supuestos'!$F$11*$K85)-(IF(('01_Supuestos'!J31*$I85)&gt;0,'01_Supuestos'!$F$15,0)))-((('01_Supuestos'!J31*$I85)*'01_Supuestos'!$F$11*($H85-'01_Supuestos'!$F$9))*'01_Supuestos'!$F$18)-($J85*'01_Supuestos'!J32)-(IF('01_Supuestos'!J30=MAX('01_Supuestos'!$C$30:$M$30),'01_Supuestos'!$F$19,0))-(MAX(0,(((('01_Supuestos'!J31*$I85)*'01_Supuestos'!$F$11*($H85-'01_Supuestos'!$F$9))-((('01_Supuestos'!J31*$I85)*'01_Supuestos'!$F$11*($H85-'01_Supuestos'!$F$9))*'01_Supuestos'!$F$12)-(('01_Supuestos'!J31*$I85)*'01_Supuestos'!$F$11*$K85)-(IF(('01_Supuestos'!J31*$I85)&gt;0,'01_Supuestos'!$F$15,0)))-($J85*'01_Supuestos'!J33)))*'01_Supuestos'!$F$16)</f>
        <v/>
      </c>
      <c r="AB85" s="101">
        <f>((('01_Supuestos'!K31*$I85)*'01_Supuestos'!$F$11*($H85-'01_Supuestos'!$F$9))-((('01_Supuestos'!K31*$I85)*'01_Supuestos'!$F$11*($H85-'01_Supuestos'!$F$9))*'01_Supuestos'!$F$12)-(('01_Supuestos'!K31*$I85)*'01_Supuestos'!$F$11*$K85)-(IF(('01_Supuestos'!K31*$I85)&gt;0,'01_Supuestos'!$F$15,0)))-((('01_Supuestos'!K31*$I85)*'01_Supuestos'!$F$11*($H85-'01_Supuestos'!$F$9))*'01_Supuestos'!$F$18)-($J85*'01_Supuestos'!K32)-(IF('01_Supuestos'!K30=MAX('01_Supuestos'!$C$30:$M$30),'01_Supuestos'!$F$19,0))-(MAX(0,(((('01_Supuestos'!K31*$I85)*'01_Supuestos'!$F$11*($H85-'01_Supuestos'!$F$9))-((('01_Supuestos'!K31*$I85)*'01_Supuestos'!$F$11*($H85-'01_Supuestos'!$F$9))*'01_Supuestos'!$F$12)-(('01_Supuestos'!K31*$I85)*'01_Supuestos'!$F$11*$K85)-(IF(('01_Supuestos'!K31*$I85)&gt;0,'01_Supuestos'!$F$15,0)))-($J85*'01_Supuestos'!K33)))*'01_Supuestos'!$F$16)</f>
        <v/>
      </c>
      <c r="AC85" s="101">
        <f>((('01_Supuestos'!L31*$I85)*'01_Supuestos'!$F$11*($H85-'01_Supuestos'!$F$9))-((('01_Supuestos'!L31*$I85)*'01_Supuestos'!$F$11*($H85-'01_Supuestos'!$F$9))*'01_Supuestos'!$F$12)-(('01_Supuestos'!L31*$I85)*'01_Supuestos'!$F$11*$K85)-(IF(('01_Supuestos'!L31*$I85)&gt;0,'01_Supuestos'!$F$15,0)))-((('01_Supuestos'!L31*$I85)*'01_Supuestos'!$F$11*($H85-'01_Supuestos'!$F$9))*'01_Supuestos'!$F$18)-($J85*'01_Supuestos'!L32)-(IF('01_Supuestos'!L30=MAX('01_Supuestos'!$C$30:$M$30),'01_Supuestos'!$F$19,0))-(MAX(0,(((('01_Supuestos'!L31*$I85)*'01_Supuestos'!$F$11*($H85-'01_Supuestos'!$F$9))-((('01_Supuestos'!L31*$I85)*'01_Supuestos'!$F$11*($H85-'01_Supuestos'!$F$9))*'01_Supuestos'!$F$12)-(('01_Supuestos'!L31*$I85)*'01_Supuestos'!$F$11*$K85)-(IF(('01_Supuestos'!L31*$I85)&gt;0,'01_Supuestos'!$F$15,0)))-($J85*'01_Supuestos'!L33)))*'01_Supuestos'!$F$16)</f>
        <v/>
      </c>
      <c r="AD85" s="101">
        <f>((('01_Supuestos'!M31*$I85)*'01_Supuestos'!$F$11*($H85-'01_Supuestos'!$F$9))-((('01_Supuestos'!M31*$I85)*'01_Supuestos'!$F$11*($H85-'01_Supuestos'!$F$9))*'01_Supuestos'!$F$12)-(('01_Supuestos'!M31*$I85)*'01_Supuestos'!$F$11*$K85)-(IF(('01_Supuestos'!M31*$I85)&gt;0,'01_Supuestos'!$F$15,0)))-((('01_Supuestos'!M31*$I85)*'01_Supuestos'!$F$11*($H85-'01_Supuestos'!$F$9))*'01_Supuestos'!$F$18)-($J85*'01_Supuestos'!M32)-(IF('01_Supuestos'!M30=MAX('01_Supuestos'!$C$30:$M$30),'01_Supuestos'!$F$19,0))-(MAX(0,(((('01_Supuestos'!M31*$I85)*'01_Supuestos'!$F$11*($H85-'01_Supuestos'!$F$9))-((('01_Supuestos'!M31*$I85)*'01_Supuestos'!$F$11*($H85-'01_Supuestos'!$F$9))*'01_Supuestos'!$F$12)-(('01_Supuestos'!M31*$I85)*'01_Supuestos'!$F$11*$K85)-(IF(('01_Supuestos'!M31*$I85)&gt;0,'01_Supuestos'!$F$15,0)))-($J85*'01_Supuestos'!M33)))*'01_Supuestos'!$F$16)</f>
        <v/>
      </c>
      <c r="AE85" s="101">
        <f>0</f>
        <v/>
      </c>
      <c r="AF85" s="108">
        <f>IF(S85&gt;R85,"Appraisal+Decision",IF(S85&lt;R85,"Develop Now","Indiferente"))</f>
        <v/>
      </c>
    </row>
    <row r="86">
      <c r="A86" s="6" t="n">
        <v>56</v>
      </c>
      <c r="B86" s="27">
        <f>RAND()</f>
        <v/>
      </c>
      <c r="C86" s="27">
        <f>RAND()</f>
        <v/>
      </c>
      <c r="D86" s="27">
        <f>RAND()</f>
        <v/>
      </c>
      <c r="E86" s="27">
        <f>RAND()</f>
        <v/>
      </c>
      <c r="F86" s="27">
        <f>RAND()</f>
        <v/>
      </c>
      <c r="G86" s="27">
        <f>RAND()</f>
        <v/>
      </c>
      <c r="H86" s="102">
        <f>IF(B86&lt;($B$11-$B$10)/($B$12-$B$10), $B$10+SQRT(B86*($B$11-$B$10)*($B$12-$B$10)), $B$12-SQRT((1-B86)*($B$12-$B$11)*($B$12-$B$10)))</f>
        <v/>
      </c>
      <c r="I86" s="27">
        <f>MAX(0.1,NORMINV(C86,$B$13,$B$14))</f>
        <v/>
      </c>
      <c r="J86" s="102">
        <f>'01_Supuestos'!$F$13*MAX(0.65,NORMINV(D86,1,$B$15))</f>
        <v/>
      </c>
      <c r="K86" s="102">
        <f>'01_Supuestos'!$F$14*MAX(0.6,NORMINV(E86,1,$B$16))</f>
        <v/>
      </c>
      <c r="L86" s="102">
        <f>--(F86&lt;=$B$5)</f>
        <v/>
      </c>
      <c r="M86" s="102">
        <f>IF(L86=1, IF(G86&lt;=$B$6, "+", "-"), IF(G86&lt;=(1-$B$7), "+", "-"))</f>
        <v/>
      </c>
      <c r="N86" s="103">
        <f>IF(M86="+",'05_Bayes_Arbol'!$B$16,'05_Bayes_Arbol'!$B$17)</f>
        <v/>
      </c>
      <c r="O86" s="102">
        <f>SUMPRODUCT(T86:AD86,'01_Supuestos'!$C$34:$M$34)</f>
        <v/>
      </c>
      <c r="P86" s="102">
        <f>N86*O86 + (1-N86)*$B$9</f>
        <v/>
      </c>
      <c r="Q86" s="102">
        <f>--(P86&gt;0)</f>
        <v/>
      </c>
      <c r="R86" s="102">
        <f>IF(L86=1,O86,$B$9)</f>
        <v/>
      </c>
      <c r="S86" s="102">
        <f>-$B$8 + IF(Q86=1, IF(L86=1,O86,$B$9), 0)</f>
        <v/>
      </c>
      <c r="T86" s="101">
        <f>((('01_Supuestos'!C31*$I86)*'01_Supuestos'!$F$11*($H86-'01_Supuestos'!$F$9))-((('01_Supuestos'!C31*$I86)*'01_Supuestos'!$F$11*($H86-'01_Supuestos'!$F$9))*'01_Supuestos'!$F$12)-(('01_Supuestos'!C31*$I86)*'01_Supuestos'!$F$11*$K86)-(IF(('01_Supuestos'!C31*$I86)&gt;0,'01_Supuestos'!$F$15,0)))-((('01_Supuestos'!C31*$I86)*'01_Supuestos'!$F$11*($H86-'01_Supuestos'!$F$9))*'01_Supuestos'!$F$18)-($J86*'01_Supuestos'!C32)-(IF('01_Supuestos'!C30=MAX('01_Supuestos'!$C$30:$M$30),'01_Supuestos'!$F$19,0))-(MAX(0,(((('01_Supuestos'!C31*$I86)*'01_Supuestos'!$F$11*($H86-'01_Supuestos'!$F$9))-((('01_Supuestos'!C31*$I86)*'01_Supuestos'!$F$11*($H86-'01_Supuestos'!$F$9))*'01_Supuestos'!$F$12)-(('01_Supuestos'!C31*$I86)*'01_Supuestos'!$F$11*$K86)-(IF(('01_Supuestos'!C31*$I86)&gt;0,'01_Supuestos'!$F$15,0)))-($J86*'01_Supuestos'!C33)))*'01_Supuestos'!$F$16)</f>
        <v/>
      </c>
      <c r="U86" s="101">
        <f>((('01_Supuestos'!D31*$I86)*'01_Supuestos'!$F$11*($H86-'01_Supuestos'!$F$9))-((('01_Supuestos'!D31*$I86)*'01_Supuestos'!$F$11*($H86-'01_Supuestos'!$F$9))*'01_Supuestos'!$F$12)-(('01_Supuestos'!D31*$I86)*'01_Supuestos'!$F$11*$K86)-(IF(('01_Supuestos'!D31*$I86)&gt;0,'01_Supuestos'!$F$15,0)))-((('01_Supuestos'!D31*$I86)*'01_Supuestos'!$F$11*($H86-'01_Supuestos'!$F$9))*'01_Supuestos'!$F$18)-($J86*'01_Supuestos'!D32)-(IF('01_Supuestos'!D30=MAX('01_Supuestos'!$C$30:$M$30),'01_Supuestos'!$F$19,0))-(MAX(0,(((('01_Supuestos'!D31*$I86)*'01_Supuestos'!$F$11*($H86-'01_Supuestos'!$F$9))-((('01_Supuestos'!D31*$I86)*'01_Supuestos'!$F$11*($H86-'01_Supuestos'!$F$9))*'01_Supuestos'!$F$12)-(('01_Supuestos'!D31*$I86)*'01_Supuestos'!$F$11*$K86)-(IF(('01_Supuestos'!D31*$I86)&gt;0,'01_Supuestos'!$F$15,0)))-($J86*'01_Supuestos'!D33)))*'01_Supuestos'!$F$16)</f>
        <v/>
      </c>
      <c r="V86" s="101">
        <f>((('01_Supuestos'!E31*$I86)*'01_Supuestos'!$F$11*($H86-'01_Supuestos'!$F$9))-((('01_Supuestos'!E31*$I86)*'01_Supuestos'!$F$11*($H86-'01_Supuestos'!$F$9))*'01_Supuestos'!$F$12)-(('01_Supuestos'!E31*$I86)*'01_Supuestos'!$F$11*$K86)-(IF(('01_Supuestos'!E31*$I86)&gt;0,'01_Supuestos'!$F$15,0)))-((('01_Supuestos'!E31*$I86)*'01_Supuestos'!$F$11*($H86-'01_Supuestos'!$F$9))*'01_Supuestos'!$F$18)-($J86*'01_Supuestos'!E32)-(IF('01_Supuestos'!E30=MAX('01_Supuestos'!$C$30:$M$30),'01_Supuestos'!$F$19,0))-(MAX(0,(((('01_Supuestos'!E31*$I86)*'01_Supuestos'!$F$11*($H86-'01_Supuestos'!$F$9))-((('01_Supuestos'!E31*$I86)*'01_Supuestos'!$F$11*($H86-'01_Supuestos'!$F$9))*'01_Supuestos'!$F$12)-(('01_Supuestos'!E31*$I86)*'01_Supuestos'!$F$11*$K86)-(IF(('01_Supuestos'!E31*$I86)&gt;0,'01_Supuestos'!$F$15,0)))-($J86*'01_Supuestos'!E33)))*'01_Supuestos'!$F$16)</f>
        <v/>
      </c>
      <c r="W86" s="101">
        <f>((('01_Supuestos'!F31*$I86)*'01_Supuestos'!$F$11*($H86-'01_Supuestos'!$F$9))-((('01_Supuestos'!F31*$I86)*'01_Supuestos'!$F$11*($H86-'01_Supuestos'!$F$9))*'01_Supuestos'!$F$12)-(('01_Supuestos'!F31*$I86)*'01_Supuestos'!$F$11*$K86)-(IF(('01_Supuestos'!F31*$I86)&gt;0,'01_Supuestos'!$F$15,0)))-((('01_Supuestos'!F31*$I86)*'01_Supuestos'!$F$11*($H86-'01_Supuestos'!$F$9))*'01_Supuestos'!$F$18)-($J86*'01_Supuestos'!F32)-(IF('01_Supuestos'!F30=MAX('01_Supuestos'!$C$30:$M$30),'01_Supuestos'!$F$19,0))-(MAX(0,(((('01_Supuestos'!F31*$I86)*'01_Supuestos'!$F$11*($H86-'01_Supuestos'!$F$9))-((('01_Supuestos'!F31*$I86)*'01_Supuestos'!$F$11*($H86-'01_Supuestos'!$F$9))*'01_Supuestos'!$F$12)-(('01_Supuestos'!F31*$I86)*'01_Supuestos'!$F$11*$K86)-(IF(('01_Supuestos'!F31*$I86)&gt;0,'01_Supuestos'!$F$15,0)))-($J86*'01_Supuestos'!F33)))*'01_Supuestos'!$F$16)</f>
        <v/>
      </c>
      <c r="X86" s="101">
        <f>((('01_Supuestos'!G31*$I86)*'01_Supuestos'!$F$11*($H86-'01_Supuestos'!$F$9))-((('01_Supuestos'!G31*$I86)*'01_Supuestos'!$F$11*($H86-'01_Supuestos'!$F$9))*'01_Supuestos'!$F$12)-(('01_Supuestos'!G31*$I86)*'01_Supuestos'!$F$11*$K86)-(IF(('01_Supuestos'!G31*$I86)&gt;0,'01_Supuestos'!$F$15,0)))-((('01_Supuestos'!G31*$I86)*'01_Supuestos'!$F$11*($H86-'01_Supuestos'!$F$9))*'01_Supuestos'!$F$18)-($J86*'01_Supuestos'!G32)-(IF('01_Supuestos'!G30=MAX('01_Supuestos'!$C$30:$M$30),'01_Supuestos'!$F$19,0))-(MAX(0,(((('01_Supuestos'!G31*$I86)*'01_Supuestos'!$F$11*($H86-'01_Supuestos'!$F$9))-((('01_Supuestos'!G31*$I86)*'01_Supuestos'!$F$11*($H86-'01_Supuestos'!$F$9))*'01_Supuestos'!$F$12)-(('01_Supuestos'!G31*$I86)*'01_Supuestos'!$F$11*$K86)-(IF(('01_Supuestos'!G31*$I86)&gt;0,'01_Supuestos'!$F$15,0)))-($J86*'01_Supuestos'!G33)))*'01_Supuestos'!$F$16)</f>
        <v/>
      </c>
      <c r="Y86" s="101">
        <f>((('01_Supuestos'!H31*$I86)*'01_Supuestos'!$F$11*($H86-'01_Supuestos'!$F$9))-((('01_Supuestos'!H31*$I86)*'01_Supuestos'!$F$11*($H86-'01_Supuestos'!$F$9))*'01_Supuestos'!$F$12)-(('01_Supuestos'!H31*$I86)*'01_Supuestos'!$F$11*$K86)-(IF(('01_Supuestos'!H31*$I86)&gt;0,'01_Supuestos'!$F$15,0)))-((('01_Supuestos'!H31*$I86)*'01_Supuestos'!$F$11*($H86-'01_Supuestos'!$F$9))*'01_Supuestos'!$F$18)-($J86*'01_Supuestos'!H32)-(IF('01_Supuestos'!H30=MAX('01_Supuestos'!$C$30:$M$30),'01_Supuestos'!$F$19,0))-(MAX(0,(((('01_Supuestos'!H31*$I86)*'01_Supuestos'!$F$11*($H86-'01_Supuestos'!$F$9))-((('01_Supuestos'!H31*$I86)*'01_Supuestos'!$F$11*($H86-'01_Supuestos'!$F$9))*'01_Supuestos'!$F$12)-(('01_Supuestos'!H31*$I86)*'01_Supuestos'!$F$11*$K86)-(IF(('01_Supuestos'!H31*$I86)&gt;0,'01_Supuestos'!$F$15,0)))-($J86*'01_Supuestos'!H33)))*'01_Supuestos'!$F$16)</f>
        <v/>
      </c>
      <c r="Z86" s="101">
        <f>((('01_Supuestos'!I31*$I86)*'01_Supuestos'!$F$11*($H86-'01_Supuestos'!$F$9))-((('01_Supuestos'!I31*$I86)*'01_Supuestos'!$F$11*($H86-'01_Supuestos'!$F$9))*'01_Supuestos'!$F$12)-(('01_Supuestos'!I31*$I86)*'01_Supuestos'!$F$11*$K86)-(IF(('01_Supuestos'!I31*$I86)&gt;0,'01_Supuestos'!$F$15,0)))-((('01_Supuestos'!I31*$I86)*'01_Supuestos'!$F$11*($H86-'01_Supuestos'!$F$9))*'01_Supuestos'!$F$18)-($J86*'01_Supuestos'!I32)-(IF('01_Supuestos'!I30=MAX('01_Supuestos'!$C$30:$M$30),'01_Supuestos'!$F$19,0))-(MAX(0,(((('01_Supuestos'!I31*$I86)*'01_Supuestos'!$F$11*($H86-'01_Supuestos'!$F$9))-((('01_Supuestos'!I31*$I86)*'01_Supuestos'!$F$11*($H86-'01_Supuestos'!$F$9))*'01_Supuestos'!$F$12)-(('01_Supuestos'!I31*$I86)*'01_Supuestos'!$F$11*$K86)-(IF(('01_Supuestos'!I31*$I86)&gt;0,'01_Supuestos'!$F$15,0)))-($J86*'01_Supuestos'!I33)))*'01_Supuestos'!$F$16)</f>
        <v/>
      </c>
      <c r="AA86" s="101">
        <f>((('01_Supuestos'!J31*$I86)*'01_Supuestos'!$F$11*($H86-'01_Supuestos'!$F$9))-((('01_Supuestos'!J31*$I86)*'01_Supuestos'!$F$11*($H86-'01_Supuestos'!$F$9))*'01_Supuestos'!$F$12)-(('01_Supuestos'!J31*$I86)*'01_Supuestos'!$F$11*$K86)-(IF(('01_Supuestos'!J31*$I86)&gt;0,'01_Supuestos'!$F$15,0)))-((('01_Supuestos'!J31*$I86)*'01_Supuestos'!$F$11*($H86-'01_Supuestos'!$F$9))*'01_Supuestos'!$F$18)-($J86*'01_Supuestos'!J32)-(IF('01_Supuestos'!J30=MAX('01_Supuestos'!$C$30:$M$30),'01_Supuestos'!$F$19,0))-(MAX(0,(((('01_Supuestos'!J31*$I86)*'01_Supuestos'!$F$11*($H86-'01_Supuestos'!$F$9))-((('01_Supuestos'!J31*$I86)*'01_Supuestos'!$F$11*($H86-'01_Supuestos'!$F$9))*'01_Supuestos'!$F$12)-(('01_Supuestos'!J31*$I86)*'01_Supuestos'!$F$11*$K86)-(IF(('01_Supuestos'!J31*$I86)&gt;0,'01_Supuestos'!$F$15,0)))-($J86*'01_Supuestos'!J33)))*'01_Supuestos'!$F$16)</f>
        <v/>
      </c>
      <c r="AB86" s="101">
        <f>((('01_Supuestos'!K31*$I86)*'01_Supuestos'!$F$11*($H86-'01_Supuestos'!$F$9))-((('01_Supuestos'!K31*$I86)*'01_Supuestos'!$F$11*($H86-'01_Supuestos'!$F$9))*'01_Supuestos'!$F$12)-(('01_Supuestos'!K31*$I86)*'01_Supuestos'!$F$11*$K86)-(IF(('01_Supuestos'!K31*$I86)&gt;0,'01_Supuestos'!$F$15,0)))-((('01_Supuestos'!K31*$I86)*'01_Supuestos'!$F$11*($H86-'01_Supuestos'!$F$9))*'01_Supuestos'!$F$18)-($J86*'01_Supuestos'!K32)-(IF('01_Supuestos'!K30=MAX('01_Supuestos'!$C$30:$M$30),'01_Supuestos'!$F$19,0))-(MAX(0,(((('01_Supuestos'!K31*$I86)*'01_Supuestos'!$F$11*($H86-'01_Supuestos'!$F$9))-((('01_Supuestos'!K31*$I86)*'01_Supuestos'!$F$11*($H86-'01_Supuestos'!$F$9))*'01_Supuestos'!$F$12)-(('01_Supuestos'!K31*$I86)*'01_Supuestos'!$F$11*$K86)-(IF(('01_Supuestos'!K31*$I86)&gt;0,'01_Supuestos'!$F$15,0)))-($J86*'01_Supuestos'!K33)))*'01_Supuestos'!$F$16)</f>
        <v/>
      </c>
      <c r="AC86" s="101">
        <f>((('01_Supuestos'!L31*$I86)*'01_Supuestos'!$F$11*($H86-'01_Supuestos'!$F$9))-((('01_Supuestos'!L31*$I86)*'01_Supuestos'!$F$11*($H86-'01_Supuestos'!$F$9))*'01_Supuestos'!$F$12)-(('01_Supuestos'!L31*$I86)*'01_Supuestos'!$F$11*$K86)-(IF(('01_Supuestos'!L31*$I86)&gt;0,'01_Supuestos'!$F$15,0)))-((('01_Supuestos'!L31*$I86)*'01_Supuestos'!$F$11*($H86-'01_Supuestos'!$F$9))*'01_Supuestos'!$F$18)-($J86*'01_Supuestos'!L32)-(IF('01_Supuestos'!L30=MAX('01_Supuestos'!$C$30:$M$30),'01_Supuestos'!$F$19,0))-(MAX(0,(((('01_Supuestos'!L31*$I86)*'01_Supuestos'!$F$11*($H86-'01_Supuestos'!$F$9))-((('01_Supuestos'!L31*$I86)*'01_Supuestos'!$F$11*($H86-'01_Supuestos'!$F$9))*'01_Supuestos'!$F$12)-(('01_Supuestos'!L31*$I86)*'01_Supuestos'!$F$11*$K86)-(IF(('01_Supuestos'!L31*$I86)&gt;0,'01_Supuestos'!$F$15,0)))-($J86*'01_Supuestos'!L33)))*'01_Supuestos'!$F$16)</f>
        <v/>
      </c>
      <c r="AD86" s="101">
        <f>((('01_Supuestos'!M31*$I86)*'01_Supuestos'!$F$11*($H86-'01_Supuestos'!$F$9))-((('01_Supuestos'!M31*$I86)*'01_Supuestos'!$F$11*($H86-'01_Supuestos'!$F$9))*'01_Supuestos'!$F$12)-(('01_Supuestos'!M31*$I86)*'01_Supuestos'!$F$11*$K86)-(IF(('01_Supuestos'!M31*$I86)&gt;0,'01_Supuestos'!$F$15,0)))-((('01_Supuestos'!M31*$I86)*'01_Supuestos'!$F$11*($H86-'01_Supuestos'!$F$9))*'01_Supuestos'!$F$18)-($J86*'01_Supuestos'!M32)-(IF('01_Supuestos'!M30=MAX('01_Supuestos'!$C$30:$M$30),'01_Supuestos'!$F$19,0))-(MAX(0,(((('01_Supuestos'!M31*$I86)*'01_Supuestos'!$F$11*($H86-'01_Supuestos'!$F$9))-((('01_Supuestos'!M31*$I86)*'01_Supuestos'!$F$11*($H86-'01_Supuestos'!$F$9))*'01_Supuestos'!$F$12)-(('01_Supuestos'!M31*$I86)*'01_Supuestos'!$F$11*$K86)-(IF(('01_Supuestos'!M31*$I86)&gt;0,'01_Supuestos'!$F$15,0)))-($J86*'01_Supuestos'!M33)))*'01_Supuestos'!$F$16)</f>
        <v/>
      </c>
      <c r="AE86" s="101">
        <f>0</f>
        <v/>
      </c>
      <c r="AF86" s="108">
        <f>IF(S86&gt;R86,"Appraisal+Decision",IF(S86&lt;R86,"Develop Now","Indiferente"))</f>
        <v/>
      </c>
    </row>
    <row r="87">
      <c r="A87" s="6" t="n">
        <v>57</v>
      </c>
      <c r="B87" s="27">
        <f>RAND()</f>
        <v/>
      </c>
      <c r="C87" s="27">
        <f>RAND()</f>
        <v/>
      </c>
      <c r="D87" s="27">
        <f>RAND()</f>
        <v/>
      </c>
      <c r="E87" s="27">
        <f>RAND()</f>
        <v/>
      </c>
      <c r="F87" s="27">
        <f>RAND()</f>
        <v/>
      </c>
      <c r="G87" s="27">
        <f>RAND()</f>
        <v/>
      </c>
      <c r="H87" s="102">
        <f>IF(B87&lt;($B$11-$B$10)/($B$12-$B$10), $B$10+SQRT(B87*($B$11-$B$10)*($B$12-$B$10)), $B$12-SQRT((1-B87)*($B$12-$B$11)*($B$12-$B$10)))</f>
        <v/>
      </c>
      <c r="I87" s="27">
        <f>MAX(0.1,NORMINV(C87,$B$13,$B$14))</f>
        <v/>
      </c>
      <c r="J87" s="102">
        <f>'01_Supuestos'!$F$13*MAX(0.65,NORMINV(D87,1,$B$15))</f>
        <v/>
      </c>
      <c r="K87" s="102">
        <f>'01_Supuestos'!$F$14*MAX(0.6,NORMINV(E87,1,$B$16))</f>
        <v/>
      </c>
      <c r="L87" s="102">
        <f>--(F87&lt;=$B$5)</f>
        <v/>
      </c>
      <c r="M87" s="102">
        <f>IF(L87=1, IF(G87&lt;=$B$6, "+", "-"), IF(G87&lt;=(1-$B$7), "+", "-"))</f>
        <v/>
      </c>
      <c r="N87" s="103">
        <f>IF(M87="+",'05_Bayes_Arbol'!$B$16,'05_Bayes_Arbol'!$B$17)</f>
        <v/>
      </c>
      <c r="O87" s="102">
        <f>SUMPRODUCT(T87:AD87,'01_Supuestos'!$C$34:$M$34)</f>
        <v/>
      </c>
      <c r="P87" s="102">
        <f>N87*O87 + (1-N87)*$B$9</f>
        <v/>
      </c>
      <c r="Q87" s="102">
        <f>--(P87&gt;0)</f>
        <v/>
      </c>
      <c r="R87" s="102">
        <f>IF(L87=1,O87,$B$9)</f>
        <v/>
      </c>
      <c r="S87" s="102">
        <f>-$B$8 + IF(Q87=1, IF(L87=1,O87,$B$9), 0)</f>
        <v/>
      </c>
      <c r="T87" s="101">
        <f>((('01_Supuestos'!C31*$I87)*'01_Supuestos'!$F$11*($H87-'01_Supuestos'!$F$9))-((('01_Supuestos'!C31*$I87)*'01_Supuestos'!$F$11*($H87-'01_Supuestos'!$F$9))*'01_Supuestos'!$F$12)-(('01_Supuestos'!C31*$I87)*'01_Supuestos'!$F$11*$K87)-(IF(('01_Supuestos'!C31*$I87)&gt;0,'01_Supuestos'!$F$15,0)))-((('01_Supuestos'!C31*$I87)*'01_Supuestos'!$F$11*($H87-'01_Supuestos'!$F$9))*'01_Supuestos'!$F$18)-($J87*'01_Supuestos'!C32)-(IF('01_Supuestos'!C30=MAX('01_Supuestos'!$C$30:$M$30),'01_Supuestos'!$F$19,0))-(MAX(0,(((('01_Supuestos'!C31*$I87)*'01_Supuestos'!$F$11*($H87-'01_Supuestos'!$F$9))-((('01_Supuestos'!C31*$I87)*'01_Supuestos'!$F$11*($H87-'01_Supuestos'!$F$9))*'01_Supuestos'!$F$12)-(('01_Supuestos'!C31*$I87)*'01_Supuestos'!$F$11*$K87)-(IF(('01_Supuestos'!C31*$I87)&gt;0,'01_Supuestos'!$F$15,0)))-($J87*'01_Supuestos'!C33)))*'01_Supuestos'!$F$16)</f>
        <v/>
      </c>
      <c r="U87" s="101">
        <f>((('01_Supuestos'!D31*$I87)*'01_Supuestos'!$F$11*($H87-'01_Supuestos'!$F$9))-((('01_Supuestos'!D31*$I87)*'01_Supuestos'!$F$11*($H87-'01_Supuestos'!$F$9))*'01_Supuestos'!$F$12)-(('01_Supuestos'!D31*$I87)*'01_Supuestos'!$F$11*$K87)-(IF(('01_Supuestos'!D31*$I87)&gt;0,'01_Supuestos'!$F$15,0)))-((('01_Supuestos'!D31*$I87)*'01_Supuestos'!$F$11*($H87-'01_Supuestos'!$F$9))*'01_Supuestos'!$F$18)-($J87*'01_Supuestos'!D32)-(IF('01_Supuestos'!D30=MAX('01_Supuestos'!$C$30:$M$30),'01_Supuestos'!$F$19,0))-(MAX(0,(((('01_Supuestos'!D31*$I87)*'01_Supuestos'!$F$11*($H87-'01_Supuestos'!$F$9))-((('01_Supuestos'!D31*$I87)*'01_Supuestos'!$F$11*($H87-'01_Supuestos'!$F$9))*'01_Supuestos'!$F$12)-(('01_Supuestos'!D31*$I87)*'01_Supuestos'!$F$11*$K87)-(IF(('01_Supuestos'!D31*$I87)&gt;0,'01_Supuestos'!$F$15,0)))-($J87*'01_Supuestos'!D33)))*'01_Supuestos'!$F$16)</f>
        <v/>
      </c>
      <c r="V87" s="101">
        <f>((('01_Supuestos'!E31*$I87)*'01_Supuestos'!$F$11*($H87-'01_Supuestos'!$F$9))-((('01_Supuestos'!E31*$I87)*'01_Supuestos'!$F$11*($H87-'01_Supuestos'!$F$9))*'01_Supuestos'!$F$12)-(('01_Supuestos'!E31*$I87)*'01_Supuestos'!$F$11*$K87)-(IF(('01_Supuestos'!E31*$I87)&gt;0,'01_Supuestos'!$F$15,0)))-((('01_Supuestos'!E31*$I87)*'01_Supuestos'!$F$11*($H87-'01_Supuestos'!$F$9))*'01_Supuestos'!$F$18)-($J87*'01_Supuestos'!E32)-(IF('01_Supuestos'!E30=MAX('01_Supuestos'!$C$30:$M$30),'01_Supuestos'!$F$19,0))-(MAX(0,(((('01_Supuestos'!E31*$I87)*'01_Supuestos'!$F$11*($H87-'01_Supuestos'!$F$9))-((('01_Supuestos'!E31*$I87)*'01_Supuestos'!$F$11*($H87-'01_Supuestos'!$F$9))*'01_Supuestos'!$F$12)-(('01_Supuestos'!E31*$I87)*'01_Supuestos'!$F$11*$K87)-(IF(('01_Supuestos'!E31*$I87)&gt;0,'01_Supuestos'!$F$15,0)))-($J87*'01_Supuestos'!E33)))*'01_Supuestos'!$F$16)</f>
        <v/>
      </c>
      <c r="W87" s="101">
        <f>((('01_Supuestos'!F31*$I87)*'01_Supuestos'!$F$11*($H87-'01_Supuestos'!$F$9))-((('01_Supuestos'!F31*$I87)*'01_Supuestos'!$F$11*($H87-'01_Supuestos'!$F$9))*'01_Supuestos'!$F$12)-(('01_Supuestos'!F31*$I87)*'01_Supuestos'!$F$11*$K87)-(IF(('01_Supuestos'!F31*$I87)&gt;0,'01_Supuestos'!$F$15,0)))-((('01_Supuestos'!F31*$I87)*'01_Supuestos'!$F$11*($H87-'01_Supuestos'!$F$9))*'01_Supuestos'!$F$18)-($J87*'01_Supuestos'!F32)-(IF('01_Supuestos'!F30=MAX('01_Supuestos'!$C$30:$M$30),'01_Supuestos'!$F$19,0))-(MAX(0,(((('01_Supuestos'!F31*$I87)*'01_Supuestos'!$F$11*($H87-'01_Supuestos'!$F$9))-((('01_Supuestos'!F31*$I87)*'01_Supuestos'!$F$11*($H87-'01_Supuestos'!$F$9))*'01_Supuestos'!$F$12)-(('01_Supuestos'!F31*$I87)*'01_Supuestos'!$F$11*$K87)-(IF(('01_Supuestos'!F31*$I87)&gt;0,'01_Supuestos'!$F$15,0)))-($J87*'01_Supuestos'!F33)))*'01_Supuestos'!$F$16)</f>
        <v/>
      </c>
      <c r="X87" s="101">
        <f>((('01_Supuestos'!G31*$I87)*'01_Supuestos'!$F$11*($H87-'01_Supuestos'!$F$9))-((('01_Supuestos'!G31*$I87)*'01_Supuestos'!$F$11*($H87-'01_Supuestos'!$F$9))*'01_Supuestos'!$F$12)-(('01_Supuestos'!G31*$I87)*'01_Supuestos'!$F$11*$K87)-(IF(('01_Supuestos'!G31*$I87)&gt;0,'01_Supuestos'!$F$15,0)))-((('01_Supuestos'!G31*$I87)*'01_Supuestos'!$F$11*($H87-'01_Supuestos'!$F$9))*'01_Supuestos'!$F$18)-($J87*'01_Supuestos'!G32)-(IF('01_Supuestos'!G30=MAX('01_Supuestos'!$C$30:$M$30),'01_Supuestos'!$F$19,0))-(MAX(0,(((('01_Supuestos'!G31*$I87)*'01_Supuestos'!$F$11*($H87-'01_Supuestos'!$F$9))-((('01_Supuestos'!G31*$I87)*'01_Supuestos'!$F$11*($H87-'01_Supuestos'!$F$9))*'01_Supuestos'!$F$12)-(('01_Supuestos'!G31*$I87)*'01_Supuestos'!$F$11*$K87)-(IF(('01_Supuestos'!G31*$I87)&gt;0,'01_Supuestos'!$F$15,0)))-($J87*'01_Supuestos'!G33)))*'01_Supuestos'!$F$16)</f>
        <v/>
      </c>
      <c r="Y87" s="101">
        <f>((('01_Supuestos'!H31*$I87)*'01_Supuestos'!$F$11*($H87-'01_Supuestos'!$F$9))-((('01_Supuestos'!H31*$I87)*'01_Supuestos'!$F$11*($H87-'01_Supuestos'!$F$9))*'01_Supuestos'!$F$12)-(('01_Supuestos'!H31*$I87)*'01_Supuestos'!$F$11*$K87)-(IF(('01_Supuestos'!H31*$I87)&gt;0,'01_Supuestos'!$F$15,0)))-((('01_Supuestos'!H31*$I87)*'01_Supuestos'!$F$11*($H87-'01_Supuestos'!$F$9))*'01_Supuestos'!$F$18)-($J87*'01_Supuestos'!H32)-(IF('01_Supuestos'!H30=MAX('01_Supuestos'!$C$30:$M$30),'01_Supuestos'!$F$19,0))-(MAX(0,(((('01_Supuestos'!H31*$I87)*'01_Supuestos'!$F$11*($H87-'01_Supuestos'!$F$9))-((('01_Supuestos'!H31*$I87)*'01_Supuestos'!$F$11*($H87-'01_Supuestos'!$F$9))*'01_Supuestos'!$F$12)-(('01_Supuestos'!H31*$I87)*'01_Supuestos'!$F$11*$K87)-(IF(('01_Supuestos'!H31*$I87)&gt;0,'01_Supuestos'!$F$15,0)))-($J87*'01_Supuestos'!H33)))*'01_Supuestos'!$F$16)</f>
        <v/>
      </c>
      <c r="Z87" s="101">
        <f>((('01_Supuestos'!I31*$I87)*'01_Supuestos'!$F$11*($H87-'01_Supuestos'!$F$9))-((('01_Supuestos'!I31*$I87)*'01_Supuestos'!$F$11*($H87-'01_Supuestos'!$F$9))*'01_Supuestos'!$F$12)-(('01_Supuestos'!I31*$I87)*'01_Supuestos'!$F$11*$K87)-(IF(('01_Supuestos'!I31*$I87)&gt;0,'01_Supuestos'!$F$15,0)))-((('01_Supuestos'!I31*$I87)*'01_Supuestos'!$F$11*($H87-'01_Supuestos'!$F$9))*'01_Supuestos'!$F$18)-($J87*'01_Supuestos'!I32)-(IF('01_Supuestos'!I30=MAX('01_Supuestos'!$C$30:$M$30),'01_Supuestos'!$F$19,0))-(MAX(0,(((('01_Supuestos'!I31*$I87)*'01_Supuestos'!$F$11*($H87-'01_Supuestos'!$F$9))-((('01_Supuestos'!I31*$I87)*'01_Supuestos'!$F$11*($H87-'01_Supuestos'!$F$9))*'01_Supuestos'!$F$12)-(('01_Supuestos'!I31*$I87)*'01_Supuestos'!$F$11*$K87)-(IF(('01_Supuestos'!I31*$I87)&gt;0,'01_Supuestos'!$F$15,0)))-($J87*'01_Supuestos'!I33)))*'01_Supuestos'!$F$16)</f>
        <v/>
      </c>
      <c r="AA87" s="101">
        <f>((('01_Supuestos'!J31*$I87)*'01_Supuestos'!$F$11*($H87-'01_Supuestos'!$F$9))-((('01_Supuestos'!J31*$I87)*'01_Supuestos'!$F$11*($H87-'01_Supuestos'!$F$9))*'01_Supuestos'!$F$12)-(('01_Supuestos'!J31*$I87)*'01_Supuestos'!$F$11*$K87)-(IF(('01_Supuestos'!J31*$I87)&gt;0,'01_Supuestos'!$F$15,0)))-((('01_Supuestos'!J31*$I87)*'01_Supuestos'!$F$11*($H87-'01_Supuestos'!$F$9))*'01_Supuestos'!$F$18)-($J87*'01_Supuestos'!J32)-(IF('01_Supuestos'!J30=MAX('01_Supuestos'!$C$30:$M$30),'01_Supuestos'!$F$19,0))-(MAX(0,(((('01_Supuestos'!J31*$I87)*'01_Supuestos'!$F$11*($H87-'01_Supuestos'!$F$9))-((('01_Supuestos'!J31*$I87)*'01_Supuestos'!$F$11*($H87-'01_Supuestos'!$F$9))*'01_Supuestos'!$F$12)-(('01_Supuestos'!J31*$I87)*'01_Supuestos'!$F$11*$K87)-(IF(('01_Supuestos'!J31*$I87)&gt;0,'01_Supuestos'!$F$15,0)))-($J87*'01_Supuestos'!J33)))*'01_Supuestos'!$F$16)</f>
        <v/>
      </c>
      <c r="AB87" s="101">
        <f>((('01_Supuestos'!K31*$I87)*'01_Supuestos'!$F$11*($H87-'01_Supuestos'!$F$9))-((('01_Supuestos'!K31*$I87)*'01_Supuestos'!$F$11*($H87-'01_Supuestos'!$F$9))*'01_Supuestos'!$F$12)-(('01_Supuestos'!K31*$I87)*'01_Supuestos'!$F$11*$K87)-(IF(('01_Supuestos'!K31*$I87)&gt;0,'01_Supuestos'!$F$15,0)))-((('01_Supuestos'!K31*$I87)*'01_Supuestos'!$F$11*($H87-'01_Supuestos'!$F$9))*'01_Supuestos'!$F$18)-($J87*'01_Supuestos'!K32)-(IF('01_Supuestos'!K30=MAX('01_Supuestos'!$C$30:$M$30),'01_Supuestos'!$F$19,0))-(MAX(0,(((('01_Supuestos'!K31*$I87)*'01_Supuestos'!$F$11*($H87-'01_Supuestos'!$F$9))-((('01_Supuestos'!K31*$I87)*'01_Supuestos'!$F$11*($H87-'01_Supuestos'!$F$9))*'01_Supuestos'!$F$12)-(('01_Supuestos'!K31*$I87)*'01_Supuestos'!$F$11*$K87)-(IF(('01_Supuestos'!K31*$I87)&gt;0,'01_Supuestos'!$F$15,0)))-($J87*'01_Supuestos'!K33)))*'01_Supuestos'!$F$16)</f>
        <v/>
      </c>
      <c r="AC87" s="101">
        <f>((('01_Supuestos'!L31*$I87)*'01_Supuestos'!$F$11*($H87-'01_Supuestos'!$F$9))-((('01_Supuestos'!L31*$I87)*'01_Supuestos'!$F$11*($H87-'01_Supuestos'!$F$9))*'01_Supuestos'!$F$12)-(('01_Supuestos'!L31*$I87)*'01_Supuestos'!$F$11*$K87)-(IF(('01_Supuestos'!L31*$I87)&gt;0,'01_Supuestos'!$F$15,0)))-((('01_Supuestos'!L31*$I87)*'01_Supuestos'!$F$11*($H87-'01_Supuestos'!$F$9))*'01_Supuestos'!$F$18)-($J87*'01_Supuestos'!L32)-(IF('01_Supuestos'!L30=MAX('01_Supuestos'!$C$30:$M$30),'01_Supuestos'!$F$19,0))-(MAX(0,(((('01_Supuestos'!L31*$I87)*'01_Supuestos'!$F$11*($H87-'01_Supuestos'!$F$9))-((('01_Supuestos'!L31*$I87)*'01_Supuestos'!$F$11*($H87-'01_Supuestos'!$F$9))*'01_Supuestos'!$F$12)-(('01_Supuestos'!L31*$I87)*'01_Supuestos'!$F$11*$K87)-(IF(('01_Supuestos'!L31*$I87)&gt;0,'01_Supuestos'!$F$15,0)))-($J87*'01_Supuestos'!L33)))*'01_Supuestos'!$F$16)</f>
        <v/>
      </c>
      <c r="AD87" s="101">
        <f>((('01_Supuestos'!M31*$I87)*'01_Supuestos'!$F$11*($H87-'01_Supuestos'!$F$9))-((('01_Supuestos'!M31*$I87)*'01_Supuestos'!$F$11*($H87-'01_Supuestos'!$F$9))*'01_Supuestos'!$F$12)-(('01_Supuestos'!M31*$I87)*'01_Supuestos'!$F$11*$K87)-(IF(('01_Supuestos'!M31*$I87)&gt;0,'01_Supuestos'!$F$15,0)))-((('01_Supuestos'!M31*$I87)*'01_Supuestos'!$F$11*($H87-'01_Supuestos'!$F$9))*'01_Supuestos'!$F$18)-($J87*'01_Supuestos'!M32)-(IF('01_Supuestos'!M30=MAX('01_Supuestos'!$C$30:$M$30),'01_Supuestos'!$F$19,0))-(MAX(0,(((('01_Supuestos'!M31*$I87)*'01_Supuestos'!$F$11*($H87-'01_Supuestos'!$F$9))-((('01_Supuestos'!M31*$I87)*'01_Supuestos'!$F$11*($H87-'01_Supuestos'!$F$9))*'01_Supuestos'!$F$12)-(('01_Supuestos'!M31*$I87)*'01_Supuestos'!$F$11*$K87)-(IF(('01_Supuestos'!M31*$I87)&gt;0,'01_Supuestos'!$F$15,0)))-($J87*'01_Supuestos'!M33)))*'01_Supuestos'!$F$16)</f>
        <v/>
      </c>
      <c r="AE87" s="101">
        <f>0</f>
        <v/>
      </c>
      <c r="AF87" s="108">
        <f>IF(S87&gt;R87,"Appraisal+Decision",IF(S87&lt;R87,"Develop Now","Indiferente"))</f>
        <v/>
      </c>
    </row>
    <row r="88">
      <c r="A88" s="6" t="n">
        <v>58</v>
      </c>
      <c r="B88" s="27">
        <f>RAND()</f>
        <v/>
      </c>
      <c r="C88" s="27">
        <f>RAND()</f>
        <v/>
      </c>
      <c r="D88" s="27">
        <f>RAND()</f>
        <v/>
      </c>
      <c r="E88" s="27">
        <f>RAND()</f>
        <v/>
      </c>
      <c r="F88" s="27">
        <f>RAND()</f>
        <v/>
      </c>
      <c r="G88" s="27">
        <f>RAND()</f>
        <v/>
      </c>
      <c r="H88" s="102">
        <f>IF(B88&lt;($B$11-$B$10)/($B$12-$B$10), $B$10+SQRT(B88*($B$11-$B$10)*($B$12-$B$10)), $B$12-SQRT((1-B88)*($B$12-$B$11)*($B$12-$B$10)))</f>
        <v/>
      </c>
      <c r="I88" s="27">
        <f>MAX(0.1,NORMINV(C88,$B$13,$B$14))</f>
        <v/>
      </c>
      <c r="J88" s="102">
        <f>'01_Supuestos'!$F$13*MAX(0.65,NORMINV(D88,1,$B$15))</f>
        <v/>
      </c>
      <c r="K88" s="102">
        <f>'01_Supuestos'!$F$14*MAX(0.6,NORMINV(E88,1,$B$16))</f>
        <v/>
      </c>
      <c r="L88" s="102">
        <f>--(F88&lt;=$B$5)</f>
        <v/>
      </c>
      <c r="M88" s="102">
        <f>IF(L88=1, IF(G88&lt;=$B$6, "+", "-"), IF(G88&lt;=(1-$B$7), "+", "-"))</f>
        <v/>
      </c>
      <c r="N88" s="103">
        <f>IF(M88="+",'05_Bayes_Arbol'!$B$16,'05_Bayes_Arbol'!$B$17)</f>
        <v/>
      </c>
      <c r="O88" s="102">
        <f>SUMPRODUCT(T88:AD88,'01_Supuestos'!$C$34:$M$34)</f>
        <v/>
      </c>
      <c r="P88" s="102">
        <f>N88*O88 + (1-N88)*$B$9</f>
        <v/>
      </c>
      <c r="Q88" s="102">
        <f>--(P88&gt;0)</f>
        <v/>
      </c>
      <c r="R88" s="102">
        <f>IF(L88=1,O88,$B$9)</f>
        <v/>
      </c>
      <c r="S88" s="102">
        <f>-$B$8 + IF(Q88=1, IF(L88=1,O88,$B$9), 0)</f>
        <v/>
      </c>
      <c r="T88" s="101">
        <f>((('01_Supuestos'!C31*$I88)*'01_Supuestos'!$F$11*($H88-'01_Supuestos'!$F$9))-((('01_Supuestos'!C31*$I88)*'01_Supuestos'!$F$11*($H88-'01_Supuestos'!$F$9))*'01_Supuestos'!$F$12)-(('01_Supuestos'!C31*$I88)*'01_Supuestos'!$F$11*$K88)-(IF(('01_Supuestos'!C31*$I88)&gt;0,'01_Supuestos'!$F$15,0)))-((('01_Supuestos'!C31*$I88)*'01_Supuestos'!$F$11*($H88-'01_Supuestos'!$F$9))*'01_Supuestos'!$F$18)-($J88*'01_Supuestos'!C32)-(IF('01_Supuestos'!C30=MAX('01_Supuestos'!$C$30:$M$30),'01_Supuestos'!$F$19,0))-(MAX(0,(((('01_Supuestos'!C31*$I88)*'01_Supuestos'!$F$11*($H88-'01_Supuestos'!$F$9))-((('01_Supuestos'!C31*$I88)*'01_Supuestos'!$F$11*($H88-'01_Supuestos'!$F$9))*'01_Supuestos'!$F$12)-(('01_Supuestos'!C31*$I88)*'01_Supuestos'!$F$11*$K88)-(IF(('01_Supuestos'!C31*$I88)&gt;0,'01_Supuestos'!$F$15,0)))-($J88*'01_Supuestos'!C33)))*'01_Supuestos'!$F$16)</f>
        <v/>
      </c>
      <c r="U88" s="101">
        <f>((('01_Supuestos'!D31*$I88)*'01_Supuestos'!$F$11*($H88-'01_Supuestos'!$F$9))-((('01_Supuestos'!D31*$I88)*'01_Supuestos'!$F$11*($H88-'01_Supuestos'!$F$9))*'01_Supuestos'!$F$12)-(('01_Supuestos'!D31*$I88)*'01_Supuestos'!$F$11*$K88)-(IF(('01_Supuestos'!D31*$I88)&gt;0,'01_Supuestos'!$F$15,0)))-((('01_Supuestos'!D31*$I88)*'01_Supuestos'!$F$11*($H88-'01_Supuestos'!$F$9))*'01_Supuestos'!$F$18)-($J88*'01_Supuestos'!D32)-(IF('01_Supuestos'!D30=MAX('01_Supuestos'!$C$30:$M$30),'01_Supuestos'!$F$19,0))-(MAX(0,(((('01_Supuestos'!D31*$I88)*'01_Supuestos'!$F$11*($H88-'01_Supuestos'!$F$9))-((('01_Supuestos'!D31*$I88)*'01_Supuestos'!$F$11*($H88-'01_Supuestos'!$F$9))*'01_Supuestos'!$F$12)-(('01_Supuestos'!D31*$I88)*'01_Supuestos'!$F$11*$K88)-(IF(('01_Supuestos'!D31*$I88)&gt;0,'01_Supuestos'!$F$15,0)))-($J88*'01_Supuestos'!D33)))*'01_Supuestos'!$F$16)</f>
        <v/>
      </c>
      <c r="V88" s="101">
        <f>((('01_Supuestos'!E31*$I88)*'01_Supuestos'!$F$11*($H88-'01_Supuestos'!$F$9))-((('01_Supuestos'!E31*$I88)*'01_Supuestos'!$F$11*($H88-'01_Supuestos'!$F$9))*'01_Supuestos'!$F$12)-(('01_Supuestos'!E31*$I88)*'01_Supuestos'!$F$11*$K88)-(IF(('01_Supuestos'!E31*$I88)&gt;0,'01_Supuestos'!$F$15,0)))-((('01_Supuestos'!E31*$I88)*'01_Supuestos'!$F$11*($H88-'01_Supuestos'!$F$9))*'01_Supuestos'!$F$18)-($J88*'01_Supuestos'!E32)-(IF('01_Supuestos'!E30=MAX('01_Supuestos'!$C$30:$M$30),'01_Supuestos'!$F$19,0))-(MAX(0,(((('01_Supuestos'!E31*$I88)*'01_Supuestos'!$F$11*($H88-'01_Supuestos'!$F$9))-((('01_Supuestos'!E31*$I88)*'01_Supuestos'!$F$11*($H88-'01_Supuestos'!$F$9))*'01_Supuestos'!$F$12)-(('01_Supuestos'!E31*$I88)*'01_Supuestos'!$F$11*$K88)-(IF(('01_Supuestos'!E31*$I88)&gt;0,'01_Supuestos'!$F$15,0)))-($J88*'01_Supuestos'!E33)))*'01_Supuestos'!$F$16)</f>
        <v/>
      </c>
      <c r="W88" s="101">
        <f>((('01_Supuestos'!F31*$I88)*'01_Supuestos'!$F$11*($H88-'01_Supuestos'!$F$9))-((('01_Supuestos'!F31*$I88)*'01_Supuestos'!$F$11*($H88-'01_Supuestos'!$F$9))*'01_Supuestos'!$F$12)-(('01_Supuestos'!F31*$I88)*'01_Supuestos'!$F$11*$K88)-(IF(('01_Supuestos'!F31*$I88)&gt;0,'01_Supuestos'!$F$15,0)))-((('01_Supuestos'!F31*$I88)*'01_Supuestos'!$F$11*($H88-'01_Supuestos'!$F$9))*'01_Supuestos'!$F$18)-($J88*'01_Supuestos'!F32)-(IF('01_Supuestos'!F30=MAX('01_Supuestos'!$C$30:$M$30),'01_Supuestos'!$F$19,0))-(MAX(0,(((('01_Supuestos'!F31*$I88)*'01_Supuestos'!$F$11*($H88-'01_Supuestos'!$F$9))-((('01_Supuestos'!F31*$I88)*'01_Supuestos'!$F$11*($H88-'01_Supuestos'!$F$9))*'01_Supuestos'!$F$12)-(('01_Supuestos'!F31*$I88)*'01_Supuestos'!$F$11*$K88)-(IF(('01_Supuestos'!F31*$I88)&gt;0,'01_Supuestos'!$F$15,0)))-($J88*'01_Supuestos'!F33)))*'01_Supuestos'!$F$16)</f>
        <v/>
      </c>
      <c r="X88" s="101">
        <f>((('01_Supuestos'!G31*$I88)*'01_Supuestos'!$F$11*($H88-'01_Supuestos'!$F$9))-((('01_Supuestos'!G31*$I88)*'01_Supuestos'!$F$11*($H88-'01_Supuestos'!$F$9))*'01_Supuestos'!$F$12)-(('01_Supuestos'!G31*$I88)*'01_Supuestos'!$F$11*$K88)-(IF(('01_Supuestos'!G31*$I88)&gt;0,'01_Supuestos'!$F$15,0)))-((('01_Supuestos'!G31*$I88)*'01_Supuestos'!$F$11*($H88-'01_Supuestos'!$F$9))*'01_Supuestos'!$F$18)-($J88*'01_Supuestos'!G32)-(IF('01_Supuestos'!G30=MAX('01_Supuestos'!$C$30:$M$30),'01_Supuestos'!$F$19,0))-(MAX(0,(((('01_Supuestos'!G31*$I88)*'01_Supuestos'!$F$11*($H88-'01_Supuestos'!$F$9))-((('01_Supuestos'!G31*$I88)*'01_Supuestos'!$F$11*($H88-'01_Supuestos'!$F$9))*'01_Supuestos'!$F$12)-(('01_Supuestos'!G31*$I88)*'01_Supuestos'!$F$11*$K88)-(IF(('01_Supuestos'!G31*$I88)&gt;0,'01_Supuestos'!$F$15,0)))-($J88*'01_Supuestos'!G33)))*'01_Supuestos'!$F$16)</f>
        <v/>
      </c>
      <c r="Y88" s="101">
        <f>((('01_Supuestos'!H31*$I88)*'01_Supuestos'!$F$11*($H88-'01_Supuestos'!$F$9))-((('01_Supuestos'!H31*$I88)*'01_Supuestos'!$F$11*($H88-'01_Supuestos'!$F$9))*'01_Supuestos'!$F$12)-(('01_Supuestos'!H31*$I88)*'01_Supuestos'!$F$11*$K88)-(IF(('01_Supuestos'!H31*$I88)&gt;0,'01_Supuestos'!$F$15,0)))-((('01_Supuestos'!H31*$I88)*'01_Supuestos'!$F$11*($H88-'01_Supuestos'!$F$9))*'01_Supuestos'!$F$18)-($J88*'01_Supuestos'!H32)-(IF('01_Supuestos'!H30=MAX('01_Supuestos'!$C$30:$M$30),'01_Supuestos'!$F$19,0))-(MAX(0,(((('01_Supuestos'!H31*$I88)*'01_Supuestos'!$F$11*($H88-'01_Supuestos'!$F$9))-((('01_Supuestos'!H31*$I88)*'01_Supuestos'!$F$11*($H88-'01_Supuestos'!$F$9))*'01_Supuestos'!$F$12)-(('01_Supuestos'!H31*$I88)*'01_Supuestos'!$F$11*$K88)-(IF(('01_Supuestos'!H31*$I88)&gt;0,'01_Supuestos'!$F$15,0)))-($J88*'01_Supuestos'!H33)))*'01_Supuestos'!$F$16)</f>
        <v/>
      </c>
      <c r="Z88" s="101">
        <f>((('01_Supuestos'!I31*$I88)*'01_Supuestos'!$F$11*($H88-'01_Supuestos'!$F$9))-((('01_Supuestos'!I31*$I88)*'01_Supuestos'!$F$11*($H88-'01_Supuestos'!$F$9))*'01_Supuestos'!$F$12)-(('01_Supuestos'!I31*$I88)*'01_Supuestos'!$F$11*$K88)-(IF(('01_Supuestos'!I31*$I88)&gt;0,'01_Supuestos'!$F$15,0)))-((('01_Supuestos'!I31*$I88)*'01_Supuestos'!$F$11*($H88-'01_Supuestos'!$F$9))*'01_Supuestos'!$F$18)-($J88*'01_Supuestos'!I32)-(IF('01_Supuestos'!I30=MAX('01_Supuestos'!$C$30:$M$30),'01_Supuestos'!$F$19,0))-(MAX(0,(((('01_Supuestos'!I31*$I88)*'01_Supuestos'!$F$11*($H88-'01_Supuestos'!$F$9))-((('01_Supuestos'!I31*$I88)*'01_Supuestos'!$F$11*($H88-'01_Supuestos'!$F$9))*'01_Supuestos'!$F$12)-(('01_Supuestos'!I31*$I88)*'01_Supuestos'!$F$11*$K88)-(IF(('01_Supuestos'!I31*$I88)&gt;0,'01_Supuestos'!$F$15,0)))-($J88*'01_Supuestos'!I33)))*'01_Supuestos'!$F$16)</f>
        <v/>
      </c>
      <c r="AA88" s="101">
        <f>((('01_Supuestos'!J31*$I88)*'01_Supuestos'!$F$11*($H88-'01_Supuestos'!$F$9))-((('01_Supuestos'!J31*$I88)*'01_Supuestos'!$F$11*($H88-'01_Supuestos'!$F$9))*'01_Supuestos'!$F$12)-(('01_Supuestos'!J31*$I88)*'01_Supuestos'!$F$11*$K88)-(IF(('01_Supuestos'!J31*$I88)&gt;0,'01_Supuestos'!$F$15,0)))-((('01_Supuestos'!J31*$I88)*'01_Supuestos'!$F$11*($H88-'01_Supuestos'!$F$9))*'01_Supuestos'!$F$18)-($J88*'01_Supuestos'!J32)-(IF('01_Supuestos'!J30=MAX('01_Supuestos'!$C$30:$M$30),'01_Supuestos'!$F$19,0))-(MAX(0,(((('01_Supuestos'!J31*$I88)*'01_Supuestos'!$F$11*($H88-'01_Supuestos'!$F$9))-((('01_Supuestos'!J31*$I88)*'01_Supuestos'!$F$11*($H88-'01_Supuestos'!$F$9))*'01_Supuestos'!$F$12)-(('01_Supuestos'!J31*$I88)*'01_Supuestos'!$F$11*$K88)-(IF(('01_Supuestos'!J31*$I88)&gt;0,'01_Supuestos'!$F$15,0)))-($J88*'01_Supuestos'!J33)))*'01_Supuestos'!$F$16)</f>
        <v/>
      </c>
      <c r="AB88" s="101">
        <f>((('01_Supuestos'!K31*$I88)*'01_Supuestos'!$F$11*($H88-'01_Supuestos'!$F$9))-((('01_Supuestos'!K31*$I88)*'01_Supuestos'!$F$11*($H88-'01_Supuestos'!$F$9))*'01_Supuestos'!$F$12)-(('01_Supuestos'!K31*$I88)*'01_Supuestos'!$F$11*$K88)-(IF(('01_Supuestos'!K31*$I88)&gt;0,'01_Supuestos'!$F$15,0)))-((('01_Supuestos'!K31*$I88)*'01_Supuestos'!$F$11*($H88-'01_Supuestos'!$F$9))*'01_Supuestos'!$F$18)-($J88*'01_Supuestos'!K32)-(IF('01_Supuestos'!K30=MAX('01_Supuestos'!$C$30:$M$30),'01_Supuestos'!$F$19,0))-(MAX(0,(((('01_Supuestos'!K31*$I88)*'01_Supuestos'!$F$11*($H88-'01_Supuestos'!$F$9))-((('01_Supuestos'!K31*$I88)*'01_Supuestos'!$F$11*($H88-'01_Supuestos'!$F$9))*'01_Supuestos'!$F$12)-(('01_Supuestos'!K31*$I88)*'01_Supuestos'!$F$11*$K88)-(IF(('01_Supuestos'!K31*$I88)&gt;0,'01_Supuestos'!$F$15,0)))-($J88*'01_Supuestos'!K33)))*'01_Supuestos'!$F$16)</f>
        <v/>
      </c>
      <c r="AC88" s="101">
        <f>((('01_Supuestos'!L31*$I88)*'01_Supuestos'!$F$11*($H88-'01_Supuestos'!$F$9))-((('01_Supuestos'!L31*$I88)*'01_Supuestos'!$F$11*($H88-'01_Supuestos'!$F$9))*'01_Supuestos'!$F$12)-(('01_Supuestos'!L31*$I88)*'01_Supuestos'!$F$11*$K88)-(IF(('01_Supuestos'!L31*$I88)&gt;0,'01_Supuestos'!$F$15,0)))-((('01_Supuestos'!L31*$I88)*'01_Supuestos'!$F$11*($H88-'01_Supuestos'!$F$9))*'01_Supuestos'!$F$18)-($J88*'01_Supuestos'!L32)-(IF('01_Supuestos'!L30=MAX('01_Supuestos'!$C$30:$M$30),'01_Supuestos'!$F$19,0))-(MAX(0,(((('01_Supuestos'!L31*$I88)*'01_Supuestos'!$F$11*($H88-'01_Supuestos'!$F$9))-((('01_Supuestos'!L31*$I88)*'01_Supuestos'!$F$11*($H88-'01_Supuestos'!$F$9))*'01_Supuestos'!$F$12)-(('01_Supuestos'!L31*$I88)*'01_Supuestos'!$F$11*$K88)-(IF(('01_Supuestos'!L31*$I88)&gt;0,'01_Supuestos'!$F$15,0)))-($J88*'01_Supuestos'!L33)))*'01_Supuestos'!$F$16)</f>
        <v/>
      </c>
      <c r="AD88" s="101">
        <f>((('01_Supuestos'!M31*$I88)*'01_Supuestos'!$F$11*($H88-'01_Supuestos'!$F$9))-((('01_Supuestos'!M31*$I88)*'01_Supuestos'!$F$11*($H88-'01_Supuestos'!$F$9))*'01_Supuestos'!$F$12)-(('01_Supuestos'!M31*$I88)*'01_Supuestos'!$F$11*$K88)-(IF(('01_Supuestos'!M31*$I88)&gt;0,'01_Supuestos'!$F$15,0)))-((('01_Supuestos'!M31*$I88)*'01_Supuestos'!$F$11*($H88-'01_Supuestos'!$F$9))*'01_Supuestos'!$F$18)-($J88*'01_Supuestos'!M32)-(IF('01_Supuestos'!M30=MAX('01_Supuestos'!$C$30:$M$30),'01_Supuestos'!$F$19,0))-(MAX(0,(((('01_Supuestos'!M31*$I88)*'01_Supuestos'!$F$11*($H88-'01_Supuestos'!$F$9))-((('01_Supuestos'!M31*$I88)*'01_Supuestos'!$F$11*($H88-'01_Supuestos'!$F$9))*'01_Supuestos'!$F$12)-(('01_Supuestos'!M31*$I88)*'01_Supuestos'!$F$11*$K88)-(IF(('01_Supuestos'!M31*$I88)&gt;0,'01_Supuestos'!$F$15,0)))-($J88*'01_Supuestos'!M33)))*'01_Supuestos'!$F$16)</f>
        <v/>
      </c>
      <c r="AE88" s="101">
        <f>0</f>
        <v/>
      </c>
      <c r="AF88" s="108">
        <f>IF(S88&gt;R88,"Appraisal+Decision",IF(S88&lt;R88,"Develop Now","Indiferente"))</f>
        <v/>
      </c>
    </row>
    <row r="89">
      <c r="A89" s="6" t="n">
        <v>59</v>
      </c>
      <c r="B89" s="27">
        <f>RAND()</f>
        <v/>
      </c>
      <c r="C89" s="27">
        <f>RAND()</f>
        <v/>
      </c>
      <c r="D89" s="27">
        <f>RAND()</f>
        <v/>
      </c>
      <c r="E89" s="27">
        <f>RAND()</f>
        <v/>
      </c>
      <c r="F89" s="27">
        <f>RAND()</f>
        <v/>
      </c>
      <c r="G89" s="27">
        <f>RAND()</f>
        <v/>
      </c>
      <c r="H89" s="102">
        <f>IF(B89&lt;($B$11-$B$10)/($B$12-$B$10), $B$10+SQRT(B89*($B$11-$B$10)*($B$12-$B$10)), $B$12-SQRT((1-B89)*($B$12-$B$11)*($B$12-$B$10)))</f>
        <v/>
      </c>
      <c r="I89" s="27">
        <f>MAX(0.1,NORMINV(C89,$B$13,$B$14))</f>
        <v/>
      </c>
      <c r="J89" s="102">
        <f>'01_Supuestos'!$F$13*MAX(0.65,NORMINV(D89,1,$B$15))</f>
        <v/>
      </c>
      <c r="K89" s="102">
        <f>'01_Supuestos'!$F$14*MAX(0.6,NORMINV(E89,1,$B$16))</f>
        <v/>
      </c>
      <c r="L89" s="102">
        <f>--(F89&lt;=$B$5)</f>
        <v/>
      </c>
      <c r="M89" s="102">
        <f>IF(L89=1, IF(G89&lt;=$B$6, "+", "-"), IF(G89&lt;=(1-$B$7), "+", "-"))</f>
        <v/>
      </c>
      <c r="N89" s="103">
        <f>IF(M89="+",'05_Bayes_Arbol'!$B$16,'05_Bayes_Arbol'!$B$17)</f>
        <v/>
      </c>
      <c r="O89" s="102">
        <f>SUMPRODUCT(T89:AD89,'01_Supuestos'!$C$34:$M$34)</f>
        <v/>
      </c>
      <c r="P89" s="102">
        <f>N89*O89 + (1-N89)*$B$9</f>
        <v/>
      </c>
      <c r="Q89" s="102">
        <f>--(P89&gt;0)</f>
        <v/>
      </c>
      <c r="R89" s="102">
        <f>IF(L89=1,O89,$B$9)</f>
        <v/>
      </c>
      <c r="S89" s="102">
        <f>-$B$8 + IF(Q89=1, IF(L89=1,O89,$B$9), 0)</f>
        <v/>
      </c>
      <c r="T89" s="101">
        <f>((('01_Supuestos'!C31*$I89)*'01_Supuestos'!$F$11*($H89-'01_Supuestos'!$F$9))-((('01_Supuestos'!C31*$I89)*'01_Supuestos'!$F$11*($H89-'01_Supuestos'!$F$9))*'01_Supuestos'!$F$12)-(('01_Supuestos'!C31*$I89)*'01_Supuestos'!$F$11*$K89)-(IF(('01_Supuestos'!C31*$I89)&gt;0,'01_Supuestos'!$F$15,0)))-((('01_Supuestos'!C31*$I89)*'01_Supuestos'!$F$11*($H89-'01_Supuestos'!$F$9))*'01_Supuestos'!$F$18)-($J89*'01_Supuestos'!C32)-(IF('01_Supuestos'!C30=MAX('01_Supuestos'!$C$30:$M$30),'01_Supuestos'!$F$19,0))-(MAX(0,(((('01_Supuestos'!C31*$I89)*'01_Supuestos'!$F$11*($H89-'01_Supuestos'!$F$9))-((('01_Supuestos'!C31*$I89)*'01_Supuestos'!$F$11*($H89-'01_Supuestos'!$F$9))*'01_Supuestos'!$F$12)-(('01_Supuestos'!C31*$I89)*'01_Supuestos'!$F$11*$K89)-(IF(('01_Supuestos'!C31*$I89)&gt;0,'01_Supuestos'!$F$15,0)))-($J89*'01_Supuestos'!C33)))*'01_Supuestos'!$F$16)</f>
        <v/>
      </c>
      <c r="U89" s="101">
        <f>((('01_Supuestos'!D31*$I89)*'01_Supuestos'!$F$11*($H89-'01_Supuestos'!$F$9))-((('01_Supuestos'!D31*$I89)*'01_Supuestos'!$F$11*($H89-'01_Supuestos'!$F$9))*'01_Supuestos'!$F$12)-(('01_Supuestos'!D31*$I89)*'01_Supuestos'!$F$11*$K89)-(IF(('01_Supuestos'!D31*$I89)&gt;0,'01_Supuestos'!$F$15,0)))-((('01_Supuestos'!D31*$I89)*'01_Supuestos'!$F$11*($H89-'01_Supuestos'!$F$9))*'01_Supuestos'!$F$18)-($J89*'01_Supuestos'!D32)-(IF('01_Supuestos'!D30=MAX('01_Supuestos'!$C$30:$M$30),'01_Supuestos'!$F$19,0))-(MAX(0,(((('01_Supuestos'!D31*$I89)*'01_Supuestos'!$F$11*($H89-'01_Supuestos'!$F$9))-((('01_Supuestos'!D31*$I89)*'01_Supuestos'!$F$11*($H89-'01_Supuestos'!$F$9))*'01_Supuestos'!$F$12)-(('01_Supuestos'!D31*$I89)*'01_Supuestos'!$F$11*$K89)-(IF(('01_Supuestos'!D31*$I89)&gt;0,'01_Supuestos'!$F$15,0)))-($J89*'01_Supuestos'!D33)))*'01_Supuestos'!$F$16)</f>
        <v/>
      </c>
      <c r="V89" s="101">
        <f>((('01_Supuestos'!E31*$I89)*'01_Supuestos'!$F$11*($H89-'01_Supuestos'!$F$9))-((('01_Supuestos'!E31*$I89)*'01_Supuestos'!$F$11*($H89-'01_Supuestos'!$F$9))*'01_Supuestos'!$F$12)-(('01_Supuestos'!E31*$I89)*'01_Supuestos'!$F$11*$K89)-(IF(('01_Supuestos'!E31*$I89)&gt;0,'01_Supuestos'!$F$15,0)))-((('01_Supuestos'!E31*$I89)*'01_Supuestos'!$F$11*($H89-'01_Supuestos'!$F$9))*'01_Supuestos'!$F$18)-($J89*'01_Supuestos'!E32)-(IF('01_Supuestos'!E30=MAX('01_Supuestos'!$C$30:$M$30),'01_Supuestos'!$F$19,0))-(MAX(0,(((('01_Supuestos'!E31*$I89)*'01_Supuestos'!$F$11*($H89-'01_Supuestos'!$F$9))-((('01_Supuestos'!E31*$I89)*'01_Supuestos'!$F$11*($H89-'01_Supuestos'!$F$9))*'01_Supuestos'!$F$12)-(('01_Supuestos'!E31*$I89)*'01_Supuestos'!$F$11*$K89)-(IF(('01_Supuestos'!E31*$I89)&gt;0,'01_Supuestos'!$F$15,0)))-($J89*'01_Supuestos'!E33)))*'01_Supuestos'!$F$16)</f>
        <v/>
      </c>
      <c r="W89" s="101">
        <f>((('01_Supuestos'!F31*$I89)*'01_Supuestos'!$F$11*($H89-'01_Supuestos'!$F$9))-((('01_Supuestos'!F31*$I89)*'01_Supuestos'!$F$11*($H89-'01_Supuestos'!$F$9))*'01_Supuestos'!$F$12)-(('01_Supuestos'!F31*$I89)*'01_Supuestos'!$F$11*$K89)-(IF(('01_Supuestos'!F31*$I89)&gt;0,'01_Supuestos'!$F$15,0)))-((('01_Supuestos'!F31*$I89)*'01_Supuestos'!$F$11*($H89-'01_Supuestos'!$F$9))*'01_Supuestos'!$F$18)-($J89*'01_Supuestos'!F32)-(IF('01_Supuestos'!F30=MAX('01_Supuestos'!$C$30:$M$30),'01_Supuestos'!$F$19,0))-(MAX(0,(((('01_Supuestos'!F31*$I89)*'01_Supuestos'!$F$11*($H89-'01_Supuestos'!$F$9))-((('01_Supuestos'!F31*$I89)*'01_Supuestos'!$F$11*($H89-'01_Supuestos'!$F$9))*'01_Supuestos'!$F$12)-(('01_Supuestos'!F31*$I89)*'01_Supuestos'!$F$11*$K89)-(IF(('01_Supuestos'!F31*$I89)&gt;0,'01_Supuestos'!$F$15,0)))-($J89*'01_Supuestos'!F33)))*'01_Supuestos'!$F$16)</f>
        <v/>
      </c>
      <c r="X89" s="101">
        <f>((('01_Supuestos'!G31*$I89)*'01_Supuestos'!$F$11*($H89-'01_Supuestos'!$F$9))-((('01_Supuestos'!G31*$I89)*'01_Supuestos'!$F$11*($H89-'01_Supuestos'!$F$9))*'01_Supuestos'!$F$12)-(('01_Supuestos'!G31*$I89)*'01_Supuestos'!$F$11*$K89)-(IF(('01_Supuestos'!G31*$I89)&gt;0,'01_Supuestos'!$F$15,0)))-((('01_Supuestos'!G31*$I89)*'01_Supuestos'!$F$11*($H89-'01_Supuestos'!$F$9))*'01_Supuestos'!$F$18)-($J89*'01_Supuestos'!G32)-(IF('01_Supuestos'!G30=MAX('01_Supuestos'!$C$30:$M$30),'01_Supuestos'!$F$19,0))-(MAX(0,(((('01_Supuestos'!G31*$I89)*'01_Supuestos'!$F$11*($H89-'01_Supuestos'!$F$9))-((('01_Supuestos'!G31*$I89)*'01_Supuestos'!$F$11*($H89-'01_Supuestos'!$F$9))*'01_Supuestos'!$F$12)-(('01_Supuestos'!G31*$I89)*'01_Supuestos'!$F$11*$K89)-(IF(('01_Supuestos'!G31*$I89)&gt;0,'01_Supuestos'!$F$15,0)))-($J89*'01_Supuestos'!G33)))*'01_Supuestos'!$F$16)</f>
        <v/>
      </c>
      <c r="Y89" s="101">
        <f>((('01_Supuestos'!H31*$I89)*'01_Supuestos'!$F$11*($H89-'01_Supuestos'!$F$9))-((('01_Supuestos'!H31*$I89)*'01_Supuestos'!$F$11*($H89-'01_Supuestos'!$F$9))*'01_Supuestos'!$F$12)-(('01_Supuestos'!H31*$I89)*'01_Supuestos'!$F$11*$K89)-(IF(('01_Supuestos'!H31*$I89)&gt;0,'01_Supuestos'!$F$15,0)))-((('01_Supuestos'!H31*$I89)*'01_Supuestos'!$F$11*($H89-'01_Supuestos'!$F$9))*'01_Supuestos'!$F$18)-($J89*'01_Supuestos'!H32)-(IF('01_Supuestos'!H30=MAX('01_Supuestos'!$C$30:$M$30),'01_Supuestos'!$F$19,0))-(MAX(0,(((('01_Supuestos'!H31*$I89)*'01_Supuestos'!$F$11*($H89-'01_Supuestos'!$F$9))-((('01_Supuestos'!H31*$I89)*'01_Supuestos'!$F$11*($H89-'01_Supuestos'!$F$9))*'01_Supuestos'!$F$12)-(('01_Supuestos'!H31*$I89)*'01_Supuestos'!$F$11*$K89)-(IF(('01_Supuestos'!H31*$I89)&gt;0,'01_Supuestos'!$F$15,0)))-($J89*'01_Supuestos'!H33)))*'01_Supuestos'!$F$16)</f>
        <v/>
      </c>
      <c r="Z89" s="101">
        <f>((('01_Supuestos'!I31*$I89)*'01_Supuestos'!$F$11*($H89-'01_Supuestos'!$F$9))-((('01_Supuestos'!I31*$I89)*'01_Supuestos'!$F$11*($H89-'01_Supuestos'!$F$9))*'01_Supuestos'!$F$12)-(('01_Supuestos'!I31*$I89)*'01_Supuestos'!$F$11*$K89)-(IF(('01_Supuestos'!I31*$I89)&gt;0,'01_Supuestos'!$F$15,0)))-((('01_Supuestos'!I31*$I89)*'01_Supuestos'!$F$11*($H89-'01_Supuestos'!$F$9))*'01_Supuestos'!$F$18)-($J89*'01_Supuestos'!I32)-(IF('01_Supuestos'!I30=MAX('01_Supuestos'!$C$30:$M$30),'01_Supuestos'!$F$19,0))-(MAX(0,(((('01_Supuestos'!I31*$I89)*'01_Supuestos'!$F$11*($H89-'01_Supuestos'!$F$9))-((('01_Supuestos'!I31*$I89)*'01_Supuestos'!$F$11*($H89-'01_Supuestos'!$F$9))*'01_Supuestos'!$F$12)-(('01_Supuestos'!I31*$I89)*'01_Supuestos'!$F$11*$K89)-(IF(('01_Supuestos'!I31*$I89)&gt;0,'01_Supuestos'!$F$15,0)))-($J89*'01_Supuestos'!I33)))*'01_Supuestos'!$F$16)</f>
        <v/>
      </c>
      <c r="AA89" s="101">
        <f>((('01_Supuestos'!J31*$I89)*'01_Supuestos'!$F$11*($H89-'01_Supuestos'!$F$9))-((('01_Supuestos'!J31*$I89)*'01_Supuestos'!$F$11*($H89-'01_Supuestos'!$F$9))*'01_Supuestos'!$F$12)-(('01_Supuestos'!J31*$I89)*'01_Supuestos'!$F$11*$K89)-(IF(('01_Supuestos'!J31*$I89)&gt;0,'01_Supuestos'!$F$15,0)))-((('01_Supuestos'!J31*$I89)*'01_Supuestos'!$F$11*($H89-'01_Supuestos'!$F$9))*'01_Supuestos'!$F$18)-($J89*'01_Supuestos'!J32)-(IF('01_Supuestos'!J30=MAX('01_Supuestos'!$C$30:$M$30),'01_Supuestos'!$F$19,0))-(MAX(0,(((('01_Supuestos'!J31*$I89)*'01_Supuestos'!$F$11*($H89-'01_Supuestos'!$F$9))-((('01_Supuestos'!J31*$I89)*'01_Supuestos'!$F$11*($H89-'01_Supuestos'!$F$9))*'01_Supuestos'!$F$12)-(('01_Supuestos'!J31*$I89)*'01_Supuestos'!$F$11*$K89)-(IF(('01_Supuestos'!J31*$I89)&gt;0,'01_Supuestos'!$F$15,0)))-($J89*'01_Supuestos'!J33)))*'01_Supuestos'!$F$16)</f>
        <v/>
      </c>
      <c r="AB89" s="101">
        <f>((('01_Supuestos'!K31*$I89)*'01_Supuestos'!$F$11*($H89-'01_Supuestos'!$F$9))-((('01_Supuestos'!K31*$I89)*'01_Supuestos'!$F$11*($H89-'01_Supuestos'!$F$9))*'01_Supuestos'!$F$12)-(('01_Supuestos'!K31*$I89)*'01_Supuestos'!$F$11*$K89)-(IF(('01_Supuestos'!K31*$I89)&gt;0,'01_Supuestos'!$F$15,0)))-((('01_Supuestos'!K31*$I89)*'01_Supuestos'!$F$11*($H89-'01_Supuestos'!$F$9))*'01_Supuestos'!$F$18)-($J89*'01_Supuestos'!K32)-(IF('01_Supuestos'!K30=MAX('01_Supuestos'!$C$30:$M$30),'01_Supuestos'!$F$19,0))-(MAX(0,(((('01_Supuestos'!K31*$I89)*'01_Supuestos'!$F$11*($H89-'01_Supuestos'!$F$9))-((('01_Supuestos'!K31*$I89)*'01_Supuestos'!$F$11*($H89-'01_Supuestos'!$F$9))*'01_Supuestos'!$F$12)-(('01_Supuestos'!K31*$I89)*'01_Supuestos'!$F$11*$K89)-(IF(('01_Supuestos'!K31*$I89)&gt;0,'01_Supuestos'!$F$15,0)))-($J89*'01_Supuestos'!K33)))*'01_Supuestos'!$F$16)</f>
        <v/>
      </c>
      <c r="AC89" s="101">
        <f>((('01_Supuestos'!L31*$I89)*'01_Supuestos'!$F$11*($H89-'01_Supuestos'!$F$9))-((('01_Supuestos'!L31*$I89)*'01_Supuestos'!$F$11*($H89-'01_Supuestos'!$F$9))*'01_Supuestos'!$F$12)-(('01_Supuestos'!L31*$I89)*'01_Supuestos'!$F$11*$K89)-(IF(('01_Supuestos'!L31*$I89)&gt;0,'01_Supuestos'!$F$15,0)))-((('01_Supuestos'!L31*$I89)*'01_Supuestos'!$F$11*($H89-'01_Supuestos'!$F$9))*'01_Supuestos'!$F$18)-($J89*'01_Supuestos'!L32)-(IF('01_Supuestos'!L30=MAX('01_Supuestos'!$C$30:$M$30),'01_Supuestos'!$F$19,0))-(MAX(0,(((('01_Supuestos'!L31*$I89)*'01_Supuestos'!$F$11*($H89-'01_Supuestos'!$F$9))-((('01_Supuestos'!L31*$I89)*'01_Supuestos'!$F$11*($H89-'01_Supuestos'!$F$9))*'01_Supuestos'!$F$12)-(('01_Supuestos'!L31*$I89)*'01_Supuestos'!$F$11*$K89)-(IF(('01_Supuestos'!L31*$I89)&gt;0,'01_Supuestos'!$F$15,0)))-($J89*'01_Supuestos'!L33)))*'01_Supuestos'!$F$16)</f>
        <v/>
      </c>
      <c r="AD89" s="101">
        <f>((('01_Supuestos'!M31*$I89)*'01_Supuestos'!$F$11*($H89-'01_Supuestos'!$F$9))-((('01_Supuestos'!M31*$I89)*'01_Supuestos'!$F$11*($H89-'01_Supuestos'!$F$9))*'01_Supuestos'!$F$12)-(('01_Supuestos'!M31*$I89)*'01_Supuestos'!$F$11*$K89)-(IF(('01_Supuestos'!M31*$I89)&gt;0,'01_Supuestos'!$F$15,0)))-((('01_Supuestos'!M31*$I89)*'01_Supuestos'!$F$11*($H89-'01_Supuestos'!$F$9))*'01_Supuestos'!$F$18)-($J89*'01_Supuestos'!M32)-(IF('01_Supuestos'!M30=MAX('01_Supuestos'!$C$30:$M$30),'01_Supuestos'!$F$19,0))-(MAX(0,(((('01_Supuestos'!M31*$I89)*'01_Supuestos'!$F$11*($H89-'01_Supuestos'!$F$9))-((('01_Supuestos'!M31*$I89)*'01_Supuestos'!$F$11*($H89-'01_Supuestos'!$F$9))*'01_Supuestos'!$F$12)-(('01_Supuestos'!M31*$I89)*'01_Supuestos'!$F$11*$K89)-(IF(('01_Supuestos'!M31*$I89)&gt;0,'01_Supuestos'!$F$15,0)))-($J89*'01_Supuestos'!M33)))*'01_Supuestos'!$F$16)</f>
        <v/>
      </c>
      <c r="AE89" s="101">
        <f>0</f>
        <v/>
      </c>
      <c r="AF89" s="108">
        <f>IF(S89&gt;R89,"Appraisal+Decision",IF(S89&lt;R89,"Develop Now","Indiferente"))</f>
        <v/>
      </c>
    </row>
    <row r="90">
      <c r="A90" s="6" t="n">
        <v>60</v>
      </c>
      <c r="B90" s="27">
        <f>RAND()</f>
        <v/>
      </c>
      <c r="C90" s="27">
        <f>RAND()</f>
        <v/>
      </c>
      <c r="D90" s="27">
        <f>RAND()</f>
        <v/>
      </c>
      <c r="E90" s="27">
        <f>RAND()</f>
        <v/>
      </c>
      <c r="F90" s="27">
        <f>RAND()</f>
        <v/>
      </c>
      <c r="G90" s="27">
        <f>RAND()</f>
        <v/>
      </c>
      <c r="H90" s="102">
        <f>IF(B90&lt;($B$11-$B$10)/($B$12-$B$10), $B$10+SQRT(B90*($B$11-$B$10)*($B$12-$B$10)), $B$12-SQRT((1-B90)*($B$12-$B$11)*($B$12-$B$10)))</f>
        <v/>
      </c>
      <c r="I90" s="27">
        <f>MAX(0.1,NORMINV(C90,$B$13,$B$14))</f>
        <v/>
      </c>
      <c r="J90" s="102">
        <f>'01_Supuestos'!$F$13*MAX(0.65,NORMINV(D90,1,$B$15))</f>
        <v/>
      </c>
      <c r="K90" s="102">
        <f>'01_Supuestos'!$F$14*MAX(0.6,NORMINV(E90,1,$B$16))</f>
        <v/>
      </c>
      <c r="L90" s="102">
        <f>--(F90&lt;=$B$5)</f>
        <v/>
      </c>
      <c r="M90" s="102">
        <f>IF(L90=1, IF(G90&lt;=$B$6, "+", "-"), IF(G90&lt;=(1-$B$7), "+", "-"))</f>
        <v/>
      </c>
      <c r="N90" s="103">
        <f>IF(M90="+",'05_Bayes_Arbol'!$B$16,'05_Bayes_Arbol'!$B$17)</f>
        <v/>
      </c>
      <c r="O90" s="102">
        <f>SUMPRODUCT(T90:AD90,'01_Supuestos'!$C$34:$M$34)</f>
        <v/>
      </c>
      <c r="P90" s="102">
        <f>N90*O90 + (1-N90)*$B$9</f>
        <v/>
      </c>
      <c r="Q90" s="102">
        <f>--(P90&gt;0)</f>
        <v/>
      </c>
      <c r="R90" s="102">
        <f>IF(L90=1,O90,$B$9)</f>
        <v/>
      </c>
      <c r="S90" s="102">
        <f>-$B$8 + IF(Q90=1, IF(L90=1,O90,$B$9), 0)</f>
        <v/>
      </c>
      <c r="T90" s="101">
        <f>((('01_Supuestos'!C31*$I90)*'01_Supuestos'!$F$11*($H90-'01_Supuestos'!$F$9))-((('01_Supuestos'!C31*$I90)*'01_Supuestos'!$F$11*($H90-'01_Supuestos'!$F$9))*'01_Supuestos'!$F$12)-(('01_Supuestos'!C31*$I90)*'01_Supuestos'!$F$11*$K90)-(IF(('01_Supuestos'!C31*$I90)&gt;0,'01_Supuestos'!$F$15,0)))-((('01_Supuestos'!C31*$I90)*'01_Supuestos'!$F$11*($H90-'01_Supuestos'!$F$9))*'01_Supuestos'!$F$18)-($J90*'01_Supuestos'!C32)-(IF('01_Supuestos'!C30=MAX('01_Supuestos'!$C$30:$M$30),'01_Supuestos'!$F$19,0))-(MAX(0,(((('01_Supuestos'!C31*$I90)*'01_Supuestos'!$F$11*($H90-'01_Supuestos'!$F$9))-((('01_Supuestos'!C31*$I90)*'01_Supuestos'!$F$11*($H90-'01_Supuestos'!$F$9))*'01_Supuestos'!$F$12)-(('01_Supuestos'!C31*$I90)*'01_Supuestos'!$F$11*$K90)-(IF(('01_Supuestos'!C31*$I90)&gt;0,'01_Supuestos'!$F$15,0)))-($J90*'01_Supuestos'!C33)))*'01_Supuestos'!$F$16)</f>
        <v/>
      </c>
      <c r="U90" s="101">
        <f>((('01_Supuestos'!D31*$I90)*'01_Supuestos'!$F$11*($H90-'01_Supuestos'!$F$9))-((('01_Supuestos'!D31*$I90)*'01_Supuestos'!$F$11*($H90-'01_Supuestos'!$F$9))*'01_Supuestos'!$F$12)-(('01_Supuestos'!D31*$I90)*'01_Supuestos'!$F$11*$K90)-(IF(('01_Supuestos'!D31*$I90)&gt;0,'01_Supuestos'!$F$15,0)))-((('01_Supuestos'!D31*$I90)*'01_Supuestos'!$F$11*($H90-'01_Supuestos'!$F$9))*'01_Supuestos'!$F$18)-($J90*'01_Supuestos'!D32)-(IF('01_Supuestos'!D30=MAX('01_Supuestos'!$C$30:$M$30),'01_Supuestos'!$F$19,0))-(MAX(0,(((('01_Supuestos'!D31*$I90)*'01_Supuestos'!$F$11*($H90-'01_Supuestos'!$F$9))-((('01_Supuestos'!D31*$I90)*'01_Supuestos'!$F$11*($H90-'01_Supuestos'!$F$9))*'01_Supuestos'!$F$12)-(('01_Supuestos'!D31*$I90)*'01_Supuestos'!$F$11*$K90)-(IF(('01_Supuestos'!D31*$I90)&gt;0,'01_Supuestos'!$F$15,0)))-($J90*'01_Supuestos'!D33)))*'01_Supuestos'!$F$16)</f>
        <v/>
      </c>
      <c r="V90" s="101">
        <f>((('01_Supuestos'!E31*$I90)*'01_Supuestos'!$F$11*($H90-'01_Supuestos'!$F$9))-((('01_Supuestos'!E31*$I90)*'01_Supuestos'!$F$11*($H90-'01_Supuestos'!$F$9))*'01_Supuestos'!$F$12)-(('01_Supuestos'!E31*$I90)*'01_Supuestos'!$F$11*$K90)-(IF(('01_Supuestos'!E31*$I90)&gt;0,'01_Supuestos'!$F$15,0)))-((('01_Supuestos'!E31*$I90)*'01_Supuestos'!$F$11*($H90-'01_Supuestos'!$F$9))*'01_Supuestos'!$F$18)-($J90*'01_Supuestos'!E32)-(IF('01_Supuestos'!E30=MAX('01_Supuestos'!$C$30:$M$30),'01_Supuestos'!$F$19,0))-(MAX(0,(((('01_Supuestos'!E31*$I90)*'01_Supuestos'!$F$11*($H90-'01_Supuestos'!$F$9))-((('01_Supuestos'!E31*$I90)*'01_Supuestos'!$F$11*($H90-'01_Supuestos'!$F$9))*'01_Supuestos'!$F$12)-(('01_Supuestos'!E31*$I90)*'01_Supuestos'!$F$11*$K90)-(IF(('01_Supuestos'!E31*$I90)&gt;0,'01_Supuestos'!$F$15,0)))-($J90*'01_Supuestos'!E33)))*'01_Supuestos'!$F$16)</f>
        <v/>
      </c>
      <c r="W90" s="101">
        <f>((('01_Supuestos'!F31*$I90)*'01_Supuestos'!$F$11*($H90-'01_Supuestos'!$F$9))-((('01_Supuestos'!F31*$I90)*'01_Supuestos'!$F$11*($H90-'01_Supuestos'!$F$9))*'01_Supuestos'!$F$12)-(('01_Supuestos'!F31*$I90)*'01_Supuestos'!$F$11*$K90)-(IF(('01_Supuestos'!F31*$I90)&gt;0,'01_Supuestos'!$F$15,0)))-((('01_Supuestos'!F31*$I90)*'01_Supuestos'!$F$11*($H90-'01_Supuestos'!$F$9))*'01_Supuestos'!$F$18)-($J90*'01_Supuestos'!F32)-(IF('01_Supuestos'!F30=MAX('01_Supuestos'!$C$30:$M$30),'01_Supuestos'!$F$19,0))-(MAX(0,(((('01_Supuestos'!F31*$I90)*'01_Supuestos'!$F$11*($H90-'01_Supuestos'!$F$9))-((('01_Supuestos'!F31*$I90)*'01_Supuestos'!$F$11*($H90-'01_Supuestos'!$F$9))*'01_Supuestos'!$F$12)-(('01_Supuestos'!F31*$I90)*'01_Supuestos'!$F$11*$K90)-(IF(('01_Supuestos'!F31*$I90)&gt;0,'01_Supuestos'!$F$15,0)))-($J90*'01_Supuestos'!F33)))*'01_Supuestos'!$F$16)</f>
        <v/>
      </c>
      <c r="X90" s="101">
        <f>((('01_Supuestos'!G31*$I90)*'01_Supuestos'!$F$11*($H90-'01_Supuestos'!$F$9))-((('01_Supuestos'!G31*$I90)*'01_Supuestos'!$F$11*($H90-'01_Supuestos'!$F$9))*'01_Supuestos'!$F$12)-(('01_Supuestos'!G31*$I90)*'01_Supuestos'!$F$11*$K90)-(IF(('01_Supuestos'!G31*$I90)&gt;0,'01_Supuestos'!$F$15,0)))-((('01_Supuestos'!G31*$I90)*'01_Supuestos'!$F$11*($H90-'01_Supuestos'!$F$9))*'01_Supuestos'!$F$18)-($J90*'01_Supuestos'!G32)-(IF('01_Supuestos'!G30=MAX('01_Supuestos'!$C$30:$M$30),'01_Supuestos'!$F$19,0))-(MAX(0,(((('01_Supuestos'!G31*$I90)*'01_Supuestos'!$F$11*($H90-'01_Supuestos'!$F$9))-((('01_Supuestos'!G31*$I90)*'01_Supuestos'!$F$11*($H90-'01_Supuestos'!$F$9))*'01_Supuestos'!$F$12)-(('01_Supuestos'!G31*$I90)*'01_Supuestos'!$F$11*$K90)-(IF(('01_Supuestos'!G31*$I90)&gt;0,'01_Supuestos'!$F$15,0)))-($J90*'01_Supuestos'!G33)))*'01_Supuestos'!$F$16)</f>
        <v/>
      </c>
      <c r="Y90" s="101">
        <f>((('01_Supuestos'!H31*$I90)*'01_Supuestos'!$F$11*($H90-'01_Supuestos'!$F$9))-((('01_Supuestos'!H31*$I90)*'01_Supuestos'!$F$11*($H90-'01_Supuestos'!$F$9))*'01_Supuestos'!$F$12)-(('01_Supuestos'!H31*$I90)*'01_Supuestos'!$F$11*$K90)-(IF(('01_Supuestos'!H31*$I90)&gt;0,'01_Supuestos'!$F$15,0)))-((('01_Supuestos'!H31*$I90)*'01_Supuestos'!$F$11*($H90-'01_Supuestos'!$F$9))*'01_Supuestos'!$F$18)-($J90*'01_Supuestos'!H32)-(IF('01_Supuestos'!H30=MAX('01_Supuestos'!$C$30:$M$30),'01_Supuestos'!$F$19,0))-(MAX(0,(((('01_Supuestos'!H31*$I90)*'01_Supuestos'!$F$11*($H90-'01_Supuestos'!$F$9))-((('01_Supuestos'!H31*$I90)*'01_Supuestos'!$F$11*($H90-'01_Supuestos'!$F$9))*'01_Supuestos'!$F$12)-(('01_Supuestos'!H31*$I90)*'01_Supuestos'!$F$11*$K90)-(IF(('01_Supuestos'!H31*$I90)&gt;0,'01_Supuestos'!$F$15,0)))-($J90*'01_Supuestos'!H33)))*'01_Supuestos'!$F$16)</f>
        <v/>
      </c>
      <c r="Z90" s="101">
        <f>((('01_Supuestos'!I31*$I90)*'01_Supuestos'!$F$11*($H90-'01_Supuestos'!$F$9))-((('01_Supuestos'!I31*$I90)*'01_Supuestos'!$F$11*($H90-'01_Supuestos'!$F$9))*'01_Supuestos'!$F$12)-(('01_Supuestos'!I31*$I90)*'01_Supuestos'!$F$11*$K90)-(IF(('01_Supuestos'!I31*$I90)&gt;0,'01_Supuestos'!$F$15,0)))-((('01_Supuestos'!I31*$I90)*'01_Supuestos'!$F$11*($H90-'01_Supuestos'!$F$9))*'01_Supuestos'!$F$18)-($J90*'01_Supuestos'!I32)-(IF('01_Supuestos'!I30=MAX('01_Supuestos'!$C$30:$M$30),'01_Supuestos'!$F$19,0))-(MAX(0,(((('01_Supuestos'!I31*$I90)*'01_Supuestos'!$F$11*($H90-'01_Supuestos'!$F$9))-((('01_Supuestos'!I31*$I90)*'01_Supuestos'!$F$11*($H90-'01_Supuestos'!$F$9))*'01_Supuestos'!$F$12)-(('01_Supuestos'!I31*$I90)*'01_Supuestos'!$F$11*$K90)-(IF(('01_Supuestos'!I31*$I90)&gt;0,'01_Supuestos'!$F$15,0)))-($J90*'01_Supuestos'!I33)))*'01_Supuestos'!$F$16)</f>
        <v/>
      </c>
      <c r="AA90" s="101">
        <f>((('01_Supuestos'!J31*$I90)*'01_Supuestos'!$F$11*($H90-'01_Supuestos'!$F$9))-((('01_Supuestos'!J31*$I90)*'01_Supuestos'!$F$11*($H90-'01_Supuestos'!$F$9))*'01_Supuestos'!$F$12)-(('01_Supuestos'!J31*$I90)*'01_Supuestos'!$F$11*$K90)-(IF(('01_Supuestos'!J31*$I90)&gt;0,'01_Supuestos'!$F$15,0)))-((('01_Supuestos'!J31*$I90)*'01_Supuestos'!$F$11*($H90-'01_Supuestos'!$F$9))*'01_Supuestos'!$F$18)-($J90*'01_Supuestos'!J32)-(IF('01_Supuestos'!J30=MAX('01_Supuestos'!$C$30:$M$30),'01_Supuestos'!$F$19,0))-(MAX(0,(((('01_Supuestos'!J31*$I90)*'01_Supuestos'!$F$11*($H90-'01_Supuestos'!$F$9))-((('01_Supuestos'!J31*$I90)*'01_Supuestos'!$F$11*($H90-'01_Supuestos'!$F$9))*'01_Supuestos'!$F$12)-(('01_Supuestos'!J31*$I90)*'01_Supuestos'!$F$11*$K90)-(IF(('01_Supuestos'!J31*$I90)&gt;0,'01_Supuestos'!$F$15,0)))-($J90*'01_Supuestos'!J33)))*'01_Supuestos'!$F$16)</f>
        <v/>
      </c>
      <c r="AB90" s="101">
        <f>((('01_Supuestos'!K31*$I90)*'01_Supuestos'!$F$11*($H90-'01_Supuestos'!$F$9))-((('01_Supuestos'!K31*$I90)*'01_Supuestos'!$F$11*($H90-'01_Supuestos'!$F$9))*'01_Supuestos'!$F$12)-(('01_Supuestos'!K31*$I90)*'01_Supuestos'!$F$11*$K90)-(IF(('01_Supuestos'!K31*$I90)&gt;0,'01_Supuestos'!$F$15,0)))-((('01_Supuestos'!K31*$I90)*'01_Supuestos'!$F$11*($H90-'01_Supuestos'!$F$9))*'01_Supuestos'!$F$18)-($J90*'01_Supuestos'!K32)-(IF('01_Supuestos'!K30=MAX('01_Supuestos'!$C$30:$M$30),'01_Supuestos'!$F$19,0))-(MAX(0,(((('01_Supuestos'!K31*$I90)*'01_Supuestos'!$F$11*($H90-'01_Supuestos'!$F$9))-((('01_Supuestos'!K31*$I90)*'01_Supuestos'!$F$11*($H90-'01_Supuestos'!$F$9))*'01_Supuestos'!$F$12)-(('01_Supuestos'!K31*$I90)*'01_Supuestos'!$F$11*$K90)-(IF(('01_Supuestos'!K31*$I90)&gt;0,'01_Supuestos'!$F$15,0)))-($J90*'01_Supuestos'!K33)))*'01_Supuestos'!$F$16)</f>
        <v/>
      </c>
      <c r="AC90" s="101">
        <f>((('01_Supuestos'!L31*$I90)*'01_Supuestos'!$F$11*($H90-'01_Supuestos'!$F$9))-((('01_Supuestos'!L31*$I90)*'01_Supuestos'!$F$11*($H90-'01_Supuestos'!$F$9))*'01_Supuestos'!$F$12)-(('01_Supuestos'!L31*$I90)*'01_Supuestos'!$F$11*$K90)-(IF(('01_Supuestos'!L31*$I90)&gt;0,'01_Supuestos'!$F$15,0)))-((('01_Supuestos'!L31*$I90)*'01_Supuestos'!$F$11*($H90-'01_Supuestos'!$F$9))*'01_Supuestos'!$F$18)-($J90*'01_Supuestos'!L32)-(IF('01_Supuestos'!L30=MAX('01_Supuestos'!$C$30:$M$30),'01_Supuestos'!$F$19,0))-(MAX(0,(((('01_Supuestos'!L31*$I90)*'01_Supuestos'!$F$11*($H90-'01_Supuestos'!$F$9))-((('01_Supuestos'!L31*$I90)*'01_Supuestos'!$F$11*($H90-'01_Supuestos'!$F$9))*'01_Supuestos'!$F$12)-(('01_Supuestos'!L31*$I90)*'01_Supuestos'!$F$11*$K90)-(IF(('01_Supuestos'!L31*$I90)&gt;0,'01_Supuestos'!$F$15,0)))-($J90*'01_Supuestos'!L33)))*'01_Supuestos'!$F$16)</f>
        <v/>
      </c>
      <c r="AD90" s="101">
        <f>((('01_Supuestos'!M31*$I90)*'01_Supuestos'!$F$11*($H90-'01_Supuestos'!$F$9))-((('01_Supuestos'!M31*$I90)*'01_Supuestos'!$F$11*($H90-'01_Supuestos'!$F$9))*'01_Supuestos'!$F$12)-(('01_Supuestos'!M31*$I90)*'01_Supuestos'!$F$11*$K90)-(IF(('01_Supuestos'!M31*$I90)&gt;0,'01_Supuestos'!$F$15,0)))-((('01_Supuestos'!M31*$I90)*'01_Supuestos'!$F$11*($H90-'01_Supuestos'!$F$9))*'01_Supuestos'!$F$18)-($J90*'01_Supuestos'!M32)-(IF('01_Supuestos'!M30=MAX('01_Supuestos'!$C$30:$M$30),'01_Supuestos'!$F$19,0))-(MAX(0,(((('01_Supuestos'!M31*$I90)*'01_Supuestos'!$F$11*($H90-'01_Supuestos'!$F$9))-((('01_Supuestos'!M31*$I90)*'01_Supuestos'!$F$11*($H90-'01_Supuestos'!$F$9))*'01_Supuestos'!$F$12)-(('01_Supuestos'!M31*$I90)*'01_Supuestos'!$F$11*$K90)-(IF(('01_Supuestos'!M31*$I90)&gt;0,'01_Supuestos'!$F$15,0)))-($J90*'01_Supuestos'!M33)))*'01_Supuestos'!$F$16)</f>
        <v/>
      </c>
      <c r="AE90" s="101">
        <f>0</f>
        <v/>
      </c>
      <c r="AF90" s="108">
        <f>IF(S90&gt;R90,"Appraisal+Decision",IF(S90&lt;R90,"Develop Now","Indiferente"))</f>
        <v/>
      </c>
    </row>
    <row r="91">
      <c r="A91" s="6" t="n">
        <v>61</v>
      </c>
      <c r="B91" s="27">
        <f>RAND()</f>
        <v/>
      </c>
      <c r="C91" s="27">
        <f>RAND()</f>
        <v/>
      </c>
      <c r="D91" s="27">
        <f>RAND()</f>
        <v/>
      </c>
      <c r="E91" s="27">
        <f>RAND()</f>
        <v/>
      </c>
      <c r="F91" s="27">
        <f>RAND()</f>
        <v/>
      </c>
      <c r="G91" s="27">
        <f>RAND()</f>
        <v/>
      </c>
      <c r="H91" s="102">
        <f>IF(B91&lt;($B$11-$B$10)/($B$12-$B$10), $B$10+SQRT(B91*($B$11-$B$10)*($B$12-$B$10)), $B$12-SQRT((1-B91)*($B$12-$B$11)*($B$12-$B$10)))</f>
        <v/>
      </c>
      <c r="I91" s="27">
        <f>MAX(0.1,NORMINV(C91,$B$13,$B$14))</f>
        <v/>
      </c>
      <c r="J91" s="102">
        <f>'01_Supuestos'!$F$13*MAX(0.65,NORMINV(D91,1,$B$15))</f>
        <v/>
      </c>
      <c r="K91" s="102">
        <f>'01_Supuestos'!$F$14*MAX(0.6,NORMINV(E91,1,$B$16))</f>
        <v/>
      </c>
      <c r="L91" s="102">
        <f>--(F91&lt;=$B$5)</f>
        <v/>
      </c>
      <c r="M91" s="102">
        <f>IF(L91=1, IF(G91&lt;=$B$6, "+", "-"), IF(G91&lt;=(1-$B$7), "+", "-"))</f>
        <v/>
      </c>
      <c r="N91" s="103">
        <f>IF(M91="+",'05_Bayes_Arbol'!$B$16,'05_Bayes_Arbol'!$B$17)</f>
        <v/>
      </c>
      <c r="O91" s="102">
        <f>SUMPRODUCT(T91:AD91,'01_Supuestos'!$C$34:$M$34)</f>
        <v/>
      </c>
      <c r="P91" s="102">
        <f>N91*O91 + (1-N91)*$B$9</f>
        <v/>
      </c>
      <c r="Q91" s="102">
        <f>--(P91&gt;0)</f>
        <v/>
      </c>
      <c r="R91" s="102">
        <f>IF(L91=1,O91,$B$9)</f>
        <v/>
      </c>
      <c r="S91" s="102">
        <f>-$B$8 + IF(Q91=1, IF(L91=1,O91,$B$9), 0)</f>
        <v/>
      </c>
      <c r="T91" s="101">
        <f>((('01_Supuestos'!C31*$I91)*'01_Supuestos'!$F$11*($H91-'01_Supuestos'!$F$9))-((('01_Supuestos'!C31*$I91)*'01_Supuestos'!$F$11*($H91-'01_Supuestos'!$F$9))*'01_Supuestos'!$F$12)-(('01_Supuestos'!C31*$I91)*'01_Supuestos'!$F$11*$K91)-(IF(('01_Supuestos'!C31*$I91)&gt;0,'01_Supuestos'!$F$15,0)))-((('01_Supuestos'!C31*$I91)*'01_Supuestos'!$F$11*($H91-'01_Supuestos'!$F$9))*'01_Supuestos'!$F$18)-($J91*'01_Supuestos'!C32)-(IF('01_Supuestos'!C30=MAX('01_Supuestos'!$C$30:$M$30),'01_Supuestos'!$F$19,0))-(MAX(0,(((('01_Supuestos'!C31*$I91)*'01_Supuestos'!$F$11*($H91-'01_Supuestos'!$F$9))-((('01_Supuestos'!C31*$I91)*'01_Supuestos'!$F$11*($H91-'01_Supuestos'!$F$9))*'01_Supuestos'!$F$12)-(('01_Supuestos'!C31*$I91)*'01_Supuestos'!$F$11*$K91)-(IF(('01_Supuestos'!C31*$I91)&gt;0,'01_Supuestos'!$F$15,0)))-($J91*'01_Supuestos'!C33)))*'01_Supuestos'!$F$16)</f>
        <v/>
      </c>
      <c r="U91" s="101">
        <f>((('01_Supuestos'!D31*$I91)*'01_Supuestos'!$F$11*($H91-'01_Supuestos'!$F$9))-((('01_Supuestos'!D31*$I91)*'01_Supuestos'!$F$11*($H91-'01_Supuestos'!$F$9))*'01_Supuestos'!$F$12)-(('01_Supuestos'!D31*$I91)*'01_Supuestos'!$F$11*$K91)-(IF(('01_Supuestos'!D31*$I91)&gt;0,'01_Supuestos'!$F$15,0)))-((('01_Supuestos'!D31*$I91)*'01_Supuestos'!$F$11*($H91-'01_Supuestos'!$F$9))*'01_Supuestos'!$F$18)-($J91*'01_Supuestos'!D32)-(IF('01_Supuestos'!D30=MAX('01_Supuestos'!$C$30:$M$30),'01_Supuestos'!$F$19,0))-(MAX(0,(((('01_Supuestos'!D31*$I91)*'01_Supuestos'!$F$11*($H91-'01_Supuestos'!$F$9))-((('01_Supuestos'!D31*$I91)*'01_Supuestos'!$F$11*($H91-'01_Supuestos'!$F$9))*'01_Supuestos'!$F$12)-(('01_Supuestos'!D31*$I91)*'01_Supuestos'!$F$11*$K91)-(IF(('01_Supuestos'!D31*$I91)&gt;0,'01_Supuestos'!$F$15,0)))-($J91*'01_Supuestos'!D33)))*'01_Supuestos'!$F$16)</f>
        <v/>
      </c>
      <c r="V91" s="101">
        <f>((('01_Supuestos'!E31*$I91)*'01_Supuestos'!$F$11*($H91-'01_Supuestos'!$F$9))-((('01_Supuestos'!E31*$I91)*'01_Supuestos'!$F$11*($H91-'01_Supuestos'!$F$9))*'01_Supuestos'!$F$12)-(('01_Supuestos'!E31*$I91)*'01_Supuestos'!$F$11*$K91)-(IF(('01_Supuestos'!E31*$I91)&gt;0,'01_Supuestos'!$F$15,0)))-((('01_Supuestos'!E31*$I91)*'01_Supuestos'!$F$11*($H91-'01_Supuestos'!$F$9))*'01_Supuestos'!$F$18)-($J91*'01_Supuestos'!E32)-(IF('01_Supuestos'!E30=MAX('01_Supuestos'!$C$30:$M$30),'01_Supuestos'!$F$19,0))-(MAX(0,(((('01_Supuestos'!E31*$I91)*'01_Supuestos'!$F$11*($H91-'01_Supuestos'!$F$9))-((('01_Supuestos'!E31*$I91)*'01_Supuestos'!$F$11*($H91-'01_Supuestos'!$F$9))*'01_Supuestos'!$F$12)-(('01_Supuestos'!E31*$I91)*'01_Supuestos'!$F$11*$K91)-(IF(('01_Supuestos'!E31*$I91)&gt;0,'01_Supuestos'!$F$15,0)))-($J91*'01_Supuestos'!E33)))*'01_Supuestos'!$F$16)</f>
        <v/>
      </c>
      <c r="W91" s="101">
        <f>((('01_Supuestos'!F31*$I91)*'01_Supuestos'!$F$11*($H91-'01_Supuestos'!$F$9))-((('01_Supuestos'!F31*$I91)*'01_Supuestos'!$F$11*($H91-'01_Supuestos'!$F$9))*'01_Supuestos'!$F$12)-(('01_Supuestos'!F31*$I91)*'01_Supuestos'!$F$11*$K91)-(IF(('01_Supuestos'!F31*$I91)&gt;0,'01_Supuestos'!$F$15,0)))-((('01_Supuestos'!F31*$I91)*'01_Supuestos'!$F$11*($H91-'01_Supuestos'!$F$9))*'01_Supuestos'!$F$18)-($J91*'01_Supuestos'!F32)-(IF('01_Supuestos'!F30=MAX('01_Supuestos'!$C$30:$M$30),'01_Supuestos'!$F$19,0))-(MAX(0,(((('01_Supuestos'!F31*$I91)*'01_Supuestos'!$F$11*($H91-'01_Supuestos'!$F$9))-((('01_Supuestos'!F31*$I91)*'01_Supuestos'!$F$11*($H91-'01_Supuestos'!$F$9))*'01_Supuestos'!$F$12)-(('01_Supuestos'!F31*$I91)*'01_Supuestos'!$F$11*$K91)-(IF(('01_Supuestos'!F31*$I91)&gt;0,'01_Supuestos'!$F$15,0)))-($J91*'01_Supuestos'!F33)))*'01_Supuestos'!$F$16)</f>
        <v/>
      </c>
      <c r="X91" s="101">
        <f>((('01_Supuestos'!G31*$I91)*'01_Supuestos'!$F$11*($H91-'01_Supuestos'!$F$9))-((('01_Supuestos'!G31*$I91)*'01_Supuestos'!$F$11*($H91-'01_Supuestos'!$F$9))*'01_Supuestos'!$F$12)-(('01_Supuestos'!G31*$I91)*'01_Supuestos'!$F$11*$K91)-(IF(('01_Supuestos'!G31*$I91)&gt;0,'01_Supuestos'!$F$15,0)))-((('01_Supuestos'!G31*$I91)*'01_Supuestos'!$F$11*($H91-'01_Supuestos'!$F$9))*'01_Supuestos'!$F$18)-($J91*'01_Supuestos'!G32)-(IF('01_Supuestos'!G30=MAX('01_Supuestos'!$C$30:$M$30),'01_Supuestos'!$F$19,0))-(MAX(0,(((('01_Supuestos'!G31*$I91)*'01_Supuestos'!$F$11*($H91-'01_Supuestos'!$F$9))-((('01_Supuestos'!G31*$I91)*'01_Supuestos'!$F$11*($H91-'01_Supuestos'!$F$9))*'01_Supuestos'!$F$12)-(('01_Supuestos'!G31*$I91)*'01_Supuestos'!$F$11*$K91)-(IF(('01_Supuestos'!G31*$I91)&gt;0,'01_Supuestos'!$F$15,0)))-($J91*'01_Supuestos'!G33)))*'01_Supuestos'!$F$16)</f>
        <v/>
      </c>
      <c r="Y91" s="101">
        <f>((('01_Supuestos'!H31*$I91)*'01_Supuestos'!$F$11*($H91-'01_Supuestos'!$F$9))-((('01_Supuestos'!H31*$I91)*'01_Supuestos'!$F$11*($H91-'01_Supuestos'!$F$9))*'01_Supuestos'!$F$12)-(('01_Supuestos'!H31*$I91)*'01_Supuestos'!$F$11*$K91)-(IF(('01_Supuestos'!H31*$I91)&gt;0,'01_Supuestos'!$F$15,0)))-((('01_Supuestos'!H31*$I91)*'01_Supuestos'!$F$11*($H91-'01_Supuestos'!$F$9))*'01_Supuestos'!$F$18)-($J91*'01_Supuestos'!H32)-(IF('01_Supuestos'!H30=MAX('01_Supuestos'!$C$30:$M$30),'01_Supuestos'!$F$19,0))-(MAX(0,(((('01_Supuestos'!H31*$I91)*'01_Supuestos'!$F$11*($H91-'01_Supuestos'!$F$9))-((('01_Supuestos'!H31*$I91)*'01_Supuestos'!$F$11*($H91-'01_Supuestos'!$F$9))*'01_Supuestos'!$F$12)-(('01_Supuestos'!H31*$I91)*'01_Supuestos'!$F$11*$K91)-(IF(('01_Supuestos'!H31*$I91)&gt;0,'01_Supuestos'!$F$15,0)))-($J91*'01_Supuestos'!H33)))*'01_Supuestos'!$F$16)</f>
        <v/>
      </c>
      <c r="Z91" s="101">
        <f>((('01_Supuestos'!I31*$I91)*'01_Supuestos'!$F$11*($H91-'01_Supuestos'!$F$9))-((('01_Supuestos'!I31*$I91)*'01_Supuestos'!$F$11*($H91-'01_Supuestos'!$F$9))*'01_Supuestos'!$F$12)-(('01_Supuestos'!I31*$I91)*'01_Supuestos'!$F$11*$K91)-(IF(('01_Supuestos'!I31*$I91)&gt;0,'01_Supuestos'!$F$15,0)))-((('01_Supuestos'!I31*$I91)*'01_Supuestos'!$F$11*($H91-'01_Supuestos'!$F$9))*'01_Supuestos'!$F$18)-($J91*'01_Supuestos'!I32)-(IF('01_Supuestos'!I30=MAX('01_Supuestos'!$C$30:$M$30),'01_Supuestos'!$F$19,0))-(MAX(0,(((('01_Supuestos'!I31*$I91)*'01_Supuestos'!$F$11*($H91-'01_Supuestos'!$F$9))-((('01_Supuestos'!I31*$I91)*'01_Supuestos'!$F$11*($H91-'01_Supuestos'!$F$9))*'01_Supuestos'!$F$12)-(('01_Supuestos'!I31*$I91)*'01_Supuestos'!$F$11*$K91)-(IF(('01_Supuestos'!I31*$I91)&gt;0,'01_Supuestos'!$F$15,0)))-($J91*'01_Supuestos'!I33)))*'01_Supuestos'!$F$16)</f>
        <v/>
      </c>
      <c r="AA91" s="101">
        <f>((('01_Supuestos'!J31*$I91)*'01_Supuestos'!$F$11*($H91-'01_Supuestos'!$F$9))-((('01_Supuestos'!J31*$I91)*'01_Supuestos'!$F$11*($H91-'01_Supuestos'!$F$9))*'01_Supuestos'!$F$12)-(('01_Supuestos'!J31*$I91)*'01_Supuestos'!$F$11*$K91)-(IF(('01_Supuestos'!J31*$I91)&gt;0,'01_Supuestos'!$F$15,0)))-((('01_Supuestos'!J31*$I91)*'01_Supuestos'!$F$11*($H91-'01_Supuestos'!$F$9))*'01_Supuestos'!$F$18)-($J91*'01_Supuestos'!J32)-(IF('01_Supuestos'!J30=MAX('01_Supuestos'!$C$30:$M$30),'01_Supuestos'!$F$19,0))-(MAX(0,(((('01_Supuestos'!J31*$I91)*'01_Supuestos'!$F$11*($H91-'01_Supuestos'!$F$9))-((('01_Supuestos'!J31*$I91)*'01_Supuestos'!$F$11*($H91-'01_Supuestos'!$F$9))*'01_Supuestos'!$F$12)-(('01_Supuestos'!J31*$I91)*'01_Supuestos'!$F$11*$K91)-(IF(('01_Supuestos'!J31*$I91)&gt;0,'01_Supuestos'!$F$15,0)))-($J91*'01_Supuestos'!J33)))*'01_Supuestos'!$F$16)</f>
        <v/>
      </c>
      <c r="AB91" s="101">
        <f>((('01_Supuestos'!K31*$I91)*'01_Supuestos'!$F$11*($H91-'01_Supuestos'!$F$9))-((('01_Supuestos'!K31*$I91)*'01_Supuestos'!$F$11*($H91-'01_Supuestos'!$F$9))*'01_Supuestos'!$F$12)-(('01_Supuestos'!K31*$I91)*'01_Supuestos'!$F$11*$K91)-(IF(('01_Supuestos'!K31*$I91)&gt;0,'01_Supuestos'!$F$15,0)))-((('01_Supuestos'!K31*$I91)*'01_Supuestos'!$F$11*($H91-'01_Supuestos'!$F$9))*'01_Supuestos'!$F$18)-($J91*'01_Supuestos'!K32)-(IF('01_Supuestos'!K30=MAX('01_Supuestos'!$C$30:$M$30),'01_Supuestos'!$F$19,0))-(MAX(0,(((('01_Supuestos'!K31*$I91)*'01_Supuestos'!$F$11*($H91-'01_Supuestos'!$F$9))-((('01_Supuestos'!K31*$I91)*'01_Supuestos'!$F$11*($H91-'01_Supuestos'!$F$9))*'01_Supuestos'!$F$12)-(('01_Supuestos'!K31*$I91)*'01_Supuestos'!$F$11*$K91)-(IF(('01_Supuestos'!K31*$I91)&gt;0,'01_Supuestos'!$F$15,0)))-($J91*'01_Supuestos'!K33)))*'01_Supuestos'!$F$16)</f>
        <v/>
      </c>
      <c r="AC91" s="101">
        <f>((('01_Supuestos'!L31*$I91)*'01_Supuestos'!$F$11*($H91-'01_Supuestos'!$F$9))-((('01_Supuestos'!L31*$I91)*'01_Supuestos'!$F$11*($H91-'01_Supuestos'!$F$9))*'01_Supuestos'!$F$12)-(('01_Supuestos'!L31*$I91)*'01_Supuestos'!$F$11*$K91)-(IF(('01_Supuestos'!L31*$I91)&gt;0,'01_Supuestos'!$F$15,0)))-((('01_Supuestos'!L31*$I91)*'01_Supuestos'!$F$11*($H91-'01_Supuestos'!$F$9))*'01_Supuestos'!$F$18)-($J91*'01_Supuestos'!L32)-(IF('01_Supuestos'!L30=MAX('01_Supuestos'!$C$30:$M$30),'01_Supuestos'!$F$19,0))-(MAX(0,(((('01_Supuestos'!L31*$I91)*'01_Supuestos'!$F$11*($H91-'01_Supuestos'!$F$9))-((('01_Supuestos'!L31*$I91)*'01_Supuestos'!$F$11*($H91-'01_Supuestos'!$F$9))*'01_Supuestos'!$F$12)-(('01_Supuestos'!L31*$I91)*'01_Supuestos'!$F$11*$K91)-(IF(('01_Supuestos'!L31*$I91)&gt;0,'01_Supuestos'!$F$15,0)))-($J91*'01_Supuestos'!L33)))*'01_Supuestos'!$F$16)</f>
        <v/>
      </c>
      <c r="AD91" s="101">
        <f>((('01_Supuestos'!M31*$I91)*'01_Supuestos'!$F$11*($H91-'01_Supuestos'!$F$9))-((('01_Supuestos'!M31*$I91)*'01_Supuestos'!$F$11*($H91-'01_Supuestos'!$F$9))*'01_Supuestos'!$F$12)-(('01_Supuestos'!M31*$I91)*'01_Supuestos'!$F$11*$K91)-(IF(('01_Supuestos'!M31*$I91)&gt;0,'01_Supuestos'!$F$15,0)))-((('01_Supuestos'!M31*$I91)*'01_Supuestos'!$F$11*($H91-'01_Supuestos'!$F$9))*'01_Supuestos'!$F$18)-($J91*'01_Supuestos'!M32)-(IF('01_Supuestos'!M30=MAX('01_Supuestos'!$C$30:$M$30),'01_Supuestos'!$F$19,0))-(MAX(0,(((('01_Supuestos'!M31*$I91)*'01_Supuestos'!$F$11*($H91-'01_Supuestos'!$F$9))-((('01_Supuestos'!M31*$I91)*'01_Supuestos'!$F$11*($H91-'01_Supuestos'!$F$9))*'01_Supuestos'!$F$12)-(('01_Supuestos'!M31*$I91)*'01_Supuestos'!$F$11*$K91)-(IF(('01_Supuestos'!M31*$I91)&gt;0,'01_Supuestos'!$F$15,0)))-($J91*'01_Supuestos'!M33)))*'01_Supuestos'!$F$16)</f>
        <v/>
      </c>
      <c r="AE91" s="101">
        <f>0</f>
        <v/>
      </c>
      <c r="AF91" s="108">
        <f>IF(S91&gt;R91,"Appraisal+Decision",IF(S91&lt;R91,"Develop Now","Indiferente"))</f>
        <v/>
      </c>
    </row>
    <row r="92">
      <c r="A92" s="6" t="n">
        <v>62</v>
      </c>
      <c r="B92" s="27">
        <f>RAND()</f>
        <v/>
      </c>
      <c r="C92" s="27">
        <f>RAND()</f>
        <v/>
      </c>
      <c r="D92" s="27">
        <f>RAND()</f>
        <v/>
      </c>
      <c r="E92" s="27">
        <f>RAND()</f>
        <v/>
      </c>
      <c r="F92" s="27">
        <f>RAND()</f>
        <v/>
      </c>
      <c r="G92" s="27">
        <f>RAND()</f>
        <v/>
      </c>
      <c r="H92" s="102">
        <f>IF(B92&lt;($B$11-$B$10)/($B$12-$B$10), $B$10+SQRT(B92*($B$11-$B$10)*($B$12-$B$10)), $B$12-SQRT((1-B92)*($B$12-$B$11)*($B$12-$B$10)))</f>
        <v/>
      </c>
      <c r="I92" s="27">
        <f>MAX(0.1,NORMINV(C92,$B$13,$B$14))</f>
        <v/>
      </c>
      <c r="J92" s="102">
        <f>'01_Supuestos'!$F$13*MAX(0.65,NORMINV(D92,1,$B$15))</f>
        <v/>
      </c>
      <c r="K92" s="102">
        <f>'01_Supuestos'!$F$14*MAX(0.6,NORMINV(E92,1,$B$16))</f>
        <v/>
      </c>
      <c r="L92" s="102">
        <f>--(F92&lt;=$B$5)</f>
        <v/>
      </c>
      <c r="M92" s="102">
        <f>IF(L92=1, IF(G92&lt;=$B$6, "+", "-"), IF(G92&lt;=(1-$B$7), "+", "-"))</f>
        <v/>
      </c>
      <c r="N92" s="103">
        <f>IF(M92="+",'05_Bayes_Arbol'!$B$16,'05_Bayes_Arbol'!$B$17)</f>
        <v/>
      </c>
      <c r="O92" s="102">
        <f>SUMPRODUCT(T92:AD92,'01_Supuestos'!$C$34:$M$34)</f>
        <v/>
      </c>
      <c r="P92" s="102">
        <f>N92*O92 + (1-N92)*$B$9</f>
        <v/>
      </c>
      <c r="Q92" s="102">
        <f>--(P92&gt;0)</f>
        <v/>
      </c>
      <c r="R92" s="102">
        <f>IF(L92=1,O92,$B$9)</f>
        <v/>
      </c>
      <c r="S92" s="102">
        <f>-$B$8 + IF(Q92=1, IF(L92=1,O92,$B$9), 0)</f>
        <v/>
      </c>
      <c r="T92" s="101">
        <f>((('01_Supuestos'!C31*$I92)*'01_Supuestos'!$F$11*($H92-'01_Supuestos'!$F$9))-((('01_Supuestos'!C31*$I92)*'01_Supuestos'!$F$11*($H92-'01_Supuestos'!$F$9))*'01_Supuestos'!$F$12)-(('01_Supuestos'!C31*$I92)*'01_Supuestos'!$F$11*$K92)-(IF(('01_Supuestos'!C31*$I92)&gt;0,'01_Supuestos'!$F$15,0)))-((('01_Supuestos'!C31*$I92)*'01_Supuestos'!$F$11*($H92-'01_Supuestos'!$F$9))*'01_Supuestos'!$F$18)-($J92*'01_Supuestos'!C32)-(IF('01_Supuestos'!C30=MAX('01_Supuestos'!$C$30:$M$30),'01_Supuestos'!$F$19,0))-(MAX(0,(((('01_Supuestos'!C31*$I92)*'01_Supuestos'!$F$11*($H92-'01_Supuestos'!$F$9))-((('01_Supuestos'!C31*$I92)*'01_Supuestos'!$F$11*($H92-'01_Supuestos'!$F$9))*'01_Supuestos'!$F$12)-(('01_Supuestos'!C31*$I92)*'01_Supuestos'!$F$11*$K92)-(IF(('01_Supuestos'!C31*$I92)&gt;0,'01_Supuestos'!$F$15,0)))-($J92*'01_Supuestos'!C33)))*'01_Supuestos'!$F$16)</f>
        <v/>
      </c>
      <c r="U92" s="101">
        <f>((('01_Supuestos'!D31*$I92)*'01_Supuestos'!$F$11*($H92-'01_Supuestos'!$F$9))-((('01_Supuestos'!D31*$I92)*'01_Supuestos'!$F$11*($H92-'01_Supuestos'!$F$9))*'01_Supuestos'!$F$12)-(('01_Supuestos'!D31*$I92)*'01_Supuestos'!$F$11*$K92)-(IF(('01_Supuestos'!D31*$I92)&gt;0,'01_Supuestos'!$F$15,0)))-((('01_Supuestos'!D31*$I92)*'01_Supuestos'!$F$11*($H92-'01_Supuestos'!$F$9))*'01_Supuestos'!$F$18)-($J92*'01_Supuestos'!D32)-(IF('01_Supuestos'!D30=MAX('01_Supuestos'!$C$30:$M$30),'01_Supuestos'!$F$19,0))-(MAX(0,(((('01_Supuestos'!D31*$I92)*'01_Supuestos'!$F$11*($H92-'01_Supuestos'!$F$9))-((('01_Supuestos'!D31*$I92)*'01_Supuestos'!$F$11*($H92-'01_Supuestos'!$F$9))*'01_Supuestos'!$F$12)-(('01_Supuestos'!D31*$I92)*'01_Supuestos'!$F$11*$K92)-(IF(('01_Supuestos'!D31*$I92)&gt;0,'01_Supuestos'!$F$15,0)))-($J92*'01_Supuestos'!D33)))*'01_Supuestos'!$F$16)</f>
        <v/>
      </c>
      <c r="V92" s="101">
        <f>((('01_Supuestos'!E31*$I92)*'01_Supuestos'!$F$11*($H92-'01_Supuestos'!$F$9))-((('01_Supuestos'!E31*$I92)*'01_Supuestos'!$F$11*($H92-'01_Supuestos'!$F$9))*'01_Supuestos'!$F$12)-(('01_Supuestos'!E31*$I92)*'01_Supuestos'!$F$11*$K92)-(IF(('01_Supuestos'!E31*$I92)&gt;0,'01_Supuestos'!$F$15,0)))-((('01_Supuestos'!E31*$I92)*'01_Supuestos'!$F$11*($H92-'01_Supuestos'!$F$9))*'01_Supuestos'!$F$18)-($J92*'01_Supuestos'!E32)-(IF('01_Supuestos'!E30=MAX('01_Supuestos'!$C$30:$M$30),'01_Supuestos'!$F$19,0))-(MAX(0,(((('01_Supuestos'!E31*$I92)*'01_Supuestos'!$F$11*($H92-'01_Supuestos'!$F$9))-((('01_Supuestos'!E31*$I92)*'01_Supuestos'!$F$11*($H92-'01_Supuestos'!$F$9))*'01_Supuestos'!$F$12)-(('01_Supuestos'!E31*$I92)*'01_Supuestos'!$F$11*$K92)-(IF(('01_Supuestos'!E31*$I92)&gt;0,'01_Supuestos'!$F$15,0)))-($J92*'01_Supuestos'!E33)))*'01_Supuestos'!$F$16)</f>
        <v/>
      </c>
      <c r="W92" s="101">
        <f>((('01_Supuestos'!F31*$I92)*'01_Supuestos'!$F$11*($H92-'01_Supuestos'!$F$9))-((('01_Supuestos'!F31*$I92)*'01_Supuestos'!$F$11*($H92-'01_Supuestos'!$F$9))*'01_Supuestos'!$F$12)-(('01_Supuestos'!F31*$I92)*'01_Supuestos'!$F$11*$K92)-(IF(('01_Supuestos'!F31*$I92)&gt;0,'01_Supuestos'!$F$15,0)))-((('01_Supuestos'!F31*$I92)*'01_Supuestos'!$F$11*($H92-'01_Supuestos'!$F$9))*'01_Supuestos'!$F$18)-($J92*'01_Supuestos'!F32)-(IF('01_Supuestos'!F30=MAX('01_Supuestos'!$C$30:$M$30),'01_Supuestos'!$F$19,0))-(MAX(0,(((('01_Supuestos'!F31*$I92)*'01_Supuestos'!$F$11*($H92-'01_Supuestos'!$F$9))-((('01_Supuestos'!F31*$I92)*'01_Supuestos'!$F$11*($H92-'01_Supuestos'!$F$9))*'01_Supuestos'!$F$12)-(('01_Supuestos'!F31*$I92)*'01_Supuestos'!$F$11*$K92)-(IF(('01_Supuestos'!F31*$I92)&gt;0,'01_Supuestos'!$F$15,0)))-($J92*'01_Supuestos'!F33)))*'01_Supuestos'!$F$16)</f>
        <v/>
      </c>
      <c r="X92" s="101">
        <f>((('01_Supuestos'!G31*$I92)*'01_Supuestos'!$F$11*($H92-'01_Supuestos'!$F$9))-((('01_Supuestos'!G31*$I92)*'01_Supuestos'!$F$11*($H92-'01_Supuestos'!$F$9))*'01_Supuestos'!$F$12)-(('01_Supuestos'!G31*$I92)*'01_Supuestos'!$F$11*$K92)-(IF(('01_Supuestos'!G31*$I92)&gt;0,'01_Supuestos'!$F$15,0)))-((('01_Supuestos'!G31*$I92)*'01_Supuestos'!$F$11*($H92-'01_Supuestos'!$F$9))*'01_Supuestos'!$F$18)-($J92*'01_Supuestos'!G32)-(IF('01_Supuestos'!G30=MAX('01_Supuestos'!$C$30:$M$30),'01_Supuestos'!$F$19,0))-(MAX(0,(((('01_Supuestos'!G31*$I92)*'01_Supuestos'!$F$11*($H92-'01_Supuestos'!$F$9))-((('01_Supuestos'!G31*$I92)*'01_Supuestos'!$F$11*($H92-'01_Supuestos'!$F$9))*'01_Supuestos'!$F$12)-(('01_Supuestos'!G31*$I92)*'01_Supuestos'!$F$11*$K92)-(IF(('01_Supuestos'!G31*$I92)&gt;0,'01_Supuestos'!$F$15,0)))-($J92*'01_Supuestos'!G33)))*'01_Supuestos'!$F$16)</f>
        <v/>
      </c>
      <c r="Y92" s="101">
        <f>((('01_Supuestos'!H31*$I92)*'01_Supuestos'!$F$11*($H92-'01_Supuestos'!$F$9))-((('01_Supuestos'!H31*$I92)*'01_Supuestos'!$F$11*($H92-'01_Supuestos'!$F$9))*'01_Supuestos'!$F$12)-(('01_Supuestos'!H31*$I92)*'01_Supuestos'!$F$11*$K92)-(IF(('01_Supuestos'!H31*$I92)&gt;0,'01_Supuestos'!$F$15,0)))-((('01_Supuestos'!H31*$I92)*'01_Supuestos'!$F$11*($H92-'01_Supuestos'!$F$9))*'01_Supuestos'!$F$18)-($J92*'01_Supuestos'!H32)-(IF('01_Supuestos'!H30=MAX('01_Supuestos'!$C$30:$M$30),'01_Supuestos'!$F$19,0))-(MAX(0,(((('01_Supuestos'!H31*$I92)*'01_Supuestos'!$F$11*($H92-'01_Supuestos'!$F$9))-((('01_Supuestos'!H31*$I92)*'01_Supuestos'!$F$11*($H92-'01_Supuestos'!$F$9))*'01_Supuestos'!$F$12)-(('01_Supuestos'!H31*$I92)*'01_Supuestos'!$F$11*$K92)-(IF(('01_Supuestos'!H31*$I92)&gt;0,'01_Supuestos'!$F$15,0)))-($J92*'01_Supuestos'!H33)))*'01_Supuestos'!$F$16)</f>
        <v/>
      </c>
      <c r="Z92" s="101">
        <f>((('01_Supuestos'!I31*$I92)*'01_Supuestos'!$F$11*($H92-'01_Supuestos'!$F$9))-((('01_Supuestos'!I31*$I92)*'01_Supuestos'!$F$11*($H92-'01_Supuestos'!$F$9))*'01_Supuestos'!$F$12)-(('01_Supuestos'!I31*$I92)*'01_Supuestos'!$F$11*$K92)-(IF(('01_Supuestos'!I31*$I92)&gt;0,'01_Supuestos'!$F$15,0)))-((('01_Supuestos'!I31*$I92)*'01_Supuestos'!$F$11*($H92-'01_Supuestos'!$F$9))*'01_Supuestos'!$F$18)-($J92*'01_Supuestos'!I32)-(IF('01_Supuestos'!I30=MAX('01_Supuestos'!$C$30:$M$30),'01_Supuestos'!$F$19,0))-(MAX(0,(((('01_Supuestos'!I31*$I92)*'01_Supuestos'!$F$11*($H92-'01_Supuestos'!$F$9))-((('01_Supuestos'!I31*$I92)*'01_Supuestos'!$F$11*($H92-'01_Supuestos'!$F$9))*'01_Supuestos'!$F$12)-(('01_Supuestos'!I31*$I92)*'01_Supuestos'!$F$11*$K92)-(IF(('01_Supuestos'!I31*$I92)&gt;0,'01_Supuestos'!$F$15,0)))-($J92*'01_Supuestos'!I33)))*'01_Supuestos'!$F$16)</f>
        <v/>
      </c>
      <c r="AA92" s="101">
        <f>((('01_Supuestos'!J31*$I92)*'01_Supuestos'!$F$11*($H92-'01_Supuestos'!$F$9))-((('01_Supuestos'!J31*$I92)*'01_Supuestos'!$F$11*($H92-'01_Supuestos'!$F$9))*'01_Supuestos'!$F$12)-(('01_Supuestos'!J31*$I92)*'01_Supuestos'!$F$11*$K92)-(IF(('01_Supuestos'!J31*$I92)&gt;0,'01_Supuestos'!$F$15,0)))-((('01_Supuestos'!J31*$I92)*'01_Supuestos'!$F$11*($H92-'01_Supuestos'!$F$9))*'01_Supuestos'!$F$18)-($J92*'01_Supuestos'!J32)-(IF('01_Supuestos'!J30=MAX('01_Supuestos'!$C$30:$M$30),'01_Supuestos'!$F$19,0))-(MAX(0,(((('01_Supuestos'!J31*$I92)*'01_Supuestos'!$F$11*($H92-'01_Supuestos'!$F$9))-((('01_Supuestos'!J31*$I92)*'01_Supuestos'!$F$11*($H92-'01_Supuestos'!$F$9))*'01_Supuestos'!$F$12)-(('01_Supuestos'!J31*$I92)*'01_Supuestos'!$F$11*$K92)-(IF(('01_Supuestos'!J31*$I92)&gt;0,'01_Supuestos'!$F$15,0)))-($J92*'01_Supuestos'!J33)))*'01_Supuestos'!$F$16)</f>
        <v/>
      </c>
      <c r="AB92" s="101">
        <f>((('01_Supuestos'!K31*$I92)*'01_Supuestos'!$F$11*($H92-'01_Supuestos'!$F$9))-((('01_Supuestos'!K31*$I92)*'01_Supuestos'!$F$11*($H92-'01_Supuestos'!$F$9))*'01_Supuestos'!$F$12)-(('01_Supuestos'!K31*$I92)*'01_Supuestos'!$F$11*$K92)-(IF(('01_Supuestos'!K31*$I92)&gt;0,'01_Supuestos'!$F$15,0)))-((('01_Supuestos'!K31*$I92)*'01_Supuestos'!$F$11*($H92-'01_Supuestos'!$F$9))*'01_Supuestos'!$F$18)-($J92*'01_Supuestos'!K32)-(IF('01_Supuestos'!K30=MAX('01_Supuestos'!$C$30:$M$30),'01_Supuestos'!$F$19,0))-(MAX(0,(((('01_Supuestos'!K31*$I92)*'01_Supuestos'!$F$11*($H92-'01_Supuestos'!$F$9))-((('01_Supuestos'!K31*$I92)*'01_Supuestos'!$F$11*($H92-'01_Supuestos'!$F$9))*'01_Supuestos'!$F$12)-(('01_Supuestos'!K31*$I92)*'01_Supuestos'!$F$11*$K92)-(IF(('01_Supuestos'!K31*$I92)&gt;0,'01_Supuestos'!$F$15,0)))-($J92*'01_Supuestos'!K33)))*'01_Supuestos'!$F$16)</f>
        <v/>
      </c>
      <c r="AC92" s="101">
        <f>((('01_Supuestos'!L31*$I92)*'01_Supuestos'!$F$11*($H92-'01_Supuestos'!$F$9))-((('01_Supuestos'!L31*$I92)*'01_Supuestos'!$F$11*($H92-'01_Supuestos'!$F$9))*'01_Supuestos'!$F$12)-(('01_Supuestos'!L31*$I92)*'01_Supuestos'!$F$11*$K92)-(IF(('01_Supuestos'!L31*$I92)&gt;0,'01_Supuestos'!$F$15,0)))-((('01_Supuestos'!L31*$I92)*'01_Supuestos'!$F$11*($H92-'01_Supuestos'!$F$9))*'01_Supuestos'!$F$18)-($J92*'01_Supuestos'!L32)-(IF('01_Supuestos'!L30=MAX('01_Supuestos'!$C$30:$M$30),'01_Supuestos'!$F$19,0))-(MAX(0,(((('01_Supuestos'!L31*$I92)*'01_Supuestos'!$F$11*($H92-'01_Supuestos'!$F$9))-((('01_Supuestos'!L31*$I92)*'01_Supuestos'!$F$11*($H92-'01_Supuestos'!$F$9))*'01_Supuestos'!$F$12)-(('01_Supuestos'!L31*$I92)*'01_Supuestos'!$F$11*$K92)-(IF(('01_Supuestos'!L31*$I92)&gt;0,'01_Supuestos'!$F$15,0)))-($J92*'01_Supuestos'!L33)))*'01_Supuestos'!$F$16)</f>
        <v/>
      </c>
      <c r="AD92" s="101">
        <f>((('01_Supuestos'!M31*$I92)*'01_Supuestos'!$F$11*($H92-'01_Supuestos'!$F$9))-((('01_Supuestos'!M31*$I92)*'01_Supuestos'!$F$11*($H92-'01_Supuestos'!$F$9))*'01_Supuestos'!$F$12)-(('01_Supuestos'!M31*$I92)*'01_Supuestos'!$F$11*$K92)-(IF(('01_Supuestos'!M31*$I92)&gt;0,'01_Supuestos'!$F$15,0)))-((('01_Supuestos'!M31*$I92)*'01_Supuestos'!$F$11*($H92-'01_Supuestos'!$F$9))*'01_Supuestos'!$F$18)-($J92*'01_Supuestos'!M32)-(IF('01_Supuestos'!M30=MAX('01_Supuestos'!$C$30:$M$30),'01_Supuestos'!$F$19,0))-(MAX(0,(((('01_Supuestos'!M31*$I92)*'01_Supuestos'!$F$11*($H92-'01_Supuestos'!$F$9))-((('01_Supuestos'!M31*$I92)*'01_Supuestos'!$F$11*($H92-'01_Supuestos'!$F$9))*'01_Supuestos'!$F$12)-(('01_Supuestos'!M31*$I92)*'01_Supuestos'!$F$11*$K92)-(IF(('01_Supuestos'!M31*$I92)&gt;0,'01_Supuestos'!$F$15,0)))-($J92*'01_Supuestos'!M33)))*'01_Supuestos'!$F$16)</f>
        <v/>
      </c>
      <c r="AE92" s="101">
        <f>0</f>
        <v/>
      </c>
      <c r="AF92" s="108">
        <f>IF(S92&gt;R92,"Appraisal+Decision",IF(S92&lt;R92,"Develop Now","Indiferente"))</f>
        <v/>
      </c>
    </row>
    <row r="93">
      <c r="A93" s="6" t="n">
        <v>63</v>
      </c>
      <c r="B93" s="27">
        <f>RAND()</f>
        <v/>
      </c>
      <c r="C93" s="27">
        <f>RAND()</f>
        <v/>
      </c>
      <c r="D93" s="27">
        <f>RAND()</f>
        <v/>
      </c>
      <c r="E93" s="27">
        <f>RAND()</f>
        <v/>
      </c>
      <c r="F93" s="27">
        <f>RAND()</f>
        <v/>
      </c>
      <c r="G93" s="27">
        <f>RAND()</f>
        <v/>
      </c>
      <c r="H93" s="102">
        <f>IF(B93&lt;($B$11-$B$10)/($B$12-$B$10), $B$10+SQRT(B93*($B$11-$B$10)*($B$12-$B$10)), $B$12-SQRT((1-B93)*($B$12-$B$11)*($B$12-$B$10)))</f>
        <v/>
      </c>
      <c r="I93" s="27">
        <f>MAX(0.1,NORMINV(C93,$B$13,$B$14))</f>
        <v/>
      </c>
      <c r="J93" s="102">
        <f>'01_Supuestos'!$F$13*MAX(0.65,NORMINV(D93,1,$B$15))</f>
        <v/>
      </c>
      <c r="K93" s="102">
        <f>'01_Supuestos'!$F$14*MAX(0.6,NORMINV(E93,1,$B$16))</f>
        <v/>
      </c>
      <c r="L93" s="102">
        <f>--(F93&lt;=$B$5)</f>
        <v/>
      </c>
      <c r="M93" s="102">
        <f>IF(L93=1, IF(G93&lt;=$B$6, "+", "-"), IF(G93&lt;=(1-$B$7), "+", "-"))</f>
        <v/>
      </c>
      <c r="N93" s="103">
        <f>IF(M93="+",'05_Bayes_Arbol'!$B$16,'05_Bayes_Arbol'!$B$17)</f>
        <v/>
      </c>
      <c r="O93" s="102">
        <f>SUMPRODUCT(T93:AD93,'01_Supuestos'!$C$34:$M$34)</f>
        <v/>
      </c>
      <c r="P93" s="102">
        <f>N93*O93 + (1-N93)*$B$9</f>
        <v/>
      </c>
      <c r="Q93" s="102">
        <f>--(P93&gt;0)</f>
        <v/>
      </c>
      <c r="R93" s="102">
        <f>IF(L93=1,O93,$B$9)</f>
        <v/>
      </c>
      <c r="S93" s="102">
        <f>-$B$8 + IF(Q93=1, IF(L93=1,O93,$B$9), 0)</f>
        <v/>
      </c>
      <c r="T93" s="101">
        <f>((('01_Supuestos'!C31*$I93)*'01_Supuestos'!$F$11*($H93-'01_Supuestos'!$F$9))-((('01_Supuestos'!C31*$I93)*'01_Supuestos'!$F$11*($H93-'01_Supuestos'!$F$9))*'01_Supuestos'!$F$12)-(('01_Supuestos'!C31*$I93)*'01_Supuestos'!$F$11*$K93)-(IF(('01_Supuestos'!C31*$I93)&gt;0,'01_Supuestos'!$F$15,0)))-((('01_Supuestos'!C31*$I93)*'01_Supuestos'!$F$11*($H93-'01_Supuestos'!$F$9))*'01_Supuestos'!$F$18)-($J93*'01_Supuestos'!C32)-(IF('01_Supuestos'!C30=MAX('01_Supuestos'!$C$30:$M$30),'01_Supuestos'!$F$19,0))-(MAX(0,(((('01_Supuestos'!C31*$I93)*'01_Supuestos'!$F$11*($H93-'01_Supuestos'!$F$9))-((('01_Supuestos'!C31*$I93)*'01_Supuestos'!$F$11*($H93-'01_Supuestos'!$F$9))*'01_Supuestos'!$F$12)-(('01_Supuestos'!C31*$I93)*'01_Supuestos'!$F$11*$K93)-(IF(('01_Supuestos'!C31*$I93)&gt;0,'01_Supuestos'!$F$15,0)))-($J93*'01_Supuestos'!C33)))*'01_Supuestos'!$F$16)</f>
        <v/>
      </c>
      <c r="U93" s="101">
        <f>((('01_Supuestos'!D31*$I93)*'01_Supuestos'!$F$11*($H93-'01_Supuestos'!$F$9))-((('01_Supuestos'!D31*$I93)*'01_Supuestos'!$F$11*($H93-'01_Supuestos'!$F$9))*'01_Supuestos'!$F$12)-(('01_Supuestos'!D31*$I93)*'01_Supuestos'!$F$11*$K93)-(IF(('01_Supuestos'!D31*$I93)&gt;0,'01_Supuestos'!$F$15,0)))-((('01_Supuestos'!D31*$I93)*'01_Supuestos'!$F$11*($H93-'01_Supuestos'!$F$9))*'01_Supuestos'!$F$18)-($J93*'01_Supuestos'!D32)-(IF('01_Supuestos'!D30=MAX('01_Supuestos'!$C$30:$M$30),'01_Supuestos'!$F$19,0))-(MAX(0,(((('01_Supuestos'!D31*$I93)*'01_Supuestos'!$F$11*($H93-'01_Supuestos'!$F$9))-((('01_Supuestos'!D31*$I93)*'01_Supuestos'!$F$11*($H93-'01_Supuestos'!$F$9))*'01_Supuestos'!$F$12)-(('01_Supuestos'!D31*$I93)*'01_Supuestos'!$F$11*$K93)-(IF(('01_Supuestos'!D31*$I93)&gt;0,'01_Supuestos'!$F$15,0)))-($J93*'01_Supuestos'!D33)))*'01_Supuestos'!$F$16)</f>
        <v/>
      </c>
      <c r="V93" s="101">
        <f>((('01_Supuestos'!E31*$I93)*'01_Supuestos'!$F$11*($H93-'01_Supuestos'!$F$9))-((('01_Supuestos'!E31*$I93)*'01_Supuestos'!$F$11*($H93-'01_Supuestos'!$F$9))*'01_Supuestos'!$F$12)-(('01_Supuestos'!E31*$I93)*'01_Supuestos'!$F$11*$K93)-(IF(('01_Supuestos'!E31*$I93)&gt;0,'01_Supuestos'!$F$15,0)))-((('01_Supuestos'!E31*$I93)*'01_Supuestos'!$F$11*($H93-'01_Supuestos'!$F$9))*'01_Supuestos'!$F$18)-($J93*'01_Supuestos'!E32)-(IF('01_Supuestos'!E30=MAX('01_Supuestos'!$C$30:$M$30),'01_Supuestos'!$F$19,0))-(MAX(0,(((('01_Supuestos'!E31*$I93)*'01_Supuestos'!$F$11*($H93-'01_Supuestos'!$F$9))-((('01_Supuestos'!E31*$I93)*'01_Supuestos'!$F$11*($H93-'01_Supuestos'!$F$9))*'01_Supuestos'!$F$12)-(('01_Supuestos'!E31*$I93)*'01_Supuestos'!$F$11*$K93)-(IF(('01_Supuestos'!E31*$I93)&gt;0,'01_Supuestos'!$F$15,0)))-($J93*'01_Supuestos'!E33)))*'01_Supuestos'!$F$16)</f>
        <v/>
      </c>
      <c r="W93" s="101">
        <f>((('01_Supuestos'!F31*$I93)*'01_Supuestos'!$F$11*($H93-'01_Supuestos'!$F$9))-((('01_Supuestos'!F31*$I93)*'01_Supuestos'!$F$11*($H93-'01_Supuestos'!$F$9))*'01_Supuestos'!$F$12)-(('01_Supuestos'!F31*$I93)*'01_Supuestos'!$F$11*$K93)-(IF(('01_Supuestos'!F31*$I93)&gt;0,'01_Supuestos'!$F$15,0)))-((('01_Supuestos'!F31*$I93)*'01_Supuestos'!$F$11*($H93-'01_Supuestos'!$F$9))*'01_Supuestos'!$F$18)-($J93*'01_Supuestos'!F32)-(IF('01_Supuestos'!F30=MAX('01_Supuestos'!$C$30:$M$30),'01_Supuestos'!$F$19,0))-(MAX(0,(((('01_Supuestos'!F31*$I93)*'01_Supuestos'!$F$11*($H93-'01_Supuestos'!$F$9))-((('01_Supuestos'!F31*$I93)*'01_Supuestos'!$F$11*($H93-'01_Supuestos'!$F$9))*'01_Supuestos'!$F$12)-(('01_Supuestos'!F31*$I93)*'01_Supuestos'!$F$11*$K93)-(IF(('01_Supuestos'!F31*$I93)&gt;0,'01_Supuestos'!$F$15,0)))-($J93*'01_Supuestos'!F33)))*'01_Supuestos'!$F$16)</f>
        <v/>
      </c>
      <c r="X93" s="101">
        <f>((('01_Supuestos'!G31*$I93)*'01_Supuestos'!$F$11*($H93-'01_Supuestos'!$F$9))-((('01_Supuestos'!G31*$I93)*'01_Supuestos'!$F$11*($H93-'01_Supuestos'!$F$9))*'01_Supuestos'!$F$12)-(('01_Supuestos'!G31*$I93)*'01_Supuestos'!$F$11*$K93)-(IF(('01_Supuestos'!G31*$I93)&gt;0,'01_Supuestos'!$F$15,0)))-((('01_Supuestos'!G31*$I93)*'01_Supuestos'!$F$11*($H93-'01_Supuestos'!$F$9))*'01_Supuestos'!$F$18)-($J93*'01_Supuestos'!G32)-(IF('01_Supuestos'!G30=MAX('01_Supuestos'!$C$30:$M$30),'01_Supuestos'!$F$19,0))-(MAX(0,(((('01_Supuestos'!G31*$I93)*'01_Supuestos'!$F$11*($H93-'01_Supuestos'!$F$9))-((('01_Supuestos'!G31*$I93)*'01_Supuestos'!$F$11*($H93-'01_Supuestos'!$F$9))*'01_Supuestos'!$F$12)-(('01_Supuestos'!G31*$I93)*'01_Supuestos'!$F$11*$K93)-(IF(('01_Supuestos'!G31*$I93)&gt;0,'01_Supuestos'!$F$15,0)))-($J93*'01_Supuestos'!G33)))*'01_Supuestos'!$F$16)</f>
        <v/>
      </c>
      <c r="Y93" s="101">
        <f>((('01_Supuestos'!H31*$I93)*'01_Supuestos'!$F$11*($H93-'01_Supuestos'!$F$9))-((('01_Supuestos'!H31*$I93)*'01_Supuestos'!$F$11*($H93-'01_Supuestos'!$F$9))*'01_Supuestos'!$F$12)-(('01_Supuestos'!H31*$I93)*'01_Supuestos'!$F$11*$K93)-(IF(('01_Supuestos'!H31*$I93)&gt;0,'01_Supuestos'!$F$15,0)))-((('01_Supuestos'!H31*$I93)*'01_Supuestos'!$F$11*($H93-'01_Supuestos'!$F$9))*'01_Supuestos'!$F$18)-($J93*'01_Supuestos'!H32)-(IF('01_Supuestos'!H30=MAX('01_Supuestos'!$C$30:$M$30),'01_Supuestos'!$F$19,0))-(MAX(0,(((('01_Supuestos'!H31*$I93)*'01_Supuestos'!$F$11*($H93-'01_Supuestos'!$F$9))-((('01_Supuestos'!H31*$I93)*'01_Supuestos'!$F$11*($H93-'01_Supuestos'!$F$9))*'01_Supuestos'!$F$12)-(('01_Supuestos'!H31*$I93)*'01_Supuestos'!$F$11*$K93)-(IF(('01_Supuestos'!H31*$I93)&gt;0,'01_Supuestos'!$F$15,0)))-($J93*'01_Supuestos'!H33)))*'01_Supuestos'!$F$16)</f>
        <v/>
      </c>
      <c r="Z93" s="101">
        <f>((('01_Supuestos'!I31*$I93)*'01_Supuestos'!$F$11*($H93-'01_Supuestos'!$F$9))-((('01_Supuestos'!I31*$I93)*'01_Supuestos'!$F$11*($H93-'01_Supuestos'!$F$9))*'01_Supuestos'!$F$12)-(('01_Supuestos'!I31*$I93)*'01_Supuestos'!$F$11*$K93)-(IF(('01_Supuestos'!I31*$I93)&gt;0,'01_Supuestos'!$F$15,0)))-((('01_Supuestos'!I31*$I93)*'01_Supuestos'!$F$11*($H93-'01_Supuestos'!$F$9))*'01_Supuestos'!$F$18)-($J93*'01_Supuestos'!I32)-(IF('01_Supuestos'!I30=MAX('01_Supuestos'!$C$30:$M$30),'01_Supuestos'!$F$19,0))-(MAX(0,(((('01_Supuestos'!I31*$I93)*'01_Supuestos'!$F$11*($H93-'01_Supuestos'!$F$9))-((('01_Supuestos'!I31*$I93)*'01_Supuestos'!$F$11*($H93-'01_Supuestos'!$F$9))*'01_Supuestos'!$F$12)-(('01_Supuestos'!I31*$I93)*'01_Supuestos'!$F$11*$K93)-(IF(('01_Supuestos'!I31*$I93)&gt;0,'01_Supuestos'!$F$15,0)))-($J93*'01_Supuestos'!I33)))*'01_Supuestos'!$F$16)</f>
        <v/>
      </c>
      <c r="AA93" s="101">
        <f>((('01_Supuestos'!J31*$I93)*'01_Supuestos'!$F$11*($H93-'01_Supuestos'!$F$9))-((('01_Supuestos'!J31*$I93)*'01_Supuestos'!$F$11*($H93-'01_Supuestos'!$F$9))*'01_Supuestos'!$F$12)-(('01_Supuestos'!J31*$I93)*'01_Supuestos'!$F$11*$K93)-(IF(('01_Supuestos'!J31*$I93)&gt;0,'01_Supuestos'!$F$15,0)))-((('01_Supuestos'!J31*$I93)*'01_Supuestos'!$F$11*($H93-'01_Supuestos'!$F$9))*'01_Supuestos'!$F$18)-($J93*'01_Supuestos'!J32)-(IF('01_Supuestos'!J30=MAX('01_Supuestos'!$C$30:$M$30),'01_Supuestos'!$F$19,0))-(MAX(0,(((('01_Supuestos'!J31*$I93)*'01_Supuestos'!$F$11*($H93-'01_Supuestos'!$F$9))-((('01_Supuestos'!J31*$I93)*'01_Supuestos'!$F$11*($H93-'01_Supuestos'!$F$9))*'01_Supuestos'!$F$12)-(('01_Supuestos'!J31*$I93)*'01_Supuestos'!$F$11*$K93)-(IF(('01_Supuestos'!J31*$I93)&gt;0,'01_Supuestos'!$F$15,0)))-($J93*'01_Supuestos'!J33)))*'01_Supuestos'!$F$16)</f>
        <v/>
      </c>
      <c r="AB93" s="101">
        <f>((('01_Supuestos'!K31*$I93)*'01_Supuestos'!$F$11*($H93-'01_Supuestos'!$F$9))-((('01_Supuestos'!K31*$I93)*'01_Supuestos'!$F$11*($H93-'01_Supuestos'!$F$9))*'01_Supuestos'!$F$12)-(('01_Supuestos'!K31*$I93)*'01_Supuestos'!$F$11*$K93)-(IF(('01_Supuestos'!K31*$I93)&gt;0,'01_Supuestos'!$F$15,0)))-((('01_Supuestos'!K31*$I93)*'01_Supuestos'!$F$11*($H93-'01_Supuestos'!$F$9))*'01_Supuestos'!$F$18)-($J93*'01_Supuestos'!K32)-(IF('01_Supuestos'!K30=MAX('01_Supuestos'!$C$30:$M$30),'01_Supuestos'!$F$19,0))-(MAX(0,(((('01_Supuestos'!K31*$I93)*'01_Supuestos'!$F$11*($H93-'01_Supuestos'!$F$9))-((('01_Supuestos'!K31*$I93)*'01_Supuestos'!$F$11*($H93-'01_Supuestos'!$F$9))*'01_Supuestos'!$F$12)-(('01_Supuestos'!K31*$I93)*'01_Supuestos'!$F$11*$K93)-(IF(('01_Supuestos'!K31*$I93)&gt;0,'01_Supuestos'!$F$15,0)))-($J93*'01_Supuestos'!K33)))*'01_Supuestos'!$F$16)</f>
        <v/>
      </c>
      <c r="AC93" s="101">
        <f>((('01_Supuestos'!L31*$I93)*'01_Supuestos'!$F$11*($H93-'01_Supuestos'!$F$9))-((('01_Supuestos'!L31*$I93)*'01_Supuestos'!$F$11*($H93-'01_Supuestos'!$F$9))*'01_Supuestos'!$F$12)-(('01_Supuestos'!L31*$I93)*'01_Supuestos'!$F$11*$K93)-(IF(('01_Supuestos'!L31*$I93)&gt;0,'01_Supuestos'!$F$15,0)))-((('01_Supuestos'!L31*$I93)*'01_Supuestos'!$F$11*($H93-'01_Supuestos'!$F$9))*'01_Supuestos'!$F$18)-($J93*'01_Supuestos'!L32)-(IF('01_Supuestos'!L30=MAX('01_Supuestos'!$C$30:$M$30),'01_Supuestos'!$F$19,0))-(MAX(0,(((('01_Supuestos'!L31*$I93)*'01_Supuestos'!$F$11*($H93-'01_Supuestos'!$F$9))-((('01_Supuestos'!L31*$I93)*'01_Supuestos'!$F$11*($H93-'01_Supuestos'!$F$9))*'01_Supuestos'!$F$12)-(('01_Supuestos'!L31*$I93)*'01_Supuestos'!$F$11*$K93)-(IF(('01_Supuestos'!L31*$I93)&gt;0,'01_Supuestos'!$F$15,0)))-($J93*'01_Supuestos'!L33)))*'01_Supuestos'!$F$16)</f>
        <v/>
      </c>
      <c r="AD93" s="101">
        <f>((('01_Supuestos'!M31*$I93)*'01_Supuestos'!$F$11*($H93-'01_Supuestos'!$F$9))-((('01_Supuestos'!M31*$I93)*'01_Supuestos'!$F$11*($H93-'01_Supuestos'!$F$9))*'01_Supuestos'!$F$12)-(('01_Supuestos'!M31*$I93)*'01_Supuestos'!$F$11*$K93)-(IF(('01_Supuestos'!M31*$I93)&gt;0,'01_Supuestos'!$F$15,0)))-((('01_Supuestos'!M31*$I93)*'01_Supuestos'!$F$11*($H93-'01_Supuestos'!$F$9))*'01_Supuestos'!$F$18)-($J93*'01_Supuestos'!M32)-(IF('01_Supuestos'!M30=MAX('01_Supuestos'!$C$30:$M$30),'01_Supuestos'!$F$19,0))-(MAX(0,(((('01_Supuestos'!M31*$I93)*'01_Supuestos'!$F$11*($H93-'01_Supuestos'!$F$9))-((('01_Supuestos'!M31*$I93)*'01_Supuestos'!$F$11*($H93-'01_Supuestos'!$F$9))*'01_Supuestos'!$F$12)-(('01_Supuestos'!M31*$I93)*'01_Supuestos'!$F$11*$K93)-(IF(('01_Supuestos'!M31*$I93)&gt;0,'01_Supuestos'!$F$15,0)))-($J93*'01_Supuestos'!M33)))*'01_Supuestos'!$F$16)</f>
        <v/>
      </c>
      <c r="AE93" s="101">
        <f>0</f>
        <v/>
      </c>
      <c r="AF93" s="108">
        <f>IF(S93&gt;R93,"Appraisal+Decision",IF(S93&lt;R93,"Develop Now","Indiferente"))</f>
        <v/>
      </c>
    </row>
    <row r="94">
      <c r="A94" s="6" t="n">
        <v>64</v>
      </c>
      <c r="B94" s="27">
        <f>RAND()</f>
        <v/>
      </c>
      <c r="C94" s="27">
        <f>RAND()</f>
        <v/>
      </c>
      <c r="D94" s="27">
        <f>RAND()</f>
        <v/>
      </c>
      <c r="E94" s="27">
        <f>RAND()</f>
        <v/>
      </c>
      <c r="F94" s="27">
        <f>RAND()</f>
        <v/>
      </c>
      <c r="G94" s="27">
        <f>RAND()</f>
        <v/>
      </c>
      <c r="H94" s="102">
        <f>IF(B94&lt;($B$11-$B$10)/($B$12-$B$10), $B$10+SQRT(B94*($B$11-$B$10)*($B$12-$B$10)), $B$12-SQRT((1-B94)*($B$12-$B$11)*($B$12-$B$10)))</f>
        <v/>
      </c>
      <c r="I94" s="27">
        <f>MAX(0.1,NORMINV(C94,$B$13,$B$14))</f>
        <v/>
      </c>
      <c r="J94" s="102">
        <f>'01_Supuestos'!$F$13*MAX(0.65,NORMINV(D94,1,$B$15))</f>
        <v/>
      </c>
      <c r="K94" s="102">
        <f>'01_Supuestos'!$F$14*MAX(0.6,NORMINV(E94,1,$B$16))</f>
        <v/>
      </c>
      <c r="L94" s="102">
        <f>--(F94&lt;=$B$5)</f>
        <v/>
      </c>
      <c r="M94" s="102">
        <f>IF(L94=1, IF(G94&lt;=$B$6, "+", "-"), IF(G94&lt;=(1-$B$7), "+", "-"))</f>
        <v/>
      </c>
      <c r="N94" s="103">
        <f>IF(M94="+",'05_Bayes_Arbol'!$B$16,'05_Bayes_Arbol'!$B$17)</f>
        <v/>
      </c>
      <c r="O94" s="102">
        <f>SUMPRODUCT(T94:AD94,'01_Supuestos'!$C$34:$M$34)</f>
        <v/>
      </c>
      <c r="P94" s="102">
        <f>N94*O94 + (1-N94)*$B$9</f>
        <v/>
      </c>
      <c r="Q94" s="102">
        <f>--(P94&gt;0)</f>
        <v/>
      </c>
      <c r="R94" s="102">
        <f>IF(L94=1,O94,$B$9)</f>
        <v/>
      </c>
      <c r="S94" s="102">
        <f>-$B$8 + IF(Q94=1, IF(L94=1,O94,$B$9), 0)</f>
        <v/>
      </c>
      <c r="T94" s="101">
        <f>((('01_Supuestos'!C31*$I94)*'01_Supuestos'!$F$11*($H94-'01_Supuestos'!$F$9))-((('01_Supuestos'!C31*$I94)*'01_Supuestos'!$F$11*($H94-'01_Supuestos'!$F$9))*'01_Supuestos'!$F$12)-(('01_Supuestos'!C31*$I94)*'01_Supuestos'!$F$11*$K94)-(IF(('01_Supuestos'!C31*$I94)&gt;0,'01_Supuestos'!$F$15,0)))-((('01_Supuestos'!C31*$I94)*'01_Supuestos'!$F$11*($H94-'01_Supuestos'!$F$9))*'01_Supuestos'!$F$18)-($J94*'01_Supuestos'!C32)-(IF('01_Supuestos'!C30=MAX('01_Supuestos'!$C$30:$M$30),'01_Supuestos'!$F$19,0))-(MAX(0,(((('01_Supuestos'!C31*$I94)*'01_Supuestos'!$F$11*($H94-'01_Supuestos'!$F$9))-((('01_Supuestos'!C31*$I94)*'01_Supuestos'!$F$11*($H94-'01_Supuestos'!$F$9))*'01_Supuestos'!$F$12)-(('01_Supuestos'!C31*$I94)*'01_Supuestos'!$F$11*$K94)-(IF(('01_Supuestos'!C31*$I94)&gt;0,'01_Supuestos'!$F$15,0)))-($J94*'01_Supuestos'!C33)))*'01_Supuestos'!$F$16)</f>
        <v/>
      </c>
      <c r="U94" s="101">
        <f>((('01_Supuestos'!D31*$I94)*'01_Supuestos'!$F$11*($H94-'01_Supuestos'!$F$9))-((('01_Supuestos'!D31*$I94)*'01_Supuestos'!$F$11*($H94-'01_Supuestos'!$F$9))*'01_Supuestos'!$F$12)-(('01_Supuestos'!D31*$I94)*'01_Supuestos'!$F$11*$K94)-(IF(('01_Supuestos'!D31*$I94)&gt;0,'01_Supuestos'!$F$15,0)))-((('01_Supuestos'!D31*$I94)*'01_Supuestos'!$F$11*($H94-'01_Supuestos'!$F$9))*'01_Supuestos'!$F$18)-($J94*'01_Supuestos'!D32)-(IF('01_Supuestos'!D30=MAX('01_Supuestos'!$C$30:$M$30),'01_Supuestos'!$F$19,0))-(MAX(0,(((('01_Supuestos'!D31*$I94)*'01_Supuestos'!$F$11*($H94-'01_Supuestos'!$F$9))-((('01_Supuestos'!D31*$I94)*'01_Supuestos'!$F$11*($H94-'01_Supuestos'!$F$9))*'01_Supuestos'!$F$12)-(('01_Supuestos'!D31*$I94)*'01_Supuestos'!$F$11*$K94)-(IF(('01_Supuestos'!D31*$I94)&gt;0,'01_Supuestos'!$F$15,0)))-($J94*'01_Supuestos'!D33)))*'01_Supuestos'!$F$16)</f>
        <v/>
      </c>
      <c r="V94" s="101">
        <f>((('01_Supuestos'!E31*$I94)*'01_Supuestos'!$F$11*($H94-'01_Supuestos'!$F$9))-((('01_Supuestos'!E31*$I94)*'01_Supuestos'!$F$11*($H94-'01_Supuestos'!$F$9))*'01_Supuestos'!$F$12)-(('01_Supuestos'!E31*$I94)*'01_Supuestos'!$F$11*$K94)-(IF(('01_Supuestos'!E31*$I94)&gt;0,'01_Supuestos'!$F$15,0)))-((('01_Supuestos'!E31*$I94)*'01_Supuestos'!$F$11*($H94-'01_Supuestos'!$F$9))*'01_Supuestos'!$F$18)-($J94*'01_Supuestos'!E32)-(IF('01_Supuestos'!E30=MAX('01_Supuestos'!$C$30:$M$30),'01_Supuestos'!$F$19,0))-(MAX(0,(((('01_Supuestos'!E31*$I94)*'01_Supuestos'!$F$11*($H94-'01_Supuestos'!$F$9))-((('01_Supuestos'!E31*$I94)*'01_Supuestos'!$F$11*($H94-'01_Supuestos'!$F$9))*'01_Supuestos'!$F$12)-(('01_Supuestos'!E31*$I94)*'01_Supuestos'!$F$11*$K94)-(IF(('01_Supuestos'!E31*$I94)&gt;0,'01_Supuestos'!$F$15,0)))-($J94*'01_Supuestos'!E33)))*'01_Supuestos'!$F$16)</f>
        <v/>
      </c>
      <c r="W94" s="101">
        <f>((('01_Supuestos'!F31*$I94)*'01_Supuestos'!$F$11*($H94-'01_Supuestos'!$F$9))-((('01_Supuestos'!F31*$I94)*'01_Supuestos'!$F$11*($H94-'01_Supuestos'!$F$9))*'01_Supuestos'!$F$12)-(('01_Supuestos'!F31*$I94)*'01_Supuestos'!$F$11*$K94)-(IF(('01_Supuestos'!F31*$I94)&gt;0,'01_Supuestos'!$F$15,0)))-((('01_Supuestos'!F31*$I94)*'01_Supuestos'!$F$11*($H94-'01_Supuestos'!$F$9))*'01_Supuestos'!$F$18)-($J94*'01_Supuestos'!F32)-(IF('01_Supuestos'!F30=MAX('01_Supuestos'!$C$30:$M$30),'01_Supuestos'!$F$19,0))-(MAX(0,(((('01_Supuestos'!F31*$I94)*'01_Supuestos'!$F$11*($H94-'01_Supuestos'!$F$9))-((('01_Supuestos'!F31*$I94)*'01_Supuestos'!$F$11*($H94-'01_Supuestos'!$F$9))*'01_Supuestos'!$F$12)-(('01_Supuestos'!F31*$I94)*'01_Supuestos'!$F$11*$K94)-(IF(('01_Supuestos'!F31*$I94)&gt;0,'01_Supuestos'!$F$15,0)))-($J94*'01_Supuestos'!F33)))*'01_Supuestos'!$F$16)</f>
        <v/>
      </c>
      <c r="X94" s="101">
        <f>((('01_Supuestos'!G31*$I94)*'01_Supuestos'!$F$11*($H94-'01_Supuestos'!$F$9))-((('01_Supuestos'!G31*$I94)*'01_Supuestos'!$F$11*($H94-'01_Supuestos'!$F$9))*'01_Supuestos'!$F$12)-(('01_Supuestos'!G31*$I94)*'01_Supuestos'!$F$11*$K94)-(IF(('01_Supuestos'!G31*$I94)&gt;0,'01_Supuestos'!$F$15,0)))-((('01_Supuestos'!G31*$I94)*'01_Supuestos'!$F$11*($H94-'01_Supuestos'!$F$9))*'01_Supuestos'!$F$18)-($J94*'01_Supuestos'!G32)-(IF('01_Supuestos'!G30=MAX('01_Supuestos'!$C$30:$M$30),'01_Supuestos'!$F$19,0))-(MAX(0,(((('01_Supuestos'!G31*$I94)*'01_Supuestos'!$F$11*($H94-'01_Supuestos'!$F$9))-((('01_Supuestos'!G31*$I94)*'01_Supuestos'!$F$11*($H94-'01_Supuestos'!$F$9))*'01_Supuestos'!$F$12)-(('01_Supuestos'!G31*$I94)*'01_Supuestos'!$F$11*$K94)-(IF(('01_Supuestos'!G31*$I94)&gt;0,'01_Supuestos'!$F$15,0)))-($J94*'01_Supuestos'!G33)))*'01_Supuestos'!$F$16)</f>
        <v/>
      </c>
      <c r="Y94" s="101">
        <f>((('01_Supuestos'!H31*$I94)*'01_Supuestos'!$F$11*($H94-'01_Supuestos'!$F$9))-((('01_Supuestos'!H31*$I94)*'01_Supuestos'!$F$11*($H94-'01_Supuestos'!$F$9))*'01_Supuestos'!$F$12)-(('01_Supuestos'!H31*$I94)*'01_Supuestos'!$F$11*$K94)-(IF(('01_Supuestos'!H31*$I94)&gt;0,'01_Supuestos'!$F$15,0)))-((('01_Supuestos'!H31*$I94)*'01_Supuestos'!$F$11*($H94-'01_Supuestos'!$F$9))*'01_Supuestos'!$F$18)-($J94*'01_Supuestos'!H32)-(IF('01_Supuestos'!H30=MAX('01_Supuestos'!$C$30:$M$30),'01_Supuestos'!$F$19,0))-(MAX(0,(((('01_Supuestos'!H31*$I94)*'01_Supuestos'!$F$11*($H94-'01_Supuestos'!$F$9))-((('01_Supuestos'!H31*$I94)*'01_Supuestos'!$F$11*($H94-'01_Supuestos'!$F$9))*'01_Supuestos'!$F$12)-(('01_Supuestos'!H31*$I94)*'01_Supuestos'!$F$11*$K94)-(IF(('01_Supuestos'!H31*$I94)&gt;0,'01_Supuestos'!$F$15,0)))-($J94*'01_Supuestos'!H33)))*'01_Supuestos'!$F$16)</f>
        <v/>
      </c>
      <c r="Z94" s="101">
        <f>((('01_Supuestos'!I31*$I94)*'01_Supuestos'!$F$11*($H94-'01_Supuestos'!$F$9))-((('01_Supuestos'!I31*$I94)*'01_Supuestos'!$F$11*($H94-'01_Supuestos'!$F$9))*'01_Supuestos'!$F$12)-(('01_Supuestos'!I31*$I94)*'01_Supuestos'!$F$11*$K94)-(IF(('01_Supuestos'!I31*$I94)&gt;0,'01_Supuestos'!$F$15,0)))-((('01_Supuestos'!I31*$I94)*'01_Supuestos'!$F$11*($H94-'01_Supuestos'!$F$9))*'01_Supuestos'!$F$18)-($J94*'01_Supuestos'!I32)-(IF('01_Supuestos'!I30=MAX('01_Supuestos'!$C$30:$M$30),'01_Supuestos'!$F$19,0))-(MAX(0,(((('01_Supuestos'!I31*$I94)*'01_Supuestos'!$F$11*($H94-'01_Supuestos'!$F$9))-((('01_Supuestos'!I31*$I94)*'01_Supuestos'!$F$11*($H94-'01_Supuestos'!$F$9))*'01_Supuestos'!$F$12)-(('01_Supuestos'!I31*$I94)*'01_Supuestos'!$F$11*$K94)-(IF(('01_Supuestos'!I31*$I94)&gt;0,'01_Supuestos'!$F$15,0)))-($J94*'01_Supuestos'!I33)))*'01_Supuestos'!$F$16)</f>
        <v/>
      </c>
      <c r="AA94" s="101">
        <f>((('01_Supuestos'!J31*$I94)*'01_Supuestos'!$F$11*($H94-'01_Supuestos'!$F$9))-((('01_Supuestos'!J31*$I94)*'01_Supuestos'!$F$11*($H94-'01_Supuestos'!$F$9))*'01_Supuestos'!$F$12)-(('01_Supuestos'!J31*$I94)*'01_Supuestos'!$F$11*$K94)-(IF(('01_Supuestos'!J31*$I94)&gt;0,'01_Supuestos'!$F$15,0)))-((('01_Supuestos'!J31*$I94)*'01_Supuestos'!$F$11*($H94-'01_Supuestos'!$F$9))*'01_Supuestos'!$F$18)-($J94*'01_Supuestos'!J32)-(IF('01_Supuestos'!J30=MAX('01_Supuestos'!$C$30:$M$30),'01_Supuestos'!$F$19,0))-(MAX(0,(((('01_Supuestos'!J31*$I94)*'01_Supuestos'!$F$11*($H94-'01_Supuestos'!$F$9))-((('01_Supuestos'!J31*$I94)*'01_Supuestos'!$F$11*($H94-'01_Supuestos'!$F$9))*'01_Supuestos'!$F$12)-(('01_Supuestos'!J31*$I94)*'01_Supuestos'!$F$11*$K94)-(IF(('01_Supuestos'!J31*$I94)&gt;0,'01_Supuestos'!$F$15,0)))-($J94*'01_Supuestos'!J33)))*'01_Supuestos'!$F$16)</f>
        <v/>
      </c>
      <c r="AB94" s="101">
        <f>((('01_Supuestos'!K31*$I94)*'01_Supuestos'!$F$11*($H94-'01_Supuestos'!$F$9))-((('01_Supuestos'!K31*$I94)*'01_Supuestos'!$F$11*($H94-'01_Supuestos'!$F$9))*'01_Supuestos'!$F$12)-(('01_Supuestos'!K31*$I94)*'01_Supuestos'!$F$11*$K94)-(IF(('01_Supuestos'!K31*$I94)&gt;0,'01_Supuestos'!$F$15,0)))-((('01_Supuestos'!K31*$I94)*'01_Supuestos'!$F$11*($H94-'01_Supuestos'!$F$9))*'01_Supuestos'!$F$18)-($J94*'01_Supuestos'!K32)-(IF('01_Supuestos'!K30=MAX('01_Supuestos'!$C$30:$M$30),'01_Supuestos'!$F$19,0))-(MAX(0,(((('01_Supuestos'!K31*$I94)*'01_Supuestos'!$F$11*($H94-'01_Supuestos'!$F$9))-((('01_Supuestos'!K31*$I94)*'01_Supuestos'!$F$11*($H94-'01_Supuestos'!$F$9))*'01_Supuestos'!$F$12)-(('01_Supuestos'!K31*$I94)*'01_Supuestos'!$F$11*$K94)-(IF(('01_Supuestos'!K31*$I94)&gt;0,'01_Supuestos'!$F$15,0)))-($J94*'01_Supuestos'!K33)))*'01_Supuestos'!$F$16)</f>
        <v/>
      </c>
      <c r="AC94" s="101">
        <f>((('01_Supuestos'!L31*$I94)*'01_Supuestos'!$F$11*($H94-'01_Supuestos'!$F$9))-((('01_Supuestos'!L31*$I94)*'01_Supuestos'!$F$11*($H94-'01_Supuestos'!$F$9))*'01_Supuestos'!$F$12)-(('01_Supuestos'!L31*$I94)*'01_Supuestos'!$F$11*$K94)-(IF(('01_Supuestos'!L31*$I94)&gt;0,'01_Supuestos'!$F$15,0)))-((('01_Supuestos'!L31*$I94)*'01_Supuestos'!$F$11*($H94-'01_Supuestos'!$F$9))*'01_Supuestos'!$F$18)-($J94*'01_Supuestos'!L32)-(IF('01_Supuestos'!L30=MAX('01_Supuestos'!$C$30:$M$30),'01_Supuestos'!$F$19,0))-(MAX(0,(((('01_Supuestos'!L31*$I94)*'01_Supuestos'!$F$11*($H94-'01_Supuestos'!$F$9))-((('01_Supuestos'!L31*$I94)*'01_Supuestos'!$F$11*($H94-'01_Supuestos'!$F$9))*'01_Supuestos'!$F$12)-(('01_Supuestos'!L31*$I94)*'01_Supuestos'!$F$11*$K94)-(IF(('01_Supuestos'!L31*$I94)&gt;0,'01_Supuestos'!$F$15,0)))-($J94*'01_Supuestos'!L33)))*'01_Supuestos'!$F$16)</f>
        <v/>
      </c>
      <c r="AD94" s="101">
        <f>((('01_Supuestos'!M31*$I94)*'01_Supuestos'!$F$11*($H94-'01_Supuestos'!$F$9))-((('01_Supuestos'!M31*$I94)*'01_Supuestos'!$F$11*($H94-'01_Supuestos'!$F$9))*'01_Supuestos'!$F$12)-(('01_Supuestos'!M31*$I94)*'01_Supuestos'!$F$11*$K94)-(IF(('01_Supuestos'!M31*$I94)&gt;0,'01_Supuestos'!$F$15,0)))-((('01_Supuestos'!M31*$I94)*'01_Supuestos'!$F$11*($H94-'01_Supuestos'!$F$9))*'01_Supuestos'!$F$18)-($J94*'01_Supuestos'!M32)-(IF('01_Supuestos'!M30=MAX('01_Supuestos'!$C$30:$M$30),'01_Supuestos'!$F$19,0))-(MAX(0,(((('01_Supuestos'!M31*$I94)*'01_Supuestos'!$F$11*($H94-'01_Supuestos'!$F$9))-((('01_Supuestos'!M31*$I94)*'01_Supuestos'!$F$11*($H94-'01_Supuestos'!$F$9))*'01_Supuestos'!$F$12)-(('01_Supuestos'!M31*$I94)*'01_Supuestos'!$F$11*$K94)-(IF(('01_Supuestos'!M31*$I94)&gt;0,'01_Supuestos'!$F$15,0)))-($J94*'01_Supuestos'!M33)))*'01_Supuestos'!$F$16)</f>
        <v/>
      </c>
      <c r="AE94" s="101">
        <f>0</f>
        <v/>
      </c>
      <c r="AF94" s="108">
        <f>IF(S94&gt;R94,"Appraisal+Decision",IF(S94&lt;R94,"Develop Now","Indiferente"))</f>
        <v/>
      </c>
    </row>
    <row r="95">
      <c r="A95" s="6" t="n">
        <v>65</v>
      </c>
      <c r="B95" s="27">
        <f>RAND()</f>
        <v/>
      </c>
      <c r="C95" s="27">
        <f>RAND()</f>
        <v/>
      </c>
      <c r="D95" s="27">
        <f>RAND()</f>
        <v/>
      </c>
      <c r="E95" s="27">
        <f>RAND()</f>
        <v/>
      </c>
      <c r="F95" s="27">
        <f>RAND()</f>
        <v/>
      </c>
      <c r="G95" s="27">
        <f>RAND()</f>
        <v/>
      </c>
      <c r="H95" s="102">
        <f>IF(B95&lt;($B$11-$B$10)/($B$12-$B$10), $B$10+SQRT(B95*($B$11-$B$10)*($B$12-$B$10)), $B$12-SQRT((1-B95)*($B$12-$B$11)*($B$12-$B$10)))</f>
        <v/>
      </c>
      <c r="I95" s="27">
        <f>MAX(0.1,NORMINV(C95,$B$13,$B$14))</f>
        <v/>
      </c>
      <c r="J95" s="102">
        <f>'01_Supuestos'!$F$13*MAX(0.65,NORMINV(D95,1,$B$15))</f>
        <v/>
      </c>
      <c r="K95" s="102">
        <f>'01_Supuestos'!$F$14*MAX(0.6,NORMINV(E95,1,$B$16))</f>
        <v/>
      </c>
      <c r="L95" s="102">
        <f>--(F95&lt;=$B$5)</f>
        <v/>
      </c>
      <c r="M95" s="102">
        <f>IF(L95=1, IF(G95&lt;=$B$6, "+", "-"), IF(G95&lt;=(1-$B$7), "+", "-"))</f>
        <v/>
      </c>
      <c r="N95" s="103">
        <f>IF(M95="+",'05_Bayes_Arbol'!$B$16,'05_Bayes_Arbol'!$B$17)</f>
        <v/>
      </c>
      <c r="O95" s="102">
        <f>SUMPRODUCT(T95:AD95,'01_Supuestos'!$C$34:$M$34)</f>
        <v/>
      </c>
      <c r="P95" s="102">
        <f>N95*O95 + (1-N95)*$B$9</f>
        <v/>
      </c>
      <c r="Q95" s="102">
        <f>--(P95&gt;0)</f>
        <v/>
      </c>
      <c r="R95" s="102">
        <f>IF(L95=1,O95,$B$9)</f>
        <v/>
      </c>
      <c r="S95" s="102">
        <f>-$B$8 + IF(Q95=1, IF(L95=1,O95,$B$9), 0)</f>
        <v/>
      </c>
      <c r="T95" s="101">
        <f>((('01_Supuestos'!C31*$I95)*'01_Supuestos'!$F$11*($H95-'01_Supuestos'!$F$9))-((('01_Supuestos'!C31*$I95)*'01_Supuestos'!$F$11*($H95-'01_Supuestos'!$F$9))*'01_Supuestos'!$F$12)-(('01_Supuestos'!C31*$I95)*'01_Supuestos'!$F$11*$K95)-(IF(('01_Supuestos'!C31*$I95)&gt;0,'01_Supuestos'!$F$15,0)))-((('01_Supuestos'!C31*$I95)*'01_Supuestos'!$F$11*($H95-'01_Supuestos'!$F$9))*'01_Supuestos'!$F$18)-($J95*'01_Supuestos'!C32)-(IF('01_Supuestos'!C30=MAX('01_Supuestos'!$C$30:$M$30),'01_Supuestos'!$F$19,0))-(MAX(0,(((('01_Supuestos'!C31*$I95)*'01_Supuestos'!$F$11*($H95-'01_Supuestos'!$F$9))-((('01_Supuestos'!C31*$I95)*'01_Supuestos'!$F$11*($H95-'01_Supuestos'!$F$9))*'01_Supuestos'!$F$12)-(('01_Supuestos'!C31*$I95)*'01_Supuestos'!$F$11*$K95)-(IF(('01_Supuestos'!C31*$I95)&gt;0,'01_Supuestos'!$F$15,0)))-($J95*'01_Supuestos'!C33)))*'01_Supuestos'!$F$16)</f>
        <v/>
      </c>
      <c r="U95" s="101">
        <f>((('01_Supuestos'!D31*$I95)*'01_Supuestos'!$F$11*($H95-'01_Supuestos'!$F$9))-((('01_Supuestos'!D31*$I95)*'01_Supuestos'!$F$11*($H95-'01_Supuestos'!$F$9))*'01_Supuestos'!$F$12)-(('01_Supuestos'!D31*$I95)*'01_Supuestos'!$F$11*$K95)-(IF(('01_Supuestos'!D31*$I95)&gt;0,'01_Supuestos'!$F$15,0)))-((('01_Supuestos'!D31*$I95)*'01_Supuestos'!$F$11*($H95-'01_Supuestos'!$F$9))*'01_Supuestos'!$F$18)-($J95*'01_Supuestos'!D32)-(IF('01_Supuestos'!D30=MAX('01_Supuestos'!$C$30:$M$30),'01_Supuestos'!$F$19,0))-(MAX(0,(((('01_Supuestos'!D31*$I95)*'01_Supuestos'!$F$11*($H95-'01_Supuestos'!$F$9))-((('01_Supuestos'!D31*$I95)*'01_Supuestos'!$F$11*($H95-'01_Supuestos'!$F$9))*'01_Supuestos'!$F$12)-(('01_Supuestos'!D31*$I95)*'01_Supuestos'!$F$11*$K95)-(IF(('01_Supuestos'!D31*$I95)&gt;0,'01_Supuestos'!$F$15,0)))-($J95*'01_Supuestos'!D33)))*'01_Supuestos'!$F$16)</f>
        <v/>
      </c>
      <c r="V95" s="101">
        <f>((('01_Supuestos'!E31*$I95)*'01_Supuestos'!$F$11*($H95-'01_Supuestos'!$F$9))-((('01_Supuestos'!E31*$I95)*'01_Supuestos'!$F$11*($H95-'01_Supuestos'!$F$9))*'01_Supuestos'!$F$12)-(('01_Supuestos'!E31*$I95)*'01_Supuestos'!$F$11*$K95)-(IF(('01_Supuestos'!E31*$I95)&gt;0,'01_Supuestos'!$F$15,0)))-((('01_Supuestos'!E31*$I95)*'01_Supuestos'!$F$11*($H95-'01_Supuestos'!$F$9))*'01_Supuestos'!$F$18)-($J95*'01_Supuestos'!E32)-(IF('01_Supuestos'!E30=MAX('01_Supuestos'!$C$30:$M$30),'01_Supuestos'!$F$19,0))-(MAX(0,(((('01_Supuestos'!E31*$I95)*'01_Supuestos'!$F$11*($H95-'01_Supuestos'!$F$9))-((('01_Supuestos'!E31*$I95)*'01_Supuestos'!$F$11*($H95-'01_Supuestos'!$F$9))*'01_Supuestos'!$F$12)-(('01_Supuestos'!E31*$I95)*'01_Supuestos'!$F$11*$K95)-(IF(('01_Supuestos'!E31*$I95)&gt;0,'01_Supuestos'!$F$15,0)))-($J95*'01_Supuestos'!E33)))*'01_Supuestos'!$F$16)</f>
        <v/>
      </c>
      <c r="W95" s="101">
        <f>((('01_Supuestos'!F31*$I95)*'01_Supuestos'!$F$11*($H95-'01_Supuestos'!$F$9))-((('01_Supuestos'!F31*$I95)*'01_Supuestos'!$F$11*($H95-'01_Supuestos'!$F$9))*'01_Supuestos'!$F$12)-(('01_Supuestos'!F31*$I95)*'01_Supuestos'!$F$11*$K95)-(IF(('01_Supuestos'!F31*$I95)&gt;0,'01_Supuestos'!$F$15,0)))-((('01_Supuestos'!F31*$I95)*'01_Supuestos'!$F$11*($H95-'01_Supuestos'!$F$9))*'01_Supuestos'!$F$18)-($J95*'01_Supuestos'!F32)-(IF('01_Supuestos'!F30=MAX('01_Supuestos'!$C$30:$M$30),'01_Supuestos'!$F$19,0))-(MAX(0,(((('01_Supuestos'!F31*$I95)*'01_Supuestos'!$F$11*($H95-'01_Supuestos'!$F$9))-((('01_Supuestos'!F31*$I95)*'01_Supuestos'!$F$11*($H95-'01_Supuestos'!$F$9))*'01_Supuestos'!$F$12)-(('01_Supuestos'!F31*$I95)*'01_Supuestos'!$F$11*$K95)-(IF(('01_Supuestos'!F31*$I95)&gt;0,'01_Supuestos'!$F$15,0)))-($J95*'01_Supuestos'!F33)))*'01_Supuestos'!$F$16)</f>
        <v/>
      </c>
      <c r="X95" s="101">
        <f>((('01_Supuestos'!G31*$I95)*'01_Supuestos'!$F$11*($H95-'01_Supuestos'!$F$9))-((('01_Supuestos'!G31*$I95)*'01_Supuestos'!$F$11*($H95-'01_Supuestos'!$F$9))*'01_Supuestos'!$F$12)-(('01_Supuestos'!G31*$I95)*'01_Supuestos'!$F$11*$K95)-(IF(('01_Supuestos'!G31*$I95)&gt;0,'01_Supuestos'!$F$15,0)))-((('01_Supuestos'!G31*$I95)*'01_Supuestos'!$F$11*($H95-'01_Supuestos'!$F$9))*'01_Supuestos'!$F$18)-($J95*'01_Supuestos'!G32)-(IF('01_Supuestos'!G30=MAX('01_Supuestos'!$C$30:$M$30),'01_Supuestos'!$F$19,0))-(MAX(0,(((('01_Supuestos'!G31*$I95)*'01_Supuestos'!$F$11*($H95-'01_Supuestos'!$F$9))-((('01_Supuestos'!G31*$I95)*'01_Supuestos'!$F$11*($H95-'01_Supuestos'!$F$9))*'01_Supuestos'!$F$12)-(('01_Supuestos'!G31*$I95)*'01_Supuestos'!$F$11*$K95)-(IF(('01_Supuestos'!G31*$I95)&gt;0,'01_Supuestos'!$F$15,0)))-($J95*'01_Supuestos'!G33)))*'01_Supuestos'!$F$16)</f>
        <v/>
      </c>
      <c r="Y95" s="101">
        <f>((('01_Supuestos'!H31*$I95)*'01_Supuestos'!$F$11*($H95-'01_Supuestos'!$F$9))-((('01_Supuestos'!H31*$I95)*'01_Supuestos'!$F$11*($H95-'01_Supuestos'!$F$9))*'01_Supuestos'!$F$12)-(('01_Supuestos'!H31*$I95)*'01_Supuestos'!$F$11*$K95)-(IF(('01_Supuestos'!H31*$I95)&gt;0,'01_Supuestos'!$F$15,0)))-((('01_Supuestos'!H31*$I95)*'01_Supuestos'!$F$11*($H95-'01_Supuestos'!$F$9))*'01_Supuestos'!$F$18)-($J95*'01_Supuestos'!H32)-(IF('01_Supuestos'!H30=MAX('01_Supuestos'!$C$30:$M$30),'01_Supuestos'!$F$19,0))-(MAX(0,(((('01_Supuestos'!H31*$I95)*'01_Supuestos'!$F$11*($H95-'01_Supuestos'!$F$9))-((('01_Supuestos'!H31*$I95)*'01_Supuestos'!$F$11*($H95-'01_Supuestos'!$F$9))*'01_Supuestos'!$F$12)-(('01_Supuestos'!H31*$I95)*'01_Supuestos'!$F$11*$K95)-(IF(('01_Supuestos'!H31*$I95)&gt;0,'01_Supuestos'!$F$15,0)))-($J95*'01_Supuestos'!H33)))*'01_Supuestos'!$F$16)</f>
        <v/>
      </c>
      <c r="Z95" s="101">
        <f>((('01_Supuestos'!I31*$I95)*'01_Supuestos'!$F$11*($H95-'01_Supuestos'!$F$9))-((('01_Supuestos'!I31*$I95)*'01_Supuestos'!$F$11*($H95-'01_Supuestos'!$F$9))*'01_Supuestos'!$F$12)-(('01_Supuestos'!I31*$I95)*'01_Supuestos'!$F$11*$K95)-(IF(('01_Supuestos'!I31*$I95)&gt;0,'01_Supuestos'!$F$15,0)))-((('01_Supuestos'!I31*$I95)*'01_Supuestos'!$F$11*($H95-'01_Supuestos'!$F$9))*'01_Supuestos'!$F$18)-($J95*'01_Supuestos'!I32)-(IF('01_Supuestos'!I30=MAX('01_Supuestos'!$C$30:$M$30),'01_Supuestos'!$F$19,0))-(MAX(0,(((('01_Supuestos'!I31*$I95)*'01_Supuestos'!$F$11*($H95-'01_Supuestos'!$F$9))-((('01_Supuestos'!I31*$I95)*'01_Supuestos'!$F$11*($H95-'01_Supuestos'!$F$9))*'01_Supuestos'!$F$12)-(('01_Supuestos'!I31*$I95)*'01_Supuestos'!$F$11*$K95)-(IF(('01_Supuestos'!I31*$I95)&gt;0,'01_Supuestos'!$F$15,0)))-($J95*'01_Supuestos'!I33)))*'01_Supuestos'!$F$16)</f>
        <v/>
      </c>
      <c r="AA95" s="101">
        <f>((('01_Supuestos'!J31*$I95)*'01_Supuestos'!$F$11*($H95-'01_Supuestos'!$F$9))-((('01_Supuestos'!J31*$I95)*'01_Supuestos'!$F$11*($H95-'01_Supuestos'!$F$9))*'01_Supuestos'!$F$12)-(('01_Supuestos'!J31*$I95)*'01_Supuestos'!$F$11*$K95)-(IF(('01_Supuestos'!J31*$I95)&gt;0,'01_Supuestos'!$F$15,0)))-((('01_Supuestos'!J31*$I95)*'01_Supuestos'!$F$11*($H95-'01_Supuestos'!$F$9))*'01_Supuestos'!$F$18)-($J95*'01_Supuestos'!J32)-(IF('01_Supuestos'!J30=MAX('01_Supuestos'!$C$30:$M$30),'01_Supuestos'!$F$19,0))-(MAX(0,(((('01_Supuestos'!J31*$I95)*'01_Supuestos'!$F$11*($H95-'01_Supuestos'!$F$9))-((('01_Supuestos'!J31*$I95)*'01_Supuestos'!$F$11*($H95-'01_Supuestos'!$F$9))*'01_Supuestos'!$F$12)-(('01_Supuestos'!J31*$I95)*'01_Supuestos'!$F$11*$K95)-(IF(('01_Supuestos'!J31*$I95)&gt;0,'01_Supuestos'!$F$15,0)))-($J95*'01_Supuestos'!J33)))*'01_Supuestos'!$F$16)</f>
        <v/>
      </c>
      <c r="AB95" s="101">
        <f>((('01_Supuestos'!K31*$I95)*'01_Supuestos'!$F$11*($H95-'01_Supuestos'!$F$9))-((('01_Supuestos'!K31*$I95)*'01_Supuestos'!$F$11*($H95-'01_Supuestos'!$F$9))*'01_Supuestos'!$F$12)-(('01_Supuestos'!K31*$I95)*'01_Supuestos'!$F$11*$K95)-(IF(('01_Supuestos'!K31*$I95)&gt;0,'01_Supuestos'!$F$15,0)))-((('01_Supuestos'!K31*$I95)*'01_Supuestos'!$F$11*($H95-'01_Supuestos'!$F$9))*'01_Supuestos'!$F$18)-($J95*'01_Supuestos'!K32)-(IF('01_Supuestos'!K30=MAX('01_Supuestos'!$C$30:$M$30),'01_Supuestos'!$F$19,0))-(MAX(0,(((('01_Supuestos'!K31*$I95)*'01_Supuestos'!$F$11*($H95-'01_Supuestos'!$F$9))-((('01_Supuestos'!K31*$I95)*'01_Supuestos'!$F$11*($H95-'01_Supuestos'!$F$9))*'01_Supuestos'!$F$12)-(('01_Supuestos'!K31*$I95)*'01_Supuestos'!$F$11*$K95)-(IF(('01_Supuestos'!K31*$I95)&gt;0,'01_Supuestos'!$F$15,0)))-($J95*'01_Supuestos'!K33)))*'01_Supuestos'!$F$16)</f>
        <v/>
      </c>
      <c r="AC95" s="101">
        <f>((('01_Supuestos'!L31*$I95)*'01_Supuestos'!$F$11*($H95-'01_Supuestos'!$F$9))-((('01_Supuestos'!L31*$I95)*'01_Supuestos'!$F$11*($H95-'01_Supuestos'!$F$9))*'01_Supuestos'!$F$12)-(('01_Supuestos'!L31*$I95)*'01_Supuestos'!$F$11*$K95)-(IF(('01_Supuestos'!L31*$I95)&gt;0,'01_Supuestos'!$F$15,0)))-((('01_Supuestos'!L31*$I95)*'01_Supuestos'!$F$11*($H95-'01_Supuestos'!$F$9))*'01_Supuestos'!$F$18)-($J95*'01_Supuestos'!L32)-(IF('01_Supuestos'!L30=MAX('01_Supuestos'!$C$30:$M$30),'01_Supuestos'!$F$19,0))-(MAX(0,(((('01_Supuestos'!L31*$I95)*'01_Supuestos'!$F$11*($H95-'01_Supuestos'!$F$9))-((('01_Supuestos'!L31*$I95)*'01_Supuestos'!$F$11*($H95-'01_Supuestos'!$F$9))*'01_Supuestos'!$F$12)-(('01_Supuestos'!L31*$I95)*'01_Supuestos'!$F$11*$K95)-(IF(('01_Supuestos'!L31*$I95)&gt;0,'01_Supuestos'!$F$15,0)))-($J95*'01_Supuestos'!L33)))*'01_Supuestos'!$F$16)</f>
        <v/>
      </c>
      <c r="AD95" s="101">
        <f>((('01_Supuestos'!M31*$I95)*'01_Supuestos'!$F$11*($H95-'01_Supuestos'!$F$9))-((('01_Supuestos'!M31*$I95)*'01_Supuestos'!$F$11*($H95-'01_Supuestos'!$F$9))*'01_Supuestos'!$F$12)-(('01_Supuestos'!M31*$I95)*'01_Supuestos'!$F$11*$K95)-(IF(('01_Supuestos'!M31*$I95)&gt;0,'01_Supuestos'!$F$15,0)))-((('01_Supuestos'!M31*$I95)*'01_Supuestos'!$F$11*($H95-'01_Supuestos'!$F$9))*'01_Supuestos'!$F$18)-($J95*'01_Supuestos'!M32)-(IF('01_Supuestos'!M30=MAX('01_Supuestos'!$C$30:$M$30),'01_Supuestos'!$F$19,0))-(MAX(0,(((('01_Supuestos'!M31*$I95)*'01_Supuestos'!$F$11*($H95-'01_Supuestos'!$F$9))-((('01_Supuestos'!M31*$I95)*'01_Supuestos'!$F$11*($H95-'01_Supuestos'!$F$9))*'01_Supuestos'!$F$12)-(('01_Supuestos'!M31*$I95)*'01_Supuestos'!$F$11*$K95)-(IF(('01_Supuestos'!M31*$I95)&gt;0,'01_Supuestos'!$F$15,0)))-($J95*'01_Supuestos'!M33)))*'01_Supuestos'!$F$16)</f>
        <v/>
      </c>
      <c r="AE95" s="101">
        <f>0</f>
        <v/>
      </c>
      <c r="AF95" s="108">
        <f>IF(S95&gt;R95,"Appraisal+Decision",IF(S95&lt;R95,"Develop Now","Indiferente"))</f>
        <v/>
      </c>
    </row>
    <row r="96">
      <c r="A96" s="6" t="n">
        <v>66</v>
      </c>
      <c r="B96" s="27">
        <f>RAND()</f>
        <v/>
      </c>
      <c r="C96" s="27">
        <f>RAND()</f>
        <v/>
      </c>
      <c r="D96" s="27">
        <f>RAND()</f>
        <v/>
      </c>
      <c r="E96" s="27">
        <f>RAND()</f>
        <v/>
      </c>
      <c r="F96" s="27">
        <f>RAND()</f>
        <v/>
      </c>
      <c r="G96" s="27">
        <f>RAND()</f>
        <v/>
      </c>
      <c r="H96" s="102">
        <f>IF(B96&lt;($B$11-$B$10)/($B$12-$B$10), $B$10+SQRT(B96*($B$11-$B$10)*($B$12-$B$10)), $B$12-SQRT((1-B96)*($B$12-$B$11)*($B$12-$B$10)))</f>
        <v/>
      </c>
      <c r="I96" s="27">
        <f>MAX(0.1,NORMINV(C96,$B$13,$B$14))</f>
        <v/>
      </c>
      <c r="J96" s="102">
        <f>'01_Supuestos'!$F$13*MAX(0.65,NORMINV(D96,1,$B$15))</f>
        <v/>
      </c>
      <c r="K96" s="102">
        <f>'01_Supuestos'!$F$14*MAX(0.6,NORMINV(E96,1,$B$16))</f>
        <v/>
      </c>
      <c r="L96" s="102">
        <f>--(F96&lt;=$B$5)</f>
        <v/>
      </c>
      <c r="M96" s="102">
        <f>IF(L96=1, IF(G96&lt;=$B$6, "+", "-"), IF(G96&lt;=(1-$B$7), "+", "-"))</f>
        <v/>
      </c>
      <c r="N96" s="103">
        <f>IF(M96="+",'05_Bayes_Arbol'!$B$16,'05_Bayes_Arbol'!$B$17)</f>
        <v/>
      </c>
      <c r="O96" s="102">
        <f>SUMPRODUCT(T96:AD96,'01_Supuestos'!$C$34:$M$34)</f>
        <v/>
      </c>
      <c r="P96" s="102">
        <f>N96*O96 + (1-N96)*$B$9</f>
        <v/>
      </c>
      <c r="Q96" s="102">
        <f>--(P96&gt;0)</f>
        <v/>
      </c>
      <c r="R96" s="102">
        <f>IF(L96=1,O96,$B$9)</f>
        <v/>
      </c>
      <c r="S96" s="102">
        <f>-$B$8 + IF(Q96=1, IF(L96=1,O96,$B$9), 0)</f>
        <v/>
      </c>
      <c r="T96" s="101">
        <f>((('01_Supuestos'!C31*$I96)*'01_Supuestos'!$F$11*($H96-'01_Supuestos'!$F$9))-((('01_Supuestos'!C31*$I96)*'01_Supuestos'!$F$11*($H96-'01_Supuestos'!$F$9))*'01_Supuestos'!$F$12)-(('01_Supuestos'!C31*$I96)*'01_Supuestos'!$F$11*$K96)-(IF(('01_Supuestos'!C31*$I96)&gt;0,'01_Supuestos'!$F$15,0)))-((('01_Supuestos'!C31*$I96)*'01_Supuestos'!$F$11*($H96-'01_Supuestos'!$F$9))*'01_Supuestos'!$F$18)-($J96*'01_Supuestos'!C32)-(IF('01_Supuestos'!C30=MAX('01_Supuestos'!$C$30:$M$30),'01_Supuestos'!$F$19,0))-(MAX(0,(((('01_Supuestos'!C31*$I96)*'01_Supuestos'!$F$11*($H96-'01_Supuestos'!$F$9))-((('01_Supuestos'!C31*$I96)*'01_Supuestos'!$F$11*($H96-'01_Supuestos'!$F$9))*'01_Supuestos'!$F$12)-(('01_Supuestos'!C31*$I96)*'01_Supuestos'!$F$11*$K96)-(IF(('01_Supuestos'!C31*$I96)&gt;0,'01_Supuestos'!$F$15,0)))-($J96*'01_Supuestos'!C33)))*'01_Supuestos'!$F$16)</f>
        <v/>
      </c>
      <c r="U96" s="101">
        <f>((('01_Supuestos'!D31*$I96)*'01_Supuestos'!$F$11*($H96-'01_Supuestos'!$F$9))-((('01_Supuestos'!D31*$I96)*'01_Supuestos'!$F$11*($H96-'01_Supuestos'!$F$9))*'01_Supuestos'!$F$12)-(('01_Supuestos'!D31*$I96)*'01_Supuestos'!$F$11*$K96)-(IF(('01_Supuestos'!D31*$I96)&gt;0,'01_Supuestos'!$F$15,0)))-((('01_Supuestos'!D31*$I96)*'01_Supuestos'!$F$11*($H96-'01_Supuestos'!$F$9))*'01_Supuestos'!$F$18)-($J96*'01_Supuestos'!D32)-(IF('01_Supuestos'!D30=MAX('01_Supuestos'!$C$30:$M$30),'01_Supuestos'!$F$19,0))-(MAX(0,(((('01_Supuestos'!D31*$I96)*'01_Supuestos'!$F$11*($H96-'01_Supuestos'!$F$9))-((('01_Supuestos'!D31*$I96)*'01_Supuestos'!$F$11*($H96-'01_Supuestos'!$F$9))*'01_Supuestos'!$F$12)-(('01_Supuestos'!D31*$I96)*'01_Supuestos'!$F$11*$K96)-(IF(('01_Supuestos'!D31*$I96)&gt;0,'01_Supuestos'!$F$15,0)))-($J96*'01_Supuestos'!D33)))*'01_Supuestos'!$F$16)</f>
        <v/>
      </c>
      <c r="V96" s="101">
        <f>((('01_Supuestos'!E31*$I96)*'01_Supuestos'!$F$11*($H96-'01_Supuestos'!$F$9))-((('01_Supuestos'!E31*$I96)*'01_Supuestos'!$F$11*($H96-'01_Supuestos'!$F$9))*'01_Supuestos'!$F$12)-(('01_Supuestos'!E31*$I96)*'01_Supuestos'!$F$11*$K96)-(IF(('01_Supuestos'!E31*$I96)&gt;0,'01_Supuestos'!$F$15,0)))-((('01_Supuestos'!E31*$I96)*'01_Supuestos'!$F$11*($H96-'01_Supuestos'!$F$9))*'01_Supuestos'!$F$18)-($J96*'01_Supuestos'!E32)-(IF('01_Supuestos'!E30=MAX('01_Supuestos'!$C$30:$M$30),'01_Supuestos'!$F$19,0))-(MAX(0,(((('01_Supuestos'!E31*$I96)*'01_Supuestos'!$F$11*($H96-'01_Supuestos'!$F$9))-((('01_Supuestos'!E31*$I96)*'01_Supuestos'!$F$11*($H96-'01_Supuestos'!$F$9))*'01_Supuestos'!$F$12)-(('01_Supuestos'!E31*$I96)*'01_Supuestos'!$F$11*$K96)-(IF(('01_Supuestos'!E31*$I96)&gt;0,'01_Supuestos'!$F$15,0)))-($J96*'01_Supuestos'!E33)))*'01_Supuestos'!$F$16)</f>
        <v/>
      </c>
      <c r="W96" s="101">
        <f>((('01_Supuestos'!F31*$I96)*'01_Supuestos'!$F$11*($H96-'01_Supuestos'!$F$9))-((('01_Supuestos'!F31*$I96)*'01_Supuestos'!$F$11*($H96-'01_Supuestos'!$F$9))*'01_Supuestos'!$F$12)-(('01_Supuestos'!F31*$I96)*'01_Supuestos'!$F$11*$K96)-(IF(('01_Supuestos'!F31*$I96)&gt;0,'01_Supuestos'!$F$15,0)))-((('01_Supuestos'!F31*$I96)*'01_Supuestos'!$F$11*($H96-'01_Supuestos'!$F$9))*'01_Supuestos'!$F$18)-($J96*'01_Supuestos'!F32)-(IF('01_Supuestos'!F30=MAX('01_Supuestos'!$C$30:$M$30),'01_Supuestos'!$F$19,0))-(MAX(0,(((('01_Supuestos'!F31*$I96)*'01_Supuestos'!$F$11*($H96-'01_Supuestos'!$F$9))-((('01_Supuestos'!F31*$I96)*'01_Supuestos'!$F$11*($H96-'01_Supuestos'!$F$9))*'01_Supuestos'!$F$12)-(('01_Supuestos'!F31*$I96)*'01_Supuestos'!$F$11*$K96)-(IF(('01_Supuestos'!F31*$I96)&gt;0,'01_Supuestos'!$F$15,0)))-($J96*'01_Supuestos'!F33)))*'01_Supuestos'!$F$16)</f>
        <v/>
      </c>
      <c r="X96" s="101">
        <f>((('01_Supuestos'!G31*$I96)*'01_Supuestos'!$F$11*($H96-'01_Supuestos'!$F$9))-((('01_Supuestos'!G31*$I96)*'01_Supuestos'!$F$11*($H96-'01_Supuestos'!$F$9))*'01_Supuestos'!$F$12)-(('01_Supuestos'!G31*$I96)*'01_Supuestos'!$F$11*$K96)-(IF(('01_Supuestos'!G31*$I96)&gt;0,'01_Supuestos'!$F$15,0)))-((('01_Supuestos'!G31*$I96)*'01_Supuestos'!$F$11*($H96-'01_Supuestos'!$F$9))*'01_Supuestos'!$F$18)-($J96*'01_Supuestos'!G32)-(IF('01_Supuestos'!G30=MAX('01_Supuestos'!$C$30:$M$30),'01_Supuestos'!$F$19,0))-(MAX(0,(((('01_Supuestos'!G31*$I96)*'01_Supuestos'!$F$11*($H96-'01_Supuestos'!$F$9))-((('01_Supuestos'!G31*$I96)*'01_Supuestos'!$F$11*($H96-'01_Supuestos'!$F$9))*'01_Supuestos'!$F$12)-(('01_Supuestos'!G31*$I96)*'01_Supuestos'!$F$11*$K96)-(IF(('01_Supuestos'!G31*$I96)&gt;0,'01_Supuestos'!$F$15,0)))-($J96*'01_Supuestos'!G33)))*'01_Supuestos'!$F$16)</f>
        <v/>
      </c>
      <c r="Y96" s="101">
        <f>((('01_Supuestos'!H31*$I96)*'01_Supuestos'!$F$11*($H96-'01_Supuestos'!$F$9))-((('01_Supuestos'!H31*$I96)*'01_Supuestos'!$F$11*($H96-'01_Supuestos'!$F$9))*'01_Supuestos'!$F$12)-(('01_Supuestos'!H31*$I96)*'01_Supuestos'!$F$11*$K96)-(IF(('01_Supuestos'!H31*$I96)&gt;0,'01_Supuestos'!$F$15,0)))-((('01_Supuestos'!H31*$I96)*'01_Supuestos'!$F$11*($H96-'01_Supuestos'!$F$9))*'01_Supuestos'!$F$18)-($J96*'01_Supuestos'!H32)-(IF('01_Supuestos'!H30=MAX('01_Supuestos'!$C$30:$M$30),'01_Supuestos'!$F$19,0))-(MAX(0,(((('01_Supuestos'!H31*$I96)*'01_Supuestos'!$F$11*($H96-'01_Supuestos'!$F$9))-((('01_Supuestos'!H31*$I96)*'01_Supuestos'!$F$11*($H96-'01_Supuestos'!$F$9))*'01_Supuestos'!$F$12)-(('01_Supuestos'!H31*$I96)*'01_Supuestos'!$F$11*$K96)-(IF(('01_Supuestos'!H31*$I96)&gt;0,'01_Supuestos'!$F$15,0)))-($J96*'01_Supuestos'!H33)))*'01_Supuestos'!$F$16)</f>
        <v/>
      </c>
      <c r="Z96" s="101">
        <f>((('01_Supuestos'!I31*$I96)*'01_Supuestos'!$F$11*($H96-'01_Supuestos'!$F$9))-((('01_Supuestos'!I31*$I96)*'01_Supuestos'!$F$11*($H96-'01_Supuestos'!$F$9))*'01_Supuestos'!$F$12)-(('01_Supuestos'!I31*$I96)*'01_Supuestos'!$F$11*$K96)-(IF(('01_Supuestos'!I31*$I96)&gt;0,'01_Supuestos'!$F$15,0)))-((('01_Supuestos'!I31*$I96)*'01_Supuestos'!$F$11*($H96-'01_Supuestos'!$F$9))*'01_Supuestos'!$F$18)-($J96*'01_Supuestos'!I32)-(IF('01_Supuestos'!I30=MAX('01_Supuestos'!$C$30:$M$30),'01_Supuestos'!$F$19,0))-(MAX(0,(((('01_Supuestos'!I31*$I96)*'01_Supuestos'!$F$11*($H96-'01_Supuestos'!$F$9))-((('01_Supuestos'!I31*$I96)*'01_Supuestos'!$F$11*($H96-'01_Supuestos'!$F$9))*'01_Supuestos'!$F$12)-(('01_Supuestos'!I31*$I96)*'01_Supuestos'!$F$11*$K96)-(IF(('01_Supuestos'!I31*$I96)&gt;0,'01_Supuestos'!$F$15,0)))-($J96*'01_Supuestos'!I33)))*'01_Supuestos'!$F$16)</f>
        <v/>
      </c>
      <c r="AA96" s="101">
        <f>((('01_Supuestos'!J31*$I96)*'01_Supuestos'!$F$11*($H96-'01_Supuestos'!$F$9))-((('01_Supuestos'!J31*$I96)*'01_Supuestos'!$F$11*($H96-'01_Supuestos'!$F$9))*'01_Supuestos'!$F$12)-(('01_Supuestos'!J31*$I96)*'01_Supuestos'!$F$11*$K96)-(IF(('01_Supuestos'!J31*$I96)&gt;0,'01_Supuestos'!$F$15,0)))-((('01_Supuestos'!J31*$I96)*'01_Supuestos'!$F$11*($H96-'01_Supuestos'!$F$9))*'01_Supuestos'!$F$18)-($J96*'01_Supuestos'!J32)-(IF('01_Supuestos'!J30=MAX('01_Supuestos'!$C$30:$M$30),'01_Supuestos'!$F$19,0))-(MAX(0,(((('01_Supuestos'!J31*$I96)*'01_Supuestos'!$F$11*($H96-'01_Supuestos'!$F$9))-((('01_Supuestos'!J31*$I96)*'01_Supuestos'!$F$11*($H96-'01_Supuestos'!$F$9))*'01_Supuestos'!$F$12)-(('01_Supuestos'!J31*$I96)*'01_Supuestos'!$F$11*$K96)-(IF(('01_Supuestos'!J31*$I96)&gt;0,'01_Supuestos'!$F$15,0)))-($J96*'01_Supuestos'!J33)))*'01_Supuestos'!$F$16)</f>
        <v/>
      </c>
      <c r="AB96" s="101">
        <f>((('01_Supuestos'!K31*$I96)*'01_Supuestos'!$F$11*($H96-'01_Supuestos'!$F$9))-((('01_Supuestos'!K31*$I96)*'01_Supuestos'!$F$11*($H96-'01_Supuestos'!$F$9))*'01_Supuestos'!$F$12)-(('01_Supuestos'!K31*$I96)*'01_Supuestos'!$F$11*$K96)-(IF(('01_Supuestos'!K31*$I96)&gt;0,'01_Supuestos'!$F$15,0)))-((('01_Supuestos'!K31*$I96)*'01_Supuestos'!$F$11*($H96-'01_Supuestos'!$F$9))*'01_Supuestos'!$F$18)-($J96*'01_Supuestos'!K32)-(IF('01_Supuestos'!K30=MAX('01_Supuestos'!$C$30:$M$30),'01_Supuestos'!$F$19,0))-(MAX(0,(((('01_Supuestos'!K31*$I96)*'01_Supuestos'!$F$11*($H96-'01_Supuestos'!$F$9))-((('01_Supuestos'!K31*$I96)*'01_Supuestos'!$F$11*($H96-'01_Supuestos'!$F$9))*'01_Supuestos'!$F$12)-(('01_Supuestos'!K31*$I96)*'01_Supuestos'!$F$11*$K96)-(IF(('01_Supuestos'!K31*$I96)&gt;0,'01_Supuestos'!$F$15,0)))-($J96*'01_Supuestos'!K33)))*'01_Supuestos'!$F$16)</f>
        <v/>
      </c>
      <c r="AC96" s="101">
        <f>((('01_Supuestos'!L31*$I96)*'01_Supuestos'!$F$11*($H96-'01_Supuestos'!$F$9))-((('01_Supuestos'!L31*$I96)*'01_Supuestos'!$F$11*($H96-'01_Supuestos'!$F$9))*'01_Supuestos'!$F$12)-(('01_Supuestos'!L31*$I96)*'01_Supuestos'!$F$11*$K96)-(IF(('01_Supuestos'!L31*$I96)&gt;0,'01_Supuestos'!$F$15,0)))-((('01_Supuestos'!L31*$I96)*'01_Supuestos'!$F$11*($H96-'01_Supuestos'!$F$9))*'01_Supuestos'!$F$18)-($J96*'01_Supuestos'!L32)-(IF('01_Supuestos'!L30=MAX('01_Supuestos'!$C$30:$M$30),'01_Supuestos'!$F$19,0))-(MAX(0,(((('01_Supuestos'!L31*$I96)*'01_Supuestos'!$F$11*($H96-'01_Supuestos'!$F$9))-((('01_Supuestos'!L31*$I96)*'01_Supuestos'!$F$11*($H96-'01_Supuestos'!$F$9))*'01_Supuestos'!$F$12)-(('01_Supuestos'!L31*$I96)*'01_Supuestos'!$F$11*$K96)-(IF(('01_Supuestos'!L31*$I96)&gt;0,'01_Supuestos'!$F$15,0)))-($J96*'01_Supuestos'!L33)))*'01_Supuestos'!$F$16)</f>
        <v/>
      </c>
      <c r="AD96" s="101">
        <f>((('01_Supuestos'!M31*$I96)*'01_Supuestos'!$F$11*($H96-'01_Supuestos'!$F$9))-((('01_Supuestos'!M31*$I96)*'01_Supuestos'!$F$11*($H96-'01_Supuestos'!$F$9))*'01_Supuestos'!$F$12)-(('01_Supuestos'!M31*$I96)*'01_Supuestos'!$F$11*$K96)-(IF(('01_Supuestos'!M31*$I96)&gt;0,'01_Supuestos'!$F$15,0)))-((('01_Supuestos'!M31*$I96)*'01_Supuestos'!$F$11*($H96-'01_Supuestos'!$F$9))*'01_Supuestos'!$F$18)-($J96*'01_Supuestos'!M32)-(IF('01_Supuestos'!M30=MAX('01_Supuestos'!$C$30:$M$30),'01_Supuestos'!$F$19,0))-(MAX(0,(((('01_Supuestos'!M31*$I96)*'01_Supuestos'!$F$11*($H96-'01_Supuestos'!$F$9))-((('01_Supuestos'!M31*$I96)*'01_Supuestos'!$F$11*($H96-'01_Supuestos'!$F$9))*'01_Supuestos'!$F$12)-(('01_Supuestos'!M31*$I96)*'01_Supuestos'!$F$11*$K96)-(IF(('01_Supuestos'!M31*$I96)&gt;0,'01_Supuestos'!$F$15,0)))-($J96*'01_Supuestos'!M33)))*'01_Supuestos'!$F$16)</f>
        <v/>
      </c>
      <c r="AE96" s="101">
        <f>0</f>
        <v/>
      </c>
      <c r="AF96" s="108">
        <f>IF(S96&gt;R96,"Appraisal+Decision",IF(S96&lt;R96,"Develop Now","Indiferente"))</f>
        <v/>
      </c>
    </row>
    <row r="97">
      <c r="A97" s="6" t="n">
        <v>67</v>
      </c>
      <c r="B97" s="27">
        <f>RAND()</f>
        <v/>
      </c>
      <c r="C97" s="27">
        <f>RAND()</f>
        <v/>
      </c>
      <c r="D97" s="27">
        <f>RAND()</f>
        <v/>
      </c>
      <c r="E97" s="27">
        <f>RAND()</f>
        <v/>
      </c>
      <c r="F97" s="27">
        <f>RAND()</f>
        <v/>
      </c>
      <c r="G97" s="27">
        <f>RAND()</f>
        <v/>
      </c>
      <c r="H97" s="102">
        <f>IF(B97&lt;($B$11-$B$10)/($B$12-$B$10), $B$10+SQRT(B97*($B$11-$B$10)*($B$12-$B$10)), $B$12-SQRT((1-B97)*($B$12-$B$11)*($B$12-$B$10)))</f>
        <v/>
      </c>
      <c r="I97" s="27">
        <f>MAX(0.1,NORMINV(C97,$B$13,$B$14))</f>
        <v/>
      </c>
      <c r="J97" s="102">
        <f>'01_Supuestos'!$F$13*MAX(0.65,NORMINV(D97,1,$B$15))</f>
        <v/>
      </c>
      <c r="K97" s="102">
        <f>'01_Supuestos'!$F$14*MAX(0.6,NORMINV(E97,1,$B$16))</f>
        <v/>
      </c>
      <c r="L97" s="102">
        <f>--(F97&lt;=$B$5)</f>
        <v/>
      </c>
      <c r="M97" s="102">
        <f>IF(L97=1, IF(G97&lt;=$B$6, "+", "-"), IF(G97&lt;=(1-$B$7), "+", "-"))</f>
        <v/>
      </c>
      <c r="N97" s="103">
        <f>IF(M97="+",'05_Bayes_Arbol'!$B$16,'05_Bayes_Arbol'!$B$17)</f>
        <v/>
      </c>
      <c r="O97" s="102">
        <f>SUMPRODUCT(T97:AD97,'01_Supuestos'!$C$34:$M$34)</f>
        <v/>
      </c>
      <c r="P97" s="102">
        <f>N97*O97 + (1-N97)*$B$9</f>
        <v/>
      </c>
      <c r="Q97" s="102">
        <f>--(P97&gt;0)</f>
        <v/>
      </c>
      <c r="R97" s="102">
        <f>IF(L97=1,O97,$B$9)</f>
        <v/>
      </c>
      <c r="S97" s="102">
        <f>-$B$8 + IF(Q97=1, IF(L97=1,O97,$B$9), 0)</f>
        <v/>
      </c>
      <c r="T97" s="101">
        <f>((('01_Supuestos'!C31*$I97)*'01_Supuestos'!$F$11*($H97-'01_Supuestos'!$F$9))-((('01_Supuestos'!C31*$I97)*'01_Supuestos'!$F$11*($H97-'01_Supuestos'!$F$9))*'01_Supuestos'!$F$12)-(('01_Supuestos'!C31*$I97)*'01_Supuestos'!$F$11*$K97)-(IF(('01_Supuestos'!C31*$I97)&gt;0,'01_Supuestos'!$F$15,0)))-((('01_Supuestos'!C31*$I97)*'01_Supuestos'!$F$11*($H97-'01_Supuestos'!$F$9))*'01_Supuestos'!$F$18)-($J97*'01_Supuestos'!C32)-(IF('01_Supuestos'!C30=MAX('01_Supuestos'!$C$30:$M$30),'01_Supuestos'!$F$19,0))-(MAX(0,(((('01_Supuestos'!C31*$I97)*'01_Supuestos'!$F$11*($H97-'01_Supuestos'!$F$9))-((('01_Supuestos'!C31*$I97)*'01_Supuestos'!$F$11*($H97-'01_Supuestos'!$F$9))*'01_Supuestos'!$F$12)-(('01_Supuestos'!C31*$I97)*'01_Supuestos'!$F$11*$K97)-(IF(('01_Supuestos'!C31*$I97)&gt;0,'01_Supuestos'!$F$15,0)))-($J97*'01_Supuestos'!C33)))*'01_Supuestos'!$F$16)</f>
        <v/>
      </c>
      <c r="U97" s="101">
        <f>((('01_Supuestos'!D31*$I97)*'01_Supuestos'!$F$11*($H97-'01_Supuestos'!$F$9))-((('01_Supuestos'!D31*$I97)*'01_Supuestos'!$F$11*($H97-'01_Supuestos'!$F$9))*'01_Supuestos'!$F$12)-(('01_Supuestos'!D31*$I97)*'01_Supuestos'!$F$11*$K97)-(IF(('01_Supuestos'!D31*$I97)&gt;0,'01_Supuestos'!$F$15,0)))-((('01_Supuestos'!D31*$I97)*'01_Supuestos'!$F$11*($H97-'01_Supuestos'!$F$9))*'01_Supuestos'!$F$18)-($J97*'01_Supuestos'!D32)-(IF('01_Supuestos'!D30=MAX('01_Supuestos'!$C$30:$M$30),'01_Supuestos'!$F$19,0))-(MAX(0,(((('01_Supuestos'!D31*$I97)*'01_Supuestos'!$F$11*($H97-'01_Supuestos'!$F$9))-((('01_Supuestos'!D31*$I97)*'01_Supuestos'!$F$11*($H97-'01_Supuestos'!$F$9))*'01_Supuestos'!$F$12)-(('01_Supuestos'!D31*$I97)*'01_Supuestos'!$F$11*$K97)-(IF(('01_Supuestos'!D31*$I97)&gt;0,'01_Supuestos'!$F$15,0)))-($J97*'01_Supuestos'!D33)))*'01_Supuestos'!$F$16)</f>
        <v/>
      </c>
      <c r="V97" s="101">
        <f>((('01_Supuestos'!E31*$I97)*'01_Supuestos'!$F$11*($H97-'01_Supuestos'!$F$9))-((('01_Supuestos'!E31*$I97)*'01_Supuestos'!$F$11*($H97-'01_Supuestos'!$F$9))*'01_Supuestos'!$F$12)-(('01_Supuestos'!E31*$I97)*'01_Supuestos'!$F$11*$K97)-(IF(('01_Supuestos'!E31*$I97)&gt;0,'01_Supuestos'!$F$15,0)))-((('01_Supuestos'!E31*$I97)*'01_Supuestos'!$F$11*($H97-'01_Supuestos'!$F$9))*'01_Supuestos'!$F$18)-($J97*'01_Supuestos'!E32)-(IF('01_Supuestos'!E30=MAX('01_Supuestos'!$C$30:$M$30),'01_Supuestos'!$F$19,0))-(MAX(0,(((('01_Supuestos'!E31*$I97)*'01_Supuestos'!$F$11*($H97-'01_Supuestos'!$F$9))-((('01_Supuestos'!E31*$I97)*'01_Supuestos'!$F$11*($H97-'01_Supuestos'!$F$9))*'01_Supuestos'!$F$12)-(('01_Supuestos'!E31*$I97)*'01_Supuestos'!$F$11*$K97)-(IF(('01_Supuestos'!E31*$I97)&gt;0,'01_Supuestos'!$F$15,0)))-($J97*'01_Supuestos'!E33)))*'01_Supuestos'!$F$16)</f>
        <v/>
      </c>
      <c r="W97" s="101">
        <f>((('01_Supuestos'!F31*$I97)*'01_Supuestos'!$F$11*($H97-'01_Supuestos'!$F$9))-((('01_Supuestos'!F31*$I97)*'01_Supuestos'!$F$11*($H97-'01_Supuestos'!$F$9))*'01_Supuestos'!$F$12)-(('01_Supuestos'!F31*$I97)*'01_Supuestos'!$F$11*$K97)-(IF(('01_Supuestos'!F31*$I97)&gt;0,'01_Supuestos'!$F$15,0)))-((('01_Supuestos'!F31*$I97)*'01_Supuestos'!$F$11*($H97-'01_Supuestos'!$F$9))*'01_Supuestos'!$F$18)-($J97*'01_Supuestos'!F32)-(IF('01_Supuestos'!F30=MAX('01_Supuestos'!$C$30:$M$30),'01_Supuestos'!$F$19,0))-(MAX(0,(((('01_Supuestos'!F31*$I97)*'01_Supuestos'!$F$11*($H97-'01_Supuestos'!$F$9))-((('01_Supuestos'!F31*$I97)*'01_Supuestos'!$F$11*($H97-'01_Supuestos'!$F$9))*'01_Supuestos'!$F$12)-(('01_Supuestos'!F31*$I97)*'01_Supuestos'!$F$11*$K97)-(IF(('01_Supuestos'!F31*$I97)&gt;0,'01_Supuestos'!$F$15,0)))-($J97*'01_Supuestos'!F33)))*'01_Supuestos'!$F$16)</f>
        <v/>
      </c>
      <c r="X97" s="101">
        <f>((('01_Supuestos'!G31*$I97)*'01_Supuestos'!$F$11*($H97-'01_Supuestos'!$F$9))-((('01_Supuestos'!G31*$I97)*'01_Supuestos'!$F$11*($H97-'01_Supuestos'!$F$9))*'01_Supuestos'!$F$12)-(('01_Supuestos'!G31*$I97)*'01_Supuestos'!$F$11*$K97)-(IF(('01_Supuestos'!G31*$I97)&gt;0,'01_Supuestos'!$F$15,0)))-((('01_Supuestos'!G31*$I97)*'01_Supuestos'!$F$11*($H97-'01_Supuestos'!$F$9))*'01_Supuestos'!$F$18)-($J97*'01_Supuestos'!G32)-(IF('01_Supuestos'!G30=MAX('01_Supuestos'!$C$30:$M$30),'01_Supuestos'!$F$19,0))-(MAX(0,(((('01_Supuestos'!G31*$I97)*'01_Supuestos'!$F$11*($H97-'01_Supuestos'!$F$9))-((('01_Supuestos'!G31*$I97)*'01_Supuestos'!$F$11*($H97-'01_Supuestos'!$F$9))*'01_Supuestos'!$F$12)-(('01_Supuestos'!G31*$I97)*'01_Supuestos'!$F$11*$K97)-(IF(('01_Supuestos'!G31*$I97)&gt;0,'01_Supuestos'!$F$15,0)))-($J97*'01_Supuestos'!G33)))*'01_Supuestos'!$F$16)</f>
        <v/>
      </c>
      <c r="Y97" s="101">
        <f>((('01_Supuestos'!H31*$I97)*'01_Supuestos'!$F$11*($H97-'01_Supuestos'!$F$9))-((('01_Supuestos'!H31*$I97)*'01_Supuestos'!$F$11*($H97-'01_Supuestos'!$F$9))*'01_Supuestos'!$F$12)-(('01_Supuestos'!H31*$I97)*'01_Supuestos'!$F$11*$K97)-(IF(('01_Supuestos'!H31*$I97)&gt;0,'01_Supuestos'!$F$15,0)))-((('01_Supuestos'!H31*$I97)*'01_Supuestos'!$F$11*($H97-'01_Supuestos'!$F$9))*'01_Supuestos'!$F$18)-($J97*'01_Supuestos'!H32)-(IF('01_Supuestos'!H30=MAX('01_Supuestos'!$C$30:$M$30),'01_Supuestos'!$F$19,0))-(MAX(0,(((('01_Supuestos'!H31*$I97)*'01_Supuestos'!$F$11*($H97-'01_Supuestos'!$F$9))-((('01_Supuestos'!H31*$I97)*'01_Supuestos'!$F$11*($H97-'01_Supuestos'!$F$9))*'01_Supuestos'!$F$12)-(('01_Supuestos'!H31*$I97)*'01_Supuestos'!$F$11*$K97)-(IF(('01_Supuestos'!H31*$I97)&gt;0,'01_Supuestos'!$F$15,0)))-($J97*'01_Supuestos'!H33)))*'01_Supuestos'!$F$16)</f>
        <v/>
      </c>
      <c r="Z97" s="101">
        <f>((('01_Supuestos'!I31*$I97)*'01_Supuestos'!$F$11*($H97-'01_Supuestos'!$F$9))-((('01_Supuestos'!I31*$I97)*'01_Supuestos'!$F$11*($H97-'01_Supuestos'!$F$9))*'01_Supuestos'!$F$12)-(('01_Supuestos'!I31*$I97)*'01_Supuestos'!$F$11*$K97)-(IF(('01_Supuestos'!I31*$I97)&gt;0,'01_Supuestos'!$F$15,0)))-((('01_Supuestos'!I31*$I97)*'01_Supuestos'!$F$11*($H97-'01_Supuestos'!$F$9))*'01_Supuestos'!$F$18)-($J97*'01_Supuestos'!I32)-(IF('01_Supuestos'!I30=MAX('01_Supuestos'!$C$30:$M$30),'01_Supuestos'!$F$19,0))-(MAX(0,(((('01_Supuestos'!I31*$I97)*'01_Supuestos'!$F$11*($H97-'01_Supuestos'!$F$9))-((('01_Supuestos'!I31*$I97)*'01_Supuestos'!$F$11*($H97-'01_Supuestos'!$F$9))*'01_Supuestos'!$F$12)-(('01_Supuestos'!I31*$I97)*'01_Supuestos'!$F$11*$K97)-(IF(('01_Supuestos'!I31*$I97)&gt;0,'01_Supuestos'!$F$15,0)))-($J97*'01_Supuestos'!I33)))*'01_Supuestos'!$F$16)</f>
        <v/>
      </c>
      <c r="AA97" s="101">
        <f>((('01_Supuestos'!J31*$I97)*'01_Supuestos'!$F$11*($H97-'01_Supuestos'!$F$9))-((('01_Supuestos'!J31*$I97)*'01_Supuestos'!$F$11*($H97-'01_Supuestos'!$F$9))*'01_Supuestos'!$F$12)-(('01_Supuestos'!J31*$I97)*'01_Supuestos'!$F$11*$K97)-(IF(('01_Supuestos'!J31*$I97)&gt;0,'01_Supuestos'!$F$15,0)))-((('01_Supuestos'!J31*$I97)*'01_Supuestos'!$F$11*($H97-'01_Supuestos'!$F$9))*'01_Supuestos'!$F$18)-($J97*'01_Supuestos'!J32)-(IF('01_Supuestos'!J30=MAX('01_Supuestos'!$C$30:$M$30),'01_Supuestos'!$F$19,0))-(MAX(0,(((('01_Supuestos'!J31*$I97)*'01_Supuestos'!$F$11*($H97-'01_Supuestos'!$F$9))-((('01_Supuestos'!J31*$I97)*'01_Supuestos'!$F$11*($H97-'01_Supuestos'!$F$9))*'01_Supuestos'!$F$12)-(('01_Supuestos'!J31*$I97)*'01_Supuestos'!$F$11*$K97)-(IF(('01_Supuestos'!J31*$I97)&gt;0,'01_Supuestos'!$F$15,0)))-($J97*'01_Supuestos'!J33)))*'01_Supuestos'!$F$16)</f>
        <v/>
      </c>
      <c r="AB97" s="101">
        <f>((('01_Supuestos'!K31*$I97)*'01_Supuestos'!$F$11*($H97-'01_Supuestos'!$F$9))-((('01_Supuestos'!K31*$I97)*'01_Supuestos'!$F$11*($H97-'01_Supuestos'!$F$9))*'01_Supuestos'!$F$12)-(('01_Supuestos'!K31*$I97)*'01_Supuestos'!$F$11*$K97)-(IF(('01_Supuestos'!K31*$I97)&gt;0,'01_Supuestos'!$F$15,0)))-((('01_Supuestos'!K31*$I97)*'01_Supuestos'!$F$11*($H97-'01_Supuestos'!$F$9))*'01_Supuestos'!$F$18)-($J97*'01_Supuestos'!K32)-(IF('01_Supuestos'!K30=MAX('01_Supuestos'!$C$30:$M$30),'01_Supuestos'!$F$19,0))-(MAX(0,(((('01_Supuestos'!K31*$I97)*'01_Supuestos'!$F$11*($H97-'01_Supuestos'!$F$9))-((('01_Supuestos'!K31*$I97)*'01_Supuestos'!$F$11*($H97-'01_Supuestos'!$F$9))*'01_Supuestos'!$F$12)-(('01_Supuestos'!K31*$I97)*'01_Supuestos'!$F$11*$K97)-(IF(('01_Supuestos'!K31*$I97)&gt;0,'01_Supuestos'!$F$15,0)))-($J97*'01_Supuestos'!K33)))*'01_Supuestos'!$F$16)</f>
        <v/>
      </c>
      <c r="AC97" s="101">
        <f>((('01_Supuestos'!L31*$I97)*'01_Supuestos'!$F$11*($H97-'01_Supuestos'!$F$9))-((('01_Supuestos'!L31*$I97)*'01_Supuestos'!$F$11*($H97-'01_Supuestos'!$F$9))*'01_Supuestos'!$F$12)-(('01_Supuestos'!L31*$I97)*'01_Supuestos'!$F$11*$K97)-(IF(('01_Supuestos'!L31*$I97)&gt;0,'01_Supuestos'!$F$15,0)))-((('01_Supuestos'!L31*$I97)*'01_Supuestos'!$F$11*($H97-'01_Supuestos'!$F$9))*'01_Supuestos'!$F$18)-($J97*'01_Supuestos'!L32)-(IF('01_Supuestos'!L30=MAX('01_Supuestos'!$C$30:$M$30),'01_Supuestos'!$F$19,0))-(MAX(0,(((('01_Supuestos'!L31*$I97)*'01_Supuestos'!$F$11*($H97-'01_Supuestos'!$F$9))-((('01_Supuestos'!L31*$I97)*'01_Supuestos'!$F$11*($H97-'01_Supuestos'!$F$9))*'01_Supuestos'!$F$12)-(('01_Supuestos'!L31*$I97)*'01_Supuestos'!$F$11*$K97)-(IF(('01_Supuestos'!L31*$I97)&gt;0,'01_Supuestos'!$F$15,0)))-($J97*'01_Supuestos'!L33)))*'01_Supuestos'!$F$16)</f>
        <v/>
      </c>
      <c r="AD97" s="101">
        <f>((('01_Supuestos'!M31*$I97)*'01_Supuestos'!$F$11*($H97-'01_Supuestos'!$F$9))-((('01_Supuestos'!M31*$I97)*'01_Supuestos'!$F$11*($H97-'01_Supuestos'!$F$9))*'01_Supuestos'!$F$12)-(('01_Supuestos'!M31*$I97)*'01_Supuestos'!$F$11*$K97)-(IF(('01_Supuestos'!M31*$I97)&gt;0,'01_Supuestos'!$F$15,0)))-((('01_Supuestos'!M31*$I97)*'01_Supuestos'!$F$11*($H97-'01_Supuestos'!$F$9))*'01_Supuestos'!$F$18)-($J97*'01_Supuestos'!M32)-(IF('01_Supuestos'!M30=MAX('01_Supuestos'!$C$30:$M$30),'01_Supuestos'!$F$19,0))-(MAX(0,(((('01_Supuestos'!M31*$I97)*'01_Supuestos'!$F$11*($H97-'01_Supuestos'!$F$9))-((('01_Supuestos'!M31*$I97)*'01_Supuestos'!$F$11*($H97-'01_Supuestos'!$F$9))*'01_Supuestos'!$F$12)-(('01_Supuestos'!M31*$I97)*'01_Supuestos'!$F$11*$K97)-(IF(('01_Supuestos'!M31*$I97)&gt;0,'01_Supuestos'!$F$15,0)))-($J97*'01_Supuestos'!M33)))*'01_Supuestos'!$F$16)</f>
        <v/>
      </c>
      <c r="AE97" s="101">
        <f>0</f>
        <v/>
      </c>
      <c r="AF97" s="108">
        <f>IF(S97&gt;R97,"Appraisal+Decision",IF(S97&lt;R97,"Develop Now","Indiferente"))</f>
        <v/>
      </c>
    </row>
    <row r="98">
      <c r="A98" s="6" t="n">
        <v>68</v>
      </c>
      <c r="B98" s="27">
        <f>RAND()</f>
        <v/>
      </c>
      <c r="C98" s="27">
        <f>RAND()</f>
        <v/>
      </c>
      <c r="D98" s="27">
        <f>RAND()</f>
        <v/>
      </c>
      <c r="E98" s="27">
        <f>RAND()</f>
        <v/>
      </c>
      <c r="F98" s="27">
        <f>RAND()</f>
        <v/>
      </c>
      <c r="G98" s="27">
        <f>RAND()</f>
        <v/>
      </c>
      <c r="H98" s="102">
        <f>IF(B98&lt;($B$11-$B$10)/($B$12-$B$10), $B$10+SQRT(B98*($B$11-$B$10)*($B$12-$B$10)), $B$12-SQRT((1-B98)*($B$12-$B$11)*($B$12-$B$10)))</f>
        <v/>
      </c>
      <c r="I98" s="27">
        <f>MAX(0.1,NORMINV(C98,$B$13,$B$14))</f>
        <v/>
      </c>
      <c r="J98" s="102">
        <f>'01_Supuestos'!$F$13*MAX(0.65,NORMINV(D98,1,$B$15))</f>
        <v/>
      </c>
      <c r="K98" s="102">
        <f>'01_Supuestos'!$F$14*MAX(0.6,NORMINV(E98,1,$B$16))</f>
        <v/>
      </c>
      <c r="L98" s="102">
        <f>--(F98&lt;=$B$5)</f>
        <v/>
      </c>
      <c r="M98" s="102">
        <f>IF(L98=1, IF(G98&lt;=$B$6, "+", "-"), IF(G98&lt;=(1-$B$7), "+", "-"))</f>
        <v/>
      </c>
      <c r="N98" s="103">
        <f>IF(M98="+",'05_Bayes_Arbol'!$B$16,'05_Bayes_Arbol'!$B$17)</f>
        <v/>
      </c>
      <c r="O98" s="102">
        <f>SUMPRODUCT(T98:AD98,'01_Supuestos'!$C$34:$M$34)</f>
        <v/>
      </c>
      <c r="P98" s="102">
        <f>N98*O98 + (1-N98)*$B$9</f>
        <v/>
      </c>
      <c r="Q98" s="102">
        <f>--(P98&gt;0)</f>
        <v/>
      </c>
      <c r="R98" s="102">
        <f>IF(L98=1,O98,$B$9)</f>
        <v/>
      </c>
      <c r="S98" s="102">
        <f>-$B$8 + IF(Q98=1, IF(L98=1,O98,$B$9), 0)</f>
        <v/>
      </c>
      <c r="T98" s="101">
        <f>((('01_Supuestos'!C31*$I98)*'01_Supuestos'!$F$11*($H98-'01_Supuestos'!$F$9))-((('01_Supuestos'!C31*$I98)*'01_Supuestos'!$F$11*($H98-'01_Supuestos'!$F$9))*'01_Supuestos'!$F$12)-(('01_Supuestos'!C31*$I98)*'01_Supuestos'!$F$11*$K98)-(IF(('01_Supuestos'!C31*$I98)&gt;0,'01_Supuestos'!$F$15,0)))-((('01_Supuestos'!C31*$I98)*'01_Supuestos'!$F$11*($H98-'01_Supuestos'!$F$9))*'01_Supuestos'!$F$18)-($J98*'01_Supuestos'!C32)-(IF('01_Supuestos'!C30=MAX('01_Supuestos'!$C$30:$M$30),'01_Supuestos'!$F$19,0))-(MAX(0,(((('01_Supuestos'!C31*$I98)*'01_Supuestos'!$F$11*($H98-'01_Supuestos'!$F$9))-((('01_Supuestos'!C31*$I98)*'01_Supuestos'!$F$11*($H98-'01_Supuestos'!$F$9))*'01_Supuestos'!$F$12)-(('01_Supuestos'!C31*$I98)*'01_Supuestos'!$F$11*$K98)-(IF(('01_Supuestos'!C31*$I98)&gt;0,'01_Supuestos'!$F$15,0)))-($J98*'01_Supuestos'!C33)))*'01_Supuestos'!$F$16)</f>
        <v/>
      </c>
      <c r="U98" s="101">
        <f>((('01_Supuestos'!D31*$I98)*'01_Supuestos'!$F$11*($H98-'01_Supuestos'!$F$9))-((('01_Supuestos'!D31*$I98)*'01_Supuestos'!$F$11*($H98-'01_Supuestos'!$F$9))*'01_Supuestos'!$F$12)-(('01_Supuestos'!D31*$I98)*'01_Supuestos'!$F$11*$K98)-(IF(('01_Supuestos'!D31*$I98)&gt;0,'01_Supuestos'!$F$15,0)))-((('01_Supuestos'!D31*$I98)*'01_Supuestos'!$F$11*($H98-'01_Supuestos'!$F$9))*'01_Supuestos'!$F$18)-($J98*'01_Supuestos'!D32)-(IF('01_Supuestos'!D30=MAX('01_Supuestos'!$C$30:$M$30),'01_Supuestos'!$F$19,0))-(MAX(0,(((('01_Supuestos'!D31*$I98)*'01_Supuestos'!$F$11*($H98-'01_Supuestos'!$F$9))-((('01_Supuestos'!D31*$I98)*'01_Supuestos'!$F$11*($H98-'01_Supuestos'!$F$9))*'01_Supuestos'!$F$12)-(('01_Supuestos'!D31*$I98)*'01_Supuestos'!$F$11*$K98)-(IF(('01_Supuestos'!D31*$I98)&gt;0,'01_Supuestos'!$F$15,0)))-($J98*'01_Supuestos'!D33)))*'01_Supuestos'!$F$16)</f>
        <v/>
      </c>
      <c r="V98" s="101">
        <f>((('01_Supuestos'!E31*$I98)*'01_Supuestos'!$F$11*($H98-'01_Supuestos'!$F$9))-((('01_Supuestos'!E31*$I98)*'01_Supuestos'!$F$11*($H98-'01_Supuestos'!$F$9))*'01_Supuestos'!$F$12)-(('01_Supuestos'!E31*$I98)*'01_Supuestos'!$F$11*$K98)-(IF(('01_Supuestos'!E31*$I98)&gt;0,'01_Supuestos'!$F$15,0)))-((('01_Supuestos'!E31*$I98)*'01_Supuestos'!$F$11*($H98-'01_Supuestos'!$F$9))*'01_Supuestos'!$F$18)-($J98*'01_Supuestos'!E32)-(IF('01_Supuestos'!E30=MAX('01_Supuestos'!$C$30:$M$30),'01_Supuestos'!$F$19,0))-(MAX(0,(((('01_Supuestos'!E31*$I98)*'01_Supuestos'!$F$11*($H98-'01_Supuestos'!$F$9))-((('01_Supuestos'!E31*$I98)*'01_Supuestos'!$F$11*($H98-'01_Supuestos'!$F$9))*'01_Supuestos'!$F$12)-(('01_Supuestos'!E31*$I98)*'01_Supuestos'!$F$11*$K98)-(IF(('01_Supuestos'!E31*$I98)&gt;0,'01_Supuestos'!$F$15,0)))-($J98*'01_Supuestos'!E33)))*'01_Supuestos'!$F$16)</f>
        <v/>
      </c>
      <c r="W98" s="101">
        <f>((('01_Supuestos'!F31*$I98)*'01_Supuestos'!$F$11*($H98-'01_Supuestos'!$F$9))-((('01_Supuestos'!F31*$I98)*'01_Supuestos'!$F$11*($H98-'01_Supuestos'!$F$9))*'01_Supuestos'!$F$12)-(('01_Supuestos'!F31*$I98)*'01_Supuestos'!$F$11*$K98)-(IF(('01_Supuestos'!F31*$I98)&gt;0,'01_Supuestos'!$F$15,0)))-((('01_Supuestos'!F31*$I98)*'01_Supuestos'!$F$11*($H98-'01_Supuestos'!$F$9))*'01_Supuestos'!$F$18)-($J98*'01_Supuestos'!F32)-(IF('01_Supuestos'!F30=MAX('01_Supuestos'!$C$30:$M$30),'01_Supuestos'!$F$19,0))-(MAX(0,(((('01_Supuestos'!F31*$I98)*'01_Supuestos'!$F$11*($H98-'01_Supuestos'!$F$9))-((('01_Supuestos'!F31*$I98)*'01_Supuestos'!$F$11*($H98-'01_Supuestos'!$F$9))*'01_Supuestos'!$F$12)-(('01_Supuestos'!F31*$I98)*'01_Supuestos'!$F$11*$K98)-(IF(('01_Supuestos'!F31*$I98)&gt;0,'01_Supuestos'!$F$15,0)))-($J98*'01_Supuestos'!F33)))*'01_Supuestos'!$F$16)</f>
        <v/>
      </c>
      <c r="X98" s="101">
        <f>((('01_Supuestos'!G31*$I98)*'01_Supuestos'!$F$11*($H98-'01_Supuestos'!$F$9))-((('01_Supuestos'!G31*$I98)*'01_Supuestos'!$F$11*($H98-'01_Supuestos'!$F$9))*'01_Supuestos'!$F$12)-(('01_Supuestos'!G31*$I98)*'01_Supuestos'!$F$11*$K98)-(IF(('01_Supuestos'!G31*$I98)&gt;0,'01_Supuestos'!$F$15,0)))-((('01_Supuestos'!G31*$I98)*'01_Supuestos'!$F$11*($H98-'01_Supuestos'!$F$9))*'01_Supuestos'!$F$18)-($J98*'01_Supuestos'!G32)-(IF('01_Supuestos'!G30=MAX('01_Supuestos'!$C$30:$M$30),'01_Supuestos'!$F$19,0))-(MAX(0,(((('01_Supuestos'!G31*$I98)*'01_Supuestos'!$F$11*($H98-'01_Supuestos'!$F$9))-((('01_Supuestos'!G31*$I98)*'01_Supuestos'!$F$11*($H98-'01_Supuestos'!$F$9))*'01_Supuestos'!$F$12)-(('01_Supuestos'!G31*$I98)*'01_Supuestos'!$F$11*$K98)-(IF(('01_Supuestos'!G31*$I98)&gt;0,'01_Supuestos'!$F$15,0)))-($J98*'01_Supuestos'!G33)))*'01_Supuestos'!$F$16)</f>
        <v/>
      </c>
      <c r="Y98" s="101">
        <f>((('01_Supuestos'!H31*$I98)*'01_Supuestos'!$F$11*($H98-'01_Supuestos'!$F$9))-((('01_Supuestos'!H31*$I98)*'01_Supuestos'!$F$11*($H98-'01_Supuestos'!$F$9))*'01_Supuestos'!$F$12)-(('01_Supuestos'!H31*$I98)*'01_Supuestos'!$F$11*$K98)-(IF(('01_Supuestos'!H31*$I98)&gt;0,'01_Supuestos'!$F$15,0)))-((('01_Supuestos'!H31*$I98)*'01_Supuestos'!$F$11*($H98-'01_Supuestos'!$F$9))*'01_Supuestos'!$F$18)-($J98*'01_Supuestos'!H32)-(IF('01_Supuestos'!H30=MAX('01_Supuestos'!$C$30:$M$30),'01_Supuestos'!$F$19,0))-(MAX(0,(((('01_Supuestos'!H31*$I98)*'01_Supuestos'!$F$11*($H98-'01_Supuestos'!$F$9))-((('01_Supuestos'!H31*$I98)*'01_Supuestos'!$F$11*($H98-'01_Supuestos'!$F$9))*'01_Supuestos'!$F$12)-(('01_Supuestos'!H31*$I98)*'01_Supuestos'!$F$11*$K98)-(IF(('01_Supuestos'!H31*$I98)&gt;0,'01_Supuestos'!$F$15,0)))-($J98*'01_Supuestos'!H33)))*'01_Supuestos'!$F$16)</f>
        <v/>
      </c>
      <c r="Z98" s="101">
        <f>((('01_Supuestos'!I31*$I98)*'01_Supuestos'!$F$11*($H98-'01_Supuestos'!$F$9))-((('01_Supuestos'!I31*$I98)*'01_Supuestos'!$F$11*($H98-'01_Supuestos'!$F$9))*'01_Supuestos'!$F$12)-(('01_Supuestos'!I31*$I98)*'01_Supuestos'!$F$11*$K98)-(IF(('01_Supuestos'!I31*$I98)&gt;0,'01_Supuestos'!$F$15,0)))-((('01_Supuestos'!I31*$I98)*'01_Supuestos'!$F$11*($H98-'01_Supuestos'!$F$9))*'01_Supuestos'!$F$18)-($J98*'01_Supuestos'!I32)-(IF('01_Supuestos'!I30=MAX('01_Supuestos'!$C$30:$M$30),'01_Supuestos'!$F$19,0))-(MAX(0,(((('01_Supuestos'!I31*$I98)*'01_Supuestos'!$F$11*($H98-'01_Supuestos'!$F$9))-((('01_Supuestos'!I31*$I98)*'01_Supuestos'!$F$11*($H98-'01_Supuestos'!$F$9))*'01_Supuestos'!$F$12)-(('01_Supuestos'!I31*$I98)*'01_Supuestos'!$F$11*$K98)-(IF(('01_Supuestos'!I31*$I98)&gt;0,'01_Supuestos'!$F$15,0)))-($J98*'01_Supuestos'!I33)))*'01_Supuestos'!$F$16)</f>
        <v/>
      </c>
      <c r="AA98" s="101">
        <f>((('01_Supuestos'!J31*$I98)*'01_Supuestos'!$F$11*($H98-'01_Supuestos'!$F$9))-((('01_Supuestos'!J31*$I98)*'01_Supuestos'!$F$11*($H98-'01_Supuestos'!$F$9))*'01_Supuestos'!$F$12)-(('01_Supuestos'!J31*$I98)*'01_Supuestos'!$F$11*$K98)-(IF(('01_Supuestos'!J31*$I98)&gt;0,'01_Supuestos'!$F$15,0)))-((('01_Supuestos'!J31*$I98)*'01_Supuestos'!$F$11*($H98-'01_Supuestos'!$F$9))*'01_Supuestos'!$F$18)-($J98*'01_Supuestos'!J32)-(IF('01_Supuestos'!J30=MAX('01_Supuestos'!$C$30:$M$30),'01_Supuestos'!$F$19,0))-(MAX(0,(((('01_Supuestos'!J31*$I98)*'01_Supuestos'!$F$11*($H98-'01_Supuestos'!$F$9))-((('01_Supuestos'!J31*$I98)*'01_Supuestos'!$F$11*($H98-'01_Supuestos'!$F$9))*'01_Supuestos'!$F$12)-(('01_Supuestos'!J31*$I98)*'01_Supuestos'!$F$11*$K98)-(IF(('01_Supuestos'!J31*$I98)&gt;0,'01_Supuestos'!$F$15,0)))-($J98*'01_Supuestos'!J33)))*'01_Supuestos'!$F$16)</f>
        <v/>
      </c>
      <c r="AB98" s="101">
        <f>((('01_Supuestos'!K31*$I98)*'01_Supuestos'!$F$11*($H98-'01_Supuestos'!$F$9))-((('01_Supuestos'!K31*$I98)*'01_Supuestos'!$F$11*($H98-'01_Supuestos'!$F$9))*'01_Supuestos'!$F$12)-(('01_Supuestos'!K31*$I98)*'01_Supuestos'!$F$11*$K98)-(IF(('01_Supuestos'!K31*$I98)&gt;0,'01_Supuestos'!$F$15,0)))-((('01_Supuestos'!K31*$I98)*'01_Supuestos'!$F$11*($H98-'01_Supuestos'!$F$9))*'01_Supuestos'!$F$18)-($J98*'01_Supuestos'!K32)-(IF('01_Supuestos'!K30=MAX('01_Supuestos'!$C$30:$M$30),'01_Supuestos'!$F$19,0))-(MAX(0,(((('01_Supuestos'!K31*$I98)*'01_Supuestos'!$F$11*($H98-'01_Supuestos'!$F$9))-((('01_Supuestos'!K31*$I98)*'01_Supuestos'!$F$11*($H98-'01_Supuestos'!$F$9))*'01_Supuestos'!$F$12)-(('01_Supuestos'!K31*$I98)*'01_Supuestos'!$F$11*$K98)-(IF(('01_Supuestos'!K31*$I98)&gt;0,'01_Supuestos'!$F$15,0)))-($J98*'01_Supuestos'!K33)))*'01_Supuestos'!$F$16)</f>
        <v/>
      </c>
      <c r="AC98" s="101">
        <f>((('01_Supuestos'!L31*$I98)*'01_Supuestos'!$F$11*($H98-'01_Supuestos'!$F$9))-((('01_Supuestos'!L31*$I98)*'01_Supuestos'!$F$11*($H98-'01_Supuestos'!$F$9))*'01_Supuestos'!$F$12)-(('01_Supuestos'!L31*$I98)*'01_Supuestos'!$F$11*$K98)-(IF(('01_Supuestos'!L31*$I98)&gt;0,'01_Supuestos'!$F$15,0)))-((('01_Supuestos'!L31*$I98)*'01_Supuestos'!$F$11*($H98-'01_Supuestos'!$F$9))*'01_Supuestos'!$F$18)-($J98*'01_Supuestos'!L32)-(IF('01_Supuestos'!L30=MAX('01_Supuestos'!$C$30:$M$30),'01_Supuestos'!$F$19,0))-(MAX(0,(((('01_Supuestos'!L31*$I98)*'01_Supuestos'!$F$11*($H98-'01_Supuestos'!$F$9))-((('01_Supuestos'!L31*$I98)*'01_Supuestos'!$F$11*($H98-'01_Supuestos'!$F$9))*'01_Supuestos'!$F$12)-(('01_Supuestos'!L31*$I98)*'01_Supuestos'!$F$11*$K98)-(IF(('01_Supuestos'!L31*$I98)&gt;0,'01_Supuestos'!$F$15,0)))-($J98*'01_Supuestos'!L33)))*'01_Supuestos'!$F$16)</f>
        <v/>
      </c>
      <c r="AD98" s="101">
        <f>((('01_Supuestos'!M31*$I98)*'01_Supuestos'!$F$11*($H98-'01_Supuestos'!$F$9))-((('01_Supuestos'!M31*$I98)*'01_Supuestos'!$F$11*($H98-'01_Supuestos'!$F$9))*'01_Supuestos'!$F$12)-(('01_Supuestos'!M31*$I98)*'01_Supuestos'!$F$11*$K98)-(IF(('01_Supuestos'!M31*$I98)&gt;0,'01_Supuestos'!$F$15,0)))-((('01_Supuestos'!M31*$I98)*'01_Supuestos'!$F$11*($H98-'01_Supuestos'!$F$9))*'01_Supuestos'!$F$18)-($J98*'01_Supuestos'!M32)-(IF('01_Supuestos'!M30=MAX('01_Supuestos'!$C$30:$M$30),'01_Supuestos'!$F$19,0))-(MAX(0,(((('01_Supuestos'!M31*$I98)*'01_Supuestos'!$F$11*($H98-'01_Supuestos'!$F$9))-((('01_Supuestos'!M31*$I98)*'01_Supuestos'!$F$11*($H98-'01_Supuestos'!$F$9))*'01_Supuestos'!$F$12)-(('01_Supuestos'!M31*$I98)*'01_Supuestos'!$F$11*$K98)-(IF(('01_Supuestos'!M31*$I98)&gt;0,'01_Supuestos'!$F$15,0)))-($J98*'01_Supuestos'!M33)))*'01_Supuestos'!$F$16)</f>
        <v/>
      </c>
      <c r="AE98" s="101">
        <f>0</f>
        <v/>
      </c>
      <c r="AF98" s="108">
        <f>IF(S98&gt;R98,"Appraisal+Decision",IF(S98&lt;R98,"Develop Now","Indiferente"))</f>
        <v/>
      </c>
    </row>
    <row r="99">
      <c r="A99" s="6" t="n">
        <v>69</v>
      </c>
      <c r="B99" s="27">
        <f>RAND()</f>
        <v/>
      </c>
      <c r="C99" s="27">
        <f>RAND()</f>
        <v/>
      </c>
      <c r="D99" s="27">
        <f>RAND()</f>
        <v/>
      </c>
      <c r="E99" s="27">
        <f>RAND()</f>
        <v/>
      </c>
      <c r="F99" s="27">
        <f>RAND()</f>
        <v/>
      </c>
      <c r="G99" s="27">
        <f>RAND()</f>
        <v/>
      </c>
      <c r="H99" s="102">
        <f>IF(B99&lt;($B$11-$B$10)/($B$12-$B$10), $B$10+SQRT(B99*($B$11-$B$10)*($B$12-$B$10)), $B$12-SQRT((1-B99)*($B$12-$B$11)*($B$12-$B$10)))</f>
        <v/>
      </c>
      <c r="I99" s="27">
        <f>MAX(0.1,NORMINV(C99,$B$13,$B$14))</f>
        <v/>
      </c>
      <c r="J99" s="102">
        <f>'01_Supuestos'!$F$13*MAX(0.65,NORMINV(D99,1,$B$15))</f>
        <v/>
      </c>
      <c r="K99" s="102">
        <f>'01_Supuestos'!$F$14*MAX(0.6,NORMINV(E99,1,$B$16))</f>
        <v/>
      </c>
      <c r="L99" s="102">
        <f>--(F99&lt;=$B$5)</f>
        <v/>
      </c>
      <c r="M99" s="102">
        <f>IF(L99=1, IF(G99&lt;=$B$6, "+", "-"), IF(G99&lt;=(1-$B$7), "+", "-"))</f>
        <v/>
      </c>
      <c r="N99" s="103">
        <f>IF(M99="+",'05_Bayes_Arbol'!$B$16,'05_Bayes_Arbol'!$B$17)</f>
        <v/>
      </c>
      <c r="O99" s="102">
        <f>SUMPRODUCT(T99:AD99,'01_Supuestos'!$C$34:$M$34)</f>
        <v/>
      </c>
      <c r="P99" s="102">
        <f>N99*O99 + (1-N99)*$B$9</f>
        <v/>
      </c>
      <c r="Q99" s="102">
        <f>--(P99&gt;0)</f>
        <v/>
      </c>
      <c r="R99" s="102">
        <f>IF(L99=1,O99,$B$9)</f>
        <v/>
      </c>
      <c r="S99" s="102">
        <f>-$B$8 + IF(Q99=1, IF(L99=1,O99,$B$9), 0)</f>
        <v/>
      </c>
      <c r="T99" s="101">
        <f>((('01_Supuestos'!C31*$I99)*'01_Supuestos'!$F$11*($H99-'01_Supuestos'!$F$9))-((('01_Supuestos'!C31*$I99)*'01_Supuestos'!$F$11*($H99-'01_Supuestos'!$F$9))*'01_Supuestos'!$F$12)-(('01_Supuestos'!C31*$I99)*'01_Supuestos'!$F$11*$K99)-(IF(('01_Supuestos'!C31*$I99)&gt;0,'01_Supuestos'!$F$15,0)))-((('01_Supuestos'!C31*$I99)*'01_Supuestos'!$F$11*($H99-'01_Supuestos'!$F$9))*'01_Supuestos'!$F$18)-($J99*'01_Supuestos'!C32)-(IF('01_Supuestos'!C30=MAX('01_Supuestos'!$C$30:$M$30),'01_Supuestos'!$F$19,0))-(MAX(0,(((('01_Supuestos'!C31*$I99)*'01_Supuestos'!$F$11*($H99-'01_Supuestos'!$F$9))-((('01_Supuestos'!C31*$I99)*'01_Supuestos'!$F$11*($H99-'01_Supuestos'!$F$9))*'01_Supuestos'!$F$12)-(('01_Supuestos'!C31*$I99)*'01_Supuestos'!$F$11*$K99)-(IF(('01_Supuestos'!C31*$I99)&gt;0,'01_Supuestos'!$F$15,0)))-($J99*'01_Supuestos'!C33)))*'01_Supuestos'!$F$16)</f>
        <v/>
      </c>
      <c r="U99" s="101">
        <f>((('01_Supuestos'!D31*$I99)*'01_Supuestos'!$F$11*($H99-'01_Supuestos'!$F$9))-((('01_Supuestos'!D31*$I99)*'01_Supuestos'!$F$11*($H99-'01_Supuestos'!$F$9))*'01_Supuestos'!$F$12)-(('01_Supuestos'!D31*$I99)*'01_Supuestos'!$F$11*$K99)-(IF(('01_Supuestos'!D31*$I99)&gt;0,'01_Supuestos'!$F$15,0)))-((('01_Supuestos'!D31*$I99)*'01_Supuestos'!$F$11*($H99-'01_Supuestos'!$F$9))*'01_Supuestos'!$F$18)-($J99*'01_Supuestos'!D32)-(IF('01_Supuestos'!D30=MAX('01_Supuestos'!$C$30:$M$30),'01_Supuestos'!$F$19,0))-(MAX(0,(((('01_Supuestos'!D31*$I99)*'01_Supuestos'!$F$11*($H99-'01_Supuestos'!$F$9))-((('01_Supuestos'!D31*$I99)*'01_Supuestos'!$F$11*($H99-'01_Supuestos'!$F$9))*'01_Supuestos'!$F$12)-(('01_Supuestos'!D31*$I99)*'01_Supuestos'!$F$11*$K99)-(IF(('01_Supuestos'!D31*$I99)&gt;0,'01_Supuestos'!$F$15,0)))-($J99*'01_Supuestos'!D33)))*'01_Supuestos'!$F$16)</f>
        <v/>
      </c>
      <c r="V99" s="101">
        <f>((('01_Supuestos'!E31*$I99)*'01_Supuestos'!$F$11*($H99-'01_Supuestos'!$F$9))-((('01_Supuestos'!E31*$I99)*'01_Supuestos'!$F$11*($H99-'01_Supuestos'!$F$9))*'01_Supuestos'!$F$12)-(('01_Supuestos'!E31*$I99)*'01_Supuestos'!$F$11*$K99)-(IF(('01_Supuestos'!E31*$I99)&gt;0,'01_Supuestos'!$F$15,0)))-((('01_Supuestos'!E31*$I99)*'01_Supuestos'!$F$11*($H99-'01_Supuestos'!$F$9))*'01_Supuestos'!$F$18)-($J99*'01_Supuestos'!E32)-(IF('01_Supuestos'!E30=MAX('01_Supuestos'!$C$30:$M$30),'01_Supuestos'!$F$19,0))-(MAX(0,(((('01_Supuestos'!E31*$I99)*'01_Supuestos'!$F$11*($H99-'01_Supuestos'!$F$9))-((('01_Supuestos'!E31*$I99)*'01_Supuestos'!$F$11*($H99-'01_Supuestos'!$F$9))*'01_Supuestos'!$F$12)-(('01_Supuestos'!E31*$I99)*'01_Supuestos'!$F$11*$K99)-(IF(('01_Supuestos'!E31*$I99)&gt;0,'01_Supuestos'!$F$15,0)))-($J99*'01_Supuestos'!E33)))*'01_Supuestos'!$F$16)</f>
        <v/>
      </c>
      <c r="W99" s="101">
        <f>((('01_Supuestos'!F31*$I99)*'01_Supuestos'!$F$11*($H99-'01_Supuestos'!$F$9))-((('01_Supuestos'!F31*$I99)*'01_Supuestos'!$F$11*($H99-'01_Supuestos'!$F$9))*'01_Supuestos'!$F$12)-(('01_Supuestos'!F31*$I99)*'01_Supuestos'!$F$11*$K99)-(IF(('01_Supuestos'!F31*$I99)&gt;0,'01_Supuestos'!$F$15,0)))-((('01_Supuestos'!F31*$I99)*'01_Supuestos'!$F$11*($H99-'01_Supuestos'!$F$9))*'01_Supuestos'!$F$18)-($J99*'01_Supuestos'!F32)-(IF('01_Supuestos'!F30=MAX('01_Supuestos'!$C$30:$M$30),'01_Supuestos'!$F$19,0))-(MAX(0,(((('01_Supuestos'!F31*$I99)*'01_Supuestos'!$F$11*($H99-'01_Supuestos'!$F$9))-((('01_Supuestos'!F31*$I99)*'01_Supuestos'!$F$11*($H99-'01_Supuestos'!$F$9))*'01_Supuestos'!$F$12)-(('01_Supuestos'!F31*$I99)*'01_Supuestos'!$F$11*$K99)-(IF(('01_Supuestos'!F31*$I99)&gt;0,'01_Supuestos'!$F$15,0)))-($J99*'01_Supuestos'!F33)))*'01_Supuestos'!$F$16)</f>
        <v/>
      </c>
      <c r="X99" s="101">
        <f>((('01_Supuestos'!G31*$I99)*'01_Supuestos'!$F$11*($H99-'01_Supuestos'!$F$9))-((('01_Supuestos'!G31*$I99)*'01_Supuestos'!$F$11*($H99-'01_Supuestos'!$F$9))*'01_Supuestos'!$F$12)-(('01_Supuestos'!G31*$I99)*'01_Supuestos'!$F$11*$K99)-(IF(('01_Supuestos'!G31*$I99)&gt;0,'01_Supuestos'!$F$15,0)))-((('01_Supuestos'!G31*$I99)*'01_Supuestos'!$F$11*($H99-'01_Supuestos'!$F$9))*'01_Supuestos'!$F$18)-($J99*'01_Supuestos'!G32)-(IF('01_Supuestos'!G30=MAX('01_Supuestos'!$C$30:$M$30),'01_Supuestos'!$F$19,0))-(MAX(0,(((('01_Supuestos'!G31*$I99)*'01_Supuestos'!$F$11*($H99-'01_Supuestos'!$F$9))-((('01_Supuestos'!G31*$I99)*'01_Supuestos'!$F$11*($H99-'01_Supuestos'!$F$9))*'01_Supuestos'!$F$12)-(('01_Supuestos'!G31*$I99)*'01_Supuestos'!$F$11*$K99)-(IF(('01_Supuestos'!G31*$I99)&gt;0,'01_Supuestos'!$F$15,0)))-($J99*'01_Supuestos'!G33)))*'01_Supuestos'!$F$16)</f>
        <v/>
      </c>
      <c r="Y99" s="101">
        <f>((('01_Supuestos'!H31*$I99)*'01_Supuestos'!$F$11*($H99-'01_Supuestos'!$F$9))-((('01_Supuestos'!H31*$I99)*'01_Supuestos'!$F$11*($H99-'01_Supuestos'!$F$9))*'01_Supuestos'!$F$12)-(('01_Supuestos'!H31*$I99)*'01_Supuestos'!$F$11*$K99)-(IF(('01_Supuestos'!H31*$I99)&gt;0,'01_Supuestos'!$F$15,0)))-((('01_Supuestos'!H31*$I99)*'01_Supuestos'!$F$11*($H99-'01_Supuestos'!$F$9))*'01_Supuestos'!$F$18)-($J99*'01_Supuestos'!H32)-(IF('01_Supuestos'!H30=MAX('01_Supuestos'!$C$30:$M$30),'01_Supuestos'!$F$19,0))-(MAX(0,(((('01_Supuestos'!H31*$I99)*'01_Supuestos'!$F$11*($H99-'01_Supuestos'!$F$9))-((('01_Supuestos'!H31*$I99)*'01_Supuestos'!$F$11*($H99-'01_Supuestos'!$F$9))*'01_Supuestos'!$F$12)-(('01_Supuestos'!H31*$I99)*'01_Supuestos'!$F$11*$K99)-(IF(('01_Supuestos'!H31*$I99)&gt;0,'01_Supuestos'!$F$15,0)))-($J99*'01_Supuestos'!H33)))*'01_Supuestos'!$F$16)</f>
        <v/>
      </c>
      <c r="Z99" s="101">
        <f>((('01_Supuestos'!I31*$I99)*'01_Supuestos'!$F$11*($H99-'01_Supuestos'!$F$9))-((('01_Supuestos'!I31*$I99)*'01_Supuestos'!$F$11*($H99-'01_Supuestos'!$F$9))*'01_Supuestos'!$F$12)-(('01_Supuestos'!I31*$I99)*'01_Supuestos'!$F$11*$K99)-(IF(('01_Supuestos'!I31*$I99)&gt;0,'01_Supuestos'!$F$15,0)))-((('01_Supuestos'!I31*$I99)*'01_Supuestos'!$F$11*($H99-'01_Supuestos'!$F$9))*'01_Supuestos'!$F$18)-($J99*'01_Supuestos'!I32)-(IF('01_Supuestos'!I30=MAX('01_Supuestos'!$C$30:$M$30),'01_Supuestos'!$F$19,0))-(MAX(0,(((('01_Supuestos'!I31*$I99)*'01_Supuestos'!$F$11*($H99-'01_Supuestos'!$F$9))-((('01_Supuestos'!I31*$I99)*'01_Supuestos'!$F$11*($H99-'01_Supuestos'!$F$9))*'01_Supuestos'!$F$12)-(('01_Supuestos'!I31*$I99)*'01_Supuestos'!$F$11*$K99)-(IF(('01_Supuestos'!I31*$I99)&gt;0,'01_Supuestos'!$F$15,0)))-($J99*'01_Supuestos'!I33)))*'01_Supuestos'!$F$16)</f>
        <v/>
      </c>
      <c r="AA99" s="101">
        <f>((('01_Supuestos'!J31*$I99)*'01_Supuestos'!$F$11*($H99-'01_Supuestos'!$F$9))-((('01_Supuestos'!J31*$I99)*'01_Supuestos'!$F$11*($H99-'01_Supuestos'!$F$9))*'01_Supuestos'!$F$12)-(('01_Supuestos'!J31*$I99)*'01_Supuestos'!$F$11*$K99)-(IF(('01_Supuestos'!J31*$I99)&gt;0,'01_Supuestos'!$F$15,0)))-((('01_Supuestos'!J31*$I99)*'01_Supuestos'!$F$11*($H99-'01_Supuestos'!$F$9))*'01_Supuestos'!$F$18)-($J99*'01_Supuestos'!J32)-(IF('01_Supuestos'!J30=MAX('01_Supuestos'!$C$30:$M$30),'01_Supuestos'!$F$19,0))-(MAX(0,(((('01_Supuestos'!J31*$I99)*'01_Supuestos'!$F$11*($H99-'01_Supuestos'!$F$9))-((('01_Supuestos'!J31*$I99)*'01_Supuestos'!$F$11*($H99-'01_Supuestos'!$F$9))*'01_Supuestos'!$F$12)-(('01_Supuestos'!J31*$I99)*'01_Supuestos'!$F$11*$K99)-(IF(('01_Supuestos'!J31*$I99)&gt;0,'01_Supuestos'!$F$15,0)))-($J99*'01_Supuestos'!J33)))*'01_Supuestos'!$F$16)</f>
        <v/>
      </c>
      <c r="AB99" s="101">
        <f>((('01_Supuestos'!K31*$I99)*'01_Supuestos'!$F$11*($H99-'01_Supuestos'!$F$9))-((('01_Supuestos'!K31*$I99)*'01_Supuestos'!$F$11*($H99-'01_Supuestos'!$F$9))*'01_Supuestos'!$F$12)-(('01_Supuestos'!K31*$I99)*'01_Supuestos'!$F$11*$K99)-(IF(('01_Supuestos'!K31*$I99)&gt;0,'01_Supuestos'!$F$15,0)))-((('01_Supuestos'!K31*$I99)*'01_Supuestos'!$F$11*($H99-'01_Supuestos'!$F$9))*'01_Supuestos'!$F$18)-($J99*'01_Supuestos'!K32)-(IF('01_Supuestos'!K30=MAX('01_Supuestos'!$C$30:$M$30),'01_Supuestos'!$F$19,0))-(MAX(0,(((('01_Supuestos'!K31*$I99)*'01_Supuestos'!$F$11*($H99-'01_Supuestos'!$F$9))-((('01_Supuestos'!K31*$I99)*'01_Supuestos'!$F$11*($H99-'01_Supuestos'!$F$9))*'01_Supuestos'!$F$12)-(('01_Supuestos'!K31*$I99)*'01_Supuestos'!$F$11*$K99)-(IF(('01_Supuestos'!K31*$I99)&gt;0,'01_Supuestos'!$F$15,0)))-($J99*'01_Supuestos'!K33)))*'01_Supuestos'!$F$16)</f>
        <v/>
      </c>
      <c r="AC99" s="101">
        <f>((('01_Supuestos'!L31*$I99)*'01_Supuestos'!$F$11*($H99-'01_Supuestos'!$F$9))-((('01_Supuestos'!L31*$I99)*'01_Supuestos'!$F$11*($H99-'01_Supuestos'!$F$9))*'01_Supuestos'!$F$12)-(('01_Supuestos'!L31*$I99)*'01_Supuestos'!$F$11*$K99)-(IF(('01_Supuestos'!L31*$I99)&gt;0,'01_Supuestos'!$F$15,0)))-((('01_Supuestos'!L31*$I99)*'01_Supuestos'!$F$11*($H99-'01_Supuestos'!$F$9))*'01_Supuestos'!$F$18)-($J99*'01_Supuestos'!L32)-(IF('01_Supuestos'!L30=MAX('01_Supuestos'!$C$30:$M$30),'01_Supuestos'!$F$19,0))-(MAX(0,(((('01_Supuestos'!L31*$I99)*'01_Supuestos'!$F$11*($H99-'01_Supuestos'!$F$9))-((('01_Supuestos'!L31*$I99)*'01_Supuestos'!$F$11*($H99-'01_Supuestos'!$F$9))*'01_Supuestos'!$F$12)-(('01_Supuestos'!L31*$I99)*'01_Supuestos'!$F$11*$K99)-(IF(('01_Supuestos'!L31*$I99)&gt;0,'01_Supuestos'!$F$15,0)))-($J99*'01_Supuestos'!L33)))*'01_Supuestos'!$F$16)</f>
        <v/>
      </c>
      <c r="AD99" s="101">
        <f>((('01_Supuestos'!M31*$I99)*'01_Supuestos'!$F$11*($H99-'01_Supuestos'!$F$9))-((('01_Supuestos'!M31*$I99)*'01_Supuestos'!$F$11*($H99-'01_Supuestos'!$F$9))*'01_Supuestos'!$F$12)-(('01_Supuestos'!M31*$I99)*'01_Supuestos'!$F$11*$K99)-(IF(('01_Supuestos'!M31*$I99)&gt;0,'01_Supuestos'!$F$15,0)))-((('01_Supuestos'!M31*$I99)*'01_Supuestos'!$F$11*($H99-'01_Supuestos'!$F$9))*'01_Supuestos'!$F$18)-($J99*'01_Supuestos'!M32)-(IF('01_Supuestos'!M30=MAX('01_Supuestos'!$C$30:$M$30),'01_Supuestos'!$F$19,0))-(MAX(0,(((('01_Supuestos'!M31*$I99)*'01_Supuestos'!$F$11*($H99-'01_Supuestos'!$F$9))-((('01_Supuestos'!M31*$I99)*'01_Supuestos'!$F$11*($H99-'01_Supuestos'!$F$9))*'01_Supuestos'!$F$12)-(('01_Supuestos'!M31*$I99)*'01_Supuestos'!$F$11*$K99)-(IF(('01_Supuestos'!M31*$I99)&gt;0,'01_Supuestos'!$F$15,0)))-($J99*'01_Supuestos'!M33)))*'01_Supuestos'!$F$16)</f>
        <v/>
      </c>
      <c r="AE99" s="101">
        <f>0</f>
        <v/>
      </c>
      <c r="AF99" s="108">
        <f>IF(S99&gt;R99,"Appraisal+Decision",IF(S99&lt;R99,"Develop Now","Indiferente"))</f>
        <v/>
      </c>
    </row>
    <row r="100">
      <c r="A100" s="6" t="n">
        <v>70</v>
      </c>
      <c r="B100" s="27">
        <f>RAND()</f>
        <v/>
      </c>
      <c r="C100" s="27">
        <f>RAND()</f>
        <v/>
      </c>
      <c r="D100" s="27">
        <f>RAND()</f>
        <v/>
      </c>
      <c r="E100" s="27">
        <f>RAND()</f>
        <v/>
      </c>
      <c r="F100" s="27">
        <f>RAND()</f>
        <v/>
      </c>
      <c r="G100" s="27">
        <f>RAND()</f>
        <v/>
      </c>
      <c r="H100" s="102">
        <f>IF(B100&lt;($B$11-$B$10)/($B$12-$B$10), $B$10+SQRT(B100*($B$11-$B$10)*($B$12-$B$10)), $B$12-SQRT((1-B100)*($B$12-$B$11)*($B$12-$B$10)))</f>
        <v/>
      </c>
      <c r="I100" s="27">
        <f>MAX(0.1,NORMINV(C100,$B$13,$B$14))</f>
        <v/>
      </c>
      <c r="J100" s="102">
        <f>'01_Supuestos'!$F$13*MAX(0.65,NORMINV(D100,1,$B$15))</f>
        <v/>
      </c>
      <c r="K100" s="102">
        <f>'01_Supuestos'!$F$14*MAX(0.6,NORMINV(E100,1,$B$16))</f>
        <v/>
      </c>
      <c r="L100" s="102">
        <f>--(F100&lt;=$B$5)</f>
        <v/>
      </c>
      <c r="M100" s="102">
        <f>IF(L100=1, IF(G100&lt;=$B$6, "+", "-"), IF(G100&lt;=(1-$B$7), "+", "-"))</f>
        <v/>
      </c>
      <c r="N100" s="103">
        <f>IF(M100="+",'05_Bayes_Arbol'!$B$16,'05_Bayes_Arbol'!$B$17)</f>
        <v/>
      </c>
      <c r="O100" s="102">
        <f>SUMPRODUCT(T100:AD100,'01_Supuestos'!$C$34:$M$34)</f>
        <v/>
      </c>
      <c r="P100" s="102">
        <f>N100*O100 + (1-N100)*$B$9</f>
        <v/>
      </c>
      <c r="Q100" s="102">
        <f>--(P100&gt;0)</f>
        <v/>
      </c>
      <c r="R100" s="102">
        <f>IF(L100=1,O100,$B$9)</f>
        <v/>
      </c>
      <c r="S100" s="102">
        <f>-$B$8 + IF(Q100=1, IF(L100=1,O100,$B$9), 0)</f>
        <v/>
      </c>
      <c r="T100" s="101">
        <f>((('01_Supuestos'!C31*$I100)*'01_Supuestos'!$F$11*($H100-'01_Supuestos'!$F$9))-((('01_Supuestos'!C31*$I100)*'01_Supuestos'!$F$11*($H100-'01_Supuestos'!$F$9))*'01_Supuestos'!$F$12)-(('01_Supuestos'!C31*$I100)*'01_Supuestos'!$F$11*$K100)-(IF(('01_Supuestos'!C31*$I100)&gt;0,'01_Supuestos'!$F$15,0)))-((('01_Supuestos'!C31*$I100)*'01_Supuestos'!$F$11*($H100-'01_Supuestos'!$F$9))*'01_Supuestos'!$F$18)-($J100*'01_Supuestos'!C32)-(IF('01_Supuestos'!C30=MAX('01_Supuestos'!$C$30:$M$30),'01_Supuestos'!$F$19,0))-(MAX(0,(((('01_Supuestos'!C31*$I100)*'01_Supuestos'!$F$11*($H100-'01_Supuestos'!$F$9))-((('01_Supuestos'!C31*$I100)*'01_Supuestos'!$F$11*($H100-'01_Supuestos'!$F$9))*'01_Supuestos'!$F$12)-(('01_Supuestos'!C31*$I100)*'01_Supuestos'!$F$11*$K100)-(IF(('01_Supuestos'!C31*$I100)&gt;0,'01_Supuestos'!$F$15,0)))-($J100*'01_Supuestos'!C33)))*'01_Supuestos'!$F$16)</f>
        <v/>
      </c>
      <c r="U100" s="101">
        <f>((('01_Supuestos'!D31*$I100)*'01_Supuestos'!$F$11*($H100-'01_Supuestos'!$F$9))-((('01_Supuestos'!D31*$I100)*'01_Supuestos'!$F$11*($H100-'01_Supuestos'!$F$9))*'01_Supuestos'!$F$12)-(('01_Supuestos'!D31*$I100)*'01_Supuestos'!$F$11*$K100)-(IF(('01_Supuestos'!D31*$I100)&gt;0,'01_Supuestos'!$F$15,0)))-((('01_Supuestos'!D31*$I100)*'01_Supuestos'!$F$11*($H100-'01_Supuestos'!$F$9))*'01_Supuestos'!$F$18)-($J100*'01_Supuestos'!D32)-(IF('01_Supuestos'!D30=MAX('01_Supuestos'!$C$30:$M$30),'01_Supuestos'!$F$19,0))-(MAX(0,(((('01_Supuestos'!D31*$I100)*'01_Supuestos'!$F$11*($H100-'01_Supuestos'!$F$9))-((('01_Supuestos'!D31*$I100)*'01_Supuestos'!$F$11*($H100-'01_Supuestos'!$F$9))*'01_Supuestos'!$F$12)-(('01_Supuestos'!D31*$I100)*'01_Supuestos'!$F$11*$K100)-(IF(('01_Supuestos'!D31*$I100)&gt;0,'01_Supuestos'!$F$15,0)))-($J100*'01_Supuestos'!D33)))*'01_Supuestos'!$F$16)</f>
        <v/>
      </c>
      <c r="V100" s="101">
        <f>((('01_Supuestos'!E31*$I100)*'01_Supuestos'!$F$11*($H100-'01_Supuestos'!$F$9))-((('01_Supuestos'!E31*$I100)*'01_Supuestos'!$F$11*($H100-'01_Supuestos'!$F$9))*'01_Supuestos'!$F$12)-(('01_Supuestos'!E31*$I100)*'01_Supuestos'!$F$11*$K100)-(IF(('01_Supuestos'!E31*$I100)&gt;0,'01_Supuestos'!$F$15,0)))-((('01_Supuestos'!E31*$I100)*'01_Supuestos'!$F$11*($H100-'01_Supuestos'!$F$9))*'01_Supuestos'!$F$18)-($J100*'01_Supuestos'!E32)-(IF('01_Supuestos'!E30=MAX('01_Supuestos'!$C$30:$M$30),'01_Supuestos'!$F$19,0))-(MAX(0,(((('01_Supuestos'!E31*$I100)*'01_Supuestos'!$F$11*($H100-'01_Supuestos'!$F$9))-((('01_Supuestos'!E31*$I100)*'01_Supuestos'!$F$11*($H100-'01_Supuestos'!$F$9))*'01_Supuestos'!$F$12)-(('01_Supuestos'!E31*$I100)*'01_Supuestos'!$F$11*$K100)-(IF(('01_Supuestos'!E31*$I100)&gt;0,'01_Supuestos'!$F$15,0)))-($J100*'01_Supuestos'!E33)))*'01_Supuestos'!$F$16)</f>
        <v/>
      </c>
      <c r="W100" s="101">
        <f>((('01_Supuestos'!F31*$I100)*'01_Supuestos'!$F$11*($H100-'01_Supuestos'!$F$9))-((('01_Supuestos'!F31*$I100)*'01_Supuestos'!$F$11*($H100-'01_Supuestos'!$F$9))*'01_Supuestos'!$F$12)-(('01_Supuestos'!F31*$I100)*'01_Supuestos'!$F$11*$K100)-(IF(('01_Supuestos'!F31*$I100)&gt;0,'01_Supuestos'!$F$15,0)))-((('01_Supuestos'!F31*$I100)*'01_Supuestos'!$F$11*($H100-'01_Supuestos'!$F$9))*'01_Supuestos'!$F$18)-($J100*'01_Supuestos'!F32)-(IF('01_Supuestos'!F30=MAX('01_Supuestos'!$C$30:$M$30),'01_Supuestos'!$F$19,0))-(MAX(0,(((('01_Supuestos'!F31*$I100)*'01_Supuestos'!$F$11*($H100-'01_Supuestos'!$F$9))-((('01_Supuestos'!F31*$I100)*'01_Supuestos'!$F$11*($H100-'01_Supuestos'!$F$9))*'01_Supuestos'!$F$12)-(('01_Supuestos'!F31*$I100)*'01_Supuestos'!$F$11*$K100)-(IF(('01_Supuestos'!F31*$I100)&gt;0,'01_Supuestos'!$F$15,0)))-($J100*'01_Supuestos'!F33)))*'01_Supuestos'!$F$16)</f>
        <v/>
      </c>
      <c r="X100" s="101">
        <f>((('01_Supuestos'!G31*$I100)*'01_Supuestos'!$F$11*($H100-'01_Supuestos'!$F$9))-((('01_Supuestos'!G31*$I100)*'01_Supuestos'!$F$11*($H100-'01_Supuestos'!$F$9))*'01_Supuestos'!$F$12)-(('01_Supuestos'!G31*$I100)*'01_Supuestos'!$F$11*$K100)-(IF(('01_Supuestos'!G31*$I100)&gt;0,'01_Supuestos'!$F$15,0)))-((('01_Supuestos'!G31*$I100)*'01_Supuestos'!$F$11*($H100-'01_Supuestos'!$F$9))*'01_Supuestos'!$F$18)-($J100*'01_Supuestos'!G32)-(IF('01_Supuestos'!G30=MAX('01_Supuestos'!$C$30:$M$30),'01_Supuestos'!$F$19,0))-(MAX(0,(((('01_Supuestos'!G31*$I100)*'01_Supuestos'!$F$11*($H100-'01_Supuestos'!$F$9))-((('01_Supuestos'!G31*$I100)*'01_Supuestos'!$F$11*($H100-'01_Supuestos'!$F$9))*'01_Supuestos'!$F$12)-(('01_Supuestos'!G31*$I100)*'01_Supuestos'!$F$11*$K100)-(IF(('01_Supuestos'!G31*$I100)&gt;0,'01_Supuestos'!$F$15,0)))-($J100*'01_Supuestos'!G33)))*'01_Supuestos'!$F$16)</f>
        <v/>
      </c>
      <c r="Y100" s="101">
        <f>((('01_Supuestos'!H31*$I100)*'01_Supuestos'!$F$11*($H100-'01_Supuestos'!$F$9))-((('01_Supuestos'!H31*$I100)*'01_Supuestos'!$F$11*($H100-'01_Supuestos'!$F$9))*'01_Supuestos'!$F$12)-(('01_Supuestos'!H31*$I100)*'01_Supuestos'!$F$11*$K100)-(IF(('01_Supuestos'!H31*$I100)&gt;0,'01_Supuestos'!$F$15,0)))-((('01_Supuestos'!H31*$I100)*'01_Supuestos'!$F$11*($H100-'01_Supuestos'!$F$9))*'01_Supuestos'!$F$18)-($J100*'01_Supuestos'!H32)-(IF('01_Supuestos'!H30=MAX('01_Supuestos'!$C$30:$M$30),'01_Supuestos'!$F$19,0))-(MAX(0,(((('01_Supuestos'!H31*$I100)*'01_Supuestos'!$F$11*($H100-'01_Supuestos'!$F$9))-((('01_Supuestos'!H31*$I100)*'01_Supuestos'!$F$11*($H100-'01_Supuestos'!$F$9))*'01_Supuestos'!$F$12)-(('01_Supuestos'!H31*$I100)*'01_Supuestos'!$F$11*$K100)-(IF(('01_Supuestos'!H31*$I100)&gt;0,'01_Supuestos'!$F$15,0)))-($J100*'01_Supuestos'!H33)))*'01_Supuestos'!$F$16)</f>
        <v/>
      </c>
      <c r="Z100" s="101">
        <f>((('01_Supuestos'!I31*$I100)*'01_Supuestos'!$F$11*($H100-'01_Supuestos'!$F$9))-((('01_Supuestos'!I31*$I100)*'01_Supuestos'!$F$11*($H100-'01_Supuestos'!$F$9))*'01_Supuestos'!$F$12)-(('01_Supuestos'!I31*$I100)*'01_Supuestos'!$F$11*$K100)-(IF(('01_Supuestos'!I31*$I100)&gt;0,'01_Supuestos'!$F$15,0)))-((('01_Supuestos'!I31*$I100)*'01_Supuestos'!$F$11*($H100-'01_Supuestos'!$F$9))*'01_Supuestos'!$F$18)-($J100*'01_Supuestos'!I32)-(IF('01_Supuestos'!I30=MAX('01_Supuestos'!$C$30:$M$30),'01_Supuestos'!$F$19,0))-(MAX(0,(((('01_Supuestos'!I31*$I100)*'01_Supuestos'!$F$11*($H100-'01_Supuestos'!$F$9))-((('01_Supuestos'!I31*$I100)*'01_Supuestos'!$F$11*($H100-'01_Supuestos'!$F$9))*'01_Supuestos'!$F$12)-(('01_Supuestos'!I31*$I100)*'01_Supuestos'!$F$11*$K100)-(IF(('01_Supuestos'!I31*$I100)&gt;0,'01_Supuestos'!$F$15,0)))-($J100*'01_Supuestos'!I33)))*'01_Supuestos'!$F$16)</f>
        <v/>
      </c>
      <c r="AA100" s="101">
        <f>((('01_Supuestos'!J31*$I100)*'01_Supuestos'!$F$11*($H100-'01_Supuestos'!$F$9))-((('01_Supuestos'!J31*$I100)*'01_Supuestos'!$F$11*($H100-'01_Supuestos'!$F$9))*'01_Supuestos'!$F$12)-(('01_Supuestos'!J31*$I100)*'01_Supuestos'!$F$11*$K100)-(IF(('01_Supuestos'!J31*$I100)&gt;0,'01_Supuestos'!$F$15,0)))-((('01_Supuestos'!J31*$I100)*'01_Supuestos'!$F$11*($H100-'01_Supuestos'!$F$9))*'01_Supuestos'!$F$18)-($J100*'01_Supuestos'!J32)-(IF('01_Supuestos'!J30=MAX('01_Supuestos'!$C$30:$M$30),'01_Supuestos'!$F$19,0))-(MAX(0,(((('01_Supuestos'!J31*$I100)*'01_Supuestos'!$F$11*($H100-'01_Supuestos'!$F$9))-((('01_Supuestos'!J31*$I100)*'01_Supuestos'!$F$11*($H100-'01_Supuestos'!$F$9))*'01_Supuestos'!$F$12)-(('01_Supuestos'!J31*$I100)*'01_Supuestos'!$F$11*$K100)-(IF(('01_Supuestos'!J31*$I100)&gt;0,'01_Supuestos'!$F$15,0)))-($J100*'01_Supuestos'!J33)))*'01_Supuestos'!$F$16)</f>
        <v/>
      </c>
      <c r="AB100" s="101">
        <f>((('01_Supuestos'!K31*$I100)*'01_Supuestos'!$F$11*($H100-'01_Supuestos'!$F$9))-((('01_Supuestos'!K31*$I100)*'01_Supuestos'!$F$11*($H100-'01_Supuestos'!$F$9))*'01_Supuestos'!$F$12)-(('01_Supuestos'!K31*$I100)*'01_Supuestos'!$F$11*$K100)-(IF(('01_Supuestos'!K31*$I100)&gt;0,'01_Supuestos'!$F$15,0)))-((('01_Supuestos'!K31*$I100)*'01_Supuestos'!$F$11*($H100-'01_Supuestos'!$F$9))*'01_Supuestos'!$F$18)-($J100*'01_Supuestos'!K32)-(IF('01_Supuestos'!K30=MAX('01_Supuestos'!$C$30:$M$30),'01_Supuestos'!$F$19,0))-(MAX(0,(((('01_Supuestos'!K31*$I100)*'01_Supuestos'!$F$11*($H100-'01_Supuestos'!$F$9))-((('01_Supuestos'!K31*$I100)*'01_Supuestos'!$F$11*($H100-'01_Supuestos'!$F$9))*'01_Supuestos'!$F$12)-(('01_Supuestos'!K31*$I100)*'01_Supuestos'!$F$11*$K100)-(IF(('01_Supuestos'!K31*$I100)&gt;0,'01_Supuestos'!$F$15,0)))-($J100*'01_Supuestos'!K33)))*'01_Supuestos'!$F$16)</f>
        <v/>
      </c>
      <c r="AC100" s="101">
        <f>((('01_Supuestos'!L31*$I100)*'01_Supuestos'!$F$11*($H100-'01_Supuestos'!$F$9))-((('01_Supuestos'!L31*$I100)*'01_Supuestos'!$F$11*($H100-'01_Supuestos'!$F$9))*'01_Supuestos'!$F$12)-(('01_Supuestos'!L31*$I100)*'01_Supuestos'!$F$11*$K100)-(IF(('01_Supuestos'!L31*$I100)&gt;0,'01_Supuestos'!$F$15,0)))-((('01_Supuestos'!L31*$I100)*'01_Supuestos'!$F$11*($H100-'01_Supuestos'!$F$9))*'01_Supuestos'!$F$18)-($J100*'01_Supuestos'!L32)-(IF('01_Supuestos'!L30=MAX('01_Supuestos'!$C$30:$M$30),'01_Supuestos'!$F$19,0))-(MAX(0,(((('01_Supuestos'!L31*$I100)*'01_Supuestos'!$F$11*($H100-'01_Supuestos'!$F$9))-((('01_Supuestos'!L31*$I100)*'01_Supuestos'!$F$11*($H100-'01_Supuestos'!$F$9))*'01_Supuestos'!$F$12)-(('01_Supuestos'!L31*$I100)*'01_Supuestos'!$F$11*$K100)-(IF(('01_Supuestos'!L31*$I100)&gt;0,'01_Supuestos'!$F$15,0)))-($J100*'01_Supuestos'!L33)))*'01_Supuestos'!$F$16)</f>
        <v/>
      </c>
      <c r="AD100" s="101">
        <f>((('01_Supuestos'!M31*$I100)*'01_Supuestos'!$F$11*($H100-'01_Supuestos'!$F$9))-((('01_Supuestos'!M31*$I100)*'01_Supuestos'!$F$11*($H100-'01_Supuestos'!$F$9))*'01_Supuestos'!$F$12)-(('01_Supuestos'!M31*$I100)*'01_Supuestos'!$F$11*$K100)-(IF(('01_Supuestos'!M31*$I100)&gt;0,'01_Supuestos'!$F$15,0)))-((('01_Supuestos'!M31*$I100)*'01_Supuestos'!$F$11*($H100-'01_Supuestos'!$F$9))*'01_Supuestos'!$F$18)-($J100*'01_Supuestos'!M32)-(IF('01_Supuestos'!M30=MAX('01_Supuestos'!$C$30:$M$30),'01_Supuestos'!$F$19,0))-(MAX(0,(((('01_Supuestos'!M31*$I100)*'01_Supuestos'!$F$11*($H100-'01_Supuestos'!$F$9))-((('01_Supuestos'!M31*$I100)*'01_Supuestos'!$F$11*($H100-'01_Supuestos'!$F$9))*'01_Supuestos'!$F$12)-(('01_Supuestos'!M31*$I100)*'01_Supuestos'!$F$11*$K100)-(IF(('01_Supuestos'!M31*$I100)&gt;0,'01_Supuestos'!$F$15,0)))-($J100*'01_Supuestos'!M33)))*'01_Supuestos'!$F$16)</f>
        <v/>
      </c>
      <c r="AE100" s="101">
        <f>0</f>
        <v/>
      </c>
      <c r="AF100" s="108">
        <f>IF(S100&gt;R100,"Appraisal+Decision",IF(S100&lt;R100,"Develop Now","Indiferente"))</f>
        <v/>
      </c>
    </row>
    <row r="101">
      <c r="A101" s="6" t="n">
        <v>71</v>
      </c>
      <c r="B101" s="27">
        <f>RAND()</f>
        <v/>
      </c>
      <c r="C101" s="27">
        <f>RAND()</f>
        <v/>
      </c>
      <c r="D101" s="27">
        <f>RAND()</f>
        <v/>
      </c>
      <c r="E101" s="27">
        <f>RAND()</f>
        <v/>
      </c>
      <c r="F101" s="27">
        <f>RAND()</f>
        <v/>
      </c>
      <c r="G101" s="27">
        <f>RAND()</f>
        <v/>
      </c>
      <c r="H101" s="102">
        <f>IF(B101&lt;($B$11-$B$10)/($B$12-$B$10), $B$10+SQRT(B101*($B$11-$B$10)*($B$12-$B$10)), $B$12-SQRT((1-B101)*($B$12-$B$11)*($B$12-$B$10)))</f>
        <v/>
      </c>
      <c r="I101" s="27">
        <f>MAX(0.1,NORMINV(C101,$B$13,$B$14))</f>
        <v/>
      </c>
      <c r="J101" s="102">
        <f>'01_Supuestos'!$F$13*MAX(0.65,NORMINV(D101,1,$B$15))</f>
        <v/>
      </c>
      <c r="K101" s="102">
        <f>'01_Supuestos'!$F$14*MAX(0.6,NORMINV(E101,1,$B$16))</f>
        <v/>
      </c>
      <c r="L101" s="102">
        <f>--(F101&lt;=$B$5)</f>
        <v/>
      </c>
      <c r="M101" s="102">
        <f>IF(L101=1, IF(G101&lt;=$B$6, "+", "-"), IF(G101&lt;=(1-$B$7), "+", "-"))</f>
        <v/>
      </c>
      <c r="N101" s="103">
        <f>IF(M101="+",'05_Bayes_Arbol'!$B$16,'05_Bayes_Arbol'!$B$17)</f>
        <v/>
      </c>
      <c r="O101" s="102">
        <f>SUMPRODUCT(T101:AD101,'01_Supuestos'!$C$34:$M$34)</f>
        <v/>
      </c>
      <c r="P101" s="102">
        <f>N101*O101 + (1-N101)*$B$9</f>
        <v/>
      </c>
      <c r="Q101" s="102">
        <f>--(P101&gt;0)</f>
        <v/>
      </c>
      <c r="R101" s="102">
        <f>IF(L101=1,O101,$B$9)</f>
        <v/>
      </c>
      <c r="S101" s="102">
        <f>-$B$8 + IF(Q101=1, IF(L101=1,O101,$B$9), 0)</f>
        <v/>
      </c>
      <c r="T101" s="101">
        <f>((('01_Supuestos'!C31*$I101)*'01_Supuestos'!$F$11*($H101-'01_Supuestos'!$F$9))-((('01_Supuestos'!C31*$I101)*'01_Supuestos'!$F$11*($H101-'01_Supuestos'!$F$9))*'01_Supuestos'!$F$12)-(('01_Supuestos'!C31*$I101)*'01_Supuestos'!$F$11*$K101)-(IF(('01_Supuestos'!C31*$I101)&gt;0,'01_Supuestos'!$F$15,0)))-((('01_Supuestos'!C31*$I101)*'01_Supuestos'!$F$11*($H101-'01_Supuestos'!$F$9))*'01_Supuestos'!$F$18)-($J101*'01_Supuestos'!C32)-(IF('01_Supuestos'!C30=MAX('01_Supuestos'!$C$30:$M$30),'01_Supuestos'!$F$19,0))-(MAX(0,(((('01_Supuestos'!C31*$I101)*'01_Supuestos'!$F$11*($H101-'01_Supuestos'!$F$9))-((('01_Supuestos'!C31*$I101)*'01_Supuestos'!$F$11*($H101-'01_Supuestos'!$F$9))*'01_Supuestos'!$F$12)-(('01_Supuestos'!C31*$I101)*'01_Supuestos'!$F$11*$K101)-(IF(('01_Supuestos'!C31*$I101)&gt;0,'01_Supuestos'!$F$15,0)))-($J101*'01_Supuestos'!C33)))*'01_Supuestos'!$F$16)</f>
        <v/>
      </c>
      <c r="U101" s="101">
        <f>((('01_Supuestos'!D31*$I101)*'01_Supuestos'!$F$11*($H101-'01_Supuestos'!$F$9))-((('01_Supuestos'!D31*$I101)*'01_Supuestos'!$F$11*($H101-'01_Supuestos'!$F$9))*'01_Supuestos'!$F$12)-(('01_Supuestos'!D31*$I101)*'01_Supuestos'!$F$11*$K101)-(IF(('01_Supuestos'!D31*$I101)&gt;0,'01_Supuestos'!$F$15,0)))-((('01_Supuestos'!D31*$I101)*'01_Supuestos'!$F$11*($H101-'01_Supuestos'!$F$9))*'01_Supuestos'!$F$18)-($J101*'01_Supuestos'!D32)-(IF('01_Supuestos'!D30=MAX('01_Supuestos'!$C$30:$M$30),'01_Supuestos'!$F$19,0))-(MAX(0,(((('01_Supuestos'!D31*$I101)*'01_Supuestos'!$F$11*($H101-'01_Supuestos'!$F$9))-((('01_Supuestos'!D31*$I101)*'01_Supuestos'!$F$11*($H101-'01_Supuestos'!$F$9))*'01_Supuestos'!$F$12)-(('01_Supuestos'!D31*$I101)*'01_Supuestos'!$F$11*$K101)-(IF(('01_Supuestos'!D31*$I101)&gt;0,'01_Supuestos'!$F$15,0)))-($J101*'01_Supuestos'!D33)))*'01_Supuestos'!$F$16)</f>
        <v/>
      </c>
      <c r="V101" s="101">
        <f>((('01_Supuestos'!E31*$I101)*'01_Supuestos'!$F$11*($H101-'01_Supuestos'!$F$9))-((('01_Supuestos'!E31*$I101)*'01_Supuestos'!$F$11*($H101-'01_Supuestos'!$F$9))*'01_Supuestos'!$F$12)-(('01_Supuestos'!E31*$I101)*'01_Supuestos'!$F$11*$K101)-(IF(('01_Supuestos'!E31*$I101)&gt;0,'01_Supuestos'!$F$15,0)))-((('01_Supuestos'!E31*$I101)*'01_Supuestos'!$F$11*($H101-'01_Supuestos'!$F$9))*'01_Supuestos'!$F$18)-($J101*'01_Supuestos'!E32)-(IF('01_Supuestos'!E30=MAX('01_Supuestos'!$C$30:$M$30),'01_Supuestos'!$F$19,0))-(MAX(0,(((('01_Supuestos'!E31*$I101)*'01_Supuestos'!$F$11*($H101-'01_Supuestos'!$F$9))-((('01_Supuestos'!E31*$I101)*'01_Supuestos'!$F$11*($H101-'01_Supuestos'!$F$9))*'01_Supuestos'!$F$12)-(('01_Supuestos'!E31*$I101)*'01_Supuestos'!$F$11*$K101)-(IF(('01_Supuestos'!E31*$I101)&gt;0,'01_Supuestos'!$F$15,0)))-($J101*'01_Supuestos'!E33)))*'01_Supuestos'!$F$16)</f>
        <v/>
      </c>
      <c r="W101" s="101">
        <f>((('01_Supuestos'!F31*$I101)*'01_Supuestos'!$F$11*($H101-'01_Supuestos'!$F$9))-((('01_Supuestos'!F31*$I101)*'01_Supuestos'!$F$11*($H101-'01_Supuestos'!$F$9))*'01_Supuestos'!$F$12)-(('01_Supuestos'!F31*$I101)*'01_Supuestos'!$F$11*$K101)-(IF(('01_Supuestos'!F31*$I101)&gt;0,'01_Supuestos'!$F$15,0)))-((('01_Supuestos'!F31*$I101)*'01_Supuestos'!$F$11*($H101-'01_Supuestos'!$F$9))*'01_Supuestos'!$F$18)-($J101*'01_Supuestos'!F32)-(IF('01_Supuestos'!F30=MAX('01_Supuestos'!$C$30:$M$30),'01_Supuestos'!$F$19,0))-(MAX(0,(((('01_Supuestos'!F31*$I101)*'01_Supuestos'!$F$11*($H101-'01_Supuestos'!$F$9))-((('01_Supuestos'!F31*$I101)*'01_Supuestos'!$F$11*($H101-'01_Supuestos'!$F$9))*'01_Supuestos'!$F$12)-(('01_Supuestos'!F31*$I101)*'01_Supuestos'!$F$11*$K101)-(IF(('01_Supuestos'!F31*$I101)&gt;0,'01_Supuestos'!$F$15,0)))-($J101*'01_Supuestos'!F33)))*'01_Supuestos'!$F$16)</f>
        <v/>
      </c>
      <c r="X101" s="101">
        <f>((('01_Supuestos'!G31*$I101)*'01_Supuestos'!$F$11*($H101-'01_Supuestos'!$F$9))-((('01_Supuestos'!G31*$I101)*'01_Supuestos'!$F$11*($H101-'01_Supuestos'!$F$9))*'01_Supuestos'!$F$12)-(('01_Supuestos'!G31*$I101)*'01_Supuestos'!$F$11*$K101)-(IF(('01_Supuestos'!G31*$I101)&gt;0,'01_Supuestos'!$F$15,0)))-((('01_Supuestos'!G31*$I101)*'01_Supuestos'!$F$11*($H101-'01_Supuestos'!$F$9))*'01_Supuestos'!$F$18)-($J101*'01_Supuestos'!G32)-(IF('01_Supuestos'!G30=MAX('01_Supuestos'!$C$30:$M$30),'01_Supuestos'!$F$19,0))-(MAX(0,(((('01_Supuestos'!G31*$I101)*'01_Supuestos'!$F$11*($H101-'01_Supuestos'!$F$9))-((('01_Supuestos'!G31*$I101)*'01_Supuestos'!$F$11*($H101-'01_Supuestos'!$F$9))*'01_Supuestos'!$F$12)-(('01_Supuestos'!G31*$I101)*'01_Supuestos'!$F$11*$K101)-(IF(('01_Supuestos'!G31*$I101)&gt;0,'01_Supuestos'!$F$15,0)))-($J101*'01_Supuestos'!G33)))*'01_Supuestos'!$F$16)</f>
        <v/>
      </c>
      <c r="Y101" s="101">
        <f>((('01_Supuestos'!H31*$I101)*'01_Supuestos'!$F$11*($H101-'01_Supuestos'!$F$9))-((('01_Supuestos'!H31*$I101)*'01_Supuestos'!$F$11*($H101-'01_Supuestos'!$F$9))*'01_Supuestos'!$F$12)-(('01_Supuestos'!H31*$I101)*'01_Supuestos'!$F$11*$K101)-(IF(('01_Supuestos'!H31*$I101)&gt;0,'01_Supuestos'!$F$15,0)))-((('01_Supuestos'!H31*$I101)*'01_Supuestos'!$F$11*($H101-'01_Supuestos'!$F$9))*'01_Supuestos'!$F$18)-($J101*'01_Supuestos'!H32)-(IF('01_Supuestos'!H30=MAX('01_Supuestos'!$C$30:$M$30),'01_Supuestos'!$F$19,0))-(MAX(0,(((('01_Supuestos'!H31*$I101)*'01_Supuestos'!$F$11*($H101-'01_Supuestos'!$F$9))-((('01_Supuestos'!H31*$I101)*'01_Supuestos'!$F$11*($H101-'01_Supuestos'!$F$9))*'01_Supuestos'!$F$12)-(('01_Supuestos'!H31*$I101)*'01_Supuestos'!$F$11*$K101)-(IF(('01_Supuestos'!H31*$I101)&gt;0,'01_Supuestos'!$F$15,0)))-($J101*'01_Supuestos'!H33)))*'01_Supuestos'!$F$16)</f>
        <v/>
      </c>
      <c r="Z101" s="101">
        <f>((('01_Supuestos'!I31*$I101)*'01_Supuestos'!$F$11*($H101-'01_Supuestos'!$F$9))-((('01_Supuestos'!I31*$I101)*'01_Supuestos'!$F$11*($H101-'01_Supuestos'!$F$9))*'01_Supuestos'!$F$12)-(('01_Supuestos'!I31*$I101)*'01_Supuestos'!$F$11*$K101)-(IF(('01_Supuestos'!I31*$I101)&gt;0,'01_Supuestos'!$F$15,0)))-((('01_Supuestos'!I31*$I101)*'01_Supuestos'!$F$11*($H101-'01_Supuestos'!$F$9))*'01_Supuestos'!$F$18)-($J101*'01_Supuestos'!I32)-(IF('01_Supuestos'!I30=MAX('01_Supuestos'!$C$30:$M$30),'01_Supuestos'!$F$19,0))-(MAX(0,(((('01_Supuestos'!I31*$I101)*'01_Supuestos'!$F$11*($H101-'01_Supuestos'!$F$9))-((('01_Supuestos'!I31*$I101)*'01_Supuestos'!$F$11*($H101-'01_Supuestos'!$F$9))*'01_Supuestos'!$F$12)-(('01_Supuestos'!I31*$I101)*'01_Supuestos'!$F$11*$K101)-(IF(('01_Supuestos'!I31*$I101)&gt;0,'01_Supuestos'!$F$15,0)))-($J101*'01_Supuestos'!I33)))*'01_Supuestos'!$F$16)</f>
        <v/>
      </c>
      <c r="AA101" s="101">
        <f>((('01_Supuestos'!J31*$I101)*'01_Supuestos'!$F$11*($H101-'01_Supuestos'!$F$9))-((('01_Supuestos'!J31*$I101)*'01_Supuestos'!$F$11*($H101-'01_Supuestos'!$F$9))*'01_Supuestos'!$F$12)-(('01_Supuestos'!J31*$I101)*'01_Supuestos'!$F$11*$K101)-(IF(('01_Supuestos'!J31*$I101)&gt;0,'01_Supuestos'!$F$15,0)))-((('01_Supuestos'!J31*$I101)*'01_Supuestos'!$F$11*($H101-'01_Supuestos'!$F$9))*'01_Supuestos'!$F$18)-($J101*'01_Supuestos'!J32)-(IF('01_Supuestos'!J30=MAX('01_Supuestos'!$C$30:$M$30),'01_Supuestos'!$F$19,0))-(MAX(0,(((('01_Supuestos'!J31*$I101)*'01_Supuestos'!$F$11*($H101-'01_Supuestos'!$F$9))-((('01_Supuestos'!J31*$I101)*'01_Supuestos'!$F$11*($H101-'01_Supuestos'!$F$9))*'01_Supuestos'!$F$12)-(('01_Supuestos'!J31*$I101)*'01_Supuestos'!$F$11*$K101)-(IF(('01_Supuestos'!J31*$I101)&gt;0,'01_Supuestos'!$F$15,0)))-($J101*'01_Supuestos'!J33)))*'01_Supuestos'!$F$16)</f>
        <v/>
      </c>
      <c r="AB101" s="101">
        <f>((('01_Supuestos'!K31*$I101)*'01_Supuestos'!$F$11*($H101-'01_Supuestos'!$F$9))-((('01_Supuestos'!K31*$I101)*'01_Supuestos'!$F$11*($H101-'01_Supuestos'!$F$9))*'01_Supuestos'!$F$12)-(('01_Supuestos'!K31*$I101)*'01_Supuestos'!$F$11*$K101)-(IF(('01_Supuestos'!K31*$I101)&gt;0,'01_Supuestos'!$F$15,0)))-((('01_Supuestos'!K31*$I101)*'01_Supuestos'!$F$11*($H101-'01_Supuestos'!$F$9))*'01_Supuestos'!$F$18)-($J101*'01_Supuestos'!K32)-(IF('01_Supuestos'!K30=MAX('01_Supuestos'!$C$30:$M$30),'01_Supuestos'!$F$19,0))-(MAX(0,(((('01_Supuestos'!K31*$I101)*'01_Supuestos'!$F$11*($H101-'01_Supuestos'!$F$9))-((('01_Supuestos'!K31*$I101)*'01_Supuestos'!$F$11*($H101-'01_Supuestos'!$F$9))*'01_Supuestos'!$F$12)-(('01_Supuestos'!K31*$I101)*'01_Supuestos'!$F$11*$K101)-(IF(('01_Supuestos'!K31*$I101)&gt;0,'01_Supuestos'!$F$15,0)))-($J101*'01_Supuestos'!K33)))*'01_Supuestos'!$F$16)</f>
        <v/>
      </c>
      <c r="AC101" s="101">
        <f>((('01_Supuestos'!L31*$I101)*'01_Supuestos'!$F$11*($H101-'01_Supuestos'!$F$9))-((('01_Supuestos'!L31*$I101)*'01_Supuestos'!$F$11*($H101-'01_Supuestos'!$F$9))*'01_Supuestos'!$F$12)-(('01_Supuestos'!L31*$I101)*'01_Supuestos'!$F$11*$K101)-(IF(('01_Supuestos'!L31*$I101)&gt;0,'01_Supuestos'!$F$15,0)))-((('01_Supuestos'!L31*$I101)*'01_Supuestos'!$F$11*($H101-'01_Supuestos'!$F$9))*'01_Supuestos'!$F$18)-($J101*'01_Supuestos'!L32)-(IF('01_Supuestos'!L30=MAX('01_Supuestos'!$C$30:$M$30),'01_Supuestos'!$F$19,0))-(MAX(0,(((('01_Supuestos'!L31*$I101)*'01_Supuestos'!$F$11*($H101-'01_Supuestos'!$F$9))-((('01_Supuestos'!L31*$I101)*'01_Supuestos'!$F$11*($H101-'01_Supuestos'!$F$9))*'01_Supuestos'!$F$12)-(('01_Supuestos'!L31*$I101)*'01_Supuestos'!$F$11*$K101)-(IF(('01_Supuestos'!L31*$I101)&gt;0,'01_Supuestos'!$F$15,0)))-($J101*'01_Supuestos'!L33)))*'01_Supuestos'!$F$16)</f>
        <v/>
      </c>
      <c r="AD101" s="101">
        <f>((('01_Supuestos'!M31*$I101)*'01_Supuestos'!$F$11*($H101-'01_Supuestos'!$F$9))-((('01_Supuestos'!M31*$I101)*'01_Supuestos'!$F$11*($H101-'01_Supuestos'!$F$9))*'01_Supuestos'!$F$12)-(('01_Supuestos'!M31*$I101)*'01_Supuestos'!$F$11*$K101)-(IF(('01_Supuestos'!M31*$I101)&gt;0,'01_Supuestos'!$F$15,0)))-((('01_Supuestos'!M31*$I101)*'01_Supuestos'!$F$11*($H101-'01_Supuestos'!$F$9))*'01_Supuestos'!$F$18)-($J101*'01_Supuestos'!M32)-(IF('01_Supuestos'!M30=MAX('01_Supuestos'!$C$30:$M$30),'01_Supuestos'!$F$19,0))-(MAX(0,(((('01_Supuestos'!M31*$I101)*'01_Supuestos'!$F$11*($H101-'01_Supuestos'!$F$9))-((('01_Supuestos'!M31*$I101)*'01_Supuestos'!$F$11*($H101-'01_Supuestos'!$F$9))*'01_Supuestos'!$F$12)-(('01_Supuestos'!M31*$I101)*'01_Supuestos'!$F$11*$K101)-(IF(('01_Supuestos'!M31*$I101)&gt;0,'01_Supuestos'!$F$15,0)))-($J101*'01_Supuestos'!M33)))*'01_Supuestos'!$F$16)</f>
        <v/>
      </c>
      <c r="AE101" s="101">
        <f>0</f>
        <v/>
      </c>
      <c r="AF101" s="108">
        <f>IF(S101&gt;R101,"Appraisal+Decision",IF(S101&lt;R101,"Develop Now","Indiferente"))</f>
        <v/>
      </c>
    </row>
    <row r="102">
      <c r="A102" s="6" t="n">
        <v>72</v>
      </c>
      <c r="B102" s="27">
        <f>RAND()</f>
        <v/>
      </c>
      <c r="C102" s="27">
        <f>RAND()</f>
        <v/>
      </c>
      <c r="D102" s="27">
        <f>RAND()</f>
        <v/>
      </c>
      <c r="E102" s="27">
        <f>RAND()</f>
        <v/>
      </c>
      <c r="F102" s="27">
        <f>RAND()</f>
        <v/>
      </c>
      <c r="G102" s="27">
        <f>RAND()</f>
        <v/>
      </c>
      <c r="H102" s="102">
        <f>IF(B102&lt;($B$11-$B$10)/($B$12-$B$10), $B$10+SQRT(B102*($B$11-$B$10)*($B$12-$B$10)), $B$12-SQRT((1-B102)*($B$12-$B$11)*($B$12-$B$10)))</f>
        <v/>
      </c>
      <c r="I102" s="27">
        <f>MAX(0.1,NORMINV(C102,$B$13,$B$14))</f>
        <v/>
      </c>
      <c r="J102" s="102">
        <f>'01_Supuestos'!$F$13*MAX(0.65,NORMINV(D102,1,$B$15))</f>
        <v/>
      </c>
      <c r="K102" s="102">
        <f>'01_Supuestos'!$F$14*MAX(0.6,NORMINV(E102,1,$B$16))</f>
        <v/>
      </c>
      <c r="L102" s="102">
        <f>--(F102&lt;=$B$5)</f>
        <v/>
      </c>
      <c r="M102" s="102">
        <f>IF(L102=1, IF(G102&lt;=$B$6, "+", "-"), IF(G102&lt;=(1-$B$7), "+", "-"))</f>
        <v/>
      </c>
      <c r="N102" s="103">
        <f>IF(M102="+",'05_Bayes_Arbol'!$B$16,'05_Bayes_Arbol'!$B$17)</f>
        <v/>
      </c>
      <c r="O102" s="102">
        <f>SUMPRODUCT(T102:AD102,'01_Supuestos'!$C$34:$M$34)</f>
        <v/>
      </c>
      <c r="P102" s="102">
        <f>N102*O102 + (1-N102)*$B$9</f>
        <v/>
      </c>
      <c r="Q102" s="102">
        <f>--(P102&gt;0)</f>
        <v/>
      </c>
      <c r="R102" s="102">
        <f>IF(L102=1,O102,$B$9)</f>
        <v/>
      </c>
      <c r="S102" s="102">
        <f>-$B$8 + IF(Q102=1, IF(L102=1,O102,$B$9), 0)</f>
        <v/>
      </c>
      <c r="T102" s="101">
        <f>((('01_Supuestos'!C31*$I102)*'01_Supuestos'!$F$11*($H102-'01_Supuestos'!$F$9))-((('01_Supuestos'!C31*$I102)*'01_Supuestos'!$F$11*($H102-'01_Supuestos'!$F$9))*'01_Supuestos'!$F$12)-(('01_Supuestos'!C31*$I102)*'01_Supuestos'!$F$11*$K102)-(IF(('01_Supuestos'!C31*$I102)&gt;0,'01_Supuestos'!$F$15,0)))-((('01_Supuestos'!C31*$I102)*'01_Supuestos'!$F$11*($H102-'01_Supuestos'!$F$9))*'01_Supuestos'!$F$18)-($J102*'01_Supuestos'!C32)-(IF('01_Supuestos'!C30=MAX('01_Supuestos'!$C$30:$M$30),'01_Supuestos'!$F$19,0))-(MAX(0,(((('01_Supuestos'!C31*$I102)*'01_Supuestos'!$F$11*($H102-'01_Supuestos'!$F$9))-((('01_Supuestos'!C31*$I102)*'01_Supuestos'!$F$11*($H102-'01_Supuestos'!$F$9))*'01_Supuestos'!$F$12)-(('01_Supuestos'!C31*$I102)*'01_Supuestos'!$F$11*$K102)-(IF(('01_Supuestos'!C31*$I102)&gt;0,'01_Supuestos'!$F$15,0)))-($J102*'01_Supuestos'!C33)))*'01_Supuestos'!$F$16)</f>
        <v/>
      </c>
      <c r="U102" s="101">
        <f>((('01_Supuestos'!D31*$I102)*'01_Supuestos'!$F$11*($H102-'01_Supuestos'!$F$9))-((('01_Supuestos'!D31*$I102)*'01_Supuestos'!$F$11*($H102-'01_Supuestos'!$F$9))*'01_Supuestos'!$F$12)-(('01_Supuestos'!D31*$I102)*'01_Supuestos'!$F$11*$K102)-(IF(('01_Supuestos'!D31*$I102)&gt;0,'01_Supuestos'!$F$15,0)))-((('01_Supuestos'!D31*$I102)*'01_Supuestos'!$F$11*($H102-'01_Supuestos'!$F$9))*'01_Supuestos'!$F$18)-($J102*'01_Supuestos'!D32)-(IF('01_Supuestos'!D30=MAX('01_Supuestos'!$C$30:$M$30),'01_Supuestos'!$F$19,0))-(MAX(0,(((('01_Supuestos'!D31*$I102)*'01_Supuestos'!$F$11*($H102-'01_Supuestos'!$F$9))-((('01_Supuestos'!D31*$I102)*'01_Supuestos'!$F$11*($H102-'01_Supuestos'!$F$9))*'01_Supuestos'!$F$12)-(('01_Supuestos'!D31*$I102)*'01_Supuestos'!$F$11*$K102)-(IF(('01_Supuestos'!D31*$I102)&gt;0,'01_Supuestos'!$F$15,0)))-($J102*'01_Supuestos'!D33)))*'01_Supuestos'!$F$16)</f>
        <v/>
      </c>
      <c r="V102" s="101">
        <f>((('01_Supuestos'!E31*$I102)*'01_Supuestos'!$F$11*($H102-'01_Supuestos'!$F$9))-((('01_Supuestos'!E31*$I102)*'01_Supuestos'!$F$11*($H102-'01_Supuestos'!$F$9))*'01_Supuestos'!$F$12)-(('01_Supuestos'!E31*$I102)*'01_Supuestos'!$F$11*$K102)-(IF(('01_Supuestos'!E31*$I102)&gt;0,'01_Supuestos'!$F$15,0)))-((('01_Supuestos'!E31*$I102)*'01_Supuestos'!$F$11*($H102-'01_Supuestos'!$F$9))*'01_Supuestos'!$F$18)-($J102*'01_Supuestos'!E32)-(IF('01_Supuestos'!E30=MAX('01_Supuestos'!$C$30:$M$30),'01_Supuestos'!$F$19,0))-(MAX(0,(((('01_Supuestos'!E31*$I102)*'01_Supuestos'!$F$11*($H102-'01_Supuestos'!$F$9))-((('01_Supuestos'!E31*$I102)*'01_Supuestos'!$F$11*($H102-'01_Supuestos'!$F$9))*'01_Supuestos'!$F$12)-(('01_Supuestos'!E31*$I102)*'01_Supuestos'!$F$11*$K102)-(IF(('01_Supuestos'!E31*$I102)&gt;0,'01_Supuestos'!$F$15,0)))-($J102*'01_Supuestos'!E33)))*'01_Supuestos'!$F$16)</f>
        <v/>
      </c>
      <c r="W102" s="101">
        <f>((('01_Supuestos'!F31*$I102)*'01_Supuestos'!$F$11*($H102-'01_Supuestos'!$F$9))-((('01_Supuestos'!F31*$I102)*'01_Supuestos'!$F$11*($H102-'01_Supuestos'!$F$9))*'01_Supuestos'!$F$12)-(('01_Supuestos'!F31*$I102)*'01_Supuestos'!$F$11*$K102)-(IF(('01_Supuestos'!F31*$I102)&gt;0,'01_Supuestos'!$F$15,0)))-((('01_Supuestos'!F31*$I102)*'01_Supuestos'!$F$11*($H102-'01_Supuestos'!$F$9))*'01_Supuestos'!$F$18)-($J102*'01_Supuestos'!F32)-(IF('01_Supuestos'!F30=MAX('01_Supuestos'!$C$30:$M$30),'01_Supuestos'!$F$19,0))-(MAX(0,(((('01_Supuestos'!F31*$I102)*'01_Supuestos'!$F$11*($H102-'01_Supuestos'!$F$9))-((('01_Supuestos'!F31*$I102)*'01_Supuestos'!$F$11*($H102-'01_Supuestos'!$F$9))*'01_Supuestos'!$F$12)-(('01_Supuestos'!F31*$I102)*'01_Supuestos'!$F$11*$K102)-(IF(('01_Supuestos'!F31*$I102)&gt;0,'01_Supuestos'!$F$15,0)))-($J102*'01_Supuestos'!F33)))*'01_Supuestos'!$F$16)</f>
        <v/>
      </c>
      <c r="X102" s="101">
        <f>((('01_Supuestos'!G31*$I102)*'01_Supuestos'!$F$11*($H102-'01_Supuestos'!$F$9))-((('01_Supuestos'!G31*$I102)*'01_Supuestos'!$F$11*($H102-'01_Supuestos'!$F$9))*'01_Supuestos'!$F$12)-(('01_Supuestos'!G31*$I102)*'01_Supuestos'!$F$11*$K102)-(IF(('01_Supuestos'!G31*$I102)&gt;0,'01_Supuestos'!$F$15,0)))-((('01_Supuestos'!G31*$I102)*'01_Supuestos'!$F$11*($H102-'01_Supuestos'!$F$9))*'01_Supuestos'!$F$18)-($J102*'01_Supuestos'!G32)-(IF('01_Supuestos'!G30=MAX('01_Supuestos'!$C$30:$M$30),'01_Supuestos'!$F$19,0))-(MAX(0,(((('01_Supuestos'!G31*$I102)*'01_Supuestos'!$F$11*($H102-'01_Supuestos'!$F$9))-((('01_Supuestos'!G31*$I102)*'01_Supuestos'!$F$11*($H102-'01_Supuestos'!$F$9))*'01_Supuestos'!$F$12)-(('01_Supuestos'!G31*$I102)*'01_Supuestos'!$F$11*$K102)-(IF(('01_Supuestos'!G31*$I102)&gt;0,'01_Supuestos'!$F$15,0)))-($J102*'01_Supuestos'!G33)))*'01_Supuestos'!$F$16)</f>
        <v/>
      </c>
      <c r="Y102" s="101">
        <f>((('01_Supuestos'!H31*$I102)*'01_Supuestos'!$F$11*($H102-'01_Supuestos'!$F$9))-((('01_Supuestos'!H31*$I102)*'01_Supuestos'!$F$11*($H102-'01_Supuestos'!$F$9))*'01_Supuestos'!$F$12)-(('01_Supuestos'!H31*$I102)*'01_Supuestos'!$F$11*$K102)-(IF(('01_Supuestos'!H31*$I102)&gt;0,'01_Supuestos'!$F$15,0)))-((('01_Supuestos'!H31*$I102)*'01_Supuestos'!$F$11*($H102-'01_Supuestos'!$F$9))*'01_Supuestos'!$F$18)-($J102*'01_Supuestos'!H32)-(IF('01_Supuestos'!H30=MAX('01_Supuestos'!$C$30:$M$30),'01_Supuestos'!$F$19,0))-(MAX(0,(((('01_Supuestos'!H31*$I102)*'01_Supuestos'!$F$11*($H102-'01_Supuestos'!$F$9))-((('01_Supuestos'!H31*$I102)*'01_Supuestos'!$F$11*($H102-'01_Supuestos'!$F$9))*'01_Supuestos'!$F$12)-(('01_Supuestos'!H31*$I102)*'01_Supuestos'!$F$11*$K102)-(IF(('01_Supuestos'!H31*$I102)&gt;0,'01_Supuestos'!$F$15,0)))-($J102*'01_Supuestos'!H33)))*'01_Supuestos'!$F$16)</f>
        <v/>
      </c>
      <c r="Z102" s="101">
        <f>((('01_Supuestos'!I31*$I102)*'01_Supuestos'!$F$11*($H102-'01_Supuestos'!$F$9))-((('01_Supuestos'!I31*$I102)*'01_Supuestos'!$F$11*($H102-'01_Supuestos'!$F$9))*'01_Supuestos'!$F$12)-(('01_Supuestos'!I31*$I102)*'01_Supuestos'!$F$11*$K102)-(IF(('01_Supuestos'!I31*$I102)&gt;0,'01_Supuestos'!$F$15,0)))-((('01_Supuestos'!I31*$I102)*'01_Supuestos'!$F$11*($H102-'01_Supuestos'!$F$9))*'01_Supuestos'!$F$18)-($J102*'01_Supuestos'!I32)-(IF('01_Supuestos'!I30=MAX('01_Supuestos'!$C$30:$M$30),'01_Supuestos'!$F$19,0))-(MAX(0,(((('01_Supuestos'!I31*$I102)*'01_Supuestos'!$F$11*($H102-'01_Supuestos'!$F$9))-((('01_Supuestos'!I31*$I102)*'01_Supuestos'!$F$11*($H102-'01_Supuestos'!$F$9))*'01_Supuestos'!$F$12)-(('01_Supuestos'!I31*$I102)*'01_Supuestos'!$F$11*$K102)-(IF(('01_Supuestos'!I31*$I102)&gt;0,'01_Supuestos'!$F$15,0)))-($J102*'01_Supuestos'!I33)))*'01_Supuestos'!$F$16)</f>
        <v/>
      </c>
      <c r="AA102" s="101">
        <f>((('01_Supuestos'!J31*$I102)*'01_Supuestos'!$F$11*($H102-'01_Supuestos'!$F$9))-((('01_Supuestos'!J31*$I102)*'01_Supuestos'!$F$11*($H102-'01_Supuestos'!$F$9))*'01_Supuestos'!$F$12)-(('01_Supuestos'!J31*$I102)*'01_Supuestos'!$F$11*$K102)-(IF(('01_Supuestos'!J31*$I102)&gt;0,'01_Supuestos'!$F$15,0)))-((('01_Supuestos'!J31*$I102)*'01_Supuestos'!$F$11*($H102-'01_Supuestos'!$F$9))*'01_Supuestos'!$F$18)-($J102*'01_Supuestos'!J32)-(IF('01_Supuestos'!J30=MAX('01_Supuestos'!$C$30:$M$30),'01_Supuestos'!$F$19,0))-(MAX(0,(((('01_Supuestos'!J31*$I102)*'01_Supuestos'!$F$11*($H102-'01_Supuestos'!$F$9))-((('01_Supuestos'!J31*$I102)*'01_Supuestos'!$F$11*($H102-'01_Supuestos'!$F$9))*'01_Supuestos'!$F$12)-(('01_Supuestos'!J31*$I102)*'01_Supuestos'!$F$11*$K102)-(IF(('01_Supuestos'!J31*$I102)&gt;0,'01_Supuestos'!$F$15,0)))-($J102*'01_Supuestos'!J33)))*'01_Supuestos'!$F$16)</f>
        <v/>
      </c>
      <c r="AB102" s="101">
        <f>((('01_Supuestos'!K31*$I102)*'01_Supuestos'!$F$11*($H102-'01_Supuestos'!$F$9))-((('01_Supuestos'!K31*$I102)*'01_Supuestos'!$F$11*($H102-'01_Supuestos'!$F$9))*'01_Supuestos'!$F$12)-(('01_Supuestos'!K31*$I102)*'01_Supuestos'!$F$11*$K102)-(IF(('01_Supuestos'!K31*$I102)&gt;0,'01_Supuestos'!$F$15,0)))-((('01_Supuestos'!K31*$I102)*'01_Supuestos'!$F$11*($H102-'01_Supuestos'!$F$9))*'01_Supuestos'!$F$18)-($J102*'01_Supuestos'!K32)-(IF('01_Supuestos'!K30=MAX('01_Supuestos'!$C$30:$M$30),'01_Supuestos'!$F$19,0))-(MAX(0,(((('01_Supuestos'!K31*$I102)*'01_Supuestos'!$F$11*($H102-'01_Supuestos'!$F$9))-((('01_Supuestos'!K31*$I102)*'01_Supuestos'!$F$11*($H102-'01_Supuestos'!$F$9))*'01_Supuestos'!$F$12)-(('01_Supuestos'!K31*$I102)*'01_Supuestos'!$F$11*$K102)-(IF(('01_Supuestos'!K31*$I102)&gt;0,'01_Supuestos'!$F$15,0)))-($J102*'01_Supuestos'!K33)))*'01_Supuestos'!$F$16)</f>
        <v/>
      </c>
      <c r="AC102" s="101">
        <f>((('01_Supuestos'!L31*$I102)*'01_Supuestos'!$F$11*($H102-'01_Supuestos'!$F$9))-((('01_Supuestos'!L31*$I102)*'01_Supuestos'!$F$11*($H102-'01_Supuestos'!$F$9))*'01_Supuestos'!$F$12)-(('01_Supuestos'!L31*$I102)*'01_Supuestos'!$F$11*$K102)-(IF(('01_Supuestos'!L31*$I102)&gt;0,'01_Supuestos'!$F$15,0)))-((('01_Supuestos'!L31*$I102)*'01_Supuestos'!$F$11*($H102-'01_Supuestos'!$F$9))*'01_Supuestos'!$F$18)-($J102*'01_Supuestos'!L32)-(IF('01_Supuestos'!L30=MAX('01_Supuestos'!$C$30:$M$30),'01_Supuestos'!$F$19,0))-(MAX(0,(((('01_Supuestos'!L31*$I102)*'01_Supuestos'!$F$11*($H102-'01_Supuestos'!$F$9))-((('01_Supuestos'!L31*$I102)*'01_Supuestos'!$F$11*($H102-'01_Supuestos'!$F$9))*'01_Supuestos'!$F$12)-(('01_Supuestos'!L31*$I102)*'01_Supuestos'!$F$11*$K102)-(IF(('01_Supuestos'!L31*$I102)&gt;0,'01_Supuestos'!$F$15,0)))-($J102*'01_Supuestos'!L33)))*'01_Supuestos'!$F$16)</f>
        <v/>
      </c>
      <c r="AD102" s="101">
        <f>((('01_Supuestos'!M31*$I102)*'01_Supuestos'!$F$11*($H102-'01_Supuestos'!$F$9))-((('01_Supuestos'!M31*$I102)*'01_Supuestos'!$F$11*($H102-'01_Supuestos'!$F$9))*'01_Supuestos'!$F$12)-(('01_Supuestos'!M31*$I102)*'01_Supuestos'!$F$11*$K102)-(IF(('01_Supuestos'!M31*$I102)&gt;0,'01_Supuestos'!$F$15,0)))-((('01_Supuestos'!M31*$I102)*'01_Supuestos'!$F$11*($H102-'01_Supuestos'!$F$9))*'01_Supuestos'!$F$18)-($J102*'01_Supuestos'!M32)-(IF('01_Supuestos'!M30=MAX('01_Supuestos'!$C$30:$M$30),'01_Supuestos'!$F$19,0))-(MAX(0,(((('01_Supuestos'!M31*$I102)*'01_Supuestos'!$F$11*($H102-'01_Supuestos'!$F$9))-((('01_Supuestos'!M31*$I102)*'01_Supuestos'!$F$11*($H102-'01_Supuestos'!$F$9))*'01_Supuestos'!$F$12)-(('01_Supuestos'!M31*$I102)*'01_Supuestos'!$F$11*$K102)-(IF(('01_Supuestos'!M31*$I102)&gt;0,'01_Supuestos'!$F$15,0)))-($J102*'01_Supuestos'!M33)))*'01_Supuestos'!$F$16)</f>
        <v/>
      </c>
      <c r="AE102" s="101">
        <f>0</f>
        <v/>
      </c>
      <c r="AF102" s="108">
        <f>IF(S102&gt;R102,"Appraisal+Decision",IF(S102&lt;R102,"Develop Now","Indiferente"))</f>
        <v/>
      </c>
    </row>
    <row r="103">
      <c r="A103" s="6" t="n">
        <v>73</v>
      </c>
      <c r="B103" s="27">
        <f>RAND()</f>
        <v/>
      </c>
      <c r="C103" s="27">
        <f>RAND()</f>
        <v/>
      </c>
      <c r="D103" s="27">
        <f>RAND()</f>
        <v/>
      </c>
      <c r="E103" s="27">
        <f>RAND()</f>
        <v/>
      </c>
      <c r="F103" s="27">
        <f>RAND()</f>
        <v/>
      </c>
      <c r="G103" s="27">
        <f>RAND()</f>
        <v/>
      </c>
      <c r="H103" s="102">
        <f>IF(B103&lt;($B$11-$B$10)/($B$12-$B$10), $B$10+SQRT(B103*($B$11-$B$10)*($B$12-$B$10)), $B$12-SQRT((1-B103)*($B$12-$B$11)*($B$12-$B$10)))</f>
        <v/>
      </c>
      <c r="I103" s="27">
        <f>MAX(0.1,NORMINV(C103,$B$13,$B$14))</f>
        <v/>
      </c>
      <c r="J103" s="102">
        <f>'01_Supuestos'!$F$13*MAX(0.65,NORMINV(D103,1,$B$15))</f>
        <v/>
      </c>
      <c r="K103" s="102">
        <f>'01_Supuestos'!$F$14*MAX(0.6,NORMINV(E103,1,$B$16))</f>
        <v/>
      </c>
      <c r="L103" s="102">
        <f>--(F103&lt;=$B$5)</f>
        <v/>
      </c>
      <c r="M103" s="102">
        <f>IF(L103=1, IF(G103&lt;=$B$6, "+", "-"), IF(G103&lt;=(1-$B$7), "+", "-"))</f>
        <v/>
      </c>
      <c r="N103" s="103">
        <f>IF(M103="+",'05_Bayes_Arbol'!$B$16,'05_Bayes_Arbol'!$B$17)</f>
        <v/>
      </c>
      <c r="O103" s="102">
        <f>SUMPRODUCT(T103:AD103,'01_Supuestos'!$C$34:$M$34)</f>
        <v/>
      </c>
      <c r="P103" s="102">
        <f>N103*O103 + (1-N103)*$B$9</f>
        <v/>
      </c>
      <c r="Q103" s="102">
        <f>--(P103&gt;0)</f>
        <v/>
      </c>
      <c r="R103" s="102">
        <f>IF(L103=1,O103,$B$9)</f>
        <v/>
      </c>
      <c r="S103" s="102">
        <f>-$B$8 + IF(Q103=1, IF(L103=1,O103,$B$9), 0)</f>
        <v/>
      </c>
      <c r="T103" s="101">
        <f>((('01_Supuestos'!C31*$I103)*'01_Supuestos'!$F$11*($H103-'01_Supuestos'!$F$9))-((('01_Supuestos'!C31*$I103)*'01_Supuestos'!$F$11*($H103-'01_Supuestos'!$F$9))*'01_Supuestos'!$F$12)-(('01_Supuestos'!C31*$I103)*'01_Supuestos'!$F$11*$K103)-(IF(('01_Supuestos'!C31*$I103)&gt;0,'01_Supuestos'!$F$15,0)))-((('01_Supuestos'!C31*$I103)*'01_Supuestos'!$F$11*($H103-'01_Supuestos'!$F$9))*'01_Supuestos'!$F$18)-($J103*'01_Supuestos'!C32)-(IF('01_Supuestos'!C30=MAX('01_Supuestos'!$C$30:$M$30),'01_Supuestos'!$F$19,0))-(MAX(0,(((('01_Supuestos'!C31*$I103)*'01_Supuestos'!$F$11*($H103-'01_Supuestos'!$F$9))-((('01_Supuestos'!C31*$I103)*'01_Supuestos'!$F$11*($H103-'01_Supuestos'!$F$9))*'01_Supuestos'!$F$12)-(('01_Supuestos'!C31*$I103)*'01_Supuestos'!$F$11*$K103)-(IF(('01_Supuestos'!C31*$I103)&gt;0,'01_Supuestos'!$F$15,0)))-($J103*'01_Supuestos'!C33)))*'01_Supuestos'!$F$16)</f>
        <v/>
      </c>
      <c r="U103" s="101">
        <f>((('01_Supuestos'!D31*$I103)*'01_Supuestos'!$F$11*($H103-'01_Supuestos'!$F$9))-((('01_Supuestos'!D31*$I103)*'01_Supuestos'!$F$11*($H103-'01_Supuestos'!$F$9))*'01_Supuestos'!$F$12)-(('01_Supuestos'!D31*$I103)*'01_Supuestos'!$F$11*$K103)-(IF(('01_Supuestos'!D31*$I103)&gt;0,'01_Supuestos'!$F$15,0)))-((('01_Supuestos'!D31*$I103)*'01_Supuestos'!$F$11*($H103-'01_Supuestos'!$F$9))*'01_Supuestos'!$F$18)-($J103*'01_Supuestos'!D32)-(IF('01_Supuestos'!D30=MAX('01_Supuestos'!$C$30:$M$30),'01_Supuestos'!$F$19,0))-(MAX(0,(((('01_Supuestos'!D31*$I103)*'01_Supuestos'!$F$11*($H103-'01_Supuestos'!$F$9))-((('01_Supuestos'!D31*$I103)*'01_Supuestos'!$F$11*($H103-'01_Supuestos'!$F$9))*'01_Supuestos'!$F$12)-(('01_Supuestos'!D31*$I103)*'01_Supuestos'!$F$11*$K103)-(IF(('01_Supuestos'!D31*$I103)&gt;0,'01_Supuestos'!$F$15,0)))-($J103*'01_Supuestos'!D33)))*'01_Supuestos'!$F$16)</f>
        <v/>
      </c>
      <c r="V103" s="101">
        <f>((('01_Supuestos'!E31*$I103)*'01_Supuestos'!$F$11*($H103-'01_Supuestos'!$F$9))-((('01_Supuestos'!E31*$I103)*'01_Supuestos'!$F$11*($H103-'01_Supuestos'!$F$9))*'01_Supuestos'!$F$12)-(('01_Supuestos'!E31*$I103)*'01_Supuestos'!$F$11*$K103)-(IF(('01_Supuestos'!E31*$I103)&gt;0,'01_Supuestos'!$F$15,0)))-((('01_Supuestos'!E31*$I103)*'01_Supuestos'!$F$11*($H103-'01_Supuestos'!$F$9))*'01_Supuestos'!$F$18)-($J103*'01_Supuestos'!E32)-(IF('01_Supuestos'!E30=MAX('01_Supuestos'!$C$30:$M$30),'01_Supuestos'!$F$19,0))-(MAX(0,(((('01_Supuestos'!E31*$I103)*'01_Supuestos'!$F$11*($H103-'01_Supuestos'!$F$9))-((('01_Supuestos'!E31*$I103)*'01_Supuestos'!$F$11*($H103-'01_Supuestos'!$F$9))*'01_Supuestos'!$F$12)-(('01_Supuestos'!E31*$I103)*'01_Supuestos'!$F$11*$K103)-(IF(('01_Supuestos'!E31*$I103)&gt;0,'01_Supuestos'!$F$15,0)))-($J103*'01_Supuestos'!E33)))*'01_Supuestos'!$F$16)</f>
        <v/>
      </c>
      <c r="W103" s="101">
        <f>((('01_Supuestos'!F31*$I103)*'01_Supuestos'!$F$11*($H103-'01_Supuestos'!$F$9))-((('01_Supuestos'!F31*$I103)*'01_Supuestos'!$F$11*($H103-'01_Supuestos'!$F$9))*'01_Supuestos'!$F$12)-(('01_Supuestos'!F31*$I103)*'01_Supuestos'!$F$11*$K103)-(IF(('01_Supuestos'!F31*$I103)&gt;0,'01_Supuestos'!$F$15,0)))-((('01_Supuestos'!F31*$I103)*'01_Supuestos'!$F$11*($H103-'01_Supuestos'!$F$9))*'01_Supuestos'!$F$18)-($J103*'01_Supuestos'!F32)-(IF('01_Supuestos'!F30=MAX('01_Supuestos'!$C$30:$M$30),'01_Supuestos'!$F$19,0))-(MAX(0,(((('01_Supuestos'!F31*$I103)*'01_Supuestos'!$F$11*($H103-'01_Supuestos'!$F$9))-((('01_Supuestos'!F31*$I103)*'01_Supuestos'!$F$11*($H103-'01_Supuestos'!$F$9))*'01_Supuestos'!$F$12)-(('01_Supuestos'!F31*$I103)*'01_Supuestos'!$F$11*$K103)-(IF(('01_Supuestos'!F31*$I103)&gt;0,'01_Supuestos'!$F$15,0)))-($J103*'01_Supuestos'!F33)))*'01_Supuestos'!$F$16)</f>
        <v/>
      </c>
      <c r="X103" s="101">
        <f>((('01_Supuestos'!G31*$I103)*'01_Supuestos'!$F$11*($H103-'01_Supuestos'!$F$9))-((('01_Supuestos'!G31*$I103)*'01_Supuestos'!$F$11*($H103-'01_Supuestos'!$F$9))*'01_Supuestos'!$F$12)-(('01_Supuestos'!G31*$I103)*'01_Supuestos'!$F$11*$K103)-(IF(('01_Supuestos'!G31*$I103)&gt;0,'01_Supuestos'!$F$15,0)))-((('01_Supuestos'!G31*$I103)*'01_Supuestos'!$F$11*($H103-'01_Supuestos'!$F$9))*'01_Supuestos'!$F$18)-($J103*'01_Supuestos'!G32)-(IF('01_Supuestos'!G30=MAX('01_Supuestos'!$C$30:$M$30),'01_Supuestos'!$F$19,0))-(MAX(0,(((('01_Supuestos'!G31*$I103)*'01_Supuestos'!$F$11*($H103-'01_Supuestos'!$F$9))-((('01_Supuestos'!G31*$I103)*'01_Supuestos'!$F$11*($H103-'01_Supuestos'!$F$9))*'01_Supuestos'!$F$12)-(('01_Supuestos'!G31*$I103)*'01_Supuestos'!$F$11*$K103)-(IF(('01_Supuestos'!G31*$I103)&gt;0,'01_Supuestos'!$F$15,0)))-($J103*'01_Supuestos'!G33)))*'01_Supuestos'!$F$16)</f>
        <v/>
      </c>
      <c r="Y103" s="101">
        <f>((('01_Supuestos'!H31*$I103)*'01_Supuestos'!$F$11*($H103-'01_Supuestos'!$F$9))-((('01_Supuestos'!H31*$I103)*'01_Supuestos'!$F$11*($H103-'01_Supuestos'!$F$9))*'01_Supuestos'!$F$12)-(('01_Supuestos'!H31*$I103)*'01_Supuestos'!$F$11*$K103)-(IF(('01_Supuestos'!H31*$I103)&gt;0,'01_Supuestos'!$F$15,0)))-((('01_Supuestos'!H31*$I103)*'01_Supuestos'!$F$11*($H103-'01_Supuestos'!$F$9))*'01_Supuestos'!$F$18)-($J103*'01_Supuestos'!H32)-(IF('01_Supuestos'!H30=MAX('01_Supuestos'!$C$30:$M$30),'01_Supuestos'!$F$19,0))-(MAX(0,(((('01_Supuestos'!H31*$I103)*'01_Supuestos'!$F$11*($H103-'01_Supuestos'!$F$9))-((('01_Supuestos'!H31*$I103)*'01_Supuestos'!$F$11*($H103-'01_Supuestos'!$F$9))*'01_Supuestos'!$F$12)-(('01_Supuestos'!H31*$I103)*'01_Supuestos'!$F$11*$K103)-(IF(('01_Supuestos'!H31*$I103)&gt;0,'01_Supuestos'!$F$15,0)))-($J103*'01_Supuestos'!H33)))*'01_Supuestos'!$F$16)</f>
        <v/>
      </c>
      <c r="Z103" s="101">
        <f>((('01_Supuestos'!I31*$I103)*'01_Supuestos'!$F$11*($H103-'01_Supuestos'!$F$9))-((('01_Supuestos'!I31*$I103)*'01_Supuestos'!$F$11*($H103-'01_Supuestos'!$F$9))*'01_Supuestos'!$F$12)-(('01_Supuestos'!I31*$I103)*'01_Supuestos'!$F$11*$K103)-(IF(('01_Supuestos'!I31*$I103)&gt;0,'01_Supuestos'!$F$15,0)))-((('01_Supuestos'!I31*$I103)*'01_Supuestos'!$F$11*($H103-'01_Supuestos'!$F$9))*'01_Supuestos'!$F$18)-($J103*'01_Supuestos'!I32)-(IF('01_Supuestos'!I30=MAX('01_Supuestos'!$C$30:$M$30),'01_Supuestos'!$F$19,0))-(MAX(0,(((('01_Supuestos'!I31*$I103)*'01_Supuestos'!$F$11*($H103-'01_Supuestos'!$F$9))-((('01_Supuestos'!I31*$I103)*'01_Supuestos'!$F$11*($H103-'01_Supuestos'!$F$9))*'01_Supuestos'!$F$12)-(('01_Supuestos'!I31*$I103)*'01_Supuestos'!$F$11*$K103)-(IF(('01_Supuestos'!I31*$I103)&gt;0,'01_Supuestos'!$F$15,0)))-($J103*'01_Supuestos'!I33)))*'01_Supuestos'!$F$16)</f>
        <v/>
      </c>
      <c r="AA103" s="101">
        <f>((('01_Supuestos'!J31*$I103)*'01_Supuestos'!$F$11*($H103-'01_Supuestos'!$F$9))-((('01_Supuestos'!J31*$I103)*'01_Supuestos'!$F$11*($H103-'01_Supuestos'!$F$9))*'01_Supuestos'!$F$12)-(('01_Supuestos'!J31*$I103)*'01_Supuestos'!$F$11*$K103)-(IF(('01_Supuestos'!J31*$I103)&gt;0,'01_Supuestos'!$F$15,0)))-((('01_Supuestos'!J31*$I103)*'01_Supuestos'!$F$11*($H103-'01_Supuestos'!$F$9))*'01_Supuestos'!$F$18)-($J103*'01_Supuestos'!J32)-(IF('01_Supuestos'!J30=MAX('01_Supuestos'!$C$30:$M$30),'01_Supuestos'!$F$19,0))-(MAX(0,(((('01_Supuestos'!J31*$I103)*'01_Supuestos'!$F$11*($H103-'01_Supuestos'!$F$9))-((('01_Supuestos'!J31*$I103)*'01_Supuestos'!$F$11*($H103-'01_Supuestos'!$F$9))*'01_Supuestos'!$F$12)-(('01_Supuestos'!J31*$I103)*'01_Supuestos'!$F$11*$K103)-(IF(('01_Supuestos'!J31*$I103)&gt;0,'01_Supuestos'!$F$15,0)))-($J103*'01_Supuestos'!J33)))*'01_Supuestos'!$F$16)</f>
        <v/>
      </c>
      <c r="AB103" s="101">
        <f>((('01_Supuestos'!K31*$I103)*'01_Supuestos'!$F$11*($H103-'01_Supuestos'!$F$9))-((('01_Supuestos'!K31*$I103)*'01_Supuestos'!$F$11*($H103-'01_Supuestos'!$F$9))*'01_Supuestos'!$F$12)-(('01_Supuestos'!K31*$I103)*'01_Supuestos'!$F$11*$K103)-(IF(('01_Supuestos'!K31*$I103)&gt;0,'01_Supuestos'!$F$15,0)))-((('01_Supuestos'!K31*$I103)*'01_Supuestos'!$F$11*($H103-'01_Supuestos'!$F$9))*'01_Supuestos'!$F$18)-($J103*'01_Supuestos'!K32)-(IF('01_Supuestos'!K30=MAX('01_Supuestos'!$C$30:$M$30),'01_Supuestos'!$F$19,0))-(MAX(0,(((('01_Supuestos'!K31*$I103)*'01_Supuestos'!$F$11*($H103-'01_Supuestos'!$F$9))-((('01_Supuestos'!K31*$I103)*'01_Supuestos'!$F$11*($H103-'01_Supuestos'!$F$9))*'01_Supuestos'!$F$12)-(('01_Supuestos'!K31*$I103)*'01_Supuestos'!$F$11*$K103)-(IF(('01_Supuestos'!K31*$I103)&gt;0,'01_Supuestos'!$F$15,0)))-($J103*'01_Supuestos'!K33)))*'01_Supuestos'!$F$16)</f>
        <v/>
      </c>
      <c r="AC103" s="101">
        <f>((('01_Supuestos'!L31*$I103)*'01_Supuestos'!$F$11*($H103-'01_Supuestos'!$F$9))-((('01_Supuestos'!L31*$I103)*'01_Supuestos'!$F$11*($H103-'01_Supuestos'!$F$9))*'01_Supuestos'!$F$12)-(('01_Supuestos'!L31*$I103)*'01_Supuestos'!$F$11*$K103)-(IF(('01_Supuestos'!L31*$I103)&gt;0,'01_Supuestos'!$F$15,0)))-((('01_Supuestos'!L31*$I103)*'01_Supuestos'!$F$11*($H103-'01_Supuestos'!$F$9))*'01_Supuestos'!$F$18)-($J103*'01_Supuestos'!L32)-(IF('01_Supuestos'!L30=MAX('01_Supuestos'!$C$30:$M$30),'01_Supuestos'!$F$19,0))-(MAX(0,(((('01_Supuestos'!L31*$I103)*'01_Supuestos'!$F$11*($H103-'01_Supuestos'!$F$9))-((('01_Supuestos'!L31*$I103)*'01_Supuestos'!$F$11*($H103-'01_Supuestos'!$F$9))*'01_Supuestos'!$F$12)-(('01_Supuestos'!L31*$I103)*'01_Supuestos'!$F$11*$K103)-(IF(('01_Supuestos'!L31*$I103)&gt;0,'01_Supuestos'!$F$15,0)))-($J103*'01_Supuestos'!L33)))*'01_Supuestos'!$F$16)</f>
        <v/>
      </c>
      <c r="AD103" s="101">
        <f>((('01_Supuestos'!M31*$I103)*'01_Supuestos'!$F$11*($H103-'01_Supuestos'!$F$9))-((('01_Supuestos'!M31*$I103)*'01_Supuestos'!$F$11*($H103-'01_Supuestos'!$F$9))*'01_Supuestos'!$F$12)-(('01_Supuestos'!M31*$I103)*'01_Supuestos'!$F$11*$K103)-(IF(('01_Supuestos'!M31*$I103)&gt;0,'01_Supuestos'!$F$15,0)))-((('01_Supuestos'!M31*$I103)*'01_Supuestos'!$F$11*($H103-'01_Supuestos'!$F$9))*'01_Supuestos'!$F$18)-($J103*'01_Supuestos'!M32)-(IF('01_Supuestos'!M30=MAX('01_Supuestos'!$C$30:$M$30),'01_Supuestos'!$F$19,0))-(MAX(0,(((('01_Supuestos'!M31*$I103)*'01_Supuestos'!$F$11*($H103-'01_Supuestos'!$F$9))-((('01_Supuestos'!M31*$I103)*'01_Supuestos'!$F$11*($H103-'01_Supuestos'!$F$9))*'01_Supuestos'!$F$12)-(('01_Supuestos'!M31*$I103)*'01_Supuestos'!$F$11*$K103)-(IF(('01_Supuestos'!M31*$I103)&gt;0,'01_Supuestos'!$F$15,0)))-($J103*'01_Supuestos'!M33)))*'01_Supuestos'!$F$16)</f>
        <v/>
      </c>
      <c r="AE103" s="101">
        <f>0</f>
        <v/>
      </c>
      <c r="AF103" s="108">
        <f>IF(S103&gt;R103,"Appraisal+Decision",IF(S103&lt;R103,"Develop Now","Indiferente"))</f>
        <v/>
      </c>
    </row>
    <row r="104">
      <c r="A104" s="6" t="n">
        <v>74</v>
      </c>
      <c r="B104" s="27">
        <f>RAND()</f>
        <v/>
      </c>
      <c r="C104" s="27">
        <f>RAND()</f>
        <v/>
      </c>
      <c r="D104" s="27">
        <f>RAND()</f>
        <v/>
      </c>
      <c r="E104" s="27">
        <f>RAND()</f>
        <v/>
      </c>
      <c r="F104" s="27">
        <f>RAND()</f>
        <v/>
      </c>
      <c r="G104" s="27">
        <f>RAND()</f>
        <v/>
      </c>
      <c r="H104" s="102">
        <f>IF(B104&lt;($B$11-$B$10)/($B$12-$B$10), $B$10+SQRT(B104*($B$11-$B$10)*($B$12-$B$10)), $B$12-SQRT((1-B104)*($B$12-$B$11)*($B$12-$B$10)))</f>
        <v/>
      </c>
      <c r="I104" s="27">
        <f>MAX(0.1,NORMINV(C104,$B$13,$B$14))</f>
        <v/>
      </c>
      <c r="J104" s="102">
        <f>'01_Supuestos'!$F$13*MAX(0.65,NORMINV(D104,1,$B$15))</f>
        <v/>
      </c>
      <c r="K104" s="102">
        <f>'01_Supuestos'!$F$14*MAX(0.6,NORMINV(E104,1,$B$16))</f>
        <v/>
      </c>
      <c r="L104" s="102">
        <f>--(F104&lt;=$B$5)</f>
        <v/>
      </c>
      <c r="M104" s="102">
        <f>IF(L104=1, IF(G104&lt;=$B$6, "+", "-"), IF(G104&lt;=(1-$B$7), "+", "-"))</f>
        <v/>
      </c>
      <c r="N104" s="103">
        <f>IF(M104="+",'05_Bayes_Arbol'!$B$16,'05_Bayes_Arbol'!$B$17)</f>
        <v/>
      </c>
      <c r="O104" s="102">
        <f>SUMPRODUCT(T104:AD104,'01_Supuestos'!$C$34:$M$34)</f>
        <v/>
      </c>
      <c r="P104" s="102">
        <f>N104*O104 + (1-N104)*$B$9</f>
        <v/>
      </c>
      <c r="Q104" s="102">
        <f>--(P104&gt;0)</f>
        <v/>
      </c>
      <c r="R104" s="102">
        <f>IF(L104=1,O104,$B$9)</f>
        <v/>
      </c>
      <c r="S104" s="102">
        <f>-$B$8 + IF(Q104=1, IF(L104=1,O104,$B$9), 0)</f>
        <v/>
      </c>
      <c r="T104" s="101">
        <f>((('01_Supuestos'!C31*$I104)*'01_Supuestos'!$F$11*($H104-'01_Supuestos'!$F$9))-((('01_Supuestos'!C31*$I104)*'01_Supuestos'!$F$11*($H104-'01_Supuestos'!$F$9))*'01_Supuestos'!$F$12)-(('01_Supuestos'!C31*$I104)*'01_Supuestos'!$F$11*$K104)-(IF(('01_Supuestos'!C31*$I104)&gt;0,'01_Supuestos'!$F$15,0)))-((('01_Supuestos'!C31*$I104)*'01_Supuestos'!$F$11*($H104-'01_Supuestos'!$F$9))*'01_Supuestos'!$F$18)-($J104*'01_Supuestos'!C32)-(IF('01_Supuestos'!C30=MAX('01_Supuestos'!$C$30:$M$30),'01_Supuestos'!$F$19,0))-(MAX(0,(((('01_Supuestos'!C31*$I104)*'01_Supuestos'!$F$11*($H104-'01_Supuestos'!$F$9))-((('01_Supuestos'!C31*$I104)*'01_Supuestos'!$F$11*($H104-'01_Supuestos'!$F$9))*'01_Supuestos'!$F$12)-(('01_Supuestos'!C31*$I104)*'01_Supuestos'!$F$11*$K104)-(IF(('01_Supuestos'!C31*$I104)&gt;0,'01_Supuestos'!$F$15,0)))-($J104*'01_Supuestos'!C33)))*'01_Supuestos'!$F$16)</f>
        <v/>
      </c>
      <c r="U104" s="101">
        <f>((('01_Supuestos'!D31*$I104)*'01_Supuestos'!$F$11*($H104-'01_Supuestos'!$F$9))-((('01_Supuestos'!D31*$I104)*'01_Supuestos'!$F$11*($H104-'01_Supuestos'!$F$9))*'01_Supuestos'!$F$12)-(('01_Supuestos'!D31*$I104)*'01_Supuestos'!$F$11*$K104)-(IF(('01_Supuestos'!D31*$I104)&gt;0,'01_Supuestos'!$F$15,0)))-((('01_Supuestos'!D31*$I104)*'01_Supuestos'!$F$11*($H104-'01_Supuestos'!$F$9))*'01_Supuestos'!$F$18)-($J104*'01_Supuestos'!D32)-(IF('01_Supuestos'!D30=MAX('01_Supuestos'!$C$30:$M$30),'01_Supuestos'!$F$19,0))-(MAX(0,(((('01_Supuestos'!D31*$I104)*'01_Supuestos'!$F$11*($H104-'01_Supuestos'!$F$9))-((('01_Supuestos'!D31*$I104)*'01_Supuestos'!$F$11*($H104-'01_Supuestos'!$F$9))*'01_Supuestos'!$F$12)-(('01_Supuestos'!D31*$I104)*'01_Supuestos'!$F$11*$K104)-(IF(('01_Supuestos'!D31*$I104)&gt;0,'01_Supuestos'!$F$15,0)))-($J104*'01_Supuestos'!D33)))*'01_Supuestos'!$F$16)</f>
        <v/>
      </c>
      <c r="V104" s="101">
        <f>((('01_Supuestos'!E31*$I104)*'01_Supuestos'!$F$11*($H104-'01_Supuestos'!$F$9))-((('01_Supuestos'!E31*$I104)*'01_Supuestos'!$F$11*($H104-'01_Supuestos'!$F$9))*'01_Supuestos'!$F$12)-(('01_Supuestos'!E31*$I104)*'01_Supuestos'!$F$11*$K104)-(IF(('01_Supuestos'!E31*$I104)&gt;0,'01_Supuestos'!$F$15,0)))-((('01_Supuestos'!E31*$I104)*'01_Supuestos'!$F$11*($H104-'01_Supuestos'!$F$9))*'01_Supuestos'!$F$18)-($J104*'01_Supuestos'!E32)-(IF('01_Supuestos'!E30=MAX('01_Supuestos'!$C$30:$M$30),'01_Supuestos'!$F$19,0))-(MAX(0,(((('01_Supuestos'!E31*$I104)*'01_Supuestos'!$F$11*($H104-'01_Supuestos'!$F$9))-((('01_Supuestos'!E31*$I104)*'01_Supuestos'!$F$11*($H104-'01_Supuestos'!$F$9))*'01_Supuestos'!$F$12)-(('01_Supuestos'!E31*$I104)*'01_Supuestos'!$F$11*$K104)-(IF(('01_Supuestos'!E31*$I104)&gt;0,'01_Supuestos'!$F$15,0)))-($J104*'01_Supuestos'!E33)))*'01_Supuestos'!$F$16)</f>
        <v/>
      </c>
      <c r="W104" s="101">
        <f>((('01_Supuestos'!F31*$I104)*'01_Supuestos'!$F$11*($H104-'01_Supuestos'!$F$9))-((('01_Supuestos'!F31*$I104)*'01_Supuestos'!$F$11*($H104-'01_Supuestos'!$F$9))*'01_Supuestos'!$F$12)-(('01_Supuestos'!F31*$I104)*'01_Supuestos'!$F$11*$K104)-(IF(('01_Supuestos'!F31*$I104)&gt;0,'01_Supuestos'!$F$15,0)))-((('01_Supuestos'!F31*$I104)*'01_Supuestos'!$F$11*($H104-'01_Supuestos'!$F$9))*'01_Supuestos'!$F$18)-($J104*'01_Supuestos'!F32)-(IF('01_Supuestos'!F30=MAX('01_Supuestos'!$C$30:$M$30),'01_Supuestos'!$F$19,0))-(MAX(0,(((('01_Supuestos'!F31*$I104)*'01_Supuestos'!$F$11*($H104-'01_Supuestos'!$F$9))-((('01_Supuestos'!F31*$I104)*'01_Supuestos'!$F$11*($H104-'01_Supuestos'!$F$9))*'01_Supuestos'!$F$12)-(('01_Supuestos'!F31*$I104)*'01_Supuestos'!$F$11*$K104)-(IF(('01_Supuestos'!F31*$I104)&gt;0,'01_Supuestos'!$F$15,0)))-($J104*'01_Supuestos'!F33)))*'01_Supuestos'!$F$16)</f>
        <v/>
      </c>
      <c r="X104" s="101">
        <f>((('01_Supuestos'!G31*$I104)*'01_Supuestos'!$F$11*($H104-'01_Supuestos'!$F$9))-((('01_Supuestos'!G31*$I104)*'01_Supuestos'!$F$11*($H104-'01_Supuestos'!$F$9))*'01_Supuestos'!$F$12)-(('01_Supuestos'!G31*$I104)*'01_Supuestos'!$F$11*$K104)-(IF(('01_Supuestos'!G31*$I104)&gt;0,'01_Supuestos'!$F$15,0)))-((('01_Supuestos'!G31*$I104)*'01_Supuestos'!$F$11*($H104-'01_Supuestos'!$F$9))*'01_Supuestos'!$F$18)-($J104*'01_Supuestos'!G32)-(IF('01_Supuestos'!G30=MAX('01_Supuestos'!$C$30:$M$30),'01_Supuestos'!$F$19,0))-(MAX(0,(((('01_Supuestos'!G31*$I104)*'01_Supuestos'!$F$11*($H104-'01_Supuestos'!$F$9))-((('01_Supuestos'!G31*$I104)*'01_Supuestos'!$F$11*($H104-'01_Supuestos'!$F$9))*'01_Supuestos'!$F$12)-(('01_Supuestos'!G31*$I104)*'01_Supuestos'!$F$11*$K104)-(IF(('01_Supuestos'!G31*$I104)&gt;0,'01_Supuestos'!$F$15,0)))-($J104*'01_Supuestos'!G33)))*'01_Supuestos'!$F$16)</f>
        <v/>
      </c>
      <c r="Y104" s="101">
        <f>((('01_Supuestos'!H31*$I104)*'01_Supuestos'!$F$11*($H104-'01_Supuestos'!$F$9))-((('01_Supuestos'!H31*$I104)*'01_Supuestos'!$F$11*($H104-'01_Supuestos'!$F$9))*'01_Supuestos'!$F$12)-(('01_Supuestos'!H31*$I104)*'01_Supuestos'!$F$11*$K104)-(IF(('01_Supuestos'!H31*$I104)&gt;0,'01_Supuestos'!$F$15,0)))-((('01_Supuestos'!H31*$I104)*'01_Supuestos'!$F$11*($H104-'01_Supuestos'!$F$9))*'01_Supuestos'!$F$18)-($J104*'01_Supuestos'!H32)-(IF('01_Supuestos'!H30=MAX('01_Supuestos'!$C$30:$M$30),'01_Supuestos'!$F$19,0))-(MAX(0,(((('01_Supuestos'!H31*$I104)*'01_Supuestos'!$F$11*($H104-'01_Supuestos'!$F$9))-((('01_Supuestos'!H31*$I104)*'01_Supuestos'!$F$11*($H104-'01_Supuestos'!$F$9))*'01_Supuestos'!$F$12)-(('01_Supuestos'!H31*$I104)*'01_Supuestos'!$F$11*$K104)-(IF(('01_Supuestos'!H31*$I104)&gt;0,'01_Supuestos'!$F$15,0)))-($J104*'01_Supuestos'!H33)))*'01_Supuestos'!$F$16)</f>
        <v/>
      </c>
      <c r="Z104" s="101">
        <f>((('01_Supuestos'!I31*$I104)*'01_Supuestos'!$F$11*($H104-'01_Supuestos'!$F$9))-((('01_Supuestos'!I31*$I104)*'01_Supuestos'!$F$11*($H104-'01_Supuestos'!$F$9))*'01_Supuestos'!$F$12)-(('01_Supuestos'!I31*$I104)*'01_Supuestos'!$F$11*$K104)-(IF(('01_Supuestos'!I31*$I104)&gt;0,'01_Supuestos'!$F$15,0)))-((('01_Supuestos'!I31*$I104)*'01_Supuestos'!$F$11*($H104-'01_Supuestos'!$F$9))*'01_Supuestos'!$F$18)-($J104*'01_Supuestos'!I32)-(IF('01_Supuestos'!I30=MAX('01_Supuestos'!$C$30:$M$30),'01_Supuestos'!$F$19,0))-(MAX(0,(((('01_Supuestos'!I31*$I104)*'01_Supuestos'!$F$11*($H104-'01_Supuestos'!$F$9))-((('01_Supuestos'!I31*$I104)*'01_Supuestos'!$F$11*($H104-'01_Supuestos'!$F$9))*'01_Supuestos'!$F$12)-(('01_Supuestos'!I31*$I104)*'01_Supuestos'!$F$11*$K104)-(IF(('01_Supuestos'!I31*$I104)&gt;0,'01_Supuestos'!$F$15,0)))-($J104*'01_Supuestos'!I33)))*'01_Supuestos'!$F$16)</f>
        <v/>
      </c>
      <c r="AA104" s="101">
        <f>((('01_Supuestos'!J31*$I104)*'01_Supuestos'!$F$11*($H104-'01_Supuestos'!$F$9))-((('01_Supuestos'!J31*$I104)*'01_Supuestos'!$F$11*($H104-'01_Supuestos'!$F$9))*'01_Supuestos'!$F$12)-(('01_Supuestos'!J31*$I104)*'01_Supuestos'!$F$11*$K104)-(IF(('01_Supuestos'!J31*$I104)&gt;0,'01_Supuestos'!$F$15,0)))-((('01_Supuestos'!J31*$I104)*'01_Supuestos'!$F$11*($H104-'01_Supuestos'!$F$9))*'01_Supuestos'!$F$18)-($J104*'01_Supuestos'!J32)-(IF('01_Supuestos'!J30=MAX('01_Supuestos'!$C$30:$M$30),'01_Supuestos'!$F$19,0))-(MAX(0,(((('01_Supuestos'!J31*$I104)*'01_Supuestos'!$F$11*($H104-'01_Supuestos'!$F$9))-((('01_Supuestos'!J31*$I104)*'01_Supuestos'!$F$11*($H104-'01_Supuestos'!$F$9))*'01_Supuestos'!$F$12)-(('01_Supuestos'!J31*$I104)*'01_Supuestos'!$F$11*$K104)-(IF(('01_Supuestos'!J31*$I104)&gt;0,'01_Supuestos'!$F$15,0)))-($J104*'01_Supuestos'!J33)))*'01_Supuestos'!$F$16)</f>
        <v/>
      </c>
      <c r="AB104" s="101">
        <f>((('01_Supuestos'!K31*$I104)*'01_Supuestos'!$F$11*($H104-'01_Supuestos'!$F$9))-((('01_Supuestos'!K31*$I104)*'01_Supuestos'!$F$11*($H104-'01_Supuestos'!$F$9))*'01_Supuestos'!$F$12)-(('01_Supuestos'!K31*$I104)*'01_Supuestos'!$F$11*$K104)-(IF(('01_Supuestos'!K31*$I104)&gt;0,'01_Supuestos'!$F$15,0)))-((('01_Supuestos'!K31*$I104)*'01_Supuestos'!$F$11*($H104-'01_Supuestos'!$F$9))*'01_Supuestos'!$F$18)-($J104*'01_Supuestos'!K32)-(IF('01_Supuestos'!K30=MAX('01_Supuestos'!$C$30:$M$30),'01_Supuestos'!$F$19,0))-(MAX(0,(((('01_Supuestos'!K31*$I104)*'01_Supuestos'!$F$11*($H104-'01_Supuestos'!$F$9))-((('01_Supuestos'!K31*$I104)*'01_Supuestos'!$F$11*($H104-'01_Supuestos'!$F$9))*'01_Supuestos'!$F$12)-(('01_Supuestos'!K31*$I104)*'01_Supuestos'!$F$11*$K104)-(IF(('01_Supuestos'!K31*$I104)&gt;0,'01_Supuestos'!$F$15,0)))-($J104*'01_Supuestos'!K33)))*'01_Supuestos'!$F$16)</f>
        <v/>
      </c>
      <c r="AC104" s="101">
        <f>((('01_Supuestos'!L31*$I104)*'01_Supuestos'!$F$11*($H104-'01_Supuestos'!$F$9))-((('01_Supuestos'!L31*$I104)*'01_Supuestos'!$F$11*($H104-'01_Supuestos'!$F$9))*'01_Supuestos'!$F$12)-(('01_Supuestos'!L31*$I104)*'01_Supuestos'!$F$11*$K104)-(IF(('01_Supuestos'!L31*$I104)&gt;0,'01_Supuestos'!$F$15,0)))-((('01_Supuestos'!L31*$I104)*'01_Supuestos'!$F$11*($H104-'01_Supuestos'!$F$9))*'01_Supuestos'!$F$18)-($J104*'01_Supuestos'!L32)-(IF('01_Supuestos'!L30=MAX('01_Supuestos'!$C$30:$M$30),'01_Supuestos'!$F$19,0))-(MAX(0,(((('01_Supuestos'!L31*$I104)*'01_Supuestos'!$F$11*($H104-'01_Supuestos'!$F$9))-((('01_Supuestos'!L31*$I104)*'01_Supuestos'!$F$11*($H104-'01_Supuestos'!$F$9))*'01_Supuestos'!$F$12)-(('01_Supuestos'!L31*$I104)*'01_Supuestos'!$F$11*$K104)-(IF(('01_Supuestos'!L31*$I104)&gt;0,'01_Supuestos'!$F$15,0)))-($J104*'01_Supuestos'!L33)))*'01_Supuestos'!$F$16)</f>
        <v/>
      </c>
      <c r="AD104" s="101">
        <f>((('01_Supuestos'!M31*$I104)*'01_Supuestos'!$F$11*($H104-'01_Supuestos'!$F$9))-((('01_Supuestos'!M31*$I104)*'01_Supuestos'!$F$11*($H104-'01_Supuestos'!$F$9))*'01_Supuestos'!$F$12)-(('01_Supuestos'!M31*$I104)*'01_Supuestos'!$F$11*$K104)-(IF(('01_Supuestos'!M31*$I104)&gt;0,'01_Supuestos'!$F$15,0)))-((('01_Supuestos'!M31*$I104)*'01_Supuestos'!$F$11*($H104-'01_Supuestos'!$F$9))*'01_Supuestos'!$F$18)-($J104*'01_Supuestos'!M32)-(IF('01_Supuestos'!M30=MAX('01_Supuestos'!$C$30:$M$30),'01_Supuestos'!$F$19,0))-(MAX(0,(((('01_Supuestos'!M31*$I104)*'01_Supuestos'!$F$11*($H104-'01_Supuestos'!$F$9))-((('01_Supuestos'!M31*$I104)*'01_Supuestos'!$F$11*($H104-'01_Supuestos'!$F$9))*'01_Supuestos'!$F$12)-(('01_Supuestos'!M31*$I104)*'01_Supuestos'!$F$11*$K104)-(IF(('01_Supuestos'!M31*$I104)&gt;0,'01_Supuestos'!$F$15,0)))-($J104*'01_Supuestos'!M33)))*'01_Supuestos'!$F$16)</f>
        <v/>
      </c>
      <c r="AE104" s="101">
        <f>0</f>
        <v/>
      </c>
      <c r="AF104" s="108">
        <f>IF(S104&gt;R104,"Appraisal+Decision",IF(S104&lt;R104,"Develop Now","Indiferente"))</f>
        <v/>
      </c>
    </row>
    <row r="105">
      <c r="A105" s="6" t="n">
        <v>75</v>
      </c>
      <c r="B105" s="27">
        <f>RAND()</f>
        <v/>
      </c>
      <c r="C105" s="27">
        <f>RAND()</f>
        <v/>
      </c>
      <c r="D105" s="27">
        <f>RAND()</f>
        <v/>
      </c>
      <c r="E105" s="27">
        <f>RAND()</f>
        <v/>
      </c>
      <c r="F105" s="27">
        <f>RAND()</f>
        <v/>
      </c>
      <c r="G105" s="27">
        <f>RAND()</f>
        <v/>
      </c>
      <c r="H105" s="102">
        <f>IF(B105&lt;($B$11-$B$10)/($B$12-$B$10), $B$10+SQRT(B105*($B$11-$B$10)*($B$12-$B$10)), $B$12-SQRT((1-B105)*($B$12-$B$11)*($B$12-$B$10)))</f>
        <v/>
      </c>
      <c r="I105" s="27">
        <f>MAX(0.1,NORMINV(C105,$B$13,$B$14))</f>
        <v/>
      </c>
      <c r="J105" s="102">
        <f>'01_Supuestos'!$F$13*MAX(0.65,NORMINV(D105,1,$B$15))</f>
        <v/>
      </c>
      <c r="K105" s="102">
        <f>'01_Supuestos'!$F$14*MAX(0.6,NORMINV(E105,1,$B$16))</f>
        <v/>
      </c>
      <c r="L105" s="102">
        <f>--(F105&lt;=$B$5)</f>
        <v/>
      </c>
      <c r="M105" s="102">
        <f>IF(L105=1, IF(G105&lt;=$B$6, "+", "-"), IF(G105&lt;=(1-$B$7), "+", "-"))</f>
        <v/>
      </c>
      <c r="N105" s="103">
        <f>IF(M105="+",'05_Bayes_Arbol'!$B$16,'05_Bayes_Arbol'!$B$17)</f>
        <v/>
      </c>
      <c r="O105" s="102">
        <f>SUMPRODUCT(T105:AD105,'01_Supuestos'!$C$34:$M$34)</f>
        <v/>
      </c>
      <c r="P105" s="102">
        <f>N105*O105 + (1-N105)*$B$9</f>
        <v/>
      </c>
      <c r="Q105" s="102">
        <f>--(P105&gt;0)</f>
        <v/>
      </c>
      <c r="R105" s="102">
        <f>IF(L105=1,O105,$B$9)</f>
        <v/>
      </c>
      <c r="S105" s="102">
        <f>-$B$8 + IF(Q105=1, IF(L105=1,O105,$B$9), 0)</f>
        <v/>
      </c>
      <c r="T105" s="101">
        <f>((('01_Supuestos'!C31*$I105)*'01_Supuestos'!$F$11*($H105-'01_Supuestos'!$F$9))-((('01_Supuestos'!C31*$I105)*'01_Supuestos'!$F$11*($H105-'01_Supuestos'!$F$9))*'01_Supuestos'!$F$12)-(('01_Supuestos'!C31*$I105)*'01_Supuestos'!$F$11*$K105)-(IF(('01_Supuestos'!C31*$I105)&gt;0,'01_Supuestos'!$F$15,0)))-((('01_Supuestos'!C31*$I105)*'01_Supuestos'!$F$11*($H105-'01_Supuestos'!$F$9))*'01_Supuestos'!$F$18)-($J105*'01_Supuestos'!C32)-(IF('01_Supuestos'!C30=MAX('01_Supuestos'!$C$30:$M$30),'01_Supuestos'!$F$19,0))-(MAX(0,(((('01_Supuestos'!C31*$I105)*'01_Supuestos'!$F$11*($H105-'01_Supuestos'!$F$9))-((('01_Supuestos'!C31*$I105)*'01_Supuestos'!$F$11*($H105-'01_Supuestos'!$F$9))*'01_Supuestos'!$F$12)-(('01_Supuestos'!C31*$I105)*'01_Supuestos'!$F$11*$K105)-(IF(('01_Supuestos'!C31*$I105)&gt;0,'01_Supuestos'!$F$15,0)))-($J105*'01_Supuestos'!C33)))*'01_Supuestos'!$F$16)</f>
        <v/>
      </c>
      <c r="U105" s="101">
        <f>((('01_Supuestos'!D31*$I105)*'01_Supuestos'!$F$11*($H105-'01_Supuestos'!$F$9))-((('01_Supuestos'!D31*$I105)*'01_Supuestos'!$F$11*($H105-'01_Supuestos'!$F$9))*'01_Supuestos'!$F$12)-(('01_Supuestos'!D31*$I105)*'01_Supuestos'!$F$11*$K105)-(IF(('01_Supuestos'!D31*$I105)&gt;0,'01_Supuestos'!$F$15,0)))-((('01_Supuestos'!D31*$I105)*'01_Supuestos'!$F$11*($H105-'01_Supuestos'!$F$9))*'01_Supuestos'!$F$18)-($J105*'01_Supuestos'!D32)-(IF('01_Supuestos'!D30=MAX('01_Supuestos'!$C$30:$M$30),'01_Supuestos'!$F$19,0))-(MAX(0,(((('01_Supuestos'!D31*$I105)*'01_Supuestos'!$F$11*($H105-'01_Supuestos'!$F$9))-((('01_Supuestos'!D31*$I105)*'01_Supuestos'!$F$11*($H105-'01_Supuestos'!$F$9))*'01_Supuestos'!$F$12)-(('01_Supuestos'!D31*$I105)*'01_Supuestos'!$F$11*$K105)-(IF(('01_Supuestos'!D31*$I105)&gt;0,'01_Supuestos'!$F$15,0)))-($J105*'01_Supuestos'!D33)))*'01_Supuestos'!$F$16)</f>
        <v/>
      </c>
      <c r="V105" s="101">
        <f>((('01_Supuestos'!E31*$I105)*'01_Supuestos'!$F$11*($H105-'01_Supuestos'!$F$9))-((('01_Supuestos'!E31*$I105)*'01_Supuestos'!$F$11*($H105-'01_Supuestos'!$F$9))*'01_Supuestos'!$F$12)-(('01_Supuestos'!E31*$I105)*'01_Supuestos'!$F$11*$K105)-(IF(('01_Supuestos'!E31*$I105)&gt;0,'01_Supuestos'!$F$15,0)))-((('01_Supuestos'!E31*$I105)*'01_Supuestos'!$F$11*($H105-'01_Supuestos'!$F$9))*'01_Supuestos'!$F$18)-($J105*'01_Supuestos'!E32)-(IF('01_Supuestos'!E30=MAX('01_Supuestos'!$C$30:$M$30),'01_Supuestos'!$F$19,0))-(MAX(0,(((('01_Supuestos'!E31*$I105)*'01_Supuestos'!$F$11*($H105-'01_Supuestos'!$F$9))-((('01_Supuestos'!E31*$I105)*'01_Supuestos'!$F$11*($H105-'01_Supuestos'!$F$9))*'01_Supuestos'!$F$12)-(('01_Supuestos'!E31*$I105)*'01_Supuestos'!$F$11*$K105)-(IF(('01_Supuestos'!E31*$I105)&gt;0,'01_Supuestos'!$F$15,0)))-($J105*'01_Supuestos'!E33)))*'01_Supuestos'!$F$16)</f>
        <v/>
      </c>
      <c r="W105" s="101">
        <f>((('01_Supuestos'!F31*$I105)*'01_Supuestos'!$F$11*($H105-'01_Supuestos'!$F$9))-((('01_Supuestos'!F31*$I105)*'01_Supuestos'!$F$11*($H105-'01_Supuestos'!$F$9))*'01_Supuestos'!$F$12)-(('01_Supuestos'!F31*$I105)*'01_Supuestos'!$F$11*$K105)-(IF(('01_Supuestos'!F31*$I105)&gt;0,'01_Supuestos'!$F$15,0)))-((('01_Supuestos'!F31*$I105)*'01_Supuestos'!$F$11*($H105-'01_Supuestos'!$F$9))*'01_Supuestos'!$F$18)-($J105*'01_Supuestos'!F32)-(IF('01_Supuestos'!F30=MAX('01_Supuestos'!$C$30:$M$30),'01_Supuestos'!$F$19,0))-(MAX(0,(((('01_Supuestos'!F31*$I105)*'01_Supuestos'!$F$11*($H105-'01_Supuestos'!$F$9))-((('01_Supuestos'!F31*$I105)*'01_Supuestos'!$F$11*($H105-'01_Supuestos'!$F$9))*'01_Supuestos'!$F$12)-(('01_Supuestos'!F31*$I105)*'01_Supuestos'!$F$11*$K105)-(IF(('01_Supuestos'!F31*$I105)&gt;0,'01_Supuestos'!$F$15,0)))-($J105*'01_Supuestos'!F33)))*'01_Supuestos'!$F$16)</f>
        <v/>
      </c>
      <c r="X105" s="101">
        <f>((('01_Supuestos'!G31*$I105)*'01_Supuestos'!$F$11*($H105-'01_Supuestos'!$F$9))-((('01_Supuestos'!G31*$I105)*'01_Supuestos'!$F$11*($H105-'01_Supuestos'!$F$9))*'01_Supuestos'!$F$12)-(('01_Supuestos'!G31*$I105)*'01_Supuestos'!$F$11*$K105)-(IF(('01_Supuestos'!G31*$I105)&gt;0,'01_Supuestos'!$F$15,0)))-((('01_Supuestos'!G31*$I105)*'01_Supuestos'!$F$11*($H105-'01_Supuestos'!$F$9))*'01_Supuestos'!$F$18)-($J105*'01_Supuestos'!G32)-(IF('01_Supuestos'!G30=MAX('01_Supuestos'!$C$30:$M$30),'01_Supuestos'!$F$19,0))-(MAX(0,(((('01_Supuestos'!G31*$I105)*'01_Supuestos'!$F$11*($H105-'01_Supuestos'!$F$9))-((('01_Supuestos'!G31*$I105)*'01_Supuestos'!$F$11*($H105-'01_Supuestos'!$F$9))*'01_Supuestos'!$F$12)-(('01_Supuestos'!G31*$I105)*'01_Supuestos'!$F$11*$K105)-(IF(('01_Supuestos'!G31*$I105)&gt;0,'01_Supuestos'!$F$15,0)))-($J105*'01_Supuestos'!G33)))*'01_Supuestos'!$F$16)</f>
        <v/>
      </c>
      <c r="Y105" s="101">
        <f>((('01_Supuestos'!H31*$I105)*'01_Supuestos'!$F$11*($H105-'01_Supuestos'!$F$9))-((('01_Supuestos'!H31*$I105)*'01_Supuestos'!$F$11*($H105-'01_Supuestos'!$F$9))*'01_Supuestos'!$F$12)-(('01_Supuestos'!H31*$I105)*'01_Supuestos'!$F$11*$K105)-(IF(('01_Supuestos'!H31*$I105)&gt;0,'01_Supuestos'!$F$15,0)))-((('01_Supuestos'!H31*$I105)*'01_Supuestos'!$F$11*($H105-'01_Supuestos'!$F$9))*'01_Supuestos'!$F$18)-($J105*'01_Supuestos'!H32)-(IF('01_Supuestos'!H30=MAX('01_Supuestos'!$C$30:$M$30),'01_Supuestos'!$F$19,0))-(MAX(0,(((('01_Supuestos'!H31*$I105)*'01_Supuestos'!$F$11*($H105-'01_Supuestos'!$F$9))-((('01_Supuestos'!H31*$I105)*'01_Supuestos'!$F$11*($H105-'01_Supuestos'!$F$9))*'01_Supuestos'!$F$12)-(('01_Supuestos'!H31*$I105)*'01_Supuestos'!$F$11*$K105)-(IF(('01_Supuestos'!H31*$I105)&gt;0,'01_Supuestos'!$F$15,0)))-($J105*'01_Supuestos'!H33)))*'01_Supuestos'!$F$16)</f>
        <v/>
      </c>
      <c r="Z105" s="101">
        <f>((('01_Supuestos'!I31*$I105)*'01_Supuestos'!$F$11*($H105-'01_Supuestos'!$F$9))-((('01_Supuestos'!I31*$I105)*'01_Supuestos'!$F$11*($H105-'01_Supuestos'!$F$9))*'01_Supuestos'!$F$12)-(('01_Supuestos'!I31*$I105)*'01_Supuestos'!$F$11*$K105)-(IF(('01_Supuestos'!I31*$I105)&gt;0,'01_Supuestos'!$F$15,0)))-((('01_Supuestos'!I31*$I105)*'01_Supuestos'!$F$11*($H105-'01_Supuestos'!$F$9))*'01_Supuestos'!$F$18)-($J105*'01_Supuestos'!I32)-(IF('01_Supuestos'!I30=MAX('01_Supuestos'!$C$30:$M$30),'01_Supuestos'!$F$19,0))-(MAX(0,(((('01_Supuestos'!I31*$I105)*'01_Supuestos'!$F$11*($H105-'01_Supuestos'!$F$9))-((('01_Supuestos'!I31*$I105)*'01_Supuestos'!$F$11*($H105-'01_Supuestos'!$F$9))*'01_Supuestos'!$F$12)-(('01_Supuestos'!I31*$I105)*'01_Supuestos'!$F$11*$K105)-(IF(('01_Supuestos'!I31*$I105)&gt;0,'01_Supuestos'!$F$15,0)))-($J105*'01_Supuestos'!I33)))*'01_Supuestos'!$F$16)</f>
        <v/>
      </c>
      <c r="AA105" s="101">
        <f>((('01_Supuestos'!J31*$I105)*'01_Supuestos'!$F$11*($H105-'01_Supuestos'!$F$9))-((('01_Supuestos'!J31*$I105)*'01_Supuestos'!$F$11*($H105-'01_Supuestos'!$F$9))*'01_Supuestos'!$F$12)-(('01_Supuestos'!J31*$I105)*'01_Supuestos'!$F$11*$K105)-(IF(('01_Supuestos'!J31*$I105)&gt;0,'01_Supuestos'!$F$15,0)))-((('01_Supuestos'!J31*$I105)*'01_Supuestos'!$F$11*($H105-'01_Supuestos'!$F$9))*'01_Supuestos'!$F$18)-($J105*'01_Supuestos'!J32)-(IF('01_Supuestos'!J30=MAX('01_Supuestos'!$C$30:$M$30),'01_Supuestos'!$F$19,0))-(MAX(0,(((('01_Supuestos'!J31*$I105)*'01_Supuestos'!$F$11*($H105-'01_Supuestos'!$F$9))-((('01_Supuestos'!J31*$I105)*'01_Supuestos'!$F$11*($H105-'01_Supuestos'!$F$9))*'01_Supuestos'!$F$12)-(('01_Supuestos'!J31*$I105)*'01_Supuestos'!$F$11*$K105)-(IF(('01_Supuestos'!J31*$I105)&gt;0,'01_Supuestos'!$F$15,0)))-($J105*'01_Supuestos'!J33)))*'01_Supuestos'!$F$16)</f>
        <v/>
      </c>
      <c r="AB105" s="101">
        <f>((('01_Supuestos'!K31*$I105)*'01_Supuestos'!$F$11*($H105-'01_Supuestos'!$F$9))-((('01_Supuestos'!K31*$I105)*'01_Supuestos'!$F$11*($H105-'01_Supuestos'!$F$9))*'01_Supuestos'!$F$12)-(('01_Supuestos'!K31*$I105)*'01_Supuestos'!$F$11*$K105)-(IF(('01_Supuestos'!K31*$I105)&gt;0,'01_Supuestos'!$F$15,0)))-((('01_Supuestos'!K31*$I105)*'01_Supuestos'!$F$11*($H105-'01_Supuestos'!$F$9))*'01_Supuestos'!$F$18)-($J105*'01_Supuestos'!K32)-(IF('01_Supuestos'!K30=MAX('01_Supuestos'!$C$30:$M$30),'01_Supuestos'!$F$19,0))-(MAX(0,(((('01_Supuestos'!K31*$I105)*'01_Supuestos'!$F$11*($H105-'01_Supuestos'!$F$9))-((('01_Supuestos'!K31*$I105)*'01_Supuestos'!$F$11*($H105-'01_Supuestos'!$F$9))*'01_Supuestos'!$F$12)-(('01_Supuestos'!K31*$I105)*'01_Supuestos'!$F$11*$K105)-(IF(('01_Supuestos'!K31*$I105)&gt;0,'01_Supuestos'!$F$15,0)))-($J105*'01_Supuestos'!K33)))*'01_Supuestos'!$F$16)</f>
        <v/>
      </c>
      <c r="AC105" s="101">
        <f>((('01_Supuestos'!L31*$I105)*'01_Supuestos'!$F$11*($H105-'01_Supuestos'!$F$9))-((('01_Supuestos'!L31*$I105)*'01_Supuestos'!$F$11*($H105-'01_Supuestos'!$F$9))*'01_Supuestos'!$F$12)-(('01_Supuestos'!L31*$I105)*'01_Supuestos'!$F$11*$K105)-(IF(('01_Supuestos'!L31*$I105)&gt;0,'01_Supuestos'!$F$15,0)))-((('01_Supuestos'!L31*$I105)*'01_Supuestos'!$F$11*($H105-'01_Supuestos'!$F$9))*'01_Supuestos'!$F$18)-($J105*'01_Supuestos'!L32)-(IF('01_Supuestos'!L30=MAX('01_Supuestos'!$C$30:$M$30),'01_Supuestos'!$F$19,0))-(MAX(0,(((('01_Supuestos'!L31*$I105)*'01_Supuestos'!$F$11*($H105-'01_Supuestos'!$F$9))-((('01_Supuestos'!L31*$I105)*'01_Supuestos'!$F$11*($H105-'01_Supuestos'!$F$9))*'01_Supuestos'!$F$12)-(('01_Supuestos'!L31*$I105)*'01_Supuestos'!$F$11*$K105)-(IF(('01_Supuestos'!L31*$I105)&gt;0,'01_Supuestos'!$F$15,0)))-($J105*'01_Supuestos'!L33)))*'01_Supuestos'!$F$16)</f>
        <v/>
      </c>
      <c r="AD105" s="101">
        <f>((('01_Supuestos'!M31*$I105)*'01_Supuestos'!$F$11*($H105-'01_Supuestos'!$F$9))-((('01_Supuestos'!M31*$I105)*'01_Supuestos'!$F$11*($H105-'01_Supuestos'!$F$9))*'01_Supuestos'!$F$12)-(('01_Supuestos'!M31*$I105)*'01_Supuestos'!$F$11*$K105)-(IF(('01_Supuestos'!M31*$I105)&gt;0,'01_Supuestos'!$F$15,0)))-((('01_Supuestos'!M31*$I105)*'01_Supuestos'!$F$11*($H105-'01_Supuestos'!$F$9))*'01_Supuestos'!$F$18)-($J105*'01_Supuestos'!M32)-(IF('01_Supuestos'!M30=MAX('01_Supuestos'!$C$30:$M$30),'01_Supuestos'!$F$19,0))-(MAX(0,(((('01_Supuestos'!M31*$I105)*'01_Supuestos'!$F$11*($H105-'01_Supuestos'!$F$9))-((('01_Supuestos'!M31*$I105)*'01_Supuestos'!$F$11*($H105-'01_Supuestos'!$F$9))*'01_Supuestos'!$F$12)-(('01_Supuestos'!M31*$I105)*'01_Supuestos'!$F$11*$K105)-(IF(('01_Supuestos'!M31*$I105)&gt;0,'01_Supuestos'!$F$15,0)))-($J105*'01_Supuestos'!M33)))*'01_Supuestos'!$F$16)</f>
        <v/>
      </c>
      <c r="AE105" s="101">
        <f>0</f>
        <v/>
      </c>
      <c r="AF105" s="108">
        <f>IF(S105&gt;R105,"Appraisal+Decision",IF(S105&lt;R105,"Develop Now","Indiferente"))</f>
        <v/>
      </c>
    </row>
    <row r="106">
      <c r="A106" s="6" t="n">
        <v>76</v>
      </c>
      <c r="B106" s="27">
        <f>RAND()</f>
        <v/>
      </c>
      <c r="C106" s="27">
        <f>RAND()</f>
        <v/>
      </c>
      <c r="D106" s="27">
        <f>RAND()</f>
        <v/>
      </c>
      <c r="E106" s="27">
        <f>RAND()</f>
        <v/>
      </c>
      <c r="F106" s="27">
        <f>RAND()</f>
        <v/>
      </c>
      <c r="G106" s="27">
        <f>RAND()</f>
        <v/>
      </c>
      <c r="H106" s="102">
        <f>IF(B106&lt;($B$11-$B$10)/($B$12-$B$10), $B$10+SQRT(B106*($B$11-$B$10)*($B$12-$B$10)), $B$12-SQRT((1-B106)*($B$12-$B$11)*($B$12-$B$10)))</f>
        <v/>
      </c>
      <c r="I106" s="27">
        <f>MAX(0.1,NORMINV(C106,$B$13,$B$14))</f>
        <v/>
      </c>
      <c r="J106" s="102">
        <f>'01_Supuestos'!$F$13*MAX(0.65,NORMINV(D106,1,$B$15))</f>
        <v/>
      </c>
      <c r="K106" s="102">
        <f>'01_Supuestos'!$F$14*MAX(0.6,NORMINV(E106,1,$B$16))</f>
        <v/>
      </c>
      <c r="L106" s="102">
        <f>--(F106&lt;=$B$5)</f>
        <v/>
      </c>
      <c r="M106" s="102">
        <f>IF(L106=1, IF(G106&lt;=$B$6, "+", "-"), IF(G106&lt;=(1-$B$7), "+", "-"))</f>
        <v/>
      </c>
      <c r="N106" s="103">
        <f>IF(M106="+",'05_Bayes_Arbol'!$B$16,'05_Bayes_Arbol'!$B$17)</f>
        <v/>
      </c>
      <c r="O106" s="102">
        <f>SUMPRODUCT(T106:AD106,'01_Supuestos'!$C$34:$M$34)</f>
        <v/>
      </c>
      <c r="P106" s="102">
        <f>N106*O106 + (1-N106)*$B$9</f>
        <v/>
      </c>
      <c r="Q106" s="102">
        <f>--(P106&gt;0)</f>
        <v/>
      </c>
      <c r="R106" s="102">
        <f>IF(L106=1,O106,$B$9)</f>
        <v/>
      </c>
      <c r="S106" s="102">
        <f>-$B$8 + IF(Q106=1, IF(L106=1,O106,$B$9), 0)</f>
        <v/>
      </c>
      <c r="T106" s="101">
        <f>((('01_Supuestos'!C31*$I106)*'01_Supuestos'!$F$11*($H106-'01_Supuestos'!$F$9))-((('01_Supuestos'!C31*$I106)*'01_Supuestos'!$F$11*($H106-'01_Supuestos'!$F$9))*'01_Supuestos'!$F$12)-(('01_Supuestos'!C31*$I106)*'01_Supuestos'!$F$11*$K106)-(IF(('01_Supuestos'!C31*$I106)&gt;0,'01_Supuestos'!$F$15,0)))-((('01_Supuestos'!C31*$I106)*'01_Supuestos'!$F$11*($H106-'01_Supuestos'!$F$9))*'01_Supuestos'!$F$18)-($J106*'01_Supuestos'!C32)-(IF('01_Supuestos'!C30=MAX('01_Supuestos'!$C$30:$M$30),'01_Supuestos'!$F$19,0))-(MAX(0,(((('01_Supuestos'!C31*$I106)*'01_Supuestos'!$F$11*($H106-'01_Supuestos'!$F$9))-((('01_Supuestos'!C31*$I106)*'01_Supuestos'!$F$11*($H106-'01_Supuestos'!$F$9))*'01_Supuestos'!$F$12)-(('01_Supuestos'!C31*$I106)*'01_Supuestos'!$F$11*$K106)-(IF(('01_Supuestos'!C31*$I106)&gt;0,'01_Supuestos'!$F$15,0)))-($J106*'01_Supuestos'!C33)))*'01_Supuestos'!$F$16)</f>
        <v/>
      </c>
      <c r="U106" s="101">
        <f>((('01_Supuestos'!D31*$I106)*'01_Supuestos'!$F$11*($H106-'01_Supuestos'!$F$9))-((('01_Supuestos'!D31*$I106)*'01_Supuestos'!$F$11*($H106-'01_Supuestos'!$F$9))*'01_Supuestos'!$F$12)-(('01_Supuestos'!D31*$I106)*'01_Supuestos'!$F$11*$K106)-(IF(('01_Supuestos'!D31*$I106)&gt;0,'01_Supuestos'!$F$15,0)))-((('01_Supuestos'!D31*$I106)*'01_Supuestos'!$F$11*($H106-'01_Supuestos'!$F$9))*'01_Supuestos'!$F$18)-($J106*'01_Supuestos'!D32)-(IF('01_Supuestos'!D30=MAX('01_Supuestos'!$C$30:$M$30),'01_Supuestos'!$F$19,0))-(MAX(0,(((('01_Supuestos'!D31*$I106)*'01_Supuestos'!$F$11*($H106-'01_Supuestos'!$F$9))-((('01_Supuestos'!D31*$I106)*'01_Supuestos'!$F$11*($H106-'01_Supuestos'!$F$9))*'01_Supuestos'!$F$12)-(('01_Supuestos'!D31*$I106)*'01_Supuestos'!$F$11*$K106)-(IF(('01_Supuestos'!D31*$I106)&gt;0,'01_Supuestos'!$F$15,0)))-($J106*'01_Supuestos'!D33)))*'01_Supuestos'!$F$16)</f>
        <v/>
      </c>
      <c r="V106" s="101">
        <f>((('01_Supuestos'!E31*$I106)*'01_Supuestos'!$F$11*($H106-'01_Supuestos'!$F$9))-((('01_Supuestos'!E31*$I106)*'01_Supuestos'!$F$11*($H106-'01_Supuestos'!$F$9))*'01_Supuestos'!$F$12)-(('01_Supuestos'!E31*$I106)*'01_Supuestos'!$F$11*$K106)-(IF(('01_Supuestos'!E31*$I106)&gt;0,'01_Supuestos'!$F$15,0)))-((('01_Supuestos'!E31*$I106)*'01_Supuestos'!$F$11*($H106-'01_Supuestos'!$F$9))*'01_Supuestos'!$F$18)-($J106*'01_Supuestos'!E32)-(IF('01_Supuestos'!E30=MAX('01_Supuestos'!$C$30:$M$30),'01_Supuestos'!$F$19,0))-(MAX(0,(((('01_Supuestos'!E31*$I106)*'01_Supuestos'!$F$11*($H106-'01_Supuestos'!$F$9))-((('01_Supuestos'!E31*$I106)*'01_Supuestos'!$F$11*($H106-'01_Supuestos'!$F$9))*'01_Supuestos'!$F$12)-(('01_Supuestos'!E31*$I106)*'01_Supuestos'!$F$11*$K106)-(IF(('01_Supuestos'!E31*$I106)&gt;0,'01_Supuestos'!$F$15,0)))-($J106*'01_Supuestos'!E33)))*'01_Supuestos'!$F$16)</f>
        <v/>
      </c>
      <c r="W106" s="101">
        <f>((('01_Supuestos'!F31*$I106)*'01_Supuestos'!$F$11*($H106-'01_Supuestos'!$F$9))-((('01_Supuestos'!F31*$I106)*'01_Supuestos'!$F$11*($H106-'01_Supuestos'!$F$9))*'01_Supuestos'!$F$12)-(('01_Supuestos'!F31*$I106)*'01_Supuestos'!$F$11*$K106)-(IF(('01_Supuestos'!F31*$I106)&gt;0,'01_Supuestos'!$F$15,0)))-((('01_Supuestos'!F31*$I106)*'01_Supuestos'!$F$11*($H106-'01_Supuestos'!$F$9))*'01_Supuestos'!$F$18)-($J106*'01_Supuestos'!F32)-(IF('01_Supuestos'!F30=MAX('01_Supuestos'!$C$30:$M$30),'01_Supuestos'!$F$19,0))-(MAX(0,(((('01_Supuestos'!F31*$I106)*'01_Supuestos'!$F$11*($H106-'01_Supuestos'!$F$9))-((('01_Supuestos'!F31*$I106)*'01_Supuestos'!$F$11*($H106-'01_Supuestos'!$F$9))*'01_Supuestos'!$F$12)-(('01_Supuestos'!F31*$I106)*'01_Supuestos'!$F$11*$K106)-(IF(('01_Supuestos'!F31*$I106)&gt;0,'01_Supuestos'!$F$15,0)))-($J106*'01_Supuestos'!F33)))*'01_Supuestos'!$F$16)</f>
        <v/>
      </c>
      <c r="X106" s="101">
        <f>((('01_Supuestos'!G31*$I106)*'01_Supuestos'!$F$11*($H106-'01_Supuestos'!$F$9))-((('01_Supuestos'!G31*$I106)*'01_Supuestos'!$F$11*($H106-'01_Supuestos'!$F$9))*'01_Supuestos'!$F$12)-(('01_Supuestos'!G31*$I106)*'01_Supuestos'!$F$11*$K106)-(IF(('01_Supuestos'!G31*$I106)&gt;0,'01_Supuestos'!$F$15,0)))-((('01_Supuestos'!G31*$I106)*'01_Supuestos'!$F$11*($H106-'01_Supuestos'!$F$9))*'01_Supuestos'!$F$18)-($J106*'01_Supuestos'!G32)-(IF('01_Supuestos'!G30=MAX('01_Supuestos'!$C$30:$M$30),'01_Supuestos'!$F$19,0))-(MAX(0,(((('01_Supuestos'!G31*$I106)*'01_Supuestos'!$F$11*($H106-'01_Supuestos'!$F$9))-((('01_Supuestos'!G31*$I106)*'01_Supuestos'!$F$11*($H106-'01_Supuestos'!$F$9))*'01_Supuestos'!$F$12)-(('01_Supuestos'!G31*$I106)*'01_Supuestos'!$F$11*$K106)-(IF(('01_Supuestos'!G31*$I106)&gt;0,'01_Supuestos'!$F$15,0)))-($J106*'01_Supuestos'!G33)))*'01_Supuestos'!$F$16)</f>
        <v/>
      </c>
      <c r="Y106" s="101">
        <f>((('01_Supuestos'!H31*$I106)*'01_Supuestos'!$F$11*($H106-'01_Supuestos'!$F$9))-((('01_Supuestos'!H31*$I106)*'01_Supuestos'!$F$11*($H106-'01_Supuestos'!$F$9))*'01_Supuestos'!$F$12)-(('01_Supuestos'!H31*$I106)*'01_Supuestos'!$F$11*$K106)-(IF(('01_Supuestos'!H31*$I106)&gt;0,'01_Supuestos'!$F$15,0)))-((('01_Supuestos'!H31*$I106)*'01_Supuestos'!$F$11*($H106-'01_Supuestos'!$F$9))*'01_Supuestos'!$F$18)-($J106*'01_Supuestos'!H32)-(IF('01_Supuestos'!H30=MAX('01_Supuestos'!$C$30:$M$30),'01_Supuestos'!$F$19,0))-(MAX(0,(((('01_Supuestos'!H31*$I106)*'01_Supuestos'!$F$11*($H106-'01_Supuestos'!$F$9))-((('01_Supuestos'!H31*$I106)*'01_Supuestos'!$F$11*($H106-'01_Supuestos'!$F$9))*'01_Supuestos'!$F$12)-(('01_Supuestos'!H31*$I106)*'01_Supuestos'!$F$11*$K106)-(IF(('01_Supuestos'!H31*$I106)&gt;0,'01_Supuestos'!$F$15,0)))-($J106*'01_Supuestos'!H33)))*'01_Supuestos'!$F$16)</f>
        <v/>
      </c>
      <c r="Z106" s="101">
        <f>((('01_Supuestos'!I31*$I106)*'01_Supuestos'!$F$11*($H106-'01_Supuestos'!$F$9))-((('01_Supuestos'!I31*$I106)*'01_Supuestos'!$F$11*($H106-'01_Supuestos'!$F$9))*'01_Supuestos'!$F$12)-(('01_Supuestos'!I31*$I106)*'01_Supuestos'!$F$11*$K106)-(IF(('01_Supuestos'!I31*$I106)&gt;0,'01_Supuestos'!$F$15,0)))-((('01_Supuestos'!I31*$I106)*'01_Supuestos'!$F$11*($H106-'01_Supuestos'!$F$9))*'01_Supuestos'!$F$18)-($J106*'01_Supuestos'!I32)-(IF('01_Supuestos'!I30=MAX('01_Supuestos'!$C$30:$M$30),'01_Supuestos'!$F$19,0))-(MAX(0,(((('01_Supuestos'!I31*$I106)*'01_Supuestos'!$F$11*($H106-'01_Supuestos'!$F$9))-((('01_Supuestos'!I31*$I106)*'01_Supuestos'!$F$11*($H106-'01_Supuestos'!$F$9))*'01_Supuestos'!$F$12)-(('01_Supuestos'!I31*$I106)*'01_Supuestos'!$F$11*$K106)-(IF(('01_Supuestos'!I31*$I106)&gt;0,'01_Supuestos'!$F$15,0)))-($J106*'01_Supuestos'!I33)))*'01_Supuestos'!$F$16)</f>
        <v/>
      </c>
      <c r="AA106" s="101">
        <f>((('01_Supuestos'!J31*$I106)*'01_Supuestos'!$F$11*($H106-'01_Supuestos'!$F$9))-((('01_Supuestos'!J31*$I106)*'01_Supuestos'!$F$11*($H106-'01_Supuestos'!$F$9))*'01_Supuestos'!$F$12)-(('01_Supuestos'!J31*$I106)*'01_Supuestos'!$F$11*$K106)-(IF(('01_Supuestos'!J31*$I106)&gt;0,'01_Supuestos'!$F$15,0)))-((('01_Supuestos'!J31*$I106)*'01_Supuestos'!$F$11*($H106-'01_Supuestos'!$F$9))*'01_Supuestos'!$F$18)-($J106*'01_Supuestos'!J32)-(IF('01_Supuestos'!J30=MAX('01_Supuestos'!$C$30:$M$30),'01_Supuestos'!$F$19,0))-(MAX(0,(((('01_Supuestos'!J31*$I106)*'01_Supuestos'!$F$11*($H106-'01_Supuestos'!$F$9))-((('01_Supuestos'!J31*$I106)*'01_Supuestos'!$F$11*($H106-'01_Supuestos'!$F$9))*'01_Supuestos'!$F$12)-(('01_Supuestos'!J31*$I106)*'01_Supuestos'!$F$11*$K106)-(IF(('01_Supuestos'!J31*$I106)&gt;0,'01_Supuestos'!$F$15,0)))-($J106*'01_Supuestos'!J33)))*'01_Supuestos'!$F$16)</f>
        <v/>
      </c>
      <c r="AB106" s="101">
        <f>((('01_Supuestos'!K31*$I106)*'01_Supuestos'!$F$11*($H106-'01_Supuestos'!$F$9))-((('01_Supuestos'!K31*$I106)*'01_Supuestos'!$F$11*($H106-'01_Supuestos'!$F$9))*'01_Supuestos'!$F$12)-(('01_Supuestos'!K31*$I106)*'01_Supuestos'!$F$11*$K106)-(IF(('01_Supuestos'!K31*$I106)&gt;0,'01_Supuestos'!$F$15,0)))-((('01_Supuestos'!K31*$I106)*'01_Supuestos'!$F$11*($H106-'01_Supuestos'!$F$9))*'01_Supuestos'!$F$18)-($J106*'01_Supuestos'!K32)-(IF('01_Supuestos'!K30=MAX('01_Supuestos'!$C$30:$M$30),'01_Supuestos'!$F$19,0))-(MAX(0,(((('01_Supuestos'!K31*$I106)*'01_Supuestos'!$F$11*($H106-'01_Supuestos'!$F$9))-((('01_Supuestos'!K31*$I106)*'01_Supuestos'!$F$11*($H106-'01_Supuestos'!$F$9))*'01_Supuestos'!$F$12)-(('01_Supuestos'!K31*$I106)*'01_Supuestos'!$F$11*$K106)-(IF(('01_Supuestos'!K31*$I106)&gt;0,'01_Supuestos'!$F$15,0)))-($J106*'01_Supuestos'!K33)))*'01_Supuestos'!$F$16)</f>
        <v/>
      </c>
      <c r="AC106" s="101">
        <f>((('01_Supuestos'!L31*$I106)*'01_Supuestos'!$F$11*($H106-'01_Supuestos'!$F$9))-((('01_Supuestos'!L31*$I106)*'01_Supuestos'!$F$11*($H106-'01_Supuestos'!$F$9))*'01_Supuestos'!$F$12)-(('01_Supuestos'!L31*$I106)*'01_Supuestos'!$F$11*$K106)-(IF(('01_Supuestos'!L31*$I106)&gt;0,'01_Supuestos'!$F$15,0)))-((('01_Supuestos'!L31*$I106)*'01_Supuestos'!$F$11*($H106-'01_Supuestos'!$F$9))*'01_Supuestos'!$F$18)-($J106*'01_Supuestos'!L32)-(IF('01_Supuestos'!L30=MAX('01_Supuestos'!$C$30:$M$30),'01_Supuestos'!$F$19,0))-(MAX(0,(((('01_Supuestos'!L31*$I106)*'01_Supuestos'!$F$11*($H106-'01_Supuestos'!$F$9))-((('01_Supuestos'!L31*$I106)*'01_Supuestos'!$F$11*($H106-'01_Supuestos'!$F$9))*'01_Supuestos'!$F$12)-(('01_Supuestos'!L31*$I106)*'01_Supuestos'!$F$11*$K106)-(IF(('01_Supuestos'!L31*$I106)&gt;0,'01_Supuestos'!$F$15,0)))-($J106*'01_Supuestos'!L33)))*'01_Supuestos'!$F$16)</f>
        <v/>
      </c>
      <c r="AD106" s="101">
        <f>((('01_Supuestos'!M31*$I106)*'01_Supuestos'!$F$11*($H106-'01_Supuestos'!$F$9))-((('01_Supuestos'!M31*$I106)*'01_Supuestos'!$F$11*($H106-'01_Supuestos'!$F$9))*'01_Supuestos'!$F$12)-(('01_Supuestos'!M31*$I106)*'01_Supuestos'!$F$11*$K106)-(IF(('01_Supuestos'!M31*$I106)&gt;0,'01_Supuestos'!$F$15,0)))-((('01_Supuestos'!M31*$I106)*'01_Supuestos'!$F$11*($H106-'01_Supuestos'!$F$9))*'01_Supuestos'!$F$18)-($J106*'01_Supuestos'!M32)-(IF('01_Supuestos'!M30=MAX('01_Supuestos'!$C$30:$M$30),'01_Supuestos'!$F$19,0))-(MAX(0,(((('01_Supuestos'!M31*$I106)*'01_Supuestos'!$F$11*($H106-'01_Supuestos'!$F$9))-((('01_Supuestos'!M31*$I106)*'01_Supuestos'!$F$11*($H106-'01_Supuestos'!$F$9))*'01_Supuestos'!$F$12)-(('01_Supuestos'!M31*$I106)*'01_Supuestos'!$F$11*$K106)-(IF(('01_Supuestos'!M31*$I106)&gt;0,'01_Supuestos'!$F$15,0)))-($J106*'01_Supuestos'!M33)))*'01_Supuestos'!$F$16)</f>
        <v/>
      </c>
      <c r="AE106" s="101">
        <f>0</f>
        <v/>
      </c>
      <c r="AF106" s="108">
        <f>IF(S106&gt;R106,"Appraisal+Decision",IF(S106&lt;R106,"Develop Now","Indiferente"))</f>
        <v/>
      </c>
    </row>
    <row r="107">
      <c r="A107" s="6" t="n">
        <v>77</v>
      </c>
      <c r="B107" s="27">
        <f>RAND()</f>
        <v/>
      </c>
      <c r="C107" s="27">
        <f>RAND()</f>
        <v/>
      </c>
      <c r="D107" s="27">
        <f>RAND()</f>
        <v/>
      </c>
      <c r="E107" s="27">
        <f>RAND()</f>
        <v/>
      </c>
      <c r="F107" s="27">
        <f>RAND()</f>
        <v/>
      </c>
      <c r="G107" s="27">
        <f>RAND()</f>
        <v/>
      </c>
      <c r="H107" s="102">
        <f>IF(B107&lt;($B$11-$B$10)/($B$12-$B$10), $B$10+SQRT(B107*($B$11-$B$10)*($B$12-$B$10)), $B$12-SQRT((1-B107)*($B$12-$B$11)*($B$12-$B$10)))</f>
        <v/>
      </c>
      <c r="I107" s="27">
        <f>MAX(0.1,NORMINV(C107,$B$13,$B$14))</f>
        <v/>
      </c>
      <c r="J107" s="102">
        <f>'01_Supuestos'!$F$13*MAX(0.65,NORMINV(D107,1,$B$15))</f>
        <v/>
      </c>
      <c r="K107" s="102">
        <f>'01_Supuestos'!$F$14*MAX(0.6,NORMINV(E107,1,$B$16))</f>
        <v/>
      </c>
      <c r="L107" s="102">
        <f>--(F107&lt;=$B$5)</f>
        <v/>
      </c>
      <c r="M107" s="102">
        <f>IF(L107=1, IF(G107&lt;=$B$6, "+", "-"), IF(G107&lt;=(1-$B$7), "+", "-"))</f>
        <v/>
      </c>
      <c r="N107" s="103">
        <f>IF(M107="+",'05_Bayes_Arbol'!$B$16,'05_Bayes_Arbol'!$B$17)</f>
        <v/>
      </c>
      <c r="O107" s="102">
        <f>SUMPRODUCT(T107:AD107,'01_Supuestos'!$C$34:$M$34)</f>
        <v/>
      </c>
      <c r="P107" s="102">
        <f>N107*O107 + (1-N107)*$B$9</f>
        <v/>
      </c>
      <c r="Q107" s="102">
        <f>--(P107&gt;0)</f>
        <v/>
      </c>
      <c r="R107" s="102">
        <f>IF(L107=1,O107,$B$9)</f>
        <v/>
      </c>
      <c r="S107" s="102">
        <f>-$B$8 + IF(Q107=1, IF(L107=1,O107,$B$9), 0)</f>
        <v/>
      </c>
      <c r="T107" s="101">
        <f>((('01_Supuestos'!C31*$I107)*'01_Supuestos'!$F$11*($H107-'01_Supuestos'!$F$9))-((('01_Supuestos'!C31*$I107)*'01_Supuestos'!$F$11*($H107-'01_Supuestos'!$F$9))*'01_Supuestos'!$F$12)-(('01_Supuestos'!C31*$I107)*'01_Supuestos'!$F$11*$K107)-(IF(('01_Supuestos'!C31*$I107)&gt;0,'01_Supuestos'!$F$15,0)))-((('01_Supuestos'!C31*$I107)*'01_Supuestos'!$F$11*($H107-'01_Supuestos'!$F$9))*'01_Supuestos'!$F$18)-($J107*'01_Supuestos'!C32)-(IF('01_Supuestos'!C30=MAX('01_Supuestos'!$C$30:$M$30),'01_Supuestos'!$F$19,0))-(MAX(0,(((('01_Supuestos'!C31*$I107)*'01_Supuestos'!$F$11*($H107-'01_Supuestos'!$F$9))-((('01_Supuestos'!C31*$I107)*'01_Supuestos'!$F$11*($H107-'01_Supuestos'!$F$9))*'01_Supuestos'!$F$12)-(('01_Supuestos'!C31*$I107)*'01_Supuestos'!$F$11*$K107)-(IF(('01_Supuestos'!C31*$I107)&gt;0,'01_Supuestos'!$F$15,0)))-($J107*'01_Supuestos'!C33)))*'01_Supuestos'!$F$16)</f>
        <v/>
      </c>
      <c r="U107" s="101">
        <f>((('01_Supuestos'!D31*$I107)*'01_Supuestos'!$F$11*($H107-'01_Supuestos'!$F$9))-((('01_Supuestos'!D31*$I107)*'01_Supuestos'!$F$11*($H107-'01_Supuestos'!$F$9))*'01_Supuestos'!$F$12)-(('01_Supuestos'!D31*$I107)*'01_Supuestos'!$F$11*$K107)-(IF(('01_Supuestos'!D31*$I107)&gt;0,'01_Supuestos'!$F$15,0)))-((('01_Supuestos'!D31*$I107)*'01_Supuestos'!$F$11*($H107-'01_Supuestos'!$F$9))*'01_Supuestos'!$F$18)-($J107*'01_Supuestos'!D32)-(IF('01_Supuestos'!D30=MAX('01_Supuestos'!$C$30:$M$30),'01_Supuestos'!$F$19,0))-(MAX(0,(((('01_Supuestos'!D31*$I107)*'01_Supuestos'!$F$11*($H107-'01_Supuestos'!$F$9))-((('01_Supuestos'!D31*$I107)*'01_Supuestos'!$F$11*($H107-'01_Supuestos'!$F$9))*'01_Supuestos'!$F$12)-(('01_Supuestos'!D31*$I107)*'01_Supuestos'!$F$11*$K107)-(IF(('01_Supuestos'!D31*$I107)&gt;0,'01_Supuestos'!$F$15,0)))-($J107*'01_Supuestos'!D33)))*'01_Supuestos'!$F$16)</f>
        <v/>
      </c>
      <c r="V107" s="101">
        <f>((('01_Supuestos'!E31*$I107)*'01_Supuestos'!$F$11*($H107-'01_Supuestos'!$F$9))-((('01_Supuestos'!E31*$I107)*'01_Supuestos'!$F$11*($H107-'01_Supuestos'!$F$9))*'01_Supuestos'!$F$12)-(('01_Supuestos'!E31*$I107)*'01_Supuestos'!$F$11*$K107)-(IF(('01_Supuestos'!E31*$I107)&gt;0,'01_Supuestos'!$F$15,0)))-((('01_Supuestos'!E31*$I107)*'01_Supuestos'!$F$11*($H107-'01_Supuestos'!$F$9))*'01_Supuestos'!$F$18)-($J107*'01_Supuestos'!E32)-(IF('01_Supuestos'!E30=MAX('01_Supuestos'!$C$30:$M$30),'01_Supuestos'!$F$19,0))-(MAX(0,(((('01_Supuestos'!E31*$I107)*'01_Supuestos'!$F$11*($H107-'01_Supuestos'!$F$9))-((('01_Supuestos'!E31*$I107)*'01_Supuestos'!$F$11*($H107-'01_Supuestos'!$F$9))*'01_Supuestos'!$F$12)-(('01_Supuestos'!E31*$I107)*'01_Supuestos'!$F$11*$K107)-(IF(('01_Supuestos'!E31*$I107)&gt;0,'01_Supuestos'!$F$15,0)))-($J107*'01_Supuestos'!E33)))*'01_Supuestos'!$F$16)</f>
        <v/>
      </c>
      <c r="W107" s="101">
        <f>((('01_Supuestos'!F31*$I107)*'01_Supuestos'!$F$11*($H107-'01_Supuestos'!$F$9))-((('01_Supuestos'!F31*$I107)*'01_Supuestos'!$F$11*($H107-'01_Supuestos'!$F$9))*'01_Supuestos'!$F$12)-(('01_Supuestos'!F31*$I107)*'01_Supuestos'!$F$11*$K107)-(IF(('01_Supuestos'!F31*$I107)&gt;0,'01_Supuestos'!$F$15,0)))-((('01_Supuestos'!F31*$I107)*'01_Supuestos'!$F$11*($H107-'01_Supuestos'!$F$9))*'01_Supuestos'!$F$18)-($J107*'01_Supuestos'!F32)-(IF('01_Supuestos'!F30=MAX('01_Supuestos'!$C$30:$M$30),'01_Supuestos'!$F$19,0))-(MAX(0,(((('01_Supuestos'!F31*$I107)*'01_Supuestos'!$F$11*($H107-'01_Supuestos'!$F$9))-((('01_Supuestos'!F31*$I107)*'01_Supuestos'!$F$11*($H107-'01_Supuestos'!$F$9))*'01_Supuestos'!$F$12)-(('01_Supuestos'!F31*$I107)*'01_Supuestos'!$F$11*$K107)-(IF(('01_Supuestos'!F31*$I107)&gt;0,'01_Supuestos'!$F$15,0)))-($J107*'01_Supuestos'!F33)))*'01_Supuestos'!$F$16)</f>
        <v/>
      </c>
      <c r="X107" s="101">
        <f>((('01_Supuestos'!G31*$I107)*'01_Supuestos'!$F$11*($H107-'01_Supuestos'!$F$9))-((('01_Supuestos'!G31*$I107)*'01_Supuestos'!$F$11*($H107-'01_Supuestos'!$F$9))*'01_Supuestos'!$F$12)-(('01_Supuestos'!G31*$I107)*'01_Supuestos'!$F$11*$K107)-(IF(('01_Supuestos'!G31*$I107)&gt;0,'01_Supuestos'!$F$15,0)))-((('01_Supuestos'!G31*$I107)*'01_Supuestos'!$F$11*($H107-'01_Supuestos'!$F$9))*'01_Supuestos'!$F$18)-($J107*'01_Supuestos'!G32)-(IF('01_Supuestos'!G30=MAX('01_Supuestos'!$C$30:$M$30),'01_Supuestos'!$F$19,0))-(MAX(0,(((('01_Supuestos'!G31*$I107)*'01_Supuestos'!$F$11*($H107-'01_Supuestos'!$F$9))-((('01_Supuestos'!G31*$I107)*'01_Supuestos'!$F$11*($H107-'01_Supuestos'!$F$9))*'01_Supuestos'!$F$12)-(('01_Supuestos'!G31*$I107)*'01_Supuestos'!$F$11*$K107)-(IF(('01_Supuestos'!G31*$I107)&gt;0,'01_Supuestos'!$F$15,0)))-($J107*'01_Supuestos'!G33)))*'01_Supuestos'!$F$16)</f>
        <v/>
      </c>
      <c r="Y107" s="101">
        <f>((('01_Supuestos'!H31*$I107)*'01_Supuestos'!$F$11*($H107-'01_Supuestos'!$F$9))-((('01_Supuestos'!H31*$I107)*'01_Supuestos'!$F$11*($H107-'01_Supuestos'!$F$9))*'01_Supuestos'!$F$12)-(('01_Supuestos'!H31*$I107)*'01_Supuestos'!$F$11*$K107)-(IF(('01_Supuestos'!H31*$I107)&gt;0,'01_Supuestos'!$F$15,0)))-((('01_Supuestos'!H31*$I107)*'01_Supuestos'!$F$11*($H107-'01_Supuestos'!$F$9))*'01_Supuestos'!$F$18)-($J107*'01_Supuestos'!H32)-(IF('01_Supuestos'!H30=MAX('01_Supuestos'!$C$30:$M$30),'01_Supuestos'!$F$19,0))-(MAX(0,(((('01_Supuestos'!H31*$I107)*'01_Supuestos'!$F$11*($H107-'01_Supuestos'!$F$9))-((('01_Supuestos'!H31*$I107)*'01_Supuestos'!$F$11*($H107-'01_Supuestos'!$F$9))*'01_Supuestos'!$F$12)-(('01_Supuestos'!H31*$I107)*'01_Supuestos'!$F$11*$K107)-(IF(('01_Supuestos'!H31*$I107)&gt;0,'01_Supuestos'!$F$15,0)))-($J107*'01_Supuestos'!H33)))*'01_Supuestos'!$F$16)</f>
        <v/>
      </c>
      <c r="Z107" s="101">
        <f>((('01_Supuestos'!I31*$I107)*'01_Supuestos'!$F$11*($H107-'01_Supuestos'!$F$9))-((('01_Supuestos'!I31*$I107)*'01_Supuestos'!$F$11*($H107-'01_Supuestos'!$F$9))*'01_Supuestos'!$F$12)-(('01_Supuestos'!I31*$I107)*'01_Supuestos'!$F$11*$K107)-(IF(('01_Supuestos'!I31*$I107)&gt;0,'01_Supuestos'!$F$15,0)))-((('01_Supuestos'!I31*$I107)*'01_Supuestos'!$F$11*($H107-'01_Supuestos'!$F$9))*'01_Supuestos'!$F$18)-($J107*'01_Supuestos'!I32)-(IF('01_Supuestos'!I30=MAX('01_Supuestos'!$C$30:$M$30),'01_Supuestos'!$F$19,0))-(MAX(0,(((('01_Supuestos'!I31*$I107)*'01_Supuestos'!$F$11*($H107-'01_Supuestos'!$F$9))-((('01_Supuestos'!I31*$I107)*'01_Supuestos'!$F$11*($H107-'01_Supuestos'!$F$9))*'01_Supuestos'!$F$12)-(('01_Supuestos'!I31*$I107)*'01_Supuestos'!$F$11*$K107)-(IF(('01_Supuestos'!I31*$I107)&gt;0,'01_Supuestos'!$F$15,0)))-($J107*'01_Supuestos'!I33)))*'01_Supuestos'!$F$16)</f>
        <v/>
      </c>
      <c r="AA107" s="101">
        <f>((('01_Supuestos'!J31*$I107)*'01_Supuestos'!$F$11*($H107-'01_Supuestos'!$F$9))-((('01_Supuestos'!J31*$I107)*'01_Supuestos'!$F$11*($H107-'01_Supuestos'!$F$9))*'01_Supuestos'!$F$12)-(('01_Supuestos'!J31*$I107)*'01_Supuestos'!$F$11*$K107)-(IF(('01_Supuestos'!J31*$I107)&gt;0,'01_Supuestos'!$F$15,0)))-((('01_Supuestos'!J31*$I107)*'01_Supuestos'!$F$11*($H107-'01_Supuestos'!$F$9))*'01_Supuestos'!$F$18)-($J107*'01_Supuestos'!J32)-(IF('01_Supuestos'!J30=MAX('01_Supuestos'!$C$30:$M$30),'01_Supuestos'!$F$19,0))-(MAX(0,(((('01_Supuestos'!J31*$I107)*'01_Supuestos'!$F$11*($H107-'01_Supuestos'!$F$9))-((('01_Supuestos'!J31*$I107)*'01_Supuestos'!$F$11*($H107-'01_Supuestos'!$F$9))*'01_Supuestos'!$F$12)-(('01_Supuestos'!J31*$I107)*'01_Supuestos'!$F$11*$K107)-(IF(('01_Supuestos'!J31*$I107)&gt;0,'01_Supuestos'!$F$15,0)))-($J107*'01_Supuestos'!J33)))*'01_Supuestos'!$F$16)</f>
        <v/>
      </c>
      <c r="AB107" s="101">
        <f>((('01_Supuestos'!K31*$I107)*'01_Supuestos'!$F$11*($H107-'01_Supuestos'!$F$9))-((('01_Supuestos'!K31*$I107)*'01_Supuestos'!$F$11*($H107-'01_Supuestos'!$F$9))*'01_Supuestos'!$F$12)-(('01_Supuestos'!K31*$I107)*'01_Supuestos'!$F$11*$K107)-(IF(('01_Supuestos'!K31*$I107)&gt;0,'01_Supuestos'!$F$15,0)))-((('01_Supuestos'!K31*$I107)*'01_Supuestos'!$F$11*($H107-'01_Supuestos'!$F$9))*'01_Supuestos'!$F$18)-($J107*'01_Supuestos'!K32)-(IF('01_Supuestos'!K30=MAX('01_Supuestos'!$C$30:$M$30),'01_Supuestos'!$F$19,0))-(MAX(0,(((('01_Supuestos'!K31*$I107)*'01_Supuestos'!$F$11*($H107-'01_Supuestos'!$F$9))-((('01_Supuestos'!K31*$I107)*'01_Supuestos'!$F$11*($H107-'01_Supuestos'!$F$9))*'01_Supuestos'!$F$12)-(('01_Supuestos'!K31*$I107)*'01_Supuestos'!$F$11*$K107)-(IF(('01_Supuestos'!K31*$I107)&gt;0,'01_Supuestos'!$F$15,0)))-($J107*'01_Supuestos'!K33)))*'01_Supuestos'!$F$16)</f>
        <v/>
      </c>
      <c r="AC107" s="101">
        <f>((('01_Supuestos'!L31*$I107)*'01_Supuestos'!$F$11*($H107-'01_Supuestos'!$F$9))-((('01_Supuestos'!L31*$I107)*'01_Supuestos'!$F$11*($H107-'01_Supuestos'!$F$9))*'01_Supuestos'!$F$12)-(('01_Supuestos'!L31*$I107)*'01_Supuestos'!$F$11*$K107)-(IF(('01_Supuestos'!L31*$I107)&gt;0,'01_Supuestos'!$F$15,0)))-((('01_Supuestos'!L31*$I107)*'01_Supuestos'!$F$11*($H107-'01_Supuestos'!$F$9))*'01_Supuestos'!$F$18)-($J107*'01_Supuestos'!L32)-(IF('01_Supuestos'!L30=MAX('01_Supuestos'!$C$30:$M$30),'01_Supuestos'!$F$19,0))-(MAX(0,(((('01_Supuestos'!L31*$I107)*'01_Supuestos'!$F$11*($H107-'01_Supuestos'!$F$9))-((('01_Supuestos'!L31*$I107)*'01_Supuestos'!$F$11*($H107-'01_Supuestos'!$F$9))*'01_Supuestos'!$F$12)-(('01_Supuestos'!L31*$I107)*'01_Supuestos'!$F$11*$K107)-(IF(('01_Supuestos'!L31*$I107)&gt;0,'01_Supuestos'!$F$15,0)))-($J107*'01_Supuestos'!L33)))*'01_Supuestos'!$F$16)</f>
        <v/>
      </c>
      <c r="AD107" s="101">
        <f>((('01_Supuestos'!M31*$I107)*'01_Supuestos'!$F$11*($H107-'01_Supuestos'!$F$9))-((('01_Supuestos'!M31*$I107)*'01_Supuestos'!$F$11*($H107-'01_Supuestos'!$F$9))*'01_Supuestos'!$F$12)-(('01_Supuestos'!M31*$I107)*'01_Supuestos'!$F$11*$K107)-(IF(('01_Supuestos'!M31*$I107)&gt;0,'01_Supuestos'!$F$15,0)))-((('01_Supuestos'!M31*$I107)*'01_Supuestos'!$F$11*($H107-'01_Supuestos'!$F$9))*'01_Supuestos'!$F$18)-($J107*'01_Supuestos'!M32)-(IF('01_Supuestos'!M30=MAX('01_Supuestos'!$C$30:$M$30),'01_Supuestos'!$F$19,0))-(MAX(0,(((('01_Supuestos'!M31*$I107)*'01_Supuestos'!$F$11*($H107-'01_Supuestos'!$F$9))-((('01_Supuestos'!M31*$I107)*'01_Supuestos'!$F$11*($H107-'01_Supuestos'!$F$9))*'01_Supuestos'!$F$12)-(('01_Supuestos'!M31*$I107)*'01_Supuestos'!$F$11*$K107)-(IF(('01_Supuestos'!M31*$I107)&gt;0,'01_Supuestos'!$F$15,0)))-($J107*'01_Supuestos'!M33)))*'01_Supuestos'!$F$16)</f>
        <v/>
      </c>
      <c r="AE107" s="101">
        <f>0</f>
        <v/>
      </c>
      <c r="AF107" s="108">
        <f>IF(S107&gt;R107,"Appraisal+Decision",IF(S107&lt;R107,"Develop Now","Indiferente"))</f>
        <v/>
      </c>
    </row>
    <row r="108">
      <c r="A108" s="6" t="n">
        <v>78</v>
      </c>
      <c r="B108" s="27">
        <f>RAND()</f>
        <v/>
      </c>
      <c r="C108" s="27">
        <f>RAND()</f>
        <v/>
      </c>
      <c r="D108" s="27">
        <f>RAND()</f>
        <v/>
      </c>
      <c r="E108" s="27">
        <f>RAND()</f>
        <v/>
      </c>
      <c r="F108" s="27">
        <f>RAND()</f>
        <v/>
      </c>
      <c r="G108" s="27">
        <f>RAND()</f>
        <v/>
      </c>
      <c r="H108" s="102">
        <f>IF(B108&lt;($B$11-$B$10)/($B$12-$B$10), $B$10+SQRT(B108*($B$11-$B$10)*($B$12-$B$10)), $B$12-SQRT((1-B108)*($B$12-$B$11)*($B$12-$B$10)))</f>
        <v/>
      </c>
      <c r="I108" s="27">
        <f>MAX(0.1,NORMINV(C108,$B$13,$B$14))</f>
        <v/>
      </c>
      <c r="J108" s="102">
        <f>'01_Supuestos'!$F$13*MAX(0.65,NORMINV(D108,1,$B$15))</f>
        <v/>
      </c>
      <c r="K108" s="102">
        <f>'01_Supuestos'!$F$14*MAX(0.6,NORMINV(E108,1,$B$16))</f>
        <v/>
      </c>
      <c r="L108" s="102">
        <f>--(F108&lt;=$B$5)</f>
        <v/>
      </c>
      <c r="M108" s="102">
        <f>IF(L108=1, IF(G108&lt;=$B$6, "+", "-"), IF(G108&lt;=(1-$B$7), "+", "-"))</f>
        <v/>
      </c>
      <c r="N108" s="103">
        <f>IF(M108="+",'05_Bayes_Arbol'!$B$16,'05_Bayes_Arbol'!$B$17)</f>
        <v/>
      </c>
      <c r="O108" s="102">
        <f>SUMPRODUCT(T108:AD108,'01_Supuestos'!$C$34:$M$34)</f>
        <v/>
      </c>
      <c r="P108" s="102">
        <f>N108*O108 + (1-N108)*$B$9</f>
        <v/>
      </c>
      <c r="Q108" s="102">
        <f>--(P108&gt;0)</f>
        <v/>
      </c>
      <c r="R108" s="102">
        <f>IF(L108=1,O108,$B$9)</f>
        <v/>
      </c>
      <c r="S108" s="102">
        <f>-$B$8 + IF(Q108=1, IF(L108=1,O108,$B$9), 0)</f>
        <v/>
      </c>
      <c r="T108" s="101">
        <f>((('01_Supuestos'!C31*$I108)*'01_Supuestos'!$F$11*($H108-'01_Supuestos'!$F$9))-((('01_Supuestos'!C31*$I108)*'01_Supuestos'!$F$11*($H108-'01_Supuestos'!$F$9))*'01_Supuestos'!$F$12)-(('01_Supuestos'!C31*$I108)*'01_Supuestos'!$F$11*$K108)-(IF(('01_Supuestos'!C31*$I108)&gt;0,'01_Supuestos'!$F$15,0)))-((('01_Supuestos'!C31*$I108)*'01_Supuestos'!$F$11*($H108-'01_Supuestos'!$F$9))*'01_Supuestos'!$F$18)-($J108*'01_Supuestos'!C32)-(IF('01_Supuestos'!C30=MAX('01_Supuestos'!$C$30:$M$30),'01_Supuestos'!$F$19,0))-(MAX(0,(((('01_Supuestos'!C31*$I108)*'01_Supuestos'!$F$11*($H108-'01_Supuestos'!$F$9))-((('01_Supuestos'!C31*$I108)*'01_Supuestos'!$F$11*($H108-'01_Supuestos'!$F$9))*'01_Supuestos'!$F$12)-(('01_Supuestos'!C31*$I108)*'01_Supuestos'!$F$11*$K108)-(IF(('01_Supuestos'!C31*$I108)&gt;0,'01_Supuestos'!$F$15,0)))-($J108*'01_Supuestos'!C33)))*'01_Supuestos'!$F$16)</f>
        <v/>
      </c>
      <c r="U108" s="101">
        <f>((('01_Supuestos'!D31*$I108)*'01_Supuestos'!$F$11*($H108-'01_Supuestos'!$F$9))-((('01_Supuestos'!D31*$I108)*'01_Supuestos'!$F$11*($H108-'01_Supuestos'!$F$9))*'01_Supuestos'!$F$12)-(('01_Supuestos'!D31*$I108)*'01_Supuestos'!$F$11*$K108)-(IF(('01_Supuestos'!D31*$I108)&gt;0,'01_Supuestos'!$F$15,0)))-((('01_Supuestos'!D31*$I108)*'01_Supuestos'!$F$11*($H108-'01_Supuestos'!$F$9))*'01_Supuestos'!$F$18)-($J108*'01_Supuestos'!D32)-(IF('01_Supuestos'!D30=MAX('01_Supuestos'!$C$30:$M$30),'01_Supuestos'!$F$19,0))-(MAX(0,(((('01_Supuestos'!D31*$I108)*'01_Supuestos'!$F$11*($H108-'01_Supuestos'!$F$9))-((('01_Supuestos'!D31*$I108)*'01_Supuestos'!$F$11*($H108-'01_Supuestos'!$F$9))*'01_Supuestos'!$F$12)-(('01_Supuestos'!D31*$I108)*'01_Supuestos'!$F$11*$K108)-(IF(('01_Supuestos'!D31*$I108)&gt;0,'01_Supuestos'!$F$15,0)))-($J108*'01_Supuestos'!D33)))*'01_Supuestos'!$F$16)</f>
        <v/>
      </c>
      <c r="V108" s="101">
        <f>((('01_Supuestos'!E31*$I108)*'01_Supuestos'!$F$11*($H108-'01_Supuestos'!$F$9))-((('01_Supuestos'!E31*$I108)*'01_Supuestos'!$F$11*($H108-'01_Supuestos'!$F$9))*'01_Supuestos'!$F$12)-(('01_Supuestos'!E31*$I108)*'01_Supuestos'!$F$11*$K108)-(IF(('01_Supuestos'!E31*$I108)&gt;0,'01_Supuestos'!$F$15,0)))-((('01_Supuestos'!E31*$I108)*'01_Supuestos'!$F$11*($H108-'01_Supuestos'!$F$9))*'01_Supuestos'!$F$18)-($J108*'01_Supuestos'!E32)-(IF('01_Supuestos'!E30=MAX('01_Supuestos'!$C$30:$M$30),'01_Supuestos'!$F$19,0))-(MAX(0,(((('01_Supuestos'!E31*$I108)*'01_Supuestos'!$F$11*($H108-'01_Supuestos'!$F$9))-((('01_Supuestos'!E31*$I108)*'01_Supuestos'!$F$11*($H108-'01_Supuestos'!$F$9))*'01_Supuestos'!$F$12)-(('01_Supuestos'!E31*$I108)*'01_Supuestos'!$F$11*$K108)-(IF(('01_Supuestos'!E31*$I108)&gt;0,'01_Supuestos'!$F$15,0)))-($J108*'01_Supuestos'!E33)))*'01_Supuestos'!$F$16)</f>
        <v/>
      </c>
      <c r="W108" s="101">
        <f>((('01_Supuestos'!F31*$I108)*'01_Supuestos'!$F$11*($H108-'01_Supuestos'!$F$9))-((('01_Supuestos'!F31*$I108)*'01_Supuestos'!$F$11*($H108-'01_Supuestos'!$F$9))*'01_Supuestos'!$F$12)-(('01_Supuestos'!F31*$I108)*'01_Supuestos'!$F$11*$K108)-(IF(('01_Supuestos'!F31*$I108)&gt;0,'01_Supuestos'!$F$15,0)))-((('01_Supuestos'!F31*$I108)*'01_Supuestos'!$F$11*($H108-'01_Supuestos'!$F$9))*'01_Supuestos'!$F$18)-($J108*'01_Supuestos'!F32)-(IF('01_Supuestos'!F30=MAX('01_Supuestos'!$C$30:$M$30),'01_Supuestos'!$F$19,0))-(MAX(0,(((('01_Supuestos'!F31*$I108)*'01_Supuestos'!$F$11*($H108-'01_Supuestos'!$F$9))-((('01_Supuestos'!F31*$I108)*'01_Supuestos'!$F$11*($H108-'01_Supuestos'!$F$9))*'01_Supuestos'!$F$12)-(('01_Supuestos'!F31*$I108)*'01_Supuestos'!$F$11*$K108)-(IF(('01_Supuestos'!F31*$I108)&gt;0,'01_Supuestos'!$F$15,0)))-($J108*'01_Supuestos'!F33)))*'01_Supuestos'!$F$16)</f>
        <v/>
      </c>
      <c r="X108" s="101">
        <f>((('01_Supuestos'!G31*$I108)*'01_Supuestos'!$F$11*($H108-'01_Supuestos'!$F$9))-((('01_Supuestos'!G31*$I108)*'01_Supuestos'!$F$11*($H108-'01_Supuestos'!$F$9))*'01_Supuestos'!$F$12)-(('01_Supuestos'!G31*$I108)*'01_Supuestos'!$F$11*$K108)-(IF(('01_Supuestos'!G31*$I108)&gt;0,'01_Supuestos'!$F$15,0)))-((('01_Supuestos'!G31*$I108)*'01_Supuestos'!$F$11*($H108-'01_Supuestos'!$F$9))*'01_Supuestos'!$F$18)-($J108*'01_Supuestos'!G32)-(IF('01_Supuestos'!G30=MAX('01_Supuestos'!$C$30:$M$30),'01_Supuestos'!$F$19,0))-(MAX(0,(((('01_Supuestos'!G31*$I108)*'01_Supuestos'!$F$11*($H108-'01_Supuestos'!$F$9))-((('01_Supuestos'!G31*$I108)*'01_Supuestos'!$F$11*($H108-'01_Supuestos'!$F$9))*'01_Supuestos'!$F$12)-(('01_Supuestos'!G31*$I108)*'01_Supuestos'!$F$11*$K108)-(IF(('01_Supuestos'!G31*$I108)&gt;0,'01_Supuestos'!$F$15,0)))-($J108*'01_Supuestos'!G33)))*'01_Supuestos'!$F$16)</f>
        <v/>
      </c>
      <c r="Y108" s="101">
        <f>((('01_Supuestos'!H31*$I108)*'01_Supuestos'!$F$11*($H108-'01_Supuestos'!$F$9))-((('01_Supuestos'!H31*$I108)*'01_Supuestos'!$F$11*($H108-'01_Supuestos'!$F$9))*'01_Supuestos'!$F$12)-(('01_Supuestos'!H31*$I108)*'01_Supuestos'!$F$11*$K108)-(IF(('01_Supuestos'!H31*$I108)&gt;0,'01_Supuestos'!$F$15,0)))-((('01_Supuestos'!H31*$I108)*'01_Supuestos'!$F$11*($H108-'01_Supuestos'!$F$9))*'01_Supuestos'!$F$18)-($J108*'01_Supuestos'!H32)-(IF('01_Supuestos'!H30=MAX('01_Supuestos'!$C$30:$M$30),'01_Supuestos'!$F$19,0))-(MAX(0,(((('01_Supuestos'!H31*$I108)*'01_Supuestos'!$F$11*($H108-'01_Supuestos'!$F$9))-((('01_Supuestos'!H31*$I108)*'01_Supuestos'!$F$11*($H108-'01_Supuestos'!$F$9))*'01_Supuestos'!$F$12)-(('01_Supuestos'!H31*$I108)*'01_Supuestos'!$F$11*$K108)-(IF(('01_Supuestos'!H31*$I108)&gt;0,'01_Supuestos'!$F$15,0)))-($J108*'01_Supuestos'!H33)))*'01_Supuestos'!$F$16)</f>
        <v/>
      </c>
      <c r="Z108" s="101">
        <f>((('01_Supuestos'!I31*$I108)*'01_Supuestos'!$F$11*($H108-'01_Supuestos'!$F$9))-((('01_Supuestos'!I31*$I108)*'01_Supuestos'!$F$11*($H108-'01_Supuestos'!$F$9))*'01_Supuestos'!$F$12)-(('01_Supuestos'!I31*$I108)*'01_Supuestos'!$F$11*$K108)-(IF(('01_Supuestos'!I31*$I108)&gt;0,'01_Supuestos'!$F$15,0)))-((('01_Supuestos'!I31*$I108)*'01_Supuestos'!$F$11*($H108-'01_Supuestos'!$F$9))*'01_Supuestos'!$F$18)-($J108*'01_Supuestos'!I32)-(IF('01_Supuestos'!I30=MAX('01_Supuestos'!$C$30:$M$30),'01_Supuestos'!$F$19,0))-(MAX(0,(((('01_Supuestos'!I31*$I108)*'01_Supuestos'!$F$11*($H108-'01_Supuestos'!$F$9))-((('01_Supuestos'!I31*$I108)*'01_Supuestos'!$F$11*($H108-'01_Supuestos'!$F$9))*'01_Supuestos'!$F$12)-(('01_Supuestos'!I31*$I108)*'01_Supuestos'!$F$11*$K108)-(IF(('01_Supuestos'!I31*$I108)&gt;0,'01_Supuestos'!$F$15,0)))-($J108*'01_Supuestos'!I33)))*'01_Supuestos'!$F$16)</f>
        <v/>
      </c>
      <c r="AA108" s="101">
        <f>((('01_Supuestos'!J31*$I108)*'01_Supuestos'!$F$11*($H108-'01_Supuestos'!$F$9))-((('01_Supuestos'!J31*$I108)*'01_Supuestos'!$F$11*($H108-'01_Supuestos'!$F$9))*'01_Supuestos'!$F$12)-(('01_Supuestos'!J31*$I108)*'01_Supuestos'!$F$11*$K108)-(IF(('01_Supuestos'!J31*$I108)&gt;0,'01_Supuestos'!$F$15,0)))-((('01_Supuestos'!J31*$I108)*'01_Supuestos'!$F$11*($H108-'01_Supuestos'!$F$9))*'01_Supuestos'!$F$18)-($J108*'01_Supuestos'!J32)-(IF('01_Supuestos'!J30=MAX('01_Supuestos'!$C$30:$M$30),'01_Supuestos'!$F$19,0))-(MAX(0,(((('01_Supuestos'!J31*$I108)*'01_Supuestos'!$F$11*($H108-'01_Supuestos'!$F$9))-((('01_Supuestos'!J31*$I108)*'01_Supuestos'!$F$11*($H108-'01_Supuestos'!$F$9))*'01_Supuestos'!$F$12)-(('01_Supuestos'!J31*$I108)*'01_Supuestos'!$F$11*$K108)-(IF(('01_Supuestos'!J31*$I108)&gt;0,'01_Supuestos'!$F$15,0)))-($J108*'01_Supuestos'!J33)))*'01_Supuestos'!$F$16)</f>
        <v/>
      </c>
      <c r="AB108" s="101">
        <f>((('01_Supuestos'!K31*$I108)*'01_Supuestos'!$F$11*($H108-'01_Supuestos'!$F$9))-((('01_Supuestos'!K31*$I108)*'01_Supuestos'!$F$11*($H108-'01_Supuestos'!$F$9))*'01_Supuestos'!$F$12)-(('01_Supuestos'!K31*$I108)*'01_Supuestos'!$F$11*$K108)-(IF(('01_Supuestos'!K31*$I108)&gt;0,'01_Supuestos'!$F$15,0)))-((('01_Supuestos'!K31*$I108)*'01_Supuestos'!$F$11*($H108-'01_Supuestos'!$F$9))*'01_Supuestos'!$F$18)-($J108*'01_Supuestos'!K32)-(IF('01_Supuestos'!K30=MAX('01_Supuestos'!$C$30:$M$30),'01_Supuestos'!$F$19,0))-(MAX(0,(((('01_Supuestos'!K31*$I108)*'01_Supuestos'!$F$11*($H108-'01_Supuestos'!$F$9))-((('01_Supuestos'!K31*$I108)*'01_Supuestos'!$F$11*($H108-'01_Supuestos'!$F$9))*'01_Supuestos'!$F$12)-(('01_Supuestos'!K31*$I108)*'01_Supuestos'!$F$11*$K108)-(IF(('01_Supuestos'!K31*$I108)&gt;0,'01_Supuestos'!$F$15,0)))-($J108*'01_Supuestos'!K33)))*'01_Supuestos'!$F$16)</f>
        <v/>
      </c>
      <c r="AC108" s="101">
        <f>((('01_Supuestos'!L31*$I108)*'01_Supuestos'!$F$11*($H108-'01_Supuestos'!$F$9))-((('01_Supuestos'!L31*$I108)*'01_Supuestos'!$F$11*($H108-'01_Supuestos'!$F$9))*'01_Supuestos'!$F$12)-(('01_Supuestos'!L31*$I108)*'01_Supuestos'!$F$11*$K108)-(IF(('01_Supuestos'!L31*$I108)&gt;0,'01_Supuestos'!$F$15,0)))-((('01_Supuestos'!L31*$I108)*'01_Supuestos'!$F$11*($H108-'01_Supuestos'!$F$9))*'01_Supuestos'!$F$18)-($J108*'01_Supuestos'!L32)-(IF('01_Supuestos'!L30=MAX('01_Supuestos'!$C$30:$M$30),'01_Supuestos'!$F$19,0))-(MAX(0,(((('01_Supuestos'!L31*$I108)*'01_Supuestos'!$F$11*($H108-'01_Supuestos'!$F$9))-((('01_Supuestos'!L31*$I108)*'01_Supuestos'!$F$11*($H108-'01_Supuestos'!$F$9))*'01_Supuestos'!$F$12)-(('01_Supuestos'!L31*$I108)*'01_Supuestos'!$F$11*$K108)-(IF(('01_Supuestos'!L31*$I108)&gt;0,'01_Supuestos'!$F$15,0)))-($J108*'01_Supuestos'!L33)))*'01_Supuestos'!$F$16)</f>
        <v/>
      </c>
      <c r="AD108" s="101">
        <f>((('01_Supuestos'!M31*$I108)*'01_Supuestos'!$F$11*($H108-'01_Supuestos'!$F$9))-((('01_Supuestos'!M31*$I108)*'01_Supuestos'!$F$11*($H108-'01_Supuestos'!$F$9))*'01_Supuestos'!$F$12)-(('01_Supuestos'!M31*$I108)*'01_Supuestos'!$F$11*$K108)-(IF(('01_Supuestos'!M31*$I108)&gt;0,'01_Supuestos'!$F$15,0)))-((('01_Supuestos'!M31*$I108)*'01_Supuestos'!$F$11*($H108-'01_Supuestos'!$F$9))*'01_Supuestos'!$F$18)-($J108*'01_Supuestos'!M32)-(IF('01_Supuestos'!M30=MAX('01_Supuestos'!$C$30:$M$30),'01_Supuestos'!$F$19,0))-(MAX(0,(((('01_Supuestos'!M31*$I108)*'01_Supuestos'!$F$11*($H108-'01_Supuestos'!$F$9))-((('01_Supuestos'!M31*$I108)*'01_Supuestos'!$F$11*($H108-'01_Supuestos'!$F$9))*'01_Supuestos'!$F$12)-(('01_Supuestos'!M31*$I108)*'01_Supuestos'!$F$11*$K108)-(IF(('01_Supuestos'!M31*$I108)&gt;0,'01_Supuestos'!$F$15,0)))-($J108*'01_Supuestos'!M33)))*'01_Supuestos'!$F$16)</f>
        <v/>
      </c>
      <c r="AE108" s="101">
        <f>0</f>
        <v/>
      </c>
      <c r="AF108" s="108">
        <f>IF(S108&gt;R108,"Appraisal+Decision",IF(S108&lt;R108,"Develop Now","Indiferente"))</f>
        <v/>
      </c>
    </row>
    <row r="109">
      <c r="A109" s="6" t="n">
        <v>79</v>
      </c>
      <c r="B109" s="27">
        <f>RAND()</f>
        <v/>
      </c>
      <c r="C109" s="27">
        <f>RAND()</f>
        <v/>
      </c>
      <c r="D109" s="27">
        <f>RAND()</f>
        <v/>
      </c>
      <c r="E109" s="27">
        <f>RAND()</f>
        <v/>
      </c>
      <c r="F109" s="27">
        <f>RAND()</f>
        <v/>
      </c>
      <c r="G109" s="27">
        <f>RAND()</f>
        <v/>
      </c>
      <c r="H109" s="102">
        <f>IF(B109&lt;($B$11-$B$10)/($B$12-$B$10), $B$10+SQRT(B109*($B$11-$B$10)*($B$12-$B$10)), $B$12-SQRT((1-B109)*($B$12-$B$11)*($B$12-$B$10)))</f>
        <v/>
      </c>
      <c r="I109" s="27">
        <f>MAX(0.1,NORMINV(C109,$B$13,$B$14))</f>
        <v/>
      </c>
      <c r="J109" s="102">
        <f>'01_Supuestos'!$F$13*MAX(0.65,NORMINV(D109,1,$B$15))</f>
        <v/>
      </c>
      <c r="K109" s="102">
        <f>'01_Supuestos'!$F$14*MAX(0.6,NORMINV(E109,1,$B$16))</f>
        <v/>
      </c>
      <c r="L109" s="102">
        <f>--(F109&lt;=$B$5)</f>
        <v/>
      </c>
      <c r="M109" s="102">
        <f>IF(L109=1, IF(G109&lt;=$B$6, "+", "-"), IF(G109&lt;=(1-$B$7), "+", "-"))</f>
        <v/>
      </c>
      <c r="N109" s="103">
        <f>IF(M109="+",'05_Bayes_Arbol'!$B$16,'05_Bayes_Arbol'!$B$17)</f>
        <v/>
      </c>
      <c r="O109" s="102">
        <f>SUMPRODUCT(T109:AD109,'01_Supuestos'!$C$34:$M$34)</f>
        <v/>
      </c>
      <c r="P109" s="102">
        <f>N109*O109 + (1-N109)*$B$9</f>
        <v/>
      </c>
      <c r="Q109" s="102">
        <f>--(P109&gt;0)</f>
        <v/>
      </c>
      <c r="R109" s="102">
        <f>IF(L109=1,O109,$B$9)</f>
        <v/>
      </c>
      <c r="S109" s="102">
        <f>-$B$8 + IF(Q109=1, IF(L109=1,O109,$B$9), 0)</f>
        <v/>
      </c>
      <c r="T109" s="101">
        <f>((('01_Supuestos'!C31*$I109)*'01_Supuestos'!$F$11*($H109-'01_Supuestos'!$F$9))-((('01_Supuestos'!C31*$I109)*'01_Supuestos'!$F$11*($H109-'01_Supuestos'!$F$9))*'01_Supuestos'!$F$12)-(('01_Supuestos'!C31*$I109)*'01_Supuestos'!$F$11*$K109)-(IF(('01_Supuestos'!C31*$I109)&gt;0,'01_Supuestos'!$F$15,0)))-((('01_Supuestos'!C31*$I109)*'01_Supuestos'!$F$11*($H109-'01_Supuestos'!$F$9))*'01_Supuestos'!$F$18)-($J109*'01_Supuestos'!C32)-(IF('01_Supuestos'!C30=MAX('01_Supuestos'!$C$30:$M$30),'01_Supuestos'!$F$19,0))-(MAX(0,(((('01_Supuestos'!C31*$I109)*'01_Supuestos'!$F$11*($H109-'01_Supuestos'!$F$9))-((('01_Supuestos'!C31*$I109)*'01_Supuestos'!$F$11*($H109-'01_Supuestos'!$F$9))*'01_Supuestos'!$F$12)-(('01_Supuestos'!C31*$I109)*'01_Supuestos'!$F$11*$K109)-(IF(('01_Supuestos'!C31*$I109)&gt;0,'01_Supuestos'!$F$15,0)))-($J109*'01_Supuestos'!C33)))*'01_Supuestos'!$F$16)</f>
        <v/>
      </c>
      <c r="U109" s="101">
        <f>((('01_Supuestos'!D31*$I109)*'01_Supuestos'!$F$11*($H109-'01_Supuestos'!$F$9))-((('01_Supuestos'!D31*$I109)*'01_Supuestos'!$F$11*($H109-'01_Supuestos'!$F$9))*'01_Supuestos'!$F$12)-(('01_Supuestos'!D31*$I109)*'01_Supuestos'!$F$11*$K109)-(IF(('01_Supuestos'!D31*$I109)&gt;0,'01_Supuestos'!$F$15,0)))-((('01_Supuestos'!D31*$I109)*'01_Supuestos'!$F$11*($H109-'01_Supuestos'!$F$9))*'01_Supuestos'!$F$18)-($J109*'01_Supuestos'!D32)-(IF('01_Supuestos'!D30=MAX('01_Supuestos'!$C$30:$M$30),'01_Supuestos'!$F$19,0))-(MAX(0,(((('01_Supuestos'!D31*$I109)*'01_Supuestos'!$F$11*($H109-'01_Supuestos'!$F$9))-((('01_Supuestos'!D31*$I109)*'01_Supuestos'!$F$11*($H109-'01_Supuestos'!$F$9))*'01_Supuestos'!$F$12)-(('01_Supuestos'!D31*$I109)*'01_Supuestos'!$F$11*$K109)-(IF(('01_Supuestos'!D31*$I109)&gt;0,'01_Supuestos'!$F$15,0)))-($J109*'01_Supuestos'!D33)))*'01_Supuestos'!$F$16)</f>
        <v/>
      </c>
      <c r="V109" s="101">
        <f>((('01_Supuestos'!E31*$I109)*'01_Supuestos'!$F$11*($H109-'01_Supuestos'!$F$9))-((('01_Supuestos'!E31*$I109)*'01_Supuestos'!$F$11*($H109-'01_Supuestos'!$F$9))*'01_Supuestos'!$F$12)-(('01_Supuestos'!E31*$I109)*'01_Supuestos'!$F$11*$K109)-(IF(('01_Supuestos'!E31*$I109)&gt;0,'01_Supuestos'!$F$15,0)))-((('01_Supuestos'!E31*$I109)*'01_Supuestos'!$F$11*($H109-'01_Supuestos'!$F$9))*'01_Supuestos'!$F$18)-($J109*'01_Supuestos'!E32)-(IF('01_Supuestos'!E30=MAX('01_Supuestos'!$C$30:$M$30),'01_Supuestos'!$F$19,0))-(MAX(0,(((('01_Supuestos'!E31*$I109)*'01_Supuestos'!$F$11*($H109-'01_Supuestos'!$F$9))-((('01_Supuestos'!E31*$I109)*'01_Supuestos'!$F$11*($H109-'01_Supuestos'!$F$9))*'01_Supuestos'!$F$12)-(('01_Supuestos'!E31*$I109)*'01_Supuestos'!$F$11*$K109)-(IF(('01_Supuestos'!E31*$I109)&gt;0,'01_Supuestos'!$F$15,0)))-($J109*'01_Supuestos'!E33)))*'01_Supuestos'!$F$16)</f>
        <v/>
      </c>
      <c r="W109" s="101">
        <f>((('01_Supuestos'!F31*$I109)*'01_Supuestos'!$F$11*($H109-'01_Supuestos'!$F$9))-((('01_Supuestos'!F31*$I109)*'01_Supuestos'!$F$11*($H109-'01_Supuestos'!$F$9))*'01_Supuestos'!$F$12)-(('01_Supuestos'!F31*$I109)*'01_Supuestos'!$F$11*$K109)-(IF(('01_Supuestos'!F31*$I109)&gt;0,'01_Supuestos'!$F$15,0)))-((('01_Supuestos'!F31*$I109)*'01_Supuestos'!$F$11*($H109-'01_Supuestos'!$F$9))*'01_Supuestos'!$F$18)-($J109*'01_Supuestos'!F32)-(IF('01_Supuestos'!F30=MAX('01_Supuestos'!$C$30:$M$30),'01_Supuestos'!$F$19,0))-(MAX(0,(((('01_Supuestos'!F31*$I109)*'01_Supuestos'!$F$11*($H109-'01_Supuestos'!$F$9))-((('01_Supuestos'!F31*$I109)*'01_Supuestos'!$F$11*($H109-'01_Supuestos'!$F$9))*'01_Supuestos'!$F$12)-(('01_Supuestos'!F31*$I109)*'01_Supuestos'!$F$11*$K109)-(IF(('01_Supuestos'!F31*$I109)&gt;0,'01_Supuestos'!$F$15,0)))-($J109*'01_Supuestos'!F33)))*'01_Supuestos'!$F$16)</f>
        <v/>
      </c>
      <c r="X109" s="101">
        <f>((('01_Supuestos'!G31*$I109)*'01_Supuestos'!$F$11*($H109-'01_Supuestos'!$F$9))-((('01_Supuestos'!G31*$I109)*'01_Supuestos'!$F$11*($H109-'01_Supuestos'!$F$9))*'01_Supuestos'!$F$12)-(('01_Supuestos'!G31*$I109)*'01_Supuestos'!$F$11*$K109)-(IF(('01_Supuestos'!G31*$I109)&gt;0,'01_Supuestos'!$F$15,0)))-((('01_Supuestos'!G31*$I109)*'01_Supuestos'!$F$11*($H109-'01_Supuestos'!$F$9))*'01_Supuestos'!$F$18)-($J109*'01_Supuestos'!G32)-(IF('01_Supuestos'!G30=MAX('01_Supuestos'!$C$30:$M$30),'01_Supuestos'!$F$19,0))-(MAX(0,(((('01_Supuestos'!G31*$I109)*'01_Supuestos'!$F$11*($H109-'01_Supuestos'!$F$9))-((('01_Supuestos'!G31*$I109)*'01_Supuestos'!$F$11*($H109-'01_Supuestos'!$F$9))*'01_Supuestos'!$F$12)-(('01_Supuestos'!G31*$I109)*'01_Supuestos'!$F$11*$K109)-(IF(('01_Supuestos'!G31*$I109)&gt;0,'01_Supuestos'!$F$15,0)))-($J109*'01_Supuestos'!G33)))*'01_Supuestos'!$F$16)</f>
        <v/>
      </c>
      <c r="Y109" s="101">
        <f>((('01_Supuestos'!H31*$I109)*'01_Supuestos'!$F$11*($H109-'01_Supuestos'!$F$9))-((('01_Supuestos'!H31*$I109)*'01_Supuestos'!$F$11*($H109-'01_Supuestos'!$F$9))*'01_Supuestos'!$F$12)-(('01_Supuestos'!H31*$I109)*'01_Supuestos'!$F$11*$K109)-(IF(('01_Supuestos'!H31*$I109)&gt;0,'01_Supuestos'!$F$15,0)))-((('01_Supuestos'!H31*$I109)*'01_Supuestos'!$F$11*($H109-'01_Supuestos'!$F$9))*'01_Supuestos'!$F$18)-($J109*'01_Supuestos'!H32)-(IF('01_Supuestos'!H30=MAX('01_Supuestos'!$C$30:$M$30),'01_Supuestos'!$F$19,0))-(MAX(0,(((('01_Supuestos'!H31*$I109)*'01_Supuestos'!$F$11*($H109-'01_Supuestos'!$F$9))-((('01_Supuestos'!H31*$I109)*'01_Supuestos'!$F$11*($H109-'01_Supuestos'!$F$9))*'01_Supuestos'!$F$12)-(('01_Supuestos'!H31*$I109)*'01_Supuestos'!$F$11*$K109)-(IF(('01_Supuestos'!H31*$I109)&gt;0,'01_Supuestos'!$F$15,0)))-($J109*'01_Supuestos'!H33)))*'01_Supuestos'!$F$16)</f>
        <v/>
      </c>
      <c r="Z109" s="101">
        <f>((('01_Supuestos'!I31*$I109)*'01_Supuestos'!$F$11*($H109-'01_Supuestos'!$F$9))-((('01_Supuestos'!I31*$I109)*'01_Supuestos'!$F$11*($H109-'01_Supuestos'!$F$9))*'01_Supuestos'!$F$12)-(('01_Supuestos'!I31*$I109)*'01_Supuestos'!$F$11*$K109)-(IF(('01_Supuestos'!I31*$I109)&gt;0,'01_Supuestos'!$F$15,0)))-((('01_Supuestos'!I31*$I109)*'01_Supuestos'!$F$11*($H109-'01_Supuestos'!$F$9))*'01_Supuestos'!$F$18)-($J109*'01_Supuestos'!I32)-(IF('01_Supuestos'!I30=MAX('01_Supuestos'!$C$30:$M$30),'01_Supuestos'!$F$19,0))-(MAX(0,(((('01_Supuestos'!I31*$I109)*'01_Supuestos'!$F$11*($H109-'01_Supuestos'!$F$9))-((('01_Supuestos'!I31*$I109)*'01_Supuestos'!$F$11*($H109-'01_Supuestos'!$F$9))*'01_Supuestos'!$F$12)-(('01_Supuestos'!I31*$I109)*'01_Supuestos'!$F$11*$K109)-(IF(('01_Supuestos'!I31*$I109)&gt;0,'01_Supuestos'!$F$15,0)))-($J109*'01_Supuestos'!I33)))*'01_Supuestos'!$F$16)</f>
        <v/>
      </c>
      <c r="AA109" s="101">
        <f>((('01_Supuestos'!J31*$I109)*'01_Supuestos'!$F$11*($H109-'01_Supuestos'!$F$9))-((('01_Supuestos'!J31*$I109)*'01_Supuestos'!$F$11*($H109-'01_Supuestos'!$F$9))*'01_Supuestos'!$F$12)-(('01_Supuestos'!J31*$I109)*'01_Supuestos'!$F$11*$K109)-(IF(('01_Supuestos'!J31*$I109)&gt;0,'01_Supuestos'!$F$15,0)))-((('01_Supuestos'!J31*$I109)*'01_Supuestos'!$F$11*($H109-'01_Supuestos'!$F$9))*'01_Supuestos'!$F$18)-($J109*'01_Supuestos'!J32)-(IF('01_Supuestos'!J30=MAX('01_Supuestos'!$C$30:$M$30),'01_Supuestos'!$F$19,0))-(MAX(0,(((('01_Supuestos'!J31*$I109)*'01_Supuestos'!$F$11*($H109-'01_Supuestos'!$F$9))-((('01_Supuestos'!J31*$I109)*'01_Supuestos'!$F$11*($H109-'01_Supuestos'!$F$9))*'01_Supuestos'!$F$12)-(('01_Supuestos'!J31*$I109)*'01_Supuestos'!$F$11*$K109)-(IF(('01_Supuestos'!J31*$I109)&gt;0,'01_Supuestos'!$F$15,0)))-($J109*'01_Supuestos'!J33)))*'01_Supuestos'!$F$16)</f>
        <v/>
      </c>
      <c r="AB109" s="101">
        <f>((('01_Supuestos'!K31*$I109)*'01_Supuestos'!$F$11*($H109-'01_Supuestos'!$F$9))-((('01_Supuestos'!K31*$I109)*'01_Supuestos'!$F$11*($H109-'01_Supuestos'!$F$9))*'01_Supuestos'!$F$12)-(('01_Supuestos'!K31*$I109)*'01_Supuestos'!$F$11*$K109)-(IF(('01_Supuestos'!K31*$I109)&gt;0,'01_Supuestos'!$F$15,0)))-((('01_Supuestos'!K31*$I109)*'01_Supuestos'!$F$11*($H109-'01_Supuestos'!$F$9))*'01_Supuestos'!$F$18)-($J109*'01_Supuestos'!K32)-(IF('01_Supuestos'!K30=MAX('01_Supuestos'!$C$30:$M$30),'01_Supuestos'!$F$19,0))-(MAX(0,(((('01_Supuestos'!K31*$I109)*'01_Supuestos'!$F$11*($H109-'01_Supuestos'!$F$9))-((('01_Supuestos'!K31*$I109)*'01_Supuestos'!$F$11*($H109-'01_Supuestos'!$F$9))*'01_Supuestos'!$F$12)-(('01_Supuestos'!K31*$I109)*'01_Supuestos'!$F$11*$K109)-(IF(('01_Supuestos'!K31*$I109)&gt;0,'01_Supuestos'!$F$15,0)))-($J109*'01_Supuestos'!K33)))*'01_Supuestos'!$F$16)</f>
        <v/>
      </c>
      <c r="AC109" s="101">
        <f>((('01_Supuestos'!L31*$I109)*'01_Supuestos'!$F$11*($H109-'01_Supuestos'!$F$9))-((('01_Supuestos'!L31*$I109)*'01_Supuestos'!$F$11*($H109-'01_Supuestos'!$F$9))*'01_Supuestos'!$F$12)-(('01_Supuestos'!L31*$I109)*'01_Supuestos'!$F$11*$K109)-(IF(('01_Supuestos'!L31*$I109)&gt;0,'01_Supuestos'!$F$15,0)))-((('01_Supuestos'!L31*$I109)*'01_Supuestos'!$F$11*($H109-'01_Supuestos'!$F$9))*'01_Supuestos'!$F$18)-($J109*'01_Supuestos'!L32)-(IF('01_Supuestos'!L30=MAX('01_Supuestos'!$C$30:$M$30),'01_Supuestos'!$F$19,0))-(MAX(0,(((('01_Supuestos'!L31*$I109)*'01_Supuestos'!$F$11*($H109-'01_Supuestos'!$F$9))-((('01_Supuestos'!L31*$I109)*'01_Supuestos'!$F$11*($H109-'01_Supuestos'!$F$9))*'01_Supuestos'!$F$12)-(('01_Supuestos'!L31*$I109)*'01_Supuestos'!$F$11*$K109)-(IF(('01_Supuestos'!L31*$I109)&gt;0,'01_Supuestos'!$F$15,0)))-($J109*'01_Supuestos'!L33)))*'01_Supuestos'!$F$16)</f>
        <v/>
      </c>
      <c r="AD109" s="101">
        <f>((('01_Supuestos'!M31*$I109)*'01_Supuestos'!$F$11*($H109-'01_Supuestos'!$F$9))-((('01_Supuestos'!M31*$I109)*'01_Supuestos'!$F$11*($H109-'01_Supuestos'!$F$9))*'01_Supuestos'!$F$12)-(('01_Supuestos'!M31*$I109)*'01_Supuestos'!$F$11*$K109)-(IF(('01_Supuestos'!M31*$I109)&gt;0,'01_Supuestos'!$F$15,0)))-((('01_Supuestos'!M31*$I109)*'01_Supuestos'!$F$11*($H109-'01_Supuestos'!$F$9))*'01_Supuestos'!$F$18)-($J109*'01_Supuestos'!M32)-(IF('01_Supuestos'!M30=MAX('01_Supuestos'!$C$30:$M$30),'01_Supuestos'!$F$19,0))-(MAX(0,(((('01_Supuestos'!M31*$I109)*'01_Supuestos'!$F$11*($H109-'01_Supuestos'!$F$9))-((('01_Supuestos'!M31*$I109)*'01_Supuestos'!$F$11*($H109-'01_Supuestos'!$F$9))*'01_Supuestos'!$F$12)-(('01_Supuestos'!M31*$I109)*'01_Supuestos'!$F$11*$K109)-(IF(('01_Supuestos'!M31*$I109)&gt;0,'01_Supuestos'!$F$15,0)))-($J109*'01_Supuestos'!M33)))*'01_Supuestos'!$F$16)</f>
        <v/>
      </c>
      <c r="AE109" s="101">
        <f>0</f>
        <v/>
      </c>
      <c r="AF109" s="108">
        <f>IF(S109&gt;R109,"Appraisal+Decision",IF(S109&lt;R109,"Develop Now","Indiferente"))</f>
        <v/>
      </c>
    </row>
    <row r="110">
      <c r="A110" s="6" t="n">
        <v>80</v>
      </c>
      <c r="B110" s="27">
        <f>RAND()</f>
        <v/>
      </c>
      <c r="C110" s="27">
        <f>RAND()</f>
        <v/>
      </c>
      <c r="D110" s="27">
        <f>RAND()</f>
        <v/>
      </c>
      <c r="E110" s="27">
        <f>RAND()</f>
        <v/>
      </c>
      <c r="F110" s="27">
        <f>RAND()</f>
        <v/>
      </c>
      <c r="G110" s="27">
        <f>RAND()</f>
        <v/>
      </c>
      <c r="H110" s="102">
        <f>IF(B110&lt;($B$11-$B$10)/($B$12-$B$10), $B$10+SQRT(B110*($B$11-$B$10)*($B$12-$B$10)), $B$12-SQRT((1-B110)*($B$12-$B$11)*($B$12-$B$10)))</f>
        <v/>
      </c>
      <c r="I110" s="27">
        <f>MAX(0.1,NORMINV(C110,$B$13,$B$14))</f>
        <v/>
      </c>
      <c r="J110" s="102">
        <f>'01_Supuestos'!$F$13*MAX(0.65,NORMINV(D110,1,$B$15))</f>
        <v/>
      </c>
      <c r="K110" s="102">
        <f>'01_Supuestos'!$F$14*MAX(0.6,NORMINV(E110,1,$B$16))</f>
        <v/>
      </c>
      <c r="L110" s="102">
        <f>--(F110&lt;=$B$5)</f>
        <v/>
      </c>
      <c r="M110" s="102">
        <f>IF(L110=1, IF(G110&lt;=$B$6, "+", "-"), IF(G110&lt;=(1-$B$7), "+", "-"))</f>
        <v/>
      </c>
      <c r="N110" s="103">
        <f>IF(M110="+",'05_Bayes_Arbol'!$B$16,'05_Bayes_Arbol'!$B$17)</f>
        <v/>
      </c>
      <c r="O110" s="102">
        <f>SUMPRODUCT(T110:AD110,'01_Supuestos'!$C$34:$M$34)</f>
        <v/>
      </c>
      <c r="P110" s="102">
        <f>N110*O110 + (1-N110)*$B$9</f>
        <v/>
      </c>
      <c r="Q110" s="102">
        <f>--(P110&gt;0)</f>
        <v/>
      </c>
      <c r="R110" s="102">
        <f>IF(L110=1,O110,$B$9)</f>
        <v/>
      </c>
      <c r="S110" s="102">
        <f>-$B$8 + IF(Q110=1, IF(L110=1,O110,$B$9), 0)</f>
        <v/>
      </c>
      <c r="T110" s="101">
        <f>((('01_Supuestos'!C31*$I110)*'01_Supuestos'!$F$11*($H110-'01_Supuestos'!$F$9))-((('01_Supuestos'!C31*$I110)*'01_Supuestos'!$F$11*($H110-'01_Supuestos'!$F$9))*'01_Supuestos'!$F$12)-(('01_Supuestos'!C31*$I110)*'01_Supuestos'!$F$11*$K110)-(IF(('01_Supuestos'!C31*$I110)&gt;0,'01_Supuestos'!$F$15,0)))-((('01_Supuestos'!C31*$I110)*'01_Supuestos'!$F$11*($H110-'01_Supuestos'!$F$9))*'01_Supuestos'!$F$18)-($J110*'01_Supuestos'!C32)-(IF('01_Supuestos'!C30=MAX('01_Supuestos'!$C$30:$M$30),'01_Supuestos'!$F$19,0))-(MAX(0,(((('01_Supuestos'!C31*$I110)*'01_Supuestos'!$F$11*($H110-'01_Supuestos'!$F$9))-((('01_Supuestos'!C31*$I110)*'01_Supuestos'!$F$11*($H110-'01_Supuestos'!$F$9))*'01_Supuestos'!$F$12)-(('01_Supuestos'!C31*$I110)*'01_Supuestos'!$F$11*$K110)-(IF(('01_Supuestos'!C31*$I110)&gt;0,'01_Supuestos'!$F$15,0)))-($J110*'01_Supuestos'!C33)))*'01_Supuestos'!$F$16)</f>
        <v/>
      </c>
      <c r="U110" s="101">
        <f>((('01_Supuestos'!D31*$I110)*'01_Supuestos'!$F$11*($H110-'01_Supuestos'!$F$9))-((('01_Supuestos'!D31*$I110)*'01_Supuestos'!$F$11*($H110-'01_Supuestos'!$F$9))*'01_Supuestos'!$F$12)-(('01_Supuestos'!D31*$I110)*'01_Supuestos'!$F$11*$K110)-(IF(('01_Supuestos'!D31*$I110)&gt;0,'01_Supuestos'!$F$15,0)))-((('01_Supuestos'!D31*$I110)*'01_Supuestos'!$F$11*($H110-'01_Supuestos'!$F$9))*'01_Supuestos'!$F$18)-($J110*'01_Supuestos'!D32)-(IF('01_Supuestos'!D30=MAX('01_Supuestos'!$C$30:$M$30),'01_Supuestos'!$F$19,0))-(MAX(0,(((('01_Supuestos'!D31*$I110)*'01_Supuestos'!$F$11*($H110-'01_Supuestos'!$F$9))-((('01_Supuestos'!D31*$I110)*'01_Supuestos'!$F$11*($H110-'01_Supuestos'!$F$9))*'01_Supuestos'!$F$12)-(('01_Supuestos'!D31*$I110)*'01_Supuestos'!$F$11*$K110)-(IF(('01_Supuestos'!D31*$I110)&gt;0,'01_Supuestos'!$F$15,0)))-($J110*'01_Supuestos'!D33)))*'01_Supuestos'!$F$16)</f>
        <v/>
      </c>
      <c r="V110" s="101">
        <f>((('01_Supuestos'!E31*$I110)*'01_Supuestos'!$F$11*($H110-'01_Supuestos'!$F$9))-((('01_Supuestos'!E31*$I110)*'01_Supuestos'!$F$11*($H110-'01_Supuestos'!$F$9))*'01_Supuestos'!$F$12)-(('01_Supuestos'!E31*$I110)*'01_Supuestos'!$F$11*$K110)-(IF(('01_Supuestos'!E31*$I110)&gt;0,'01_Supuestos'!$F$15,0)))-((('01_Supuestos'!E31*$I110)*'01_Supuestos'!$F$11*($H110-'01_Supuestos'!$F$9))*'01_Supuestos'!$F$18)-($J110*'01_Supuestos'!E32)-(IF('01_Supuestos'!E30=MAX('01_Supuestos'!$C$30:$M$30),'01_Supuestos'!$F$19,0))-(MAX(0,(((('01_Supuestos'!E31*$I110)*'01_Supuestos'!$F$11*($H110-'01_Supuestos'!$F$9))-((('01_Supuestos'!E31*$I110)*'01_Supuestos'!$F$11*($H110-'01_Supuestos'!$F$9))*'01_Supuestos'!$F$12)-(('01_Supuestos'!E31*$I110)*'01_Supuestos'!$F$11*$K110)-(IF(('01_Supuestos'!E31*$I110)&gt;0,'01_Supuestos'!$F$15,0)))-($J110*'01_Supuestos'!E33)))*'01_Supuestos'!$F$16)</f>
        <v/>
      </c>
      <c r="W110" s="101">
        <f>((('01_Supuestos'!F31*$I110)*'01_Supuestos'!$F$11*($H110-'01_Supuestos'!$F$9))-((('01_Supuestos'!F31*$I110)*'01_Supuestos'!$F$11*($H110-'01_Supuestos'!$F$9))*'01_Supuestos'!$F$12)-(('01_Supuestos'!F31*$I110)*'01_Supuestos'!$F$11*$K110)-(IF(('01_Supuestos'!F31*$I110)&gt;0,'01_Supuestos'!$F$15,0)))-((('01_Supuestos'!F31*$I110)*'01_Supuestos'!$F$11*($H110-'01_Supuestos'!$F$9))*'01_Supuestos'!$F$18)-($J110*'01_Supuestos'!F32)-(IF('01_Supuestos'!F30=MAX('01_Supuestos'!$C$30:$M$30),'01_Supuestos'!$F$19,0))-(MAX(0,(((('01_Supuestos'!F31*$I110)*'01_Supuestos'!$F$11*($H110-'01_Supuestos'!$F$9))-((('01_Supuestos'!F31*$I110)*'01_Supuestos'!$F$11*($H110-'01_Supuestos'!$F$9))*'01_Supuestos'!$F$12)-(('01_Supuestos'!F31*$I110)*'01_Supuestos'!$F$11*$K110)-(IF(('01_Supuestos'!F31*$I110)&gt;0,'01_Supuestos'!$F$15,0)))-($J110*'01_Supuestos'!F33)))*'01_Supuestos'!$F$16)</f>
        <v/>
      </c>
      <c r="X110" s="101">
        <f>((('01_Supuestos'!G31*$I110)*'01_Supuestos'!$F$11*($H110-'01_Supuestos'!$F$9))-((('01_Supuestos'!G31*$I110)*'01_Supuestos'!$F$11*($H110-'01_Supuestos'!$F$9))*'01_Supuestos'!$F$12)-(('01_Supuestos'!G31*$I110)*'01_Supuestos'!$F$11*$K110)-(IF(('01_Supuestos'!G31*$I110)&gt;0,'01_Supuestos'!$F$15,0)))-((('01_Supuestos'!G31*$I110)*'01_Supuestos'!$F$11*($H110-'01_Supuestos'!$F$9))*'01_Supuestos'!$F$18)-($J110*'01_Supuestos'!G32)-(IF('01_Supuestos'!G30=MAX('01_Supuestos'!$C$30:$M$30),'01_Supuestos'!$F$19,0))-(MAX(0,(((('01_Supuestos'!G31*$I110)*'01_Supuestos'!$F$11*($H110-'01_Supuestos'!$F$9))-((('01_Supuestos'!G31*$I110)*'01_Supuestos'!$F$11*($H110-'01_Supuestos'!$F$9))*'01_Supuestos'!$F$12)-(('01_Supuestos'!G31*$I110)*'01_Supuestos'!$F$11*$K110)-(IF(('01_Supuestos'!G31*$I110)&gt;0,'01_Supuestos'!$F$15,0)))-($J110*'01_Supuestos'!G33)))*'01_Supuestos'!$F$16)</f>
        <v/>
      </c>
      <c r="Y110" s="101">
        <f>((('01_Supuestos'!H31*$I110)*'01_Supuestos'!$F$11*($H110-'01_Supuestos'!$F$9))-((('01_Supuestos'!H31*$I110)*'01_Supuestos'!$F$11*($H110-'01_Supuestos'!$F$9))*'01_Supuestos'!$F$12)-(('01_Supuestos'!H31*$I110)*'01_Supuestos'!$F$11*$K110)-(IF(('01_Supuestos'!H31*$I110)&gt;0,'01_Supuestos'!$F$15,0)))-((('01_Supuestos'!H31*$I110)*'01_Supuestos'!$F$11*($H110-'01_Supuestos'!$F$9))*'01_Supuestos'!$F$18)-($J110*'01_Supuestos'!H32)-(IF('01_Supuestos'!H30=MAX('01_Supuestos'!$C$30:$M$30),'01_Supuestos'!$F$19,0))-(MAX(0,(((('01_Supuestos'!H31*$I110)*'01_Supuestos'!$F$11*($H110-'01_Supuestos'!$F$9))-((('01_Supuestos'!H31*$I110)*'01_Supuestos'!$F$11*($H110-'01_Supuestos'!$F$9))*'01_Supuestos'!$F$12)-(('01_Supuestos'!H31*$I110)*'01_Supuestos'!$F$11*$K110)-(IF(('01_Supuestos'!H31*$I110)&gt;0,'01_Supuestos'!$F$15,0)))-($J110*'01_Supuestos'!H33)))*'01_Supuestos'!$F$16)</f>
        <v/>
      </c>
      <c r="Z110" s="101">
        <f>((('01_Supuestos'!I31*$I110)*'01_Supuestos'!$F$11*($H110-'01_Supuestos'!$F$9))-((('01_Supuestos'!I31*$I110)*'01_Supuestos'!$F$11*($H110-'01_Supuestos'!$F$9))*'01_Supuestos'!$F$12)-(('01_Supuestos'!I31*$I110)*'01_Supuestos'!$F$11*$K110)-(IF(('01_Supuestos'!I31*$I110)&gt;0,'01_Supuestos'!$F$15,0)))-((('01_Supuestos'!I31*$I110)*'01_Supuestos'!$F$11*($H110-'01_Supuestos'!$F$9))*'01_Supuestos'!$F$18)-($J110*'01_Supuestos'!I32)-(IF('01_Supuestos'!I30=MAX('01_Supuestos'!$C$30:$M$30),'01_Supuestos'!$F$19,0))-(MAX(0,(((('01_Supuestos'!I31*$I110)*'01_Supuestos'!$F$11*($H110-'01_Supuestos'!$F$9))-((('01_Supuestos'!I31*$I110)*'01_Supuestos'!$F$11*($H110-'01_Supuestos'!$F$9))*'01_Supuestos'!$F$12)-(('01_Supuestos'!I31*$I110)*'01_Supuestos'!$F$11*$K110)-(IF(('01_Supuestos'!I31*$I110)&gt;0,'01_Supuestos'!$F$15,0)))-($J110*'01_Supuestos'!I33)))*'01_Supuestos'!$F$16)</f>
        <v/>
      </c>
      <c r="AA110" s="101">
        <f>((('01_Supuestos'!J31*$I110)*'01_Supuestos'!$F$11*($H110-'01_Supuestos'!$F$9))-((('01_Supuestos'!J31*$I110)*'01_Supuestos'!$F$11*($H110-'01_Supuestos'!$F$9))*'01_Supuestos'!$F$12)-(('01_Supuestos'!J31*$I110)*'01_Supuestos'!$F$11*$K110)-(IF(('01_Supuestos'!J31*$I110)&gt;0,'01_Supuestos'!$F$15,0)))-((('01_Supuestos'!J31*$I110)*'01_Supuestos'!$F$11*($H110-'01_Supuestos'!$F$9))*'01_Supuestos'!$F$18)-($J110*'01_Supuestos'!J32)-(IF('01_Supuestos'!J30=MAX('01_Supuestos'!$C$30:$M$30),'01_Supuestos'!$F$19,0))-(MAX(0,(((('01_Supuestos'!J31*$I110)*'01_Supuestos'!$F$11*($H110-'01_Supuestos'!$F$9))-((('01_Supuestos'!J31*$I110)*'01_Supuestos'!$F$11*($H110-'01_Supuestos'!$F$9))*'01_Supuestos'!$F$12)-(('01_Supuestos'!J31*$I110)*'01_Supuestos'!$F$11*$K110)-(IF(('01_Supuestos'!J31*$I110)&gt;0,'01_Supuestos'!$F$15,0)))-($J110*'01_Supuestos'!J33)))*'01_Supuestos'!$F$16)</f>
        <v/>
      </c>
      <c r="AB110" s="101">
        <f>((('01_Supuestos'!K31*$I110)*'01_Supuestos'!$F$11*($H110-'01_Supuestos'!$F$9))-((('01_Supuestos'!K31*$I110)*'01_Supuestos'!$F$11*($H110-'01_Supuestos'!$F$9))*'01_Supuestos'!$F$12)-(('01_Supuestos'!K31*$I110)*'01_Supuestos'!$F$11*$K110)-(IF(('01_Supuestos'!K31*$I110)&gt;0,'01_Supuestos'!$F$15,0)))-((('01_Supuestos'!K31*$I110)*'01_Supuestos'!$F$11*($H110-'01_Supuestos'!$F$9))*'01_Supuestos'!$F$18)-($J110*'01_Supuestos'!K32)-(IF('01_Supuestos'!K30=MAX('01_Supuestos'!$C$30:$M$30),'01_Supuestos'!$F$19,0))-(MAX(0,(((('01_Supuestos'!K31*$I110)*'01_Supuestos'!$F$11*($H110-'01_Supuestos'!$F$9))-((('01_Supuestos'!K31*$I110)*'01_Supuestos'!$F$11*($H110-'01_Supuestos'!$F$9))*'01_Supuestos'!$F$12)-(('01_Supuestos'!K31*$I110)*'01_Supuestos'!$F$11*$K110)-(IF(('01_Supuestos'!K31*$I110)&gt;0,'01_Supuestos'!$F$15,0)))-($J110*'01_Supuestos'!K33)))*'01_Supuestos'!$F$16)</f>
        <v/>
      </c>
      <c r="AC110" s="101">
        <f>((('01_Supuestos'!L31*$I110)*'01_Supuestos'!$F$11*($H110-'01_Supuestos'!$F$9))-((('01_Supuestos'!L31*$I110)*'01_Supuestos'!$F$11*($H110-'01_Supuestos'!$F$9))*'01_Supuestos'!$F$12)-(('01_Supuestos'!L31*$I110)*'01_Supuestos'!$F$11*$K110)-(IF(('01_Supuestos'!L31*$I110)&gt;0,'01_Supuestos'!$F$15,0)))-((('01_Supuestos'!L31*$I110)*'01_Supuestos'!$F$11*($H110-'01_Supuestos'!$F$9))*'01_Supuestos'!$F$18)-($J110*'01_Supuestos'!L32)-(IF('01_Supuestos'!L30=MAX('01_Supuestos'!$C$30:$M$30),'01_Supuestos'!$F$19,0))-(MAX(0,(((('01_Supuestos'!L31*$I110)*'01_Supuestos'!$F$11*($H110-'01_Supuestos'!$F$9))-((('01_Supuestos'!L31*$I110)*'01_Supuestos'!$F$11*($H110-'01_Supuestos'!$F$9))*'01_Supuestos'!$F$12)-(('01_Supuestos'!L31*$I110)*'01_Supuestos'!$F$11*$K110)-(IF(('01_Supuestos'!L31*$I110)&gt;0,'01_Supuestos'!$F$15,0)))-($J110*'01_Supuestos'!L33)))*'01_Supuestos'!$F$16)</f>
        <v/>
      </c>
      <c r="AD110" s="101">
        <f>((('01_Supuestos'!M31*$I110)*'01_Supuestos'!$F$11*($H110-'01_Supuestos'!$F$9))-((('01_Supuestos'!M31*$I110)*'01_Supuestos'!$F$11*($H110-'01_Supuestos'!$F$9))*'01_Supuestos'!$F$12)-(('01_Supuestos'!M31*$I110)*'01_Supuestos'!$F$11*$K110)-(IF(('01_Supuestos'!M31*$I110)&gt;0,'01_Supuestos'!$F$15,0)))-((('01_Supuestos'!M31*$I110)*'01_Supuestos'!$F$11*($H110-'01_Supuestos'!$F$9))*'01_Supuestos'!$F$18)-($J110*'01_Supuestos'!M32)-(IF('01_Supuestos'!M30=MAX('01_Supuestos'!$C$30:$M$30),'01_Supuestos'!$F$19,0))-(MAX(0,(((('01_Supuestos'!M31*$I110)*'01_Supuestos'!$F$11*($H110-'01_Supuestos'!$F$9))-((('01_Supuestos'!M31*$I110)*'01_Supuestos'!$F$11*($H110-'01_Supuestos'!$F$9))*'01_Supuestos'!$F$12)-(('01_Supuestos'!M31*$I110)*'01_Supuestos'!$F$11*$K110)-(IF(('01_Supuestos'!M31*$I110)&gt;0,'01_Supuestos'!$F$15,0)))-($J110*'01_Supuestos'!M33)))*'01_Supuestos'!$F$16)</f>
        <v/>
      </c>
      <c r="AE110" s="101">
        <f>0</f>
        <v/>
      </c>
      <c r="AF110" s="108">
        <f>IF(S110&gt;R110,"Appraisal+Decision",IF(S110&lt;R110,"Develop Now","Indiferente"))</f>
        <v/>
      </c>
    </row>
    <row r="111">
      <c r="A111" s="6" t="n">
        <v>81</v>
      </c>
      <c r="B111" s="27">
        <f>RAND()</f>
        <v/>
      </c>
      <c r="C111" s="27">
        <f>RAND()</f>
        <v/>
      </c>
      <c r="D111" s="27">
        <f>RAND()</f>
        <v/>
      </c>
      <c r="E111" s="27">
        <f>RAND()</f>
        <v/>
      </c>
      <c r="F111" s="27">
        <f>RAND()</f>
        <v/>
      </c>
      <c r="G111" s="27">
        <f>RAND()</f>
        <v/>
      </c>
      <c r="H111" s="102">
        <f>IF(B111&lt;($B$11-$B$10)/($B$12-$B$10), $B$10+SQRT(B111*($B$11-$B$10)*($B$12-$B$10)), $B$12-SQRT((1-B111)*($B$12-$B$11)*($B$12-$B$10)))</f>
        <v/>
      </c>
      <c r="I111" s="27">
        <f>MAX(0.1,NORMINV(C111,$B$13,$B$14))</f>
        <v/>
      </c>
      <c r="J111" s="102">
        <f>'01_Supuestos'!$F$13*MAX(0.65,NORMINV(D111,1,$B$15))</f>
        <v/>
      </c>
      <c r="K111" s="102">
        <f>'01_Supuestos'!$F$14*MAX(0.6,NORMINV(E111,1,$B$16))</f>
        <v/>
      </c>
      <c r="L111" s="102">
        <f>--(F111&lt;=$B$5)</f>
        <v/>
      </c>
      <c r="M111" s="102">
        <f>IF(L111=1, IF(G111&lt;=$B$6, "+", "-"), IF(G111&lt;=(1-$B$7), "+", "-"))</f>
        <v/>
      </c>
      <c r="N111" s="103">
        <f>IF(M111="+",'05_Bayes_Arbol'!$B$16,'05_Bayes_Arbol'!$B$17)</f>
        <v/>
      </c>
      <c r="O111" s="102">
        <f>SUMPRODUCT(T111:AD111,'01_Supuestos'!$C$34:$M$34)</f>
        <v/>
      </c>
      <c r="P111" s="102">
        <f>N111*O111 + (1-N111)*$B$9</f>
        <v/>
      </c>
      <c r="Q111" s="102">
        <f>--(P111&gt;0)</f>
        <v/>
      </c>
      <c r="R111" s="102">
        <f>IF(L111=1,O111,$B$9)</f>
        <v/>
      </c>
      <c r="S111" s="102">
        <f>-$B$8 + IF(Q111=1, IF(L111=1,O111,$B$9), 0)</f>
        <v/>
      </c>
      <c r="T111" s="101">
        <f>((('01_Supuestos'!C31*$I111)*'01_Supuestos'!$F$11*($H111-'01_Supuestos'!$F$9))-((('01_Supuestos'!C31*$I111)*'01_Supuestos'!$F$11*($H111-'01_Supuestos'!$F$9))*'01_Supuestos'!$F$12)-(('01_Supuestos'!C31*$I111)*'01_Supuestos'!$F$11*$K111)-(IF(('01_Supuestos'!C31*$I111)&gt;0,'01_Supuestos'!$F$15,0)))-((('01_Supuestos'!C31*$I111)*'01_Supuestos'!$F$11*($H111-'01_Supuestos'!$F$9))*'01_Supuestos'!$F$18)-($J111*'01_Supuestos'!C32)-(IF('01_Supuestos'!C30=MAX('01_Supuestos'!$C$30:$M$30),'01_Supuestos'!$F$19,0))-(MAX(0,(((('01_Supuestos'!C31*$I111)*'01_Supuestos'!$F$11*($H111-'01_Supuestos'!$F$9))-((('01_Supuestos'!C31*$I111)*'01_Supuestos'!$F$11*($H111-'01_Supuestos'!$F$9))*'01_Supuestos'!$F$12)-(('01_Supuestos'!C31*$I111)*'01_Supuestos'!$F$11*$K111)-(IF(('01_Supuestos'!C31*$I111)&gt;0,'01_Supuestos'!$F$15,0)))-($J111*'01_Supuestos'!C33)))*'01_Supuestos'!$F$16)</f>
        <v/>
      </c>
      <c r="U111" s="101">
        <f>((('01_Supuestos'!D31*$I111)*'01_Supuestos'!$F$11*($H111-'01_Supuestos'!$F$9))-((('01_Supuestos'!D31*$I111)*'01_Supuestos'!$F$11*($H111-'01_Supuestos'!$F$9))*'01_Supuestos'!$F$12)-(('01_Supuestos'!D31*$I111)*'01_Supuestos'!$F$11*$K111)-(IF(('01_Supuestos'!D31*$I111)&gt;0,'01_Supuestos'!$F$15,0)))-((('01_Supuestos'!D31*$I111)*'01_Supuestos'!$F$11*($H111-'01_Supuestos'!$F$9))*'01_Supuestos'!$F$18)-($J111*'01_Supuestos'!D32)-(IF('01_Supuestos'!D30=MAX('01_Supuestos'!$C$30:$M$30),'01_Supuestos'!$F$19,0))-(MAX(0,(((('01_Supuestos'!D31*$I111)*'01_Supuestos'!$F$11*($H111-'01_Supuestos'!$F$9))-((('01_Supuestos'!D31*$I111)*'01_Supuestos'!$F$11*($H111-'01_Supuestos'!$F$9))*'01_Supuestos'!$F$12)-(('01_Supuestos'!D31*$I111)*'01_Supuestos'!$F$11*$K111)-(IF(('01_Supuestos'!D31*$I111)&gt;0,'01_Supuestos'!$F$15,0)))-($J111*'01_Supuestos'!D33)))*'01_Supuestos'!$F$16)</f>
        <v/>
      </c>
      <c r="V111" s="101">
        <f>((('01_Supuestos'!E31*$I111)*'01_Supuestos'!$F$11*($H111-'01_Supuestos'!$F$9))-((('01_Supuestos'!E31*$I111)*'01_Supuestos'!$F$11*($H111-'01_Supuestos'!$F$9))*'01_Supuestos'!$F$12)-(('01_Supuestos'!E31*$I111)*'01_Supuestos'!$F$11*$K111)-(IF(('01_Supuestos'!E31*$I111)&gt;0,'01_Supuestos'!$F$15,0)))-((('01_Supuestos'!E31*$I111)*'01_Supuestos'!$F$11*($H111-'01_Supuestos'!$F$9))*'01_Supuestos'!$F$18)-($J111*'01_Supuestos'!E32)-(IF('01_Supuestos'!E30=MAX('01_Supuestos'!$C$30:$M$30),'01_Supuestos'!$F$19,0))-(MAX(0,(((('01_Supuestos'!E31*$I111)*'01_Supuestos'!$F$11*($H111-'01_Supuestos'!$F$9))-((('01_Supuestos'!E31*$I111)*'01_Supuestos'!$F$11*($H111-'01_Supuestos'!$F$9))*'01_Supuestos'!$F$12)-(('01_Supuestos'!E31*$I111)*'01_Supuestos'!$F$11*$K111)-(IF(('01_Supuestos'!E31*$I111)&gt;0,'01_Supuestos'!$F$15,0)))-($J111*'01_Supuestos'!E33)))*'01_Supuestos'!$F$16)</f>
        <v/>
      </c>
      <c r="W111" s="101">
        <f>((('01_Supuestos'!F31*$I111)*'01_Supuestos'!$F$11*($H111-'01_Supuestos'!$F$9))-((('01_Supuestos'!F31*$I111)*'01_Supuestos'!$F$11*($H111-'01_Supuestos'!$F$9))*'01_Supuestos'!$F$12)-(('01_Supuestos'!F31*$I111)*'01_Supuestos'!$F$11*$K111)-(IF(('01_Supuestos'!F31*$I111)&gt;0,'01_Supuestos'!$F$15,0)))-((('01_Supuestos'!F31*$I111)*'01_Supuestos'!$F$11*($H111-'01_Supuestos'!$F$9))*'01_Supuestos'!$F$18)-($J111*'01_Supuestos'!F32)-(IF('01_Supuestos'!F30=MAX('01_Supuestos'!$C$30:$M$30),'01_Supuestos'!$F$19,0))-(MAX(0,(((('01_Supuestos'!F31*$I111)*'01_Supuestos'!$F$11*($H111-'01_Supuestos'!$F$9))-((('01_Supuestos'!F31*$I111)*'01_Supuestos'!$F$11*($H111-'01_Supuestos'!$F$9))*'01_Supuestos'!$F$12)-(('01_Supuestos'!F31*$I111)*'01_Supuestos'!$F$11*$K111)-(IF(('01_Supuestos'!F31*$I111)&gt;0,'01_Supuestos'!$F$15,0)))-($J111*'01_Supuestos'!F33)))*'01_Supuestos'!$F$16)</f>
        <v/>
      </c>
      <c r="X111" s="101">
        <f>((('01_Supuestos'!G31*$I111)*'01_Supuestos'!$F$11*($H111-'01_Supuestos'!$F$9))-((('01_Supuestos'!G31*$I111)*'01_Supuestos'!$F$11*($H111-'01_Supuestos'!$F$9))*'01_Supuestos'!$F$12)-(('01_Supuestos'!G31*$I111)*'01_Supuestos'!$F$11*$K111)-(IF(('01_Supuestos'!G31*$I111)&gt;0,'01_Supuestos'!$F$15,0)))-((('01_Supuestos'!G31*$I111)*'01_Supuestos'!$F$11*($H111-'01_Supuestos'!$F$9))*'01_Supuestos'!$F$18)-($J111*'01_Supuestos'!G32)-(IF('01_Supuestos'!G30=MAX('01_Supuestos'!$C$30:$M$30),'01_Supuestos'!$F$19,0))-(MAX(0,(((('01_Supuestos'!G31*$I111)*'01_Supuestos'!$F$11*($H111-'01_Supuestos'!$F$9))-((('01_Supuestos'!G31*$I111)*'01_Supuestos'!$F$11*($H111-'01_Supuestos'!$F$9))*'01_Supuestos'!$F$12)-(('01_Supuestos'!G31*$I111)*'01_Supuestos'!$F$11*$K111)-(IF(('01_Supuestos'!G31*$I111)&gt;0,'01_Supuestos'!$F$15,0)))-($J111*'01_Supuestos'!G33)))*'01_Supuestos'!$F$16)</f>
        <v/>
      </c>
      <c r="Y111" s="101">
        <f>((('01_Supuestos'!H31*$I111)*'01_Supuestos'!$F$11*($H111-'01_Supuestos'!$F$9))-((('01_Supuestos'!H31*$I111)*'01_Supuestos'!$F$11*($H111-'01_Supuestos'!$F$9))*'01_Supuestos'!$F$12)-(('01_Supuestos'!H31*$I111)*'01_Supuestos'!$F$11*$K111)-(IF(('01_Supuestos'!H31*$I111)&gt;0,'01_Supuestos'!$F$15,0)))-((('01_Supuestos'!H31*$I111)*'01_Supuestos'!$F$11*($H111-'01_Supuestos'!$F$9))*'01_Supuestos'!$F$18)-($J111*'01_Supuestos'!H32)-(IF('01_Supuestos'!H30=MAX('01_Supuestos'!$C$30:$M$30),'01_Supuestos'!$F$19,0))-(MAX(0,(((('01_Supuestos'!H31*$I111)*'01_Supuestos'!$F$11*($H111-'01_Supuestos'!$F$9))-((('01_Supuestos'!H31*$I111)*'01_Supuestos'!$F$11*($H111-'01_Supuestos'!$F$9))*'01_Supuestos'!$F$12)-(('01_Supuestos'!H31*$I111)*'01_Supuestos'!$F$11*$K111)-(IF(('01_Supuestos'!H31*$I111)&gt;0,'01_Supuestos'!$F$15,0)))-($J111*'01_Supuestos'!H33)))*'01_Supuestos'!$F$16)</f>
        <v/>
      </c>
      <c r="Z111" s="101">
        <f>((('01_Supuestos'!I31*$I111)*'01_Supuestos'!$F$11*($H111-'01_Supuestos'!$F$9))-((('01_Supuestos'!I31*$I111)*'01_Supuestos'!$F$11*($H111-'01_Supuestos'!$F$9))*'01_Supuestos'!$F$12)-(('01_Supuestos'!I31*$I111)*'01_Supuestos'!$F$11*$K111)-(IF(('01_Supuestos'!I31*$I111)&gt;0,'01_Supuestos'!$F$15,0)))-((('01_Supuestos'!I31*$I111)*'01_Supuestos'!$F$11*($H111-'01_Supuestos'!$F$9))*'01_Supuestos'!$F$18)-($J111*'01_Supuestos'!I32)-(IF('01_Supuestos'!I30=MAX('01_Supuestos'!$C$30:$M$30),'01_Supuestos'!$F$19,0))-(MAX(0,(((('01_Supuestos'!I31*$I111)*'01_Supuestos'!$F$11*($H111-'01_Supuestos'!$F$9))-((('01_Supuestos'!I31*$I111)*'01_Supuestos'!$F$11*($H111-'01_Supuestos'!$F$9))*'01_Supuestos'!$F$12)-(('01_Supuestos'!I31*$I111)*'01_Supuestos'!$F$11*$K111)-(IF(('01_Supuestos'!I31*$I111)&gt;0,'01_Supuestos'!$F$15,0)))-($J111*'01_Supuestos'!I33)))*'01_Supuestos'!$F$16)</f>
        <v/>
      </c>
      <c r="AA111" s="101">
        <f>((('01_Supuestos'!J31*$I111)*'01_Supuestos'!$F$11*($H111-'01_Supuestos'!$F$9))-((('01_Supuestos'!J31*$I111)*'01_Supuestos'!$F$11*($H111-'01_Supuestos'!$F$9))*'01_Supuestos'!$F$12)-(('01_Supuestos'!J31*$I111)*'01_Supuestos'!$F$11*$K111)-(IF(('01_Supuestos'!J31*$I111)&gt;0,'01_Supuestos'!$F$15,0)))-((('01_Supuestos'!J31*$I111)*'01_Supuestos'!$F$11*($H111-'01_Supuestos'!$F$9))*'01_Supuestos'!$F$18)-($J111*'01_Supuestos'!J32)-(IF('01_Supuestos'!J30=MAX('01_Supuestos'!$C$30:$M$30),'01_Supuestos'!$F$19,0))-(MAX(0,(((('01_Supuestos'!J31*$I111)*'01_Supuestos'!$F$11*($H111-'01_Supuestos'!$F$9))-((('01_Supuestos'!J31*$I111)*'01_Supuestos'!$F$11*($H111-'01_Supuestos'!$F$9))*'01_Supuestos'!$F$12)-(('01_Supuestos'!J31*$I111)*'01_Supuestos'!$F$11*$K111)-(IF(('01_Supuestos'!J31*$I111)&gt;0,'01_Supuestos'!$F$15,0)))-($J111*'01_Supuestos'!J33)))*'01_Supuestos'!$F$16)</f>
        <v/>
      </c>
      <c r="AB111" s="101">
        <f>((('01_Supuestos'!K31*$I111)*'01_Supuestos'!$F$11*($H111-'01_Supuestos'!$F$9))-((('01_Supuestos'!K31*$I111)*'01_Supuestos'!$F$11*($H111-'01_Supuestos'!$F$9))*'01_Supuestos'!$F$12)-(('01_Supuestos'!K31*$I111)*'01_Supuestos'!$F$11*$K111)-(IF(('01_Supuestos'!K31*$I111)&gt;0,'01_Supuestos'!$F$15,0)))-((('01_Supuestos'!K31*$I111)*'01_Supuestos'!$F$11*($H111-'01_Supuestos'!$F$9))*'01_Supuestos'!$F$18)-($J111*'01_Supuestos'!K32)-(IF('01_Supuestos'!K30=MAX('01_Supuestos'!$C$30:$M$30),'01_Supuestos'!$F$19,0))-(MAX(0,(((('01_Supuestos'!K31*$I111)*'01_Supuestos'!$F$11*($H111-'01_Supuestos'!$F$9))-((('01_Supuestos'!K31*$I111)*'01_Supuestos'!$F$11*($H111-'01_Supuestos'!$F$9))*'01_Supuestos'!$F$12)-(('01_Supuestos'!K31*$I111)*'01_Supuestos'!$F$11*$K111)-(IF(('01_Supuestos'!K31*$I111)&gt;0,'01_Supuestos'!$F$15,0)))-($J111*'01_Supuestos'!K33)))*'01_Supuestos'!$F$16)</f>
        <v/>
      </c>
      <c r="AC111" s="101">
        <f>((('01_Supuestos'!L31*$I111)*'01_Supuestos'!$F$11*($H111-'01_Supuestos'!$F$9))-((('01_Supuestos'!L31*$I111)*'01_Supuestos'!$F$11*($H111-'01_Supuestos'!$F$9))*'01_Supuestos'!$F$12)-(('01_Supuestos'!L31*$I111)*'01_Supuestos'!$F$11*$K111)-(IF(('01_Supuestos'!L31*$I111)&gt;0,'01_Supuestos'!$F$15,0)))-((('01_Supuestos'!L31*$I111)*'01_Supuestos'!$F$11*($H111-'01_Supuestos'!$F$9))*'01_Supuestos'!$F$18)-($J111*'01_Supuestos'!L32)-(IF('01_Supuestos'!L30=MAX('01_Supuestos'!$C$30:$M$30),'01_Supuestos'!$F$19,0))-(MAX(0,(((('01_Supuestos'!L31*$I111)*'01_Supuestos'!$F$11*($H111-'01_Supuestos'!$F$9))-((('01_Supuestos'!L31*$I111)*'01_Supuestos'!$F$11*($H111-'01_Supuestos'!$F$9))*'01_Supuestos'!$F$12)-(('01_Supuestos'!L31*$I111)*'01_Supuestos'!$F$11*$K111)-(IF(('01_Supuestos'!L31*$I111)&gt;0,'01_Supuestos'!$F$15,0)))-($J111*'01_Supuestos'!L33)))*'01_Supuestos'!$F$16)</f>
        <v/>
      </c>
      <c r="AD111" s="101">
        <f>((('01_Supuestos'!M31*$I111)*'01_Supuestos'!$F$11*($H111-'01_Supuestos'!$F$9))-((('01_Supuestos'!M31*$I111)*'01_Supuestos'!$F$11*($H111-'01_Supuestos'!$F$9))*'01_Supuestos'!$F$12)-(('01_Supuestos'!M31*$I111)*'01_Supuestos'!$F$11*$K111)-(IF(('01_Supuestos'!M31*$I111)&gt;0,'01_Supuestos'!$F$15,0)))-((('01_Supuestos'!M31*$I111)*'01_Supuestos'!$F$11*($H111-'01_Supuestos'!$F$9))*'01_Supuestos'!$F$18)-($J111*'01_Supuestos'!M32)-(IF('01_Supuestos'!M30=MAX('01_Supuestos'!$C$30:$M$30),'01_Supuestos'!$F$19,0))-(MAX(0,(((('01_Supuestos'!M31*$I111)*'01_Supuestos'!$F$11*($H111-'01_Supuestos'!$F$9))-((('01_Supuestos'!M31*$I111)*'01_Supuestos'!$F$11*($H111-'01_Supuestos'!$F$9))*'01_Supuestos'!$F$12)-(('01_Supuestos'!M31*$I111)*'01_Supuestos'!$F$11*$K111)-(IF(('01_Supuestos'!M31*$I111)&gt;0,'01_Supuestos'!$F$15,0)))-($J111*'01_Supuestos'!M33)))*'01_Supuestos'!$F$16)</f>
        <v/>
      </c>
      <c r="AE111" s="101">
        <f>0</f>
        <v/>
      </c>
      <c r="AF111" s="108">
        <f>IF(S111&gt;R111,"Appraisal+Decision",IF(S111&lt;R111,"Develop Now","Indiferente"))</f>
        <v/>
      </c>
    </row>
    <row r="112">
      <c r="A112" s="6" t="n">
        <v>82</v>
      </c>
      <c r="B112" s="27">
        <f>RAND()</f>
        <v/>
      </c>
      <c r="C112" s="27">
        <f>RAND()</f>
        <v/>
      </c>
      <c r="D112" s="27">
        <f>RAND()</f>
        <v/>
      </c>
      <c r="E112" s="27">
        <f>RAND()</f>
        <v/>
      </c>
      <c r="F112" s="27">
        <f>RAND()</f>
        <v/>
      </c>
      <c r="G112" s="27">
        <f>RAND()</f>
        <v/>
      </c>
      <c r="H112" s="102">
        <f>IF(B112&lt;($B$11-$B$10)/($B$12-$B$10), $B$10+SQRT(B112*($B$11-$B$10)*($B$12-$B$10)), $B$12-SQRT((1-B112)*($B$12-$B$11)*($B$12-$B$10)))</f>
        <v/>
      </c>
      <c r="I112" s="27">
        <f>MAX(0.1,NORMINV(C112,$B$13,$B$14))</f>
        <v/>
      </c>
      <c r="J112" s="102">
        <f>'01_Supuestos'!$F$13*MAX(0.65,NORMINV(D112,1,$B$15))</f>
        <v/>
      </c>
      <c r="K112" s="102">
        <f>'01_Supuestos'!$F$14*MAX(0.6,NORMINV(E112,1,$B$16))</f>
        <v/>
      </c>
      <c r="L112" s="102">
        <f>--(F112&lt;=$B$5)</f>
        <v/>
      </c>
      <c r="M112" s="102">
        <f>IF(L112=1, IF(G112&lt;=$B$6, "+", "-"), IF(G112&lt;=(1-$B$7), "+", "-"))</f>
        <v/>
      </c>
      <c r="N112" s="103">
        <f>IF(M112="+",'05_Bayes_Arbol'!$B$16,'05_Bayes_Arbol'!$B$17)</f>
        <v/>
      </c>
      <c r="O112" s="102">
        <f>SUMPRODUCT(T112:AD112,'01_Supuestos'!$C$34:$M$34)</f>
        <v/>
      </c>
      <c r="P112" s="102">
        <f>N112*O112 + (1-N112)*$B$9</f>
        <v/>
      </c>
      <c r="Q112" s="102">
        <f>--(P112&gt;0)</f>
        <v/>
      </c>
      <c r="R112" s="102">
        <f>IF(L112=1,O112,$B$9)</f>
        <v/>
      </c>
      <c r="S112" s="102">
        <f>-$B$8 + IF(Q112=1, IF(L112=1,O112,$B$9), 0)</f>
        <v/>
      </c>
      <c r="T112" s="101">
        <f>((('01_Supuestos'!C31*$I112)*'01_Supuestos'!$F$11*($H112-'01_Supuestos'!$F$9))-((('01_Supuestos'!C31*$I112)*'01_Supuestos'!$F$11*($H112-'01_Supuestos'!$F$9))*'01_Supuestos'!$F$12)-(('01_Supuestos'!C31*$I112)*'01_Supuestos'!$F$11*$K112)-(IF(('01_Supuestos'!C31*$I112)&gt;0,'01_Supuestos'!$F$15,0)))-((('01_Supuestos'!C31*$I112)*'01_Supuestos'!$F$11*($H112-'01_Supuestos'!$F$9))*'01_Supuestos'!$F$18)-($J112*'01_Supuestos'!C32)-(IF('01_Supuestos'!C30=MAX('01_Supuestos'!$C$30:$M$30),'01_Supuestos'!$F$19,0))-(MAX(0,(((('01_Supuestos'!C31*$I112)*'01_Supuestos'!$F$11*($H112-'01_Supuestos'!$F$9))-((('01_Supuestos'!C31*$I112)*'01_Supuestos'!$F$11*($H112-'01_Supuestos'!$F$9))*'01_Supuestos'!$F$12)-(('01_Supuestos'!C31*$I112)*'01_Supuestos'!$F$11*$K112)-(IF(('01_Supuestos'!C31*$I112)&gt;0,'01_Supuestos'!$F$15,0)))-($J112*'01_Supuestos'!C33)))*'01_Supuestos'!$F$16)</f>
        <v/>
      </c>
      <c r="U112" s="101">
        <f>((('01_Supuestos'!D31*$I112)*'01_Supuestos'!$F$11*($H112-'01_Supuestos'!$F$9))-((('01_Supuestos'!D31*$I112)*'01_Supuestos'!$F$11*($H112-'01_Supuestos'!$F$9))*'01_Supuestos'!$F$12)-(('01_Supuestos'!D31*$I112)*'01_Supuestos'!$F$11*$K112)-(IF(('01_Supuestos'!D31*$I112)&gt;0,'01_Supuestos'!$F$15,0)))-((('01_Supuestos'!D31*$I112)*'01_Supuestos'!$F$11*($H112-'01_Supuestos'!$F$9))*'01_Supuestos'!$F$18)-($J112*'01_Supuestos'!D32)-(IF('01_Supuestos'!D30=MAX('01_Supuestos'!$C$30:$M$30),'01_Supuestos'!$F$19,0))-(MAX(0,(((('01_Supuestos'!D31*$I112)*'01_Supuestos'!$F$11*($H112-'01_Supuestos'!$F$9))-((('01_Supuestos'!D31*$I112)*'01_Supuestos'!$F$11*($H112-'01_Supuestos'!$F$9))*'01_Supuestos'!$F$12)-(('01_Supuestos'!D31*$I112)*'01_Supuestos'!$F$11*$K112)-(IF(('01_Supuestos'!D31*$I112)&gt;0,'01_Supuestos'!$F$15,0)))-($J112*'01_Supuestos'!D33)))*'01_Supuestos'!$F$16)</f>
        <v/>
      </c>
      <c r="V112" s="101">
        <f>((('01_Supuestos'!E31*$I112)*'01_Supuestos'!$F$11*($H112-'01_Supuestos'!$F$9))-((('01_Supuestos'!E31*$I112)*'01_Supuestos'!$F$11*($H112-'01_Supuestos'!$F$9))*'01_Supuestos'!$F$12)-(('01_Supuestos'!E31*$I112)*'01_Supuestos'!$F$11*$K112)-(IF(('01_Supuestos'!E31*$I112)&gt;0,'01_Supuestos'!$F$15,0)))-((('01_Supuestos'!E31*$I112)*'01_Supuestos'!$F$11*($H112-'01_Supuestos'!$F$9))*'01_Supuestos'!$F$18)-($J112*'01_Supuestos'!E32)-(IF('01_Supuestos'!E30=MAX('01_Supuestos'!$C$30:$M$30),'01_Supuestos'!$F$19,0))-(MAX(0,(((('01_Supuestos'!E31*$I112)*'01_Supuestos'!$F$11*($H112-'01_Supuestos'!$F$9))-((('01_Supuestos'!E31*$I112)*'01_Supuestos'!$F$11*($H112-'01_Supuestos'!$F$9))*'01_Supuestos'!$F$12)-(('01_Supuestos'!E31*$I112)*'01_Supuestos'!$F$11*$K112)-(IF(('01_Supuestos'!E31*$I112)&gt;0,'01_Supuestos'!$F$15,0)))-($J112*'01_Supuestos'!E33)))*'01_Supuestos'!$F$16)</f>
        <v/>
      </c>
      <c r="W112" s="101">
        <f>((('01_Supuestos'!F31*$I112)*'01_Supuestos'!$F$11*($H112-'01_Supuestos'!$F$9))-((('01_Supuestos'!F31*$I112)*'01_Supuestos'!$F$11*($H112-'01_Supuestos'!$F$9))*'01_Supuestos'!$F$12)-(('01_Supuestos'!F31*$I112)*'01_Supuestos'!$F$11*$K112)-(IF(('01_Supuestos'!F31*$I112)&gt;0,'01_Supuestos'!$F$15,0)))-((('01_Supuestos'!F31*$I112)*'01_Supuestos'!$F$11*($H112-'01_Supuestos'!$F$9))*'01_Supuestos'!$F$18)-($J112*'01_Supuestos'!F32)-(IF('01_Supuestos'!F30=MAX('01_Supuestos'!$C$30:$M$30),'01_Supuestos'!$F$19,0))-(MAX(0,(((('01_Supuestos'!F31*$I112)*'01_Supuestos'!$F$11*($H112-'01_Supuestos'!$F$9))-((('01_Supuestos'!F31*$I112)*'01_Supuestos'!$F$11*($H112-'01_Supuestos'!$F$9))*'01_Supuestos'!$F$12)-(('01_Supuestos'!F31*$I112)*'01_Supuestos'!$F$11*$K112)-(IF(('01_Supuestos'!F31*$I112)&gt;0,'01_Supuestos'!$F$15,0)))-($J112*'01_Supuestos'!F33)))*'01_Supuestos'!$F$16)</f>
        <v/>
      </c>
      <c r="X112" s="101">
        <f>((('01_Supuestos'!G31*$I112)*'01_Supuestos'!$F$11*($H112-'01_Supuestos'!$F$9))-((('01_Supuestos'!G31*$I112)*'01_Supuestos'!$F$11*($H112-'01_Supuestos'!$F$9))*'01_Supuestos'!$F$12)-(('01_Supuestos'!G31*$I112)*'01_Supuestos'!$F$11*$K112)-(IF(('01_Supuestos'!G31*$I112)&gt;0,'01_Supuestos'!$F$15,0)))-((('01_Supuestos'!G31*$I112)*'01_Supuestos'!$F$11*($H112-'01_Supuestos'!$F$9))*'01_Supuestos'!$F$18)-($J112*'01_Supuestos'!G32)-(IF('01_Supuestos'!G30=MAX('01_Supuestos'!$C$30:$M$30),'01_Supuestos'!$F$19,0))-(MAX(0,(((('01_Supuestos'!G31*$I112)*'01_Supuestos'!$F$11*($H112-'01_Supuestos'!$F$9))-((('01_Supuestos'!G31*$I112)*'01_Supuestos'!$F$11*($H112-'01_Supuestos'!$F$9))*'01_Supuestos'!$F$12)-(('01_Supuestos'!G31*$I112)*'01_Supuestos'!$F$11*$K112)-(IF(('01_Supuestos'!G31*$I112)&gt;0,'01_Supuestos'!$F$15,0)))-($J112*'01_Supuestos'!G33)))*'01_Supuestos'!$F$16)</f>
        <v/>
      </c>
      <c r="Y112" s="101">
        <f>((('01_Supuestos'!H31*$I112)*'01_Supuestos'!$F$11*($H112-'01_Supuestos'!$F$9))-((('01_Supuestos'!H31*$I112)*'01_Supuestos'!$F$11*($H112-'01_Supuestos'!$F$9))*'01_Supuestos'!$F$12)-(('01_Supuestos'!H31*$I112)*'01_Supuestos'!$F$11*$K112)-(IF(('01_Supuestos'!H31*$I112)&gt;0,'01_Supuestos'!$F$15,0)))-((('01_Supuestos'!H31*$I112)*'01_Supuestos'!$F$11*($H112-'01_Supuestos'!$F$9))*'01_Supuestos'!$F$18)-($J112*'01_Supuestos'!H32)-(IF('01_Supuestos'!H30=MAX('01_Supuestos'!$C$30:$M$30),'01_Supuestos'!$F$19,0))-(MAX(0,(((('01_Supuestos'!H31*$I112)*'01_Supuestos'!$F$11*($H112-'01_Supuestos'!$F$9))-((('01_Supuestos'!H31*$I112)*'01_Supuestos'!$F$11*($H112-'01_Supuestos'!$F$9))*'01_Supuestos'!$F$12)-(('01_Supuestos'!H31*$I112)*'01_Supuestos'!$F$11*$K112)-(IF(('01_Supuestos'!H31*$I112)&gt;0,'01_Supuestos'!$F$15,0)))-($J112*'01_Supuestos'!H33)))*'01_Supuestos'!$F$16)</f>
        <v/>
      </c>
      <c r="Z112" s="101">
        <f>((('01_Supuestos'!I31*$I112)*'01_Supuestos'!$F$11*($H112-'01_Supuestos'!$F$9))-((('01_Supuestos'!I31*$I112)*'01_Supuestos'!$F$11*($H112-'01_Supuestos'!$F$9))*'01_Supuestos'!$F$12)-(('01_Supuestos'!I31*$I112)*'01_Supuestos'!$F$11*$K112)-(IF(('01_Supuestos'!I31*$I112)&gt;0,'01_Supuestos'!$F$15,0)))-((('01_Supuestos'!I31*$I112)*'01_Supuestos'!$F$11*($H112-'01_Supuestos'!$F$9))*'01_Supuestos'!$F$18)-($J112*'01_Supuestos'!I32)-(IF('01_Supuestos'!I30=MAX('01_Supuestos'!$C$30:$M$30),'01_Supuestos'!$F$19,0))-(MAX(0,(((('01_Supuestos'!I31*$I112)*'01_Supuestos'!$F$11*($H112-'01_Supuestos'!$F$9))-((('01_Supuestos'!I31*$I112)*'01_Supuestos'!$F$11*($H112-'01_Supuestos'!$F$9))*'01_Supuestos'!$F$12)-(('01_Supuestos'!I31*$I112)*'01_Supuestos'!$F$11*$K112)-(IF(('01_Supuestos'!I31*$I112)&gt;0,'01_Supuestos'!$F$15,0)))-($J112*'01_Supuestos'!I33)))*'01_Supuestos'!$F$16)</f>
        <v/>
      </c>
      <c r="AA112" s="101">
        <f>((('01_Supuestos'!J31*$I112)*'01_Supuestos'!$F$11*($H112-'01_Supuestos'!$F$9))-((('01_Supuestos'!J31*$I112)*'01_Supuestos'!$F$11*($H112-'01_Supuestos'!$F$9))*'01_Supuestos'!$F$12)-(('01_Supuestos'!J31*$I112)*'01_Supuestos'!$F$11*$K112)-(IF(('01_Supuestos'!J31*$I112)&gt;0,'01_Supuestos'!$F$15,0)))-((('01_Supuestos'!J31*$I112)*'01_Supuestos'!$F$11*($H112-'01_Supuestos'!$F$9))*'01_Supuestos'!$F$18)-($J112*'01_Supuestos'!J32)-(IF('01_Supuestos'!J30=MAX('01_Supuestos'!$C$30:$M$30),'01_Supuestos'!$F$19,0))-(MAX(0,(((('01_Supuestos'!J31*$I112)*'01_Supuestos'!$F$11*($H112-'01_Supuestos'!$F$9))-((('01_Supuestos'!J31*$I112)*'01_Supuestos'!$F$11*($H112-'01_Supuestos'!$F$9))*'01_Supuestos'!$F$12)-(('01_Supuestos'!J31*$I112)*'01_Supuestos'!$F$11*$K112)-(IF(('01_Supuestos'!J31*$I112)&gt;0,'01_Supuestos'!$F$15,0)))-($J112*'01_Supuestos'!J33)))*'01_Supuestos'!$F$16)</f>
        <v/>
      </c>
      <c r="AB112" s="101">
        <f>((('01_Supuestos'!K31*$I112)*'01_Supuestos'!$F$11*($H112-'01_Supuestos'!$F$9))-((('01_Supuestos'!K31*$I112)*'01_Supuestos'!$F$11*($H112-'01_Supuestos'!$F$9))*'01_Supuestos'!$F$12)-(('01_Supuestos'!K31*$I112)*'01_Supuestos'!$F$11*$K112)-(IF(('01_Supuestos'!K31*$I112)&gt;0,'01_Supuestos'!$F$15,0)))-((('01_Supuestos'!K31*$I112)*'01_Supuestos'!$F$11*($H112-'01_Supuestos'!$F$9))*'01_Supuestos'!$F$18)-($J112*'01_Supuestos'!K32)-(IF('01_Supuestos'!K30=MAX('01_Supuestos'!$C$30:$M$30),'01_Supuestos'!$F$19,0))-(MAX(0,(((('01_Supuestos'!K31*$I112)*'01_Supuestos'!$F$11*($H112-'01_Supuestos'!$F$9))-((('01_Supuestos'!K31*$I112)*'01_Supuestos'!$F$11*($H112-'01_Supuestos'!$F$9))*'01_Supuestos'!$F$12)-(('01_Supuestos'!K31*$I112)*'01_Supuestos'!$F$11*$K112)-(IF(('01_Supuestos'!K31*$I112)&gt;0,'01_Supuestos'!$F$15,0)))-($J112*'01_Supuestos'!K33)))*'01_Supuestos'!$F$16)</f>
        <v/>
      </c>
      <c r="AC112" s="101">
        <f>((('01_Supuestos'!L31*$I112)*'01_Supuestos'!$F$11*($H112-'01_Supuestos'!$F$9))-((('01_Supuestos'!L31*$I112)*'01_Supuestos'!$F$11*($H112-'01_Supuestos'!$F$9))*'01_Supuestos'!$F$12)-(('01_Supuestos'!L31*$I112)*'01_Supuestos'!$F$11*$K112)-(IF(('01_Supuestos'!L31*$I112)&gt;0,'01_Supuestos'!$F$15,0)))-((('01_Supuestos'!L31*$I112)*'01_Supuestos'!$F$11*($H112-'01_Supuestos'!$F$9))*'01_Supuestos'!$F$18)-($J112*'01_Supuestos'!L32)-(IF('01_Supuestos'!L30=MAX('01_Supuestos'!$C$30:$M$30),'01_Supuestos'!$F$19,0))-(MAX(0,(((('01_Supuestos'!L31*$I112)*'01_Supuestos'!$F$11*($H112-'01_Supuestos'!$F$9))-((('01_Supuestos'!L31*$I112)*'01_Supuestos'!$F$11*($H112-'01_Supuestos'!$F$9))*'01_Supuestos'!$F$12)-(('01_Supuestos'!L31*$I112)*'01_Supuestos'!$F$11*$K112)-(IF(('01_Supuestos'!L31*$I112)&gt;0,'01_Supuestos'!$F$15,0)))-($J112*'01_Supuestos'!L33)))*'01_Supuestos'!$F$16)</f>
        <v/>
      </c>
      <c r="AD112" s="101">
        <f>((('01_Supuestos'!M31*$I112)*'01_Supuestos'!$F$11*($H112-'01_Supuestos'!$F$9))-((('01_Supuestos'!M31*$I112)*'01_Supuestos'!$F$11*($H112-'01_Supuestos'!$F$9))*'01_Supuestos'!$F$12)-(('01_Supuestos'!M31*$I112)*'01_Supuestos'!$F$11*$K112)-(IF(('01_Supuestos'!M31*$I112)&gt;0,'01_Supuestos'!$F$15,0)))-((('01_Supuestos'!M31*$I112)*'01_Supuestos'!$F$11*($H112-'01_Supuestos'!$F$9))*'01_Supuestos'!$F$18)-($J112*'01_Supuestos'!M32)-(IF('01_Supuestos'!M30=MAX('01_Supuestos'!$C$30:$M$30),'01_Supuestos'!$F$19,0))-(MAX(0,(((('01_Supuestos'!M31*$I112)*'01_Supuestos'!$F$11*($H112-'01_Supuestos'!$F$9))-((('01_Supuestos'!M31*$I112)*'01_Supuestos'!$F$11*($H112-'01_Supuestos'!$F$9))*'01_Supuestos'!$F$12)-(('01_Supuestos'!M31*$I112)*'01_Supuestos'!$F$11*$K112)-(IF(('01_Supuestos'!M31*$I112)&gt;0,'01_Supuestos'!$F$15,0)))-($J112*'01_Supuestos'!M33)))*'01_Supuestos'!$F$16)</f>
        <v/>
      </c>
      <c r="AE112" s="101">
        <f>0</f>
        <v/>
      </c>
      <c r="AF112" s="108">
        <f>IF(S112&gt;R112,"Appraisal+Decision",IF(S112&lt;R112,"Develop Now","Indiferente"))</f>
        <v/>
      </c>
    </row>
    <row r="113">
      <c r="A113" s="6" t="n">
        <v>83</v>
      </c>
      <c r="B113" s="27">
        <f>RAND()</f>
        <v/>
      </c>
      <c r="C113" s="27">
        <f>RAND()</f>
        <v/>
      </c>
      <c r="D113" s="27">
        <f>RAND()</f>
        <v/>
      </c>
      <c r="E113" s="27">
        <f>RAND()</f>
        <v/>
      </c>
      <c r="F113" s="27">
        <f>RAND()</f>
        <v/>
      </c>
      <c r="G113" s="27">
        <f>RAND()</f>
        <v/>
      </c>
      <c r="H113" s="102">
        <f>IF(B113&lt;($B$11-$B$10)/($B$12-$B$10), $B$10+SQRT(B113*($B$11-$B$10)*($B$12-$B$10)), $B$12-SQRT((1-B113)*($B$12-$B$11)*($B$12-$B$10)))</f>
        <v/>
      </c>
      <c r="I113" s="27">
        <f>MAX(0.1,NORMINV(C113,$B$13,$B$14))</f>
        <v/>
      </c>
      <c r="J113" s="102">
        <f>'01_Supuestos'!$F$13*MAX(0.65,NORMINV(D113,1,$B$15))</f>
        <v/>
      </c>
      <c r="K113" s="102">
        <f>'01_Supuestos'!$F$14*MAX(0.6,NORMINV(E113,1,$B$16))</f>
        <v/>
      </c>
      <c r="L113" s="102">
        <f>--(F113&lt;=$B$5)</f>
        <v/>
      </c>
      <c r="M113" s="102">
        <f>IF(L113=1, IF(G113&lt;=$B$6, "+", "-"), IF(G113&lt;=(1-$B$7), "+", "-"))</f>
        <v/>
      </c>
      <c r="N113" s="103">
        <f>IF(M113="+",'05_Bayes_Arbol'!$B$16,'05_Bayes_Arbol'!$B$17)</f>
        <v/>
      </c>
      <c r="O113" s="102">
        <f>SUMPRODUCT(T113:AD113,'01_Supuestos'!$C$34:$M$34)</f>
        <v/>
      </c>
      <c r="P113" s="102">
        <f>N113*O113 + (1-N113)*$B$9</f>
        <v/>
      </c>
      <c r="Q113" s="102">
        <f>--(P113&gt;0)</f>
        <v/>
      </c>
      <c r="R113" s="102">
        <f>IF(L113=1,O113,$B$9)</f>
        <v/>
      </c>
      <c r="S113" s="102">
        <f>-$B$8 + IF(Q113=1, IF(L113=1,O113,$B$9), 0)</f>
        <v/>
      </c>
      <c r="T113" s="101">
        <f>((('01_Supuestos'!C31*$I113)*'01_Supuestos'!$F$11*($H113-'01_Supuestos'!$F$9))-((('01_Supuestos'!C31*$I113)*'01_Supuestos'!$F$11*($H113-'01_Supuestos'!$F$9))*'01_Supuestos'!$F$12)-(('01_Supuestos'!C31*$I113)*'01_Supuestos'!$F$11*$K113)-(IF(('01_Supuestos'!C31*$I113)&gt;0,'01_Supuestos'!$F$15,0)))-((('01_Supuestos'!C31*$I113)*'01_Supuestos'!$F$11*($H113-'01_Supuestos'!$F$9))*'01_Supuestos'!$F$18)-($J113*'01_Supuestos'!C32)-(IF('01_Supuestos'!C30=MAX('01_Supuestos'!$C$30:$M$30),'01_Supuestos'!$F$19,0))-(MAX(0,(((('01_Supuestos'!C31*$I113)*'01_Supuestos'!$F$11*($H113-'01_Supuestos'!$F$9))-((('01_Supuestos'!C31*$I113)*'01_Supuestos'!$F$11*($H113-'01_Supuestos'!$F$9))*'01_Supuestos'!$F$12)-(('01_Supuestos'!C31*$I113)*'01_Supuestos'!$F$11*$K113)-(IF(('01_Supuestos'!C31*$I113)&gt;0,'01_Supuestos'!$F$15,0)))-($J113*'01_Supuestos'!C33)))*'01_Supuestos'!$F$16)</f>
        <v/>
      </c>
      <c r="U113" s="101">
        <f>((('01_Supuestos'!D31*$I113)*'01_Supuestos'!$F$11*($H113-'01_Supuestos'!$F$9))-((('01_Supuestos'!D31*$I113)*'01_Supuestos'!$F$11*($H113-'01_Supuestos'!$F$9))*'01_Supuestos'!$F$12)-(('01_Supuestos'!D31*$I113)*'01_Supuestos'!$F$11*$K113)-(IF(('01_Supuestos'!D31*$I113)&gt;0,'01_Supuestos'!$F$15,0)))-((('01_Supuestos'!D31*$I113)*'01_Supuestos'!$F$11*($H113-'01_Supuestos'!$F$9))*'01_Supuestos'!$F$18)-($J113*'01_Supuestos'!D32)-(IF('01_Supuestos'!D30=MAX('01_Supuestos'!$C$30:$M$30),'01_Supuestos'!$F$19,0))-(MAX(0,(((('01_Supuestos'!D31*$I113)*'01_Supuestos'!$F$11*($H113-'01_Supuestos'!$F$9))-((('01_Supuestos'!D31*$I113)*'01_Supuestos'!$F$11*($H113-'01_Supuestos'!$F$9))*'01_Supuestos'!$F$12)-(('01_Supuestos'!D31*$I113)*'01_Supuestos'!$F$11*$K113)-(IF(('01_Supuestos'!D31*$I113)&gt;0,'01_Supuestos'!$F$15,0)))-($J113*'01_Supuestos'!D33)))*'01_Supuestos'!$F$16)</f>
        <v/>
      </c>
      <c r="V113" s="101">
        <f>((('01_Supuestos'!E31*$I113)*'01_Supuestos'!$F$11*($H113-'01_Supuestos'!$F$9))-((('01_Supuestos'!E31*$I113)*'01_Supuestos'!$F$11*($H113-'01_Supuestos'!$F$9))*'01_Supuestos'!$F$12)-(('01_Supuestos'!E31*$I113)*'01_Supuestos'!$F$11*$K113)-(IF(('01_Supuestos'!E31*$I113)&gt;0,'01_Supuestos'!$F$15,0)))-((('01_Supuestos'!E31*$I113)*'01_Supuestos'!$F$11*($H113-'01_Supuestos'!$F$9))*'01_Supuestos'!$F$18)-($J113*'01_Supuestos'!E32)-(IF('01_Supuestos'!E30=MAX('01_Supuestos'!$C$30:$M$30),'01_Supuestos'!$F$19,0))-(MAX(0,(((('01_Supuestos'!E31*$I113)*'01_Supuestos'!$F$11*($H113-'01_Supuestos'!$F$9))-((('01_Supuestos'!E31*$I113)*'01_Supuestos'!$F$11*($H113-'01_Supuestos'!$F$9))*'01_Supuestos'!$F$12)-(('01_Supuestos'!E31*$I113)*'01_Supuestos'!$F$11*$K113)-(IF(('01_Supuestos'!E31*$I113)&gt;0,'01_Supuestos'!$F$15,0)))-($J113*'01_Supuestos'!E33)))*'01_Supuestos'!$F$16)</f>
        <v/>
      </c>
      <c r="W113" s="101">
        <f>((('01_Supuestos'!F31*$I113)*'01_Supuestos'!$F$11*($H113-'01_Supuestos'!$F$9))-((('01_Supuestos'!F31*$I113)*'01_Supuestos'!$F$11*($H113-'01_Supuestos'!$F$9))*'01_Supuestos'!$F$12)-(('01_Supuestos'!F31*$I113)*'01_Supuestos'!$F$11*$K113)-(IF(('01_Supuestos'!F31*$I113)&gt;0,'01_Supuestos'!$F$15,0)))-((('01_Supuestos'!F31*$I113)*'01_Supuestos'!$F$11*($H113-'01_Supuestos'!$F$9))*'01_Supuestos'!$F$18)-($J113*'01_Supuestos'!F32)-(IF('01_Supuestos'!F30=MAX('01_Supuestos'!$C$30:$M$30),'01_Supuestos'!$F$19,0))-(MAX(0,(((('01_Supuestos'!F31*$I113)*'01_Supuestos'!$F$11*($H113-'01_Supuestos'!$F$9))-((('01_Supuestos'!F31*$I113)*'01_Supuestos'!$F$11*($H113-'01_Supuestos'!$F$9))*'01_Supuestos'!$F$12)-(('01_Supuestos'!F31*$I113)*'01_Supuestos'!$F$11*$K113)-(IF(('01_Supuestos'!F31*$I113)&gt;0,'01_Supuestos'!$F$15,0)))-($J113*'01_Supuestos'!F33)))*'01_Supuestos'!$F$16)</f>
        <v/>
      </c>
      <c r="X113" s="101">
        <f>((('01_Supuestos'!G31*$I113)*'01_Supuestos'!$F$11*($H113-'01_Supuestos'!$F$9))-((('01_Supuestos'!G31*$I113)*'01_Supuestos'!$F$11*($H113-'01_Supuestos'!$F$9))*'01_Supuestos'!$F$12)-(('01_Supuestos'!G31*$I113)*'01_Supuestos'!$F$11*$K113)-(IF(('01_Supuestos'!G31*$I113)&gt;0,'01_Supuestos'!$F$15,0)))-((('01_Supuestos'!G31*$I113)*'01_Supuestos'!$F$11*($H113-'01_Supuestos'!$F$9))*'01_Supuestos'!$F$18)-($J113*'01_Supuestos'!G32)-(IF('01_Supuestos'!G30=MAX('01_Supuestos'!$C$30:$M$30),'01_Supuestos'!$F$19,0))-(MAX(0,(((('01_Supuestos'!G31*$I113)*'01_Supuestos'!$F$11*($H113-'01_Supuestos'!$F$9))-((('01_Supuestos'!G31*$I113)*'01_Supuestos'!$F$11*($H113-'01_Supuestos'!$F$9))*'01_Supuestos'!$F$12)-(('01_Supuestos'!G31*$I113)*'01_Supuestos'!$F$11*$K113)-(IF(('01_Supuestos'!G31*$I113)&gt;0,'01_Supuestos'!$F$15,0)))-($J113*'01_Supuestos'!G33)))*'01_Supuestos'!$F$16)</f>
        <v/>
      </c>
      <c r="Y113" s="101">
        <f>((('01_Supuestos'!H31*$I113)*'01_Supuestos'!$F$11*($H113-'01_Supuestos'!$F$9))-((('01_Supuestos'!H31*$I113)*'01_Supuestos'!$F$11*($H113-'01_Supuestos'!$F$9))*'01_Supuestos'!$F$12)-(('01_Supuestos'!H31*$I113)*'01_Supuestos'!$F$11*$K113)-(IF(('01_Supuestos'!H31*$I113)&gt;0,'01_Supuestos'!$F$15,0)))-((('01_Supuestos'!H31*$I113)*'01_Supuestos'!$F$11*($H113-'01_Supuestos'!$F$9))*'01_Supuestos'!$F$18)-($J113*'01_Supuestos'!H32)-(IF('01_Supuestos'!H30=MAX('01_Supuestos'!$C$30:$M$30),'01_Supuestos'!$F$19,0))-(MAX(0,(((('01_Supuestos'!H31*$I113)*'01_Supuestos'!$F$11*($H113-'01_Supuestos'!$F$9))-((('01_Supuestos'!H31*$I113)*'01_Supuestos'!$F$11*($H113-'01_Supuestos'!$F$9))*'01_Supuestos'!$F$12)-(('01_Supuestos'!H31*$I113)*'01_Supuestos'!$F$11*$K113)-(IF(('01_Supuestos'!H31*$I113)&gt;0,'01_Supuestos'!$F$15,0)))-($J113*'01_Supuestos'!H33)))*'01_Supuestos'!$F$16)</f>
        <v/>
      </c>
      <c r="Z113" s="101">
        <f>((('01_Supuestos'!I31*$I113)*'01_Supuestos'!$F$11*($H113-'01_Supuestos'!$F$9))-((('01_Supuestos'!I31*$I113)*'01_Supuestos'!$F$11*($H113-'01_Supuestos'!$F$9))*'01_Supuestos'!$F$12)-(('01_Supuestos'!I31*$I113)*'01_Supuestos'!$F$11*$K113)-(IF(('01_Supuestos'!I31*$I113)&gt;0,'01_Supuestos'!$F$15,0)))-((('01_Supuestos'!I31*$I113)*'01_Supuestos'!$F$11*($H113-'01_Supuestos'!$F$9))*'01_Supuestos'!$F$18)-($J113*'01_Supuestos'!I32)-(IF('01_Supuestos'!I30=MAX('01_Supuestos'!$C$30:$M$30),'01_Supuestos'!$F$19,0))-(MAX(0,(((('01_Supuestos'!I31*$I113)*'01_Supuestos'!$F$11*($H113-'01_Supuestos'!$F$9))-((('01_Supuestos'!I31*$I113)*'01_Supuestos'!$F$11*($H113-'01_Supuestos'!$F$9))*'01_Supuestos'!$F$12)-(('01_Supuestos'!I31*$I113)*'01_Supuestos'!$F$11*$K113)-(IF(('01_Supuestos'!I31*$I113)&gt;0,'01_Supuestos'!$F$15,0)))-($J113*'01_Supuestos'!I33)))*'01_Supuestos'!$F$16)</f>
        <v/>
      </c>
      <c r="AA113" s="101">
        <f>((('01_Supuestos'!J31*$I113)*'01_Supuestos'!$F$11*($H113-'01_Supuestos'!$F$9))-((('01_Supuestos'!J31*$I113)*'01_Supuestos'!$F$11*($H113-'01_Supuestos'!$F$9))*'01_Supuestos'!$F$12)-(('01_Supuestos'!J31*$I113)*'01_Supuestos'!$F$11*$K113)-(IF(('01_Supuestos'!J31*$I113)&gt;0,'01_Supuestos'!$F$15,0)))-((('01_Supuestos'!J31*$I113)*'01_Supuestos'!$F$11*($H113-'01_Supuestos'!$F$9))*'01_Supuestos'!$F$18)-($J113*'01_Supuestos'!J32)-(IF('01_Supuestos'!J30=MAX('01_Supuestos'!$C$30:$M$30),'01_Supuestos'!$F$19,0))-(MAX(0,(((('01_Supuestos'!J31*$I113)*'01_Supuestos'!$F$11*($H113-'01_Supuestos'!$F$9))-((('01_Supuestos'!J31*$I113)*'01_Supuestos'!$F$11*($H113-'01_Supuestos'!$F$9))*'01_Supuestos'!$F$12)-(('01_Supuestos'!J31*$I113)*'01_Supuestos'!$F$11*$K113)-(IF(('01_Supuestos'!J31*$I113)&gt;0,'01_Supuestos'!$F$15,0)))-($J113*'01_Supuestos'!J33)))*'01_Supuestos'!$F$16)</f>
        <v/>
      </c>
      <c r="AB113" s="101">
        <f>((('01_Supuestos'!K31*$I113)*'01_Supuestos'!$F$11*($H113-'01_Supuestos'!$F$9))-((('01_Supuestos'!K31*$I113)*'01_Supuestos'!$F$11*($H113-'01_Supuestos'!$F$9))*'01_Supuestos'!$F$12)-(('01_Supuestos'!K31*$I113)*'01_Supuestos'!$F$11*$K113)-(IF(('01_Supuestos'!K31*$I113)&gt;0,'01_Supuestos'!$F$15,0)))-((('01_Supuestos'!K31*$I113)*'01_Supuestos'!$F$11*($H113-'01_Supuestos'!$F$9))*'01_Supuestos'!$F$18)-($J113*'01_Supuestos'!K32)-(IF('01_Supuestos'!K30=MAX('01_Supuestos'!$C$30:$M$30),'01_Supuestos'!$F$19,0))-(MAX(0,(((('01_Supuestos'!K31*$I113)*'01_Supuestos'!$F$11*($H113-'01_Supuestos'!$F$9))-((('01_Supuestos'!K31*$I113)*'01_Supuestos'!$F$11*($H113-'01_Supuestos'!$F$9))*'01_Supuestos'!$F$12)-(('01_Supuestos'!K31*$I113)*'01_Supuestos'!$F$11*$K113)-(IF(('01_Supuestos'!K31*$I113)&gt;0,'01_Supuestos'!$F$15,0)))-($J113*'01_Supuestos'!K33)))*'01_Supuestos'!$F$16)</f>
        <v/>
      </c>
      <c r="AC113" s="101">
        <f>((('01_Supuestos'!L31*$I113)*'01_Supuestos'!$F$11*($H113-'01_Supuestos'!$F$9))-((('01_Supuestos'!L31*$I113)*'01_Supuestos'!$F$11*($H113-'01_Supuestos'!$F$9))*'01_Supuestos'!$F$12)-(('01_Supuestos'!L31*$I113)*'01_Supuestos'!$F$11*$K113)-(IF(('01_Supuestos'!L31*$I113)&gt;0,'01_Supuestos'!$F$15,0)))-((('01_Supuestos'!L31*$I113)*'01_Supuestos'!$F$11*($H113-'01_Supuestos'!$F$9))*'01_Supuestos'!$F$18)-($J113*'01_Supuestos'!L32)-(IF('01_Supuestos'!L30=MAX('01_Supuestos'!$C$30:$M$30),'01_Supuestos'!$F$19,0))-(MAX(0,(((('01_Supuestos'!L31*$I113)*'01_Supuestos'!$F$11*($H113-'01_Supuestos'!$F$9))-((('01_Supuestos'!L31*$I113)*'01_Supuestos'!$F$11*($H113-'01_Supuestos'!$F$9))*'01_Supuestos'!$F$12)-(('01_Supuestos'!L31*$I113)*'01_Supuestos'!$F$11*$K113)-(IF(('01_Supuestos'!L31*$I113)&gt;0,'01_Supuestos'!$F$15,0)))-($J113*'01_Supuestos'!L33)))*'01_Supuestos'!$F$16)</f>
        <v/>
      </c>
      <c r="AD113" s="101">
        <f>((('01_Supuestos'!M31*$I113)*'01_Supuestos'!$F$11*($H113-'01_Supuestos'!$F$9))-((('01_Supuestos'!M31*$I113)*'01_Supuestos'!$F$11*($H113-'01_Supuestos'!$F$9))*'01_Supuestos'!$F$12)-(('01_Supuestos'!M31*$I113)*'01_Supuestos'!$F$11*$K113)-(IF(('01_Supuestos'!M31*$I113)&gt;0,'01_Supuestos'!$F$15,0)))-((('01_Supuestos'!M31*$I113)*'01_Supuestos'!$F$11*($H113-'01_Supuestos'!$F$9))*'01_Supuestos'!$F$18)-($J113*'01_Supuestos'!M32)-(IF('01_Supuestos'!M30=MAX('01_Supuestos'!$C$30:$M$30),'01_Supuestos'!$F$19,0))-(MAX(0,(((('01_Supuestos'!M31*$I113)*'01_Supuestos'!$F$11*($H113-'01_Supuestos'!$F$9))-((('01_Supuestos'!M31*$I113)*'01_Supuestos'!$F$11*($H113-'01_Supuestos'!$F$9))*'01_Supuestos'!$F$12)-(('01_Supuestos'!M31*$I113)*'01_Supuestos'!$F$11*$K113)-(IF(('01_Supuestos'!M31*$I113)&gt;0,'01_Supuestos'!$F$15,0)))-($J113*'01_Supuestos'!M33)))*'01_Supuestos'!$F$16)</f>
        <v/>
      </c>
      <c r="AE113" s="101">
        <f>0</f>
        <v/>
      </c>
      <c r="AF113" s="108">
        <f>IF(S113&gt;R113,"Appraisal+Decision",IF(S113&lt;R113,"Develop Now","Indiferente"))</f>
        <v/>
      </c>
    </row>
    <row r="114">
      <c r="A114" s="6" t="n">
        <v>84</v>
      </c>
      <c r="B114" s="27">
        <f>RAND()</f>
        <v/>
      </c>
      <c r="C114" s="27">
        <f>RAND()</f>
        <v/>
      </c>
      <c r="D114" s="27">
        <f>RAND()</f>
        <v/>
      </c>
      <c r="E114" s="27">
        <f>RAND()</f>
        <v/>
      </c>
      <c r="F114" s="27">
        <f>RAND()</f>
        <v/>
      </c>
      <c r="G114" s="27">
        <f>RAND()</f>
        <v/>
      </c>
      <c r="H114" s="102">
        <f>IF(B114&lt;($B$11-$B$10)/($B$12-$B$10), $B$10+SQRT(B114*($B$11-$B$10)*($B$12-$B$10)), $B$12-SQRT((1-B114)*($B$12-$B$11)*($B$12-$B$10)))</f>
        <v/>
      </c>
      <c r="I114" s="27">
        <f>MAX(0.1,NORMINV(C114,$B$13,$B$14))</f>
        <v/>
      </c>
      <c r="J114" s="102">
        <f>'01_Supuestos'!$F$13*MAX(0.65,NORMINV(D114,1,$B$15))</f>
        <v/>
      </c>
      <c r="K114" s="102">
        <f>'01_Supuestos'!$F$14*MAX(0.6,NORMINV(E114,1,$B$16))</f>
        <v/>
      </c>
      <c r="L114" s="102">
        <f>--(F114&lt;=$B$5)</f>
        <v/>
      </c>
      <c r="M114" s="102">
        <f>IF(L114=1, IF(G114&lt;=$B$6, "+", "-"), IF(G114&lt;=(1-$B$7), "+", "-"))</f>
        <v/>
      </c>
      <c r="N114" s="103">
        <f>IF(M114="+",'05_Bayes_Arbol'!$B$16,'05_Bayes_Arbol'!$B$17)</f>
        <v/>
      </c>
      <c r="O114" s="102">
        <f>SUMPRODUCT(T114:AD114,'01_Supuestos'!$C$34:$M$34)</f>
        <v/>
      </c>
      <c r="P114" s="102">
        <f>N114*O114 + (1-N114)*$B$9</f>
        <v/>
      </c>
      <c r="Q114" s="102">
        <f>--(P114&gt;0)</f>
        <v/>
      </c>
      <c r="R114" s="102">
        <f>IF(L114=1,O114,$B$9)</f>
        <v/>
      </c>
      <c r="S114" s="102">
        <f>-$B$8 + IF(Q114=1, IF(L114=1,O114,$B$9), 0)</f>
        <v/>
      </c>
      <c r="T114" s="101">
        <f>((('01_Supuestos'!C31*$I114)*'01_Supuestos'!$F$11*($H114-'01_Supuestos'!$F$9))-((('01_Supuestos'!C31*$I114)*'01_Supuestos'!$F$11*($H114-'01_Supuestos'!$F$9))*'01_Supuestos'!$F$12)-(('01_Supuestos'!C31*$I114)*'01_Supuestos'!$F$11*$K114)-(IF(('01_Supuestos'!C31*$I114)&gt;0,'01_Supuestos'!$F$15,0)))-((('01_Supuestos'!C31*$I114)*'01_Supuestos'!$F$11*($H114-'01_Supuestos'!$F$9))*'01_Supuestos'!$F$18)-($J114*'01_Supuestos'!C32)-(IF('01_Supuestos'!C30=MAX('01_Supuestos'!$C$30:$M$30),'01_Supuestos'!$F$19,0))-(MAX(0,(((('01_Supuestos'!C31*$I114)*'01_Supuestos'!$F$11*($H114-'01_Supuestos'!$F$9))-((('01_Supuestos'!C31*$I114)*'01_Supuestos'!$F$11*($H114-'01_Supuestos'!$F$9))*'01_Supuestos'!$F$12)-(('01_Supuestos'!C31*$I114)*'01_Supuestos'!$F$11*$K114)-(IF(('01_Supuestos'!C31*$I114)&gt;0,'01_Supuestos'!$F$15,0)))-($J114*'01_Supuestos'!C33)))*'01_Supuestos'!$F$16)</f>
        <v/>
      </c>
      <c r="U114" s="101">
        <f>((('01_Supuestos'!D31*$I114)*'01_Supuestos'!$F$11*($H114-'01_Supuestos'!$F$9))-((('01_Supuestos'!D31*$I114)*'01_Supuestos'!$F$11*($H114-'01_Supuestos'!$F$9))*'01_Supuestos'!$F$12)-(('01_Supuestos'!D31*$I114)*'01_Supuestos'!$F$11*$K114)-(IF(('01_Supuestos'!D31*$I114)&gt;0,'01_Supuestos'!$F$15,0)))-((('01_Supuestos'!D31*$I114)*'01_Supuestos'!$F$11*($H114-'01_Supuestos'!$F$9))*'01_Supuestos'!$F$18)-($J114*'01_Supuestos'!D32)-(IF('01_Supuestos'!D30=MAX('01_Supuestos'!$C$30:$M$30),'01_Supuestos'!$F$19,0))-(MAX(0,(((('01_Supuestos'!D31*$I114)*'01_Supuestos'!$F$11*($H114-'01_Supuestos'!$F$9))-((('01_Supuestos'!D31*$I114)*'01_Supuestos'!$F$11*($H114-'01_Supuestos'!$F$9))*'01_Supuestos'!$F$12)-(('01_Supuestos'!D31*$I114)*'01_Supuestos'!$F$11*$K114)-(IF(('01_Supuestos'!D31*$I114)&gt;0,'01_Supuestos'!$F$15,0)))-($J114*'01_Supuestos'!D33)))*'01_Supuestos'!$F$16)</f>
        <v/>
      </c>
      <c r="V114" s="101">
        <f>((('01_Supuestos'!E31*$I114)*'01_Supuestos'!$F$11*($H114-'01_Supuestos'!$F$9))-((('01_Supuestos'!E31*$I114)*'01_Supuestos'!$F$11*($H114-'01_Supuestos'!$F$9))*'01_Supuestos'!$F$12)-(('01_Supuestos'!E31*$I114)*'01_Supuestos'!$F$11*$K114)-(IF(('01_Supuestos'!E31*$I114)&gt;0,'01_Supuestos'!$F$15,0)))-((('01_Supuestos'!E31*$I114)*'01_Supuestos'!$F$11*($H114-'01_Supuestos'!$F$9))*'01_Supuestos'!$F$18)-($J114*'01_Supuestos'!E32)-(IF('01_Supuestos'!E30=MAX('01_Supuestos'!$C$30:$M$30),'01_Supuestos'!$F$19,0))-(MAX(0,(((('01_Supuestos'!E31*$I114)*'01_Supuestos'!$F$11*($H114-'01_Supuestos'!$F$9))-((('01_Supuestos'!E31*$I114)*'01_Supuestos'!$F$11*($H114-'01_Supuestos'!$F$9))*'01_Supuestos'!$F$12)-(('01_Supuestos'!E31*$I114)*'01_Supuestos'!$F$11*$K114)-(IF(('01_Supuestos'!E31*$I114)&gt;0,'01_Supuestos'!$F$15,0)))-($J114*'01_Supuestos'!E33)))*'01_Supuestos'!$F$16)</f>
        <v/>
      </c>
      <c r="W114" s="101">
        <f>((('01_Supuestos'!F31*$I114)*'01_Supuestos'!$F$11*($H114-'01_Supuestos'!$F$9))-((('01_Supuestos'!F31*$I114)*'01_Supuestos'!$F$11*($H114-'01_Supuestos'!$F$9))*'01_Supuestos'!$F$12)-(('01_Supuestos'!F31*$I114)*'01_Supuestos'!$F$11*$K114)-(IF(('01_Supuestos'!F31*$I114)&gt;0,'01_Supuestos'!$F$15,0)))-((('01_Supuestos'!F31*$I114)*'01_Supuestos'!$F$11*($H114-'01_Supuestos'!$F$9))*'01_Supuestos'!$F$18)-($J114*'01_Supuestos'!F32)-(IF('01_Supuestos'!F30=MAX('01_Supuestos'!$C$30:$M$30),'01_Supuestos'!$F$19,0))-(MAX(0,(((('01_Supuestos'!F31*$I114)*'01_Supuestos'!$F$11*($H114-'01_Supuestos'!$F$9))-((('01_Supuestos'!F31*$I114)*'01_Supuestos'!$F$11*($H114-'01_Supuestos'!$F$9))*'01_Supuestos'!$F$12)-(('01_Supuestos'!F31*$I114)*'01_Supuestos'!$F$11*$K114)-(IF(('01_Supuestos'!F31*$I114)&gt;0,'01_Supuestos'!$F$15,0)))-($J114*'01_Supuestos'!F33)))*'01_Supuestos'!$F$16)</f>
        <v/>
      </c>
      <c r="X114" s="101">
        <f>((('01_Supuestos'!G31*$I114)*'01_Supuestos'!$F$11*($H114-'01_Supuestos'!$F$9))-((('01_Supuestos'!G31*$I114)*'01_Supuestos'!$F$11*($H114-'01_Supuestos'!$F$9))*'01_Supuestos'!$F$12)-(('01_Supuestos'!G31*$I114)*'01_Supuestos'!$F$11*$K114)-(IF(('01_Supuestos'!G31*$I114)&gt;0,'01_Supuestos'!$F$15,0)))-((('01_Supuestos'!G31*$I114)*'01_Supuestos'!$F$11*($H114-'01_Supuestos'!$F$9))*'01_Supuestos'!$F$18)-($J114*'01_Supuestos'!G32)-(IF('01_Supuestos'!G30=MAX('01_Supuestos'!$C$30:$M$30),'01_Supuestos'!$F$19,0))-(MAX(0,(((('01_Supuestos'!G31*$I114)*'01_Supuestos'!$F$11*($H114-'01_Supuestos'!$F$9))-((('01_Supuestos'!G31*$I114)*'01_Supuestos'!$F$11*($H114-'01_Supuestos'!$F$9))*'01_Supuestos'!$F$12)-(('01_Supuestos'!G31*$I114)*'01_Supuestos'!$F$11*$K114)-(IF(('01_Supuestos'!G31*$I114)&gt;0,'01_Supuestos'!$F$15,0)))-($J114*'01_Supuestos'!G33)))*'01_Supuestos'!$F$16)</f>
        <v/>
      </c>
      <c r="Y114" s="101">
        <f>((('01_Supuestos'!H31*$I114)*'01_Supuestos'!$F$11*($H114-'01_Supuestos'!$F$9))-((('01_Supuestos'!H31*$I114)*'01_Supuestos'!$F$11*($H114-'01_Supuestos'!$F$9))*'01_Supuestos'!$F$12)-(('01_Supuestos'!H31*$I114)*'01_Supuestos'!$F$11*$K114)-(IF(('01_Supuestos'!H31*$I114)&gt;0,'01_Supuestos'!$F$15,0)))-((('01_Supuestos'!H31*$I114)*'01_Supuestos'!$F$11*($H114-'01_Supuestos'!$F$9))*'01_Supuestos'!$F$18)-($J114*'01_Supuestos'!H32)-(IF('01_Supuestos'!H30=MAX('01_Supuestos'!$C$30:$M$30),'01_Supuestos'!$F$19,0))-(MAX(0,(((('01_Supuestos'!H31*$I114)*'01_Supuestos'!$F$11*($H114-'01_Supuestos'!$F$9))-((('01_Supuestos'!H31*$I114)*'01_Supuestos'!$F$11*($H114-'01_Supuestos'!$F$9))*'01_Supuestos'!$F$12)-(('01_Supuestos'!H31*$I114)*'01_Supuestos'!$F$11*$K114)-(IF(('01_Supuestos'!H31*$I114)&gt;0,'01_Supuestos'!$F$15,0)))-($J114*'01_Supuestos'!H33)))*'01_Supuestos'!$F$16)</f>
        <v/>
      </c>
      <c r="Z114" s="101">
        <f>((('01_Supuestos'!I31*$I114)*'01_Supuestos'!$F$11*($H114-'01_Supuestos'!$F$9))-((('01_Supuestos'!I31*$I114)*'01_Supuestos'!$F$11*($H114-'01_Supuestos'!$F$9))*'01_Supuestos'!$F$12)-(('01_Supuestos'!I31*$I114)*'01_Supuestos'!$F$11*$K114)-(IF(('01_Supuestos'!I31*$I114)&gt;0,'01_Supuestos'!$F$15,0)))-((('01_Supuestos'!I31*$I114)*'01_Supuestos'!$F$11*($H114-'01_Supuestos'!$F$9))*'01_Supuestos'!$F$18)-($J114*'01_Supuestos'!I32)-(IF('01_Supuestos'!I30=MAX('01_Supuestos'!$C$30:$M$30),'01_Supuestos'!$F$19,0))-(MAX(0,(((('01_Supuestos'!I31*$I114)*'01_Supuestos'!$F$11*($H114-'01_Supuestos'!$F$9))-((('01_Supuestos'!I31*$I114)*'01_Supuestos'!$F$11*($H114-'01_Supuestos'!$F$9))*'01_Supuestos'!$F$12)-(('01_Supuestos'!I31*$I114)*'01_Supuestos'!$F$11*$K114)-(IF(('01_Supuestos'!I31*$I114)&gt;0,'01_Supuestos'!$F$15,0)))-($J114*'01_Supuestos'!I33)))*'01_Supuestos'!$F$16)</f>
        <v/>
      </c>
      <c r="AA114" s="101">
        <f>((('01_Supuestos'!J31*$I114)*'01_Supuestos'!$F$11*($H114-'01_Supuestos'!$F$9))-((('01_Supuestos'!J31*$I114)*'01_Supuestos'!$F$11*($H114-'01_Supuestos'!$F$9))*'01_Supuestos'!$F$12)-(('01_Supuestos'!J31*$I114)*'01_Supuestos'!$F$11*$K114)-(IF(('01_Supuestos'!J31*$I114)&gt;0,'01_Supuestos'!$F$15,0)))-((('01_Supuestos'!J31*$I114)*'01_Supuestos'!$F$11*($H114-'01_Supuestos'!$F$9))*'01_Supuestos'!$F$18)-($J114*'01_Supuestos'!J32)-(IF('01_Supuestos'!J30=MAX('01_Supuestos'!$C$30:$M$30),'01_Supuestos'!$F$19,0))-(MAX(0,(((('01_Supuestos'!J31*$I114)*'01_Supuestos'!$F$11*($H114-'01_Supuestos'!$F$9))-((('01_Supuestos'!J31*$I114)*'01_Supuestos'!$F$11*($H114-'01_Supuestos'!$F$9))*'01_Supuestos'!$F$12)-(('01_Supuestos'!J31*$I114)*'01_Supuestos'!$F$11*$K114)-(IF(('01_Supuestos'!J31*$I114)&gt;0,'01_Supuestos'!$F$15,0)))-($J114*'01_Supuestos'!J33)))*'01_Supuestos'!$F$16)</f>
        <v/>
      </c>
      <c r="AB114" s="101">
        <f>((('01_Supuestos'!K31*$I114)*'01_Supuestos'!$F$11*($H114-'01_Supuestos'!$F$9))-((('01_Supuestos'!K31*$I114)*'01_Supuestos'!$F$11*($H114-'01_Supuestos'!$F$9))*'01_Supuestos'!$F$12)-(('01_Supuestos'!K31*$I114)*'01_Supuestos'!$F$11*$K114)-(IF(('01_Supuestos'!K31*$I114)&gt;0,'01_Supuestos'!$F$15,0)))-((('01_Supuestos'!K31*$I114)*'01_Supuestos'!$F$11*($H114-'01_Supuestos'!$F$9))*'01_Supuestos'!$F$18)-($J114*'01_Supuestos'!K32)-(IF('01_Supuestos'!K30=MAX('01_Supuestos'!$C$30:$M$30),'01_Supuestos'!$F$19,0))-(MAX(0,(((('01_Supuestos'!K31*$I114)*'01_Supuestos'!$F$11*($H114-'01_Supuestos'!$F$9))-((('01_Supuestos'!K31*$I114)*'01_Supuestos'!$F$11*($H114-'01_Supuestos'!$F$9))*'01_Supuestos'!$F$12)-(('01_Supuestos'!K31*$I114)*'01_Supuestos'!$F$11*$K114)-(IF(('01_Supuestos'!K31*$I114)&gt;0,'01_Supuestos'!$F$15,0)))-($J114*'01_Supuestos'!K33)))*'01_Supuestos'!$F$16)</f>
        <v/>
      </c>
      <c r="AC114" s="101">
        <f>((('01_Supuestos'!L31*$I114)*'01_Supuestos'!$F$11*($H114-'01_Supuestos'!$F$9))-((('01_Supuestos'!L31*$I114)*'01_Supuestos'!$F$11*($H114-'01_Supuestos'!$F$9))*'01_Supuestos'!$F$12)-(('01_Supuestos'!L31*$I114)*'01_Supuestos'!$F$11*$K114)-(IF(('01_Supuestos'!L31*$I114)&gt;0,'01_Supuestos'!$F$15,0)))-((('01_Supuestos'!L31*$I114)*'01_Supuestos'!$F$11*($H114-'01_Supuestos'!$F$9))*'01_Supuestos'!$F$18)-($J114*'01_Supuestos'!L32)-(IF('01_Supuestos'!L30=MAX('01_Supuestos'!$C$30:$M$30),'01_Supuestos'!$F$19,0))-(MAX(0,(((('01_Supuestos'!L31*$I114)*'01_Supuestos'!$F$11*($H114-'01_Supuestos'!$F$9))-((('01_Supuestos'!L31*$I114)*'01_Supuestos'!$F$11*($H114-'01_Supuestos'!$F$9))*'01_Supuestos'!$F$12)-(('01_Supuestos'!L31*$I114)*'01_Supuestos'!$F$11*$K114)-(IF(('01_Supuestos'!L31*$I114)&gt;0,'01_Supuestos'!$F$15,0)))-($J114*'01_Supuestos'!L33)))*'01_Supuestos'!$F$16)</f>
        <v/>
      </c>
      <c r="AD114" s="101">
        <f>((('01_Supuestos'!M31*$I114)*'01_Supuestos'!$F$11*($H114-'01_Supuestos'!$F$9))-((('01_Supuestos'!M31*$I114)*'01_Supuestos'!$F$11*($H114-'01_Supuestos'!$F$9))*'01_Supuestos'!$F$12)-(('01_Supuestos'!M31*$I114)*'01_Supuestos'!$F$11*$K114)-(IF(('01_Supuestos'!M31*$I114)&gt;0,'01_Supuestos'!$F$15,0)))-((('01_Supuestos'!M31*$I114)*'01_Supuestos'!$F$11*($H114-'01_Supuestos'!$F$9))*'01_Supuestos'!$F$18)-($J114*'01_Supuestos'!M32)-(IF('01_Supuestos'!M30=MAX('01_Supuestos'!$C$30:$M$30),'01_Supuestos'!$F$19,0))-(MAX(0,(((('01_Supuestos'!M31*$I114)*'01_Supuestos'!$F$11*($H114-'01_Supuestos'!$F$9))-((('01_Supuestos'!M31*$I114)*'01_Supuestos'!$F$11*($H114-'01_Supuestos'!$F$9))*'01_Supuestos'!$F$12)-(('01_Supuestos'!M31*$I114)*'01_Supuestos'!$F$11*$K114)-(IF(('01_Supuestos'!M31*$I114)&gt;0,'01_Supuestos'!$F$15,0)))-($J114*'01_Supuestos'!M33)))*'01_Supuestos'!$F$16)</f>
        <v/>
      </c>
      <c r="AE114" s="101">
        <f>0</f>
        <v/>
      </c>
      <c r="AF114" s="108">
        <f>IF(S114&gt;R114,"Appraisal+Decision",IF(S114&lt;R114,"Develop Now","Indiferente"))</f>
        <v/>
      </c>
    </row>
    <row r="115">
      <c r="A115" s="6" t="n">
        <v>85</v>
      </c>
      <c r="B115" s="27">
        <f>RAND()</f>
        <v/>
      </c>
      <c r="C115" s="27">
        <f>RAND()</f>
        <v/>
      </c>
      <c r="D115" s="27">
        <f>RAND()</f>
        <v/>
      </c>
      <c r="E115" s="27">
        <f>RAND()</f>
        <v/>
      </c>
      <c r="F115" s="27">
        <f>RAND()</f>
        <v/>
      </c>
      <c r="G115" s="27">
        <f>RAND()</f>
        <v/>
      </c>
      <c r="H115" s="102">
        <f>IF(B115&lt;($B$11-$B$10)/($B$12-$B$10), $B$10+SQRT(B115*($B$11-$B$10)*($B$12-$B$10)), $B$12-SQRT((1-B115)*($B$12-$B$11)*($B$12-$B$10)))</f>
        <v/>
      </c>
      <c r="I115" s="27">
        <f>MAX(0.1,NORMINV(C115,$B$13,$B$14))</f>
        <v/>
      </c>
      <c r="J115" s="102">
        <f>'01_Supuestos'!$F$13*MAX(0.65,NORMINV(D115,1,$B$15))</f>
        <v/>
      </c>
      <c r="K115" s="102">
        <f>'01_Supuestos'!$F$14*MAX(0.6,NORMINV(E115,1,$B$16))</f>
        <v/>
      </c>
      <c r="L115" s="102">
        <f>--(F115&lt;=$B$5)</f>
        <v/>
      </c>
      <c r="M115" s="102">
        <f>IF(L115=1, IF(G115&lt;=$B$6, "+", "-"), IF(G115&lt;=(1-$B$7), "+", "-"))</f>
        <v/>
      </c>
      <c r="N115" s="103">
        <f>IF(M115="+",'05_Bayes_Arbol'!$B$16,'05_Bayes_Arbol'!$B$17)</f>
        <v/>
      </c>
      <c r="O115" s="102">
        <f>SUMPRODUCT(T115:AD115,'01_Supuestos'!$C$34:$M$34)</f>
        <v/>
      </c>
      <c r="P115" s="102">
        <f>N115*O115 + (1-N115)*$B$9</f>
        <v/>
      </c>
      <c r="Q115" s="102">
        <f>--(P115&gt;0)</f>
        <v/>
      </c>
      <c r="R115" s="102">
        <f>IF(L115=1,O115,$B$9)</f>
        <v/>
      </c>
      <c r="S115" s="102">
        <f>-$B$8 + IF(Q115=1, IF(L115=1,O115,$B$9), 0)</f>
        <v/>
      </c>
      <c r="T115" s="101">
        <f>((('01_Supuestos'!C31*$I115)*'01_Supuestos'!$F$11*($H115-'01_Supuestos'!$F$9))-((('01_Supuestos'!C31*$I115)*'01_Supuestos'!$F$11*($H115-'01_Supuestos'!$F$9))*'01_Supuestos'!$F$12)-(('01_Supuestos'!C31*$I115)*'01_Supuestos'!$F$11*$K115)-(IF(('01_Supuestos'!C31*$I115)&gt;0,'01_Supuestos'!$F$15,0)))-((('01_Supuestos'!C31*$I115)*'01_Supuestos'!$F$11*($H115-'01_Supuestos'!$F$9))*'01_Supuestos'!$F$18)-($J115*'01_Supuestos'!C32)-(IF('01_Supuestos'!C30=MAX('01_Supuestos'!$C$30:$M$30),'01_Supuestos'!$F$19,0))-(MAX(0,(((('01_Supuestos'!C31*$I115)*'01_Supuestos'!$F$11*($H115-'01_Supuestos'!$F$9))-((('01_Supuestos'!C31*$I115)*'01_Supuestos'!$F$11*($H115-'01_Supuestos'!$F$9))*'01_Supuestos'!$F$12)-(('01_Supuestos'!C31*$I115)*'01_Supuestos'!$F$11*$K115)-(IF(('01_Supuestos'!C31*$I115)&gt;0,'01_Supuestos'!$F$15,0)))-($J115*'01_Supuestos'!C33)))*'01_Supuestos'!$F$16)</f>
        <v/>
      </c>
      <c r="U115" s="101">
        <f>((('01_Supuestos'!D31*$I115)*'01_Supuestos'!$F$11*($H115-'01_Supuestos'!$F$9))-((('01_Supuestos'!D31*$I115)*'01_Supuestos'!$F$11*($H115-'01_Supuestos'!$F$9))*'01_Supuestos'!$F$12)-(('01_Supuestos'!D31*$I115)*'01_Supuestos'!$F$11*$K115)-(IF(('01_Supuestos'!D31*$I115)&gt;0,'01_Supuestos'!$F$15,0)))-((('01_Supuestos'!D31*$I115)*'01_Supuestos'!$F$11*($H115-'01_Supuestos'!$F$9))*'01_Supuestos'!$F$18)-($J115*'01_Supuestos'!D32)-(IF('01_Supuestos'!D30=MAX('01_Supuestos'!$C$30:$M$30),'01_Supuestos'!$F$19,0))-(MAX(0,(((('01_Supuestos'!D31*$I115)*'01_Supuestos'!$F$11*($H115-'01_Supuestos'!$F$9))-((('01_Supuestos'!D31*$I115)*'01_Supuestos'!$F$11*($H115-'01_Supuestos'!$F$9))*'01_Supuestos'!$F$12)-(('01_Supuestos'!D31*$I115)*'01_Supuestos'!$F$11*$K115)-(IF(('01_Supuestos'!D31*$I115)&gt;0,'01_Supuestos'!$F$15,0)))-($J115*'01_Supuestos'!D33)))*'01_Supuestos'!$F$16)</f>
        <v/>
      </c>
      <c r="V115" s="101">
        <f>((('01_Supuestos'!E31*$I115)*'01_Supuestos'!$F$11*($H115-'01_Supuestos'!$F$9))-((('01_Supuestos'!E31*$I115)*'01_Supuestos'!$F$11*($H115-'01_Supuestos'!$F$9))*'01_Supuestos'!$F$12)-(('01_Supuestos'!E31*$I115)*'01_Supuestos'!$F$11*$K115)-(IF(('01_Supuestos'!E31*$I115)&gt;0,'01_Supuestos'!$F$15,0)))-((('01_Supuestos'!E31*$I115)*'01_Supuestos'!$F$11*($H115-'01_Supuestos'!$F$9))*'01_Supuestos'!$F$18)-($J115*'01_Supuestos'!E32)-(IF('01_Supuestos'!E30=MAX('01_Supuestos'!$C$30:$M$30),'01_Supuestos'!$F$19,0))-(MAX(0,(((('01_Supuestos'!E31*$I115)*'01_Supuestos'!$F$11*($H115-'01_Supuestos'!$F$9))-((('01_Supuestos'!E31*$I115)*'01_Supuestos'!$F$11*($H115-'01_Supuestos'!$F$9))*'01_Supuestos'!$F$12)-(('01_Supuestos'!E31*$I115)*'01_Supuestos'!$F$11*$K115)-(IF(('01_Supuestos'!E31*$I115)&gt;0,'01_Supuestos'!$F$15,0)))-($J115*'01_Supuestos'!E33)))*'01_Supuestos'!$F$16)</f>
        <v/>
      </c>
      <c r="W115" s="101">
        <f>((('01_Supuestos'!F31*$I115)*'01_Supuestos'!$F$11*($H115-'01_Supuestos'!$F$9))-((('01_Supuestos'!F31*$I115)*'01_Supuestos'!$F$11*($H115-'01_Supuestos'!$F$9))*'01_Supuestos'!$F$12)-(('01_Supuestos'!F31*$I115)*'01_Supuestos'!$F$11*$K115)-(IF(('01_Supuestos'!F31*$I115)&gt;0,'01_Supuestos'!$F$15,0)))-((('01_Supuestos'!F31*$I115)*'01_Supuestos'!$F$11*($H115-'01_Supuestos'!$F$9))*'01_Supuestos'!$F$18)-($J115*'01_Supuestos'!F32)-(IF('01_Supuestos'!F30=MAX('01_Supuestos'!$C$30:$M$30),'01_Supuestos'!$F$19,0))-(MAX(0,(((('01_Supuestos'!F31*$I115)*'01_Supuestos'!$F$11*($H115-'01_Supuestos'!$F$9))-((('01_Supuestos'!F31*$I115)*'01_Supuestos'!$F$11*($H115-'01_Supuestos'!$F$9))*'01_Supuestos'!$F$12)-(('01_Supuestos'!F31*$I115)*'01_Supuestos'!$F$11*$K115)-(IF(('01_Supuestos'!F31*$I115)&gt;0,'01_Supuestos'!$F$15,0)))-($J115*'01_Supuestos'!F33)))*'01_Supuestos'!$F$16)</f>
        <v/>
      </c>
      <c r="X115" s="101">
        <f>((('01_Supuestos'!G31*$I115)*'01_Supuestos'!$F$11*($H115-'01_Supuestos'!$F$9))-((('01_Supuestos'!G31*$I115)*'01_Supuestos'!$F$11*($H115-'01_Supuestos'!$F$9))*'01_Supuestos'!$F$12)-(('01_Supuestos'!G31*$I115)*'01_Supuestos'!$F$11*$K115)-(IF(('01_Supuestos'!G31*$I115)&gt;0,'01_Supuestos'!$F$15,0)))-((('01_Supuestos'!G31*$I115)*'01_Supuestos'!$F$11*($H115-'01_Supuestos'!$F$9))*'01_Supuestos'!$F$18)-($J115*'01_Supuestos'!G32)-(IF('01_Supuestos'!G30=MAX('01_Supuestos'!$C$30:$M$30),'01_Supuestos'!$F$19,0))-(MAX(0,(((('01_Supuestos'!G31*$I115)*'01_Supuestos'!$F$11*($H115-'01_Supuestos'!$F$9))-((('01_Supuestos'!G31*$I115)*'01_Supuestos'!$F$11*($H115-'01_Supuestos'!$F$9))*'01_Supuestos'!$F$12)-(('01_Supuestos'!G31*$I115)*'01_Supuestos'!$F$11*$K115)-(IF(('01_Supuestos'!G31*$I115)&gt;0,'01_Supuestos'!$F$15,0)))-($J115*'01_Supuestos'!G33)))*'01_Supuestos'!$F$16)</f>
        <v/>
      </c>
      <c r="Y115" s="101">
        <f>((('01_Supuestos'!H31*$I115)*'01_Supuestos'!$F$11*($H115-'01_Supuestos'!$F$9))-((('01_Supuestos'!H31*$I115)*'01_Supuestos'!$F$11*($H115-'01_Supuestos'!$F$9))*'01_Supuestos'!$F$12)-(('01_Supuestos'!H31*$I115)*'01_Supuestos'!$F$11*$K115)-(IF(('01_Supuestos'!H31*$I115)&gt;0,'01_Supuestos'!$F$15,0)))-((('01_Supuestos'!H31*$I115)*'01_Supuestos'!$F$11*($H115-'01_Supuestos'!$F$9))*'01_Supuestos'!$F$18)-($J115*'01_Supuestos'!H32)-(IF('01_Supuestos'!H30=MAX('01_Supuestos'!$C$30:$M$30),'01_Supuestos'!$F$19,0))-(MAX(0,(((('01_Supuestos'!H31*$I115)*'01_Supuestos'!$F$11*($H115-'01_Supuestos'!$F$9))-((('01_Supuestos'!H31*$I115)*'01_Supuestos'!$F$11*($H115-'01_Supuestos'!$F$9))*'01_Supuestos'!$F$12)-(('01_Supuestos'!H31*$I115)*'01_Supuestos'!$F$11*$K115)-(IF(('01_Supuestos'!H31*$I115)&gt;0,'01_Supuestos'!$F$15,0)))-($J115*'01_Supuestos'!H33)))*'01_Supuestos'!$F$16)</f>
        <v/>
      </c>
      <c r="Z115" s="101">
        <f>((('01_Supuestos'!I31*$I115)*'01_Supuestos'!$F$11*($H115-'01_Supuestos'!$F$9))-((('01_Supuestos'!I31*$I115)*'01_Supuestos'!$F$11*($H115-'01_Supuestos'!$F$9))*'01_Supuestos'!$F$12)-(('01_Supuestos'!I31*$I115)*'01_Supuestos'!$F$11*$K115)-(IF(('01_Supuestos'!I31*$I115)&gt;0,'01_Supuestos'!$F$15,0)))-((('01_Supuestos'!I31*$I115)*'01_Supuestos'!$F$11*($H115-'01_Supuestos'!$F$9))*'01_Supuestos'!$F$18)-($J115*'01_Supuestos'!I32)-(IF('01_Supuestos'!I30=MAX('01_Supuestos'!$C$30:$M$30),'01_Supuestos'!$F$19,0))-(MAX(0,(((('01_Supuestos'!I31*$I115)*'01_Supuestos'!$F$11*($H115-'01_Supuestos'!$F$9))-((('01_Supuestos'!I31*$I115)*'01_Supuestos'!$F$11*($H115-'01_Supuestos'!$F$9))*'01_Supuestos'!$F$12)-(('01_Supuestos'!I31*$I115)*'01_Supuestos'!$F$11*$K115)-(IF(('01_Supuestos'!I31*$I115)&gt;0,'01_Supuestos'!$F$15,0)))-($J115*'01_Supuestos'!I33)))*'01_Supuestos'!$F$16)</f>
        <v/>
      </c>
      <c r="AA115" s="101">
        <f>((('01_Supuestos'!J31*$I115)*'01_Supuestos'!$F$11*($H115-'01_Supuestos'!$F$9))-((('01_Supuestos'!J31*$I115)*'01_Supuestos'!$F$11*($H115-'01_Supuestos'!$F$9))*'01_Supuestos'!$F$12)-(('01_Supuestos'!J31*$I115)*'01_Supuestos'!$F$11*$K115)-(IF(('01_Supuestos'!J31*$I115)&gt;0,'01_Supuestos'!$F$15,0)))-((('01_Supuestos'!J31*$I115)*'01_Supuestos'!$F$11*($H115-'01_Supuestos'!$F$9))*'01_Supuestos'!$F$18)-($J115*'01_Supuestos'!J32)-(IF('01_Supuestos'!J30=MAX('01_Supuestos'!$C$30:$M$30),'01_Supuestos'!$F$19,0))-(MAX(0,(((('01_Supuestos'!J31*$I115)*'01_Supuestos'!$F$11*($H115-'01_Supuestos'!$F$9))-((('01_Supuestos'!J31*$I115)*'01_Supuestos'!$F$11*($H115-'01_Supuestos'!$F$9))*'01_Supuestos'!$F$12)-(('01_Supuestos'!J31*$I115)*'01_Supuestos'!$F$11*$K115)-(IF(('01_Supuestos'!J31*$I115)&gt;0,'01_Supuestos'!$F$15,0)))-($J115*'01_Supuestos'!J33)))*'01_Supuestos'!$F$16)</f>
        <v/>
      </c>
      <c r="AB115" s="101">
        <f>((('01_Supuestos'!K31*$I115)*'01_Supuestos'!$F$11*($H115-'01_Supuestos'!$F$9))-((('01_Supuestos'!K31*$I115)*'01_Supuestos'!$F$11*($H115-'01_Supuestos'!$F$9))*'01_Supuestos'!$F$12)-(('01_Supuestos'!K31*$I115)*'01_Supuestos'!$F$11*$K115)-(IF(('01_Supuestos'!K31*$I115)&gt;0,'01_Supuestos'!$F$15,0)))-((('01_Supuestos'!K31*$I115)*'01_Supuestos'!$F$11*($H115-'01_Supuestos'!$F$9))*'01_Supuestos'!$F$18)-($J115*'01_Supuestos'!K32)-(IF('01_Supuestos'!K30=MAX('01_Supuestos'!$C$30:$M$30),'01_Supuestos'!$F$19,0))-(MAX(0,(((('01_Supuestos'!K31*$I115)*'01_Supuestos'!$F$11*($H115-'01_Supuestos'!$F$9))-((('01_Supuestos'!K31*$I115)*'01_Supuestos'!$F$11*($H115-'01_Supuestos'!$F$9))*'01_Supuestos'!$F$12)-(('01_Supuestos'!K31*$I115)*'01_Supuestos'!$F$11*$K115)-(IF(('01_Supuestos'!K31*$I115)&gt;0,'01_Supuestos'!$F$15,0)))-($J115*'01_Supuestos'!K33)))*'01_Supuestos'!$F$16)</f>
        <v/>
      </c>
      <c r="AC115" s="101">
        <f>((('01_Supuestos'!L31*$I115)*'01_Supuestos'!$F$11*($H115-'01_Supuestos'!$F$9))-((('01_Supuestos'!L31*$I115)*'01_Supuestos'!$F$11*($H115-'01_Supuestos'!$F$9))*'01_Supuestos'!$F$12)-(('01_Supuestos'!L31*$I115)*'01_Supuestos'!$F$11*$K115)-(IF(('01_Supuestos'!L31*$I115)&gt;0,'01_Supuestos'!$F$15,0)))-((('01_Supuestos'!L31*$I115)*'01_Supuestos'!$F$11*($H115-'01_Supuestos'!$F$9))*'01_Supuestos'!$F$18)-($J115*'01_Supuestos'!L32)-(IF('01_Supuestos'!L30=MAX('01_Supuestos'!$C$30:$M$30),'01_Supuestos'!$F$19,0))-(MAX(0,(((('01_Supuestos'!L31*$I115)*'01_Supuestos'!$F$11*($H115-'01_Supuestos'!$F$9))-((('01_Supuestos'!L31*$I115)*'01_Supuestos'!$F$11*($H115-'01_Supuestos'!$F$9))*'01_Supuestos'!$F$12)-(('01_Supuestos'!L31*$I115)*'01_Supuestos'!$F$11*$K115)-(IF(('01_Supuestos'!L31*$I115)&gt;0,'01_Supuestos'!$F$15,0)))-($J115*'01_Supuestos'!L33)))*'01_Supuestos'!$F$16)</f>
        <v/>
      </c>
      <c r="AD115" s="101">
        <f>((('01_Supuestos'!M31*$I115)*'01_Supuestos'!$F$11*($H115-'01_Supuestos'!$F$9))-((('01_Supuestos'!M31*$I115)*'01_Supuestos'!$F$11*($H115-'01_Supuestos'!$F$9))*'01_Supuestos'!$F$12)-(('01_Supuestos'!M31*$I115)*'01_Supuestos'!$F$11*$K115)-(IF(('01_Supuestos'!M31*$I115)&gt;0,'01_Supuestos'!$F$15,0)))-((('01_Supuestos'!M31*$I115)*'01_Supuestos'!$F$11*($H115-'01_Supuestos'!$F$9))*'01_Supuestos'!$F$18)-($J115*'01_Supuestos'!M32)-(IF('01_Supuestos'!M30=MAX('01_Supuestos'!$C$30:$M$30),'01_Supuestos'!$F$19,0))-(MAX(0,(((('01_Supuestos'!M31*$I115)*'01_Supuestos'!$F$11*($H115-'01_Supuestos'!$F$9))-((('01_Supuestos'!M31*$I115)*'01_Supuestos'!$F$11*($H115-'01_Supuestos'!$F$9))*'01_Supuestos'!$F$12)-(('01_Supuestos'!M31*$I115)*'01_Supuestos'!$F$11*$K115)-(IF(('01_Supuestos'!M31*$I115)&gt;0,'01_Supuestos'!$F$15,0)))-($J115*'01_Supuestos'!M33)))*'01_Supuestos'!$F$16)</f>
        <v/>
      </c>
      <c r="AE115" s="101">
        <f>0</f>
        <v/>
      </c>
      <c r="AF115" s="108">
        <f>IF(S115&gt;R115,"Appraisal+Decision",IF(S115&lt;R115,"Develop Now","Indiferente"))</f>
        <v/>
      </c>
    </row>
    <row r="116">
      <c r="A116" s="6" t="n">
        <v>86</v>
      </c>
      <c r="B116" s="27">
        <f>RAND()</f>
        <v/>
      </c>
      <c r="C116" s="27">
        <f>RAND()</f>
        <v/>
      </c>
      <c r="D116" s="27">
        <f>RAND()</f>
        <v/>
      </c>
      <c r="E116" s="27">
        <f>RAND()</f>
        <v/>
      </c>
      <c r="F116" s="27">
        <f>RAND()</f>
        <v/>
      </c>
      <c r="G116" s="27">
        <f>RAND()</f>
        <v/>
      </c>
      <c r="H116" s="102">
        <f>IF(B116&lt;($B$11-$B$10)/($B$12-$B$10), $B$10+SQRT(B116*($B$11-$B$10)*($B$12-$B$10)), $B$12-SQRT((1-B116)*($B$12-$B$11)*($B$12-$B$10)))</f>
        <v/>
      </c>
      <c r="I116" s="27">
        <f>MAX(0.1,NORMINV(C116,$B$13,$B$14))</f>
        <v/>
      </c>
      <c r="J116" s="102">
        <f>'01_Supuestos'!$F$13*MAX(0.65,NORMINV(D116,1,$B$15))</f>
        <v/>
      </c>
      <c r="K116" s="102">
        <f>'01_Supuestos'!$F$14*MAX(0.6,NORMINV(E116,1,$B$16))</f>
        <v/>
      </c>
      <c r="L116" s="102">
        <f>--(F116&lt;=$B$5)</f>
        <v/>
      </c>
      <c r="M116" s="102">
        <f>IF(L116=1, IF(G116&lt;=$B$6, "+", "-"), IF(G116&lt;=(1-$B$7), "+", "-"))</f>
        <v/>
      </c>
      <c r="N116" s="103">
        <f>IF(M116="+",'05_Bayes_Arbol'!$B$16,'05_Bayes_Arbol'!$B$17)</f>
        <v/>
      </c>
      <c r="O116" s="102">
        <f>SUMPRODUCT(T116:AD116,'01_Supuestos'!$C$34:$M$34)</f>
        <v/>
      </c>
      <c r="P116" s="102">
        <f>N116*O116 + (1-N116)*$B$9</f>
        <v/>
      </c>
      <c r="Q116" s="102">
        <f>--(P116&gt;0)</f>
        <v/>
      </c>
      <c r="R116" s="102">
        <f>IF(L116=1,O116,$B$9)</f>
        <v/>
      </c>
      <c r="S116" s="102">
        <f>-$B$8 + IF(Q116=1, IF(L116=1,O116,$B$9), 0)</f>
        <v/>
      </c>
      <c r="T116" s="101">
        <f>((('01_Supuestos'!C31*$I116)*'01_Supuestos'!$F$11*($H116-'01_Supuestos'!$F$9))-((('01_Supuestos'!C31*$I116)*'01_Supuestos'!$F$11*($H116-'01_Supuestos'!$F$9))*'01_Supuestos'!$F$12)-(('01_Supuestos'!C31*$I116)*'01_Supuestos'!$F$11*$K116)-(IF(('01_Supuestos'!C31*$I116)&gt;0,'01_Supuestos'!$F$15,0)))-((('01_Supuestos'!C31*$I116)*'01_Supuestos'!$F$11*($H116-'01_Supuestos'!$F$9))*'01_Supuestos'!$F$18)-($J116*'01_Supuestos'!C32)-(IF('01_Supuestos'!C30=MAX('01_Supuestos'!$C$30:$M$30),'01_Supuestos'!$F$19,0))-(MAX(0,(((('01_Supuestos'!C31*$I116)*'01_Supuestos'!$F$11*($H116-'01_Supuestos'!$F$9))-((('01_Supuestos'!C31*$I116)*'01_Supuestos'!$F$11*($H116-'01_Supuestos'!$F$9))*'01_Supuestos'!$F$12)-(('01_Supuestos'!C31*$I116)*'01_Supuestos'!$F$11*$K116)-(IF(('01_Supuestos'!C31*$I116)&gt;0,'01_Supuestos'!$F$15,0)))-($J116*'01_Supuestos'!C33)))*'01_Supuestos'!$F$16)</f>
        <v/>
      </c>
      <c r="U116" s="101">
        <f>((('01_Supuestos'!D31*$I116)*'01_Supuestos'!$F$11*($H116-'01_Supuestos'!$F$9))-((('01_Supuestos'!D31*$I116)*'01_Supuestos'!$F$11*($H116-'01_Supuestos'!$F$9))*'01_Supuestos'!$F$12)-(('01_Supuestos'!D31*$I116)*'01_Supuestos'!$F$11*$K116)-(IF(('01_Supuestos'!D31*$I116)&gt;0,'01_Supuestos'!$F$15,0)))-((('01_Supuestos'!D31*$I116)*'01_Supuestos'!$F$11*($H116-'01_Supuestos'!$F$9))*'01_Supuestos'!$F$18)-($J116*'01_Supuestos'!D32)-(IF('01_Supuestos'!D30=MAX('01_Supuestos'!$C$30:$M$30),'01_Supuestos'!$F$19,0))-(MAX(0,(((('01_Supuestos'!D31*$I116)*'01_Supuestos'!$F$11*($H116-'01_Supuestos'!$F$9))-((('01_Supuestos'!D31*$I116)*'01_Supuestos'!$F$11*($H116-'01_Supuestos'!$F$9))*'01_Supuestos'!$F$12)-(('01_Supuestos'!D31*$I116)*'01_Supuestos'!$F$11*$K116)-(IF(('01_Supuestos'!D31*$I116)&gt;0,'01_Supuestos'!$F$15,0)))-($J116*'01_Supuestos'!D33)))*'01_Supuestos'!$F$16)</f>
        <v/>
      </c>
      <c r="V116" s="101">
        <f>((('01_Supuestos'!E31*$I116)*'01_Supuestos'!$F$11*($H116-'01_Supuestos'!$F$9))-((('01_Supuestos'!E31*$I116)*'01_Supuestos'!$F$11*($H116-'01_Supuestos'!$F$9))*'01_Supuestos'!$F$12)-(('01_Supuestos'!E31*$I116)*'01_Supuestos'!$F$11*$K116)-(IF(('01_Supuestos'!E31*$I116)&gt;0,'01_Supuestos'!$F$15,0)))-((('01_Supuestos'!E31*$I116)*'01_Supuestos'!$F$11*($H116-'01_Supuestos'!$F$9))*'01_Supuestos'!$F$18)-($J116*'01_Supuestos'!E32)-(IF('01_Supuestos'!E30=MAX('01_Supuestos'!$C$30:$M$30),'01_Supuestos'!$F$19,0))-(MAX(0,(((('01_Supuestos'!E31*$I116)*'01_Supuestos'!$F$11*($H116-'01_Supuestos'!$F$9))-((('01_Supuestos'!E31*$I116)*'01_Supuestos'!$F$11*($H116-'01_Supuestos'!$F$9))*'01_Supuestos'!$F$12)-(('01_Supuestos'!E31*$I116)*'01_Supuestos'!$F$11*$K116)-(IF(('01_Supuestos'!E31*$I116)&gt;0,'01_Supuestos'!$F$15,0)))-($J116*'01_Supuestos'!E33)))*'01_Supuestos'!$F$16)</f>
        <v/>
      </c>
      <c r="W116" s="101">
        <f>((('01_Supuestos'!F31*$I116)*'01_Supuestos'!$F$11*($H116-'01_Supuestos'!$F$9))-((('01_Supuestos'!F31*$I116)*'01_Supuestos'!$F$11*($H116-'01_Supuestos'!$F$9))*'01_Supuestos'!$F$12)-(('01_Supuestos'!F31*$I116)*'01_Supuestos'!$F$11*$K116)-(IF(('01_Supuestos'!F31*$I116)&gt;0,'01_Supuestos'!$F$15,0)))-((('01_Supuestos'!F31*$I116)*'01_Supuestos'!$F$11*($H116-'01_Supuestos'!$F$9))*'01_Supuestos'!$F$18)-($J116*'01_Supuestos'!F32)-(IF('01_Supuestos'!F30=MAX('01_Supuestos'!$C$30:$M$30),'01_Supuestos'!$F$19,0))-(MAX(0,(((('01_Supuestos'!F31*$I116)*'01_Supuestos'!$F$11*($H116-'01_Supuestos'!$F$9))-((('01_Supuestos'!F31*$I116)*'01_Supuestos'!$F$11*($H116-'01_Supuestos'!$F$9))*'01_Supuestos'!$F$12)-(('01_Supuestos'!F31*$I116)*'01_Supuestos'!$F$11*$K116)-(IF(('01_Supuestos'!F31*$I116)&gt;0,'01_Supuestos'!$F$15,0)))-($J116*'01_Supuestos'!F33)))*'01_Supuestos'!$F$16)</f>
        <v/>
      </c>
      <c r="X116" s="101">
        <f>((('01_Supuestos'!G31*$I116)*'01_Supuestos'!$F$11*($H116-'01_Supuestos'!$F$9))-((('01_Supuestos'!G31*$I116)*'01_Supuestos'!$F$11*($H116-'01_Supuestos'!$F$9))*'01_Supuestos'!$F$12)-(('01_Supuestos'!G31*$I116)*'01_Supuestos'!$F$11*$K116)-(IF(('01_Supuestos'!G31*$I116)&gt;0,'01_Supuestos'!$F$15,0)))-((('01_Supuestos'!G31*$I116)*'01_Supuestos'!$F$11*($H116-'01_Supuestos'!$F$9))*'01_Supuestos'!$F$18)-($J116*'01_Supuestos'!G32)-(IF('01_Supuestos'!G30=MAX('01_Supuestos'!$C$30:$M$30),'01_Supuestos'!$F$19,0))-(MAX(0,(((('01_Supuestos'!G31*$I116)*'01_Supuestos'!$F$11*($H116-'01_Supuestos'!$F$9))-((('01_Supuestos'!G31*$I116)*'01_Supuestos'!$F$11*($H116-'01_Supuestos'!$F$9))*'01_Supuestos'!$F$12)-(('01_Supuestos'!G31*$I116)*'01_Supuestos'!$F$11*$K116)-(IF(('01_Supuestos'!G31*$I116)&gt;0,'01_Supuestos'!$F$15,0)))-($J116*'01_Supuestos'!G33)))*'01_Supuestos'!$F$16)</f>
        <v/>
      </c>
      <c r="Y116" s="101">
        <f>((('01_Supuestos'!H31*$I116)*'01_Supuestos'!$F$11*($H116-'01_Supuestos'!$F$9))-((('01_Supuestos'!H31*$I116)*'01_Supuestos'!$F$11*($H116-'01_Supuestos'!$F$9))*'01_Supuestos'!$F$12)-(('01_Supuestos'!H31*$I116)*'01_Supuestos'!$F$11*$K116)-(IF(('01_Supuestos'!H31*$I116)&gt;0,'01_Supuestos'!$F$15,0)))-((('01_Supuestos'!H31*$I116)*'01_Supuestos'!$F$11*($H116-'01_Supuestos'!$F$9))*'01_Supuestos'!$F$18)-($J116*'01_Supuestos'!H32)-(IF('01_Supuestos'!H30=MAX('01_Supuestos'!$C$30:$M$30),'01_Supuestos'!$F$19,0))-(MAX(0,(((('01_Supuestos'!H31*$I116)*'01_Supuestos'!$F$11*($H116-'01_Supuestos'!$F$9))-((('01_Supuestos'!H31*$I116)*'01_Supuestos'!$F$11*($H116-'01_Supuestos'!$F$9))*'01_Supuestos'!$F$12)-(('01_Supuestos'!H31*$I116)*'01_Supuestos'!$F$11*$K116)-(IF(('01_Supuestos'!H31*$I116)&gt;0,'01_Supuestos'!$F$15,0)))-($J116*'01_Supuestos'!H33)))*'01_Supuestos'!$F$16)</f>
        <v/>
      </c>
      <c r="Z116" s="101">
        <f>((('01_Supuestos'!I31*$I116)*'01_Supuestos'!$F$11*($H116-'01_Supuestos'!$F$9))-((('01_Supuestos'!I31*$I116)*'01_Supuestos'!$F$11*($H116-'01_Supuestos'!$F$9))*'01_Supuestos'!$F$12)-(('01_Supuestos'!I31*$I116)*'01_Supuestos'!$F$11*$K116)-(IF(('01_Supuestos'!I31*$I116)&gt;0,'01_Supuestos'!$F$15,0)))-((('01_Supuestos'!I31*$I116)*'01_Supuestos'!$F$11*($H116-'01_Supuestos'!$F$9))*'01_Supuestos'!$F$18)-($J116*'01_Supuestos'!I32)-(IF('01_Supuestos'!I30=MAX('01_Supuestos'!$C$30:$M$30),'01_Supuestos'!$F$19,0))-(MAX(0,(((('01_Supuestos'!I31*$I116)*'01_Supuestos'!$F$11*($H116-'01_Supuestos'!$F$9))-((('01_Supuestos'!I31*$I116)*'01_Supuestos'!$F$11*($H116-'01_Supuestos'!$F$9))*'01_Supuestos'!$F$12)-(('01_Supuestos'!I31*$I116)*'01_Supuestos'!$F$11*$K116)-(IF(('01_Supuestos'!I31*$I116)&gt;0,'01_Supuestos'!$F$15,0)))-($J116*'01_Supuestos'!I33)))*'01_Supuestos'!$F$16)</f>
        <v/>
      </c>
      <c r="AA116" s="101">
        <f>((('01_Supuestos'!J31*$I116)*'01_Supuestos'!$F$11*($H116-'01_Supuestos'!$F$9))-((('01_Supuestos'!J31*$I116)*'01_Supuestos'!$F$11*($H116-'01_Supuestos'!$F$9))*'01_Supuestos'!$F$12)-(('01_Supuestos'!J31*$I116)*'01_Supuestos'!$F$11*$K116)-(IF(('01_Supuestos'!J31*$I116)&gt;0,'01_Supuestos'!$F$15,0)))-((('01_Supuestos'!J31*$I116)*'01_Supuestos'!$F$11*($H116-'01_Supuestos'!$F$9))*'01_Supuestos'!$F$18)-($J116*'01_Supuestos'!J32)-(IF('01_Supuestos'!J30=MAX('01_Supuestos'!$C$30:$M$30),'01_Supuestos'!$F$19,0))-(MAX(0,(((('01_Supuestos'!J31*$I116)*'01_Supuestos'!$F$11*($H116-'01_Supuestos'!$F$9))-((('01_Supuestos'!J31*$I116)*'01_Supuestos'!$F$11*($H116-'01_Supuestos'!$F$9))*'01_Supuestos'!$F$12)-(('01_Supuestos'!J31*$I116)*'01_Supuestos'!$F$11*$K116)-(IF(('01_Supuestos'!J31*$I116)&gt;0,'01_Supuestos'!$F$15,0)))-($J116*'01_Supuestos'!J33)))*'01_Supuestos'!$F$16)</f>
        <v/>
      </c>
      <c r="AB116" s="101">
        <f>((('01_Supuestos'!K31*$I116)*'01_Supuestos'!$F$11*($H116-'01_Supuestos'!$F$9))-((('01_Supuestos'!K31*$I116)*'01_Supuestos'!$F$11*($H116-'01_Supuestos'!$F$9))*'01_Supuestos'!$F$12)-(('01_Supuestos'!K31*$I116)*'01_Supuestos'!$F$11*$K116)-(IF(('01_Supuestos'!K31*$I116)&gt;0,'01_Supuestos'!$F$15,0)))-((('01_Supuestos'!K31*$I116)*'01_Supuestos'!$F$11*($H116-'01_Supuestos'!$F$9))*'01_Supuestos'!$F$18)-($J116*'01_Supuestos'!K32)-(IF('01_Supuestos'!K30=MAX('01_Supuestos'!$C$30:$M$30),'01_Supuestos'!$F$19,0))-(MAX(0,(((('01_Supuestos'!K31*$I116)*'01_Supuestos'!$F$11*($H116-'01_Supuestos'!$F$9))-((('01_Supuestos'!K31*$I116)*'01_Supuestos'!$F$11*($H116-'01_Supuestos'!$F$9))*'01_Supuestos'!$F$12)-(('01_Supuestos'!K31*$I116)*'01_Supuestos'!$F$11*$K116)-(IF(('01_Supuestos'!K31*$I116)&gt;0,'01_Supuestos'!$F$15,0)))-($J116*'01_Supuestos'!K33)))*'01_Supuestos'!$F$16)</f>
        <v/>
      </c>
      <c r="AC116" s="101">
        <f>((('01_Supuestos'!L31*$I116)*'01_Supuestos'!$F$11*($H116-'01_Supuestos'!$F$9))-((('01_Supuestos'!L31*$I116)*'01_Supuestos'!$F$11*($H116-'01_Supuestos'!$F$9))*'01_Supuestos'!$F$12)-(('01_Supuestos'!L31*$I116)*'01_Supuestos'!$F$11*$K116)-(IF(('01_Supuestos'!L31*$I116)&gt;0,'01_Supuestos'!$F$15,0)))-((('01_Supuestos'!L31*$I116)*'01_Supuestos'!$F$11*($H116-'01_Supuestos'!$F$9))*'01_Supuestos'!$F$18)-($J116*'01_Supuestos'!L32)-(IF('01_Supuestos'!L30=MAX('01_Supuestos'!$C$30:$M$30),'01_Supuestos'!$F$19,0))-(MAX(0,(((('01_Supuestos'!L31*$I116)*'01_Supuestos'!$F$11*($H116-'01_Supuestos'!$F$9))-((('01_Supuestos'!L31*$I116)*'01_Supuestos'!$F$11*($H116-'01_Supuestos'!$F$9))*'01_Supuestos'!$F$12)-(('01_Supuestos'!L31*$I116)*'01_Supuestos'!$F$11*$K116)-(IF(('01_Supuestos'!L31*$I116)&gt;0,'01_Supuestos'!$F$15,0)))-($J116*'01_Supuestos'!L33)))*'01_Supuestos'!$F$16)</f>
        <v/>
      </c>
      <c r="AD116" s="101">
        <f>((('01_Supuestos'!M31*$I116)*'01_Supuestos'!$F$11*($H116-'01_Supuestos'!$F$9))-((('01_Supuestos'!M31*$I116)*'01_Supuestos'!$F$11*($H116-'01_Supuestos'!$F$9))*'01_Supuestos'!$F$12)-(('01_Supuestos'!M31*$I116)*'01_Supuestos'!$F$11*$K116)-(IF(('01_Supuestos'!M31*$I116)&gt;0,'01_Supuestos'!$F$15,0)))-((('01_Supuestos'!M31*$I116)*'01_Supuestos'!$F$11*($H116-'01_Supuestos'!$F$9))*'01_Supuestos'!$F$18)-($J116*'01_Supuestos'!M32)-(IF('01_Supuestos'!M30=MAX('01_Supuestos'!$C$30:$M$30),'01_Supuestos'!$F$19,0))-(MAX(0,(((('01_Supuestos'!M31*$I116)*'01_Supuestos'!$F$11*($H116-'01_Supuestos'!$F$9))-((('01_Supuestos'!M31*$I116)*'01_Supuestos'!$F$11*($H116-'01_Supuestos'!$F$9))*'01_Supuestos'!$F$12)-(('01_Supuestos'!M31*$I116)*'01_Supuestos'!$F$11*$K116)-(IF(('01_Supuestos'!M31*$I116)&gt;0,'01_Supuestos'!$F$15,0)))-($J116*'01_Supuestos'!M33)))*'01_Supuestos'!$F$16)</f>
        <v/>
      </c>
      <c r="AE116" s="101">
        <f>0</f>
        <v/>
      </c>
      <c r="AF116" s="108">
        <f>IF(S116&gt;R116,"Appraisal+Decision",IF(S116&lt;R116,"Develop Now","Indiferente"))</f>
        <v/>
      </c>
    </row>
    <row r="117">
      <c r="A117" s="6" t="n">
        <v>87</v>
      </c>
      <c r="B117" s="27">
        <f>RAND()</f>
        <v/>
      </c>
      <c r="C117" s="27">
        <f>RAND()</f>
        <v/>
      </c>
      <c r="D117" s="27">
        <f>RAND()</f>
        <v/>
      </c>
      <c r="E117" s="27">
        <f>RAND()</f>
        <v/>
      </c>
      <c r="F117" s="27">
        <f>RAND()</f>
        <v/>
      </c>
      <c r="G117" s="27">
        <f>RAND()</f>
        <v/>
      </c>
      <c r="H117" s="102">
        <f>IF(B117&lt;($B$11-$B$10)/($B$12-$B$10), $B$10+SQRT(B117*($B$11-$B$10)*($B$12-$B$10)), $B$12-SQRT((1-B117)*($B$12-$B$11)*($B$12-$B$10)))</f>
        <v/>
      </c>
      <c r="I117" s="27">
        <f>MAX(0.1,NORMINV(C117,$B$13,$B$14))</f>
        <v/>
      </c>
      <c r="J117" s="102">
        <f>'01_Supuestos'!$F$13*MAX(0.65,NORMINV(D117,1,$B$15))</f>
        <v/>
      </c>
      <c r="K117" s="102">
        <f>'01_Supuestos'!$F$14*MAX(0.6,NORMINV(E117,1,$B$16))</f>
        <v/>
      </c>
      <c r="L117" s="102">
        <f>--(F117&lt;=$B$5)</f>
        <v/>
      </c>
      <c r="M117" s="102">
        <f>IF(L117=1, IF(G117&lt;=$B$6, "+", "-"), IF(G117&lt;=(1-$B$7), "+", "-"))</f>
        <v/>
      </c>
      <c r="N117" s="103">
        <f>IF(M117="+",'05_Bayes_Arbol'!$B$16,'05_Bayes_Arbol'!$B$17)</f>
        <v/>
      </c>
      <c r="O117" s="102">
        <f>SUMPRODUCT(T117:AD117,'01_Supuestos'!$C$34:$M$34)</f>
        <v/>
      </c>
      <c r="P117" s="102">
        <f>N117*O117 + (1-N117)*$B$9</f>
        <v/>
      </c>
      <c r="Q117" s="102">
        <f>--(P117&gt;0)</f>
        <v/>
      </c>
      <c r="R117" s="102">
        <f>IF(L117=1,O117,$B$9)</f>
        <v/>
      </c>
      <c r="S117" s="102">
        <f>-$B$8 + IF(Q117=1, IF(L117=1,O117,$B$9), 0)</f>
        <v/>
      </c>
      <c r="T117" s="101">
        <f>((('01_Supuestos'!C31*$I117)*'01_Supuestos'!$F$11*($H117-'01_Supuestos'!$F$9))-((('01_Supuestos'!C31*$I117)*'01_Supuestos'!$F$11*($H117-'01_Supuestos'!$F$9))*'01_Supuestos'!$F$12)-(('01_Supuestos'!C31*$I117)*'01_Supuestos'!$F$11*$K117)-(IF(('01_Supuestos'!C31*$I117)&gt;0,'01_Supuestos'!$F$15,0)))-((('01_Supuestos'!C31*$I117)*'01_Supuestos'!$F$11*($H117-'01_Supuestos'!$F$9))*'01_Supuestos'!$F$18)-($J117*'01_Supuestos'!C32)-(IF('01_Supuestos'!C30=MAX('01_Supuestos'!$C$30:$M$30),'01_Supuestos'!$F$19,0))-(MAX(0,(((('01_Supuestos'!C31*$I117)*'01_Supuestos'!$F$11*($H117-'01_Supuestos'!$F$9))-((('01_Supuestos'!C31*$I117)*'01_Supuestos'!$F$11*($H117-'01_Supuestos'!$F$9))*'01_Supuestos'!$F$12)-(('01_Supuestos'!C31*$I117)*'01_Supuestos'!$F$11*$K117)-(IF(('01_Supuestos'!C31*$I117)&gt;0,'01_Supuestos'!$F$15,0)))-($J117*'01_Supuestos'!C33)))*'01_Supuestos'!$F$16)</f>
        <v/>
      </c>
      <c r="U117" s="101">
        <f>((('01_Supuestos'!D31*$I117)*'01_Supuestos'!$F$11*($H117-'01_Supuestos'!$F$9))-((('01_Supuestos'!D31*$I117)*'01_Supuestos'!$F$11*($H117-'01_Supuestos'!$F$9))*'01_Supuestos'!$F$12)-(('01_Supuestos'!D31*$I117)*'01_Supuestos'!$F$11*$K117)-(IF(('01_Supuestos'!D31*$I117)&gt;0,'01_Supuestos'!$F$15,0)))-((('01_Supuestos'!D31*$I117)*'01_Supuestos'!$F$11*($H117-'01_Supuestos'!$F$9))*'01_Supuestos'!$F$18)-($J117*'01_Supuestos'!D32)-(IF('01_Supuestos'!D30=MAX('01_Supuestos'!$C$30:$M$30),'01_Supuestos'!$F$19,0))-(MAX(0,(((('01_Supuestos'!D31*$I117)*'01_Supuestos'!$F$11*($H117-'01_Supuestos'!$F$9))-((('01_Supuestos'!D31*$I117)*'01_Supuestos'!$F$11*($H117-'01_Supuestos'!$F$9))*'01_Supuestos'!$F$12)-(('01_Supuestos'!D31*$I117)*'01_Supuestos'!$F$11*$K117)-(IF(('01_Supuestos'!D31*$I117)&gt;0,'01_Supuestos'!$F$15,0)))-($J117*'01_Supuestos'!D33)))*'01_Supuestos'!$F$16)</f>
        <v/>
      </c>
      <c r="V117" s="101">
        <f>((('01_Supuestos'!E31*$I117)*'01_Supuestos'!$F$11*($H117-'01_Supuestos'!$F$9))-((('01_Supuestos'!E31*$I117)*'01_Supuestos'!$F$11*($H117-'01_Supuestos'!$F$9))*'01_Supuestos'!$F$12)-(('01_Supuestos'!E31*$I117)*'01_Supuestos'!$F$11*$K117)-(IF(('01_Supuestos'!E31*$I117)&gt;0,'01_Supuestos'!$F$15,0)))-((('01_Supuestos'!E31*$I117)*'01_Supuestos'!$F$11*($H117-'01_Supuestos'!$F$9))*'01_Supuestos'!$F$18)-($J117*'01_Supuestos'!E32)-(IF('01_Supuestos'!E30=MAX('01_Supuestos'!$C$30:$M$30),'01_Supuestos'!$F$19,0))-(MAX(0,(((('01_Supuestos'!E31*$I117)*'01_Supuestos'!$F$11*($H117-'01_Supuestos'!$F$9))-((('01_Supuestos'!E31*$I117)*'01_Supuestos'!$F$11*($H117-'01_Supuestos'!$F$9))*'01_Supuestos'!$F$12)-(('01_Supuestos'!E31*$I117)*'01_Supuestos'!$F$11*$K117)-(IF(('01_Supuestos'!E31*$I117)&gt;0,'01_Supuestos'!$F$15,0)))-($J117*'01_Supuestos'!E33)))*'01_Supuestos'!$F$16)</f>
        <v/>
      </c>
      <c r="W117" s="101">
        <f>((('01_Supuestos'!F31*$I117)*'01_Supuestos'!$F$11*($H117-'01_Supuestos'!$F$9))-((('01_Supuestos'!F31*$I117)*'01_Supuestos'!$F$11*($H117-'01_Supuestos'!$F$9))*'01_Supuestos'!$F$12)-(('01_Supuestos'!F31*$I117)*'01_Supuestos'!$F$11*$K117)-(IF(('01_Supuestos'!F31*$I117)&gt;0,'01_Supuestos'!$F$15,0)))-((('01_Supuestos'!F31*$I117)*'01_Supuestos'!$F$11*($H117-'01_Supuestos'!$F$9))*'01_Supuestos'!$F$18)-($J117*'01_Supuestos'!F32)-(IF('01_Supuestos'!F30=MAX('01_Supuestos'!$C$30:$M$30),'01_Supuestos'!$F$19,0))-(MAX(0,(((('01_Supuestos'!F31*$I117)*'01_Supuestos'!$F$11*($H117-'01_Supuestos'!$F$9))-((('01_Supuestos'!F31*$I117)*'01_Supuestos'!$F$11*($H117-'01_Supuestos'!$F$9))*'01_Supuestos'!$F$12)-(('01_Supuestos'!F31*$I117)*'01_Supuestos'!$F$11*$K117)-(IF(('01_Supuestos'!F31*$I117)&gt;0,'01_Supuestos'!$F$15,0)))-($J117*'01_Supuestos'!F33)))*'01_Supuestos'!$F$16)</f>
        <v/>
      </c>
      <c r="X117" s="101">
        <f>((('01_Supuestos'!G31*$I117)*'01_Supuestos'!$F$11*($H117-'01_Supuestos'!$F$9))-((('01_Supuestos'!G31*$I117)*'01_Supuestos'!$F$11*($H117-'01_Supuestos'!$F$9))*'01_Supuestos'!$F$12)-(('01_Supuestos'!G31*$I117)*'01_Supuestos'!$F$11*$K117)-(IF(('01_Supuestos'!G31*$I117)&gt;0,'01_Supuestos'!$F$15,0)))-((('01_Supuestos'!G31*$I117)*'01_Supuestos'!$F$11*($H117-'01_Supuestos'!$F$9))*'01_Supuestos'!$F$18)-($J117*'01_Supuestos'!G32)-(IF('01_Supuestos'!G30=MAX('01_Supuestos'!$C$30:$M$30),'01_Supuestos'!$F$19,0))-(MAX(0,(((('01_Supuestos'!G31*$I117)*'01_Supuestos'!$F$11*($H117-'01_Supuestos'!$F$9))-((('01_Supuestos'!G31*$I117)*'01_Supuestos'!$F$11*($H117-'01_Supuestos'!$F$9))*'01_Supuestos'!$F$12)-(('01_Supuestos'!G31*$I117)*'01_Supuestos'!$F$11*$K117)-(IF(('01_Supuestos'!G31*$I117)&gt;0,'01_Supuestos'!$F$15,0)))-($J117*'01_Supuestos'!G33)))*'01_Supuestos'!$F$16)</f>
        <v/>
      </c>
      <c r="Y117" s="101">
        <f>((('01_Supuestos'!H31*$I117)*'01_Supuestos'!$F$11*($H117-'01_Supuestos'!$F$9))-((('01_Supuestos'!H31*$I117)*'01_Supuestos'!$F$11*($H117-'01_Supuestos'!$F$9))*'01_Supuestos'!$F$12)-(('01_Supuestos'!H31*$I117)*'01_Supuestos'!$F$11*$K117)-(IF(('01_Supuestos'!H31*$I117)&gt;0,'01_Supuestos'!$F$15,0)))-((('01_Supuestos'!H31*$I117)*'01_Supuestos'!$F$11*($H117-'01_Supuestos'!$F$9))*'01_Supuestos'!$F$18)-($J117*'01_Supuestos'!H32)-(IF('01_Supuestos'!H30=MAX('01_Supuestos'!$C$30:$M$30),'01_Supuestos'!$F$19,0))-(MAX(0,(((('01_Supuestos'!H31*$I117)*'01_Supuestos'!$F$11*($H117-'01_Supuestos'!$F$9))-((('01_Supuestos'!H31*$I117)*'01_Supuestos'!$F$11*($H117-'01_Supuestos'!$F$9))*'01_Supuestos'!$F$12)-(('01_Supuestos'!H31*$I117)*'01_Supuestos'!$F$11*$K117)-(IF(('01_Supuestos'!H31*$I117)&gt;0,'01_Supuestos'!$F$15,0)))-($J117*'01_Supuestos'!H33)))*'01_Supuestos'!$F$16)</f>
        <v/>
      </c>
      <c r="Z117" s="101">
        <f>((('01_Supuestos'!I31*$I117)*'01_Supuestos'!$F$11*($H117-'01_Supuestos'!$F$9))-((('01_Supuestos'!I31*$I117)*'01_Supuestos'!$F$11*($H117-'01_Supuestos'!$F$9))*'01_Supuestos'!$F$12)-(('01_Supuestos'!I31*$I117)*'01_Supuestos'!$F$11*$K117)-(IF(('01_Supuestos'!I31*$I117)&gt;0,'01_Supuestos'!$F$15,0)))-((('01_Supuestos'!I31*$I117)*'01_Supuestos'!$F$11*($H117-'01_Supuestos'!$F$9))*'01_Supuestos'!$F$18)-($J117*'01_Supuestos'!I32)-(IF('01_Supuestos'!I30=MAX('01_Supuestos'!$C$30:$M$30),'01_Supuestos'!$F$19,0))-(MAX(0,(((('01_Supuestos'!I31*$I117)*'01_Supuestos'!$F$11*($H117-'01_Supuestos'!$F$9))-((('01_Supuestos'!I31*$I117)*'01_Supuestos'!$F$11*($H117-'01_Supuestos'!$F$9))*'01_Supuestos'!$F$12)-(('01_Supuestos'!I31*$I117)*'01_Supuestos'!$F$11*$K117)-(IF(('01_Supuestos'!I31*$I117)&gt;0,'01_Supuestos'!$F$15,0)))-($J117*'01_Supuestos'!I33)))*'01_Supuestos'!$F$16)</f>
        <v/>
      </c>
      <c r="AA117" s="101">
        <f>((('01_Supuestos'!J31*$I117)*'01_Supuestos'!$F$11*($H117-'01_Supuestos'!$F$9))-((('01_Supuestos'!J31*$I117)*'01_Supuestos'!$F$11*($H117-'01_Supuestos'!$F$9))*'01_Supuestos'!$F$12)-(('01_Supuestos'!J31*$I117)*'01_Supuestos'!$F$11*$K117)-(IF(('01_Supuestos'!J31*$I117)&gt;0,'01_Supuestos'!$F$15,0)))-((('01_Supuestos'!J31*$I117)*'01_Supuestos'!$F$11*($H117-'01_Supuestos'!$F$9))*'01_Supuestos'!$F$18)-($J117*'01_Supuestos'!J32)-(IF('01_Supuestos'!J30=MAX('01_Supuestos'!$C$30:$M$30),'01_Supuestos'!$F$19,0))-(MAX(0,(((('01_Supuestos'!J31*$I117)*'01_Supuestos'!$F$11*($H117-'01_Supuestos'!$F$9))-((('01_Supuestos'!J31*$I117)*'01_Supuestos'!$F$11*($H117-'01_Supuestos'!$F$9))*'01_Supuestos'!$F$12)-(('01_Supuestos'!J31*$I117)*'01_Supuestos'!$F$11*$K117)-(IF(('01_Supuestos'!J31*$I117)&gt;0,'01_Supuestos'!$F$15,0)))-($J117*'01_Supuestos'!J33)))*'01_Supuestos'!$F$16)</f>
        <v/>
      </c>
      <c r="AB117" s="101">
        <f>((('01_Supuestos'!K31*$I117)*'01_Supuestos'!$F$11*($H117-'01_Supuestos'!$F$9))-((('01_Supuestos'!K31*$I117)*'01_Supuestos'!$F$11*($H117-'01_Supuestos'!$F$9))*'01_Supuestos'!$F$12)-(('01_Supuestos'!K31*$I117)*'01_Supuestos'!$F$11*$K117)-(IF(('01_Supuestos'!K31*$I117)&gt;0,'01_Supuestos'!$F$15,0)))-((('01_Supuestos'!K31*$I117)*'01_Supuestos'!$F$11*($H117-'01_Supuestos'!$F$9))*'01_Supuestos'!$F$18)-($J117*'01_Supuestos'!K32)-(IF('01_Supuestos'!K30=MAX('01_Supuestos'!$C$30:$M$30),'01_Supuestos'!$F$19,0))-(MAX(0,(((('01_Supuestos'!K31*$I117)*'01_Supuestos'!$F$11*($H117-'01_Supuestos'!$F$9))-((('01_Supuestos'!K31*$I117)*'01_Supuestos'!$F$11*($H117-'01_Supuestos'!$F$9))*'01_Supuestos'!$F$12)-(('01_Supuestos'!K31*$I117)*'01_Supuestos'!$F$11*$K117)-(IF(('01_Supuestos'!K31*$I117)&gt;0,'01_Supuestos'!$F$15,0)))-($J117*'01_Supuestos'!K33)))*'01_Supuestos'!$F$16)</f>
        <v/>
      </c>
      <c r="AC117" s="101">
        <f>((('01_Supuestos'!L31*$I117)*'01_Supuestos'!$F$11*($H117-'01_Supuestos'!$F$9))-((('01_Supuestos'!L31*$I117)*'01_Supuestos'!$F$11*($H117-'01_Supuestos'!$F$9))*'01_Supuestos'!$F$12)-(('01_Supuestos'!L31*$I117)*'01_Supuestos'!$F$11*$K117)-(IF(('01_Supuestos'!L31*$I117)&gt;0,'01_Supuestos'!$F$15,0)))-((('01_Supuestos'!L31*$I117)*'01_Supuestos'!$F$11*($H117-'01_Supuestos'!$F$9))*'01_Supuestos'!$F$18)-($J117*'01_Supuestos'!L32)-(IF('01_Supuestos'!L30=MAX('01_Supuestos'!$C$30:$M$30),'01_Supuestos'!$F$19,0))-(MAX(0,(((('01_Supuestos'!L31*$I117)*'01_Supuestos'!$F$11*($H117-'01_Supuestos'!$F$9))-((('01_Supuestos'!L31*$I117)*'01_Supuestos'!$F$11*($H117-'01_Supuestos'!$F$9))*'01_Supuestos'!$F$12)-(('01_Supuestos'!L31*$I117)*'01_Supuestos'!$F$11*$K117)-(IF(('01_Supuestos'!L31*$I117)&gt;0,'01_Supuestos'!$F$15,0)))-($J117*'01_Supuestos'!L33)))*'01_Supuestos'!$F$16)</f>
        <v/>
      </c>
      <c r="AD117" s="101">
        <f>((('01_Supuestos'!M31*$I117)*'01_Supuestos'!$F$11*($H117-'01_Supuestos'!$F$9))-((('01_Supuestos'!M31*$I117)*'01_Supuestos'!$F$11*($H117-'01_Supuestos'!$F$9))*'01_Supuestos'!$F$12)-(('01_Supuestos'!M31*$I117)*'01_Supuestos'!$F$11*$K117)-(IF(('01_Supuestos'!M31*$I117)&gt;0,'01_Supuestos'!$F$15,0)))-((('01_Supuestos'!M31*$I117)*'01_Supuestos'!$F$11*($H117-'01_Supuestos'!$F$9))*'01_Supuestos'!$F$18)-($J117*'01_Supuestos'!M32)-(IF('01_Supuestos'!M30=MAX('01_Supuestos'!$C$30:$M$30),'01_Supuestos'!$F$19,0))-(MAX(0,(((('01_Supuestos'!M31*$I117)*'01_Supuestos'!$F$11*($H117-'01_Supuestos'!$F$9))-((('01_Supuestos'!M31*$I117)*'01_Supuestos'!$F$11*($H117-'01_Supuestos'!$F$9))*'01_Supuestos'!$F$12)-(('01_Supuestos'!M31*$I117)*'01_Supuestos'!$F$11*$K117)-(IF(('01_Supuestos'!M31*$I117)&gt;0,'01_Supuestos'!$F$15,0)))-($J117*'01_Supuestos'!M33)))*'01_Supuestos'!$F$16)</f>
        <v/>
      </c>
      <c r="AE117" s="101">
        <f>0</f>
        <v/>
      </c>
      <c r="AF117" s="108">
        <f>IF(S117&gt;R117,"Appraisal+Decision",IF(S117&lt;R117,"Develop Now","Indiferente"))</f>
        <v/>
      </c>
    </row>
    <row r="118">
      <c r="A118" s="6" t="n">
        <v>88</v>
      </c>
      <c r="B118" s="27">
        <f>RAND()</f>
        <v/>
      </c>
      <c r="C118" s="27">
        <f>RAND()</f>
        <v/>
      </c>
      <c r="D118" s="27">
        <f>RAND()</f>
        <v/>
      </c>
      <c r="E118" s="27">
        <f>RAND()</f>
        <v/>
      </c>
      <c r="F118" s="27">
        <f>RAND()</f>
        <v/>
      </c>
      <c r="G118" s="27">
        <f>RAND()</f>
        <v/>
      </c>
      <c r="H118" s="102">
        <f>IF(B118&lt;($B$11-$B$10)/($B$12-$B$10), $B$10+SQRT(B118*($B$11-$B$10)*($B$12-$B$10)), $B$12-SQRT((1-B118)*($B$12-$B$11)*($B$12-$B$10)))</f>
        <v/>
      </c>
      <c r="I118" s="27">
        <f>MAX(0.1,NORMINV(C118,$B$13,$B$14))</f>
        <v/>
      </c>
      <c r="J118" s="102">
        <f>'01_Supuestos'!$F$13*MAX(0.65,NORMINV(D118,1,$B$15))</f>
        <v/>
      </c>
      <c r="K118" s="102">
        <f>'01_Supuestos'!$F$14*MAX(0.6,NORMINV(E118,1,$B$16))</f>
        <v/>
      </c>
      <c r="L118" s="102">
        <f>--(F118&lt;=$B$5)</f>
        <v/>
      </c>
      <c r="M118" s="102">
        <f>IF(L118=1, IF(G118&lt;=$B$6, "+", "-"), IF(G118&lt;=(1-$B$7), "+", "-"))</f>
        <v/>
      </c>
      <c r="N118" s="103">
        <f>IF(M118="+",'05_Bayes_Arbol'!$B$16,'05_Bayes_Arbol'!$B$17)</f>
        <v/>
      </c>
      <c r="O118" s="102">
        <f>SUMPRODUCT(T118:AD118,'01_Supuestos'!$C$34:$M$34)</f>
        <v/>
      </c>
      <c r="P118" s="102">
        <f>N118*O118 + (1-N118)*$B$9</f>
        <v/>
      </c>
      <c r="Q118" s="102">
        <f>--(P118&gt;0)</f>
        <v/>
      </c>
      <c r="R118" s="102">
        <f>IF(L118=1,O118,$B$9)</f>
        <v/>
      </c>
      <c r="S118" s="102">
        <f>-$B$8 + IF(Q118=1, IF(L118=1,O118,$B$9), 0)</f>
        <v/>
      </c>
      <c r="T118" s="101">
        <f>((('01_Supuestos'!C31*$I118)*'01_Supuestos'!$F$11*($H118-'01_Supuestos'!$F$9))-((('01_Supuestos'!C31*$I118)*'01_Supuestos'!$F$11*($H118-'01_Supuestos'!$F$9))*'01_Supuestos'!$F$12)-(('01_Supuestos'!C31*$I118)*'01_Supuestos'!$F$11*$K118)-(IF(('01_Supuestos'!C31*$I118)&gt;0,'01_Supuestos'!$F$15,0)))-((('01_Supuestos'!C31*$I118)*'01_Supuestos'!$F$11*($H118-'01_Supuestos'!$F$9))*'01_Supuestos'!$F$18)-($J118*'01_Supuestos'!C32)-(IF('01_Supuestos'!C30=MAX('01_Supuestos'!$C$30:$M$30),'01_Supuestos'!$F$19,0))-(MAX(0,(((('01_Supuestos'!C31*$I118)*'01_Supuestos'!$F$11*($H118-'01_Supuestos'!$F$9))-((('01_Supuestos'!C31*$I118)*'01_Supuestos'!$F$11*($H118-'01_Supuestos'!$F$9))*'01_Supuestos'!$F$12)-(('01_Supuestos'!C31*$I118)*'01_Supuestos'!$F$11*$K118)-(IF(('01_Supuestos'!C31*$I118)&gt;0,'01_Supuestos'!$F$15,0)))-($J118*'01_Supuestos'!C33)))*'01_Supuestos'!$F$16)</f>
        <v/>
      </c>
      <c r="U118" s="101">
        <f>((('01_Supuestos'!D31*$I118)*'01_Supuestos'!$F$11*($H118-'01_Supuestos'!$F$9))-((('01_Supuestos'!D31*$I118)*'01_Supuestos'!$F$11*($H118-'01_Supuestos'!$F$9))*'01_Supuestos'!$F$12)-(('01_Supuestos'!D31*$I118)*'01_Supuestos'!$F$11*$K118)-(IF(('01_Supuestos'!D31*$I118)&gt;0,'01_Supuestos'!$F$15,0)))-((('01_Supuestos'!D31*$I118)*'01_Supuestos'!$F$11*($H118-'01_Supuestos'!$F$9))*'01_Supuestos'!$F$18)-($J118*'01_Supuestos'!D32)-(IF('01_Supuestos'!D30=MAX('01_Supuestos'!$C$30:$M$30),'01_Supuestos'!$F$19,0))-(MAX(0,(((('01_Supuestos'!D31*$I118)*'01_Supuestos'!$F$11*($H118-'01_Supuestos'!$F$9))-((('01_Supuestos'!D31*$I118)*'01_Supuestos'!$F$11*($H118-'01_Supuestos'!$F$9))*'01_Supuestos'!$F$12)-(('01_Supuestos'!D31*$I118)*'01_Supuestos'!$F$11*$K118)-(IF(('01_Supuestos'!D31*$I118)&gt;0,'01_Supuestos'!$F$15,0)))-($J118*'01_Supuestos'!D33)))*'01_Supuestos'!$F$16)</f>
        <v/>
      </c>
      <c r="V118" s="101">
        <f>((('01_Supuestos'!E31*$I118)*'01_Supuestos'!$F$11*($H118-'01_Supuestos'!$F$9))-((('01_Supuestos'!E31*$I118)*'01_Supuestos'!$F$11*($H118-'01_Supuestos'!$F$9))*'01_Supuestos'!$F$12)-(('01_Supuestos'!E31*$I118)*'01_Supuestos'!$F$11*$K118)-(IF(('01_Supuestos'!E31*$I118)&gt;0,'01_Supuestos'!$F$15,0)))-((('01_Supuestos'!E31*$I118)*'01_Supuestos'!$F$11*($H118-'01_Supuestos'!$F$9))*'01_Supuestos'!$F$18)-($J118*'01_Supuestos'!E32)-(IF('01_Supuestos'!E30=MAX('01_Supuestos'!$C$30:$M$30),'01_Supuestos'!$F$19,0))-(MAX(0,(((('01_Supuestos'!E31*$I118)*'01_Supuestos'!$F$11*($H118-'01_Supuestos'!$F$9))-((('01_Supuestos'!E31*$I118)*'01_Supuestos'!$F$11*($H118-'01_Supuestos'!$F$9))*'01_Supuestos'!$F$12)-(('01_Supuestos'!E31*$I118)*'01_Supuestos'!$F$11*$K118)-(IF(('01_Supuestos'!E31*$I118)&gt;0,'01_Supuestos'!$F$15,0)))-($J118*'01_Supuestos'!E33)))*'01_Supuestos'!$F$16)</f>
        <v/>
      </c>
      <c r="W118" s="101">
        <f>((('01_Supuestos'!F31*$I118)*'01_Supuestos'!$F$11*($H118-'01_Supuestos'!$F$9))-((('01_Supuestos'!F31*$I118)*'01_Supuestos'!$F$11*($H118-'01_Supuestos'!$F$9))*'01_Supuestos'!$F$12)-(('01_Supuestos'!F31*$I118)*'01_Supuestos'!$F$11*$K118)-(IF(('01_Supuestos'!F31*$I118)&gt;0,'01_Supuestos'!$F$15,0)))-((('01_Supuestos'!F31*$I118)*'01_Supuestos'!$F$11*($H118-'01_Supuestos'!$F$9))*'01_Supuestos'!$F$18)-($J118*'01_Supuestos'!F32)-(IF('01_Supuestos'!F30=MAX('01_Supuestos'!$C$30:$M$30),'01_Supuestos'!$F$19,0))-(MAX(0,(((('01_Supuestos'!F31*$I118)*'01_Supuestos'!$F$11*($H118-'01_Supuestos'!$F$9))-((('01_Supuestos'!F31*$I118)*'01_Supuestos'!$F$11*($H118-'01_Supuestos'!$F$9))*'01_Supuestos'!$F$12)-(('01_Supuestos'!F31*$I118)*'01_Supuestos'!$F$11*$K118)-(IF(('01_Supuestos'!F31*$I118)&gt;0,'01_Supuestos'!$F$15,0)))-($J118*'01_Supuestos'!F33)))*'01_Supuestos'!$F$16)</f>
        <v/>
      </c>
      <c r="X118" s="101">
        <f>((('01_Supuestos'!G31*$I118)*'01_Supuestos'!$F$11*($H118-'01_Supuestos'!$F$9))-((('01_Supuestos'!G31*$I118)*'01_Supuestos'!$F$11*($H118-'01_Supuestos'!$F$9))*'01_Supuestos'!$F$12)-(('01_Supuestos'!G31*$I118)*'01_Supuestos'!$F$11*$K118)-(IF(('01_Supuestos'!G31*$I118)&gt;0,'01_Supuestos'!$F$15,0)))-((('01_Supuestos'!G31*$I118)*'01_Supuestos'!$F$11*($H118-'01_Supuestos'!$F$9))*'01_Supuestos'!$F$18)-($J118*'01_Supuestos'!G32)-(IF('01_Supuestos'!G30=MAX('01_Supuestos'!$C$30:$M$30),'01_Supuestos'!$F$19,0))-(MAX(0,(((('01_Supuestos'!G31*$I118)*'01_Supuestos'!$F$11*($H118-'01_Supuestos'!$F$9))-((('01_Supuestos'!G31*$I118)*'01_Supuestos'!$F$11*($H118-'01_Supuestos'!$F$9))*'01_Supuestos'!$F$12)-(('01_Supuestos'!G31*$I118)*'01_Supuestos'!$F$11*$K118)-(IF(('01_Supuestos'!G31*$I118)&gt;0,'01_Supuestos'!$F$15,0)))-($J118*'01_Supuestos'!G33)))*'01_Supuestos'!$F$16)</f>
        <v/>
      </c>
      <c r="Y118" s="101">
        <f>((('01_Supuestos'!H31*$I118)*'01_Supuestos'!$F$11*($H118-'01_Supuestos'!$F$9))-((('01_Supuestos'!H31*$I118)*'01_Supuestos'!$F$11*($H118-'01_Supuestos'!$F$9))*'01_Supuestos'!$F$12)-(('01_Supuestos'!H31*$I118)*'01_Supuestos'!$F$11*$K118)-(IF(('01_Supuestos'!H31*$I118)&gt;0,'01_Supuestos'!$F$15,0)))-((('01_Supuestos'!H31*$I118)*'01_Supuestos'!$F$11*($H118-'01_Supuestos'!$F$9))*'01_Supuestos'!$F$18)-($J118*'01_Supuestos'!H32)-(IF('01_Supuestos'!H30=MAX('01_Supuestos'!$C$30:$M$30),'01_Supuestos'!$F$19,0))-(MAX(0,(((('01_Supuestos'!H31*$I118)*'01_Supuestos'!$F$11*($H118-'01_Supuestos'!$F$9))-((('01_Supuestos'!H31*$I118)*'01_Supuestos'!$F$11*($H118-'01_Supuestos'!$F$9))*'01_Supuestos'!$F$12)-(('01_Supuestos'!H31*$I118)*'01_Supuestos'!$F$11*$K118)-(IF(('01_Supuestos'!H31*$I118)&gt;0,'01_Supuestos'!$F$15,0)))-($J118*'01_Supuestos'!H33)))*'01_Supuestos'!$F$16)</f>
        <v/>
      </c>
      <c r="Z118" s="101">
        <f>((('01_Supuestos'!I31*$I118)*'01_Supuestos'!$F$11*($H118-'01_Supuestos'!$F$9))-((('01_Supuestos'!I31*$I118)*'01_Supuestos'!$F$11*($H118-'01_Supuestos'!$F$9))*'01_Supuestos'!$F$12)-(('01_Supuestos'!I31*$I118)*'01_Supuestos'!$F$11*$K118)-(IF(('01_Supuestos'!I31*$I118)&gt;0,'01_Supuestos'!$F$15,0)))-((('01_Supuestos'!I31*$I118)*'01_Supuestos'!$F$11*($H118-'01_Supuestos'!$F$9))*'01_Supuestos'!$F$18)-($J118*'01_Supuestos'!I32)-(IF('01_Supuestos'!I30=MAX('01_Supuestos'!$C$30:$M$30),'01_Supuestos'!$F$19,0))-(MAX(0,(((('01_Supuestos'!I31*$I118)*'01_Supuestos'!$F$11*($H118-'01_Supuestos'!$F$9))-((('01_Supuestos'!I31*$I118)*'01_Supuestos'!$F$11*($H118-'01_Supuestos'!$F$9))*'01_Supuestos'!$F$12)-(('01_Supuestos'!I31*$I118)*'01_Supuestos'!$F$11*$K118)-(IF(('01_Supuestos'!I31*$I118)&gt;0,'01_Supuestos'!$F$15,0)))-($J118*'01_Supuestos'!I33)))*'01_Supuestos'!$F$16)</f>
        <v/>
      </c>
      <c r="AA118" s="101">
        <f>((('01_Supuestos'!J31*$I118)*'01_Supuestos'!$F$11*($H118-'01_Supuestos'!$F$9))-((('01_Supuestos'!J31*$I118)*'01_Supuestos'!$F$11*($H118-'01_Supuestos'!$F$9))*'01_Supuestos'!$F$12)-(('01_Supuestos'!J31*$I118)*'01_Supuestos'!$F$11*$K118)-(IF(('01_Supuestos'!J31*$I118)&gt;0,'01_Supuestos'!$F$15,0)))-((('01_Supuestos'!J31*$I118)*'01_Supuestos'!$F$11*($H118-'01_Supuestos'!$F$9))*'01_Supuestos'!$F$18)-($J118*'01_Supuestos'!J32)-(IF('01_Supuestos'!J30=MAX('01_Supuestos'!$C$30:$M$30),'01_Supuestos'!$F$19,0))-(MAX(0,(((('01_Supuestos'!J31*$I118)*'01_Supuestos'!$F$11*($H118-'01_Supuestos'!$F$9))-((('01_Supuestos'!J31*$I118)*'01_Supuestos'!$F$11*($H118-'01_Supuestos'!$F$9))*'01_Supuestos'!$F$12)-(('01_Supuestos'!J31*$I118)*'01_Supuestos'!$F$11*$K118)-(IF(('01_Supuestos'!J31*$I118)&gt;0,'01_Supuestos'!$F$15,0)))-($J118*'01_Supuestos'!J33)))*'01_Supuestos'!$F$16)</f>
        <v/>
      </c>
      <c r="AB118" s="101">
        <f>((('01_Supuestos'!K31*$I118)*'01_Supuestos'!$F$11*($H118-'01_Supuestos'!$F$9))-((('01_Supuestos'!K31*$I118)*'01_Supuestos'!$F$11*($H118-'01_Supuestos'!$F$9))*'01_Supuestos'!$F$12)-(('01_Supuestos'!K31*$I118)*'01_Supuestos'!$F$11*$K118)-(IF(('01_Supuestos'!K31*$I118)&gt;0,'01_Supuestos'!$F$15,0)))-((('01_Supuestos'!K31*$I118)*'01_Supuestos'!$F$11*($H118-'01_Supuestos'!$F$9))*'01_Supuestos'!$F$18)-($J118*'01_Supuestos'!K32)-(IF('01_Supuestos'!K30=MAX('01_Supuestos'!$C$30:$M$30),'01_Supuestos'!$F$19,0))-(MAX(0,(((('01_Supuestos'!K31*$I118)*'01_Supuestos'!$F$11*($H118-'01_Supuestos'!$F$9))-((('01_Supuestos'!K31*$I118)*'01_Supuestos'!$F$11*($H118-'01_Supuestos'!$F$9))*'01_Supuestos'!$F$12)-(('01_Supuestos'!K31*$I118)*'01_Supuestos'!$F$11*$K118)-(IF(('01_Supuestos'!K31*$I118)&gt;0,'01_Supuestos'!$F$15,0)))-($J118*'01_Supuestos'!K33)))*'01_Supuestos'!$F$16)</f>
        <v/>
      </c>
      <c r="AC118" s="101">
        <f>((('01_Supuestos'!L31*$I118)*'01_Supuestos'!$F$11*($H118-'01_Supuestos'!$F$9))-((('01_Supuestos'!L31*$I118)*'01_Supuestos'!$F$11*($H118-'01_Supuestos'!$F$9))*'01_Supuestos'!$F$12)-(('01_Supuestos'!L31*$I118)*'01_Supuestos'!$F$11*$K118)-(IF(('01_Supuestos'!L31*$I118)&gt;0,'01_Supuestos'!$F$15,0)))-((('01_Supuestos'!L31*$I118)*'01_Supuestos'!$F$11*($H118-'01_Supuestos'!$F$9))*'01_Supuestos'!$F$18)-($J118*'01_Supuestos'!L32)-(IF('01_Supuestos'!L30=MAX('01_Supuestos'!$C$30:$M$30),'01_Supuestos'!$F$19,0))-(MAX(0,(((('01_Supuestos'!L31*$I118)*'01_Supuestos'!$F$11*($H118-'01_Supuestos'!$F$9))-((('01_Supuestos'!L31*$I118)*'01_Supuestos'!$F$11*($H118-'01_Supuestos'!$F$9))*'01_Supuestos'!$F$12)-(('01_Supuestos'!L31*$I118)*'01_Supuestos'!$F$11*$K118)-(IF(('01_Supuestos'!L31*$I118)&gt;0,'01_Supuestos'!$F$15,0)))-($J118*'01_Supuestos'!L33)))*'01_Supuestos'!$F$16)</f>
        <v/>
      </c>
      <c r="AD118" s="101">
        <f>((('01_Supuestos'!M31*$I118)*'01_Supuestos'!$F$11*($H118-'01_Supuestos'!$F$9))-((('01_Supuestos'!M31*$I118)*'01_Supuestos'!$F$11*($H118-'01_Supuestos'!$F$9))*'01_Supuestos'!$F$12)-(('01_Supuestos'!M31*$I118)*'01_Supuestos'!$F$11*$K118)-(IF(('01_Supuestos'!M31*$I118)&gt;0,'01_Supuestos'!$F$15,0)))-((('01_Supuestos'!M31*$I118)*'01_Supuestos'!$F$11*($H118-'01_Supuestos'!$F$9))*'01_Supuestos'!$F$18)-($J118*'01_Supuestos'!M32)-(IF('01_Supuestos'!M30=MAX('01_Supuestos'!$C$30:$M$30),'01_Supuestos'!$F$19,0))-(MAX(0,(((('01_Supuestos'!M31*$I118)*'01_Supuestos'!$F$11*($H118-'01_Supuestos'!$F$9))-((('01_Supuestos'!M31*$I118)*'01_Supuestos'!$F$11*($H118-'01_Supuestos'!$F$9))*'01_Supuestos'!$F$12)-(('01_Supuestos'!M31*$I118)*'01_Supuestos'!$F$11*$K118)-(IF(('01_Supuestos'!M31*$I118)&gt;0,'01_Supuestos'!$F$15,0)))-($J118*'01_Supuestos'!M33)))*'01_Supuestos'!$F$16)</f>
        <v/>
      </c>
      <c r="AE118" s="101">
        <f>0</f>
        <v/>
      </c>
      <c r="AF118" s="108">
        <f>IF(S118&gt;R118,"Appraisal+Decision",IF(S118&lt;R118,"Develop Now","Indiferente"))</f>
        <v/>
      </c>
    </row>
    <row r="119">
      <c r="A119" s="6" t="n">
        <v>89</v>
      </c>
      <c r="B119" s="27">
        <f>RAND()</f>
        <v/>
      </c>
      <c r="C119" s="27">
        <f>RAND()</f>
        <v/>
      </c>
      <c r="D119" s="27">
        <f>RAND()</f>
        <v/>
      </c>
      <c r="E119" s="27">
        <f>RAND()</f>
        <v/>
      </c>
      <c r="F119" s="27">
        <f>RAND()</f>
        <v/>
      </c>
      <c r="G119" s="27">
        <f>RAND()</f>
        <v/>
      </c>
      <c r="H119" s="102">
        <f>IF(B119&lt;($B$11-$B$10)/($B$12-$B$10), $B$10+SQRT(B119*($B$11-$B$10)*($B$12-$B$10)), $B$12-SQRT((1-B119)*($B$12-$B$11)*($B$12-$B$10)))</f>
        <v/>
      </c>
      <c r="I119" s="27">
        <f>MAX(0.1,NORMINV(C119,$B$13,$B$14))</f>
        <v/>
      </c>
      <c r="J119" s="102">
        <f>'01_Supuestos'!$F$13*MAX(0.65,NORMINV(D119,1,$B$15))</f>
        <v/>
      </c>
      <c r="K119" s="102">
        <f>'01_Supuestos'!$F$14*MAX(0.6,NORMINV(E119,1,$B$16))</f>
        <v/>
      </c>
      <c r="L119" s="102">
        <f>--(F119&lt;=$B$5)</f>
        <v/>
      </c>
      <c r="M119" s="102">
        <f>IF(L119=1, IF(G119&lt;=$B$6, "+", "-"), IF(G119&lt;=(1-$B$7), "+", "-"))</f>
        <v/>
      </c>
      <c r="N119" s="103">
        <f>IF(M119="+",'05_Bayes_Arbol'!$B$16,'05_Bayes_Arbol'!$B$17)</f>
        <v/>
      </c>
      <c r="O119" s="102">
        <f>SUMPRODUCT(T119:AD119,'01_Supuestos'!$C$34:$M$34)</f>
        <v/>
      </c>
      <c r="P119" s="102">
        <f>N119*O119 + (1-N119)*$B$9</f>
        <v/>
      </c>
      <c r="Q119" s="102">
        <f>--(P119&gt;0)</f>
        <v/>
      </c>
      <c r="R119" s="102">
        <f>IF(L119=1,O119,$B$9)</f>
        <v/>
      </c>
      <c r="S119" s="102">
        <f>-$B$8 + IF(Q119=1, IF(L119=1,O119,$B$9), 0)</f>
        <v/>
      </c>
      <c r="T119" s="101">
        <f>((('01_Supuestos'!C31*$I119)*'01_Supuestos'!$F$11*($H119-'01_Supuestos'!$F$9))-((('01_Supuestos'!C31*$I119)*'01_Supuestos'!$F$11*($H119-'01_Supuestos'!$F$9))*'01_Supuestos'!$F$12)-(('01_Supuestos'!C31*$I119)*'01_Supuestos'!$F$11*$K119)-(IF(('01_Supuestos'!C31*$I119)&gt;0,'01_Supuestos'!$F$15,0)))-((('01_Supuestos'!C31*$I119)*'01_Supuestos'!$F$11*($H119-'01_Supuestos'!$F$9))*'01_Supuestos'!$F$18)-($J119*'01_Supuestos'!C32)-(IF('01_Supuestos'!C30=MAX('01_Supuestos'!$C$30:$M$30),'01_Supuestos'!$F$19,0))-(MAX(0,(((('01_Supuestos'!C31*$I119)*'01_Supuestos'!$F$11*($H119-'01_Supuestos'!$F$9))-((('01_Supuestos'!C31*$I119)*'01_Supuestos'!$F$11*($H119-'01_Supuestos'!$F$9))*'01_Supuestos'!$F$12)-(('01_Supuestos'!C31*$I119)*'01_Supuestos'!$F$11*$K119)-(IF(('01_Supuestos'!C31*$I119)&gt;0,'01_Supuestos'!$F$15,0)))-($J119*'01_Supuestos'!C33)))*'01_Supuestos'!$F$16)</f>
        <v/>
      </c>
      <c r="U119" s="101">
        <f>((('01_Supuestos'!D31*$I119)*'01_Supuestos'!$F$11*($H119-'01_Supuestos'!$F$9))-((('01_Supuestos'!D31*$I119)*'01_Supuestos'!$F$11*($H119-'01_Supuestos'!$F$9))*'01_Supuestos'!$F$12)-(('01_Supuestos'!D31*$I119)*'01_Supuestos'!$F$11*$K119)-(IF(('01_Supuestos'!D31*$I119)&gt;0,'01_Supuestos'!$F$15,0)))-((('01_Supuestos'!D31*$I119)*'01_Supuestos'!$F$11*($H119-'01_Supuestos'!$F$9))*'01_Supuestos'!$F$18)-($J119*'01_Supuestos'!D32)-(IF('01_Supuestos'!D30=MAX('01_Supuestos'!$C$30:$M$30),'01_Supuestos'!$F$19,0))-(MAX(0,(((('01_Supuestos'!D31*$I119)*'01_Supuestos'!$F$11*($H119-'01_Supuestos'!$F$9))-((('01_Supuestos'!D31*$I119)*'01_Supuestos'!$F$11*($H119-'01_Supuestos'!$F$9))*'01_Supuestos'!$F$12)-(('01_Supuestos'!D31*$I119)*'01_Supuestos'!$F$11*$K119)-(IF(('01_Supuestos'!D31*$I119)&gt;0,'01_Supuestos'!$F$15,0)))-($J119*'01_Supuestos'!D33)))*'01_Supuestos'!$F$16)</f>
        <v/>
      </c>
      <c r="V119" s="101">
        <f>((('01_Supuestos'!E31*$I119)*'01_Supuestos'!$F$11*($H119-'01_Supuestos'!$F$9))-((('01_Supuestos'!E31*$I119)*'01_Supuestos'!$F$11*($H119-'01_Supuestos'!$F$9))*'01_Supuestos'!$F$12)-(('01_Supuestos'!E31*$I119)*'01_Supuestos'!$F$11*$K119)-(IF(('01_Supuestos'!E31*$I119)&gt;0,'01_Supuestos'!$F$15,0)))-((('01_Supuestos'!E31*$I119)*'01_Supuestos'!$F$11*($H119-'01_Supuestos'!$F$9))*'01_Supuestos'!$F$18)-($J119*'01_Supuestos'!E32)-(IF('01_Supuestos'!E30=MAX('01_Supuestos'!$C$30:$M$30),'01_Supuestos'!$F$19,0))-(MAX(0,(((('01_Supuestos'!E31*$I119)*'01_Supuestos'!$F$11*($H119-'01_Supuestos'!$F$9))-((('01_Supuestos'!E31*$I119)*'01_Supuestos'!$F$11*($H119-'01_Supuestos'!$F$9))*'01_Supuestos'!$F$12)-(('01_Supuestos'!E31*$I119)*'01_Supuestos'!$F$11*$K119)-(IF(('01_Supuestos'!E31*$I119)&gt;0,'01_Supuestos'!$F$15,0)))-($J119*'01_Supuestos'!E33)))*'01_Supuestos'!$F$16)</f>
        <v/>
      </c>
      <c r="W119" s="101">
        <f>((('01_Supuestos'!F31*$I119)*'01_Supuestos'!$F$11*($H119-'01_Supuestos'!$F$9))-((('01_Supuestos'!F31*$I119)*'01_Supuestos'!$F$11*($H119-'01_Supuestos'!$F$9))*'01_Supuestos'!$F$12)-(('01_Supuestos'!F31*$I119)*'01_Supuestos'!$F$11*$K119)-(IF(('01_Supuestos'!F31*$I119)&gt;0,'01_Supuestos'!$F$15,0)))-((('01_Supuestos'!F31*$I119)*'01_Supuestos'!$F$11*($H119-'01_Supuestos'!$F$9))*'01_Supuestos'!$F$18)-($J119*'01_Supuestos'!F32)-(IF('01_Supuestos'!F30=MAX('01_Supuestos'!$C$30:$M$30),'01_Supuestos'!$F$19,0))-(MAX(0,(((('01_Supuestos'!F31*$I119)*'01_Supuestos'!$F$11*($H119-'01_Supuestos'!$F$9))-((('01_Supuestos'!F31*$I119)*'01_Supuestos'!$F$11*($H119-'01_Supuestos'!$F$9))*'01_Supuestos'!$F$12)-(('01_Supuestos'!F31*$I119)*'01_Supuestos'!$F$11*$K119)-(IF(('01_Supuestos'!F31*$I119)&gt;0,'01_Supuestos'!$F$15,0)))-($J119*'01_Supuestos'!F33)))*'01_Supuestos'!$F$16)</f>
        <v/>
      </c>
      <c r="X119" s="101">
        <f>((('01_Supuestos'!G31*$I119)*'01_Supuestos'!$F$11*($H119-'01_Supuestos'!$F$9))-((('01_Supuestos'!G31*$I119)*'01_Supuestos'!$F$11*($H119-'01_Supuestos'!$F$9))*'01_Supuestos'!$F$12)-(('01_Supuestos'!G31*$I119)*'01_Supuestos'!$F$11*$K119)-(IF(('01_Supuestos'!G31*$I119)&gt;0,'01_Supuestos'!$F$15,0)))-((('01_Supuestos'!G31*$I119)*'01_Supuestos'!$F$11*($H119-'01_Supuestos'!$F$9))*'01_Supuestos'!$F$18)-($J119*'01_Supuestos'!G32)-(IF('01_Supuestos'!G30=MAX('01_Supuestos'!$C$30:$M$30),'01_Supuestos'!$F$19,0))-(MAX(0,(((('01_Supuestos'!G31*$I119)*'01_Supuestos'!$F$11*($H119-'01_Supuestos'!$F$9))-((('01_Supuestos'!G31*$I119)*'01_Supuestos'!$F$11*($H119-'01_Supuestos'!$F$9))*'01_Supuestos'!$F$12)-(('01_Supuestos'!G31*$I119)*'01_Supuestos'!$F$11*$K119)-(IF(('01_Supuestos'!G31*$I119)&gt;0,'01_Supuestos'!$F$15,0)))-($J119*'01_Supuestos'!G33)))*'01_Supuestos'!$F$16)</f>
        <v/>
      </c>
      <c r="Y119" s="101">
        <f>((('01_Supuestos'!H31*$I119)*'01_Supuestos'!$F$11*($H119-'01_Supuestos'!$F$9))-((('01_Supuestos'!H31*$I119)*'01_Supuestos'!$F$11*($H119-'01_Supuestos'!$F$9))*'01_Supuestos'!$F$12)-(('01_Supuestos'!H31*$I119)*'01_Supuestos'!$F$11*$K119)-(IF(('01_Supuestos'!H31*$I119)&gt;0,'01_Supuestos'!$F$15,0)))-((('01_Supuestos'!H31*$I119)*'01_Supuestos'!$F$11*($H119-'01_Supuestos'!$F$9))*'01_Supuestos'!$F$18)-($J119*'01_Supuestos'!H32)-(IF('01_Supuestos'!H30=MAX('01_Supuestos'!$C$30:$M$30),'01_Supuestos'!$F$19,0))-(MAX(0,(((('01_Supuestos'!H31*$I119)*'01_Supuestos'!$F$11*($H119-'01_Supuestos'!$F$9))-((('01_Supuestos'!H31*$I119)*'01_Supuestos'!$F$11*($H119-'01_Supuestos'!$F$9))*'01_Supuestos'!$F$12)-(('01_Supuestos'!H31*$I119)*'01_Supuestos'!$F$11*$K119)-(IF(('01_Supuestos'!H31*$I119)&gt;0,'01_Supuestos'!$F$15,0)))-($J119*'01_Supuestos'!H33)))*'01_Supuestos'!$F$16)</f>
        <v/>
      </c>
      <c r="Z119" s="101">
        <f>((('01_Supuestos'!I31*$I119)*'01_Supuestos'!$F$11*($H119-'01_Supuestos'!$F$9))-((('01_Supuestos'!I31*$I119)*'01_Supuestos'!$F$11*($H119-'01_Supuestos'!$F$9))*'01_Supuestos'!$F$12)-(('01_Supuestos'!I31*$I119)*'01_Supuestos'!$F$11*$K119)-(IF(('01_Supuestos'!I31*$I119)&gt;0,'01_Supuestos'!$F$15,0)))-((('01_Supuestos'!I31*$I119)*'01_Supuestos'!$F$11*($H119-'01_Supuestos'!$F$9))*'01_Supuestos'!$F$18)-($J119*'01_Supuestos'!I32)-(IF('01_Supuestos'!I30=MAX('01_Supuestos'!$C$30:$M$30),'01_Supuestos'!$F$19,0))-(MAX(0,(((('01_Supuestos'!I31*$I119)*'01_Supuestos'!$F$11*($H119-'01_Supuestos'!$F$9))-((('01_Supuestos'!I31*$I119)*'01_Supuestos'!$F$11*($H119-'01_Supuestos'!$F$9))*'01_Supuestos'!$F$12)-(('01_Supuestos'!I31*$I119)*'01_Supuestos'!$F$11*$K119)-(IF(('01_Supuestos'!I31*$I119)&gt;0,'01_Supuestos'!$F$15,0)))-($J119*'01_Supuestos'!I33)))*'01_Supuestos'!$F$16)</f>
        <v/>
      </c>
      <c r="AA119" s="101">
        <f>((('01_Supuestos'!J31*$I119)*'01_Supuestos'!$F$11*($H119-'01_Supuestos'!$F$9))-((('01_Supuestos'!J31*$I119)*'01_Supuestos'!$F$11*($H119-'01_Supuestos'!$F$9))*'01_Supuestos'!$F$12)-(('01_Supuestos'!J31*$I119)*'01_Supuestos'!$F$11*$K119)-(IF(('01_Supuestos'!J31*$I119)&gt;0,'01_Supuestos'!$F$15,0)))-((('01_Supuestos'!J31*$I119)*'01_Supuestos'!$F$11*($H119-'01_Supuestos'!$F$9))*'01_Supuestos'!$F$18)-($J119*'01_Supuestos'!J32)-(IF('01_Supuestos'!J30=MAX('01_Supuestos'!$C$30:$M$30),'01_Supuestos'!$F$19,0))-(MAX(0,(((('01_Supuestos'!J31*$I119)*'01_Supuestos'!$F$11*($H119-'01_Supuestos'!$F$9))-((('01_Supuestos'!J31*$I119)*'01_Supuestos'!$F$11*($H119-'01_Supuestos'!$F$9))*'01_Supuestos'!$F$12)-(('01_Supuestos'!J31*$I119)*'01_Supuestos'!$F$11*$K119)-(IF(('01_Supuestos'!J31*$I119)&gt;0,'01_Supuestos'!$F$15,0)))-($J119*'01_Supuestos'!J33)))*'01_Supuestos'!$F$16)</f>
        <v/>
      </c>
      <c r="AB119" s="101">
        <f>((('01_Supuestos'!K31*$I119)*'01_Supuestos'!$F$11*($H119-'01_Supuestos'!$F$9))-((('01_Supuestos'!K31*$I119)*'01_Supuestos'!$F$11*($H119-'01_Supuestos'!$F$9))*'01_Supuestos'!$F$12)-(('01_Supuestos'!K31*$I119)*'01_Supuestos'!$F$11*$K119)-(IF(('01_Supuestos'!K31*$I119)&gt;0,'01_Supuestos'!$F$15,0)))-((('01_Supuestos'!K31*$I119)*'01_Supuestos'!$F$11*($H119-'01_Supuestos'!$F$9))*'01_Supuestos'!$F$18)-($J119*'01_Supuestos'!K32)-(IF('01_Supuestos'!K30=MAX('01_Supuestos'!$C$30:$M$30),'01_Supuestos'!$F$19,0))-(MAX(0,(((('01_Supuestos'!K31*$I119)*'01_Supuestos'!$F$11*($H119-'01_Supuestos'!$F$9))-((('01_Supuestos'!K31*$I119)*'01_Supuestos'!$F$11*($H119-'01_Supuestos'!$F$9))*'01_Supuestos'!$F$12)-(('01_Supuestos'!K31*$I119)*'01_Supuestos'!$F$11*$K119)-(IF(('01_Supuestos'!K31*$I119)&gt;0,'01_Supuestos'!$F$15,0)))-($J119*'01_Supuestos'!K33)))*'01_Supuestos'!$F$16)</f>
        <v/>
      </c>
      <c r="AC119" s="101">
        <f>((('01_Supuestos'!L31*$I119)*'01_Supuestos'!$F$11*($H119-'01_Supuestos'!$F$9))-((('01_Supuestos'!L31*$I119)*'01_Supuestos'!$F$11*($H119-'01_Supuestos'!$F$9))*'01_Supuestos'!$F$12)-(('01_Supuestos'!L31*$I119)*'01_Supuestos'!$F$11*$K119)-(IF(('01_Supuestos'!L31*$I119)&gt;0,'01_Supuestos'!$F$15,0)))-((('01_Supuestos'!L31*$I119)*'01_Supuestos'!$F$11*($H119-'01_Supuestos'!$F$9))*'01_Supuestos'!$F$18)-($J119*'01_Supuestos'!L32)-(IF('01_Supuestos'!L30=MAX('01_Supuestos'!$C$30:$M$30),'01_Supuestos'!$F$19,0))-(MAX(0,(((('01_Supuestos'!L31*$I119)*'01_Supuestos'!$F$11*($H119-'01_Supuestos'!$F$9))-((('01_Supuestos'!L31*$I119)*'01_Supuestos'!$F$11*($H119-'01_Supuestos'!$F$9))*'01_Supuestos'!$F$12)-(('01_Supuestos'!L31*$I119)*'01_Supuestos'!$F$11*$K119)-(IF(('01_Supuestos'!L31*$I119)&gt;0,'01_Supuestos'!$F$15,0)))-($J119*'01_Supuestos'!L33)))*'01_Supuestos'!$F$16)</f>
        <v/>
      </c>
      <c r="AD119" s="101">
        <f>((('01_Supuestos'!M31*$I119)*'01_Supuestos'!$F$11*($H119-'01_Supuestos'!$F$9))-((('01_Supuestos'!M31*$I119)*'01_Supuestos'!$F$11*($H119-'01_Supuestos'!$F$9))*'01_Supuestos'!$F$12)-(('01_Supuestos'!M31*$I119)*'01_Supuestos'!$F$11*$K119)-(IF(('01_Supuestos'!M31*$I119)&gt;0,'01_Supuestos'!$F$15,0)))-((('01_Supuestos'!M31*$I119)*'01_Supuestos'!$F$11*($H119-'01_Supuestos'!$F$9))*'01_Supuestos'!$F$18)-($J119*'01_Supuestos'!M32)-(IF('01_Supuestos'!M30=MAX('01_Supuestos'!$C$30:$M$30),'01_Supuestos'!$F$19,0))-(MAX(0,(((('01_Supuestos'!M31*$I119)*'01_Supuestos'!$F$11*($H119-'01_Supuestos'!$F$9))-((('01_Supuestos'!M31*$I119)*'01_Supuestos'!$F$11*($H119-'01_Supuestos'!$F$9))*'01_Supuestos'!$F$12)-(('01_Supuestos'!M31*$I119)*'01_Supuestos'!$F$11*$K119)-(IF(('01_Supuestos'!M31*$I119)&gt;0,'01_Supuestos'!$F$15,0)))-($J119*'01_Supuestos'!M33)))*'01_Supuestos'!$F$16)</f>
        <v/>
      </c>
      <c r="AE119" s="101">
        <f>0</f>
        <v/>
      </c>
      <c r="AF119" s="108">
        <f>IF(S119&gt;R119,"Appraisal+Decision",IF(S119&lt;R119,"Develop Now","Indiferente"))</f>
        <v/>
      </c>
    </row>
    <row r="120">
      <c r="A120" s="6" t="n">
        <v>90</v>
      </c>
      <c r="B120" s="27">
        <f>RAND()</f>
        <v/>
      </c>
      <c r="C120" s="27">
        <f>RAND()</f>
        <v/>
      </c>
      <c r="D120" s="27">
        <f>RAND()</f>
        <v/>
      </c>
      <c r="E120" s="27">
        <f>RAND()</f>
        <v/>
      </c>
      <c r="F120" s="27">
        <f>RAND()</f>
        <v/>
      </c>
      <c r="G120" s="27">
        <f>RAND()</f>
        <v/>
      </c>
      <c r="H120" s="102">
        <f>IF(B120&lt;($B$11-$B$10)/($B$12-$B$10), $B$10+SQRT(B120*($B$11-$B$10)*($B$12-$B$10)), $B$12-SQRT((1-B120)*($B$12-$B$11)*($B$12-$B$10)))</f>
        <v/>
      </c>
      <c r="I120" s="27">
        <f>MAX(0.1,NORMINV(C120,$B$13,$B$14))</f>
        <v/>
      </c>
      <c r="J120" s="102">
        <f>'01_Supuestos'!$F$13*MAX(0.65,NORMINV(D120,1,$B$15))</f>
        <v/>
      </c>
      <c r="K120" s="102">
        <f>'01_Supuestos'!$F$14*MAX(0.6,NORMINV(E120,1,$B$16))</f>
        <v/>
      </c>
      <c r="L120" s="102">
        <f>--(F120&lt;=$B$5)</f>
        <v/>
      </c>
      <c r="M120" s="102">
        <f>IF(L120=1, IF(G120&lt;=$B$6, "+", "-"), IF(G120&lt;=(1-$B$7), "+", "-"))</f>
        <v/>
      </c>
      <c r="N120" s="103">
        <f>IF(M120="+",'05_Bayes_Arbol'!$B$16,'05_Bayes_Arbol'!$B$17)</f>
        <v/>
      </c>
      <c r="O120" s="102">
        <f>SUMPRODUCT(T120:AD120,'01_Supuestos'!$C$34:$M$34)</f>
        <v/>
      </c>
      <c r="P120" s="102">
        <f>N120*O120 + (1-N120)*$B$9</f>
        <v/>
      </c>
      <c r="Q120" s="102">
        <f>--(P120&gt;0)</f>
        <v/>
      </c>
      <c r="R120" s="102">
        <f>IF(L120=1,O120,$B$9)</f>
        <v/>
      </c>
      <c r="S120" s="102">
        <f>-$B$8 + IF(Q120=1, IF(L120=1,O120,$B$9), 0)</f>
        <v/>
      </c>
      <c r="T120" s="101">
        <f>((('01_Supuestos'!C31*$I120)*'01_Supuestos'!$F$11*($H120-'01_Supuestos'!$F$9))-((('01_Supuestos'!C31*$I120)*'01_Supuestos'!$F$11*($H120-'01_Supuestos'!$F$9))*'01_Supuestos'!$F$12)-(('01_Supuestos'!C31*$I120)*'01_Supuestos'!$F$11*$K120)-(IF(('01_Supuestos'!C31*$I120)&gt;0,'01_Supuestos'!$F$15,0)))-((('01_Supuestos'!C31*$I120)*'01_Supuestos'!$F$11*($H120-'01_Supuestos'!$F$9))*'01_Supuestos'!$F$18)-($J120*'01_Supuestos'!C32)-(IF('01_Supuestos'!C30=MAX('01_Supuestos'!$C$30:$M$30),'01_Supuestos'!$F$19,0))-(MAX(0,(((('01_Supuestos'!C31*$I120)*'01_Supuestos'!$F$11*($H120-'01_Supuestos'!$F$9))-((('01_Supuestos'!C31*$I120)*'01_Supuestos'!$F$11*($H120-'01_Supuestos'!$F$9))*'01_Supuestos'!$F$12)-(('01_Supuestos'!C31*$I120)*'01_Supuestos'!$F$11*$K120)-(IF(('01_Supuestos'!C31*$I120)&gt;0,'01_Supuestos'!$F$15,0)))-($J120*'01_Supuestos'!C33)))*'01_Supuestos'!$F$16)</f>
        <v/>
      </c>
      <c r="U120" s="101">
        <f>((('01_Supuestos'!D31*$I120)*'01_Supuestos'!$F$11*($H120-'01_Supuestos'!$F$9))-((('01_Supuestos'!D31*$I120)*'01_Supuestos'!$F$11*($H120-'01_Supuestos'!$F$9))*'01_Supuestos'!$F$12)-(('01_Supuestos'!D31*$I120)*'01_Supuestos'!$F$11*$K120)-(IF(('01_Supuestos'!D31*$I120)&gt;0,'01_Supuestos'!$F$15,0)))-((('01_Supuestos'!D31*$I120)*'01_Supuestos'!$F$11*($H120-'01_Supuestos'!$F$9))*'01_Supuestos'!$F$18)-($J120*'01_Supuestos'!D32)-(IF('01_Supuestos'!D30=MAX('01_Supuestos'!$C$30:$M$30),'01_Supuestos'!$F$19,0))-(MAX(0,(((('01_Supuestos'!D31*$I120)*'01_Supuestos'!$F$11*($H120-'01_Supuestos'!$F$9))-((('01_Supuestos'!D31*$I120)*'01_Supuestos'!$F$11*($H120-'01_Supuestos'!$F$9))*'01_Supuestos'!$F$12)-(('01_Supuestos'!D31*$I120)*'01_Supuestos'!$F$11*$K120)-(IF(('01_Supuestos'!D31*$I120)&gt;0,'01_Supuestos'!$F$15,0)))-($J120*'01_Supuestos'!D33)))*'01_Supuestos'!$F$16)</f>
        <v/>
      </c>
      <c r="V120" s="101">
        <f>((('01_Supuestos'!E31*$I120)*'01_Supuestos'!$F$11*($H120-'01_Supuestos'!$F$9))-((('01_Supuestos'!E31*$I120)*'01_Supuestos'!$F$11*($H120-'01_Supuestos'!$F$9))*'01_Supuestos'!$F$12)-(('01_Supuestos'!E31*$I120)*'01_Supuestos'!$F$11*$K120)-(IF(('01_Supuestos'!E31*$I120)&gt;0,'01_Supuestos'!$F$15,0)))-((('01_Supuestos'!E31*$I120)*'01_Supuestos'!$F$11*($H120-'01_Supuestos'!$F$9))*'01_Supuestos'!$F$18)-($J120*'01_Supuestos'!E32)-(IF('01_Supuestos'!E30=MAX('01_Supuestos'!$C$30:$M$30),'01_Supuestos'!$F$19,0))-(MAX(0,(((('01_Supuestos'!E31*$I120)*'01_Supuestos'!$F$11*($H120-'01_Supuestos'!$F$9))-((('01_Supuestos'!E31*$I120)*'01_Supuestos'!$F$11*($H120-'01_Supuestos'!$F$9))*'01_Supuestos'!$F$12)-(('01_Supuestos'!E31*$I120)*'01_Supuestos'!$F$11*$K120)-(IF(('01_Supuestos'!E31*$I120)&gt;0,'01_Supuestos'!$F$15,0)))-($J120*'01_Supuestos'!E33)))*'01_Supuestos'!$F$16)</f>
        <v/>
      </c>
      <c r="W120" s="101">
        <f>((('01_Supuestos'!F31*$I120)*'01_Supuestos'!$F$11*($H120-'01_Supuestos'!$F$9))-((('01_Supuestos'!F31*$I120)*'01_Supuestos'!$F$11*($H120-'01_Supuestos'!$F$9))*'01_Supuestos'!$F$12)-(('01_Supuestos'!F31*$I120)*'01_Supuestos'!$F$11*$K120)-(IF(('01_Supuestos'!F31*$I120)&gt;0,'01_Supuestos'!$F$15,0)))-((('01_Supuestos'!F31*$I120)*'01_Supuestos'!$F$11*($H120-'01_Supuestos'!$F$9))*'01_Supuestos'!$F$18)-($J120*'01_Supuestos'!F32)-(IF('01_Supuestos'!F30=MAX('01_Supuestos'!$C$30:$M$30),'01_Supuestos'!$F$19,0))-(MAX(0,(((('01_Supuestos'!F31*$I120)*'01_Supuestos'!$F$11*($H120-'01_Supuestos'!$F$9))-((('01_Supuestos'!F31*$I120)*'01_Supuestos'!$F$11*($H120-'01_Supuestos'!$F$9))*'01_Supuestos'!$F$12)-(('01_Supuestos'!F31*$I120)*'01_Supuestos'!$F$11*$K120)-(IF(('01_Supuestos'!F31*$I120)&gt;0,'01_Supuestos'!$F$15,0)))-($J120*'01_Supuestos'!F33)))*'01_Supuestos'!$F$16)</f>
        <v/>
      </c>
      <c r="X120" s="101">
        <f>((('01_Supuestos'!G31*$I120)*'01_Supuestos'!$F$11*($H120-'01_Supuestos'!$F$9))-((('01_Supuestos'!G31*$I120)*'01_Supuestos'!$F$11*($H120-'01_Supuestos'!$F$9))*'01_Supuestos'!$F$12)-(('01_Supuestos'!G31*$I120)*'01_Supuestos'!$F$11*$K120)-(IF(('01_Supuestos'!G31*$I120)&gt;0,'01_Supuestos'!$F$15,0)))-((('01_Supuestos'!G31*$I120)*'01_Supuestos'!$F$11*($H120-'01_Supuestos'!$F$9))*'01_Supuestos'!$F$18)-($J120*'01_Supuestos'!G32)-(IF('01_Supuestos'!G30=MAX('01_Supuestos'!$C$30:$M$30),'01_Supuestos'!$F$19,0))-(MAX(0,(((('01_Supuestos'!G31*$I120)*'01_Supuestos'!$F$11*($H120-'01_Supuestos'!$F$9))-((('01_Supuestos'!G31*$I120)*'01_Supuestos'!$F$11*($H120-'01_Supuestos'!$F$9))*'01_Supuestos'!$F$12)-(('01_Supuestos'!G31*$I120)*'01_Supuestos'!$F$11*$K120)-(IF(('01_Supuestos'!G31*$I120)&gt;0,'01_Supuestos'!$F$15,0)))-($J120*'01_Supuestos'!G33)))*'01_Supuestos'!$F$16)</f>
        <v/>
      </c>
      <c r="Y120" s="101">
        <f>((('01_Supuestos'!H31*$I120)*'01_Supuestos'!$F$11*($H120-'01_Supuestos'!$F$9))-((('01_Supuestos'!H31*$I120)*'01_Supuestos'!$F$11*($H120-'01_Supuestos'!$F$9))*'01_Supuestos'!$F$12)-(('01_Supuestos'!H31*$I120)*'01_Supuestos'!$F$11*$K120)-(IF(('01_Supuestos'!H31*$I120)&gt;0,'01_Supuestos'!$F$15,0)))-((('01_Supuestos'!H31*$I120)*'01_Supuestos'!$F$11*($H120-'01_Supuestos'!$F$9))*'01_Supuestos'!$F$18)-($J120*'01_Supuestos'!H32)-(IF('01_Supuestos'!H30=MAX('01_Supuestos'!$C$30:$M$30),'01_Supuestos'!$F$19,0))-(MAX(0,(((('01_Supuestos'!H31*$I120)*'01_Supuestos'!$F$11*($H120-'01_Supuestos'!$F$9))-((('01_Supuestos'!H31*$I120)*'01_Supuestos'!$F$11*($H120-'01_Supuestos'!$F$9))*'01_Supuestos'!$F$12)-(('01_Supuestos'!H31*$I120)*'01_Supuestos'!$F$11*$K120)-(IF(('01_Supuestos'!H31*$I120)&gt;0,'01_Supuestos'!$F$15,0)))-($J120*'01_Supuestos'!H33)))*'01_Supuestos'!$F$16)</f>
        <v/>
      </c>
      <c r="Z120" s="101">
        <f>((('01_Supuestos'!I31*$I120)*'01_Supuestos'!$F$11*($H120-'01_Supuestos'!$F$9))-((('01_Supuestos'!I31*$I120)*'01_Supuestos'!$F$11*($H120-'01_Supuestos'!$F$9))*'01_Supuestos'!$F$12)-(('01_Supuestos'!I31*$I120)*'01_Supuestos'!$F$11*$K120)-(IF(('01_Supuestos'!I31*$I120)&gt;0,'01_Supuestos'!$F$15,0)))-((('01_Supuestos'!I31*$I120)*'01_Supuestos'!$F$11*($H120-'01_Supuestos'!$F$9))*'01_Supuestos'!$F$18)-($J120*'01_Supuestos'!I32)-(IF('01_Supuestos'!I30=MAX('01_Supuestos'!$C$30:$M$30),'01_Supuestos'!$F$19,0))-(MAX(0,(((('01_Supuestos'!I31*$I120)*'01_Supuestos'!$F$11*($H120-'01_Supuestos'!$F$9))-((('01_Supuestos'!I31*$I120)*'01_Supuestos'!$F$11*($H120-'01_Supuestos'!$F$9))*'01_Supuestos'!$F$12)-(('01_Supuestos'!I31*$I120)*'01_Supuestos'!$F$11*$K120)-(IF(('01_Supuestos'!I31*$I120)&gt;0,'01_Supuestos'!$F$15,0)))-($J120*'01_Supuestos'!I33)))*'01_Supuestos'!$F$16)</f>
        <v/>
      </c>
      <c r="AA120" s="101">
        <f>((('01_Supuestos'!J31*$I120)*'01_Supuestos'!$F$11*($H120-'01_Supuestos'!$F$9))-((('01_Supuestos'!J31*$I120)*'01_Supuestos'!$F$11*($H120-'01_Supuestos'!$F$9))*'01_Supuestos'!$F$12)-(('01_Supuestos'!J31*$I120)*'01_Supuestos'!$F$11*$K120)-(IF(('01_Supuestos'!J31*$I120)&gt;0,'01_Supuestos'!$F$15,0)))-((('01_Supuestos'!J31*$I120)*'01_Supuestos'!$F$11*($H120-'01_Supuestos'!$F$9))*'01_Supuestos'!$F$18)-($J120*'01_Supuestos'!J32)-(IF('01_Supuestos'!J30=MAX('01_Supuestos'!$C$30:$M$30),'01_Supuestos'!$F$19,0))-(MAX(0,(((('01_Supuestos'!J31*$I120)*'01_Supuestos'!$F$11*($H120-'01_Supuestos'!$F$9))-((('01_Supuestos'!J31*$I120)*'01_Supuestos'!$F$11*($H120-'01_Supuestos'!$F$9))*'01_Supuestos'!$F$12)-(('01_Supuestos'!J31*$I120)*'01_Supuestos'!$F$11*$K120)-(IF(('01_Supuestos'!J31*$I120)&gt;0,'01_Supuestos'!$F$15,0)))-($J120*'01_Supuestos'!J33)))*'01_Supuestos'!$F$16)</f>
        <v/>
      </c>
      <c r="AB120" s="101">
        <f>((('01_Supuestos'!K31*$I120)*'01_Supuestos'!$F$11*($H120-'01_Supuestos'!$F$9))-((('01_Supuestos'!K31*$I120)*'01_Supuestos'!$F$11*($H120-'01_Supuestos'!$F$9))*'01_Supuestos'!$F$12)-(('01_Supuestos'!K31*$I120)*'01_Supuestos'!$F$11*$K120)-(IF(('01_Supuestos'!K31*$I120)&gt;0,'01_Supuestos'!$F$15,0)))-((('01_Supuestos'!K31*$I120)*'01_Supuestos'!$F$11*($H120-'01_Supuestos'!$F$9))*'01_Supuestos'!$F$18)-($J120*'01_Supuestos'!K32)-(IF('01_Supuestos'!K30=MAX('01_Supuestos'!$C$30:$M$30),'01_Supuestos'!$F$19,0))-(MAX(0,(((('01_Supuestos'!K31*$I120)*'01_Supuestos'!$F$11*($H120-'01_Supuestos'!$F$9))-((('01_Supuestos'!K31*$I120)*'01_Supuestos'!$F$11*($H120-'01_Supuestos'!$F$9))*'01_Supuestos'!$F$12)-(('01_Supuestos'!K31*$I120)*'01_Supuestos'!$F$11*$K120)-(IF(('01_Supuestos'!K31*$I120)&gt;0,'01_Supuestos'!$F$15,0)))-($J120*'01_Supuestos'!K33)))*'01_Supuestos'!$F$16)</f>
        <v/>
      </c>
      <c r="AC120" s="101">
        <f>((('01_Supuestos'!L31*$I120)*'01_Supuestos'!$F$11*($H120-'01_Supuestos'!$F$9))-((('01_Supuestos'!L31*$I120)*'01_Supuestos'!$F$11*($H120-'01_Supuestos'!$F$9))*'01_Supuestos'!$F$12)-(('01_Supuestos'!L31*$I120)*'01_Supuestos'!$F$11*$K120)-(IF(('01_Supuestos'!L31*$I120)&gt;0,'01_Supuestos'!$F$15,0)))-((('01_Supuestos'!L31*$I120)*'01_Supuestos'!$F$11*($H120-'01_Supuestos'!$F$9))*'01_Supuestos'!$F$18)-($J120*'01_Supuestos'!L32)-(IF('01_Supuestos'!L30=MAX('01_Supuestos'!$C$30:$M$30),'01_Supuestos'!$F$19,0))-(MAX(0,(((('01_Supuestos'!L31*$I120)*'01_Supuestos'!$F$11*($H120-'01_Supuestos'!$F$9))-((('01_Supuestos'!L31*$I120)*'01_Supuestos'!$F$11*($H120-'01_Supuestos'!$F$9))*'01_Supuestos'!$F$12)-(('01_Supuestos'!L31*$I120)*'01_Supuestos'!$F$11*$K120)-(IF(('01_Supuestos'!L31*$I120)&gt;0,'01_Supuestos'!$F$15,0)))-($J120*'01_Supuestos'!L33)))*'01_Supuestos'!$F$16)</f>
        <v/>
      </c>
      <c r="AD120" s="101">
        <f>((('01_Supuestos'!M31*$I120)*'01_Supuestos'!$F$11*($H120-'01_Supuestos'!$F$9))-((('01_Supuestos'!M31*$I120)*'01_Supuestos'!$F$11*($H120-'01_Supuestos'!$F$9))*'01_Supuestos'!$F$12)-(('01_Supuestos'!M31*$I120)*'01_Supuestos'!$F$11*$K120)-(IF(('01_Supuestos'!M31*$I120)&gt;0,'01_Supuestos'!$F$15,0)))-((('01_Supuestos'!M31*$I120)*'01_Supuestos'!$F$11*($H120-'01_Supuestos'!$F$9))*'01_Supuestos'!$F$18)-($J120*'01_Supuestos'!M32)-(IF('01_Supuestos'!M30=MAX('01_Supuestos'!$C$30:$M$30),'01_Supuestos'!$F$19,0))-(MAX(0,(((('01_Supuestos'!M31*$I120)*'01_Supuestos'!$F$11*($H120-'01_Supuestos'!$F$9))-((('01_Supuestos'!M31*$I120)*'01_Supuestos'!$F$11*($H120-'01_Supuestos'!$F$9))*'01_Supuestos'!$F$12)-(('01_Supuestos'!M31*$I120)*'01_Supuestos'!$F$11*$K120)-(IF(('01_Supuestos'!M31*$I120)&gt;0,'01_Supuestos'!$F$15,0)))-($J120*'01_Supuestos'!M33)))*'01_Supuestos'!$F$16)</f>
        <v/>
      </c>
      <c r="AE120" s="101">
        <f>0</f>
        <v/>
      </c>
      <c r="AF120" s="108">
        <f>IF(S120&gt;R120,"Appraisal+Decision",IF(S120&lt;R120,"Develop Now","Indiferente"))</f>
        <v/>
      </c>
    </row>
    <row r="121">
      <c r="A121" s="6" t="n">
        <v>91</v>
      </c>
      <c r="B121" s="27">
        <f>RAND()</f>
        <v/>
      </c>
      <c r="C121" s="27">
        <f>RAND()</f>
        <v/>
      </c>
      <c r="D121" s="27">
        <f>RAND()</f>
        <v/>
      </c>
      <c r="E121" s="27">
        <f>RAND()</f>
        <v/>
      </c>
      <c r="F121" s="27">
        <f>RAND()</f>
        <v/>
      </c>
      <c r="G121" s="27">
        <f>RAND()</f>
        <v/>
      </c>
      <c r="H121" s="102">
        <f>IF(B121&lt;($B$11-$B$10)/($B$12-$B$10), $B$10+SQRT(B121*($B$11-$B$10)*($B$12-$B$10)), $B$12-SQRT((1-B121)*($B$12-$B$11)*($B$12-$B$10)))</f>
        <v/>
      </c>
      <c r="I121" s="27">
        <f>MAX(0.1,NORMINV(C121,$B$13,$B$14))</f>
        <v/>
      </c>
      <c r="J121" s="102">
        <f>'01_Supuestos'!$F$13*MAX(0.65,NORMINV(D121,1,$B$15))</f>
        <v/>
      </c>
      <c r="K121" s="102">
        <f>'01_Supuestos'!$F$14*MAX(0.6,NORMINV(E121,1,$B$16))</f>
        <v/>
      </c>
      <c r="L121" s="102">
        <f>--(F121&lt;=$B$5)</f>
        <v/>
      </c>
      <c r="M121" s="102">
        <f>IF(L121=1, IF(G121&lt;=$B$6, "+", "-"), IF(G121&lt;=(1-$B$7), "+", "-"))</f>
        <v/>
      </c>
      <c r="N121" s="103">
        <f>IF(M121="+",'05_Bayes_Arbol'!$B$16,'05_Bayes_Arbol'!$B$17)</f>
        <v/>
      </c>
      <c r="O121" s="102">
        <f>SUMPRODUCT(T121:AD121,'01_Supuestos'!$C$34:$M$34)</f>
        <v/>
      </c>
      <c r="P121" s="102">
        <f>N121*O121 + (1-N121)*$B$9</f>
        <v/>
      </c>
      <c r="Q121" s="102">
        <f>--(P121&gt;0)</f>
        <v/>
      </c>
      <c r="R121" s="102">
        <f>IF(L121=1,O121,$B$9)</f>
        <v/>
      </c>
      <c r="S121" s="102">
        <f>-$B$8 + IF(Q121=1, IF(L121=1,O121,$B$9), 0)</f>
        <v/>
      </c>
      <c r="T121" s="101">
        <f>((('01_Supuestos'!C31*$I121)*'01_Supuestos'!$F$11*($H121-'01_Supuestos'!$F$9))-((('01_Supuestos'!C31*$I121)*'01_Supuestos'!$F$11*($H121-'01_Supuestos'!$F$9))*'01_Supuestos'!$F$12)-(('01_Supuestos'!C31*$I121)*'01_Supuestos'!$F$11*$K121)-(IF(('01_Supuestos'!C31*$I121)&gt;0,'01_Supuestos'!$F$15,0)))-((('01_Supuestos'!C31*$I121)*'01_Supuestos'!$F$11*($H121-'01_Supuestos'!$F$9))*'01_Supuestos'!$F$18)-($J121*'01_Supuestos'!C32)-(IF('01_Supuestos'!C30=MAX('01_Supuestos'!$C$30:$M$30),'01_Supuestos'!$F$19,0))-(MAX(0,(((('01_Supuestos'!C31*$I121)*'01_Supuestos'!$F$11*($H121-'01_Supuestos'!$F$9))-((('01_Supuestos'!C31*$I121)*'01_Supuestos'!$F$11*($H121-'01_Supuestos'!$F$9))*'01_Supuestos'!$F$12)-(('01_Supuestos'!C31*$I121)*'01_Supuestos'!$F$11*$K121)-(IF(('01_Supuestos'!C31*$I121)&gt;0,'01_Supuestos'!$F$15,0)))-($J121*'01_Supuestos'!C33)))*'01_Supuestos'!$F$16)</f>
        <v/>
      </c>
      <c r="U121" s="101">
        <f>((('01_Supuestos'!D31*$I121)*'01_Supuestos'!$F$11*($H121-'01_Supuestos'!$F$9))-((('01_Supuestos'!D31*$I121)*'01_Supuestos'!$F$11*($H121-'01_Supuestos'!$F$9))*'01_Supuestos'!$F$12)-(('01_Supuestos'!D31*$I121)*'01_Supuestos'!$F$11*$K121)-(IF(('01_Supuestos'!D31*$I121)&gt;0,'01_Supuestos'!$F$15,0)))-((('01_Supuestos'!D31*$I121)*'01_Supuestos'!$F$11*($H121-'01_Supuestos'!$F$9))*'01_Supuestos'!$F$18)-($J121*'01_Supuestos'!D32)-(IF('01_Supuestos'!D30=MAX('01_Supuestos'!$C$30:$M$30),'01_Supuestos'!$F$19,0))-(MAX(0,(((('01_Supuestos'!D31*$I121)*'01_Supuestos'!$F$11*($H121-'01_Supuestos'!$F$9))-((('01_Supuestos'!D31*$I121)*'01_Supuestos'!$F$11*($H121-'01_Supuestos'!$F$9))*'01_Supuestos'!$F$12)-(('01_Supuestos'!D31*$I121)*'01_Supuestos'!$F$11*$K121)-(IF(('01_Supuestos'!D31*$I121)&gt;0,'01_Supuestos'!$F$15,0)))-($J121*'01_Supuestos'!D33)))*'01_Supuestos'!$F$16)</f>
        <v/>
      </c>
      <c r="V121" s="101">
        <f>((('01_Supuestos'!E31*$I121)*'01_Supuestos'!$F$11*($H121-'01_Supuestos'!$F$9))-((('01_Supuestos'!E31*$I121)*'01_Supuestos'!$F$11*($H121-'01_Supuestos'!$F$9))*'01_Supuestos'!$F$12)-(('01_Supuestos'!E31*$I121)*'01_Supuestos'!$F$11*$K121)-(IF(('01_Supuestos'!E31*$I121)&gt;0,'01_Supuestos'!$F$15,0)))-((('01_Supuestos'!E31*$I121)*'01_Supuestos'!$F$11*($H121-'01_Supuestos'!$F$9))*'01_Supuestos'!$F$18)-($J121*'01_Supuestos'!E32)-(IF('01_Supuestos'!E30=MAX('01_Supuestos'!$C$30:$M$30),'01_Supuestos'!$F$19,0))-(MAX(0,(((('01_Supuestos'!E31*$I121)*'01_Supuestos'!$F$11*($H121-'01_Supuestos'!$F$9))-((('01_Supuestos'!E31*$I121)*'01_Supuestos'!$F$11*($H121-'01_Supuestos'!$F$9))*'01_Supuestos'!$F$12)-(('01_Supuestos'!E31*$I121)*'01_Supuestos'!$F$11*$K121)-(IF(('01_Supuestos'!E31*$I121)&gt;0,'01_Supuestos'!$F$15,0)))-($J121*'01_Supuestos'!E33)))*'01_Supuestos'!$F$16)</f>
        <v/>
      </c>
      <c r="W121" s="101">
        <f>((('01_Supuestos'!F31*$I121)*'01_Supuestos'!$F$11*($H121-'01_Supuestos'!$F$9))-((('01_Supuestos'!F31*$I121)*'01_Supuestos'!$F$11*($H121-'01_Supuestos'!$F$9))*'01_Supuestos'!$F$12)-(('01_Supuestos'!F31*$I121)*'01_Supuestos'!$F$11*$K121)-(IF(('01_Supuestos'!F31*$I121)&gt;0,'01_Supuestos'!$F$15,0)))-((('01_Supuestos'!F31*$I121)*'01_Supuestos'!$F$11*($H121-'01_Supuestos'!$F$9))*'01_Supuestos'!$F$18)-($J121*'01_Supuestos'!F32)-(IF('01_Supuestos'!F30=MAX('01_Supuestos'!$C$30:$M$30),'01_Supuestos'!$F$19,0))-(MAX(0,(((('01_Supuestos'!F31*$I121)*'01_Supuestos'!$F$11*($H121-'01_Supuestos'!$F$9))-((('01_Supuestos'!F31*$I121)*'01_Supuestos'!$F$11*($H121-'01_Supuestos'!$F$9))*'01_Supuestos'!$F$12)-(('01_Supuestos'!F31*$I121)*'01_Supuestos'!$F$11*$K121)-(IF(('01_Supuestos'!F31*$I121)&gt;0,'01_Supuestos'!$F$15,0)))-($J121*'01_Supuestos'!F33)))*'01_Supuestos'!$F$16)</f>
        <v/>
      </c>
      <c r="X121" s="101">
        <f>((('01_Supuestos'!G31*$I121)*'01_Supuestos'!$F$11*($H121-'01_Supuestos'!$F$9))-((('01_Supuestos'!G31*$I121)*'01_Supuestos'!$F$11*($H121-'01_Supuestos'!$F$9))*'01_Supuestos'!$F$12)-(('01_Supuestos'!G31*$I121)*'01_Supuestos'!$F$11*$K121)-(IF(('01_Supuestos'!G31*$I121)&gt;0,'01_Supuestos'!$F$15,0)))-((('01_Supuestos'!G31*$I121)*'01_Supuestos'!$F$11*($H121-'01_Supuestos'!$F$9))*'01_Supuestos'!$F$18)-($J121*'01_Supuestos'!G32)-(IF('01_Supuestos'!G30=MAX('01_Supuestos'!$C$30:$M$30),'01_Supuestos'!$F$19,0))-(MAX(0,(((('01_Supuestos'!G31*$I121)*'01_Supuestos'!$F$11*($H121-'01_Supuestos'!$F$9))-((('01_Supuestos'!G31*$I121)*'01_Supuestos'!$F$11*($H121-'01_Supuestos'!$F$9))*'01_Supuestos'!$F$12)-(('01_Supuestos'!G31*$I121)*'01_Supuestos'!$F$11*$K121)-(IF(('01_Supuestos'!G31*$I121)&gt;0,'01_Supuestos'!$F$15,0)))-($J121*'01_Supuestos'!G33)))*'01_Supuestos'!$F$16)</f>
        <v/>
      </c>
      <c r="Y121" s="101">
        <f>((('01_Supuestos'!H31*$I121)*'01_Supuestos'!$F$11*($H121-'01_Supuestos'!$F$9))-((('01_Supuestos'!H31*$I121)*'01_Supuestos'!$F$11*($H121-'01_Supuestos'!$F$9))*'01_Supuestos'!$F$12)-(('01_Supuestos'!H31*$I121)*'01_Supuestos'!$F$11*$K121)-(IF(('01_Supuestos'!H31*$I121)&gt;0,'01_Supuestos'!$F$15,0)))-((('01_Supuestos'!H31*$I121)*'01_Supuestos'!$F$11*($H121-'01_Supuestos'!$F$9))*'01_Supuestos'!$F$18)-($J121*'01_Supuestos'!H32)-(IF('01_Supuestos'!H30=MAX('01_Supuestos'!$C$30:$M$30),'01_Supuestos'!$F$19,0))-(MAX(0,(((('01_Supuestos'!H31*$I121)*'01_Supuestos'!$F$11*($H121-'01_Supuestos'!$F$9))-((('01_Supuestos'!H31*$I121)*'01_Supuestos'!$F$11*($H121-'01_Supuestos'!$F$9))*'01_Supuestos'!$F$12)-(('01_Supuestos'!H31*$I121)*'01_Supuestos'!$F$11*$K121)-(IF(('01_Supuestos'!H31*$I121)&gt;0,'01_Supuestos'!$F$15,0)))-($J121*'01_Supuestos'!H33)))*'01_Supuestos'!$F$16)</f>
        <v/>
      </c>
      <c r="Z121" s="101">
        <f>((('01_Supuestos'!I31*$I121)*'01_Supuestos'!$F$11*($H121-'01_Supuestos'!$F$9))-((('01_Supuestos'!I31*$I121)*'01_Supuestos'!$F$11*($H121-'01_Supuestos'!$F$9))*'01_Supuestos'!$F$12)-(('01_Supuestos'!I31*$I121)*'01_Supuestos'!$F$11*$K121)-(IF(('01_Supuestos'!I31*$I121)&gt;0,'01_Supuestos'!$F$15,0)))-((('01_Supuestos'!I31*$I121)*'01_Supuestos'!$F$11*($H121-'01_Supuestos'!$F$9))*'01_Supuestos'!$F$18)-($J121*'01_Supuestos'!I32)-(IF('01_Supuestos'!I30=MAX('01_Supuestos'!$C$30:$M$30),'01_Supuestos'!$F$19,0))-(MAX(0,(((('01_Supuestos'!I31*$I121)*'01_Supuestos'!$F$11*($H121-'01_Supuestos'!$F$9))-((('01_Supuestos'!I31*$I121)*'01_Supuestos'!$F$11*($H121-'01_Supuestos'!$F$9))*'01_Supuestos'!$F$12)-(('01_Supuestos'!I31*$I121)*'01_Supuestos'!$F$11*$K121)-(IF(('01_Supuestos'!I31*$I121)&gt;0,'01_Supuestos'!$F$15,0)))-($J121*'01_Supuestos'!I33)))*'01_Supuestos'!$F$16)</f>
        <v/>
      </c>
      <c r="AA121" s="101">
        <f>((('01_Supuestos'!J31*$I121)*'01_Supuestos'!$F$11*($H121-'01_Supuestos'!$F$9))-((('01_Supuestos'!J31*$I121)*'01_Supuestos'!$F$11*($H121-'01_Supuestos'!$F$9))*'01_Supuestos'!$F$12)-(('01_Supuestos'!J31*$I121)*'01_Supuestos'!$F$11*$K121)-(IF(('01_Supuestos'!J31*$I121)&gt;0,'01_Supuestos'!$F$15,0)))-((('01_Supuestos'!J31*$I121)*'01_Supuestos'!$F$11*($H121-'01_Supuestos'!$F$9))*'01_Supuestos'!$F$18)-($J121*'01_Supuestos'!J32)-(IF('01_Supuestos'!J30=MAX('01_Supuestos'!$C$30:$M$30),'01_Supuestos'!$F$19,0))-(MAX(0,(((('01_Supuestos'!J31*$I121)*'01_Supuestos'!$F$11*($H121-'01_Supuestos'!$F$9))-((('01_Supuestos'!J31*$I121)*'01_Supuestos'!$F$11*($H121-'01_Supuestos'!$F$9))*'01_Supuestos'!$F$12)-(('01_Supuestos'!J31*$I121)*'01_Supuestos'!$F$11*$K121)-(IF(('01_Supuestos'!J31*$I121)&gt;0,'01_Supuestos'!$F$15,0)))-($J121*'01_Supuestos'!J33)))*'01_Supuestos'!$F$16)</f>
        <v/>
      </c>
      <c r="AB121" s="101">
        <f>((('01_Supuestos'!K31*$I121)*'01_Supuestos'!$F$11*($H121-'01_Supuestos'!$F$9))-((('01_Supuestos'!K31*$I121)*'01_Supuestos'!$F$11*($H121-'01_Supuestos'!$F$9))*'01_Supuestos'!$F$12)-(('01_Supuestos'!K31*$I121)*'01_Supuestos'!$F$11*$K121)-(IF(('01_Supuestos'!K31*$I121)&gt;0,'01_Supuestos'!$F$15,0)))-((('01_Supuestos'!K31*$I121)*'01_Supuestos'!$F$11*($H121-'01_Supuestos'!$F$9))*'01_Supuestos'!$F$18)-($J121*'01_Supuestos'!K32)-(IF('01_Supuestos'!K30=MAX('01_Supuestos'!$C$30:$M$30),'01_Supuestos'!$F$19,0))-(MAX(0,(((('01_Supuestos'!K31*$I121)*'01_Supuestos'!$F$11*($H121-'01_Supuestos'!$F$9))-((('01_Supuestos'!K31*$I121)*'01_Supuestos'!$F$11*($H121-'01_Supuestos'!$F$9))*'01_Supuestos'!$F$12)-(('01_Supuestos'!K31*$I121)*'01_Supuestos'!$F$11*$K121)-(IF(('01_Supuestos'!K31*$I121)&gt;0,'01_Supuestos'!$F$15,0)))-($J121*'01_Supuestos'!K33)))*'01_Supuestos'!$F$16)</f>
        <v/>
      </c>
      <c r="AC121" s="101">
        <f>((('01_Supuestos'!L31*$I121)*'01_Supuestos'!$F$11*($H121-'01_Supuestos'!$F$9))-((('01_Supuestos'!L31*$I121)*'01_Supuestos'!$F$11*($H121-'01_Supuestos'!$F$9))*'01_Supuestos'!$F$12)-(('01_Supuestos'!L31*$I121)*'01_Supuestos'!$F$11*$K121)-(IF(('01_Supuestos'!L31*$I121)&gt;0,'01_Supuestos'!$F$15,0)))-((('01_Supuestos'!L31*$I121)*'01_Supuestos'!$F$11*($H121-'01_Supuestos'!$F$9))*'01_Supuestos'!$F$18)-($J121*'01_Supuestos'!L32)-(IF('01_Supuestos'!L30=MAX('01_Supuestos'!$C$30:$M$30),'01_Supuestos'!$F$19,0))-(MAX(0,(((('01_Supuestos'!L31*$I121)*'01_Supuestos'!$F$11*($H121-'01_Supuestos'!$F$9))-((('01_Supuestos'!L31*$I121)*'01_Supuestos'!$F$11*($H121-'01_Supuestos'!$F$9))*'01_Supuestos'!$F$12)-(('01_Supuestos'!L31*$I121)*'01_Supuestos'!$F$11*$K121)-(IF(('01_Supuestos'!L31*$I121)&gt;0,'01_Supuestos'!$F$15,0)))-($J121*'01_Supuestos'!L33)))*'01_Supuestos'!$F$16)</f>
        <v/>
      </c>
      <c r="AD121" s="101">
        <f>((('01_Supuestos'!M31*$I121)*'01_Supuestos'!$F$11*($H121-'01_Supuestos'!$F$9))-((('01_Supuestos'!M31*$I121)*'01_Supuestos'!$F$11*($H121-'01_Supuestos'!$F$9))*'01_Supuestos'!$F$12)-(('01_Supuestos'!M31*$I121)*'01_Supuestos'!$F$11*$K121)-(IF(('01_Supuestos'!M31*$I121)&gt;0,'01_Supuestos'!$F$15,0)))-((('01_Supuestos'!M31*$I121)*'01_Supuestos'!$F$11*($H121-'01_Supuestos'!$F$9))*'01_Supuestos'!$F$18)-($J121*'01_Supuestos'!M32)-(IF('01_Supuestos'!M30=MAX('01_Supuestos'!$C$30:$M$30),'01_Supuestos'!$F$19,0))-(MAX(0,(((('01_Supuestos'!M31*$I121)*'01_Supuestos'!$F$11*($H121-'01_Supuestos'!$F$9))-((('01_Supuestos'!M31*$I121)*'01_Supuestos'!$F$11*($H121-'01_Supuestos'!$F$9))*'01_Supuestos'!$F$12)-(('01_Supuestos'!M31*$I121)*'01_Supuestos'!$F$11*$K121)-(IF(('01_Supuestos'!M31*$I121)&gt;0,'01_Supuestos'!$F$15,0)))-($J121*'01_Supuestos'!M33)))*'01_Supuestos'!$F$16)</f>
        <v/>
      </c>
      <c r="AE121" s="101">
        <f>0</f>
        <v/>
      </c>
      <c r="AF121" s="108">
        <f>IF(S121&gt;R121,"Appraisal+Decision",IF(S121&lt;R121,"Develop Now","Indiferente"))</f>
        <v/>
      </c>
    </row>
    <row r="122">
      <c r="A122" s="6" t="n">
        <v>92</v>
      </c>
      <c r="B122" s="27">
        <f>RAND()</f>
        <v/>
      </c>
      <c r="C122" s="27">
        <f>RAND()</f>
        <v/>
      </c>
      <c r="D122" s="27">
        <f>RAND()</f>
        <v/>
      </c>
      <c r="E122" s="27">
        <f>RAND()</f>
        <v/>
      </c>
      <c r="F122" s="27">
        <f>RAND()</f>
        <v/>
      </c>
      <c r="G122" s="27">
        <f>RAND()</f>
        <v/>
      </c>
      <c r="H122" s="102">
        <f>IF(B122&lt;($B$11-$B$10)/($B$12-$B$10), $B$10+SQRT(B122*($B$11-$B$10)*($B$12-$B$10)), $B$12-SQRT((1-B122)*($B$12-$B$11)*($B$12-$B$10)))</f>
        <v/>
      </c>
      <c r="I122" s="27">
        <f>MAX(0.1,NORMINV(C122,$B$13,$B$14))</f>
        <v/>
      </c>
      <c r="J122" s="102">
        <f>'01_Supuestos'!$F$13*MAX(0.65,NORMINV(D122,1,$B$15))</f>
        <v/>
      </c>
      <c r="K122" s="102">
        <f>'01_Supuestos'!$F$14*MAX(0.6,NORMINV(E122,1,$B$16))</f>
        <v/>
      </c>
      <c r="L122" s="102">
        <f>--(F122&lt;=$B$5)</f>
        <v/>
      </c>
      <c r="M122" s="102">
        <f>IF(L122=1, IF(G122&lt;=$B$6, "+", "-"), IF(G122&lt;=(1-$B$7), "+", "-"))</f>
        <v/>
      </c>
      <c r="N122" s="103">
        <f>IF(M122="+",'05_Bayes_Arbol'!$B$16,'05_Bayes_Arbol'!$B$17)</f>
        <v/>
      </c>
      <c r="O122" s="102">
        <f>SUMPRODUCT(T122:AD122,'01_Supuestos'!$C$34:$M$34)</f>
        <v/>
      </c>
      <c r="P122" s="102">
        <f>N122*O122 + (1-N122)*$B$9</f>
        <v/>
      </c>
      <c r="Q122" s="102">
        <f>--(P122&gt;0)</f>
        <v/>
      </c>
      <c r="R122" s="102">
        <f>IF(L122=1,O122,$B$9)</f>
        <v/>
      </c>
      <c r="S122" s="102">
        <f>-$B$8 + IF(Q122=1, IF(L122=1,O122,$B$9), 0)</f>
        <v/>
      </c>
      <c r="T122" s="101">
        <f>((('01_Supuestos'!C31*$I122)*'01_Supuestos'!$F$11*($H122-'01_Supuestos'!$F$9))-((('01_Supuestos'!C31*$I122)*'01_Supuestos'!$F$11*($H122-'01_Supuestos'!$F$9))*'01_Supuestos'!$F$12)-(('01_Supuestos'!C31*$I122)*'01_Supuestos'!$F$11*$K122)-(IF(('01_Supuestos'!C31*$I122)&gt;0,'01_Supuestos'!$F$15,0)))-((('01_Supuestos'!C31*$I122)*'01_Supuestos'!$F$11*($H122-'01_Supuestos'!$F$9))*'01_Supuestos'!$F$18)-($J122*'01_Supuestos'!C32)-(IF('01_Supuestos'!C30=MAX('01_Supuestos'!$C$30:$M$30),'01_Supuestos'!$F$19,0))-(MAX(0,(((('01_Supuestos'!C31*$I122)*'01_Supuestos'!$F$11*($H122-'01_Supuestos'!$F$9))-((('01_Supuestos'!C31*$I122)*'01_Supuestos'!$F$11*($H122-'01_Supuestos'!$F$9))*'01_Supuestos'!$F$12)-(('01_Supuestos'!C31*$I122)*'01_Supuestos'!$F$11*$K122)-(IF(('01_Supuestos'!C31*$I122)&gt;0,'01_Supuestos'!$F$15,0)))-($J122*'01_Supuestos'!C33)))*'01_Supuestos'!$F$16)</f>
        <v/>
      </c>
      <c r="U122" s="101">
        <f>((('01_Supuestos'!D31*$I122)*'01_Supuestos'!$F$11*($H122-'01_Supuestos'!$F$9))-((('01_Supuestos'!D31*$I122)*'01_Supuestos'!$F$11*($H122-'01_Supuestos'!$F$9))*'01_Supuestos'!$F$12)-(('01_Supuestos'!D31*$I122)*'01_Supuestos'!$F$11*$K122)-(IF(('01_Supuestos'!D31*$I122)&gt;0,'01_Supuestos'!$F$15,0)))-((('01_Supuestos'!D31*$I122)*'01_Supuestos'!$F$11*($H122-'01_Supuestos'!$F$9))*'01_Supuestos'!$F$18)-($J122*'01_Supuestos'!D32)-(IF('01_Supuestos'!D30=MAX('01_Supuestos'!$C$30:$M$30),'01_Supuestos'!$F$19,0))-(MAX(0,(((('01_Supuestos'!D31*$I122)*'01_Supuestos'!$F$11*($H122-'01_Supuestos'!$F$9))-((('01_Supuestos'!D31*$I122)*'01_Supuestos'!$F$11*($H122-'01_Supuestos'!$F$9))*'01_Supuestos'!$F$12)-(('01_Supuestos'!D31*$I122)*'01_Supuestos'!$F$11*$K122)-(IF(('01_Supuestos'!D31*$I122)&gt;0,'01_Supuestos'!$F$15,0)))-($J122*'01_Supuestos'!D33)))*'01_Supuestos'!$F$16)</f>
        <v/>
      </c>
      <c r="V122" s="101">
        <f>((('01_Supuestos'!E31*$I122)*'01_Supuestos'!$F$11*($H122-'01_Supuestos'!$F$9))-((('01_Supuestos'!E31*$I122)*'01_Supuestos'!$F$11*($H122-'01_Supuestos'!$F$9))*'01_Supuestos'!$F$12)-(('01_Supuestos'!E31*$I122)*'01_Supuestos'!$F$11*$K122)-(IF(('01_Supuestos'!E31*$I122)&gt;0,'01_Supuestos'!$F$15,0)))-((('01_Supuestos'!E31*$I122)*'01_Supuestos'!$F$11*($H122-'01_Supuestos'!$F$9))*'01_Supuestos'!$F$18)-($J122*'01_Supuestos'!E32)-(IF('01_Supuestos'!E30=MAX('01_Supuestos'!$C$30:$M$30),'01_Supuestos'!$F$19,0))-(MAX(0,(((('01_Supuestos'!E31*$I122)*'01_Supuestos'!$F$11*($H122-'01_Supuestos'!$F$9))-((('01_Supuestos'!E31*$I122)*'01_Supuestos'!$F$11*($H122-'01_Supuestos'!$F$9))*'01_Supuestos'!$F$12)-(('01_Supuestos'!E31*$I122)*'01_Supuestos'!$F$11*$K122)-(IF(('01_Supuestos'!E31*$I122)&gt;0,'01_Supuestos'!$F$15,0)))-($J122*'01_Supuestos'!E33)))*'01_Supuestos'!$F$16)</f>
        <v/>
      </c>
      <c r="W122" s="101">
        <f>((('01_Supuestos'!F31*$I122)*'01_Supuestos'!$F$11*($H122-'01_Supuestos'!$F$9))-((('01_Supuestos'!F31*$I122)*'01_Supuestos'!$F$11*($H122-'01_Supuestos'!$F$9))*'01_Supuestos'!$F$12)-(('01_Supuestos'!F31*$I122)*'01_Supuestos'!$F$11*$K122)-(IF(('01_Supuestos'!F31*$I122)&gt;0,'01_Supuestos'!$F$15,0)))-((('01_Supuestos'!F31*$I122)*'01_Supuestos'!$F$11*($H122-'01_Supuestos'!$F$9))*'01_Supuestos'!$F$18)-($J122*'01_Supuestos'!F32)-(IF('01_Supuestos'!F30=MAX('01_Supuestos'!$C$30:$M$30),'01_Supuestos'!$F$19,0))-(MAX(0,(((('01_Supuestos'!F31*$I122)*'01_Supuestos'!$F$11*($H122-'01_Supuestos'!$F$9))-((('01_Supuestos'!F31*$I122)*'01_Supuestos'!$F$11*($H122-'01_Supuestos'!$F$9))*'01_Supuestos'!$F$12)-(('01_Supuestos'!F31*$I122)*'01_Supuestos'!$F$11*$K122)-(IF(('01_Supuestos'!F31*$I122)&gt;0,'01_Supuestos'!$F$15,0)))-($J122*'01_Supuestos'!F33)))*'01_Supuestos'!$F$16)</f>
        <v/>
      </c>
      <c r="X122" s="101">
        <f>((('01_Supuestos'!G31*$I122)*'01_Supuestos'!$F$11*($H122-'01_Supuestos'!$F$9))-((('01_Supuestos'!G31*$I122)*'01_Supuestos'!$F$11*($H122-'01_Supuestos'!$F$9))*'01_Supuestos'!$F$12)-(('01_Supuestos'!G31*$I122)*'01_Supuestos'!$F$11*$K122)-(IF(('01_Supuestos'!G31*$I122)&gt;0,'01_Supuestos'!$F$15,0)))-((('01_Supuestos'!G31*$I122)*'01_Supuestos'!$F$11*($H122-'01_Supuestos'!$F$9))*'01_Supuestos'!$F$18)-($J122*'01_Supuestos'!G32)-(IF('01_Supuestos'!G30=MAX('01_Supuestos'!$C$30:$M$30),'01_Supuestos'!$F$19,0))-(MAX(0,(((('01_Supuestos'!G31*$I122)*'01_Supuestos'!$F$11*($H122-'01_Supuestos'!$F$9))-((('01_Supuestos'!G31*$I122)*'01_Supuestos'!$F$11*($H122-'01_Supuestos'!$F$9))*'01_Supuestos'!$F$12)-(('01_Supuestos'!G31*$I122)*'01_Supuestos'!$F$11*$K122)-(IF(('01_Supuestos'!G31*$I122)&gt;0,'01_Supuestos'!$F$15,0)))-($J122*'01_Supuestos'!G33)))*'01_Supuestos'!$F$16)</f>
        <v/>
      </c>
      <c r="Y122" s="101">
        <f>((('01_Supuestos'!H31*$I122)*'01_Supuestos'!$F$11*($H122-'01_Supuestos'!$F$9))-((('01_Supuestos'!H31*$I122)*'01_Supuestos'!$F$11*($H122-'01_Supuestos'!$F$9))*'01_Supuestos'!$F$12)-(('01_Supuestos'!H31*$I122)*'01_Supuestos'!$F$11*$K122)-(IF(('01_Supuestos'!H31*$I122)&gt;0,'01_Supuestos'!$F$15,0)))-((('01_Supuestos'!H31*$I122)*'01_Supuestos'!$F$11*($H122-'01_Supuestos'!$F$9))*'01_Supuestos'!$F$18)-($J122*'01_Supuestos'!H32)-(IF('01_Supuestos'!H30=MAX('01_Supuestos'!$C$30:$M$30),'01_Supuestos'!$F$19,0))-(MAX(0,(((('01_Supuestos'!H31*$I122)*'01_Supuestos'!$F$11*($H122-'01_Supuestos'!$F$9))-((('01_Supuestos'!H31*$I122)*'01_Supuestos'!$F$11*($H122-'01_Supuestos'!$F$9))*'01_Supuestos'!$F$12)-(('01_Supuestos'!H31*$I122)*'01_Supuestos'!$F$11*$K122)-(IF(('01_Supuestos'!H31*$I122)&gt;0,'01_Supuestos'!$F$15,0)))-($J122*'01_Supuestos'!H33)))*'01_Supuestos'!$F$16)</f>
        <v/>
      </c>
      <c r="Z122" s="101">
        <f>((('01_Supuestos'!I31*$I122)*'01_Supuestos'!$F$11*($H122-'01_Supuestos'!$F$9))-((('01_Supuestos'!I31*$I122)*'01_Supuestos'!$F$11*($H122-'01_Supuestos'!$F$9))*'01_Supuestos'!$F$12)-(('01_Supuestos'!I31*$I122)*'01_Supuestos'!$F$11*$K122)-(IF(('01_Supuestos'!I31*$I122)&gt;0,'01_Supuestos'!$F$15,0)))-((('01_Supuestos'!I31*$I122)*'01_Supuestos'!$F$11*($H122-'01_Supuestos'!$F$9))*'01_Supuestos'!$F$18)-($J122*'01_Supuestos'!I32)-(IF('01_Supuestos'!I30=MAX('01_Supuestos'!$C$30:$M$30),'01_Supuestos'!$F$19,0))-(MAX(0,(((('01_Supuestos'!I31*$I122)*'01_Supuestos'!$F$11*($H122-'01_Supuestos'!$F$9))-((('01_Supuestos'!I31*$I122)*'01_Supuestos'!$F$11*($H122-'01_Supuestos'!$F$9))*'01_Supuestos'!$F$12)-(('01_Supuestos'!I31*$I122)*'01_Supuestos'!$F$11*$K122)-(IF(('01_Supuestos'!I31*$I122)&gt;0,'01_Supuestos'!$F$15,0)))-($J122*'01_Supuestos'!I33)))*'01_Supuestos'!$F$16)</f>
        <v/>
      </c>
      <c r="AA122" s="101">
        <f>((('01_Supuestos'!J31*$I122)*'01_Supuestos'!$F$11*($H122-'01_Supuestos'!$F$9))-((('01_Supuestos'!J31*$I122)*'01_Supuestos'!$F$11*($H122-'01_Supuestos'!$F$9))*'01_Supuestos'!$F$12)-(('01_Supuestos'!J31*$I122)*'01_Supuestos'!$F$11*$K122)-(IF(('01_Supuestos'!J31*$I122)&gt;0,'01_Supuestos'!$F$15,0)))-((('01_Supuestos'!J31*$I122)*'01_Supuestos'!$F$11*($H122-'01_Supuestos'!$F$9))*'01_Supuestos'!$F$18)-($J122*'01_Supuestos'!J32)-(IF('01_Supuestos'!J30=MAX('01_Supuestos'!$C$30:$M$30),'01_Supuestos'!$F$19,0))-(MAX(0,(((('01_Supuestos'!J31*$I122)*'01_Supuestos'!$F$11*($H122-'01_Supuestos'!$F$9))-((('01_Supuestos'!J31*$I122)*'01_Supuestos'!$F$11*($H122-'01_Supuestos'!$F$9))*'01_Supuestos'!$F$12)-(('01_Supuestos'!J31*$I122)*'01_Supuestos'!$F$11*$K122)-(IF(('01_Supuestos'!J31*$I122)&gt;0,'01_Supuestos'!$F$15,0)))-($J122*'01_Supuestos'!J33)))*'01_Supuestos'!$F$16)</f>
        <v/>
      </c>
      <c r="AB122" s="101">
        <f>((('01_Supuestos'!K31*$I122)*'01_Supuestos'!$F$11*($H122-'01_Supuestos'!$F$9))-((('01_Supuestos'!K31*$I122)*'01_Supuestos'!$F$11*($H122-'01_Supuestos'!$F$9))*'01_Supuestos'!$F$12)-(('01_Supuestos'!K31*$I122)*'01_Supuestos'!$F$11*$K122)-(IF(('01_Supuestos'!K31*$I122)&gt;0,'01_Supuestos'!$F$15,0)))-((('01_Supuestos'!K31*$I122)*'01_Supuestos'!$F$11*($H122-'01_Supuestos'!$F$9))*'01_Supuestos'!$F$18)-($J122*'01_Supuestos'!K32)-(IF('01_Supuestos'!K30=MAX('01_Supuestos'!$C$30:$M$30),'01_Supuestos'!$F$19,0))-(MAX(0,(((('01_Supuestos'!K31*$I122)*'01_Supuestos'!$F$11*($H122-'01_Supuestos'!$F$9))-((('01_Supuestos'!K31*$I122)*'01_Supuestos'!$F$11*($H122-'01_Supuestos'!$F$9))*'01_Supuestos'!$F$12)-(('01_Supuestos'!K31*$I122)*'01_Supuestos'!$F$11*$K122)-(IF(('01_Supuestos'!K31*$I122)&gt;0,'01_Supuestos'!$F$15,0)))-($J122*'01_Supuestos'!K33)))*'01_Supuestos'!$F$16)</f>
        <v/>
      </c>
      <c r="AC122" s="101">
        <f>((('01_Supuestos'!L31*$I122)*'01_Supuestos'!$F$11*($H122-'01_Supuestos'!$F$9))-((('01_Supuestos'!L31*$I122)*'01_Supuestos'!$F$11*($H122-'01_Supuestos'!$F$9))*'01_Supuestos'!$F$12)-(('01_Supuestos'!L31*$I122)*'01_Supuestos'!$F$11*$K122)-(IF(('01_Supuestos'!L31*$I122)&gt;0,'01_Supuestos'!$F$15,0)))-((('01_Supuestos'!L31*$I122)*'01_Supuestos'!$F$11*($H122-'01_Supuestos'!$F$9))*'01_Supuestos'!$F$18)-($J122*'01_Supuestos'!L32)-(IF('01_Supuestos'!L30=MAX('01_Supuestos'!$C$30:$M$30),'01_Supuestos'!$F$19,0))-(MAX(0,(((('01_Supuestos'!L31*$I122)*'01_Supuestos'!$F$11*($H122-'01_Supuestos'!$F$9))-((('01_Supuestos'!L31*$I122)*'01_Supuestos'!$F$11*($H122-'01_Supuestos'!$F$9))*'01_Supuestos'!$F$12)-(('01_Supuestos'!L31*$I122)*'01_Supuestos'!$F$11*$K122)-(IF(('01_Supuestos'!L31*$I122)&gt;0,'01_Supuestos'!$F$15,0)))-($J122*'01_Supuestos'!L33)))*'01_Supuestos'!$F$16)</f>
        <v/>
      </c>
      <c r="AD122" s="101">
        <f>((('01_Supuestos'!M31*$I122)*'01_Supuestos'!$F$11*($H122-'01_Supuestos'!$F$9))-((('01_Supuestos'!M31*$I122)*'01_Supuestos'!$F$11*($H122-'01_Supuestos'!$F$9))*'01_Supuestos'!$F$12)-(('01_Supuestos'!M31*$I122)*'01_Supuestos'!$F$11*$K122)-(IF(('01_Supuestos'!M31*$I122)&gt;0,'01_Supuestos'!$F$15,0)))-((('01_Supuestos'!M31*$I122)*'01_Supuestos'!$F$11*($H122-'01_Supuestos'!$F$9))*'01_Supuestos'!$F$18)-($J122*'01_Supuestos'!M32)-(IF('01_Supuestos'!M30=MAX('01_Supuestos'!$C$30:$M$30),'01_Supuestos'!$F$19,0))-(MAX(0,(((('01_Supuestos'!M31*$I122)*'01_Supuestos'!$F$11*($H122-'01_Supuestos'!$F$9))-((('01_Supuestos'!M31*$I122)*'01_Supuestos'!$F$11*($H122-'01_Supuestos'!$F$9))*'01_Supuestos'!$F$12)-(('01_Supuestos'!M31*$I122)*'01_Supuestos'!$F$11*$K122)-(IF(('01_Supuestos'!M31*$I122)&gt;0,'01_Supuestos'!$F$15,0)))-($J122*'01_Supuestos'!M33)))*'01_Supuestos'!$F$16)</f>
        <v/>
      </c>
      <c r="AE122" s="101">
        <f>0</f>
        <v/>
      </c>
      <c r="AF122" s="108">
        <f>IF(S122&gt;R122,"Appraisal+Decision",IF(S122&lt;R122,"Develop Now","Indiferente"))</f>
        <v/>
      </c>
    </row>
    <row r="123">
      <c r="A123" s="6" t="n">
        <v>93</v>
      </c>
      <c r="B123" s="27">
        <f>RAND()</f>
        <v/>
      </c>
      <c r="C123" s="27">
        <f>RAND()</f>
        <v/>
      </c>
      <c r="D123" s="27">
        <f>RAND()</f>
        <v/>
      </c>
      <c r="E123" s="27">
        <f>RAND()</f>
        <v/>
      </c>
      <c r="F123" s="27">
        <f>RAND()</f>
        <v/>
      </c>
      <c r="G123" s="27">
        <f>RAND()</f>
        <v/>
      </c>
      <c r="H123" s="102">
        <f>IF(B123&lt;($B$11-$B$10)/($B$12-$B$10), $B$10+SQRT(B123*($B$11-$B$10)*($B$12-$B$10)), $B$12-SQRT((1-B123)*($B$12-$B$11)*($B$12-$B$10)))</f>
        <v/>
      </c>
      <c r="I123" s="27">
        <f>MAX(0.1,NORMINV(C123,$B$13,$B$14))</f>
        <v/>
      </c>
      <c r="J123" s="102">
        <f>'01_Supuestos'!$F$13*MAX(0.65,NORMINV(D123,1,$B$15))</f>
        <v/>
      </c>
      <c r="K123" s="102">
        <f>'01_Supuestos'!$F$14*MAX(0.6,NORMINV(E123,1,$B$16))</f>
        <v/>
      </c>
      <c r="L123" s="102">
        <f>--(F123&lt;=$B$5)</f>
        <v/>
      </c>
      <c r="M123" s="102">
        <f>IF(L123=1, IF(G123&lt;=$B$6, "+", "-"), IF(G123&lt;=(1-$B$7), "+", "-"))</f>
        <v/>
      </c>
      <c r="N123" s="103">
        <f>IF(M123="+",'05_Bayes_Arbol'!$B$16,'05_Bayes_Arbol'!$B$17)</f>
        <v/>
      </c>
      <c r="O123" s="102">
        <f>SUMPRODUCT(T123:AD123,'01_Supuestos'!$C$34:$M$34)</f>
        <v/>
      </c>
      <c r="P123" s="102">
        <f>N123*O123 + (1-N123)*$B$9</f>
        <v/>
      </c>
      <c r="Q123" s="102">
        <f>--(P123&gt;0)</f>
        <v/>
      </c>
      <c r="R123" s="102">
        <f>IF(L123=1,O123,$B$9)</f>
        <v/>
      </c>
      <c r="S123" s="102">
        <f>-$B$8 + IF(Q123=1, IF(L123=1,O123,$B$9), 0)</f>
        <v/>
      </c>
      <c r="T123" s="101">
        <f>((('01_Supuestos'!C31*$I123)*'01_Supuestos'!$F$11*($H123-'01_Supuestos'!$F$9))-((('01_Supuestos'!C31*$I123)*'01_Supuestos'!$F$11*($H123-'01_Supuestos'!$F$9))*'01_Supuestos'!$F$12)-(('01_Supuestos'!C31*$I123)*'01_Supuestos'!$F$11*$K123)-(IF(('01_Supuestos'!C31*$I123)&gt;0,'01_Supuestos'!$F$15,0)))-((('01_Supuestos'!C31*$I123)*'01_Supuestos'!$F$11*($H123-'01_Supuestos'!$F$9))*'01_Supuestos'!$F$18)-($J123*'01_Supuestos'!C32)-(IF('01_Supuestos'!C30=MAX('01_Supuestos'!$C$30:$M$30),'01_Supuestos'!$F$19,0))-(MAX(0,(((('01_Supuestos'!C31*$I123)*'01_Supuestos'!$F$11*($H123-'01_Supuestos'!$F$9))-((('01_Supuestos'!C31*$I123)*'01_Supuestos'!$F$11*($H123-'01_Supuestos'!$F$9))*'01_Supuestos'!$F$12)-(('01_Supuestos'!C31*$I123)*'01_Supuestos'!$F$11*$K123)-(IF(('01_Supuestos'!C31*$I123)&gt;0,'01_Supuestos'!$F$15,0)))-($J123*'01_Supuestos'!C33)))*'01_Supuestos'!$F$16)</f>
        <v/>
      </c>
      <c r="U123" s="101">
        <f>((('01_Supuestos'!D31*$I123)*'01_Supuestos'!$F$11*($H123-'01_Supuestos'!$F$9))-((('01_Supuestos'!D31*$I123)*'01_Supuestos'!$F$11*($H123-'01_Supuestos'!$F$9))*'01_Supuestos'!$F$12)-(('01_Supuestos'!D31*$I123)*'01_Supuestos'!$F$11*$K123)-(IF(('01_Supuestos'!D31*$I123)&gt;0,'01_Supuestos'!$F$15,0)))-((('01_Supuestos'!D31*$I123)*'01_Supuestos'!$F$11*($H123-'01_Supuestos'!$F$9))*'01_Supuestos'!$F$18)-($J123*'01_Supuestos'!D32)-(IF('01_Supuestos'!D30=MAX('01_Supuestos'!$C$30:$M$30),'01_Supuestos'!$F$19,0))-(MAX(0,(((('01_Supuestos'!D31*$I123)*'01_Supuestos'!$F$11*($H123-'01_Supuestos'!$F$9))-((('01_Supuestos'!D31*$I123)*'01_Supuestos'!$F$11*($H123-'01_Supuestos'!$F$9))*'01_Supuestos'!$F$12)-(('01_Supuestos'!D31*$I123)*'01_Supuestos'!$F$11*$K123)-(IF(('01_Supuestos'!D31*$I123)&gt;0,'01_Supuestos'!$F$15,0)))-($J123*'01_Supuestos'!D33)))*'01_Supuestos'!$F$16)</f>
        <v/>
      </c>
      <c r="V123" s="101">
        <f>((('01_Supuestos'!E31*$I123)*'01_Supuestos'!$F$11*($H123-'01_Supuestos'!$F$9))-((('01_Supuestos'!E31*$I123)*'01_Supuestos'!$F$11*($H123-'01_Supuestos'!$F$9))*'01_Supuestos'!$F$12)-(('01_Supuestos'!E31*$I123)*'01_Supuestos'!$F$11*$K123)-(IF(('01_Supuestos'!E31*$I123)&gt;0,'01_Supuestos'!$F$15,0)))-((('01_Supuestos'!E31*$I123)*'01_Supuestos'!$F$11*($H123-'01_Supuestos'!$F$9))*'01_Supuestos'!$F$18)-($J123*'01_Supuestos'!E32)-(IF('01_Supuestos'!E30=MAX('01_Supuestos'!$C$30:$M$30),'01_Supuestos'!$F$19,0))-(MAX(0,(((('01_Supuestos'!E31*$I123)*'01_Supuestos'!$F$11*($H123-'01_Supuestos'!$F$9))-((('01_Supuestos'!E31*$I123)*'01_Supuestos'!$F$11*($H123-'01_Supuestos'!$F$9))*'01_Supuestos'!$F$12)-(('01_Supuestos'!E31*$I123)*'01_Supuestos'!$F$11*$K123)-(IF(('01_Supuestos'!E31*$I123)&gt;0,'01_Supuestos'!$F$15,0)))-($J123*'01_Supuestos'!E33)))*'01_Supuestos'!$F$16)</f>
        <v/>
      </c>
      <c r="W123" s="101">
        <f>((('01_Supuestos'!F31*$I123)*'01_Supuestos'!$F$11*($H123-'01_Supuestos'!$F$9))-((('01_Supuestos'!F31*$I123)*'01_Supuestos'!$F$11*($H123-'01_Supuestos'!$F$9))*'01_Supuestos'!$F$12)-(('01_Supuestos'!F31*$I123)*'01_Supuestos'!$F$11*$K123)-(IF(('01_Supuestos'!F31*$I123)&gt;0,'01_Supuestos'!$F$15,0)))-((('01_Supuestos'!F31*$I123)*'01_Supuestos'!$F$11*($H123-'01_Supuestos'!$F$9))*'01_Supuestos'!$F$18)-($J123*'01_Supuestos'!F32)-(IF('01_Supuestos'!F30=MAX('01_Supuestos'!$C$30:$M$30),'01_Supuestos'!$F$19,0))-(MAX(0,(((('01_Supuestos'!F31*$I123)*'01_Supuestos'!$F$11*($H123-'01_Supuestos'!$F$9))-((('01_Supuestos'!F31*$I123)*'01_Supuestos'!$F$11*($H123-'01_Supuestos'!$F$9))*'01_Supuestos'!$F$12)-(('01_Supuestos'!F31*$I123)*'01_Supuestos'!$F$11*$K123)-(IF(('01_Supuestos'!F31*$I123)&gt;0,'01_Supuestos'!$F$15,0)))-($J123*'01_Supuestos'!F33)))*'01_Supuestos'!$F$16)</f>
        <v/>
      </c>
      <c r="X123" s="101">
        <f>((('01_Supuestos'!G31*$I123)*'01_Supuestos'!$F$11*($H123-'01_Supuestos'!$F$9))-((('01_Supuestos'!G31*$I123)*'01_Supuestos'!$F$11*($H123-'01_Supuestos'!$F$9))*'01_Supuestos'!$F$12)-(('01_Supuestos'!G31*$I123)*'01_Supuestos'!$F$11*$K123)-(IF(('01_Supuestos'!G31*$I123)&gt;0,'01_Supuestos'!$F$15,0)))-((('01_Supuestos'!G31*$I123)*'01_Supuestos'!$F$11*($H123-'01_Supuestos'!$F$9))*'01_Supuestos'!$F$18)-($J123*'01_Supuestos'!G32)-(IF('01_Supuestos'!G30=MAX('01_Supuestos'!$C$30:$M$30),'01_Supuestos'!$F$19,0))-(MAX(0,(((('01_Supuestos'!G31*$I123)*'01_Supuestos'!$F$11*($H123-'01_Supuestos'!$F$9))-((('01_Supuestos'!G31*$I123)*'01_Supuestos'!$F$11*($H123-'01_Supuestos'!$F$9))*'01_Supuestos'!$F$12)-(('01_Supuestos'!G31*$I123)*'01_Supuestos'!$F$11*$K123)-(IF(('01_Supuestos'!G31*$I123)&gt;0,'01_Supuestos'!$F$15,0)))-($J123*'01_Supuestos'!G33)))*'01_Supuestos'!$F$16)</f>
        <v/>
      </c>
      <c r="Y123" s="101">
        <f>((('01_Supuestos'!H31*$I123)*'01_Supuestos'!$F$11*($H123-'01_Supuestos'!$F$9))-((('01_Supuestos'!H31*$I123)*'01_Supuestos'!$F$11*($H123-'01_Supuestos'!$F$9))*'01_Supuestos'!$F$12)-(('01_Supuestos'!H31*$I123)*'01_Supuestos'!$F$11*$K123)-(IF(('01_Supuestos'!H31*$I123)&gt;0,'01_Supuestos'!$F$15,0)))-((('01_Supuestos'!H31*$I123)*'01_Supuestos'!$F$11*($H123-'01_Supuestos'!$F$9))*'01_Supuestos'!$F$18)-($J123*'01_Supuestos'!H32)-(IF('01_Supuestos'!H30=MAX('01_Supuestos'!$C$30:$M$30),'01_Supuestos'!$F$19,0))-(MAX(0,(((('01_Supuestos'!H31*$I123)*'01_Supuestos'!$F$11*($H123-'01_Supuestos'!$F$9))-((('01_Supuestos'!H31*$I123)*'01_Supuestos'!$F$11*($H123-'01_Supuestos'!$F$9))*'01_Supuestos'!$F$12)-(('01_Supuestos'!H31*$I123)*'01_Supuestos'!$F$11*$K123)-(IF(('01_Supuestos'!H31*$I123)&gt;0,'01_Supuestos'!$F$15,0)))-($J123*'01_Supuestos'!H33)))*'01_Supuestos'!$F$16)</f>
        <v/>
      </c>
      <c r="Z123" s="101">
        <f>((('01_Supuestos'!I31*$I123)*'01_Supuestos'!$F$11*($H123-'01_Supuestos'!$F$9))-((('01_Supuestos'!I31*$I123)*'01_Supuestos'!$F$11*($H123-'01_Supuestos'!$F$9))*'01_Supuestos'!$F$12)-(('01_Supuestos'!I31*$I123)*'01_Supuestos'!$F$11*$K123)-(IF(('01_Supuestos'!I31*$I123)&gt;0,'01_Supuestos'!$F$15,0)))-((('01_Supuestos'!I31*$I123)*'01_Supuestos'!$F$11*($H123-'01_Supuestos'!$F$9))*'01_Supuestos'!$F$18)-($J123*'01_Supuestos'!I32)-(IF('01_Supuestos'!I30=MAX('01_Supuestos'!$C$30:$M$30),'01_Supuestos'!$F$19,0))-(MAX(0,(((('01_Supuestos'!I31*$I123)*'01_Supuestos'!$F$11*($H123-'01_Supuestos'!$F$9))-((('01_Supuestos'!I31*$I123)*'01_Supuestos'!$F$11*($H123-'01_Supuestos'!$F$9))*'01_Supuestos'!$F$12)-(('01_Supuestos'!I31*$I123)*'01_Supuestos'!$F$11*$K123)-(IF(('01_Supuestos'!I31*$I123)&gt;0,'01_Supuestos'!$F$15,0)))-($J123*'01_Supuestos'!I33)))*'01_Supuestos'!$F$16)</f>
        <v/>
      </c>
      <c r="AA123" s="101">
        <f>((('01_Supuestos'!J31*$I123)*'01_Supuestos'!$F$11*($H123-'01_Supuestos'!$F$9))-((('01_Supuestos'!J31*$I123)*'01_Supuestos'!$F$11*($H123-'01_Supuestos'!$F$9))*'01_Supuestos'!$F$12)-(('01_Supuestos'!J31*$I123)*'01_Supuestos'!$F$11*$K123)-(IF(('01_Supuestos'!J31*$I123)&gt;0,'01_Supuestos'!$F$15,0)))-((('01_Supuestos'!J31*$I123)*'01_Supuestos'!$F$11*($H123-'01_Supuestos'!$F$9))*'01_Supuestos'!$F$18)-($J123*'01_Supuestos'!J32)-(IF('01_Supuestos'!J30=MAX('01_Supuestos'!$C$30:$M$30),'01_Supuestos'!$F$19,0))-(MAX(0,(((('01_Supuestos'!J31*$I123)*'01_Supuestos'!$F$11*($H123-'01_Supuestos'!$F$9))-((('01_Supuestos'!J31*$I123)*'01_Supuestos'!$F$11*($H123-'01_Supuestos'!$F$9))*'01_Supuestos'!$F$12)-(('01_Supuestos'!J31*$I123)*'01_Supuestos'!$F$11*$K123)-(IF(('01_Supuestos'!J31*$I123)&gt;0,'01_Supuestos'!$F$15,0)))-($J123*'01_Supuestos'!J33)))*'01_Supuestos'!$F$16)</f>
        <v/>
      </c>
      <c r="AB123" s="101">
        <f>((('01_Supuestos'!K31*$I123)*'01_Supuestos'!$F$11*($H123-'01_Supuestos'!$F$9))-((('01_Supuestos'!K31*$I123)*'01_Supuestos'!$F$11*($H123-'01_Supuestos'!$F$9))*'01_Supuestos'!$F$12)-(('01_Supuestos'!K31*$I123)*'01_Supuestos'!$F$11*$K123)-(IF(('01_Supuestos'!K31*$I123)&gt;0,'01_Supuestos'!$F$15,0)))-((('01_Supuestos'!K31*$I123)*'01_Supuestos'!$F$11*($H123-'01_Supuestos'!$F$9))*'01_Supuestos'!$F$18)-($J123*'01_Supuestos'!K32)-(IF('01_Supuestos'!K30=MAX('01_Supuestos'!$C$30:$M$30),'01_Supuestos'!$F$19,0))-(MAX(0,(((('01_Supuestos'!K31*$I123)*'01_Supuestos'!$F$11*($H123-'01_Supuestos'!$F$9))-((('01_Supuestos'!K31*$I123)*'01_Supuestos'!$F$11*($H123-'01_Supuestos'!$F$9))*'01_Supuestos'!$F$12)-(('01_Supuestos'!K31*$I123)*'01_Supuestos'!$F$11*$K123)-(IF(('01_Supuestos'!K31*$I123)&gt;0,'01_Supuestos'!$F$15,0)))-($J123*'01_Supuestos'!K33)))*'01_Supuestos'!$F$16)</f>
        <v/>
      </c>
      <c r="AC123" s="101">
        <f>((('01_Supuestos'!L31*$I123)*'01_Supuestos'!$F$11*($H123-'01_Supuestos'!$F$9))-((('01_Supuestos'!L31*$I123)*'01_Supuestos'!$F$11*($H123-'01_Supuestos'!$F$9))*'01_Supuestos'!$F$12)-(('01_Supuestos'!L31*$I123)*'01_Supuestos'!$F$11*$K123)-(IF(('01_Supuestos'!L31*$I123)&gt;0,'01_Supuestos'!$F$15,0)))-((('01_Supuestos'!L31*$I123)*'01_Supuestos'!$F$11*($H123-'01_Supuestos'!$F$9))*'01_Supuestos'!$F$18)-($J123*'01_Supuestos'!L32)-(IF('01_Supuestos'!L30=MAX('01_Supuestos'!$C$30:$M$30),'01_Supuestos'!$F$19,0))-(MAX(0,(((('01_Supuestos'!L31*$I123)*'01_Supuestos'!$F$11*($H123-'01_Supuestos'!$F$9))-((('01_Supuestos'!L31*$I123)*'01_Supuestos'!$F$11*($H123-'01_Supuestos'!$F$9))*'01_Supuestos'!$F$12)-(('01_Supuestos'!L31*$I123)*'01_Supuestos'!$F$11*$K123)-(IF(('01_Supuestos'!L31*$I123)&gt;0,'01_Supuestos'!$F$15,0)))-($J123*'01_Supuestos'!L33)))*'01_Supuestos'!$F$16)</f>
        <v/>
      </c>
      <c r="AD123" s="101">
        <f>((('01_Supuestos'!M31*$I123)*'01_Supuestos'!$F$11*($H123-'01_Supuestos'!$F$9))-((('01_Supuestos'!M31*$I123)*'01_Supuestos'!$F$11*($H123-'01_Supuestos'!$F$9))*'01_Supuestos'!$F$12)-(('01_Supuestos'!M31*$I123)*'01_Supuestos'!$F$11*$K123)-(IF(('01_Supuestos'!M31*$I123)&gt;0,'01_Supuestos'!$F$15,0)))-((('01_Supuestos'!M31*$I123)*'01_Supuestos'!$F$11*($H123-'01_Supuestos'!$F$9))*'01_Supuestos'!$F$18)-($J123*'01_Supuestos'!M32)-(IF('01_Supuestos'!M30=MAX('01_Supuestos'!$C$30:$M$30),'01_Supuestos'!$F$19,0))-(MAX(0,(((('01_Supuestos'!M31*$I123)*'01_Supuestos'!$F$11*($H123-'01_Supuestos'!$F$9))-((('01_Supuestos'!M31*$I123)*'01_Supuestos'!$F$11*($H123-'01_Supuestos'!$F$9))*'01_Supuestos'!$F$12)-(('01_Supuestos'!M31*$I123)*'01_Supuestos'!$F$11*$K123)-(IF(('01_Supuestos'!M31*$I123)&gt;0,'01_Supuestos'!$F$15,0)))-($J123*'01_Supuestos'!M33)))*'01_Supuestos'!$F$16)</f>
        <v/>
      </c>
      <c r="AE123" s="101">
        <f>0</f>
        <v/>
      </c>
      <c r="AF123" s="108">
        <f>IF(S123&gt;R123,"Appraisal+Decision",IF(S123&lt;R123,"Develop Now","Indiferente"))</f>
        <v/>
      </c>
    </row>
    <row r="124">
      <c r="A124" s="6" t="n">
        <v>94</v>
      </c>
      <c r="B124" s="27">
        <f>RAND()</f>
        <v/>
      </c>
      <c r="C124" s="27">
        <f>RAND()</f>
        <v/>
      </c>
      <c r="D124" s="27">
        <f>RAND()</f>
        <v/>
      </c>
      <c r="E124" s="27">
        <f>RAND()</f>
        <v/>
      </c>
      <c r="F124" s="27">
        <f>RAND()</f>
        <v/>
      </c>
      <c r="G124" s="27">
        <f>RAND()</f>
        <v/>
      </c>
      <c r="H124" s="102">
        <f>IF(B124&lt;($B$11-$B$10)/($B$12-$B$10), $B$10+SQRT(B124*($B$11-$B$10)*($B$12-$B$10)), $B$12-SQRT((1-B124)*($B$12-$B$11)*($B$12-$B$10)))</f>
        <v/>
      </c>
      <c r="I124" s="27">
        <f>MAX(0.1,NORMINV(C124,$B$13,$B$14))</f>
        <v/>
      </c>
      <c r="J124" s="102">
        <f>'01_Supuestos'!$F$13*MAX(0.65,NORMINV(D124,1,$B$15))</f>
        <v/>
      </c>
      <c r="K124" s="102">
        <f>'01_Supuestos'!$F$14*MAX(0.6,NORMINV(E124,1,$B$16))</f>
        <v/>
      </c>
      <c r="L124" s="102">
        <f>--(F124&lt;=$B$5)</f>
        <v/>
      </c>
      <c r="M124" s="102">
        <f>IF(L124=1, IF(G124&lt;=$B$6, "+", "-"), IF(G124&lt;=(1-$B$7), "+", "-"))</f>
        <v/>
      </c>
      <c r="N124" s="103">
        <f>IF(M124="+",'05_Bayes_Arbol'!$B$16,'05_Bayes_Arbol'!$B$17)</f>
        <v/>
      </c>
      <c r="O124" s="102">
        <f>SUMPRODUCT(T124:AD124,'01_Supuestos'!$C$34:$M$34)</f>
        <v/>
      </c>
      <c r="P124" s="102">
        <f>N124*O124 + (1-N124)*$B$9</f>
        <v/>
      </c>
      <c r="Q124" s="102">
        <f>--(P124&gt;0)</f>
        <v/>
      </c>
      <c r="R124" s="102">
        <f>IF(L124=1,O124,$B$9)</f>
        <v/>
      </c>
      <c r="S124" s="102">
        <f>-$B$8 + IF(Q124=1, IF(L124=1,O124,$B$9), 0)</f>
        <v/>
      </c>
      <c r="T124" s="101">
        <f>((('01_Supuestos'!C31*$I124)*'01_Supuestos'!$F$11*($H124-'01_Supuestos'!$F$9))-((('01_Supuestos'!C31*$I124)*'01_Supuestos'!$F$11*($H124-'01_Supuestos'!$F$9))*'01_Supuestos'!$F$12)-(('01_Supuestos'!C31*$I124)*'01_Supuestos'!$F$11*$K124)-(IF(('01_Supuestos'!C31*$I124)&gt;0,'01_Supuestos'!$F$15,0)))-((('01_Supuestos'!C31*$I124)*'01_Supuestos'!$F$11*($H124-'01_Supuestos'!$F$9))*'01_Supuestos'!$F$18)-($J124*'01_Supuestos'!C32)-(IF('01_Supuestos'!C30=MAX('01_Supuestos'!$C$30:$M$30),'01_Supuestos'!$F$19,0))-(MAX(0,(((('01_Supuestos'!C31*$I124)*'01_Supuestos'!$F$11*($H124-'01_Supuestos'!$F$9))-((('01_Supuestos'!C31*$I124)*'01_Supuestos'!$F$11*($H124-'01_Supuestos'!$F$9))*'01_Supuestos'!$F$12)-(('01_Supuestos'!C31*$I124)*'01_Supuestos'!$F$11*$K124)-(IF(('01_Supuestos'!C31*$I124)&gt;0,'01_Supuestos'!$F$15,0)))-($J124*'01_Supuestos'!C33)))*'01_Supuestos'!$F$16)</f>
        <v/>
      </c>
      <c r="U124" s="101">
        <f>((('01_Supuestos'!D31*$I124)*'01_Supuestos'!$F$11*($H124-'01_Supuestos'!$F$9))-((('01_Supuestos'!D31*$I124)*'01_Supuestos'!$F$11*($H124-'01_Supuestos'!$F$9))*'01_Supuestos'!$F$12)-(('01_Supuestos'!D31*$I124)*'01_Supuestos'!$F$11*$K124)-(IF(('01_Supuestos'!D31*$I124)&gt;0,'01_Supuestos'!$F$15,0)))-((('01_Supuestos'!D31*$I124)*'01_Supuestos'!$F$11*($H124-'01_Supuestos'!$F$9))*'01_Supuestos'!$F$18)-($J124*'01_Supuestos'!D32)-(IF('01_Supuestos'!D30=MAX('01_Supuestos'!$C$30:$M$30),'01_Supuestos'!$F$19,0))-(MAX(0,(((('01_Supuestos'!D31*$I124)*'01_Supuestos'!$F$11*($H124-'01_Supuestos'!$F$9))-((('01_Supuestos'!D31*$I124)*'01_Supuestos'!$F$11*($H124-'01_Supuestos'!$F$9))*'01_Supuestos'!$F$12)-(('01_Supuestos'!D31*$I124)*'01_Supuestos'!$F$11*$K124)-(IF(('01_Supuestos'!D31*$I124)&gt;0,'01_Supuestos'!$F$15,0)))-($J124*'01_Supuestos'!D33)))*'01_Supuestos'!$F$16)</f>
        <v/>
      </c>
      <c r="V124" s="101">
        <f>((('01_Supuestos'!E31*$I124)*'01_Supuestos'!$F$11*($H124-'01_Supuestos'!$F$9))-((('01_Supuestos'!E31*$I124)*'01_Supuestos'!$F$11*($H124-'01_Supuestos'!$F$9))*'01_Supuestos'!$F$12)-(('01_Supuestos'!E31*$I124)*'01_Supuestos'!$F$11*$K124)-(IF(('01_Supuestos'!E31*$I124)&gt;0,'01_Supuestos'!$F$15,0)))-((('01_Supuestos'!E31*$I124)*'01_Supuestos'!$F$11*($H124-'01_Supuestos'!$F$9))*'01_Supuestos'!$F$18)-($J124*'01_Supuestos'!E32)-(IF('01_Supuestos'!E30=MAX('01_Supuestos'!$C$30:$M$30),'01_Supuestos'!$F$19,0))-(MAX(0,(((('01_Supuestos'!E31*$I124)*'01_Supuestos'!$F$11*($H124-'01_Supuestos'!$F$9))-((('01_Supuestos'!E31*$I124)*'01_Supuestos'!$F$11*($H124-'01_Supuestos'!$F$9))*'01_Supuestos'!$F$12)-(('01_Supuestos'!E31*$I124)*'01_Supuestos'!$F$11*$K124)-(IF(('01_Supuestos'!E31*$I124)&gt;0,'01_Supuestos'!$F$15,0)))-($J124*'01_Supuestos'!E33)))*'01_Supuestos'!$F$16)</f>
        <v/>
      </c>
      <c r="W124" s="101">
        <f>((('01_Supuestos'!F31*$I124)*'01_Supuestos'!$F$11*($H124-'01_Supuestos'!$F$9))-((('01_Supuestos'!F31*$I124)*'01_Supuestos'!$F$11*($H124-'01_Supuestos'!$F$9))*'01_Supuestos'!$F$12)-(('01_Supuestos'!F31*$I124)*'01_Supuestos'!$F$11*$K124)-(IF(('01_Supuestos'!F31*$I124)&gt;0,'01_Supuestos'!$F$15,0)))-((('01_Supuestos'!F31*$I124)*'01_Supuestos'!$F$11*($H124-'01_Supuestos'!$F$9))*'01_Supuestos'!$F$18)-($J124*'01_Supuestos'!F32)-(IF('01_Supuestos'!F30=MAX('01_Supuestos'!$C$30:$M$30),'01_Supuestos'!$F$19,0))-(MAX(0,(((('01_Supuestos'!F31*$I124)*'01_Supuestos'!$F$11*($H124-'01_Supuestos'!$F$9))-((('01_Supuestos'!F31*$I124)*'01_Supuestos'!$F$11*($H124-'01_Supuestos'!$F$9))*'01_Supuestos'!$F$12)-(('01_Supuestos'!F31*$I124)*'01_Supuestos'!$F$11*$K124)-(IF(('01_Supuestos'!F31*$I124)&gt;0,'01_Supuestos'!$F$15,0)))-($J124*'01_Supuestos'!F33)))*'01_Supuestos'!$F$16)</f>
        <v/>
      </c>
      <c r="X124" s="101">
        <f>((('01_Supuestos'!G31*$I124)*'01_Supuestos'!$F$11*($H124-'01_Supuestos'!$F$9))-((('01_Supuestos'!G31*$I124)*'01_Supuestos'!$F$11*($H124-'01_Supuestos'!$F$9))*'01_Supuestos'!$F$12)-(('01_Supuestos'!G31*$I124)*'01_Supuestos'!$F$11*$K124)-(IF(('01_Supuestos'!G31*$I124)&gt;0,'01_Supuestos'!$F$15,0)))-((('01_Supuestos'!G31*$I124)*'01_Supuestos'!$F$11*($H124-'01_Supuestos'!$F$9))*'01_Supuestos'!$F$18)-($J124*'01_Supuestos'!G32)-(IF('01_Supuestos'!G30=MAX('01_Supuestos'!$C$30:$M$30),'01_Supuestos'!$F$19,0))-(MAX(0,(((('01_Supuestos'!G31*$I124)*'01_Supuestos'!$F$11*($H124-'01_Supuestos'!$F$9))-((('01_Supuestos'!G31*$I124)*'01_Supuestos'!$F$11*($H124-'01_Supuestos'!$F$9))*'01_Supuestos'!$F$12)-(('01_Supuestos'!G31*$I124)*'01_Supuestos'!$F$11*$K124)-(IF(('01_Supuestos'!G31*$I124)&gt;0,'01_Supuestos'!$F$15,0)))-($J124*'01_Supuestos'!G33)))*'01_Supuestos'!$F$16)</f>
        <v/>
      </c>
      <c r="Y124" s="101">
        <f>((('01_Supuestos'!H31*$I124)*'01_Supuestos'!$F$11*($H124-'01_Supuestos'!$F$9))-((('01_Supuestos'!H31*$I124)*'01_Supuestos'!$F$11*($H124-'01_Supuestos'!$F$9))*'01_Supuestos'!$F$12)-(('01_Supuestos'!H31*$I124)*'01_Supuestos'!$F$11*$K124)-(IF(('01_Supuestos'!H31*$I124)&gt;0,'01_Supuestos'!$F$15,0)))-((('01_Supuestos'!H31*$I124)*'01_Supuestos'!$F$11*($H124-'01_Supuestos'!$F$9))*'01_Supuestos'!$F$18)-($J124*'01_Supuestos'!H32)-(IF('01_Supuestos'!H30=MAX('01_Supuestos'!$C$30:$M$30),'01_Supuestos'!$F$19,0))-(MAX(0,(((('01_Supuestos'!H31*$I124)*'01_Supuestos'!$F$11*($H124-'01_Supuestos'!$F$9))-((('01_Supuestos'!H31*$I124)*'01_Supuestos'!$F$11*($H124-'01_Supuestos'!$F$9))*'01_Supuestos'!$F$12)-(('01_Supuestos'!H31*$I124)*'01_Supuestos'!$F$11*$K124)-(IF(('01_Supuestos'!H31*$I124)&gt;0,'01_Supuestos'!$F$15,0)))-($J124*'01_Supuestos'!H33)))*'01_Supuestos'!$F$16)</f>
        <v/>
      </c>
      <c r="Z124" s="101">
        <f>((('01_Supuestos'!I31*$I124)*'01_Supuestos'!$F$11*($H124-'01_Supuestos'!$F$9))-((('01_Supuestos'!I31*$I124)*'01_Supuestos'!$F$11*($H124-'01_Supuestos'!$F$9))*'01_Supuestos'!$F$12)-(('01_Supuestos'!I31*$I124)*'01_Supuestos'!$F$11*$K124)-(IF(('01_Supuestos'!I31*$I124)&gt;0,'01_Supuestos'!$F$15,0)))-((('01_Supuestos'!I31*$I124)*'01_Supuestos'!$F$11*($H124-'01_Supuestos'!$F$9))*'01_Supuestos'!$F$18)-($J124*'01_Supuestos'!I32)-(IF('01_Supuestos'!I30=MAX('01_Supuestos'!$C$30:$M$30),'01_Supuestos'!$F$19,0))-(MAX(0,(((('01_Supuestos'!I31*$I124)*'01_Supuestos'!$F$11*($H124-'01_Supuestos'!$F$9))-((('01_Supuestos'!I31*$I124)*'01_Supuestos'!$F$11*($H124-'01_Supuestos'!$F$9))*'01_Supuestos'!$F$12)-(('01_Supuestos'!I31*$I124)*'01_Supuestos'!$F$11*$K124)-(IF(('01_Supuestos'!I31*$I124)&gt;0,'01_Supuestos'!$F$15,0)))-($J124*'01_Supuestos'!I33)))*'01_Supuestos'!$F$16)</f>
        <v/>
      </c>
      <c r="AA124" s="101">
        <f>((('01_Supuestos'!J31*$I124)*'01_Supuestos'!$F$11*($H124-'01_Supuestos'!$F$9))-((('01_Supuestos'!J31*$I124)*'01_Supuestos'!$F$11*($H124-'01_Supuestos'!$F$9))*'01_Supuestos'!$F$12)-(('01_Supuestos'!J31*$I124)*'01_Supuestos'!$F$11*$K124)-(IF(('01_Supuestos'!J31*$I124)&gt;0,'01_Supuestos'!$F$15,0)))-((('01_Supuestos'!J31*$I124)*'01_Supuestos'!$F$11*($H124-'01_Supuestos'!$F$9))*'01_Supuestos'!$F$18)-($J124*'01_Supuestos'!J32)-(IF('01_Supuestos'!J30=MAX('01_Supuestos'!$C$30:$M$30),'01_Supuestos'!$F$19,0))-(MAX(0,(((('01_Supuestos'!J31*$I124)*'01_Supuestos'!$F$11*($H124-'01_Supuestos'!$F$9))-((('01_Supuestos'!J31*$I124)*'01_Supuestos'!$F$11*($H124-'01_Supuestos'!$F$9))*'01_Supuestos'!$F$12)-(('01_Supuestos'!J31*$I124)*'01_Supuestos'!$F$11*$K124)-(IF(('01_Supuestos'!J31*$I124)&gt;0,'01_Supuestos'!$F$15,0)))-($J124*'01_Supuestos'!J33)))*'01_Supuestos'!$F$16)</f>
        <v/>
      </c>
      <c r="AB124" s="101">
        <f>((('01_Supuestos'!K31*$I124)*'01_Supuestos'!$F$11*($H124-'01_Supuestos'!$F$9))-((('01_Supuestos'!K31*$I124)*'01_Supuestos'!$F$11*($H124-'01_Supuestos'!$F$9))*'01_Supuestos'!$F$12)-(('01_Supuestos'!K31*$I124)*'01_Supuestos'!$F$11*$K124)-(IF(('01_Supuestos'!K31*$I124)&gt;0,'01_Supuestos'!$F$15,0)))-((('01_Supuestos'!K31*$I124)*'01_Supuestos'!$F$11*($H124-'01_Supuestos'!$F$9))*'01_Supuestos'!$F$18)-($J124*'01_Supuestos'!K32)-(IF('01_Supuestos'!K30=MAX('01_Supuestos'!$C$30:$M$30),'01_Supuestos'!$F$19,0))-(MAX(0,(((('01_Supuestos'!K31*$I124)*'01_Supuestos'!$F$11*($H124-'01_Supuestos'!$F$9))-((('01_Supuestos'!K31*$I124)*'01_Supuestos'!$F$11*($H124-'01_Supuestos'!$F$9))*'01_Supuestos'!$F$12)-(('01_Supuestos'!K31*$I124)*'01_Supuestos'!$F$11*$K124)-(IF(('01_Supuestos'!K31*$I124)&gt;0,'01_Supuestos'!$F$15,0)))-($J124*'01_Supuestos'!K33)))*'01_Supuestos'!$F$16)</f>
        <v/>
      </c>
      <c r="AC124" s="101">
        <f>((('01_Supuestos'!L31*$I124)*'01_Supuestos'!$F$11*($H124-'01_Supuestos'!$F$9))-((('01_Supuestos'!L31*$I124)*'01_Supuestos'!$F$11*($H124-'01_Supuestos'!$F$9))*'01_Supuestos'!$F$12)-(('01_Supuestos'!L31*$I124)*'01_Supuestos'!$F$11*$K124)-(IF(('01_Supuestos'!L31*$I124)&gt;0,'01_Supuestos'!$F$15,0)))-((('01_Supuestos'!L31*$I124)*'01_Supuestos'!$F$11*($H124-'01_Supuestos'!$F$9))*'01_Supuestos'!$F$18)-($J124*'01_Supuestos'!L32)-(IF('01_Supuestos'!L30=MAX('01_Supuestos'!$C$30:$M$30),'01_Supuestos'!$F$19,0))-(MAX(0,(((('01_Supuestos'!L31*$I124)*'01_Supuestos'!$F$11*($H124-'01_Supuestos'!$F$9))-((('01_Supuestos'!L31*$I124)*'01_Supuestos'!$F$11*($H124-'01_Supuestos'!$F$9))*'01_Supuestos'!$F$12)-(('01_Supuestos'!L31*$I124)*'01_Supuestos'!$F$11*$K124)-(IF(('01_Supuestos'!L31*$I124)&gt;0,'01_Supuestos'!$F$15,0)))-($J124*'01_Supuestos'!L33)))*'01_Supuestos'!$F$16)</f>
        <v/>
      </c>
      <c r="AD124" s="101">
        <f>((('01_Supuestos'!M31*$I124)*'01_Supuestos'!$F$11*($H124-'01_Supuestos'!$F$9))-((('01_Supuestos'!M31*$I124)*'01_Supuestos'!$F$11*($H124-'01_Supuestos'!$F$9))*'01_Supuestos'!$F$12)-(('01_Supuestos'!M31*$I124)*'01_Supuestos'!$F$11*$K124)-(IF(('01_Supuestos'!M31*$I124)&gt;0,'01_Supuestos'!$F$15,0)))-((('01_Supuestos'!M31*$I124)*'01_Supuestos'!$F$11*($H124-'01_Supuestos'!$F$9))*'01_Supuestos'!$F$18)-($J124*'01_Supuestos'!M32)-(IF('01_Supuestos'!M30=MAX('01_Supuestos'!$C$30:$M$30),'01_Supuestos'!$F$19,0))-(MAX(0,(((('01_Supuestos'!M31*$I124)*'01_Supuestos'!$F$11*($H124-'01_Supuestos'!$F$9))-((('01_Supuestos'!M31*$I124)*'01_Supuestos'!$F$11*($H124-'01_Supuestos'!$F$9))*'01_Supuestos'!$F$12)-(('01_Supuestos'!M31*$I124)*'01_Supuestos'!$F$11*$K124)-(IF(('01_Supuestos'!M31*$I124)&gt;0,'01_Supuestos'!$F$15,0)))-($J124*'01_Supuestos'!M33)))*'01_Supuestos'!$F$16)</f>
        <v/>
      </c>
      <c r="AE124" s="101">
        <f>0</f>
        <v/>
      </c>
      <c r="AF124" s="108">
        <f>IF(S124&gt;R124,"Appraisal+Decision",IF(S124&lt;R124,"Develop Now","Indiferente"))</f>
        <v/>
      </c>
    </row>
    <row r="125">
      <c r="A125" s="6" t="n">
        <v>95</v>
      </c>
      <c r="B125" s="27">
        <f>RAND()</f>
        <v/>
      </c>
      <c r="C125" s="27">
        <f>RAND()</f>
        <v/>
      </c>
      <c r="D125" s="27">
        <f>RAND()</f>
        <v/>
      </c>
      <c r="E125" s="27">
        <f>RAND()</f>
        <v/>
      </c>
      <c r="F125" s="27">
        <f>RAND()</f>
        <v/>
      </c>
      <c r="G125" s="27">
        <f>RAND()</f>
        <v/>
      </c>
      <c r="H125" s="102">
        <f>IF(B125&lt;($B$11-$B$10)/($B$12-$B$10), $B$10+SQRT(B125*($B$11-$B$10)*($B$12-$B$10)), $B$12-SQRT((1-B125)*($B$12-$B$11)*($B$12-$B$10)))</f>
        <v/>
      </c>
      <c r="I125" s="27">
        <f>MAX(0.1,NORMINV(C125,$B$13,$B$14))</f>
        <v/>
      </c>
      <c r="J125" s="102">
        <f>'01_Supuestos'!$F$13*MAX(0.65,NORMINV(D125,1,$B$15))</f>
        <v/>
      </c>
      <c r="K125" s="102">
        <f>'01_Supuestos'!$F$14*MAX(0.6,NORMINV(E125,1,$B$16))</f>
        <v/>
      </c>
      <c r="L125" s="102">
        <f>--(F125&lt;=$B$5)</f>
        <v/>
      </c>
      <c r="M125" s="102">
        <f>IF(L125=1, IF(G125&lt;=$B$6, "+", "-"), IF(G125&lt;=(1-$B$7), "+", "-"))</f>
        <v/>
      </c>
      <c r="N125" s="103">
        <f>IF(M125="+",'05_Bayes_Arbol'!$B$16,'05_Bayes_Arbol'!$B$17)</f>
        <v/>
      </c>
      <c r="O125" s="102">
        <f>SUMPRODUCT(T125:AD125,'01_Supuestos'!$C$34:$M$34)</f>
        <v/>
      </c>
      <c r="P125" s="102">
        <f>N125*O125 + (1-N125)*$B$9</f>
        <v/>
      </c>
      <c r="Q125" s="102">
        <f>--(P125&gt;0)</f>
        <v/>
      </c>
      <c r="R125" s="102">
        <f>IF(L125=1,O125,$B$9)</f>
        <v/>
      </c>
      <c r="S125" s="102">
        <f>-$B$8 + IF(Q125=1, IF(L125=1,O125,$B$9), 0)</f>
        <v/>
      </c>
      <c r="T125" s="101">
        <f>((('01_Supuestos'!C31*$I125)*'01_Supuestos'!$F$11*($H125-'01_Supuestos'!$F$9))-((('01_Supuestos'!C31*$I125)*'01_Supuestos'!$F$11*($H125-'01_Supuestos'!$F$9))*'01_Supuestos'!$F$12)-(('01_Supuestos'!C31*$I125)*'01_Supuestos'!$F$11*$K125)-(IF(('01_Supuestos'!C31*$I125)&gt;0,'01_Supuestos'!$F$15,0)))-((('01_Supuestos'!C31*$I125)*'01_Supuestos'!$F$11*($H125-'01_Supuestos'!$F$9))*'01_Supuestos'!$F$18)-($J125*'01_Supuestos'!C32)-(IF('01_Supuestos'!C30=MAX('01_Supuestos'!$C$30:$M$30),'01_Supuestos'!$F$19,0))-(MAX(0,(((('01_Supuestos'!C31*$I125)*'01_Supuestos'!$F$11*($H125-'01_Supuestos'!$F$9))-((('01_Supuestos'!C31*$I125)*'01_Supuestos'!$F$11*($H125-'01_Supuestos'!$F$9))*'01_Supuestos'!$F$12)-(('01_Supuestos'!C31*$I125)*'01_Supuestos'!$F$11*$K125)-(IF(('01_Supuestos'!C31*$I125)&gt;0,'01_Supuestos'!$F$15,0)))-($J125*'01_Supuestos'!C33)))*'01_Supuestos'!$F$16)</f>
        <v/>
      </c>
      <c r="U125" s="101">
        <f>((('01_Supuestos'!D31*$I125)*'01_Supuestos'!$F$11*($H125-'01_Supuestos'!$F$9))-((('01_Supuestos'!D31*$I125)*'01_Supuestos'!$F$11*($H125-'01_Supuestos'!$F$9))*'01_Supuestos'!$F$12)-(('01_Supuestos'!D31*$I125)*'01_Supuestos'!$F$11*$K125)-(IF(('01_Supuestos'!D31*$I125)&gt;0,'01_Supuestos'!$F$15,0)))-((('01_Supuestos'!D31*$I125)*'01_Supuestos'!$F$11*($H125-'01_Supuestos'!$F$9))*'01_Supuestos'!$F$18)-($J125*'01_Supuestos'!D32)-(IF('01_Supuestos'!D30=MAX('01_Supuestos'!$C$30:$M$30),'01_Supuestos'!$F$19,0))-(MAX(0,(((('01_Supuestos'!D31*$I125)*'01_Supuestos'!$F$11*($H125-'01_Supuestos'!$F$9))-((('01_Supuestos'!D31*$I125)*'01_Supuestos'!$F$11*($H125-'01_Supuestos'!$F$9))*'01_Supuestos'!$F$12)-(('01_Supuestos'!D31*$I125)*'01_Supuestos'!$F$11*$K125)-(IF(('01_Supuestos'!D31*$I125)&gt;0,'01_Supuestos'!$F$15,0)))-($J125*'01_Supuestos'!D33)))*'01_Supuestos'!$F$16)</f>
        <v/>
      </c>
      <c r="V125" s="101">
        <f>((('01_Supuestos'!E31*$I125)*'01_Supuestos'!$F$11*($H125-'01_Supuestos'!$F$9))-((('01_Supuestos'!E31*$I125)*'01_Supuestos'!$F$11*($H125-'01_Supuestos'!$F$9))*'01_Supuestos'!$F$12)-(('01_Supuestos'!E31*$I125)*'01_Supuestos'!$F$11*$K125)-(IF(('01_Supuestos'!E31*$I125)&gt;0,'01_Supuestos'!$F$15,0)))-((('01_Supuestos'!E31*$I125)*'01_Supuestos'!$F$11*($H125-'01_Supuestos'!$F$9))*'01_Supuestos'!$F$18)-($J125*'01_Supuestos'!E32)-(IF('01_Supuestos'!E30=MAX('01_Supuestos'!$C$30:$M$30),'01_Supuestos'!$F$19,0))-(MAX(0,(((('01_Supuestos'!E31*$I125)*'01_Supuestos'!$F$11*($H125-'01_Supuestos'!$F$9))-((('01_Supuestos'!E31*$I125)*'01_Supuestos'!$F$11*($H125-'01_Supuestos'!$F$9))*'01_Supuestos'!$F$12)-(('01_Supuestos'!E31*$I125)*'01_Supuestos'!$F$11*$K125)-(IF(('01_Supuestos'!E31*$I125)&gt;0,'01_Supuestos'!$F$15,0)))-($J125*'01_Supuestos'!E33)))*'01_Supuestos'!$F$16)</f>
        <v/>
      </c>
      <c r="W125" s="101">
        <f>((('01_Supuestos'!F31*$I125)*'01_Supuestos'!$F$11*($H125-'01_Supuestos'!$F$9))-((('01_Supuestos'!F31*$I125)*'01_Supuestos'!$F$11*($H125-'01_Supuestos'!$F$9))*'01_Supuestos'!$F$12)-(('01_Supuestos'!F31*$I125)*'01_Supuestos'!$F$11*$K125)-(IF(('01_Supuestos'!F31*$I125)&gt;0,'01_Supuestos'!$F$15,0)))-((('01_Supuestos'!F31*$I125)*'01_Supuestos'!$F$11*($H125-'01_Supuestos'!$F$9))*'01_Supuestos'!$F$18)-($J125*'01_Supuestos'!F32)-(IF('01_Supuestos'!F30=MAX('01_Supuestos'!$C$30:$M$30),'01_Supuestos'!$F$19,0))-(MAX(0,(((('01_Supuestos'!F31*$I125)*'01_Supuestos'!$F$11*($H125-'01_Supuestos'!$F$9))-((('01_Supuestos'!F31*$I125)*'01_Supuestos'!$F$11*($H125-'01_Supuestos'!$F$9))*'01_Supuestos'!$F$12)-(('01_Supuestos'!F31*$I125)*'01_Supuestos'!$F$11*$K125)-(IF(('01_Supuestos'!F31*$I125)&gt;0,'01_Supuestos'!$F$15,0)))-($J125*'01_Supuestos'!F33)))*'01_Supuestos'!$F$16)</f>
        <v/>
      </c>
      <c r="X125" s="101">
        <f>((('01_Supuestos'!G31*$I125)*'01_Supuestos'!$F$11*($H125-'01_Supuestos'!$F$9))-((('01_Supuestos'!G31*$I125)*'01_Supuestos'!$F$11*($H125-'01_Supuestos'!$F$9))*'01_Supuestos'!$F$12)-(('01_Supuestos'!G31*$I125)*'01_Supuestos'!$F$11*$K125)-(IF(('01_Supuestos'!G31*$I125)&gt;0,'01_Supuestos'!$F$15,0)))-((('01_Supuestos'!G31*$I125)*'01_Supuestos'!$F$11*($H125-'01_Supuestos'!$F$9))*'01_Supuestos'!$F$18)-($J125*'01_Supuestos'!G32)-(IF('01_Supuestos'!G30=MAX('01_Supuestos'!$C$30:$M$30),'01_Supuestos'!$F$19,0))-(MAX(0,(((('01_Supuestos'!G31*$I125)*'01_Supuestos'!$F$11*($H125-'01_Supuestos'!$F$9))-((('01_Supuestos'!G31*$I125)*'01_Supuestos'!$F$11*($H125-'01_Supuestos'!$F$9))*'01_Supuestos'!$F$12)-(('01_Supuestos'!G31*$I125)*'01_Supuestos'!$F$11*$K125)-(IF(('01_Supuestos'!G31*$I125)&gt;0,'01_Supuestos'!$F$15,0)))-($J125*'01_Supuestos'!G33)))*'01_Supuestos'!$F$16)</f>
        <v/>
      </c>
      <c r="Y125" s="101">
        <f>((('01_Supuestos'!H31*$I125)*'01_Supuestos'!$F$11*($H125-'01_Supuestos'!$F$9))-((('01_Supuestos'!H31*$I125)*'01_Supuestos'!$F$11*($H125-'01_Supuestos'!$F$9))*'01_Supuestos'!$F$12)-(('01_Supuestos'!H31*$I125)*'01_Supuestos'!$F$11*$K125)-(IF(('01_Supuestos'!H31*$I125)&gt;0,'01_Supuestos'!$F$15,0)))-((('01_Supuestos'!H31*$I125)*'01_Supuestos'!$F$11*($H125-'01_Supuestos'!$F$9))*'01_Supuestos'!$F$18)-($J125*'01_Supuestos'!H32)-(IF('01_Supuestos'!H30=MAX('01_Supuestos'!$C$30:$M$30),'01_Supuestos'!$F$19,0))-(MAX(0,(((('01_Supuestos'!H31*$I125)*'01_Supuestos'!$F$11*($H125-'01_Supuestos'!$F$9))-((('01_Supuestos'!H31*$I125)*'01_Supuestos'!$F$11*($H125-'01_Supuestos'!$F$9))*'01_Supuestos'!$F$12)-(('01_Supuestos'!H31*$I125)*'01_Supuestos'!$F$11*$K125)-(IF(('01_Supuestos'!H31*$I125)&gt;0,'01_Supuestos'!$F$15,0)))-($J125*'01_Supuestos'!H33)))*'01_Supuestos'!$F$16)</f>
        <v/>
      </c>
      <c r="Z125" s="101">
        <f>((('01_Supuestos'!I31*$I125)*'01_Supuestos'!$F$11*($H125-'01_Supuestos'!$F$9))-((('01_Supuestos'!I31*$I125)*'01_Supuestos'!$F$11*($H125-'01_Supuestos'!$F$9))*'01_Supuestos'!$F$12)-(('01_Supuestos'!I31*$I125)*'01_Supuestos'!$F$11*$K125)-(IF(('01_Supuestos'!I31*$I125)&gt;0,'01_Supuestos'!$F$15,0)))-((('01_Supuestos'!I31*$I125)*'01_Supuestos'!$F$11*($H125-'01_Supuestos'!$F$9))*'01_Supuestos'!$F$18)-($J125*'01_Supuestos'!I32)-(IF('01_Supuestos'!I30=MAX('01_Supuestos'!$C$30:$M$30),'01_Supuestos'!$F$19,0))-(MAX(0,(((('01_Supuestos'!I31*$I125)*'01_Supuestos'!$F$11*($H125-'01_Supuestos'!$F$9))-((('01_Supuestos'!I31*$I125)*'01_Supuestos'!$F$11*($H125-'01_Supuestos'!$F$9))*'01_Supuestos'!$F$12)-(('01_Supuestos'!I31*$I125)*'01_Supuestos'!$F$11*$K125)-(IF(('01_Supuestos'!I31*$I125)&gt;0,'01_Supuestos'!$F$15,0)))-($J125*'01_Supuestos'!I33)))*'01_Supuestos'!$F$16)</f>
        <v/>
      </c>
      <c r="AA125" s="101">
        <f>((('01_Supuestos'!J31*$I125)*'01_Supuestos'!$F$11*($H125-'01_Supuestos'!$F$9))-((('01_Supuestos'!J31*$I125)*'01_Supuestos'!$F$11*($H125-'01_Supuestos'!$F$9))*'01_Supuestos'!$F$12)-(('01_Supuestos'!J31*$I125)*'01_Supuestos'!$F$11*$K125)-(IF(('01_Supuestos'!J31*$I125)&gt;0,'01_Supuestos'!$F$15,0)))-((('01_Supuestos'!J31*$I125)*'01_Supuestos'!$F$11*($H125-'01_Supuestos'!$F$9))*'01_Supuestos'!$F$18)-($J125*'01_Supuestos'!J32)-(IF('01_Supuestos'!J30=MAX('01_Supuestos'!$C$30:$M$30),'01_Supuestos'!$F$19,0))-(MAX(0,(((('01_Supuestos'!J31*$I125)*'01_Supuestos'!$F$11*($H125-'01_Supuestos'!$F$9))-((('01_Supuestos'!J31*$I125)*'01_Supuestos'!$F$11*($H125-'01_Supuestos'!$F$9))*'01_Supuestos'!$F$12)-(('01_Supuestos'!J31*$I125)*'01_Supuestos'!$F$11*$K125)-(IF(('01_Supuestos'!J31*$I125)&gt;0,'01_Supuestos'!$F$15,0)))-($J125*'01_Supuestos'!J33)))*'01_Supuestos'!$F$16)</f>
        <v/>
      </c>
      <c r="AB125" s="101">
        <f>((('01_Supuestos'!K31*$I125)*'01_Supuestos'!$F$11*($H125-'01_Supuestos'!$F$9))-((('01_Supuestos'!K31*$I125)*'01_Supuestos'!$F$11*($H125-'01_Supuestos'!$F$9))*'01_Supuestos'!$F$12)-(('01_Supuestos'!K31*$I125)*'01_Supuestos'!$F$11*$K125)-(IF(('01_Supuestos'!K31*$I125)&gt;0,'01_Supuestos'!$F$15,0)))-((('01_Supuestos'!K31*$I125)*'01_Supuestos'!$F$11*($H125-'01_Supuestos'!$F$9))*'01_Supuestos'!$F$18)-($J125*'01_Supuestos'!K32)-(IF('01_Supuestos'!K30=MAX('01_Supuestos'!$C$30:$M$30),'01_Supuestos'!$F$19,0))-(MAX(0,(((('01_Supuestos'!K31*$I125)*'01_Supuestos'!$F$11*($H125-'01_Supuestos'!$F$9))-((('01_Supuestos'!K31*$I125)*'01_Supuestos'!$F$11*($H125-'01_Supuestos'!$F$9))*'01_Supuestos'!$F$12)-(('01_Supuestos'!K31*$I125)*'01_Supuestos'!$F$11*$K125)-(IF(('01_Supuestos'!K31*$I125)&gt;0,'01_Supuestos'!$F$15,0)))-($J125*'01_Supuestos'!K33)))*'01_Supuestos'!$F$16)</f>
        <v/>
      </c>
      <c r="AC125" s="101">
        <f>((('01_Supuestos'!L31*$I125)*'01_Supuestos'!$F$11*($H125-'01_Supuestos'!$F$9))-((('01_Supuestos'!L31*$I125)*'01_Supuestos'!$F$11*($H125-'01_Supuestos'!$F$9))*'01_Supuestos'!$F$12)-(('01_Supuestos'!L31*$I125)*'01_Supuestos'!$F$11*$K125)-(IF(('01_Supuestos'!L31*$I125)&gt;0,'01_Supuestos'!$F$15,0)))-((('01_Supuestos'!L31*$I125)*'01_Supuestos'!$F$11*($H125-'01_Supuestos'!$F$9))*'01_Supuestos'!$F$18)-($J125*'01_Supuestos'!L32)-(IF('01_Supuestos'!L30=MAX('01_Supuestos'!$C$30:$M$30),'01_Supuestos'!$F$19,0))-(MAX(0,(((('01_Supuestos'!L31*$I125)*'01_Supuestos'!$F$11*($H125-'01_Supuestos'!$F$9))-((('01_Supuestos'!L31*$I125)*'01_Supuestos'!$F$11*($H125-'01_Supuestos'!$F$9))*'01_Supuestos'!$F$12)-(('01_Supuestos'!L31*$I125)*'01_Supuestos'!$F$11*$K125)-(IF(('01_Supuestos'!L31*$I125)&gt;0,'01_Supuestos'!$F$15,0)))-($J125*'01_Supuestos'!L33)))*'01_Supuestos'!$F$16)</f>
        <v/>
      </c>
      <c r="AD125" s="101">
        <f>((('01_Supuestos'!M31*$I125)*'01_Supuestos'!$F$11*($H125-'01_Supuestos'!$F$9))-((('01_Supuestos'!M31*$I125)*'01_Supuestos'!$F$11*($H125-'01_Supuestos'!$F$9))*'01_Supuestos'!$F$12)-(('01_Supuestos'!M31*$I125)*'01_Supuestos'!$F$11*$K125)-(IF(('01_Supuestos'!M31*$I125)&gt;0,'01_Supuestos'!$F$15,0)))-((('01_Supuestos'!M31*$I125)*'01_Supuestos'!$F$11*($H125-'01_Supuestos'!$F$9))*'01_Supuestos'!$F$18)-($J125*'01_Supuestos'!M32)-(IF('01_Supuestos'!M30=MAX('01_Supuestos'!$C$30:$M$30),'01_Supuestos'!$F$19,0))-(MAX(0,(((('01_Supuestos'!M31*$I125)*'01_Supuestos'!$F$11*($H125-'01_Supuestos'!$F$9))-((('01_Supuestos'!M31*$I125)*'01_Supuestos'!$F$11*($H125-'01_Supuestos'!$F$9))*'01_Supuestos'!$F$12)-(('01_Supuestos'!M31*$I125)*'01_Supuestos'!$F$11*$K125)-(IF(('01_Supuestos'!M31*$I125)&gt;0,'01_Supuestos'!$F$15,0)))-($J125*'01_Supuestos'!M33)))*'01_Supuestos'!$F$16)</f>
        <v/>
      </c>
      <c r="AE125" s="101">
        <f>0</f>
        <v/>
      </c>
      <c r="AF125" s="108">
        <f>IF(S125&gt;R125,"Appraisal+Decision",IF(S125&lt;R125,"Develop Now","Indiferente"))</f>
        <v/>
      </c>
    </row>
    <row r="126">
      <c r="A126" s="6" t="n">
        <v>96</v>
      </c>
      <c r="B126" s="27">
        <f>RAND()</f>
        <v/>
      </c>
      <c r="C126" s="27">
        <f>RAND()</f>
        <v/>
      </c>
      <c r="D126" s="27">
        <f>RAND()</f>
        <v/>
      </c>
      <c r="E126" s="27">
        <f>RAND()</f>
        <v/>
      </c>
      <c r="F126" s="27">
        <f>RAND()</f>
        <v/>
      </c>
      <c r="G126" s="27">
        <f>RAND()</f>
        <v/>
      </c>
      <c r="H126" s="102">
        <f>IF(B126&lt;($B$11-$B$10)/($B$12-$B$10), $B$10+SQRT(B126*($B$11-$B$10)*($B$12-$B$10)), $B$12-SQRT((1-B126)*($B$12-$B$11)*($B$12-$B$10)))</f>
        <v/>
      </c>
      <c r="I126" s="27">
        <f>MAX(0.1,NORMINV(C126,$B$13,$B$14))</f>
        <v/>
      </c>
      <c r="J126" s="102">
        <f>'01_Supuestos'!$F$13*MAX(0.65,NORMINV(D126,1,$B$15))</f>
        <v/>
      </c>
      <c r="K126" s="102">
        <f>'01_Supuestos'!$F$14*MAX(0.6,NORMINV(E126,1,$B$16))</f>
        <v/>
      </c>
      <c r="L126" s="102">
        <f>--(F126&lt;=$B$5)</f>
        <v/>
      </c>
      <c r="M126" s="102">
        <f>IF(L126=1, IF(G126&lt;=$B$6, "+", "-"), IF(G126&lt;=(1-$B$7), "+", "-"))</f>
        <v/>
      </c>
      <c r="N126" s="103">
        <f>IF(M126="+",'05_Bayes_Arbol'!$B$16,'05_Bayes_Arbol'!$B$17)</f>
        <v/>
      </c>
      <c r="O126" s="102">
        <f>SUMPRODUCT(T126:AD126,'01_Supuestos'!$C$34:$M$34)</f>
        <v/>
      </c>
      <c r="P126" s="102">
        <f>N126*O126 + (1-N126)*$B$9</f>
        <v/>
      </c>
      <c r="Q126" s="102">
        <f>--(P126&gt;0)</f>
        <v/>
      </c>
      <c r="R126" s="102">
        <f>IF(L126=1,O126,$B$9)</f>
        <v/>
      </c>
      <c r="S126" s="102">
        <f>-$B$8 + IF(Q126=1, IF(L126=1,O126,$B$9), 0)</f>
        <v/>
      </c>
      <c r="T126" s="101">
        <f>((('01_Supuestos'!C31*$I126)*'01_Supuestos'!$F$11*($H126-'01_Supuestos'!$F$9))-((('01_Supuestos'!C31*$I126)*'01_Supuestos'!$F$11*($H126-'01_Supuestos'!$F$9))*'01_Supuestos'!$F$12)-(('01_Supuestos'!C31*$I126)*'01_Supuestos'!$F$11*$K126)-(IF(('01_Supuestos'!C31*$I126)&gt;0,'01_Supuestos'!$F$15,0)))-((('01_Supuestos'!C31*$I126)*'01_Supuestos'!$F$11*($H126-'01_Supuestos'!$F$9))*'01_Supuestos'!$F$18)-($J126*'01_Supuestos'!C32)-(IF('01_Supuestos'!C30=MAX('01_Supuestos'!$C$30:$M$30),'01_Supuestos'!$F$19,0))-(MAX(0,(((('01_Supuestos'!C31*$I126)*'01_Supuestos'!$F$11*($H126-'01_Supuestos'!$F$9))-((('01_Supuestos'!C31*$I126)*'01_Supuestos'!$F$11*($H126-'01_Supuestos'!$F$9))*'01_Supuestos'!$F$12)-(('01_Supuestos'!C31*$I126)*'01_Supuestos'!$F$11*$K126)-(IF(('01_Supuestos'!C31*$I126)&gt;0,'01_Supuestos'!$F$15,0)))-($J126*'01_Supuestos'!C33)))*'01_Supuestos'!$F$16)</f>
        <v/>
      </c>
      <c r="U126" s="101">
        <f>((('01_Supuestos'!D31*$I126)*'01_Supuestos'!$F$11*($H126-'01_Supuestos'!$F$9))-((('01_Supuestos'!D31*$I126)*'01_Supuestos'!$F$11*($H126-'01_Supuestos'!$F$9))*'01_Supuestos'!$F$12)-(('01_Supuestos'!D31*$I126)*'01_Supuestos'!$F$11*$K126)-(IF(('01_Supuestos'!D31*$I126)&gt;0,'01_Supuestos'!$F$15,0)))-((('01_Supuestos'!D31*$I126)*'01_Supuestos'!$F$11*($H126-'01_Supuestos'!$F$9))*'01_Supuestos'!$F$18)-($J126*'01_Supuestos'!D32)-(IF('01_Supuestos'!D30=MAX('01_Supuestos'!$C$30:$M$30),'01_Supuestos'!$F$19,0))-(MAX(0,(((('01_Supuestos'!D31*$I126)*'01_Supuestos'!$F$11*($H126-'01_Supuestos'!$F$9))-((('01_Supuestos'!D31*$I126)*'01_Supuestos'!$F$11*($H126-'01_Supuestos'!$F$9))*'01_Supuestos'!$F$12)-(('01_Supuestos'!D31*$I126)*'01_Supuestos'!$F$11*$K126)-(IF(('01_Supuestos'!D31*$I126)&gt;0,'01_Supuestos'!$F$15,0)))-($J126*'01_Supuestos'!D33)))*'01_Supuestos'!$F$16)</f>
        <v/>
      </c>
      <c r="V126" s="101">
        <f>((('01_Supuestos'!E31*$I126)*'01_Supuestos'!$F$11*($H126-'01_Supuestos'!$F$9))-((('01_Supuestos'!E31*$I126)*'01_Supuestos'!$F$11*($H126-'01_Supuestos'!$F$9))*'01_Supuestos'!$F$12)-(('01_Supuestos'!E31*$I126)*'01_Supuestos'!$F$11*$K126)-(IF(('01_Supuestos'!E31*$I126)&gt;0,'01_Supuestos'!$F$15,0)))-((('01_Supuestos'!E31*$I126)*'01_Supuestos'!$F$11*($H126-'01_Supuestos'!$F$9))*'01_Supuestos'!$F$18)-($J126*'01_Supuestos'!E32)-(IF('01_Supuestos'!E30=MAX('01_Supuestos'!$C$30:$M$30),'01_Supuestos'!$F$19,0))-(MAX(0,(((('01_Supuestos'!E31*$I126)*'01_Supuestos'!$F$11*($H126-'01_Supuestos'!$F$9))-((('01_Supuestos'!E31*$I126)*'01_Supuestos'!$F$11*($H126-'01_Supuestos'!$F$9))*'01_Supuestos'!$F$12)-(('01_Supuestos'!E31*$I126)*'01_Supuestos'!$F$11*$K126)-(IF(('01_Supuestos'!E31*$I126)&gt;0,'01_Supuestos'!$F$15,0)))-($J126*'01_Supuestos'!E33)))*'01_Supuestos'!$F$16)</f>
        <v/>
      </c>
      <c r="W126" s="101">
        <f>((('01_Supuestos'!F31*$I126)*'01_Supuestos'!$F$11*($H126-'01_Supuestos'!$F$9))-((('01_Supuestos'!F31*$I126)*'01_Supuestos'!$F$11*($H126-'01_Supuestos'!$F$9))*'01_Supuestos'!$F$12)-(('01_Supuestos'!F31*$I126)*'01_Supuestos'!$F$11*$K126)-(IF(('01_Supuestos'!F31*$I126)&gt;0,'01_Supuestos'!$F$15,0)))-((('01_Supuestos'!F31*$I126)*'01_Supuestos'!$F$11*($H126-'01_Supuestos'!$F$9))*'01_Supuestos'!$F$18)-($J126*'01_Supuestos'!F32)-(IF('01_Supuestos'!F30=MAX('01_Supuestos'!$C$30:$M$30),'01_Supuestos'!$F$19,0))-(MAX(0,(((('01_Supuestos'!F31*$I126)*'01_Supuestos'!$F$11*($H126-'01_Supuestos'!$F$9))-((('01_Supuestos'!F31*$I126)*'01_Supuestos'!$F$11*($H126-'01_Supuestos'!$F$9))*'01_Supuestos'!$F$12)-(('01_Supuestos'!F31*$I126)*'01_Supuestos'!$F$11*$K126)-(IF(('01_Supuestos'!F31*$I126)&gt;0,'01_Supuestos'!$F$15,0)))-($J126*'01_Supuestos'!F33)))*'01_Supuestos'!$F$16)</f>
        <v/>
      </c>
      <c r="X126" s="101">
        <f>((('01_Supuestos'!G31*$I126)*'01_Supuestos'!$F$11*($H126-'01_Supuestos'!$F$9))-((('01_Supuestos'!G31*$I126)*'01_Supuestos'!$F$11*($H126-'01_Supuestos'!$F$9))*'01_Supuestos'!$F$12)-(('01_Supuestos'!G31*$I126)*'01_Supuestos'!$F$11*$K126)-(IF(('01_Supuestos'!G31*$I126)&gt;0,'01_Supuestos'!$F$15,0)))-((('01_Supuestos'!G31*$I126)*'01_Supuestos'!$F$11*($H126-'01_Supuestos'!$F$9))*'01_Supuestos'!$F$18)-($J126*'01_Supuestos'!G32)-(IF('01_Supuestos'!G30=MAX('01_Supuestos'!$C$30:$M$30),'01_Supuestos'!$F$19,0))-(MAX(0,(((('01_Supuestos'!G31*$I126)*'01_Supuestos'!$F$11*($H126-'01_Supuestos'!$F$9))-((('01_Supuestos'!G31*$I126)*'01_Supuestos'!$F$11*($H126-'01_Supuestos'!$F$9))*'01_Supuestos'!$F$12)-(('01_Supuestos'!G31*$I126)*'01_Supuestos'!$F$11*$K126)-(IF(('01_Supuestos'!G31*$I126)&gt;0,'01_Supuestos'!$F$15,0)))-($J126*'01_Supuestos'!G33)))*'01_Supuestos'!$F$16)</f>
        <v/>
      </c>
      <c r="Y126" s="101">
        <f>((('01_Supuestos'!H31*$I126)*'01_Supuestos'!$F$11*($H126-'01_Supuestos'!$F$9))-((('01_Supuestos'!H31*$I126)*'01_Supuestos'!$F$11*($H126-'01_Supuestos'!$F$9))*'01_Supuestos'!$F$12)-(('01_Supuestos'!H31*$I126)*'01_Supuestos'!$F$11*$K126)-(IF(('01_Supuestos'!H31*$I126)&gt;0,'01_Supuestos'!$F$15,0)))-((('01_Supuestos'!H31*$I126)*'01_Supuestos'!$F$11*($H126-'01_Supuestos'!$F$9))*'01_Supuestos'!$F$18)-($J126*'01_Supuestos'!H32)-(IF('01_Supuestos'!H30=MAX('01_Supuestos'!$C$30:$M$30),'01_Supuestos'!$F$19,0))-(MAX(0,(((('01_Supuestos'!H31*$I126)*'01_Supuestos'!$F$11*($H126-'01_Supuestos'!$F$9))-((('01_Supuestos'!H31*$I126)*'01_Supuestos'!$F$11*($H126-'01_Supuestos'!$F$9))*'01_Supuestos'!$F$12)-(('01_Supuestos'!H31*$I126)*'01_Supuestos'!$F$11*$K126)-(IF(('01_Supuestos'!H31*$I126)&gt;0,'01_Supuestos'!$F$15,0)))-($J126*'01_Supuestos'!H33)))*'01_Supuestos'!$F$16)</f>
        <v/>
      </c>
      <c r="Z126" s="101">
        <f>((('01_Supuestos'!I31*$I126)*'01_Supuestos'!$F$11*($H126-'01_Supuestos'!$F$9))-((('01_Supuestos'!I31*$I126)*'01_Supuestos'!$F$11*($H126-'01_Supuestos'!$F$9))*'01_Supuestos'!$F$12)-(('01_Supuestos'!I31*$I126)*'01_Supuestos'!$F$11*$K126)-(IF(('01_Supuestos'!I31*$I126)&gt;0,'01_Supuestos'!$F$15,0)))-((('01_Supuestos'!I31*$I126)*'01_Supuestos'!$F$11*($H126-'01_Supuestos'!$F$9))*'01_Supuestos'!$F$18)-($J126*'01_Supuestos'!I32)-(IF('01_Supuestos'!I30=MAX('01_Supuestos'!$C$30:$M$30),'01_Supuestos'!$F$19,0))-(MAX(0,(((('01_Supuestos'!I31*$I126)*'01_Supuestos'!$F$11*($H126-'01_Supuestos'!$F$9))-((('01_Supuestos'!I31*$I126)*'01_Supuestos'!$F$11*($H126-'01_Supuestos'!$F$9))*'01_Supuestos'!$F$12)-(('01_Supuestos'!I31*$I126)*'01_Supuestos'!$F$11*$K126)-(IF(('01_Supuestos'!I31*$I126)&gt;0,'01_Supuestos'!$F$15,0)))-($J126*'01_Supuestos'!I33)))*'01_Supuestos'!$F$16)</f>
        <v/>
      </c>
      <c r="AA126" s="101">
        <f>((('01_Supuestos'!J31*$I126)*'01_Supuestos'!$F$11*($H126-'01_Supuestos'!$F$9))-((('01_Supuestos'!J31*$I126)*'01_Supuestos'!$F$11*($H126-'01_Supuestos'!$F$9))*'01_Supuestos'!$F$12)-(('01_Supuestos'!J31*$I126)*'01_Supuestos'!$F$11*$K126)-(IF(('01_Supuestos'!J31*$I126)&gt;0,'01_Supuestos'!$F$15,0)))-((('01_Supuestos'!J31*$I126)*'01_Supuestos'!$F$11*($H126-'01_Supuestos'!$F$9))*'01_Supuestos'!$F$18)-($J126*'01_Supuestos'!J32)-(IF('01_Supuestos'!J30=MAX('01_Supuestos'!$C$30:$M$30),'01_Supuestos'!$F$19,0))-(MAX(0,(((('01_Supuestos'!J31*$I126)*'01_Supuestos'!$F$11*($H126-'01_Supuestos'!$F$9))-((('01_Supuestos'!J31*$I126)*'01_Supuestos'!$F$11*($H126-'01_Supuestos'!$F$9))*'01_Supuestos'!$F$12)-(('01_Supuestos'!J31*$I126)*'01_Supuestos'!$F$11*$K126)-(IF(('01_Supuestos'!J31*$I126)&gt;0,'01_Supuestos'!$F$15,0)))-($J126*'01_Supuestos'!J33)))*'01_Supuestos'!$F$16)</f>
        <v/>
      </c>
      <c r="AB126" s="101">
        <f>((('01_Supuestos'!K31*$I126)*'01_Supuestos'!$F$11*($H126-'01_Supuestos'!$F$9))-((('01_Supuestos'!K31*$I126)*'01_Supuestos'!$F$11*($H126-'01_Supuestos'!$F$9))*'01_Supuestos'!$F$12)-(('01_Supuestos'!K31*$I126)*'01_Supuestos'!$F$11*$K126)-(IF(('01_Supuestos'!K31*$I126)&gt;0,'01_Supuestos'!$F$15,0)))-((('01_Supuestos'!K31*$I126)*'01_Supuestos'!$F$11*($H126-'01_Supuestos'!$F$9))*'01_Supuestos'!$F$18)-($J126*'01_Supuestos'!K32)-(IF('01_Supuestos'!K30=MAX('01_Supuestos'!$C$30:$M$30),'01_Supuestos'!$F$19,0))-(MAX(0,(((('01_Supuestos'!K31*$I126)*'01_Supuestos'!$F$11*($H126-'01_Supuestos'!$F$9))-((('01_Supuestos'!K31*$I126)*'01_Supuestos'!$F$11*($H126-'01_Supuestos'!$F$9))*'01_Supuestos'!$F$12)-(('01_Supuestos'!K31*$I126)*'01_Supuestos'!$F$11*$K126)-(IF(('01_Supuestos'!K31*$I126)&gt;0,'01_Supuestos'!$F$15,0)))-($J126*'01_Supuestos'!K33)))*'01_Supuestos'!$F$16)</f>
        <v/>
      </c>
      <c r="AC126" s="101">
        <f>((('01_Supuestos'!L31*$I126)*'01_Supuestos'!$F$11*($H126-'01_Supuestos'!$F$9))-((('01_Supuestos'!L31*$I126)*'01_Supuestos'!$F$11*($H126-'01_Supuestos'!$F$9))*'01_Supuestos'!$F$12)-(('01_Supuestos'!L31*$I126)*'01_Supuestos'!$F$11*$K126)-(IF(('01_Supuestos'!L31*$I126)&gt;0,'01_Supuestos'!$F$15,0)))-((('01_Supuestos'!L31*$I126)*'01_Supuestos'!$F$11*($H126-'01_Supuestos'!$F$9))*'01_Supuestos'!$F$18)-($J126*'01_Supuestos'!L32)-(IF('01_Supuestos'!L30=MAX('01_Supuestos'!$C$30:$M$30),'01_Supuestos'!$F$19,0))-(MAX(0,(((('01_Supuestos'!L31*$I126)*'01_Supuestos'!$F$11*($H126-'01_Supuestos'!$F$9))-((('01_Supuestos'!L31*$I126)*'01_Supuestos'!$F$11*($H126-'01_Supuestos'!$F$9))*'01_Supuestos'!$F$12)-(('01_Supuestos'!L31*$I126)*'01_Supuestos'!$F$11*$K126)-(IF(('01_Supuestos'!L31*$I126)&gt;0,'01_Supuestos'!$F$15,0)))-($J126*'01_Supuestos'!L33)))*'01_Supuestos'!$F$16)</f>
        <v/>
      </c>
      <c r="AD126" s="101">
        <f>((('01_Supuestos'!M31*$I126)*'01_Supuestos'!$F$11*($H126-'01_Supuestos'!$F$9))-((('01_Supuestos'!M31*$I126)*'01_Supuestos'!$F$11*($H126-'01_Supuestos'!$F$9))*'01_Supuestos'!$F$12)-(('01_Supuestos'!M31*$I126)*'01_Supuestos'!$F$11*$K126)-(IF(('01_Supuestos'!M31*$I126)&gt;0,'01_Supuestos'!$F$15,0)))-((('01_Supuestos'!M31*$I126)*'01_Supuestos'!$F$11*($H126-'01_Supuestos'!$F$9))*'01_Supuestos'!$F$18)-($J126*'01_Supuestos'!M32)-(IF('01_Supuestos'!M30=MAX('01_Supuestos'!$C$30:$M$30),'01_Supuestos'!$F$19,0))-(MAX(0,(((('01_Supuestos'!M31*$I126)*'01_Supuestos'!$F$11*($H126-'01_Supuestos'!$F$9))-((('01_Supuestos'!M31*$I126)*'01_Supuestos'!$F$11*($H126-'01_Supuestos'!$F$9))*'01_Supuestos'!$F$12)-(('01_Supuestos'!M31*$I126)*'01_Supuestos'!$F$11*$K126)-(IF(('01_Supuestos'!M31*$I126)&gt;0,'01_Supuestos'!$F$15,0)))-($J126*'01_Supuestos'!M33)))*'01_Supuestos'!$F$16)</f>
        <v/>
      </c>
      <c r="AE126" s="101">
        <f>0</f>
        <v/>
      </c>
      <c r="AF126" s="108">
        <f>IF(S126&gt;R126,"Appraisal+Decision",IF(S126&lt;R126,"Develop Now","Indiferente"))</f>
        <v/>
      </c>
    </row>
    <row r="127">
      <c r="A127" s="6" t="n">
        <v>97</v>
      </c>
      <c r="B127" s="27">
        <f>RAND()</f>
        <v/>
      </c>
      <c r="C127" s="27">
        <f>RAND()</f>
        <v/>
      </c>
      <c r="D127" s="27">
        <f>RAND()</f>
        <v/>
      </c>
      <c r="E127" s="27">
        <f>RAND()</f>
        <v/>
      </c>
      <c r="F127" s="27">
        <f>RAND()</f>
        <v/>
      </c>
      <c r="G127" s="27">
        <f>RAND()</f>
        <v/>
      </c>
      <c r="H127" s="102">
        <f>IF(B127&lt;($B$11-$B$10)/($B$12-$B$10), $B$10+SQRT(B127*($B$11-$B$10)*($B$12-$B$10)), $B$12-SQRT((1-B127)*($B$12-$B$11)*($B$12-$B$10)))</f>
        <v/>
      </c>
      <c r="I127" s="27">
        <f>MAX(0.1,NORMINV(C127,$B$13,$B$14))</f>
        <v/>
      </c>
      <c r="J127" s="102">
        <f>'01_Supuestos'!$F$13*MAX(0.65,NORMINV(D127,1,$B$15))</f>
        <v/>
      </c>
      <c r="K127" s="102">
        <f>'01_Supuestos'!$F$14*MAX(0.6,NORMINV(E127,1,$B$16))</f>
        <v/>
      </c>
      <c r="L127" s="102">
        <f>--(F127&lt;=$B$5)</f>
        <v/>
      </c>
      <c r="M127" s="102">
        <f>IF(L127=1, IF(G127&lt;=$B$6, "+", "-"), IF(G127&lt;=(1-$B$7), "+", "-"))</f>
        <v/>
      </c>
      <c r="N127" s="103">
        <f>IF(M127="+",'05_Bayes_Arbol'!$B$16,'05_Bayes_Arbol'!$B$17)</f>
        <v/>
      </c>
      <c r="O127" s="102">
        <f>SUMPRODUCT(T127:AD127,'01_Supuestos'!$C$34:$M$34)</f>
        <v/>
      </c>
      <c r="P127" s="102">
        <f>N127*O127 + (1-N127)*$B$9</f>
        <v/>
      </c>
      <c r="Q127" s="102">
        <f>--(P127&gt;0)</f>
        <v/>
      </c>
      <c r="R127" s="102">
        <f>IF(L127=1,O127,$B$9)</f>
        <v/>
      </c>
      <c r="S127" s="102">
        <f>-$B$8 + IF(Q127=1, IF(L127=1,O127,$B$9), 0)</f>
        <v/>
      </c>
      <c r="T127" s="101">
        <f>((('01_Supuestos'!C31*$I127)*'01_Supuestos'!$F$11*($H127-'01_Supuestos'!$F$9))-((('01_Supuestos'!C31*$I127)*'01_Supuestos'!$F$11*($H127-'01_Supuestos'!$F$9))*'01_Supuestos'!$F$12)-(('01_Supuestos'!C31*$I127)*'01_Supuestos'!$F$11*$K127)-(IF(('01_Supuestos'!C31*$I127)&gt;0,'01_Supuestos'!$F$15,0)))-((('01_Supuestos'!C31*$I127)*'01_Supuestos'!$F$11*($H127-'01_Supuestos'!$F$9))*'01_Supuestos'!$F$18)-($J127*'01_Supuestos'!C32)-(IF('01_Supuestos'!C30=MAX('01_Supuestos'!$C$30:$M$30),'01_Supuestos'!$F$19,0))-(MAX(0,(((('01_Supuestos'!C31*$I127)*'01_Supuestos'!$F$11*($H127-'01_Supuestos'!$F$9))-((('01_Supuestos'!C31*$I127)*'01_Supuestos'!$F$11*($H127-'01_Supuestos'!$F$9))*'01_Supuestos'!$F$12)-(('01_Supuestos'!C31*$I127)*'01_Supuestos'!$F$11*$K127)-(IF(('01_Supuestos'!C31*$I127)&gt;0,'01_Supuestos'!$F$15,0)))-($J127*'01_Supuestos'!C33)))*'01_Supuestos'!$F$16)</f>
        <v/>
      </c>
      <c r="U127" s="101">
        <f>((('01_Supuestos'!D31*$I127)*'01_Supuestos'!$F$11*($H127-'01_Supuestos'!$F$9))-((('01_Supuestos'!D31*$I127)*'01_Supuestos'!$F$11*($H127-'01_Supuestos'!$F$9))*'01_Supuestos'!$F$12)-(('01_Supuestos'!D31*$I127)*'01_Supuestos'!$F$11*$K127)-(IF(('01_Supuestos'!D31*$I127)&gt;0,'01_Supuestos'!$F$15,0)))-((('01_Supuestos'!D31*$I127)*'01_Supuestos'!$F$11*($H127-'01_Supuestos'!$F$9))*'01_Supuestos'!$F$18)-($J127*'01_Supuestos'!D32)-(IF('01_Supuestos'!D30=MAX('01_Supuestos'!$C$30:$M$30),'01_Supuestos'!$F$19,0))-(MAX(0,(((('01_Supuestos'!D31*$I127)*'01_Supuestos'!$F$11*($H127-'01_Supuestos'!$F$9))-((('01_Supuestos'!D31*$I127)*'01_Supuestos'!$F$11*($H127-'01_Supuestos'!$F$9))*'01_Supuestos'!$F$12)-(('01_Supuestos'!D31*$I127)*'01_Supuestos'!$F$11*$K127)-(IF(('01_Supuestos'!D31*$I127)&gt;0,'01_Supuestos'!$F$15,0)))-($J127*'01_Supuestos'!D33)))*'01_Supuestos'!$F$16)</f>
        <v/>
      </c>
      <c r="V127" s="101">
        <f>((('01_Supuestos'!E31*$I127)*'01_Supuestos'!$F$11*($H127-'01_Supuestos'!$F$9))-((('01_Supuestos'!E31*$I127)*'01_Supuestos'!$F$11*($H127-'01_Supuestos'!$F$9))*'01_Supuestos'!$F$12)-(('01_Supuestos'!E31*$I127)*'01_Supuestos'!$F$11*$K127)-(IF(('01_Supuestos'!E31*$I127)&gt;0,'01_Supuestos'!$F$15,0)))-((('01_Supuestos'!E31*$I127)*'01_Supuestos'!$F$11*($H127-'01_Supuestos'!$F$9))*'01_Supuestos'!$F$18)-($J127*'01_Supuestos'!E32)-(IF('01_Supuestos'!E30=MAX('01_Supuestos'!$C$30:$M$30),'01_Supuestos'!$F$19,0))-(MAX(0,(((('01_Supuestos'!E31*$I127)*'01_Supuestos'!$F$11*($H127-'01_Supuestos'!$F$9))-((('01_Supuestos'!E31*$I127)*'01_Supuestos'!$F$11*($H127-'01_Supuestos'!$F$9))*'01_Supuestos'!$F$12)-(('01_Supuestos'!E31*$I127)*'01_Supuestos'!$F$11*$K127)-(IF(('01_Supuestos'!E31*$I127)&gt;0,'01_Supuestos'!$F$15,0)))-($J127*'01_Supuestos'!E33)))*'01_Supuestos'!$F$16)</f>
        <v/>
      </c>
      <c r="W127" s="101">
        <f>((('01_Supuestos'!F31*$I127)*'01_Supuestos'!$F$11*($H127-'01_Supuestos'!$F$9))-((('01_Supuestos'!F31*$I127)*'01_Supuestos'!$F$11*($H127-'01_Supuestos'!$F$9))*'01_Supuestos'!$F$12)-(('01_Supuestos'!F31*$I127)*'01_Supuestos'!$F$11*$K127)-(IF(('01_Supuestos'!F31*$I127)&gt;0,'01_Supuestos'!$F$15,0)))-((('01_Supuestos'!F31*$I127)*'01_Supuestos'!$F$11*($H127-'01_Supuestos'!$F$9))*'01_Supuestos'!$F$18)-($J127*'01_Supuestos'!F32)-(IF('01_Supuestos'!F30=MAX('01_Supuestos'!$C$30:$M$30),'01_Supuestos'!$F$19,0))-(MAX(0,(((('01_Supuestos'!F31*$I127)*'01_Supuestos'!$F$11*($H127-'01_Supuestos'!$F$9))-((('01_Supuestos'!F31*$I127)*'01_Supuestos'!$F$11*($H127-'01_Supuestos'!$F$9))*'01_Supuestos'!$F$12)-(('01_Supuestos'!F31*$I127)*'01_Supuestos'!$F$11*$K127)-(IF(('01_Supuestos'!F31*$I127)&gt;0,'01_Supuestos'!$F$15,0)))-($J127*'01_Supuestos'!F33)))*'01_Supuestos'!$F$16)</f>
        <v/>
      </c>
      <c r="X127" s="101">
        <f>((('01_Supuestos'!G31*$I127)*'01_Supuestos'!$F$11*($H127-'01_Supuestos'!$F$9))-((('01_Supuestos'!G31*$I127)*'01_Supuestos'!$F$11*($H127-'01_Supuestos'!$F$9))*'01_Supuestos'!$F$12)-(('01_Supuestos'!G31*$I127)*'01_Supuestos'!$F$11*$K127)-(IF(('01_Supuestos'!G31*$I127)&gt;0,'01_Supuestos'!$F$15,0)))-((('01_Supuestos'!G31*$I127)*'01_Supuestos'!$F$11*($H127-'01_Supuestos'!$F$9))*'01_Supuestos'!$F$18)-($J127*'01_Supuestos'!G32)-(IF('01_Supuestos'!G30=MAX('01_Supuestos'!$C$30:$M$30),'01_Supuestos'!$F$19,0))-(MAX(0,(((('01_Supuestos'!G31*$I127)*'01_Supuestos'!$F$11*($H127-'01_Supuestos'!$F$9))-((('01_Supuestos'!G31*$I127)*'01_Supuestos'!$F$11*($H127-'01_Supuestos'!$F$9))*'01_Supuestos'!$F$12)-(('01_Supuestos'!G31*$I127)*'01_Supuestos'!$F$11*$K127)-(IF(('01_Supuestos'!G31*$I127)&gt;0,'01_Supuestos'!$F$15,0)))-($J127*'01_Supuestos'!G33)))*'01_Supuestos'!$F$16)</f>
        <v/>
      </c>
      <c r="Y127" s="101">
        <f>((('01_Supuestos'!H31*$I127)*'01_Supuestos'!$F$11*($H127-'01_Supuestos'!$F$9))-((('01_Supuestos'!H31*$I127)*'01_Supuestos'!$F$11*($H127-'01_Supuestos'!$F$9))*'01_Supuestos'!$F$12)-(('01_Supuestos'!H31*$I127)*'01_Supuestos'!$F$11*$K127)-(IF(('01_Supuestos'!H31*$I127)&gt;0,'01_Supuestos'!$F$15,0)))-((('01_Supuestos'!H31*$I127)*'01_Supuestos'!$F$11*($H127-'01_Supuestos'!$F$9))*'01_Supuestos'!$F$18)-($J127*'01_Supuestos'!H32)-(IF('01_Supuestos'!H30=MAX('01_Supuestos'!$C$30:$M$30),'01_Supuestos'!$F$19,0))-(MAX(0,(((('01_Supuestos'!H31*$I127)*'01_Supuestos'!$F$11*($H127-'01_Supuestos'!$F$9))-((('01_Supuestos'!H31*$I127)*'01_Supuestos'!$F$11*($H127-'01_Supuestos'!$F$9))*'01_Supuestos'!$F$12)-(('01_Supuestos'!H31*$I127)*'01_Supuestos'!$F$11*$K127)-(IF(('01_Supuestos'!H31*$I127)&gt;0,'01_Supuestos'!$F$15,0)))-($J127*'01_Supuestos'!H33)))*'01_Supuestos'!$F$16)</f>
        <v/>
      </c>
      <c r="Z127" s="101">
        <f>((('01_Supuestos'!I31*$I127)*'01_Supuestos'!$F$11*($H127-'01_Supuestos'!$F$9))-((('01_Supuestos'!I31*$I127)*'01_Supuestos'!$F$11*($H127-'01_Supuestos'!$F$9))*'01_Supuestos'!$F$12)-(('01_Supuestos'!I31*$I127)*'01_Supuestos'!$F$11*$K127)-(IF(('01_Supuestos'!I31*$I127)&gt;0,'01_Supuestos'!$F$15,0)))-((('01_Supuestos'!I31*$I127)*'01_Supuestos'!$F$11*($H127-'01_Supuestos'!$F$9))*'01_Supuestos'!$F$18)-($J127*'01_Supuestos'!I32)-(IF('01_Supuestos'!I30=MAX('01_Supuestos'!$C$30:$M$30),'01_Supuestos'!$F$19,0))-(MAX(0,(((('01_Supuestos'!I31*$I127)*'01_Supuestos'!$F$11*($H127-'01_Supuestos'!$F$9))-((('01_Supuestos'!I31*$I127)*'01_Supuestos'!$F$11*($H127-'01_Supuestos'!$F$9))*'01_Supuestos'!$F$12)-(('01_Supuestos'!I31*$I127)*'01_Supuestos'!$F$11*$K127)-(IF(('01_Supuestos'!I31*$I127)&gt;0,'01_Supuestos'!$F$15,0)))-($J127*'01_Supuestos'!I33)))*'01_Supuestos'!$F$16)</f>
        <v/>
      </c>
      <c r="AA127" s="101">
        <f>((('01_Supuestos'!J31*$I127)*'01_Supuestos'!$F$11*($H127-'01_Supuestos'!$F$9))-((('01_Supuestos'!J31*$I127)*'01_Supuestos'!$F$11*($H127-'01_Supuestos'!$F$9))*'01_Supuestos'!$F$12)-(('01_Supuestos'!J31*$I127)*'01_Supuestos'!$F$11*$K127)-(IF(('01_Supuestos'!J31*$I127)&gt;0,'01_Supuestos'!$F$15,0)))-((('01_Supuestos'!J31*$I127)*'01_Supuestos'!$F$11*($H127-'01_Supuestos'!$F$9))*'01_Supuestos'!$F$18)-($J127*'01_Supuestos'!J32)-(IF('01_Supuestos'!J30=MAX('01_Supuestos'!$C$30:$M$30),'01_Supuestos'!$F$19,0))-(MAX(0,(((('01_Supuestos'!J31*$I127)*'01_Supuestos'!$F$11*($H127-'01_Supuestos'!$F$9))-((('01_Supuestos'!J31*$I127)*'01_Supuestos'!$F$11*($H127-'01_Supuestos'!$F$9))*'01_Supuestos'!$F$12)-(('01_Supuestos'!J31*$I127)*'01_Supuestos'!$F$11*$K127)-(IF(('01_Supuestos'!J31*$I127)&gt;0,'01_Supuestos'!$F$15,0)))-($J127*'01_Supuestos'!J33)))*'01_Supuestos'!$F$16)</f>
        <v/>
      </c>
      <c r="AB127" s="101">
        <f>((('01_Supuestos'!K31*$I127)*'01_Supuestos'!$F$11*($H127-'01_Supuestos'!$F$9))-((('01_Supuestos'!K31*$I127)*'01_Supuestos'!$F$11*($H127-'01_Supuestos'!$F$9))*'01_Supuestos'!$F$12)-(('01_Supuestos'!K31*$I127)*'01_Supuestos'!$F$11*$K127)-(IF(('01_Supuestos'!K31*$I127)&gt;0,'01_Supuestos'!$F$15,0)))-((('01_Supuestos'!K31*$I127)*'01_Supuestos'!$F$11*($H127-'01_Supuestos'!$F$9))*'01_Supuestos'!$F$18)-($J127*'01_Supuestos'!K32)-(IF('01_Supuestos'!K30=MAX('01_Supuestos'!$C$30:$M$30),'01_Supuestos'!$F$19,0))-(MAX(0,(((('01_Supuestos'!K31*$I127)*'01_Supuestos'!$F$11*($H127-'01_Supuestos'!$F$9))-((('01_Supuestos'!K31*$I127)*'01_Supuestos'!$F$11*($H127-'01_Supuestos'!$F$9))*'01_Supuestos'!$F$12)-(('01_Supuestos'!K31*$I127)*'01_Supuestos'!$F$11*$K127)-(IF(('01_Supuestos'!K31*$I127)&gt;0,'01_Supuestos'!$F$15,0)))-($J127*'01_Supuestos'!K33)))*'01_Supuestos'!$F$16)</f>
        <v/>
      </c>
      <c r="AC127" s="101">
        <f>((('01_Supuestos'!L31*$I127)*'01_Supuestos'!$F$11*($H127-'01_Supuestos'!$F$9))-((('01_Supuestos'!L31*$I127)*'01_Supuestos'!$F$11*($H127-'01_Supuestos'!$F$9))*'01_Supuestos'!$F$12)-(('01_Supuestos'!L31*$I127)*'01_Supuestos'!$F$11*$K127)-(IF(('01_Supuestos'!L31*$I127)&gt;0,'01_Supuestos'!$F$15,0)))-((('01_Supuestos'!L31*$I127)*'01_Supuestos'!$F$11*($H127-'01_Supuestos'!$F$9))*'01_Supuestos'!$F$18)-($J127*'01_Supuestos'!L32)-(IF('01_Supuestos'!L30=MAX('01_Supuestos'!$C$30:$M$30),'01_Supuestos'!$F$19,0))-(MAX(0,(((('01_Supuestos'!L31*$I127)*'01_Supuestos'!$F$11*($H127-'01_Supuestos'!$F$9))-((('01_Supuestos'!L31*$I127)*'01_Supuestos'!$F$11*($H127-'01_Supuestos'!$F$9))*'01_Supuestos'!$F$12)-(('01_Supuestos'!L31*$I127)*'01_Supuestos'!$F$11*$K127)-(IF(('01_Supuestos'!L31*$I127)&gt;0,'01_Supuestos'!$F$15,0)))-($J127*'01_Supuestos'!L33)))*'01_Supuestos'!$F$16)</f>
        <v/>
      </c>
      <c r="AD127" s="101">
        <f>((('01_Supuestos'!M31*$I127)*'01_Supuestos'!$F$11*($H127-'01_Supuestos'!$F$9))-((('01_Supuestos'!M31*$I127)*'01_Supuestos'!$F$11*($H127-'01_Supuestos'!$F$9))*'01_Supuestos'!$F$12)-(('01_Supuestos'!M31*$I127)*'01_Supuestos'!$F$11*$K127)-(IF(('01_Supuestos'!M31*$I127)&gt;0,'01_Supuestos'!$F$15,0)))-((('01_Supuestos'!M31*$I127)*'01_Supuestos'!$F$11*($H127-'01_Supuestos'!$F$9))*'01_Supuestos'!$F$18)-($J127*'01_Supuestos'!M32)-(IF('01_Supuestos'!M30=MAX('01_Supuestos'!$C$30:$M$30),'01_Supuestos'!$F$19,0))-(MAX(0,(((('01_Supuestos'!M31*$I127)*'01_Supuestos'!$F$11*($H127-'01_Supuestos'!$F$9))-((('01_Supuestos'!M31*$I127)*'01_Supuestos'!$F$11*($H127-'01_Supuestos'!$F$9))*'01_Supuestos'!$F$12)-(('01_Supuestos'!M31*$I127)*'01_Supuestos'!$F$11*$K127)-(IF(('01_Supuestos'!M31*$I127)&gt;0,'01_Supuestos'!$F$15,0)))-($J127*'01_Supuestos'!M33)))*'01_Supuestos'!$F$16)</f>
        <v/>
      </c>
      <c r="AE127" s="101">
        <f>0</f>
        <v/>
      </c>
      <c r="AF127" s="108">
        <f>IF(S127&gt;R127,"Appraisal+Decision",IF(S127&lt;R127,"Develop Now","Indiferente"))</f>
        <v/>
      </c>
    </row>
    <row r="128">
      <c r="A128" s="6" t="n">
        <v>98</v>
      </c>
      <c r="B128" s="27">
        <f>RAND()</f>
        <v/>
      </c>
      <c r="C128" s="27">
        <f>RAND()</f>
        <v/>
      </c>
      <c r="D128" s="27">
        <f>RAND()</f>
        <v/>
      </c>
      <c r="E128" s="27">
        <f>RAND()</f>
        <v/>
      </c>
      <c r="F128" s="27">
        <f>RAND()</f>
        <v/>
      </c>
      <c r="G128" s="27">
        <f>RAND()</f>
        <v/>
      </c>
      <c r="H128" s="102">
        <f>IF(B128&lt;($B$11-$B$10)/($B$12-$B$10), $B$10+SQRT(B128*($B$11-$B$10)*($B$12-$B$10)), $B$12-SQRT((1-B128)*($B$12-$B$11)*($B$12-$B$10)))</f>
        <v/>
      </c>
      <c r="I128" s="27">
        <f>MAX(0.1,NORMINV(C128,$B$13,$B$14))</f>
        <v/>
      </c>
      <c r="J128" s="102">
        <f>'01_Supuestos'!$F$13*MAX(0.65,NORMINV(D128,1,$B$15))</f>
        <v/>
      </c>
      <c r="K128" s="102">
        <f>'01_Supuestos'!$F$14*MAX(0.6,NORMINV(E128,1,$B$16))</f>
        <v/>
      </c>
      <c r="L128" s="102">
        <f>--(F128&lt;=$B$5)</f>
        <v/>
      </c>
      <c r="M128" s="102">
        <f>IF(L128=1, IF(G128&lt;=$B$6, "+", "-"), IF(G128&lt;=(1-$B$7), "+", "-"))</f>
        <v/>
      </c>
      <c r="N128" s="103">
        <f>IF(M128="+",'05_Bayes_Arbol'!$B$16,'05_Bayes_Arbol'!$B$17)</f>
        <v/>
      </c>
      <c r="O128" s="102">
        <f>SUMPRODUCT(T128:AD128,'01_Supuestos'!$C$34:$M$34)</f>
        <v/>
      </c>
      <c r="P128" s="102">
        <f>N128*O128 + (1-N128)*$B$9</f>
        <v/>
      </c>
      <c r="Q128" s="102">
        <f>--(P128&gt;0)</f>
        <v/>
      </c>
      <c r="R128" s="102">
        <f>IF(L128=1,O128,$B$9)</f>
        <v/>
      </c>
      <c r="S128" s="102">
        <f>-$B$8 + IF(Q128=1, IF(L128=1,O128,$B$9), 0)</f>
        <v/>
      </c>
      <c r="T128" s="101">
        <f>((('01_Supuestos'!C31*$I128)*'01_Supuestos'!$F$11*($H128-'01_Supuestos'!$F$9))-((('01_Supuestos'!C31*$I128)*'01_Supuestos'!$F$11*($H128-'01_Supuestos'!$F$9))*'01_Supuestos'!$F$12)-(('01_Supuestos'!C31*$I128)*'01_Supuestos'!$F$11*$K128)-(IF(('01_Supuestos'!C31*$I128)&gt;0,'01_Supuestos'!$F$15,0)))-((('01_Supuestos'!C31*$I128)*'01_Supuestos'!$F$11*($H128-'01_Supuestos'!$F$9))*'01_Supuestos'!$F$18)-($J128*'01_Supuestos'!C32)-(IF('01_Supuestos'!C30=MAX('01_Supuestos'!$C$30:$M$30),'01_Supuestos'!$F$19,0))-(MAX(0,(((('01_Supuestos'!C31*$I128)*'01_Supuestos'!$F$11*($H128-'01_Supuestos'!$F$9))-((('01_Supuestos'!C31*$I128)*'01_Supuestos'!$F$11*($H128-'01_Supuestos'!$F$9))*'01_Supuestos'!$F$12)-(('01_Supuestos'!C31*$I128)*'01_Supuestos'!$F$11*$K128)-(IF(('01_Supuestos'!C31*$I128)&gt;0,'01_Supuestos'!$F$15,0)))-($J128*'01_Supuestos'!C33)))*'01_Supuestos'!$F$16)</f>
        <v/>
      </c>
      <c r="U128" s="101">
        <f>((('01_Supuestos'!D31*$I128)*'01_Supuestos'!$F$11*($H128-'01_Supuestos'!$F$9))-((('01_Supuestos'!D31*$I128)*'01_Supuestos'!$F$11*($H128-'01_Supuestos'!$F$9))*'01_Supuestos'!$F$12)-(('01_Supuestos'!D31*$I128)*'01_Supuestos'!$F$11*$K128)-(IF(('01_Supuestos'!D31*$I128)&gt;0,'01_Supuestos'!$F$15,0)))-((('01_Supuestos'!D31*$I128)*'01_Supuestos'!$F$11*($H128-'01_Supuestos'!$F$9))*'01_Supuestos'!$F$18)-($J128*'01_Supuestos'!D32)-(IF('01_Supuestos'!D30=MAX('01_Supuestos'!$C$30:$M$30),'01_Supuestos'!$F$19,0))-(MAX(0,(((('01_Supuestos'!D31*$I128)*'01_Supuestos'!$F$11*($H128-'01_Supuestos'!$F$9))-((('01_Supuestos'!D31*$I128)*'01_Supuestos'!$F$11*($H128-'01_Supuestos'!$F$9))*'01_Supuestos'!$F$12)-(('01_Supuestos'!D31*$I128)*'01_Supuestos'!$F$11*$K128)-(IF(('01_Supuestos'!D31*$I128)&gt;0,'01_Supuestos'!$F$15,0)))-($J128*'01_Supuestos'!D33)))*'01_Supuestos'!$F$16)</f>
        <v/>
      </c>
      <c r="V128" s="101">
        <f>((('01_Supuestos'!E31*$I128)*'01_Supuestos'!$F$11*($H128-'01_Supuestos'!$F$9))-((('01_Supuestos'!E31*$I128)*'01_Supuestos'!$F$11*($H128-'01_Supuestos'!$F$9))*'01_Supuestos'!$F$12)-(('01_Supuestos'!E31*$I128)*'01_Supuestos'!$F$11*$K128)-(IF(('01_Supuestos'!E31*$I128)&gt;0,'01_Supuestos'!$F$15,0)))-((('01_Supuestos'!E31*$I128)*'01_Supuestos'!$F$11*($H128-'01_Supuestos'!$F$9))*'01_Supuestos'!$F$18)-($J128*'01_Supuestos'!E32)-(IF('01_Supuestos'!E30=MAX('01_Supuestos'!$C$30:$M$30),'01_Supuestos'!$F$19,0))-(MAX(0,(((('01_Supuestos'!E31*$I128)*'01_Supuestos'!$F$11*($H128-'01_Supuestos'!$F$9))-((('01_Supuestos'!E31*$I128)*'01_Supuestos'!$F$11*($H128-'01_Supuestos'!$F$9))*'01_Supuestos'!$F$12)-(('01_Supuestos'!E31*$I128)*'01_Supuestos'!$F$11*$K128)-(IF(('01_Supuestos'!E31*$I128)&gt;0,'01_Supuestos'!$F$15,0)))-($J128*'01_Supuestos'!E33)))*'01_Supuestos'!$F$16)</f>
        <v/>
      </c>
      <c r="W128" s="101">
        <f>((('01_Supuestos'!F31*$I128)*'01_Supuestos'!$F$11*($H128-'01_Supuestos'!$F$9))-((('01_Supuestos'!F31*$I128)*'01_Supuestos'!$F$11*($H128-'01_Supuestos'!$F$9))*'01_Supuestos'!$F$12)-(('01_Supuestos'!F31*$I128)*'01_Supuestos'!$F$11*$K128)-(IF(('01_Supuestos'!F31*$I128)&gt;0,'01_Supuestos'!$F$15,0)))-((('01_Supuestos'!F31*$I128)*'01_Supuestos'!$F$11*($H128-'01_Supuestos'!$F$9))*'01_Supuestos'!$F$18)-($J128*'01_Supuestos'!F32)-(IF('01_Supuestos'!F30=MAX('01_Supuestos'!$C$30:$M$30),'01_Supuestos'!$F$19,0))-(MAX(0,(((('01_Supuestos'!F31*$I128)*'01_Supuestos'!$F$11*($H128-'01_Supuestos'!$F$9))-((('01_Supuestos'!F31*$I128)*'01_Supuestos'!$F$11*($H128-'01_Supuestos'!$F$9))*'01_Supuestos'!$F$12)-(('01_Supuestos'!F31*$I128)*'01_Supuestos'!$F$11*$K128)-(IF(('01_Supuestos'!F31*$I128)&gt;0,'01_Supuestos'!$F$15,0)))-($J128*'01_Supuestos'!F33)))*'01_Supuestos'!$F$16)</f>
        <v/>
      </c>
      <c r="X128" s="101">
        <f>((('01_Supuestos'!G31*$I128)*'01_Supuestos'!$F$11*($H128-'01_Supuestos'!$F$9))-((('01_Supuestos'!G31*$I128)*'01_Supuestos'!$F$11*($H128-'01_Supuestos'!$F$9))*'01_Supuestos'!$F$12)-(('01_Supuestos'!G31*$I128)*'01_Supuestos'!$F$11*$K128)-(IF(('01_Supuestos'!G31*$I128)&gt;0,'01_Supuestos'!$F$15,0)))-((('01_Supuestos'!G31*$I128)*'01_Supuestos'!$F$11*($H128-'01_Supuestos'!$F$9))*'01_Supuestos'!$F$18)-($J128*'01_Supuestos'!G32)-(IF('01_Supuestos'!G30=MAX('01_Supuestos'!$C$30:$M$30),'01_Supuestos'!$F$19,0))-(MAX(0,(((('01_Supuestos'!G31*$I128)*'01_Supuestos'!$F$11*($H128-'01_Supuestos'!$F$9))-((('01_Supuestos'!G31*$I128)*'01_Supuestos'!$F$11*($H128-'01_Supuestos'!$F$9))*'01_Supuestos'!$F$12)-(('01_Supuestos'!G31*$I128)*'01_Supuestos'!$F$11*$K128)-(IF(('01_Supuestos'!G31*$I128)&gt;0,'01_Supuestos'!$F$15,0)))-($J128*'01_Supuestos'!G33)))*'01_Supuestos'!$F$16)</f>
        <v/>
      </c>
      <c r="Y128" s="101">
        <f>((('01_Supuestos'!H31*$I128)*'01_Supuestos'!$F$11*($H128-'01_Supuestos'!$F$9))-((('01_Supuestos'!H31*$I128)*'01_Supuestos'!$F$11*($H128-'01_Supuestos'!$F$9))*'01_Supuestos'!$F$12)-(('01_Supuestos'!H31*$I128)*'01_Supuestos'!$F$11*$K128)-(IF(('01_Supuestos'!H31*$I128)&gt;0,'01_Supuestos'!$F$15,0)))-((('01_Supuestos'!H31*$I128)*'01_Supuestos'!$F$11*($H128-'01_Supuestos'!$F$9))*'01_Supuestos'!$F$18)-($J128*'01_Supuestos'!H32)-(IF('01_Supuestos'!H30=MAX('01_Supuestos'!$C$30:$M$30),'01_Supuestos'!$F$19,0))-(MAX(0,(((('01_Supuestos'!H31*$I128)*'01_Supuestos'!$F$11*($H128-'01_Supuestos'!$F$9))-((('01_Supuestos'!H31*$I128)*'01_Supuestos'!$F$11*($H128-'01_Supuestos'!$F$9))*'01_Supuestos'!$F$12)-(('01_Supuestos'!H31*$I128)*'01_Supuestos'!$F$11*$K128)-(IF(('01_Supuestos'!H31*$I128)&gt;0,'01_Supuestos'!$F$15,0)))-($J128*'01_Supuestos'!H33)))*'01_Supuestos'!$F$16)</f>
        <v/>
      </c>
      <c r="Z128" s="101">
        <f>((('01_Supuestos'!I31*$I128)*'01_Supuestos'!$F$11*($H128-'01_Supuestos'!$F$9))-((('01_Supuestos'!I31*$I128)*'01_Supuestos'!$F$11*($H128-'01_Supuestos'!$F$9))*'01_Supuestos'!$F$12)-(('01_Supuestos'!I31*$I128)*'01_Supuestos'!$F$11*$K128)-(IF(('01_Supuestos'!I31*$I128)&gt;0,'01_Supuestos'!$F$15,0)))-((('01_Supuestos'!I31*$I128)*'01_Supuestos'!$F$11*($H128-'01_Supuestos'!$F$9))*'01_Supuestos'!$F$18)-($J128*'01_Supuestos'!I32)-(IF('01_Supuestos'!I30=MAX('01_Supuestos'!$C$30:$M$30),'01_Supuestos'!$F$19,0))-(MAX(0,(((('01_Supuestos'!I31*$I128)*'01_Supuestos'!$F$11*($H128-'01_Supuestos'!$F$9))-((('01_Supuestos'!I31*$I128)*'01_Supuestos'!$F$11*($H128-'01_Supuestos'!$F$9))*'01_Supuestos'!$F$12)-(('01_Supuestos'!I31*$I128)*'01_Supuestos'!$F$11*$K128)-(IF(('01_Supuestos'!I31*$I128)&gt;0,'01_Supuestos'!$F$15,0)))-($J128*'01_Supuestos'!I33)))*'01_Supuestos'!$F$16)</f>
        <v/>
      </c>
      <c r="AA128" s="101">
        <f>((('01_Supuestos'!J31*$I128)*'01_Supuestos'!$F$11*($H128-'01_Supuestos'!$F$9))-((('01_Supuestos'!J31*$I128)*'01_Supuestos'!$F$11*($H128-'01_Supuestos'!$F$9))*'01_Supuestos'!$F$12)-(('01_Supuestos'!J31*$I128)*'01_Supuestos'!$F$11*$K128)-(IF(('01_Supuestos'!J31*$I128)&gt;0,'01_Supuestos'!$F$15,0)))-((('01_Supuestos'!J31*$I128)*'01_Supuestos'!$F$11*($H128-'01_Supuestos'!$F$9))*'01_Supuestos'!$F$18)-($J128*'01_Supuestos'!J32)-(IF('01_Supuestos'!J30=MAX('01_Supuestos'!$C$30:$M$30),'01_Supuestos'!$F$19,0))-(MAX(0,(((('01_Supuestos'!J31*$I128)*'01_Supuestos'!$F$11*($H128-'01_Supuestos'!$F$9))-((('01_Supuestos'!J31*$I128)*'01_Supuestos'!$F$11*($H128-'01_Supuestos'!$F$9))*'01_Supuestos'!$F$12)-(('01_Supuestos'!J31*$I128)*'01_Supuestos'!$F$11*$K128)-(IF(('01_Supuestos'!J31*$I128)&gt;0,'01_Supuestos'!$F$15,0)))-($J128*'01_Supuestos'!J33)))*'01_Supuestos'!$F$16)</f>
        <v/>
      </c>
      <c r="AB128" s="101">
        <f>((('01_Supuestos'!K31*$I128)*'01_Supuestos'!$F$11*($H128-'01_Supuestos'!$F$9))-((('01_Supuestos'!K31*$I128)*'01_Supuestos'!$F$11*($H128-'01_Supuestos'!$F$9))*'01_Supuestos'!$F$12)-(('01_Supuestos'!K31*$I128)*'01_Supuestos'!$F$11*$K128)-(IF(('01_Supuestos'!K31*$I128)&gt;0,'01_Supuestos'!$F$15,0)))-((('01_Supuestos'!K31*$I128)*'01_Supuestos'!$F$11*($H128-'01_Supuestos'!$F$9))*'01_Supuestos'!$F$18)-($J128*'01_Supuestos'!K32)-(IF('01_Supuestos'!K30=MAX('01_Supuestos'!$C$30:$M$30),'01_Supuestos'!$F$19,0))-(MAX(0,(((('01_Supuestos'!K31*$I128)*'01_Supuestos'!$F$11*($H128-'01_Supuestos'!$F$9))-((('01_Supuestos'!K31*$I128)*'01_Supuestos'!$F$11*($H128-'01_Supuestos'!$F$9))*'01_Supuestos'!$F$12)-(('01_Supuestos'!K31*$I128)*'01_Supuestos'!$F$11*$K128)-(IF(('01_Supuestos'!K31*$I128)&gt;0,'01_Supuestos'!$F$15,0)))-($J128*'01_Supuestos'!K33)))*'01_Supuestos'!$F$16)</f>
        <v/>
      </c>
      <c r="AC128" s="101">
        <f>((('01_Supuestos'!L31*$I128)*'01_Supuestos'!$F$11*($H128-'01_Supuestos'!$F$9))-((('01_Supuestos'!L31*$I128)*'01_Supuestos'!$F$11*($H128-'01_Supuestos'!$F$9))*'01_Supuestos'!$F$12)-(('01_Supuestos'!L31*$I128)*'01_Supuestos'!$F$11*$K128)-(IF(('01_Supuestos'!L31*$I128)&gt;0,'01_Supuestos'!$F$15,0)))-((('01_Supuestos'!L31*$I128)*'01_Supuestos'!$F$11*($H128-'01_Supuestos'!$F$9))*'01_Supuestos'!$F$18)-($J128*'01_Supuestos'!L32)-(IF('01_Supuestos'!L30=MAX('01_Supuestos'!$C$30:$M$30),'01_Supuestos'!$F$19,0))-(MAX(0,(((('01_Supuestos'!L31*$I128)*'01_Supuestos'!$F$11*($H128-'01_Supuestos'!$F$9))-((('01_Supuestos'!L31*$I128)*'01_Supuestos'!$F$11*($H128-'01_Supuestos'!$F$9))*'01_Supuestos'!$F$12)-(('01_Supuestos'!L31*$I128)*'01_Supuestos'!$F$11*$K128)-(IF(('01_Supuestos'!L31*$I128)&gt;0,'01_Supuestos'!$F$15,0)))-($J128*'01_Supuestos'!L33)))*'01_Supuestos'!$F$16)</f>
        <v/>
      </c>
      <c r="AD128" s="101">
        <f>((('01_Supuestos'!M31*$I128)*'01_Supuestos'!$F$11*($H128-'01_Supuestos'!$F$9))-((('01_Supuestos'!M31*$I128)*'01_Supuestos'!$F$11*($H128-'01_Supuestos'!$F$9))*'01_Supuestos'!$F$12)-(('01_Supuestos'!M31*$I128)*'01_Supuestos'!$F$11*$K128)-(IF(('01_Supuestos'!M31*$I128)&gt;0,'01_Supuestos'!$F$15,0)))-((('01_Supuestos'!M31*$I128)*'01_Supuestos'!$F$11*($H128-'01_Supuestos'!$F$9))*'01_Supuestos'!$F$18)-($J128*'01_Supuestos'!M32)-(IF('01_Supuestos'!M30=MAX('01_Supuestos'!$C$30:$M$30),'01_Supuestos'!$F$19,0))-(MAX(0,(((('01_Supuestos'!M31*$I128)*'01_Supuestos'!$F$11*($H128-'01_Supuestos'!$F$9))-((('01_Supuestos'!M31*$I128)*'01_Supuestos'!$F$11*($H128-'01_Supuestos'!$F$9))*'01_Supuestos'!$F$12)-(('01_Supuestos'!M31*$I128)*'01_Supuestos'!$F$11*$K128)-(IF(('01_Supuestos'!M31*$I128)&gt;0,'01_Supuestos'!$F$15,0)))-($J128*'01_Supuestos'!M33)))*'01_Supuestos'!$F$16)</f>
        <v/>
      </c>
      <c r="AE128" s="101">
        <f>0</f>
        <v/>
      </c>
      <c r="AF128" s="108">
        <f>IF(S128&gt;R128,"Appraisal+Decision",IF(S128&lt;R128,"Develop Now","Indiferente"))</f>
        <v/>
      </c>
    </row>
    <row r="129">
      <c r="A129" s="6" t="n">
        <v>99</v>
      </c>
      <c r="B129" s="27">
        <f>RAND()</f>
        <v/>
      </c>
      <c r="C129" s="27">
        <f>RAND()</f>
        <v/>
      </c>
      <c r="D129" s="27">
        <f>RAND()</f>
        <v/>
      </c>
      <c r="E129" s="27">
        <f>RAND()</f>
        <v/>
      </c>
      <c r="F129" s="27">
        <f>RAND()</f>
        <v/>
      </c>
      <c r="G129" s="27">
        <f>RAND()</f>
        <v/>
      </c>
      <c r="H129" s="102">
        <f>IF(B129&lt;($B$11-$B$10)/($B$12-$B$10), $B$10+SQRT(B129*($B$11-$B$10)*($B$12-$B$10)), $B$12-SQRT((1-B129)*($B$12-$B$11)*($B$12-$B$10)))</f>
        <v/>
      </c>
      <c r="I129" s="27">
        <f>MAX(0.1,NORMINV(C129,$B$13,$B$14))</f>
        <v/>
      </c>
      <c r="J129" s="102">
        <f>'01_Supuestos'!$F$13*MAX(0.65,NORMINV(D129,1,$B$15))</f>
        <v/>
      </c>
      <c r="K129" s="102">
        <f>'01_Supuestos'!$F$14*MAX(0.6,NORMINV(E129,1,$B$16))</f>
        <v/>
      </c>
      <c r="L129" s="102">
        <f>--(F129&lt;=$B$5)</f>
        <v/>
      </c>
      <c r="M129" s="102">
        <f>IF(L129=1, IF(G129&lt;=$B$6, "+", "-"), IF(G129&lt;=(1-$B$7), "+", "-"))</f>
        <v/>
      </c>
      <c r="N129" s="103">
        <f>IF(M129="+",'05_Bayes_Arbol'!$B$16,'05_Bayes_Arbol'!$B$17)</f>
        <v/>
      </c>
      <c r="O129" s="102">
        <f>SUMPRODUCT(T129:AD129,'01_Supuestos'!$C$34:$M$34)</f>
        <v/>
      </c>
      <c r="P129" s="102">
        <f>N129*O129 + (1-N129)*$B$9</f>
        <v/>
      </c>
      <c r="Q129" s="102">
        <f>--(P129&gt;0)</f>
        <v/>
      </c>
      <c r="R129" s="102">
        <f>IF(L129=1,O129,$B$9)</f>
        <v/>
      </c>
      <c r="S129" s="102">
        <f>-$B$8 + IF(Q129=1, IF(L129=1,O129,$B$9), 0)</f>
        <v/>
      </c>
      <c r="T129" s="101">
        <f>((('01_Supuestos'!C31*$I129)*'01_Supuestos'!$F$11*($H129-'01_Supuestos'!$F$9))-((('01_Supuestos'!C31*$I129)*'01_Supuestos'!$F$11*($H129-'01_Supuestos'!$F$9))*'01_Supuestos'!$F$12)-(('01_Supuestos'!C31*$I129)*'01_Supuestos'!$F$11*$K129)-(IF(('01_Supuestos'!C31*$I129)&gt;0,'01_Supuestos'!$F$15,0)))-((('01_Supuestos'!C31*$I129)*'01_Supuestos'!$F$11*($H129-'01_Supuestos'!$F$9))*'01_Supuestos'!$F$18)-($J129*'01_Supuestos'!C32)-(IF('01_Supuestos'!C30=MAX('01_Supuestos'!$C$30:$M$30),'01_Supuestos'!$F$19,0))-(MAX(0,(((('01_Supuestos'!C31*$I129)*'01_Supuestos'!$F$11*($H129-'01_Supuestos'!$F$9))-((('01_Supuestos'!C31*$I129)*'01_Supuestos'!$F$11*($H129-'01_Supuestos'!$F$9))*'01_Supuestos'!$F$12)-(('01_Supuestos'!C31*$I129)*'01_Supuestos'!$F$11*$K129)-(IF(('01_Supuestos'!C31*$I129)&gt;0,'01_Supuestos'!$F$15,0)))-($J129*'01_Supuestos'!C33)))*'01_Supuestos'!$F$16)</f>
        <v/>
      </c>
      <c r="U129" s="101">
        <f>((('01_Supuestos'!D31*$I129)*'01_Supuestos'!$F$11*($H129-'01_Supuestos'!$F$9))-((('01_Supuestos'!D31*$I129)*'01_Supuestos'!$F$11*($H129-'01_Supuestos'!$F$9))*'01_Supuestos'!$F$12)-(('01_Supuestos'!D31*$I129)*'01_Supuestos'!$F$11*$K129)-(IF(('01_Supuestos'!D31*$I129)&gt;0,'01_Supuestos'!$F$15,0)))-((('01_Supuestos'!D31*$I129)*'01_Supuestos'!$F$11*($H129-'01_Supuestos'!$F$9))*'01_Supuestos'!$F$18)-($J129*'01_Supuestos'!D32)-(IF('01_Supuestos'!D30=MAX('01_Supuestos'!$C$30:$M$30),'01_Supuestos'!$F$19,0))-(MAX(0,(((('01_Supuestos'!D31*$I129)*'01_Supuestos'!$F$11*($H129-'01_Supuestos'!$F$9))-((('01_Supuestos'!D31*$I129)*'01_Supuestos'!$F$11*($H129-'01_Supuestos'!$F$9))*'01_Supuestos'!$F$12)-(('01_Supuestos'!D31*$I129)*'01_Supuestos'!$F$11*$K129)-(IF(('01_Supuestos'!D31*$I129)&gt;0,'01_Supuestos'!$F$15,0)))-($J129*'01_Supuestos'!D33)))*'01_Supuestos'!$F$16)</f>
        <v/>
      </c>
      <c r="V129" s="101">
        <f>((('01_Supuestos'!E31*$I129)*'01_Supuestos'!$F$11*($H129-'01_Supuestos'!$F$9))-((('01_Supuestos'!E31*$I129)*'01_Supuestos'!$F$11*($H129-'01_Supuestos'!$F$9))*'01_Supuestos'!$F$12)-(('01_Supuestos'!E31*$I129)*'01_Supuestos'!$F$11*$K129)-(IF(('01_Supuestos'!E31*$I129)&gt;0,'01_Supuestos'!$F$15,0)))-((('01_Supuestos'!E31*$I129)*'01_Supuestos'!$F$11*($H129-'01_Supuestos'!$F$9))*'01_Supuestos'!$F$18)-($J129*'01_Supuestos'!E32)-(IF('01_Supuestos'!E30=MAX('01_Supuestos'!$C$30:$M$30),'01_Supuestos'!$F$19,0))-(MAX(0,(((('01_Supuestos'!E31*$I129)*'01_Supuestos'!$F$11*($H129-'01_Supuestos'!$F$9))-((('01_Supuestos'!E31*$I129)*'01_Supuestos'!$F$11*($H129-'01_Supuestos'!$F$9))*'01_Supuestos'!$F$12)-(('01_Supuestos'!E31*$I129)*'01_Supuestos'!$F$11*$K129)-(IF(('01_Supuestos'!E31*$I129)&gt;0,'01_Supuestos'!$F$15,0)))-($J129*'01_Supuestos'!E33)))*'01_Supuestos'!$F$16)</f>
        <v/>
      </c>
      <c r="W129" s="101">
        <f>((('01_Supuestos'!F31*$I129)*'01_Supuestos'!$F$11*($H129-'01_Supuestos'!$F$9))-((('01_Supuestos'!F31*$I129)*'01_Supuestos'!$F$11*($H129-'01_Supuestos'!$F$9))*'01_Supuestos'!$F$12)-(('01_Supuestos'!F31*$I129)*'01_Supuestos'!$F$11*$K129)-(IF(('01_Supuestos'!F31*$I129)&gt;0,'01_Supuestos'!$F$15,0)))-((('01_Supuestos'!F31*$I129)*'01_Supuestos'!$F$11*($H129-'01_Supuestos'!$F$9))*'01_Supuestos'!$F$18)-($J129*'01_Supuestos'!F32)-(IF('01_Supuestos'!F30=MAX('01_Supuestos'!$C$30:$M$30),'01_Supuestos'!$F$19,0))-(MAX(0,(((('01_Supuestos'!F31*$I129)*'01_Supuestos'!$F$11*($H129-'01_Supuestos'!$F$9))-((('01_Supuestos'!F31*$I129)*'01_Supuestos'!$F$11*($H129-'01_Supuestos'!$F$9))*'01_Supuestos'!$F$12)-(('01_Supuestos'!F31*$I129)*'01_Supuestos'!$F$11*$K129)-(IF(('01_Supuestos'!F31*$I129)&gt;0,'01_Supuestos'!$F$15,0)))-($J129*'01_Supuestos'!F33)))*'01_Supuestos'!$F$16)</f>
        <v/>
      </c>
      <c r="X129" s="101">
        <f>((('01_Supuestos'!G31*$I129)*'01_Supuestos'!$F$11*($H129-'01_Supuestos'!$F$9))-((('01_Supuestos'!G31*$I129)*'01_Supuestos'!$F$11*($H129-'01_Supuestos'!$F$9))*'01_Supuestos'!$F$12)-(('01_Supuestos'!G31*$I129)*'01_Supuestos'!$F$11*$K129)-(IF(('01_Supuestos'!G31*$I129)&gt;0,'01_Supuestos'!$F$15,0)))-((('01_Supuestos'!G31*$I129)*'01_Supuestos'!$F$11*($H129-'01_Supuestos'!$F$9))*'01_Supuestos'!$F$18)-($J129*'01_Supuestos'!G32)-(IF('01_Supuestos'!G30=MAX('01_Supuestos'!$C$30:$M$30),'01_Supuestos'!$F$19,0))-(MAX(0,(((('01_Supuestos'!G31*$I129)*'01_Supuestos'!$F$11*($H129-'01_Supuestos'!$F$9))-((('01_Supuestos'!G31*$I129)*'01_Supuestos'!$F$11*($H129-'01_Supuestos'!$F$9))*'01_Supuestos'!$F$12)-(('01_Supuestos'!G31*$I129)*'01_Supuestos'!$F$11*$K129)-(IF(('01_Supuestos'!G31*$I129)&gt;0,'01_Supuestos'!$F$15,0)))-($J129*'01_Supuestos'!G33)))*'01_Supuestos'!$F$16)</f>
        <v/>
      </c>
      <c r="Y129" s="101">
        <f>((('01_Supuestos'!H31*$I129)*'01_Supuestos'!$F$11*($H129-'01_Supuestos'!$F$9))-((('01_Supuestos'!H31*$I129)*'01_Supuestos'!$F$11*($H129-'01_Supuestos'!$F$9))*'01_Supuestos'!$F$12)-(('01_Supuestos'!H31*$I129)*'01_Supuestos'!$F$11*$K129)-(IF(('01_Supuestos'!H31*$I129)&gt;0,'01_Supuestos'!$F$15,0)))-((('01_Supuestos'!H31*$I129)*'01_Supuestos'!$F$11*($H129-'01_Supuestos'!$F$9))*'01_Supuestos'!$F$18)-($J129*'01_Supuestos'!H32)-(IF('01_Supuestos'!H30=MAX('01_Supuestos'!$C$30:$M$30),'01_Supuestos'!$F$19,0))-(MAX(0,(((('01_Supuestos'!H31*$I129)*'01_Supuestos'!$F$11*($H129-'01_Supuestos'!$F$9))-((('01_Supuestos'!H31*$I129)*'01_Supuestos'!$F$11*($H129-'01_Supuestos'!$F$9))*'01_Supuestos'!$F$12)-(('01_Supuestos'!H31*$I129)*'01_Supuestos'!$F$11*$K129)-(IF(('01_Supuestos'!H31*$I129)&gt;0,'01_Supuestos'!$F$15,0)))-($J129*'01_Supuestos'!H33)))*'01_Supuestos'!$F$16)</f>
        <v/>
      </c>
      <c r="Z129" s="101">
        <f>((('01_Supuestos'!I31*$I129)*'01_Supuestos'!$F$11*($H129-'01_Supuestos'!$F$9))-((('01_Supuestos'!I31*$I129)*'01_Supuestos'!$F$11*($H129-'01_Supuestos'!$F$9))*'01_Supuestos'!$F$12)-(('01_Supuestos'!I31*$I129)*'01_Supuestos'!$F$11*$K129)-(IF(('01_Supuestos'!I31*$I129)&gt;0,'01_Supuestos'!$F$15,0)))-((('01_Supuestos'!I31*$I129)*'01_Supuestos'!$F$11*($H129-'01_Supuestos'!$F$9))*'01_Supuestos'!$F$18)-($J129*'01_Supuestos'!I32)-(IF('01_Supuestos'!I30=MAX('01_Supuestos'!$C$30:$M$30),'01_Supuestos'!$F$19,0))-(MAX(0,(((('01_Supuestos'!I31*$I129)*'01_Supuestos'!$F$11*($H129-'01_Supuestos'!$F$9))-((('01_Supuestos'!I31*$I129)*'01_Supuestos'!$F$11*($H129-'01_Supuestos'!$F$9))*'01_Supuestos'!$F$12)-(('01_Supuestos'!I31*$I129)*'01_Supuestos'!$F$11*$K129)-(IF(('01_Supuestos'!I31*$I129)&gt;0,'01_Supuestos'!$F$15,0)))-($J129*'01_Supuestos'!I33)))*'01_Supuestos'!$F$16)</f>
        <v/>
      </c>
      <c r="AA129" s="101">
        <f>((('01_Supuestos'!J31*$I129)*'01_Supuestos'!$F$11*($H129-'01_Supuestos'!$F$9))-((('01_Supuestos'!J31*$I129)*'01_Supuestos'!$F$11*($H129-'01_Supuestos'!$F$9))*'01_Supuestos'!$F$12)-(('01_Supuestos'!J31*$I129)*'01_Supuestos'!$F$11*$K129)-(IF(('01_Supuestos'!J31*$I129)&gt;0,'01_Supuestos'!$F$15,0)))-((('01_Supuestos'!J31*$I129)*'01_Supuestos'!$F$11*($H129-'01_Supuestos'!$F$9))*'01_Supuestos'!$F$18)-($J129*'01_Supuestos'!J32)-(IF('01_Supuestos'!J30=MAX('01_Supuestos'!$C$30:$M$30),'01_Supuestos'!$F$19,0))-(MAX(0,(((('01_Supuestos'!J31*$I129)*'01_Supuestos'!$F$11*($H129-'01_Supuestos'!$F$9))-((('01_Supuestos'!J31*$I129)*'01_Supuestos'!$F$11*($H129-'01_Supuestos'!$F$9))*'01_Supuestos'!$F$12)-(('01_Supuestos'!J31*$I129)*'01_Supuestos'!$F$11*$K129)-(IF(('01_Supuestos'!J31*$I129)&gt;0,'01_Supuestos'!$F$15,0)))-($J129*'01_Supuestos'!J33)))*'01_Supuestos'!$F$16)</f>
        <v/>
      </c>
      <c r="AB129" s="101">
        <f>((('01_Supuestos'!K31*$I129)*'01_Supuestos'!$F$11*($H129-'01_Supuestos'!$F$9))-((('01_Supuestos'!K31*$I129)*'01_Supuestos'!$F$11*($H129-'01_Supuestos'!$F$9))*'01_Supuestos'!$F$12)-(('01_Supuestos'!K31*$I129)*'01_Supuestos'!$F$11*$K129)-(IF(('01_Supuestos'!K31*$I129)&gt;0,'01_Supuestos'!$F$15,0)))-((('01_Supuestos'!K31*$I129)*'01_Supuestos'!$F$11*($H129-'01_Supuestos'!$F$9))*'01_Supuestos'!$F$18)-($J129*'01_Supuestos'!K32)-(IF('01_Supuestos'!K30=MAX('01_Supuestos'!$C$30:$M$30),'01_Supuestos'!$F$19,0))-(MAX(0,(((('01_Supuestos'!K31*$I129)*'01_Supuestos'!$F$11*($H129-'01_Supuestos'!$F$9))-((('01_Supuestos'!K31*$I129)*'01_Supuestos'!$F$11*($H129-'01_Supuestos'!$F$9))*'01_Supuestos'!$F$12)-(('01_Supuestos'!K31*$I129)*'01_Supuestos'!$F$11*$K129)-(IF(('01_Supuestos'!K31*$I129)&gt;0,'01_Supuestos'!$F$15,0)))-($J129*'01_Supuestos'!K33)))*'01_Supuestos'!$F$16)</f>
        <v/>
      </c>
      <c r="AC129" s="101">
        <f>((('01_Supuestos'!L31*$I129)*'01_Supuestos'!$F$11*($H129-'01_Supuestos'!$F$9))-((('01_Supuestos'!L31*$I129)*'01_Supuestos'!$F$11*($H129-'01_Supuestos'!$F$9))*'01_Supuestos'!$F$12)-(('01_Supuestos'!L31*$I129)*'01_Supuestos'!$F$11*$K129)-(IF(('01_Supuestos'!L31*$I129)&gt;0,'01_Supuestos'!$F$15,0)))-((('01_Supuestos'!L31*$I129)*'01_Supuestos'!$F$11*($H129-'01_Supuestos'!$F$9))*'01_Supuestos'!$F$18)-($J129*'01_Supuestos'!L32)-(IF('01_Supuestos'!L30=MAX('01_Supuestos'!$C$30:$M$30),'01_Supuestos'!$F$19,0))-(MAX(0,(((('01_Supuestos'!L31*$I129)*'01_Supuestos'!$F$11*($H129-'01_Supuestos'!$F$9))-((('01_Supuestos'!L31*$I129)*'01_Supuestos'!$F$11*($H129-'01_Supuestos'!$F$9))*'01_Supuestos'!$F$12)-(('01_Supuestos'!L31*$I129)*'01_Supuestos'!$F$11*$K129)-(IF(('01_Supuestos'!L31*$I129)&gt;0,'01_Supuestos'!$F$15,0)))-($J129*'01_Supuestos'!L33)))*'01_Supuestos'!$F$16)</f>
        <v/>
      </c>
      <c r="AD129" s="101">
        <f>((('01_Supuestos'!M31*$I129)*'01_Supuestos'!$F$11*($H129-'01_Supuestos'!$F$9))-((('01_Supuestos'!M31*$I129)*'01_Supuestos'!$F$11*($H129-'01_Supuestos'!$F$9))*'01_Supuestos'!$F$12)-(('01_Supuestos'!M31*$I129)*'01_Supuestos'!$F$11*$K129)-(IF(('01_Supuestos'!M31*$I129)&gt;0,'01_Supuestos'!$F$15,0)))-((('01_Supuestos'!M31*$I129)*'01_Supuestos'!$F$11*($H129-'01_Supuestos'!$F$9))*'01_Supuestos'!$F$18)-($J129*'01_Supuestos'!M32)-(IF('01_Supuestos'!M30=MAX('01_Supuestos'!$C$30:$M$30),'01_Supuestos'!$F$19,0))-(MAX(0,(((('01_Supuestos'!M31*$I129)*'01_Supuestos'!$F$11*($H129-'01_Supuestos'!$F$9))-((('01_Supuestos'!M31*$I129)*'01_Supuestos'!$F$11*($H129-'01_Supuestos'!$F$9))*'01_Supuestos'!$F$12)-(('01_Supuestos'!M31*$I129)*'01_Supuestos'!$F$11*$K129)-(IF(('01_Supuestos'!M31*$I129)&gt;0,'01_Supuestos'!$F$15,0)))-($J129*'01_Supuestos'!M33)))*'01_Supuestos'!$F$16)</f>
        <v/>
      </c>
      <c r="AE129" s="101">
        <f>0</f>
        <v/>
      </c>
      <c r="AF129" s="108">
        <f>IF(S129&gt;R129,"Appraisal+Decision",IF(S129&lt;R129,"Develop Now","Indiferente"))</f>
        <v/>
      </c>
    </row>
    <row r="130">
      <c r="A130" s="6" t="n">
        <v>100</v>
      </c>
      <c r="B130" s="27">
        <f>RAND()</f>
        <v/>
      </c>
      <c r="C130" s="27">
        <f>RAND()</f>
        <v/>
      </c>
      <c r="D130" s="27">
        <f>RAND()</f>
        <v/>
      </c>
      <c r="E130" s="27">
        <f>RAND()</f>
        <v/>
      </c>
      <c r="F130" s="27">
        <f>RAND()</f>
        <v/>
      </c>
      <c r="G130" s="27">
        <f>RAND()</f>
        <v/>
      </c>
      <c r="H130" s="102">
        <f>IF(B130&lt;($B$11-$B$10)/($B$12-$B$10), $B$10+SQRT(B130*($B$11-$B$10)*($B$12-$B$10)), $B$12-SQRT((1-B130)*($B$12-$B$11)*($B$12-$B$10)))</f>
        <v/>
      </c>
      <c r="I130" s="27">
        <f>MAX(0.1,NORMINV(C130,$B$13,$B$14))</f>
        <v/>
      </c>
      <c r="J130" s="102">
        <f>'01_Supuestos'!$F$13*MAX(0.65,NORMINV(D130,1,$B$15))</f>
        <v/>
      </c>
      <c r="K130" s="102">
        <f>'01_Supuestos'!$F$14*MAX(0.6,NORMINV(E130,1,$B$16))</f>
        <v/>
      </c>
      <c r="L130" s="102">
        <f>--(F130&lt;=$B$5)</f>
        <v/>
      </c>
      <c r="M130" s="102">
        <f>IF(L130=1, IF(G130&lt;=$B$6, "+", "-"), IF(G130&lt;=(1-$B$7), "+", "-"))</f>
        <v/>
      </c>
      <c r="N130" s="103">
        <f>IF(M130="+",'05_Bayes_Arbol'!$B$16,'05_Bayes_Arbol'!$B$17)</f>
        <v/>
      </c>
      <c r="O130" s="102">
        <f>SUMPRODUCT(T130:AD130,'01_Supuestos'!$C$34:$M$34)</f>
        <v/>
      </c>
      <c r="P130" s="102">
        <f>N130*O130 + (1-N130)*$B$9</f>
        <v/>
      </c>
      <c r="Q130" s="102">
        <f>--(P130&gt;0)</f>
        <v/>
      </c>
      <c r="R130" s="102">
        <f>IF(L130=1,O130,$B$9)</f>
        <v/>
      </c>
      <c r="S130" s="102">
        <f>-$B$8 + IF(Q130=1, IF(L130=1,O130,$B$9), 0)</f>
        <v/>
      </c>
      <c r="T130" s="101">
        <f>((('01_Supuestos'!C31*$I130)*'01_Supuestos'!$F$11*($H130-'01_Supuestos'!$F$9))-((('01_Supuestos'!C31*$I130)*'01_Supuestos'!$F$11*($H130-'01_Supuestos'!$F$9))*'01_Supuestos'!$F$12)-(('01_Supuestos'!C31*$I130)*'01_Supuestos'!$F$11*$K130)-(IF(('01_Supuestos'!C31*$I130)&gt;0,'01_Supuestos'!$F$15,0)))-((('01_Supuestos'!C31*$I130)*'01_Supuestos'!$F$11*($H130-'01_Supuestos'!$F$9))*'01_Supuestos'!$F$18)-($J130*'01_Supuestos'!C32)-(IF('01_Supuestos'!C30=MAX('01_Supuestos'!$C$30:$M$30),'01_Supuestos'!$F$19,0))-(MAX(0,(((('01_Supuestos'!C31*$I130)*'01_Supuestos'!$F$11*($H130-'01_Supuestos'!$F$9))-((('01_Supuestos'!C31*$I130)*'01_Supuestos'!$F$11*($H130-'01_Supuestos'!$F$9))*'01_Supuestos'!$F$12)-(('01_Supuestos'!C31*$I130)*'01_Supuestos'!$F$11*$K130)-(IF(('01_Supuestos'!C31*$I130)&gt;0,'01_Supuestos'!$F$15,0)))-($J130*'01_Supuestos'!C33)))*'01_Supuestos'!$F$16)</f>
        <v/>
      </c>
      <c r="U130" s="101">
        <f>((('01_Supuestos'!D31*$I130)*'01_Supuestos'!$F$11*($H130-'01_Supuestos'!$F$9))-((('01_Supuestos'!D31*$I130)*'01_Supuestos'!$F$11*($H130-'01_Supuestos'!$F$9))*'01_Supuestos'!$F$12)-(('01_Supuestos'!D31*$I130)*'01_Supuestos'!$F$11*$K130)-(IF(('01_Supuestos'!D31*$I130)&gt;0,'01_Supuestos'!$F$15,0)))-((('01_Supuestos'!D31*$I130)*'01_Supuestos'!$F$11*($H130-'01_Supuestos'!$F$9))*'01_Supuestos'!$F$18)-($J130*'01_Supuestos'!D32)-(IF('01_Supuestos'!D30=MAX('01_Supuestos'!$C$30:$M$30),'01_Supuestos'!$F$19,0))-(MAX(0,(((('01_Supuestos'!D31*$I130)*'01_Supuestos'!$F$11*($H130-'01_Supuestos'!$F$9))-((('01_Supuestos'!D31*$I130)*'01_Supuestos'!$F$11*($H130-'01_Supuestos'!$F$9))*'01_Supuestos'!$F$12)-(('01_Supuestos'!D31*$I130)*'01_Supuestos'!$F$11*$K130)-(IF(('01_Supuestos'!D31*$I130)&gt;0,'01_Supuestos'!$F$15,0)))-($J130*'01_Supuestos'!D33)))*'01_Supuestos'!$F$16)</f>
        <v/>
      </c>
      <c r="V130" s="101">
        <f>((('01_Supuestos'!E31*$I130)*'01_Supuestos'!$F$11*($H130-'01_Supuestos'!$F$9))-((('01_Supuestos'!E31*$I130)*'01_Supuestos'!$F$11*($H130-'01_Supuestos'!$F$9))*'01_Supuestos'!$F$12)-(('01_Supuestos'!E31*$I130)*'01_Supuestos'!$F$11*$K130)-(IF(('01_Supuestos'!E31*$I130)&gt;0,'01_Supuestos'!$F$15,0)))-((('01_Supuestos'!E31*$I130)*'01_Supuestos'!$F$11*($H130-'01_Supuestos'!$F$9))*'01_Supuestos'!$F$18)-($J130*'01_Supuestos'!E32)-(IF('01_Supuestos'!E30=MAX('01_Supuestos'!$C$30:$M$30),'01_Supuestos'!$F$19,0))-(MAX(0,(((('01_Supuestos'!E31*$I130)*'01_Supuestos'!$F$11*($H130-'01_Supuestos'!$F$9))-((('01_Supuestos'!E31*$I130)*'01_Supuestos'!$F$11*($H130-'01_Supuestos'!$F$9))*'01_Supuestos'!$F$12)-(('01_Supuestos'!E31*$I130)*'01_Supuestos'!$F$11*$K130)-(IF(('01_Supuestos'!E31*$I130)&gt;0,'01_Supuestos'!$F$15,0)))-($J130*'01_Supuestos'!E33)))*'01_Supuestos'!$F$16)</f>
        <v/>
      </c>
      <c r="W130" s="101">
        <f>((('01_Supuestos'!F31*$I130)*'01_Supuestos'!$F$11*($H130-'01_Supuestos'!$F$9))-((('01_Supuestos'!F31*$I130)*'01_Supuestos'!$F$11*($H130-'01_Supuestos'!$F$9))*'01_Supuestos'!$F$12)-(('01_Supuestos'!F31*$I130)*'01_Supuestos'!$F$11*$K130)-(IF(('01_Supuestos'!F31*$I130)&gt;0,'01_Supuestos'!$F$15,0)))-((('01_Supuestos'!F31*$I130)*'01_Supuestos'!$F$11*($H130-'01_Supuestos'!$F$9))*'01_Supuestos'!$F$18)-($J130*'01_Supuestos'!F32)-(IF('01_Supuestos'!F30=MAX('01_Supuestos'!$C$30:$M$30),'01_Supuestos'!$F$19,0))-(MAX(0,(((('01_Supuestos'!F31*$I130)*'01_Supuestos'!$F$11*($H130-'01_Supuestos'!$F$9))-((('01_Supuestos'!F31*$I130)*'01_Supuestos'!$F$11*($H130-'01_Supuestos'!$F$9))*'01_Supuestos'!$F$12)-(('01_Supuestos'!F31*$I130)*'01_Supuestos'!$F$11*$K130)-(IF(('01_Supuestos'!F31*$I130)&gt;0,'01_Supuestos'!$F$15,0)))-($J130*'01_Supuestos'!F33)))*'01_Supuestos'!$F$16)</f>
        <v/>
      </c>
      <c r="X130" s="101">
        <f>((('01_Supuestos'!G31*$I130)*'01_Supuestos'!$F$11*($H130-'01_Supuestos'!$F$9))-((('01_Supuestos'!G31*$I130)*'01_Supuestos'!$F$11*($H130-'01_Supuestos'!$F$9))*'01_Supuestos'!$F$12)-(('01_Supuestos'!G31*$I130)*'01_Supuestos'!$F$11*$K130)-(IF(('01_Supuestos'!G31*$I130)&gt;0,'01_Supuestos'!$F$15,0)))-((('01_Supuestos'!G31*$I130)*'01_Supuestos'!$F$11*($H130-'01_Supuestos'!$F$9))*'01_Supuestos'!$F$18)-($J130*'01_Supuestos'!G32)-(IF('01_Supuestos'!G30=MAX('01_Supuestos'!$C$30:$M$30),'01_Supuestos'!$F$19,0))-(MAX(0,(((('01_Supuestos'!G31*$I130)*'01_Supuestos'!$F$11*($H130-'01_Supuestos'!$F$9))-((('01_Supuestos'!G31*$I130)*'01_Supuestos'!$F$11*($H130-'01_Supuestos'!$F$9))*'01_Supuestos'!$F$12)-(('01_Supuestos'!G31*$I130)*'01_Supuestos'!$F$11*$K130)-(IF(('01_Supuestos'!G31*$I130)&gt;0,'01_Supuestos'!$F$15,0)))-($J130*'01_Supuestos'!G33)))*'01_Supuestos'!$F$16)</f>
        <v/>
      </c>
      <c r="Y130" s="101">
        <f>((('01_Supuestos'!H31*$I130)*'01_Supuestos'!$F$11*($H130-'01_Supuestos'!$F$9))-((('01_Supuestos'!H31*$I130)*'01_Supuestos'!$F$11*($H130-'01_Supuestos'!$F$9))*'01_Supuestos'!$F$12)-(('01_Supuestos'!H31*$I130)*'01_Supuestos'!$F$11*$K130)-(IF(('01_Supuestos'!H31*$I130)&gt;0,'01_Supuestos'!$F$15,0)))-((('01_Supuestos'!H31*$I130)*'01_Supuestos'!$F$11*($H130-'01_Supuestos'!$F$9))*'01_Supuestos'!$F$18)-($J130*'01_Supuestos'!H32)-(IF('01_Supuestos'!H30=MAX('01_Supuestos'!$C$30:$M$30),'01_Supuestos'!$F$19,0))-(MAX(0,(((('01_Supuestos'!H31*$I130)*'01_Supuestos'!$F$11*($H130-'01_Supuestos'!$F$9))-((('01_Supuestos'!H31*$I130)*'01_Supuestos'!$F$11*($H130-'01_Supuestos'!$F$9))*'01_Supuestos'!$F$12)-(('01_Supuestos'!H31*$I130)*'01_Supuestos'!$F$11*$K130)-(IF(('01_Supuestos'!H31*$I130)&gt;0,'01_Supuestos'!$F$15,0)))-($J130*'01_Supuestos'!H33)))*'01_Supuestos'!$F$16)</f>
        <v/>
      </c>
      <c r="Z130" s="101">
        <f>((('01_Supuestos'!I31*$I130)*'01_Supuestos'!$F$11*($H130-'01_Supuestos'!$F$9))-((('01_Supuestos'!I31*$I130)*'01_Supuestos'!$F$11*($H130-'01_Supuestos'!$F$9))*'01_Supuestos'!$F$12)-(('01_Supuestos'!I31*$I130)*'01_Supuestos'!$F$11*$K130)-(IF(('01_Supuestos'!I31*$I130)&gt;0,'01_Supuestos'!$F$15,0)))-((('01_Supuestos'!I31*$I130)*'01_Supuestos'!$F$11*($H130-'01_Supuestos'!$F$9))*'01_Supuestos'!$F$18)-($J130*'01_Supuestos'!I32)-(IF('01_Supuestos'!I30=MAX('01_Supuestos'!$C$30:$M$30),'01_Supuestos'!$F$19,0))-(MAX(0,(((('01_Supuestos'!I31*$I130)*'01_Supuestos'!$F$11*($H130-'01_Supuestos'!$F$9))-((('01_Supuestos'!I31*$I130)*'01_Supuestos'!$F$11*($H130-'01_Supuestos'!$F$9))*'01_Supuestos'!$F$12)-(('01_Supuestos'!I31*$I130)*'01_Supuestos'!$F$11*$K130)-(IF(('01_Supuestos'!I31*$I130)&gt;0,'01_Supuestos'!$F$15,0)))-($J130*'01_Supuestos'!I33)))*'01_Supuestos'!$F$16)</f>
        <v/>
      </c>
      <c r="AA130" s="101">
        <f>((('01_Supuestos'!J31*$I130)*'01_Supuestos'!$F$11*($H130-'01_Supuestos'!$F$9))-((('01_Supuestos'!J31*$I130)*'01_Supuestos'!$F$11*($H130-'01_Supuestos'!$F$9))*'01_Supuestos'!$F$12)-(('01_Supuestos'!J31*$I130)*'01_Supuestos'!$F$11*$K130)-(IF(('01_Supuestos'!J31*$I130)&gt;0,'01_Supuestos'!$F$15,0)))-((('01_Supuestos'!J31*$I130)*'01_Supuestos'!$F$11*($H130-'01_Supuestos'!$F$9))*'01_Supuestos'!$F$18)-($J130*'01_Supuestos'!J32)-(IF('01_Supuestos'!J30=MAX('01_Supuestos'!$C$30:$M$30),'01_Supuestos'!$F$19,0))-(MAX(0,(((('01_Supuestos'!J31*$I130)*'01_Supuestos'!$F$11*($H130-'01_Supuestos'!$F$9))-((('01_Supuestos'!J31*$I130)*'01_Supuestos'!$F$11*($H130-'01_Supuestos'!$F$9))*'01_Supuestos'!$F$12)-(('01_Supuestos'!J31*$I130)*'01_Supuestos'!$F$11*$K130)-(IF(('01_Supuestos'!J31*$I130)&gt;0,'01_Supuestos'!$F$15,0)))-($J130*'01_Supuestos'!J33)))*'01_Supuestos'!$F$16)</f>
        <v/>
      </c>
      <c r="AB130" s="101">
        <f>((('01_Supuestos'!K31*$I130)*'01_Supuestos'!$F$11*($H130-'01_Supuestos'!$F$9))-((('01_Supuestos'!K31*$I130)*'01_Supuestos'!$F$11*($H130-'01_Supuestos'!$F$9))*'01_Supuestos'!$F$12)-(('01_Supuestos'!K31*$I130)*'01_Supuestos'!$F$11*$K130)-(IF(('01_Supuestos'!K31*$I130)&gt;0,'01_Supuestos'!$F$15,0)))-((('01_Supuestos'!K31*$I130)*'01_Supuestos'!$F$11*($H130-'01_Supuestos'!$F$9))*'01_Supuestos'!$F$18)-($J130*'01_Supuestos'!K32)-(IF('01_Supuestos'!K30=MAX('01_Supuestos'!$C$30:$M$30),'01_Supuestos'!$F$19,0))-(MAX(0,(((('01_Supuestos'!K31*$I130)*'01_Supuestos'!$F$11*($H130-'01_Supuestos'!$F$9))-((('01_Supuestos'!K31*$I130)*'01_Supuestos'!$F$11*($H130-'01_Supuestos'!$F$9))*'01_Supuestos'!$F$12)-(('01_Supuestos'!K31*$I130)*'01_Supuestos'!$F$11*$K130)-(IF(('01_Supuestos'!K31*$I130)&gt;0,'01_Supuestos'!$F$15,0)))-($J130*'01_Supuestos'!K33)))*'01_Supuestos'!$F$16)</f>
        <v/>
      </c>
      <c r="AC130" s="101">
        <f>((('01_Supuestos'!L31*$I130)*'01_Supuestos'!$F$11*($H130-'01_Supuestos'!$F$9))-((('01_Supuestos'!L31*$I130)*'01_Supuestos'!$F$11*($H130-'01_Supuestos'!$F$9))*'01_Supuestos'!$F$12)-(('01_Supuestos'!L31*$I130)*'01_Supuestos'!$F$11*$K130)-(IF(('01_Supuestos'!L31*$I130)&gt;0,'01_Supuestos'!$F$15,0)))-((('01_Supuestos'!L31*$I130)*'01_Supuestos'!$F$11*($H130-'01_Supuestos'!$F$9))*'01_Supuestos'!$F$18)-($J130*'01_Supuestos'!L32)-(IF('01_Supuestos'!L30=MAX('01_Supuestos'!$C$30:$M$30),'01_Supuestos'!$F$19,0))-(MAX(0,(((('01_Supuestos'!L31*$I130)*'01_Supuestos'!$F$11*($H130-'01_Supuestos'!$F$9))-((('01_Supuestos'!L31*$I130)*'01_Supuestos'!$F$11*($H130-'01_Supuestos'!$F$9))*'01_Supuestos'!$F$12)-(('01_Supuestos'!L31*$I130)*'01_Supuestos'!$F$11*$K130)-(IF(('01_Supuestos'!L31*$I130)&gt;0,'01_Supuestos'!$F$15,0)))-($J130*'01_Supuestos'!L33)))*'01_Supuestos'!$F$16)</f>
        <v/>
      </c>
      <c r="AD130" s="101">
        <f>((('01_Supuestos'!M31*$I130)*'01_Supuestos'!$F$11*($H130-'01_Supuestos'!$F$9))-((('01_Supuestos'!M31*$I130)*'01_Supuestos'!$F$11*($H130-'01_Supuestos'!$F$9))*'01_Supuestos'!$F$12)-(('01_Supuestos'!M31*$I130)*'01_Supuestos'!$F$11*$K130)-(IF(('01_Supuestos'!M31*$I130)&gt;0,'01_Supuestos'!$F$15,0)))-((('01_Supuestos'!M31*$I130)*'01_Supuestos'!$F$11*($H130-'01_Supuestos'!$F$9))*'01_Supuestos'!$F$18)-($J130*'01_Supuestos'!M32)-(IF('01_Supuestos'!M30=MAX('01_Supuestos'!$C$30:$M$30),'01_Supuestos'!$F$19,0))-(MAX(0,(((('01_Supuestos'!M31*$I130)*'01_Supuestos'!$F$11*($H130-'01_Supuestos'!$F$9))-((('01_Supuestos'!M31*$I130)*'01_Supuestos'!$F$11*($H130-'01_Supuestos'!$F$9))*'01_Supuestos'!$F$12)-(('01_Supuestos'!M31*$I130)*'01_Supuestos'!$F$11*$K130)-(IF(('01_Supuestos'!M31*$I130)&gt;0,'01_Supuestos'!$F$15,0)))-($J130*'01_Supuestos'!M33)))*'01_Supuestos'!$F$16)</f>
        <v/>
      </c>
      <c r="AE130" s="101">
        <f>0</f>
        <v/>
      </c>
      <c r="AF130" s="108">
        <f>IF(S130&gt;R130,"Appraisal+Decision",IF(S130&lt;R130,"Develop Now","Indiferente"))</f>
        <v/>
      </c>
    </row>
    <row r="131">
      <c r="A131" s="6" t="n">
        <v>101</v>
      </c>
      <c r="B131" s="27">
        <f>RAND()</f>
        <v/>
      </c>
      <c r="C131" s="27">
        <f>RAND()</f>
        <v/>
      </c>
      <c r="D131" s="27">
        <f>RAND()</f>
        <v/>
      </c>
      <c r="E131" s="27">
        <f>RAND()</f>
        <v/>
      </c>
      <c r="F131" s="27">
        <f>RAND()</f>
        <v/>
      </c>
      <c r="G131" s="27">
        <f>RAND()</f>
        <v/>
      </c>
      <c r="H131" s="102">
        <f>IF(B131&lt;($B$11-$B$10)/($B$12-$B$10), $B$10+SQRT(B131*($B$11-$B$10)*($B$12-$B$10)), $B$12-SQRT((1-B131)*($B$12-$B$11)*($B$12-$B$10)))</f>
        <v/>
      </c>
      <c r="I131" s="27">
        <f>MAX(0.1,NORMINV(C131,$B$13,$B$14))</f>
        <v/>
      </c>
      <c r="J131" s="102">
        <f>'01_Supuestos'!$F$13*MAX(0.65,NORMINV(D131,1,$B$15))</f>
        <v/>
      </c>
      <c r="K131" s="102">
        <f>'01_Supuestos'!$F$14*MAX(0.6,NORMINV(E131,1,$B$16))</f>
        <v/>
      </c>
      <c r="L131" s="102">
        <f>--(F131&lt;=$B$5)</f>
        <v/>
      </c>
      <c r="M131" s="102">
        <f>IF(L131=1, IF(G131&lt;=$B$6, "+", "-"), IF(G131&lt;=(1-$B$7), "+", "-"))</f>
        <v/>
      </c>
      <c r="N131" s="103">
        <f>IF(M131="+",'05_Bayes_Arbol'!$B$16,'05_Bayes_Arbol'!$B$17)</f>
        <v/>
      </c>
      <c r="O131" s="102">
        <f>SUMPRODUCT(T131:AD131,'01_Supuestos'!$C$34:$M$34)</f>
        <v/>
      </c>
      <c r="P131" s="102">
        <f>N131*O131 + (1-N131)*$B$9</f>
        <v/>
      </c>
      <c r="Q131" s="102">
        <f>--(P131&gt;0)</f>
        <v/>
      </c>
      <c r="R131" s="102">
        <f>IF(L131=1,O131,$B$9)</f>
        <v/>
      </c>
      <c r="S131" s="102">
        <f>-$B$8 + IF(Q131=1, IF(L131=1,O131,$B$9), 0)</f>
        <v/>
      </c>
      <c r="T131" s="101">
        <f>((('01_Supuestos'!C31*$I131)*'01_Supuestos'!$F$11*($H131-'01_Supuestos'!$F$9))-((('01_Supuestos'!C31*$I131)*'01_Supuestos'!$F$11*($H131-'01_Supuestos'!$F$9))*'01_Supuestos'!$F$12)-(('01_Supuestos'!C31*$I131)*'01_Supuestos'!$F$11*$K131)-(IF(('01_Supuestos'!C31*$I131)&gt;0,'01_Supuestos'!$F$15,0)))-((('01_Supuestos'!C31*$I131)*'01_Supuestos'!$F$11*($H131-'01_Supuestos'!$F$9))*'01_Supuestos'!$F$18)-($J131*'01_Supuestos'!C32)-(IF('01_Supuestos'!C30=MAX('01_Supuestos'!$C$30:$M$30),'01_Supuestos'!$F$19,0))-(MAX(0,(((('01_Supuestos'!C31*$I131)*'01_Supuestos'!$F$11*($H131-'01_Supuestos'!$F$9))-((('01_Supuestos'!C31*$I131)*'01_Supuestos'!$F$11*($H131-'01_Supuestos'!$F$9))*'01_Supuestos'!$F$12)-(('01_Supuestos'!C31*$I131)*'01_Supuestos'!$F$11*$K131)-(IF(('01_Supuestos'!C31*$I131)&gt;0,'01_Supuestos'!$F$15,0)))-($J131*'01_Supuestos'!C33)))*'01_Supuestos'!$F$16)</f>
        <v/>
      </c>
      <c r="U131" s="101">
        <f>((('01_Supuestos'!D31*$I131)*'01_Supuestos'!$F$11*($H131-'01_Supuestos'!$F$9))-((('01_Supuestos'!D31*$I131)*'01_Supuestos'!$F$11*($H131-'01_Supuestos'!$F$9))*'01_Supuestos'!$F$12)-(('01_Supuestos'!D31*$I131)*'01_Supuestos'!$F$11*$K131)-(IF(('01_Supuestos'!D31*$I131)&gt;0,'01_Supuestos'!$F$15,0)))-((('01_Supuestos'!D31*$I131)*'01_Supuestos'!$F$11*($H131-'01_Supuestos'!$F$9))*'01_Supuestos'!$F$18)-($J131*'01_Supuestos'!D32)-(IF('01_Supuestos'!D30=MAX('01_Supuestos'!$C$30:$M$30),'01_Supuestos'!$F$19,0))-(MAX(0,(((('01_Supuestos'!D31*$I131)*'01_Supuestos'!$F$11*($H131-'01_Supuestos'!$F$9))-((('01_Supuestos'!D31*$I131)*'01_Supuestos'!$F$11*($H131-'01_Supuestos'!$F$9))*'01_Supuestos'!$F$12)-(('01_Supuestos'!D31*$I131)*'01_Supuestos'!$F$11*$K131)-(IF(('01_Supuestos'!D31*$I131)&gt;0,'01_Supuestos'!$F$15,0)))-($J131*'01_Supuestos'!D33)))*'01_Supuestos'!$F$16)</f>
        <v/>
      </c>
      <c r="V131" s="101">
        <f>((('01_Supuestos'!E31*$I131)*'01_Supuestos'!$F$11*($H131-'01_Supuestos'!$F$9))-((('01_Supuestos'!E31*$I131)*'01_Supuestos'!$F$11*($H131-'01_Supuestos'!$F$9))*'01_Supuestos'!$F$12)-(('01_Supuestos'!E31*$I131)*'01_Supuestos'!$F$11*$K131)-(IF(('01_Supuestos'!E31*$I131)&gt;0,'01_Supuestos'!$F$15,0)))-((('01_Supuestos'!E31*$I131)*'01_Supuestos'!$F$11*($H131-'01_Supuestos'!$F$9))*'01_Supuestos'!$F$18)-($J131*'01_Supuestos'!E32)-(IF('01_Supuestos'!E30=MAX('01_Supuestos'!$C$30:$M$30),'01_Supuestos'!$F$19,0))-(MAX(0,(((('01_Supuestos'!E31*$I131)*'01_Supuestos'!$F$11*($H131-'01_Supuestos'!$F$9))-((('01_Supuestos'!E31*$I131)*'01_Supuestos'!$F$11*($H131-'01_Supuestos'!$F$9))*'01_Supuestos'!$F$12)-(('01_Supuestos'!E31*$I131)*'01_Supuestos'!$F$11*$K131)-(IF(('01_Supuestos'!E31*$I131)&gt;0,'01_Supuestos'!$F$15,0)))-($J131*'01_Supuestos'!E33)))*'01_Supuestos'!$F$16)</f>
        <v/>
      </c>
      <c r="W131" s="101">
        <f>((('01_Supuestos'!F31*$I131)*'01_Supuestos'!$F$11*($H131-'01_Supuestos'!$F$9))-((('01_Supuestos'!F31*$I131)*'01_Supuestos'!$F$11*($H131-'01_Supuestos'!$F$9))*'01_Supuestos'!$F$12)-(('01_Supuestos'!F31*$I131)*'01_Supuestos'!$F$11*$K131)-(IF(('01_Supuestos'!F31*$I131)&gt;0,'01_Supuestos'!$F$15,0)))-((('01_Supuestos'!F31*$I131)*'01_Supuestos'!$F$11*($H131-'01_Supuestos'!$F$9))*'01_Supuestos'!$F$18)-($J131*'01_Supuestos'!F32)-(IF('01_Supuestos'!F30=MAX('01_Supuestos'!$C$30:$M$30),'01_Supuestos'!$F$19,0))-(MAX(0,(((('01_Supuestos'!F31*$I131)*'01_Supuestos'!$F$11*($H131-'01_Supuestos'!$F$9))-((('01_Supuestos'!F31*$I131)*'01_Supuestos'!$F$11*($H131-'01_Supuestos'!$F$9))*'01_Supuestos'!$F$12)-(('01_Supuestos'!F31*$I131)*'01_Supuestos'!$F$11*$K131)-(IF(('01_Supuestos'!F31*$I131)&gt;0,'01_Supuestos'!$F$15,0)))-($J131*'01_Supuestos'!F33)))*'01_Supuestos'!$F$16)</f>
        <v/>
      </c>
      <c r="X131" s="101">
        <f>((('01_Supuestos'!G31*$I131)*'01_Supuestos'!$F$11*($H131-'01_Supuestos'!$F$9))-((('01_Supuestos'!G31*$I131)*'01_Supuestos'!$F$11*($H131-'01_Supuestos'!$F$9))*'01_Supuestos'!$F$12)-(('01_Supuestos'!G31*$I131)*'01_Supuestos'!$F$11*$K131)-(IF(('01_Supuestos'!G31*$I131)&gt;0,'01_Supuestos'!$F$15,0)))-((('01_Supuestos'!G31*$I131)*'01_Supuestos'!$F$11*($H131-'01_Supuestos'!$F$9))*'01_Supuestos'!$F$18)-($J131*'01_Supuestos'!G32)-(IF('01_Supuestos'!G30=MAX('01_Supuestos'!$C$30:$M$30),'01_Supuestos'!$F$19,0))-(MAX(0,(((('01_Supuestos'!G31*$I131)*'01_Supuestos'!$F$11*($H131-'01_Supuestos'!$F$9))-((('01_Supuestos'!G31*$I131)*'01_Supuestos'!$F$11*($H131-'01_Supuestos'!$F$9))*'01_Supuestos'!$F$12)-(('01_Supuestos'!G31*$I131)*'01_Supuestos'!$F$11*$K131)-(IF(('01_Supuestos'!G31*$I131)&gt;0,'01_Supuestos'!$F$15,0)))-($J131*'01_Supuestos'!G33)))*'01_Supuestos'!$F$16)</f>
        <v/>
      </c>
      <c r="Y131" s="101">
        <f>((('01_Supuestos'!H31*$I131)*'01_Supuestos'!$F$11*($H131-'01_Supuestos'!$F$9))-((('01_Supuestos'!H31*$I131)*'01_Supuestos'!$F$11*($H131-'01_Supuestos'!$F$9))*'01_Supuestos'!$F$12)-(('01_Supuestos'!H31*$I131)*'01_Supuestos'!$F$11*$K131)-(IF(('01_Supuestos'!H31*$I131)&gt;0,'01_Supuestos'!$F$15,0)))-((('01_Supuestos'!H31*$I131)*'01_Supuestos'!$F$11*($H131-'01_Supuestos'!$F$9))*'01_Supuestos'!$F$18)-($J131*'01_Supuestos'!H32)-(IF('01_Supuestos'!H30=MAX('01_Supuestos'!$C$30:$M$30),'01_Supuestos'!$F$19,0))-(MAX(0,(((('01_Supuestos'!H31*$I131)*'01_Supuestos'!$F$11*($H131-'01_Supuestos'!$F$9))-((('01_Supuestos'!H31*$I131)*'01_Supuestos'!$F$11*($H131-'01_Supuestos'!$F$9))*'01_Supuestos'!$F$12)-(('01_Supuestos'!H31*$I131)*'01_Supuestos'!$F$11*$K131)-(IF(('01_Supuestos'!H31*$I131)&gt;0,'01_Supuestos'!$F$15,0)))-($J131*'01_Supuestos'!H33)))*'01_Supuestos'!$F$16)</f>
        <v/>
      </c>
      <c r="Z131" s="101">
        <f>((('01_Supuestos'!I31*$I131)*'01_Supuestos'!$F$11*($H131-'01_Supuestos'!$F$9))-((('01_Supuestos'!I31*$I131)*'01_Supuestos'!$F$11*($H131-'01_Supuestos'!$F$9))*'01_Supuestos'!$F$12)-(('01_Supuestos'!I31*$I131)*'01_Supuestos'!$F$11*$K131)-(IF(('01_Supuestos'!I31*$I131)&gt;0,'01_Supuestos'!$F$15,0)))-((('01_Supuestos'!I31*$I131)*'01_Supuestos'!$F$11*($H131-'01_Supuestos'!$F$9))*'01_Supuestos'!$F$18)-($J131*'01_Supuestos'!I32)-(IF('01_Supuestos'!I30=MAX('01_Supuestos'!$C$30:$M$30),'01_Supuestos'!$F$19,0))-(MAX(0,(((('01_Supuestos'!I31*$I131)*'01_Supuestos'!$F$11*($H131-'01_Supuestos'!$F$9))-((('01_Supuestos'!I31*$I131)*'01_Supuestos'!$F$11*($H131-'01_Supuestos'!$F$9))*'01_Supuestos'!$F$12)-(('01_Supuestos'!I31*$I131)*'01_Supuestos'!$F$11*$K131)-(IF(('01_Supuestos'!I31*$I131)&gt;0,'01_Supuestos'!$F$15,0)))-($J131*'01_Supuestos'!I33)))*'01_Supuestos'!$F$16)</f>
        <v/>
      </c>
      <c r="AA131" s="101">
        <f>((('01_Supuestos'!J31*$I131)*'01_Supuestos'!$F$11*($H131-'01_Supuestos'!$F$9))-((('01_Supuestos'!J31*$I131)*'01_Supuestos'!$F$11*($H131-'01_Supuestos'!$F$9))*'01_Supuestos'!$F$12)-(('01_Supuestos'!J31*$I131)*'01_Supuestos'!$F$11*$K131)-(IF(('01_Supuestos'!J31*$I131)&gt;0,'01_Supuestos'!$F$15,0)))-((('01_Supuestos'!J31*$I131)*'01_Supuestos'!$F$11*($H131-'01_Supuestos'!$F$9))*'01_Supuestos'!$F$18)-($J131*'01_Supuestos'!J32)-(IF('01_Supuestos'!J30=MAX('01_Supuestos'!$C$30:$M$30),'01_Supuestos'!$F$19,0))-(MAX(0,(((('01_Supuestos'!J31*$I131)*'01_Supuestos'!$F$11*($H131-'01_Supuestos'!$F$9))-((('01_Supuestos'!J31*$I131)*'01_Supuestos'!$F$11*($H131-'01_Supuestos'!$F$9))*'01_Supuestos'!$F$12)-(('01_Supuestos'!J31*$I131)*'01_Supuestos'!$F$11*$K131)-(IF(('01_Supuestos'!J31*$I131)&gt;0,'01_Supuestos'!$F$15,0)))-($J131*'01_Supuestos'!J33)))*'01_Supuestos'!$F$16)</f>
        <v/>
      </c>
      <c r="AB131" s="101">
        <f>((('01_Supuestos'!K31*$I131)*'01_Supuestos'!$F$11*($H131-'01_Supuestos'!$F$9))-((('01_Supuestos'!K31*$I131)*'01_Supuestos'!$F$11*($H131-'01_Supuestos'!$F$9))*'01_Supuestos'!$F$12)-(('01_Supuestos'!K31*$I131)*'01_Supuestos'!$F$11*$K131)-(IF(('01_Supuestos'!K31*$I131)&gt;0,'01_Supuestos'!$F$15,0)))-((('01_Supuestos'!K31*$I131)*'01_Supuestos'!$F$11*($H131-'01_Supuestos'!$F$9))*'01_Supuestos'!$F$18)-($J131*'01_Supuestos'!K32)-(IF('01_Supuestos'!K30=MAX('01_Supuestos'!$C$30:$M$30),'01_Supuestos'!$F$19,0))-(MAX(0,(((('01_Supuestos'!K31*$I131)*'01_Supuestos'!$F$11*($H131-'01_Supuestos'!$F$9))-((('01_Supuestos'!K31*$I131)*'01_Supuestos'!$F$11*($H131-'01_Supuestos'!$F$9))*'01_Supuestos'!$F$12)-(('01_Supuestos'!K31*$I131)*'01_Supuestos'!$F$11*$K131)-(IF(('01_Supuestos'!K31*$I131)&gt;0,'01_Supuestos'!$F$15,0)))-($J131*'01_Supuestos'!K33)))*'01_Supuestos'!$F$16)</f>
        <v/>
      </c>
      <c r="AC131" s="101">
        <f>((('01_Supuestos'!L31*$I131)*'01_Supuestos'!$F$11*($H131-'01_Supuestos'!$F$9))-((('01_Supuestos'!L31*$I131)*'01_Supuestos'!$F$11*($H131-'01_Supuestos'!$F$9))*'01_Supuestos'!$F$12)-(('01_Supuestos'!L31*$I131)*'01_Supuestos'!$F$11*$K131)-(IF(('01_Supuestos'!L31*$I131)&gt;0,'01_Supuestos'!$F$15,0)))-((('01_Supuestos'!L31*$I131)*'01_Supuestos'!$F$11*($H131-'01_Supuestos'!$F$9))*'01_Supuestos'!$F$18)-($J131*'01_Supuestos'!L32)-(IF('01_Supuestos'!L30=MAX('01_Supuestos'!$C$30:$M$30),'01_Supuestos'!$F$19,0))-(MAX(0,(((('01_Supuestos'!L31*$I131)*'01_Supuestos'!$F$11*($H131-'01_Supuestos'!$F$9))-((('01_Supuestos'!L31*$I131)*'01_Supuestos'!$F$11*($H131-'01_Supuestos'!$F$9))*'01_Supuestos'!$F$12)-(('01_Supuestos'!L31*$I131)*'01_Supuestos'!$F$11*$K131)-(IF(('01_Supuestos'!L31*$I131)&gt;0,'01_Supuestos'!$F$15,0)))-($J131*'01_Supuestos'!L33)))*'01_Supuestos'!$F$16)</f>
        <v/>
      </c>
      <c r="AD131" s="101">
        <f>((('01_Supuestos'!M31*$I131)*'01_Supuestos'!$F$11*($H131-'01_Supuestos'!$F$9))-((('01_Supuestos'!M31*$I131)*'01_Supuestos'!$F$11*($H131-'01_Supuestos'!$F$9))*'01_Supuestos'!$F$12)-(('01_Supuestos'!M31*$I131)*'01_Supuestos'!$F$11*$K131)-(IF(('01_Supuestos'!M31*$I131)&gt;0,'01_Supuestos'!$F$15,0)))-((('01_Supuestos'!M31*$I131)*'01_Supuestos'!$F$11*($H131-'01_Supuestos'!$F$9))*'01_Supuestos'!$F$18)-($J131*'01_Supuestos'!M32)-(IF('01_Supuestos'!M30=MAX('01_Supuestos'!$C$30:$M$30),'01_Supuestos'!$F$19,0))-(MAX(0,(((('01_Supuestos'!M31*$I131)*'01_Supuestos'!$F$11*($H131-'01_Supuestos'!$F$9))-((('01_Supuestos'!M31*$I131)*'01_Supuestos'!$F$11*($H131-'01_Supuestos'!$F$9))*'01_Supuestos'!$F$12)-(('01_Supuestos'!M31*$I131)*'01_Supuestos'!$F$11*$K131)-(IF(('01_Supuestos'!M31*$I131)&gt;0,'01_Supuestos'!$F$15,0)))-($J131*'01_Supuestos'!M33)))*'01_Supuestos'!$F$16)</f>
        <v/>
      </c>
      <c r="AE131" s="101">
        <f>0</f>
        <v/>
      </c>
      <c r="AF131" s="108">
        <f>IF(S131&gt;R131,"Appraisal+Decision",IF(S131&lt;R131,"Develop Now","Indiferente"))</f>
        <v/>
      </c>
    </row>
    <row r="132">
      <c r="A132" s="6" t="n">
        <v>102</v>
      </c>
      <c r="B132" s="27">
        <f>RAND()</f>
        <v/>
      </c>
      <c r="C132" s="27">
        <f>RAND()</f>
        <v/>
      </c>
      <c r="D132" s="27">
        <f>RAND()</f>
        <v/>
      </c>
      <c r="E132" s="27">
        <f>RAND()</f>
        <v/>
      </c>
      <c r="F132" s="27">
        <f>RAND()</f>
        <v/>
      </c>
      <c r="G132" s="27">
        <f>RAND()</f>
        <v/>
      </c>
      <c r="H132" s="102">
        <f>IF(B132&lt;($B$11-$B$10)/($B$12-$B$10), $B$10+SQRT(B132*($B$11-$B$10)*($B$12-$B$10)), $B$12-SQRT((1-B132)*($B$12-$B$11)*($B$12-$B$10)))</f>
        <v/>
      </c>
      <c r="I132" s="27">
        <f>MAX(0.1,NORMINV(C132,$B$13,$B$14))</f>
        <v/>
      </c>
      <c r="J132" s="102">
        <f>'01_Supuestos'!$F$13*MAX(0.65,NORMINV(D132,1,$B$15))</f>
        <v/>
      </c>
      <c r="K132" s="102">
        <f>'01_Supuestos'!$F$14*MAX(0.6,NORMINV(E132,1,$B$16))</f>
        <v/>
      </c>
      <c r="L132" s="102">
        <f>--(F132&lt;=$B$5)</f>
        <v/>
      </c>
      <c r="M132" s="102">
        <f>IF(L132=1, IF(G132&lt;=$B$6, "+", "-"), IF(G132&lt;=(1-$B$7), "+", "-"))</f>
        <v/>
      </c>
      <c r="N132" s="103">
        <f>IF(M132="+",'05_Bayes_Arbol'!$B$16,'05_Bayes_Arbol'!$B$17)</f>
        <v/>
      </c>
      <c r="O132" s="102">
        <f>SUMPRODUCT(T132:AD132,'01_Supuestos'!$C$34:$M$34)</f>
        <v/>
      </c>
      <c r="P132" s="102">
        <f>N132*O132 + (1-N132)*$B$9</f>
        <v/>
      </c>
      <c r="Q132" s="102">
        <f>--(P132&gt;0)</f>
        <v/>
      </c>
      <c r="R132" s="102">
        <f>IF(L132=1,O132,$B$9)</f>
        <v/>
      </c>
      <c r="S132" s="102">
        <f>-$B$8 + IF(Q132=1, IF(L132=1,O132,$B$9), 0)</f>
        <v/>
      </c>
      <c r="T132" s="101">
        <f>((('01_Supuestos'!C31*$I132)*'01_Supuestos'!$F$11*($H132-'01_Supuestos'!$F$9))-((('01_Supuestos'!C31*$I132)*'01_Supuestos'!$F$11*($H132-'01_Supuestos'!$F$9))*'01_Supuestos'!$F$12)-(('01_Supuestos'!C31*$I132)*'01_Supuestos'!$F$11*$K132)-(IF(('01_Supuestos'!C31*$I132)&gt;0,'01_Supuestos'!$F$15,0)))-((('01_Supuestos'!C31*$I132)*'01_Supuestos'!$F$11*($H132-'01_Supuestos'!$F$9))*'01_Supuestos'!$F$18)-($J132*'01_Supuestos'!C32)-(IF('01_Supuestos'!C30=MAX('01_Supuestos'!$C$30:$M$30),'01_Supuestos'!$F$19,0))-(MAX(0,(((('01_Supuestos'!C31*$I132)*'01_Supuestos'!$F$11*($H132-'01_Supuestos'!$F$9))-((('01_Supuestos'!C31*$I132)*'01_Supuestos'!$F$11*($H132-'01_Supuestos'!$F$9))*'01_Supuestos'!$F$12)-(('01_Supuestos'!C31*$I132)*'01_Supuestos'!$F$11*$K132)-(IF(('01_Supuestos'!C31*$I132)&gt;0,'01_Supuestos'!$F$15,0)))-($J132*'01_Supuestos'!C33)))*'01_Supuestos'!$F$16)</f>
        <v/>
      </c>
      <c r="U132" s="101">
        <f>((('01_Supuestos'!D31*$I132)*'01_Supuestos'!$F$11*($H132-'01_Supuestos'!$F$9))-((('01_Supuestos'!D31*$I132)*'01_Supuestos'!$F$11*($H132-'01_Supuestos'!$F$9))*'01_Supuestos'!$F$12)-(('01_Supuestos'!D31*$I132)*'01_Supuestos'!$F$11*$K132)-(IF(('01_Supuestos'!D31*$I132)&gt;0,'01_Supuestos'!$F$15,0)))-((('01_Supuestos'!D31*$I132)*'01_Supuestos'!$F$11*($H132-'01_Supuestos'!$F$9))*'01_Supuestos'!$F$18)-($J132*'01_Supuestos'!D32)-(IF('01_Supuestos'!D30=MAX('01_Supuestos'!$C$30:$M$30),'01_Supuestos'!$F$19,0))-(MAX(0,(((('01_Supuestos'!D31*$I132)*'01_Supuestos'!$F$11*($H132-'01_Supuestos'!$F$9))-((('01_Supuestos'!D31*$I132)*'01_Supuestos'!$F$11*($H132-'01_Supuestos'!$F$9))*'01_Supuestos'!$F$12)-(('01_Supuestos'!D31*$I132)*'01_Supuestos'!$F$11*$K132)-(IF(('01_Supuestos'!D31*$I132)&gt;0,'01_Supuestos'!$F$15,0)))-($J132*'01_Supuestos'!D33)))*'01_Supuestos'!$F$16)</f>
        <v/>
      </c>
      <c r="V132" s="101">
        <f>((('01_Supuestos'!E31*$I132)*'01_Supuestos'!$F$11*($H132-'01_Supuestos'!$F$9))-((('01_Supuestos'!E31*$I132)*'01_Supuestos'!$F$11*($H132-'01_Supuestos'!$F$9))*'01_Supuestos'!$F$12)-(('01_Supuestos'!E31*$I132)*'01_Supuestos'!$F$11*$K132)-(IF(('01_Supuestos'!E31*$I132)&gt;0,'01_Supuestos'!$F$15,0)))-((('01_Supuestos'!E31*$I132)*'01_Supuestos'!$F$11*($H132-'01_Supuestos'!$F$9))*'01_Supuestos'!$F$18)-($J132*'01_Supuestos'!E32)-(IF('01_Supuestos'!E30=MAX('01_Supuestos'!$C$30:$M$30),'01_Supuestos'!$F$19,0))-(MAX(0,(((('01_Supuestos'!E31*$I132)*'01_Supuestos'!$F$11*($H132-'01_Supuestos'!$F$9))-((('01_Supuestos'!E31*$I132)*'01_Supuestos'!$F$11*($H132-'01_Supuestos'!$F$9))*'01_Supuestos'!$F$12)-(('01_Supuestos'!E31*$I132)*'01_Supuestos'!$F$11*$K132)-(IF(('01_Supuestos'!E31*$I132)&gt;0,'01_Supuestos'!$F$15,0)))-($J132*'01_Supuestos'!E33)))*'01_Supuestos'!$F$16)</f>
        <v/>
      </c>
      <c r="W132" s="101">
        <f>((('01_Supuestos'!F31*$I132)*'01_Supuestos'!$F$11*($H132-'01_Supuestos'!$F$9))-((('01_Supuestos'!F31*$I132)*'01_Supuestos'!$F$11*($H132-'01_Supuestos'!$F$9))*'01_Supuestos'!$F$12)-(('01_Supuestos'!F31*$I132)*'01_Supuestos'!$F$11*$K132)-(IF(('01_Supuestos'!F31*$I132)&gt;0,'01_Supuestos'!$F$15,0)))-((('01_Supuestos'!F31*$I132)*'01_Supuestos'!$F$11*($H132-'01_Supuestos'!$F$9))*'01_Supuestos'!$F$18)-($J132*'01_Supuestos'!F32)-(IF('01_Supuestos'!F30=MAX('01_Supuestos'!$C$30:$M$30),'01_Supuestos'!$F$19,0))-(MAX(0,(((('01_Supuestos'!F31*$I132)*'01_Supuestos'!$F$11*($H132-'01_Supuestos'!$F$9))-((('01_Supuestos'!F31*$I132)*'01_Supuestos'!$F$11*($H132-'01_Supuestos'!$F$9))*'01_Supuestos'!$F$12)-(('01_Supuestos'!F31*$I132)*'01_Supuestos'!$F$11*$K132)-(IF(('01_Supuestos'!F31*$I132)&gt;0,'01_Supuestos'!$F$15,0)))-($J132*'01_Supuestos'!F33)))*'01_Supuestos'!$F$16)</f>
        <v/>
      </c>
      <c r="X132" s="101">
        <f>((('01_Supuestos'!G31*$I132)*'01_Supuestos'!$F$11*($H132-'01_Supuestos'!$F$9))-((('01_Supuestos'!G31*$I132)*'01_Supuestos'!$F$11*($H132-'01_Supuestos'!$F$9))*'01_Supuestos'!$F$12)-(('01_Supuestos'!G31*$I132)*'01_Supuestos'!$F$11*$K132)-(IF(('01_Supuestos'!G31*$I132)&gt;0,'01_Supuestos'!$F$15,0)))-((('01_Supuestos'!G31*$I132)*'01_Supuestos'!$F$11*($H132-'01_Supuestos'!$F$9))*'01_Supuestos'!$F$18)-($J132*'01_Supuestos'!G32)-(IF('01_Supuestos'!G30=MAX('01_Supuestos'!$C$30:$M$30),'01_Supuestos'!$F$19,0))-(MAX(0,(((('01_Supuestos'!G31*$I132)*'01_Supuestos'!$F$11*($H132-'01_Supuestos'!$F$9))-((('01_Supuestos'!G31*$I132)*'01_Supuestos'!$F$11*($H132-'01_Supuestos'!$F$9))*'01_Supuestos'!$F$12)-(('01_Supuestos'!G31*$I132)*'01_Supuestos'!$F$11*$K132)-(IF(('01_Supuestos'!G31*$I132)&gt;0,'01_Supuestos'!$F$15,0)))-($J132*'01_Supuestos'!G33)))*'01_Supuestos'!$F$16)</f>
        <v/>
      </c>
      <c r="Y132" s="101">
        <f>((('01_Supuestos'!H31*$I132)*'01_Supuestos'!$F$11*($H132-'01_Supuestos'!$F$9))-((('01_Supuestos'!H31*$I132)*'01_Supuestos'!$F$11*($H132-'01_Supuestos'!$F$9))*'01_Supuestos'!$F$12)-(('01_Supuestos'!H31*$I132)*'01_Supuestos'!$F$11*$K132)-(IF(('01_Supuestos'!H31*$I132)&gt;0,'01_Supuestos'!$F$15,0)))-((('01_Supuestos'!H31*$I132)*'01_Supuestos'!$F$11*($H132-'01_Supuestos'!$F$9))*'01_Supuestos'!$F$18)-($J132*'01_Supuestos'!H32)-(IF('01_Supuestos'!H30=MAX('01_Supuestos'!$C$30:$M$30),'01_Supuestos'!$F$19,0))-(MAX(0,(((('01_Supuestos'!H31*$I132)*'01_Supuestos'!$F$11*($H132-'01_Supuestos'!$F$9))-((('01_Supuestos'!H31*$I132)*'01_Supuestos'!$F$11*($H132-'01_Supuestos'!$F$9))*'01_Supuestos'!$F$12)-(('01_Supuestos'!H31*$I132)*'01_Supuestos'!$F$11*$K132)-(IF(('01_Supuestos'!H31*$I132)&gt;0,'01_Supuestos'!$F$15,0)))-($J132*'01_Supuestos'!H33)))*'01_Supuestos'!$F$16)</f>
        <v/>
      </c>
      <c r="Z132" s="101">
        <f>((('01_Supuestos'!I31*$I132)*'01_Supuestos'!$F$11*($H132-'01_Supuestos'!$F$9))-((('01_Supuestos'!I31*$I132)*'01_Supuestos'!$F$11*($H132-'01_Supuestos'!$F$9))*'01_Supuestos'!$F$12)-(('01_Supuestos'!I31*$I132)*'01_Supuestos'!$F$11*$K132)-(IF(('01_Supuestos'!I31*$I132)&gt;0,'01_Supuestos'!$F$15,0)))-((('01_Supuestos'!I31*$I132)*'01_Supuestos'!$F$11*($H132-'01_Supuestos'!$F$9))*'01_Supuestos'!$F$18)-($J132*'01_Supuestos'!I32)-(IF('01_Supuestos'!I30=MAX('01_Supuestos'!$C$30:$M$30),'01_Supuestos'!$F$19,0))-(MAX(0,(((('01_Supuestos'!I31*$I132)*'01_Supuestos'!$F$11*($H132-'01_Supuestos'!$F$9))-((('01_Supuestos'!I31*$I132)*'01_Supuestos'!$F$11*($H132-'01_Supuestos'!$F$9))*'01_Supuestos'!$F$12)-(('01_Supuestos'!I31*$I132)*'01_Supuestos'!$F$11*$K132)-(IF(('01_Supuestos'!I31*$I132)&gt;0,'01_Supuestos'!$F$15,0)))-($J132*'01_Supuestos'!I33)))*'01_Supuestos'!$F$16)</f>
        <v/>
      </c>
      <c r="AA132" s="101">
        <f>((('01_Supuestos'!J31*$I132)*'01_Supuestos'!$F$11*($H132-'01_Supuestos'!$F$9))-((('01_Supuestos'!J31*$I132)*'01_Supuestos'!$F$11*($H132-'01_Supuestos'!$F$9))*'01_Supuestos'!$F$12)-(('01_Supuestos'!J31*$I132)*'01_Supuestos'!$F$11*$K132)-(IF(('01_Supuestos'!J31*$I132)&gt;0,'01_Supuestos'!$F$15,0)))-((('01_Supuestos'!J31*$I132)*'01_Supuestos'!$F$11*($H132-'01_Supuestos'!$F$9))*'01_Supuestos'!$F$18)-($J132*'01_Supuestos'!J32)-(IF('01_Supuestos'!J30=MAX('01_Supuestos'!$C$30:$M$30),'01_Supuestos'!$F$19,0))-(MAX(0,(((('01_Supuestos'!J31*$I132)*'01_Supuestos'!$F$11*($H132-'01_Supuestos'!$F$9))-((('01_Supuestos'!J31*$I132)*'01_Supuestos'!$F$11*($H132-'01_Supuestos'!$F$9))*'01_Supuestos'!$F$12)-(('01_Supuestos'!J31*$I132)*'01_Supuestos'!$F$11*$K132)-(IF(('01_Supuestos'!J31*$I132)&gt;0,'01_Supuestos'!$F$15,0)))-($J132*'01_Supuestos'!J33)))*'01_Supuestos'!$F$16)</f>
        <v/>
      </c>
      <c r="AB132" s="101">
        <f>((('01_Supuestos'!K31*$I132)*'01_Supuestos'!$F$11*($H132-'01_Supuestos'!$F$9))-((('01_Supuestos'!K31*$I132)*'01_Supuestos'!$F$11*($H132-'01_Supuestos'!$F$9))*'01_Supuestos'!$F$12)-(('01_Supuestos'!K31*$I132)*'01_Supuestos'!$F$11*$K132)-(IF(('01_Supuestos'!K31*$I132)&gt;0,'01_Supuestos'!$F$15,0)))-((('01_Supuestos'!K31*$I132)*'01_Supuestos'!$F$11*($H132-'01_Supuestos'!$F$9))*'01_Supuestos'!$F$18)-($J132*'01_Supuestos'!K32)-(IF('01_Supuestos'!K30=MAX('01_Supuestos'!$C$30:$M$30),'01_Supuestos'!$F$19,0))-(MAX(0,(((('01_Supuestos'!K31*$I132)*'01_Supuestos'!$F$11*($H132-'01_Supuestos'!$F$9))-((('01_Supuestos'!K31*$I132)*'01_Supuestos'!$F$11*($H132-'01_Supuestos'!$F$9))*'01_Supuestos'!$F$12)-(('01_Supuestos'!K31*$I132)*'01_Supuestos'!$F$11*$K132)-(IF(('01_Supuestos'!K31*$I132)&gt;0,'01_Supuestos'!$F$15,0)))-($J132*'01_Supuestos'!K33)))*'01_Supuestos'!$F$16)</f>
        <v/>
      </c>
      <c r="AC132" s="101">
        <f>((('01_Supuestos'!L31*$I132)*'01_Supuestos'!$F$11*($H132-'01_Supuestos'!$F$9))-((('01_Supuestos'!L31*$I132)*'01_Supuestos'!$F$11*($H132-'01_Supuestos'!$F$9))*'01_Supuestos'!$F$12)-(('01_Supuestos'!L31*$I132)*'01_Supuestos'!$F$11*$K132)-(IF(('01_Supuestos'!L31*$I132)&gt;0,'01_Supuestos'!$F$15,0)))-((('01_Supuestos'!L31*$I132)*'01_Supuestos'!$F$11*($H132-'01_Supuestos'!$F$9))*'01_Supuestos'!$F$18)-($J132*'01_Supuestos'!L32)-(IF('01_Supuestos'!L30=MAX('01_Supuestos'!$C$30:$M$30),'01_Supuestos'!$F$19,0))-(MAX(0,(((('01_Supuestos'!L31*$I132)*'01_Supuestos'!$F$11*($H132-'01_Supuestos'!$F$9))-((('01_Supuestos'!L31*$I132)*'01_Supuestos'!$F$11*($H132-'01_Supuestos'!$F$9))*'01_Supuestos'!$F$12)-(('01_Supuestos'!L31*$I132)*'01_Supuestos'!$F$11*$K132)-(IF(('01_Supuestos'!L31*$I132)&gt;0,'01_Supuestos'!$F$15,0)))-($J132*'01_Supuestos'!L33)))*'01_Supuestos'!$F$16)</f>
        <v/>
      </c>
      <c r="AD132" s="101">
        <f>((('01_Supuestos'!M31*$I132)*'01_Supuestos'!$F$11*($H132-'01_Supuestos'!$F$9))-((('01_Supuestos'!M31*$I132)*'01_Supuestos'!$F$11*($H132-'01_Supuestos'!$F$9))*'01_Supuestos'!$F$12)-(('01_Supuestos'!M31*$I132)*'01_Supuestos'!$F$11*$K132)-(IF(('01_Supuestos'!M31*$I132)&gt;0,'01_Supuestos'!$F$15,0)))-((('01_Supuestos'!M31*$I132)*'01_Supuestos'!$F$11*($H132-'01_Supuestos'!$F$9))*'01_Supuestos'!$F$18)-($J132*'01_Supuestos'!M32)-(IF('01_Supuestos'!M30=MAX('01_Supuestos'!$C$30:$M$30),'01_Supuestos'!$F$19,0))-(MAX(0,(((('01_Supuestos'!M31*$I132)*'01_Supuestos'!$F$11*($H132-'01_Supuestos'!$F$9))-((('01_Supuestos'!M31*$I132)*'01_Supuestos'!$F$11*($H132-'01_Supuestos'!$F$9))*'01_Supuestos'!$F$12)-(('01_Supuestos'!M31*$I132)*'01_Supuestos'!$F$11*$K132)-(IF(('01_Supuestos'!M31*$I132)&gt;0,'01_Supuestos'!$F$15,0)))-($J132*'01_Supuestos'!M33)))*'01_Supuestos'!$F$16)</f>
        <v/>
      </c>
      <c r="AE132" s="101">
        <f>0</f>
        <v/>
      </c>
      <c r="AF132" s="108">
        <f>IF(S132&gt;R132,"Appraisal+Decision",IF(S132&lt;R132,"Develop Now","Indiferente"))</f>
        <v/>
      </c>
    </row>
    <row r="133">
      <c r="A133" s="6" t="n">
        <v>103</v>
      </c>
      <c r="B133" s="27">
        <f>RAND()</f>
        <v/>
      </c>
      <c r="C133" s="27">
        <f>RAND()</f>
        <v/>
      </c>
      <c r="D133" s="27">
        <f>RAND()</f>
        <v/>
      </c>
      <c r="E133" s="27">
        <f>RAND()</f>
        <v/>
      </c>
      <c r="F133" s="27">
        <f>RAND()</f>
        <v/>
      </c>
      <c r="G133" s="27">
        <f>RAND()</f>
        <v/>
      </c>
      <c r="H133" s="102">
        <f>IF(B133&lt;($B$11-$B$10)/($B$12-$B$10), $B$10+SQRT(B133*($B$11-$B$10)*($B$12-$B$10)), $B$12-SQRT((1-B133)*($B$12-$B$11)*($B$12-$B$10)))</f>
        <v/>
      </c>
      <c r="I133" s="27">
        <f>MAX(0.1,NORMINV(C133,$B$13,$B$14))</f>
        <v/>
      </c>
      <c r="J133" s="102">
        <f>'01_Supuestos'!$F$13*MAX(0.65,NORMINV(D133,1,$B$15))</f>
        <v/>
      </c>
      <c r="K133" s="102">
        <f>'01_Supuestos'!$F$14*MAX(0.6,NORMINV(E133,1,$B$16))</f>
        <v/>
      </c>
      <c r="L133" s="102">
        <f>--(F133&lt;=$B$5)</f>
        <v/>
      </c>
      <c r="M133" s="102">
        <f>IF(L133=1, IF(G133&lt;=$B$6, "+", "-"), IF(G133&lt;=(1-$B$7), "+", "-"))</f>
        <v/>
      </c>
      <c r="N133" s="103">
        <f>IF(M133="+",'05_Bayes_Arbol'!$B$16,'05_Bayes_Arbol'!$B$17)</f>
        <v/>
      </c>
      <c r="O133" s="102">
        <f>SUMPRODUCT(T133:AD133,'01_Supuestos'!$C$34:$M$34)</f>
        <v/>
      </c>
      <c r="P133" s="102">
        <f>N133*O133 + (1-N133)*$B$9</f>
        <v/>
      </c>
      <c r="Q133" s="102">
        <f>--(P133&gt;0)</f>
        <v/>
      </c>
      <c r="R133" s="102">
        <f>IF(L133=1,O133,$B$9)</f>
        <v/>
      </c>
      <c r="S133" s="102">
        <f>-$B$8 + IF(Q133=1, IF(L133=1,O133,$B$9), 0)</f>
        <v/>
      </c>
      <c r="T133" s="101">
        <f>((('01_Supuestos'!C31*$I133)*'01_Supuestos'!$F$11*($H133-'01_Supuestos'!$F$9))-((('01_Supuestos'!C31*$I133)*'01_Supuestos'!$F$11*($H133-'01_Supuestos'!$F$9))*'01_Supuestos'!$F$12)-(('01_Supuestos'!C31*$I133)*'01_Supuestos'!$F$11*$K133)-(IF(('01_Supuestos'!C31*$I133)&gt;0,'01_Supuestos'!$F$15,0)))-((('01_Supuestos'!C31*$I133)*'01_Supuestos'!$F$11*($H133-'01_Supuestos'!$F$9))*'01_Supuestos'!$F$18)-($J133*'01_Supuestos'!C32)-(IF('01_Supuestos'!C30=MAX('01_Supuestos'!$C$30:$M$30),'01_Supuestos'!$F$19,0))-(MAX(0,(((('01_Supuestos'!C31*$I133)*'01_Supuestos'!$F$11*($H133-'01_Supuestos'!$F$9))-((('01_Supuestos'!C31*$I133)*'01_Supuestos'!$F$11*($H133-'01_Supuestos'!$F$9))*'01_Supuestos'!$F$12)-(('01_Supuestos'!C31*$I133)*'01_Supuestos'!$F$11*$K133)-(IF(('01_Supuestos'!C31*$I133)&gt;0,'01_Supuestos'!$F$15,0)))-($J133*'01_Supuestos'!C33)))*'01_Supuestos'!$F$16)</f>
        <v/>
      </c>
      <c r="U133" s="101">
        <f>((('01_Supuestos'!D31*$I133)*'01_Supuestos'!$F$11*($H133-'01_Supuestos'!$F$9))-((('01_Supuestos'!D31*$I133)*'01_Supuestos'!$F$11*($H133-'01_Supuestos'!$F$9))*'01_Supuestos'!$F$12)-(('01_Supuestos'!D31*$I133)*'01_Supuestos'!$F$11*$K133)-(IF(('01_Supuestos'!D31*$I133)&gt;0,'01_Supuestos'!$F$15,0)))-((('01_Supuestos'!D31*$I133)*'01_Supuestos'!$F$11*($H133-'01_Supuestos'!$F$9))*'01_Supuestos'!$F$18)-($J133*'01_Supuestos'!D32)-(IF('01_Supuestos'!D30=MAX('01_Supuestos'!$C$30:$M$30),'01_Supuestos'!$F$19,0))-(MAX(0,(((('01_Supuestos'!D31*$I133)*'01_Supuestos'!$F$11*($H133-'01_Supuestos'!$F$9))-((('01_Supuestos'!D31*$I133)*'01_Supuestos'!$F$11*($H133-'01_Supuestos'!$F$9))*'01_Supuestos'!$F$12)-(('01_Supuestos'!D31*$I133)*'01_Supuestos'!$F$11*$K133)-(IF(('01_Supuestos'!D31*$I133)&gt;0,'01_Supuestos'!$F$15,0)))-($J133*'01_Supuestos'!D33)))*'01_Supuestos'!$F$16)</f>
        <v/>
      </c>
      <c r="V133" s="101">
        <f>((('01_Supuestos'!E31*$I133)*'01_Supuestos'!$F$11*($H133-'01_Supuestos'!$F$9))-((('01_Supuestos'!E31*$I133)*'01_Supuestos'!$F$11*($H133-'01_Supuestos'!$F$9))*'01_Supuestos'!$F$12)-(('01_Supuestos'!E31*$I133)*'01_Supuestos'!$F$11*$K133)-(IF(('01_Supuestos'!E31*$I133)&gt;0,'01_Supuestos'!$F$15,0)))-((('01_Supuestos'!E31*$I133)*'01_Supuestos'!$F$11*($H133-'01_Supuestos'!$F$9))*'01_Supuestos'!$F$18)-($J133*'01_Supuestos'!E32)-(IF('01_Supuestos'!E30=MAX('01_Supuestos'!$C$30:$M$30),'01_Supuestos'!$F$19,0))-(MAX(0,(((('01_Supuestos'!E31*$I133)*'01_Supuestos'!$F$11*($H133-'01_Supuestos'!$F$9))-((('01_Supuestos'!E31*$I133)*'01_Supuestos'!$F$11*($H133-'01_Supuestos'!$F$9))*'01_Supuestos'!$F$12)-(('01_Supuestos'!E31*$I133)*'01_Supuestos'!$F$11*$K133)-(IF(('01_Supuestos'!E31*$I133)&gt;0,'01_Supuestos'!$F$15,0)))-($J133*'01_Supuestos'!E33)))*'01_Supuestos'!$F$16)</f>
        <v/>
      </c>
      <c r="W133" s="101">
        <f>((('01_Supuestos'!F31*$I133)*'01_Supuestos'!$F$11*($H133-'01_Supuestos'!$F$9))-((('01_Supuestos'!F31*$I133)*'01_Supuestos'!$F$11*($H133-'01_Supuestos'!$F$9))*'01_Supuestos'!$F$12)-(('01_Supuestos'!F31*$I133)*'01_Supuestos'!$F$11*$K133)-(IF(('01_Supuestos'!F31*$I133)&gt;0,'01_Supuestos'!$F$15,0)))-((('01_Supuestos'!F31*$I133)*'01_Supuestos'!$F$11*($H133-'01_Supuestos'!$F$9))*'01_Supuestos'!$F$18)-($J133*'01_Supuestos'!F32)-(IF('01_Supuestos'!F30=MAX('01_Supuestos'!$C$30:$M$30),'01_Supuestos'!$F$19,0))-(MAX(0,(((('01_Supuestos'!F31*$I133)*'01_Supuestos'!$F$11*($H133-'01_Supuestos'!$F$9))-((('01_Supuestos'!F31*$I133)*'01_Supuestos'!$F$11*($H133-'01_Supuestos'!$F$9))*'01_Supuestos'!$F$12)-(('01_Supuestos'!F31*$I133)*'01_Supuestos'!$F$11*$K133)-(IF(('01_Supuestos'!F31*$I133)&gt;0,'01_Supuestos'!$F$15,0)))-($J133*'01_Supuestos'!F33)))*'01_Supuestos'!$F$16)</f>
        <v/>
      </c>
      <c r="X133" s="101">
        <f>((('01_Supuestos'!G31*$I133)*'01_Supuestos'!$F$11*($H133-'01_Supuestos'!$F$9))-((('01_Supuestos'!G31*$I133)*'01_Supuestos'!$F$11*($H133-'01_Supuestos'!$F$9))*'01_Supuestos'!$F$12)-(('01_Supuestos'!G31*$I133)*'01_Supuestos'!$F$11*$K133)-(IF(('01_Supuestos'!G31*$I133)&gt;0,'01_Supuestos'!$F$15,0)))-((('01_Supuestos'!G31*$I133)*'01_Supuestos'!$F$11*($H133-'01_Supuestos'!$F$9))*'01_Supuestos'!$F$18)-($J133*'01_Supuestos'!G32)-(IF('01_Supuestos'!G30=MAX('01_Supuestos'!$C$30:$M$30),'01_Supuestos'!$F$19,0))-(MAX(0,(((('01_Supuestos'!G31*$I133)*'01_Supuestos'!$F$11*($H133-'01_Supuestos'!$F$9))-((('01_Supuestos'!G31*$I133)*'01_Supuestos'!$F$11*($H133-'01_Supuestos'!$F$9))*'01_Supuestos'!$F$12)-(('01_Supuestos'!G31*$I133)*'01_Supuestos'!$F$11*$K133)-(IF(('01_Supuestos'!G31*$I133)&gt;0,'01_Supuestos'!$F$15,0)))-($J133*'01_Supuestos'!G33)))*'01_Supuestos'!$F$16)</f>
        <v/>
      </c>
      <c r="Y133" s="101">
        <f>((('01_Supuestos'!H31*$I133)*'01_Supuestos'!$F$11*($H133-'01_Supuestos'!$F$9))-((('01_Supuestos'!H31*$I133)*'01_Supuestos'!$F$11*($H133-'01_Supuestos'!$F$9))*'01_Supuestos'!$F$12)-(('01_Supuestos'!H31*$I133)*'01_Supuestos'!$F$11*$K133)-(IF(('01_Supuestos'!H31*$I133)&gt;0,'01_Supuestos'!$F$15,0)))-((('01_Supuestos'!H31*$I133)*'01_Supuestos'!$F$11*($H133-'01_Supuestos'!$F$9))*'01_Supuestos'!$F$18)-($J133*'01_Supuestos'!H32)-(IF('01_Supuestos'!H30=MAX('01_Supuestos'!$C$30:$M$30),'01_Supuestos'!$F$19,0))-(MAX(0,(((('01_Supuestos'!H31*$I133)*'01_Supuestos'!$F$11*($H133-'01_Supuestos'!$F$9))-((('01_Supuestos'!H31*$I133)*'01_Supuestos'!$F$11*($H133-'01_Supuestos'!$F$9))*'01_Supuestos'!$F$12)-(('01_Supuestos'!H31*$I133)*'01_Supuestos'!$F$11*$K133)-(IF(('01_Supuestos'!H31*$I133)&gt;0,'01_Supuestos'!$F$15,0)))-($J133*'01_Supuestos'!H33)))*'01_Supuestos'!$F$16)</f>
        <v/>
      </c>
      <c r="Z133" s="101">
        <f>((('01_Supuestos'!I31*$I133)*'01_Supuestos'!$F$11*($H133-'01_Supuestos'!$F$9))-((('01_Supuestos'!I31*$I133)*'01_Supuestos'!$F$11*($H133-'01_Supuestos'!$F$9))*'01_Supuestos'!$F$12)-(('01_Supuestos'!I31*$I133)*'01_Supuestos'!$F$11*$K133)-(IF(('01_Supuestos'!I31*$I133)&gt;0,'01_Supuestos'!$F$15,0)))-((('01_Supuestos'!I31*$I133)*'01_Supuestos'!$F$11*($H133-'01_Supuestos'!$F$9))*'01_Supuestos'!$F$18)-($J133*'01_Supuestos'!I32)-(IF('01_Supuestos'!I30=MAX('01_Supuestos'!$C$30:$M$30),'01_Supuestos'!$F$19,0))-(MAX(0,(((('01_Supuestos'!I31*$I133)*'01_Supuestos'!$F$11*($H133-'01_Supuestos'!$F$9))-((('01_Supuestos'!I31*$I133)*'01_Supuestos'!$F$11*($H133-'01_Supuestos'!$F$9))*'01_Supuestos'!$F$12)-(('01_Supuestos'!I31*$I133)*'01_Supuestos'!$F$11*$K133)-(IF(('01_Supuestos'!I31*$I133)&gt;0,'01_Supuestos'!$F$15,0)))-($J133*'01_Supuestos'!I33)))*'01_Supuestos'!$F$16)</f>
        <v/>
      </c>
      <c r="AA133" s="101">
        <f>((('01_Supuestos'!J31*$I133)*'01_Supuestos'!$F$11*($H133-'01_Supuestos'!$F$9))-((('01_Supuestos'!J31*$I133)*'01_Supuestos'!$F$11*($H133-'01_Supuestos'!$F$9))*'01_Supuestos'!$F$12)-(('01_Supuestos'!J31*$I133)*'01_Supuestos'!$F$11*$K133)-(IF(('01_Supuestos'!J31*$I133)&gt;0,'01_Supuestos'!$F$15,0)))-((('01_Supuestos'!J31*$I133)*'01_Supuestos'!$F$11*($H133-'01_Supuestos'!$F$9))*'01_Supuestos'!$F$18)-($J133*'01_Supuestos'!J32)-(IF('01_Supuestos'!J30=MAX('01_Supuestos'!$C$30:$M$30),'01_Supuestos'!$F$19,0))-(MAX(0,(((('01_Supuestos'!J31*$I133)*'01_Supuestos'!$F$11*($H133-'01_Supuestos'!$F$9))-((('01_Supuestos'!J31*$I133)*'01_Supuestos'!$F$11*($H133-'01_Supuestos'!$F$9))*'01_Supuestos'!$F$12)-(('01_Supuestos'!J31*$I133)*'01_Supuestos'!$F$11*$K133)-(IF(('01_Supuestos'!J31*$I133)&gt;0,'01_Supuestos'!$F$15,0)))-($J133*'01_Supuestos'!J33)))*'01_Supuestos'!$F$16)</f>
        <v/>
      </c>
      <c r="AB133" s="101">
        <f>((('01_Supuestos'!K31*$I133)*'01_Supuestos'!$F$11*($H133-'01_Supuestos'!$F$9))-((('01_Supuestos'!K31*$I133)*'01_Supuestos'!$F$11*($H133-'01_Supuestos'!$F$9))*'01_Supuestos'!$F$12)-(('01_Supuestos'!K31*$I133)*'01_Supuestos'!$F$11*$K133)-(IF(('01_Supuestos'!K31*$I133)&gt;0,'01_Supuestos'!$F$15,0)))-((('01_Supuestos'!K31*$I133)*'01_Supuestos'!$F$11*($H133-'01_Supuestos'!$F$9))*'01_Supuestos'!$F$18)-($J133*'01_Supuestos'!K32)-(IF('01_Supuestos'!K30=MAX('01_Supuestos'!$C$30:$M$30),'01_Supuestos'!$F$19,0))-(MAX(0,(((('01_Supuestos'!K31*$I133)*'01_Supuestos'!$F$11*($H133-'01_Supuestos'!$F$9))-((('01_Supuestos'!K31*$I133)*'01_Supuestos'!$F$11*($H133-'01_Supuestos'!$F$9))*'01_Supuestos'!$F$12)-(('01_Supuestos'!K31*$I133)*'01_Supuestos'!$F$11*$K133)-(IF(('01_Supuestos'!K31*$I133)&gt;0,'01_Supuestos'!$F$15,0)))-($J133*'01_Supuestos'!K33)))*'01_Supuestos'!$F$16)</f>
        <v/>
      </c>
      <c r="AC133" s="101">
        <f>((('01_Supuestos'!L31*$I133)*'01_Supuestos'!$F$11*($H133-'01_Supuestos'!$F$9))-((('01_Supuestos'!L31*$I133)*'01_Supuestos'!$F$11*($H133-'01_Supuestos'!$F$9))*'01_Supuestos'!$F$12)-(('01_Supuestos'!L31*$I133)*'01_Supuestos'!$F$11*$K133)-(IF(('01_Supuestos'!L31*$I133)&gt;0,'01_Supuestos'!$F$15,0)))-((('01_Supuestos'!L31*$I133)*'01_Supuestos'!$F$11*($H133-'01_Supuestos'!$F$9))*'01_Supuestos'!$F$18)-($J133*'01_Supuestos'!L32)-(IF('01_Supuestos'!L30=MAX('01_Supuestos'!$C$30:$M$30),'01_Supuestos'!$F$19,0))-(MAX(0,(((('01_Supuestos'!L31*$I133)*'01_Supuestos'!$F$11*($H133-'01_Supuestos'!$F$9))-((('01_Supuestos'!L31*$I133)*'01_Supuestos'!$F$11*($H133-'01_Supuestos'!$F$9))*'01_Supuestos'!$F$12)-(('01_Supuestos'!L31*$I133)*'01_Supuestos'!$F$11*$K133)-(IF(('01_Supuestos'!L31*$I133)&gt;0,'01_Supuestos'!$F$15,0)))-($J133*'01_Supuestos'!L33)))*'01_Supuestos'!$F$16)</f>
        <v/>
      </c>
      <c r="AD133" s="101">
        <f>((('01_Supuestos'!M31*$I133)*'01_Supuestos'!$F$11*($H133-'01_Supuestos'!$F$9))-((('01_Supuestos'!M31*$I133)*'01_Supuestos'!$F$11*($H133-'01_Supuestos'!$F$9))*'01_Supuestos'!$F$12)-(('01_Supuestos'!M31*$I133)*'01_Supuestos'!$F$11*$K133)-(IF(('01_Supuestos'!M31*$I133)&gt;0,'01_Supuestos'!$F$15,0)))-((('01_Supuestos'!M31*$I133)*'01_Supuestos'!$F$11*($H133-'01_Supuestos'!$F$9))*'01_Supuestos'!$F$18)-($J133*'01_Supuestos'!M32)-(IF('01_Supuestos'!M30=MAX('01_Supuestos'!$C$30:$M$30),'01_Supuestos'!$F$19,0))-(MAX(0,(((('01_Supuestos'!M31*$I133)*'01_Supuestos'!$F$11*($H133-'01_Supuestos'!$F$9))-((('01_Supuestos'!M31*$I133)*'01_Supuestos'!$F$11*($H133-'01_Supuestos'!$F$9))*'01_Supuestos'!$F$12)-(('01_Supuestos'!M31*$I133)*'01_Supuestos'!$F$11*$K133)-(IF(('01_Supuestos'!M31*$I133)&gt;0,'01_Supuestos'!$F$15,0)))-($J133*'01_Supuestos'!M33)))*'01_Supuestos'!$F$16)</f>
        <v/>
      </c>
      <c r="AE133" s="101">
        <f>0</f>
        <v/>
      </c>
      <c r="AF133" s="108">
        <f>IF(S133&gt;R133,"Appraisal+Decision",IF(S133&lt;R133,"Develop Now","Indiferente"))</f>
        <v/>
      </c>
    </row>
    <row r="134">
      <c r="A134" s="6" t="n">
        <v>104</v>
      </c>
      <c r="B134" s="27">
        <f>RAND()</f>
        <v/>
      </c>
      <c r="C134" s="27">
        <f>RAND()</f>
        <v/>
      </c>
      <c r="D134" s="27">
        <f>RAND()</f>
        <v/>
      </c>
      <c r="E134" s="27">
        <f>RAND()</f>
        <v/>
      </c>
      <c r="F134" s="27">
        <f>RAND()</f>
        <v/>
      </c>
      <c r="G134" s="27">
        <f>RAND()</f>
        <v/>
      </c>
      <c r="H134" s="102">
        <f>IF(B134&lt;($B$11-$B$10)/($B$12-$B$10), $B$10+SQRT(B134*($B$11-$B$10)*($B$12-$B$10)), $B$12-SQRT((1-B134)*($B$12-$B$11)*($B$12-$B$10)))</f>
        <v/>
      </c>
      <c r="I134" s="27">
        <f>MAX(0.1,NORMINV(C134,$B$13,$B$14))</f>
        <v/>
      </c>
      <c r="J134" s="102">
        <f>'01_Supuestos'!$F$13*MAX(0.65,NORMINV(D134,1,$B$15))</f>
        <v/>
      </c>
      <c r="K134" s="102">
        <f>'01_Supuestos'!$F$14*MAX(0.6,NORMINV(E134,1,$B$16))</f>
        <v/>
      </c>
      <c r="L134" s="102">
        <f>--(F134&lt;=$B$5)</f>
        <v/>
      </c>
      <c r="M134" s="102">
        <f>IF(L134=1, IF(G134&lt;=$B$6, "+", "-"), IF(G134&lt;=(1-$B$7), "+", "-"))</f>
        <v/>
      </c>
      <c r="N134" s="103">
        <f>IF(M134="+",'05_Bayes_Arbol'!$B$16,'05_Bayes_Arbol'!$B$17)</f>
        <v/>
      </c>
      <c r="O134" s="102">
        <f>SUMPRODUCT(T134:AD134,'01_Supuestos'!$C$34:$M$34)</f>
        <v/>
      </c>
      <c r="P134" s="102">
        <f>N134*O134 + (1-N134)*$B$9</f>
        <v/>
      </c>
      <c r="Q134" s="102">
        <f>--(P134&gt;0)</f>
        <v/>
      </c>
      <c r="R134" s="102">
        <f>IF(L134=1,O134,$B$9)</f>
        <v/>
      </c>
      <c r="S134" s="102">
        <f>-$B$8 + IF(Q134=1, IF(L134=1,O134,$B$9), 0)</f>
        <v/>
      </c>
      <c r="T134" s="101">
        <f>((('01_Supuestos'!C31*$I134)*'01_Supuestos'!$F$11*($H134-'01_Supuestos'!$F$9))-((('01_Supuestos'!C31*$I134)*'01_Supuestos'!$F$11*($H134-'01_Supuestos'!$F$9))*'01_Supuestos'!$F$12)-(('01_Supuestos'!C31*$I134)*'01_Supuestos'!$F$11*$K134)-(IF(('01_Supuestos'!C31*$I134)&gt;0,'01_Supuestos'!$F$15,0)))-((('01_Supuestos'!C31*$I134)*'01_Supuestos'!$F$11*($H134-'01_Supuestos'!$F$9))*'01_Supuestos'!$F$18)-($J134*'01_Supuestos'!C32)-(IF('01_Supuestos'!C30=MAX('01_Supuestos'!$C$30:$M$30),'01_Supuestos'!$F$19,0))-(MAX(0,(((('01_Supuestos'!C31*$I134)*'01_Supuestos'!$F$11*($H134-'01_Supuestos'!$F$9))-((('01_Supuestos'!C31*$I134)*'01_Supuestos'!$F$11*($H134-'01_Supuestos'!$F$9))*'01_Supuestos'!$F$12)-(('01_Supuestos'!C31*$I134)*'01_Supuestos'!$F$11*$K134)-(IF(('01_Supuestos'!C31*$I134)&gt;0,'01_Supuestos'!$F$15,0)))-($J134*'01_Supuestos'!C33)))*'01_Supuestos'!$F$16)</f>
        <v/>
      </c>
      <c r="U134" s="101">
        <f>((('01_Supuestos'!D31*$I134)*'01_Supuestos'!$F$11*($H134-'01_Supuestos'!$F$9))-((('01_Supuestos'!D31*$I134)*'01_Supuestos'!$F$11*($H134-'01_Supuestos'!$F$9))*'01_Supuestos'!$F$12)-(('01_Supuestos'!D31*$I134)*'01_Supuestos'!$F$11*$K134)-(IF(('01_Supuestos'!D31*$I134)&gt;0,'01_Supuestos'!$F$15,0)))-((('01_Supuestos'!D31*$I134)*'01_Supuestos'!$F$11*($H134-'01_Supuestos'!$F$9))*'01_Supuestos'!$F$18)-($J134*'01_Supuestos'!D32)-(IF('01_Supuestos'!D30=MAX('01_Supuestos'!$C$30:$M$30),'01_Supuestos'!$F$19,0))-(MAX(0,(((('01_Supuestos'!D31*$I134)*'01_Supuestos'!$F$11*($H134-'01_Supuestos'!$F$9))-((('01_Supuestos'!D31*$I134)*'01_Supuestos'!$F$11*($H134-'01_Supuestos'!$F$9))*'01_Supuestos'!$F$12)-(('01_Supuestos'!D31*$I134)*'01_Supuestos'!$F$11*$K134)-(IF(('01_Supuestos'!D31*$I134)&gt;0,'01_Supuestos'!$F$15,0)))-($J134*'01_Supuestos'!D33)))*'01_Supuestos'!$F$16)</f>
        <v/>
      </c>
      <c r="V134" s="101">
        <f>((('01_Supuestos'!E31*$I134)*'01_Supuestos'!$F$11*($H134-'01_Supuestos'!$F$9))-((('01_Supuestos'!E31*$I134)*'01_Supuestos'!$F$11*($H134-'01_Supuestos'!$F$9))*'01_Supuestos'!$F$12)-(('01_Supuestos'!E31*$I134)*'01_Supuestos'!$F$11*$K134)-(IF(('01_Supuestos'!E31*$I134)&gt;0,'01_Supuestos'!$F$15,0)))-((('01_Supuestos'!E31*$I134)*'01_Supuestos'!$F$11*($H134-'01_Supuestos'!$F$9))*'01_Supuestos'!$F$18)-($J134*'01_Supuestos'!E32)-(IF('01_Supuestos'!E30=MAX('01_Supuestos'!$C$30:$M$30),'01_Supuestos'!$F$19,0))-(MAX(0,(((('01_Supuestos'!E31*$I134)*'01_Supuestos'!$F$11*($H134-'01_Supuestos'!$F$9))-((('01_Supuestos'!E31*$I134)*'01_Supuestos'!$F$11*($H134-'01_Supuestos'!$F$9))*'01_Supuestos'!$F$12)-(('01_Supuestos'!E31*$I134)*'01_Supuestos'!$F$11*$K134)-(IF(('01_Supuestos'!E31*$I134)&gt;0,'01_Supuestos'!$F$15,0)))-($J134*'01_Supuestos'!E33)))*'01_Supuestos'!$F$16)</f>
        <v/>
      </c>
      <c r="W134" s="101">
        <f>((('01_Supuestos'!F31*$I134)*'01_Supuestos'!$F$11*($H134-'01_Supuestos'!$F$9))-((('01_Supuestos'!F31*$I134)*'01_Supuestos'!$F$11*($H134-'01_Supuestos'!$F$9))*'01_Supuestos'!$F$12)-(('01_Supuestos'!F31*$I134)*'01_Supuestos'!$F$11*$K134)-(IF(('01_Supuestos'!F31*$I134)&gt;0,'01_Supuestos'!$F$15,0)))-((('01_Supuestos'!F31*$I134)*'01_Supuestos'!$F$11*($H134-'01_Supuestos'!$F$9))*'01_Supuestos'!$F$18)-($J134*'01_Supuestos'!F32)-(IF('01_Supuestos'!F30=MAX('01_Supuestos'!$C$30:$M$30),'01_Supuestos'!$F$19,0))-(MAX(0,(((('01_Supuestos'!F31*$I134)*'01_Supuestos'!$F$11*($H134-'01_Supuestos'!$F$9))-((('01_Supuestos'!F31*$I134)*'01_Supuestos'!$F$11*($H134-'01_Supuestos'!$F$9))*'01_Supuestos'!$F$12)-(('01_Supuestos'!F31*$I134)*'01_Supuestos'!$F$11*$K134)-(IF(('01_Supuestos'!F31*$I134)&gt;0,'01_Supuestos'!$F$15,0)))-($J134*'01_Supuestos'!F33)))*'01_Supuestos'!$F$16)</f>
        <v/>
      </c>
      <c r="X134" s="101">
        <f>((('01_Supuestos'!G31*$I134)*'01_Supuestos'!$F$11*($H134-'01_Supuestos'!$F$9))-((('01_Supuestos'!G31*$I134)*'01_Supuestos'!$F$11*($H134-'01_Supuestos'!$F$9))*'01_Supuestos'!$F$12)-(('01_Supuestos'!G31*$I134)*'01_Supuestos'!$F$11*$K134)-(IF(('01_Supuestos'!G31*$I134)&gt;0,'01_Supuestos'!$F$15,0)))-((('01_Supuestos'!G31*$I134)*'01_Supuestos'!$F$11*($H134-'01_Supuestos'!$F$9))*'01_Supuestos'!$F$18)-($J134*'01_Supuestos'!G32)-(IF('01_Supuestos'!G30=MAX('01_Supuestos'!$C$30:$M$30),'01_Supuestos'!$F$19,0))-(MAX(0,(((('01_Supuestos'!G31*$I134)*'01_Supuestos'!$F$11*($H134-'01_Supuestos'!$F$9))-((('01_Supuestos'!G31*$I134)*'01_Supuestos'!$F$11*($H134-'01_Supuestos'!$F$9))*'01_Supuestos'!$F$12)-(('01_Supuestos'!G31*$I134)*'01_Supuestos'!$F$11*$K134)-(IF(('01_Supuestos'!G31*$I134)&gt;0,'01_Supuestos'!$F$15,0)))-($J134*'01_Supuestos'!G33)))*'01_Supuestos'!$F$16)</f>
        <v/>
      </c>
      <c r="Y134" s="101">
        <f>((('01_Supuestos'!H31*$I134)*'01_Supuestos'!$F$11*($H134-'01_Supuestos'!$F$9))-((('01_Supuestos'!H31*$I134)*'01_Supuestos'!$F$11*($H134-'01_Supuestos'!$F$9))*'01_Supuestos'!$F$12)-(('01_Supuestos'!H31*$I134)*'01_Supuestos'!$F$11*$K134)-(IF(('01_Supuestos'!H31*$I134)&gt;0,'01_Supuestos'!$F$15,0)))-((('01_Supuestos'!H31*$I134)*'01_Supuestos'!$F$11*($H134-'01_Supuestos'!$F$9))*'01_Supuestos'!$F$18)-($J134*'01_Supuestos'!H32)-(IF('01_Supuestos'!H30=MAX('01_Supuestos'!$C$30:$M$30),'01_Supuestos'!$F$19,0))-(MAX(0,(((('01_Supuestos'!H31*$I134)*'01_Supuestos'!$F$11*($H134-'01_Supuestos'!$F$9))-((('01_Supuestos'!H31*$I134)*'01_Supuestos'!$F$11*($H134-'01_Supuestos'!$F$9))*'01_Supuestos'!$F$12)-(('01_Supuestos'!H31*$I134)*'01_Supuestos'!$F$11*$K134)-(IF(('01_Supuestos'!H31*$I134)&gt;0,'01_Supuestos'!$F$15,0)))-($J134*'01_Supuestos'!H33)))*'01_Supuestos'!$F$16)</f>
        <v/>
      </c>
      <c r="Z134" s="101">
        <f>((('01_Supuestos'!I31*$I134)*'01_Supuestos'!$F$11*($H134-'01_Supuestos'!$F$9))-((('01_Supuestos'!I31*$I134)*'01_Supuestos'!$F$11*($H134-'01_Supuestos'!$F$9))*'01_Supuestos'!$F$12)-(('01_Supuestos'!I31*$I134)*'01_Supuestos'!$F$11*$K134)-(IF(('01_Supuestos'!I31*$I134)&gt;0,'01_Supuestos'!$F$15,0)))-((('01_Supuestos'!I31*$I134)*'01_Supuestos'!$F$11*($H134-'01_Supuestos'!$F$9))*'01_Supuestos'!$F$18)-($J134*'01_Supuestos'!I32)-(IF('01_Supuestos'!I30=MAX('01_Supuestos'!$C$30:$M$30),'01_Supuestos'!$F$19,0))-(MAX(0,(((('01_Supuestos'!I31*$I134)*'01_Supuestos'!$F$11*($H134-'01_Supuestos'!$F$9))-((('01_Supuestos'!I31*$I134)*'01_Supuestos'!$F$11*($H134-'01_Supuestos'!$F$9))*'01_Supuestos'!$F$12)-(('01_Supuestos'!I31*$I134)*'01_Supuestos'!$F$11*$K134)-(IF(('01_Supuestos'!I31*$I134)&gt;0,'01_Supuestos'!$F$15,0)))-($J134*'01_Supuestos'!I33)))*'01_Supuestos'!$F$16)</f>
        <v/>
      </c>
      <c r="AA134" s="101">
        <f>((('01_Supuestos'!J31*$I134)*'01_Supuestos'!$F$11*($H134-'01_Supuestos'!$F$9))-((('01_Supuestos'!J31*$I134)*'01_Supuestos'!$F$11*($H134-'01_Supuestos'!$F$9))*'01_Supuestos'!$F$12)-(('01_Supuestos'!J31*$I134)*'01_Supuestos'!$F$11*$K134)-(IF(('01_Supuestos'!J31*$I134)&gt;0,'01_Supuestos'!$F$15,0)))-((('01_Supuestos'!J31*$I134)*'01_Supuestos'!$F$11*($H134-'01_Supuestos'!$F$9))*'01_Supuestos'!$F$18)-($J134*'01_Supuestos'!J32)-(IF('01_Supuestos'!J30=MAX('01_Supuestos'!$C$30:$M$30),'01_Supuestos'!$F$19,0))-(MAX(0,(((('01_Supuestos'!J31*$I134)*'01_Supuestos'!$F$11*($H134-'01_Supuestos'!$F$9))-((('01_Supuestos'!J31*$I134)*'01_Supuestos'!$F$11*($H134-'01_Supuestos'!$F$9))*'01_Supuestos'!$F$12)-(('01_Supuestos'!J31*$I134)*'01_Supuestos'!$F$11*$K134)-(IF(('01_Supuestos'!J31*$I134)&gt;0,'01_Supuestos'!$F$15,0)))-($J134*'01_Supuestos'!J33)))*'01_Supuestos'!$F$16)</f>
        <v/>
      </c>
      <c r="AB134" s="101">
        <f>((('01_Supuestos'!K31*$I134)*'01_Supuestos'!$F$11*($H134-'01_Supuestos'!$F$9))-((('01_Supuestos'!K31*$I134)*'01_Supuestos'!$F$11*($H134-'01_Supuestos'!$F$9))*'01_Supuestos'!$F$12)-(('01_Supuestos'!K31*$I134)*'01_Supuestos'!$F$11*$K134)-(IF(('01_Supuestos'!K31*$I134)&gt;0,'01_Supuestos'!$F$15,0)))-((('01_Supuestos'!K31*$I134)*'01_Supuestos'!$F$11*($H134-'01_Supuestos'!$F$9))*'01_Supuestos'!$F$18)-($J134*'01_Supuestos'!K32)-(IF('01_Supuestos'!K30=MAX('01_Supuestos'!$C$30:$M$30),'01_Supuestos'!$F$19,0))-(MAX(0,(((('01_Supuestos'!K31*$I134)*'01_Supuestos'!$F$11*($H134-'01_Supuestos'!$F$9))-((('01_Supuestos'!K31*$I134)*'01_Supuestos'!$F$11*($H134-'01_Supuestos'!$F$9))*'01_Supuestos'!$F$12)-(('01_Supuestos'!K31*$I134)*'01_Supuestos'!$F$11*$K134)-(IF(('01_Supuestos'!K31*$I134)&gt;0,'01_Supuestos'!$F$15,0)))-($J134*'01_Supuestos'!K33)))*'01_Supuestos'!$F$16)</f>
        <v/>
      </c>
      <c r="AC134" s="101">
        <f>((('01_Supuestos'!L31*$I134)*'01_Supuestos'!$F$11*($H134-'01_Supuestos'!$F$9))-((('01_Supuestos'!L31*$I134)*'01_Supuestos'!$F$11*($H134-'01_Supuestos'!$F$9))*'01_Supuestos'!$F$12)-(('01_Supuestos'!L31*$I134)*'01_Supuestos'!$F$11*$K134)-(IF(('01_Supuestos'!L31*$I134)&gt;0,'01_Supuestos'!$F$15,0)))-((('01_Supuestos'!L31*$I134)*'01_Supuestos'!$F$11*($H134-'01_Supuestos'!$F$9))*'01_Supuestos'!$F$18)-($J134*'01_Supuestos'!L32)-(IF('01_Supuestos'!L30=MAX('01_Supuestos'!$C$30:$M$30),'01_Supuestos'!$F$19,0))-(MAX(0,(((('01_Supuestos'!L31*$I134)*'01_Supuestos'!$F$11*($H134-'01_Supuestos'!$F$9))-((('01_Supuestos'!L31*$I134)*'01_Supuestos'!$F$11*($H134-'01_Supuestos'!$F$9))*'01_Supuestos'!$F$12)-(('01_Supuestos'!L31*$I134)*'01_Supuestos'!$F$11*$K134)-(IF(('01_Supuestos'!L31*$I134)&gt;0,'01_Supuestos'!$F$15,0)))-($J134*'01_Supuestos'!L33)))*'01_Supuestos'!$F$16)</f>
        <v/>
      </c>
      <c r="AD134" s="101">
        <f>((('01_Supuestos'!M31*$I134)*'01_Supuestos'!$F$11*($H134-'01_Supuestos'!$F$9))-((('01_Supuestos'!M31*$I134)*'01_Supuestos'!$F$11*($H134-'01_Supuestos'!$F$9))*'01_Supuestos'!$F$12)-(('01_Supuestos'!M31*$I134)*'01_Supuestos'!$F$11*$K134)-(IF(('01_Supuestos'!M31*$I134)&gt;0,'01_Supuestos'!$F$15,0)))-((('01_Supuestos'!M31*$I134)*'01_Supuestos'!$F$11*($H134-'01_Supuestos'!$F$9))*'01_Supuestos'!$F$18)-($J134*'01_Supuestos'!M32)-(IF('01_Supuestos'!M30=MAX('01_Supuestos'!$C$30:$M$30),'01_Supuestos'!$F$19,0))-(MAX(0,(((('01_Supuestos'!M31*$I134)*'01_Supuestos'!$F$11*($H134-'01_Supuestos'!$F$9))-((('01_Supuestos'!M31*$I134)*'01_Supuestos'!$F$11*($H134-'01_Supuestos'!$F$9))*'01_Supuestos'!$F$12)-(('01_Supuestos'!M31*$I134)*'01_Supuestos'!$F$11*$K134)-(IF(('01_Supuestos'!M31*$I134)&gt;0,'01_Supuestos'!$F$15,0)))-($J134*'01_Supuestos'!M33)))*'01_Supuestos'!$F$16)</f>
        <v/>
      </c>
      <c r="AE134" s="101">
        <f>0</f>
        <v/>
      </c>
      <c r="AF134" s="108">
        <f>IF(S134&gt;R134,"Appraisal+Decision",IF(S134&lt;R134,"Develop Now","Indiferente"))</f>
        <v/>
      </c>
    </row>
    <row r="135">
      <c r="A135" s="6" t="n">
        <v>105</v>
      </c>
      <c r="B135" s="27">
        <f>RAND()</f>
        <v/>
      </c>
      <c r="C135" s="27">
        <f>RAND()</f>
        <v/>
      </c>
      <c r="D135" s="27">
        <f>RAND()</f>
        <v/>
      </c>
      <c r="E135" s="27">
        <f>RAND()</f>
        <v/>
      </c>
      <c r="F135" s="27">
        <f>RAND()</f>
        <v/>
      </c>
      <c r="G135" s="27">
        <f>RAND()</f>
        <v/>
      </c>
      <c r="H135" s="102">
        <f>IF(B135&lt;($B$11-$B$10)/($B$12-$B$10), $B$10+SQRT(B135*($B$11-$B$10)*($B$12-$B$10)), $B$12-SQRT((1-B135)*($B$12-$B$11)*($B$12-$B$10)))</f>
        <v/>
      </c>
      <c r="I135" s="27">
        <f>MAX(0.1,NORMINV(C135,$B$13,$B$14))</f>
        <v/>
      </c>
      <c r="J135" s="102">
        <f>'01_Supuestos'!$F$13*MAX(0.65,NORMINV(D135,1,$B$15))</f>
        <v/>
      </c>
      <c r="K135" s="102">
        <f>'01_Supuestos'!$F$14*MAX(0.6,NORMINV(E135,1,$B$16))</f>
        <v/>
      </c>
      <c r="L135" s="102">
        <f>--(F135&lt;=$B$5)</f>
        <v/>
      </c>
      <c r="M135" s="102">
        <f>IF(L135=1, IF(G135&lt;=$B$6, "+", "-"), IF(G135&lt;=(1-$B$7), "+", "-"))</f>
        <v/>
      </c>
      <c r="N135" s="103">
        <f>IF(M135="+",'05_Bayes_Arbol'!$B$16,'05_Bayes_Arbol'!$B$17)</f>
        <v/>
      </c>
      <c r="O135" s="102">
        <f>SUMPRODUCT(T135:AD135,'01_Supuestos'!$C$34:$M$34)</f>
        <v/>
      </c>
      <c r="P135" s="102">
        <f>N135*O135 + (1-N135)*$B$9</f>
        <v/>
      </c>
      <c r="Q135" s="102">
        <f>--(P135&gt;0)</f>
        <v/>
      </c>
      <c r="R135" s="102">
        <f>IF(L135=1,O135,$B$9)</f>
        <v/>
      </c>
      <c r="S135" s="102">
        <f>-$B$8 + IF(Q135=1, IF(L135=1,O135,$B$9), 0)</f>
        <v/>
      </c>
      <c r="T135" s="101">
        <f>((('01_Supuestos'!C31*$I135)*'01_Supuestos'!$F$11*($H135-'01_Supuestos'!$F$9))-((('01_Supuestos'!C31*$I135)*'01_Supuestos'!$F$11*($H135-'01_Supuestos'!$F$9))*'01_Supuestos'!$F$12)-(('01_Supuestos'!C31*$I135)*'01_Supuestos'!$F$11*$K135)-(IF(('01_Supuestos'!C31*$I135)&gt;0,'01_Supuestos'!$F$15,0)))-((('01_Supuestos'!C31*$I135)*'01_Supuestos'!$F$11*($H135-'01_Supuestos'!$F$9))*'01_Supuestos'!$F$18)-($J135*'01_Supuestos'!C32)-(IF('01_Supuestos'!C30=MAX('01_Supuestos'!$C$30:$M$30),'01_Supuestos'!$F$19,0))-(MAX(0,(((('01_Supuestos'!C31*$I135)*'01_Supuestos'!$F$11*($H135-'01_Supuestos'!$F$9))-((('01_Supuestos'!C31*$I135)*'01_Supuestos'!$F$11*($H135-'01_Supuestos'!$F$9))*'01_Supuestos'!$F$12)-(('01_Supuestos'!C31*$I135)*'01_Supuestos'!$F$11*$K135)-(IF(('01_Supuestos'!C31*$I135)&gt;0,'01_Supuestos'!$F$15,0)))-($J135*'01_Supuestos'!C33)))*'01_Supuestos'!$F$16)</f>
        <v/>
      </c>
      <c r="U135" s="101">
        <f>((('01_Supuestos'!D31*$I135)*'01_Supuestos'!$F$11*($H135-'01_Supuestos'!$F$9))-((('01_Supuestos'!D31*$I135)*'01_Supuestos'!$F$11*($H135-'01_Supuestos'!$F$9))*'01_Supuestos'!$F$12)-(('01_Supuestos'!D31*$I135)*'01_Supuestos'!$F$11*$K135)-(IF(('01_Supuestos'!D31*$I135)&gt;0,'01_Supuestos'!$F$15,0)))-((('01_Supuestos'!D31*$I135)*'01_Supuestos'!$F$11*($H135-'01_Supuestos'!$F$9))*'01_Supuestos'!$F$18)-($J135*'01_Supuestos'!D32)-(IF('01_Supuestos'!D30=MAX('01_Supuestos'!$C$30:$M$30),'01_Supuestos'!$F$19,0))-(MAX(0,(((('01_Supuestos'!D31*$I135)*'01_Supuestos'!$F$11*($H135-'01_Supuestos'!$F$9))-((('01_Supuestos'!D31*$I135)*'01_Supuestos'!$F$11*($H135-'01_Supuestos'!$F$9))*'01_Supuestos'!$F$12)-(('01_Supuestos'!D31*$I135)*'01_Supuestos'!$F$11*$K135)-(IF(('01_Supuestos'!D31*$I135)&gt;0,'01_Supuestos'!$F$15,0)))-($J135*'01_Supuestos'!D33)))*'01_Supuestos'!$F$16)</f>
        <v/>
      </c>
      <c r="V135" s="101">
        <f>((('01_Supuestos'!E31*$I135)*'01_Supuestos'!$F$11*($H135-'01_Supuestos'!$F$9))-((('01_Supuestos'!E31*$I135)*'01_Supuestos'!$F$11*($H135-'01_Supuestos'!$F$9))*'01_Supuestos'!$F$12)-(('01_Supuestos'!E31*$I135)*'01_Supuestos'!$F$11*$K135)-(IF(('01_Supuestos'!E31*$I135)&gt;0,'01_Supuestos'!$F$15,0)))-((('01_Supuestos'!E31*$I135)*'01_Supuestos'!$F$11*($H135-'01_Supuestos'!$F$9))*'01_Supuestos'!$F$18)-($J135*'01_Supuestos'!E32)-(IF('01_Supuestos'!E30=MAX('01_Supuestos'!$C$30:$M$30),'01_Supuestos'!$F$19,0))-(MAX(0,(((('01_Supuestos'!E31*$I135)*'01_Supuestos'!$F$11*($H135-'01_Supuestos'!$F$9))-((('01_Supuestos'!E31*$I135)*'01_Supuestos'!$F$11*($H135-'01_Supuestos'!$F$9))*'01_Supuestos'!$F$12)-(('01_Supuestos'!E31*$I135)*'01_Supuestos'!$F$11*$K135)-(IF(('01_Supuestos'!E31*$I135)&gt;0,'01_Supuestos'!$F$15,0)))-($J135*'01_Supuestos'!E33)))*'01_Supuestos'!$F$16)</f>
        <v/>
      </c>
      <c r="W135" s="101">
        <f>((('01_Supuestos'!F31*$I135)*'01_Supuestos'!$F$11*($H135-'01_Supuestos'!$F$9))-((('01_Supuestos'!F31*$I135)*'01_Supuestos'!$F$11*($H135-'01_Supuestos'!$F$9))*'01_Supuestos'!$F$12)-(('01_Supuestos'!F31*$I135)*'01_Supuestos'!$F$11*$K135)-(IF(('01_Supuestos'!F31*$I135)&gt;0,'01_Supuestos'!$F$15,0)))-((('01_Supuestos'!F31*$I135)*'01_Supuestos'!$F$11*($H135-'01_Supuestos'!$F$9))*'01_Supuestos'!$F$18)-($J135*'01_Supuestos'!F32)-(IF('01_Supuestos'!F30=MAX('01_Supuestos'!$C$30:$M$30),'01_Supuestos'!$F$19,0))-(MAX(0,(((('01_Supuestos'!F31*$I135)*'01_Supuestos'!$F$11*($H135-'01_Supuestos'!$F$9))-((('01_Supuestos'!F31*$I135)*'01_Supuestos'!$F$11*($H135-'01_Supuestos'!$F$9))*'01_Supuestos'!$F$12)-(('01_Supuestos'!F31*$I135)*'01_Supuestos'!$F$11*$K135)-(IF(('01_Supuestos'!F31*$I135)&gt;0,'01_Supuestos'!$F$15,0)))-($J135*'01_Supuestos'!F33)))*'01_Supuestos'!$F$16)</f>
        <v/>
      </c>
      <c r="X135" s="101">
        <f>((('01_Supuestos'!G31*$I135)*'01_Supuestos'!$F$11*($H135-'01_Supuestos'!$F$9))-((('01_Supuestos'!G31*$I135)*'01_Supuestos'!$F$11*($H135-'01_Supuestos'!$F$9))*'01_Supuestos'!$F$12)-(('01_Supuestos'!G31*$I135)*'01_Supuestos'!$F$11*$K135)-(IF(('01_Supuestos'!G31*$I135)&gt;0,'01_Supuestos'!$F$15,0)))-((('01_Supuestos'!G31*$I135)*'01_Supuestos'!$F$11*($H135-'01_Supuestos'!$F$9))*'01_Supuestos'!$F$18)-($J135*'01_Supuestos'!G32)-(IF('01_Supuestos'!G30=MAX('01_Supuestos'!$C$30:$M$30),'01_Supuestos'!$F$19,0))-(MAX(0,(((('01_Supuestos'!G31*$I135)*'01_Supuestos'!$F$11*($H135-'01_Supuestos'!$F$9))-((('01_Supuestos'!G31*$I135)*'01_Supuestos'!$F$11*($H135-'01_Supuestos'!$F$9))*'01_Supuestos'!$F$12)-(('01_Supuestos'!G31*$I135)*'01_Supuestos'!$F$11*$K135)-(IF(('01_Supuestos'!G31*$I135)&gt;0,'01_Supuestos'!$F$15,0)))-($J135*'01_Supuestos'!G33)))*'01_Supuestos'!$F$16)</f>
        <v/>
      </c>
      <c r="Y135" s="101">
        <f>((('01_Supuestos'!H31*$I135)*'01_Supuestos'!$F$11*($H135-'01_Supuestos'!$F$9))-((('01_Supuestos'!H31*$I135)*'01_Supuestos'!$F$11*($H135-'01_Supuestos'!$F$9))*'01_Supuestos'!$F$12)-(('01_Supuestos'!H31*$I135)*'01_Supuestos'!$F$11*$K135)-(IF(('01_Supuestos'!H31*$I135)&gt;0,'01_Supuestos'!$F$15,0)))-((('01_Supuestos'!H31*$I135)*'01_Supuestos'!$F$11*($H135-'01_Supuestos'!$F$9))*'01_Supuestos'!$F$18)-($J135*'01_Supuestos'!H32)-(IF('01_Supuestos'!H30=MAX('01_Supuestos'!$C$30:$M$30),'01_Supuestos'!$F$19,0))-(MAX(0,(((('01_Supuestos'!H31*$I135)*'01_Supuestos'!$F$11*($H135-'01_Supuestos'!$F$9))-((('01_Supuestos'!H31*$I135)*'01_Supuestos'!$F$11*($H135-'01_Supuestos'!$F$9))*'01_Supuestos'!$F$12)-(('01_Supuestos'!H31*$I135)*'01_Supuestos'!$F$11*$K135)-(IF(('01_Supuestos'!H31*$I135)&gt;0,'01_Supuestos'!$F$15,0)))-($J135*'01_Supuestos'!H33)))*'01_Supuestos'!$F$16)</f>
        <v/>
      </c>
      <c r="Z135" s="101">
        <f>((('01_Supuestos'!I31*$I135)*'01_Supuestos'!$F$11*($H135-'01_Supuestos'!$F$9))-((('01_Supuestos'!I31*$I135)*'01_Supuestos'!$F$11*($H135-'01_Supuestos'!$F$9))*'01_Supuestos'!$F$12)-(('01_Supuestos'!I31*$I135)*'01_Supuestos'!$F$11*$K135)-(IF(('01_Supuestos'!I31*$I135)&gt;0,'01_Supuestos'!$F$15,0)))-((('01_Supuestos'!I31*$I135)*'01_Supuestos'!$F$11*($H135-'01_Supuestos'!$F$9))*'01_Supuestos'!$F$18)-($J135*'01_Supuestos'!I32)-(IF('01_Supuestos'!I30=MAX('01_Supuestos'!$C$30:$M$30),'01_Supuestos'!$F$19,0))-(MAX(0,(((('01_Supuestos'!I31*$I135)*'01_Supuestos'!$F$11*($H135-'01_Supuestos'!$F$9))-((('01_Supuestos'!I31*$I135)*'01_Supuestos'!$F$11*($H135-'01_Supuestos'!$F$9))*'01_Supuestos'!$F$12)-(('01_Supuestos'!I31*$I135)*'01_Supuestos'!$F$11*$K135)-(IF(('01_Supuestos'!I31*$I135)&gt;0,'01_Supuestos'!$F$15,0)))-($J135*'01_Supuestos'!I33)))*'01_Supuestos'!$F$16)</f>
        <v/>
      </c>
      <c r="AA135" s="101">
        <f>((('01_Supuestos'!J31*$I135)*'01_Supuestos'!$F$11*($H135-'01_Supuestos'!$F$9))-((('01_Supuestos'!J31*$I135)*'01_Supuestos'!$F$11*($H135-'01_Supuestos'!$F$9))*'01_Supuestos'!$F$12)-(('01_Supuestos'!J31*$I135)*'01_Supuestos'!$F$11*$K135)-(IF(('01_Supuestos'!J31*$I135)&gt;0,'01_Supuestos'!$F$15,0)))-((('01_Supuestos'!J31*$I135)*'01_Supuestos'!$F$11*($H135-'01_Supuestos'!$F$9))*'01_Supuestos'!$F$18)-($J135*'01_Supuestos'!J32)-(IF('01_Supuestos'!J30=MAX('01_Supuestos'!$C$30:$M$30),'01_Supuestos'!$F$19,0))-(MAX(0,(((('01_Supuestos'!J31*$I135)*'01_Supuestos'!$F$11*($H135-'01_Supuestos'!$F$9))-((('01_Supuestos'!J31*$I135)*'01_Supuestos'!$F$11*($H135-'01_Supuestos'!$F$9))*'01_Supuestos'!$F$12)-(('01_Supuestos'!J31*$I135)*'01_Supuestos'!$F$11*$K135)-(IF(('01_Supuestos'!J31*$I135)&gt;0,'01_Supuestos'!$F$15,0)))-($J135*'01_Supuestos'!J33)))*'01_Supuestos'!$F$16)</f>
        <v/>
      </c>
      <c r="AB135" s="101">
        <f>((('01_Supuestos'!K31*$I135)*'01_Supuestos'!$F$11*($H135-'01_Supuestos'!$F$9))-((('01_Supuestos'!K31*$I135)*'01_Supuestos'!$F$11*($H135-'01_Supuestos'!$F$9))*'01_Supuestos'!$F$12)-(('01_Supuestos'!K31*$I135)*'01_Supuestos'!$F$11*$K135)-(IF(('01_Supuestos'!K31*$I135)&gt;0,'01_Supuestos'!$F$15,0)))-((('01_Supuestos'!K31*$I135)*'01_Supuestos'!$F$11*($H135-'01_Supuestos'!$F$9))*'01_Supuestos'!$F$18)-($J135*'01_Supuestos'!K32)-(IF('01_Supuestos'!K30=MAX('01_Supuestos'!$C$30:$M$30),'01_Supuestos'!$F$19,0))-(MAX(0,(((('01_Supuestos'!K31*$I135)*'01_Supuestos'!$F$11*($H135-'01_Supuestos'!$F$9))-((('01_Supuestos'!K31*$I135)*'01_Supuestos'!$F$11*($H135-'01_Supuestos'!$F$9))*'01_Supuestos'!$F$12)-(('01_Supuestos'!K31*$I135)*'01_Supuestos'!$F$11*$K135)-(IF(('01_Supuestos'!K31*$I135)&gt;0,'01_Supuestos'!$F$15,0)))-($J135*'01_Supuestos'!K33)))*'01_Supuestos'!$F$16)</f>
        <v/>
      </c>
      <c r="AC135" s="101">
        <f>((('01_Supuestos'!L31*$I135)*'01_Supuestos'!$F$11*($H135-'01_Supuestos'!$F$9))-((('01_Supuestos'!L31*$I135)*'01_Supuestos'!$F$11*($H135-'01_Supuestos'!$F$9))*'01_Supuestos'!$F$12)-(('01_Supuestos'!L31*$I135)*'01_Supuestos'!$F$11*$K135)-(IF(('01_Supuestos'!L31*$I135)&gt;0,'01_Supuestos'!$F$15,0)))-((('01_Supuestos'!L31*$I135)*'01_Supuestos'!$F$11*($H135-'01_Supuestos'!$F$9))*'01_Supuestos'!$F$18)-($J135*'01_Supuestos'!L32)-(IF('01_Supuestos'!L30=MAX('01_Supuestos'!$C$30:$M$30),'01_Supuestos'!$F$19,0))-(MAX(0,(((('01_Supuestos'!L31*$I135)*'01_Supuestos'!$F$11*($H135-'01_Supuestos'!$F$9))-((('01_Supuestos'!L31*$I135)*'01_Supuestos'!$F$11*($H135-'01_Supuestos'!$F$9))*'01_Supuestos'!$F$12)-(('01_Supuestos'!L31*$I135)*'01_Supuestos'!$F$11*$K135)-(IF(('01_Supuestos'!L31*$I135)&gt;0,'01_Supuestos'!$F$15,0)))-($J135*'01_Supuestos'!L33)))*'01_Supuestos'!$F$16)</f>
        <v/>
      </c>
      <c r="AD135" s="101">
        <f>((('01_Supuestos'!M31*$I135)*'01_Supuestos'!$F$11*($H135-'01_Supuestos'!$F$9))-((('01_Supuestos'!M31*$I135)*'01_Supuestos'!$F$11*($H135-'01_Supuestos'!$F$9))*'01_Supuestos'!$F$12)-(('01_Supuestos'!M31*$I135)*'01_Supuestos'!$F$11*$K135)-(IF(('01_Supuestos'!M31*$I135)&gt;0,'01_Supuestos'!$F$15,0)))-((('01_Supuestos'!M31*$I135)*'01_Supuestos'!$F$11*($H135-'01_Supuestos'!$F$9))*'01_Supuestos'!$F$18)-($J135*'01_Supuestos'!M32)-(IF('01_Supuestos'!M30=MAX('01_Supuestos'!$C$30:$M$30),'01_Supuestos'!$F$19,0))-(MAX(0,(((('01_Supuestos'!M31*$I135)*'01_Supuestos'!$F$11*($H135-'01_Supuestos'!$F$9))-((('01_Supuestos'!M31*$I135)*'01_Supuestos'!$F$11*($H135-'01_Supuestos'!$F$9))*'01_Supuestos'!$F$12)-(('01_Supuestos'!M31*$I135)*'01_Supuestos'!$F$11*$K135)-(IF(('01_Supuestos'!M31*$I135)&gt;0,'01_Supuestos'!$F$15,0)))-($J135*'01_Supuestos'!M33)))*'01_Supuestos'!$F$16)</f>
        <v/>
      </c>
      <c r="AE135" s="101">
        <f>0</f>
        <v/>
      </c>
      <c r="AF135" s="108">
        <f>IF(S135&gt;R135,"Appraisal+Decision",IF(S135&lt;R135,"Develop Now","Indiferente"))</f>
        <v/>
      </c>
    </row>
    <row r="136">
      <c r="A136" s="6" t="n">
        <v>106</v>
      </c>
      <c r="B136" s="27">
        <f>RAND()</f>
        <v/>
      </c>
      <c r="C136" s="27">
        <f>RAND()</f>
        <v/>
      </c>
      <c r="D136" s="27">
        <f>RAND()</f>
        <v/>
      </c>
      <c r="E136" s="27">
        <f>RAND()</f>
        <v/>
      </c>
      <c r="F136" s="27">
        <f>RAND()</f>
        <v/>
      </c>
      <c r="G136" s="27">
        <f>RAND()</f>
        <v/>
      </c>
      <c r="H136" s="102">
        <f>IF(B136&lt;($B$11-$B$10)/($B$12-$B$10), $B$10+SQRT(B136*($B$11-$B$10)*($B$12-$B$10)), $B$12-SQRT((1-B136)*($B$12-$B$11)*($B$12-$B$10)))</f>
        <v/>
      </c>
      <c r="I136" s="27">
        <f>MAX(0.1,NORMINV(C136,$B$13,$B$14))</f>
        <v/>
      </c>
      <c r="J136" s="102">
        <f>'01_Supuestos'!$F$13*MAX(0.65,NORMINV(D136,1,$B$15))</f>
        <v/>
      </c>
      <c r="K136" s="102">
        <f>'01_Supuestos'!$F$14*MAX(0.6,NORMINV(E136,1,$B$16))</f>
        <v/>
      </c>
      <c r="L136" s="102">
        <f>--(F136&lt;=$B$5)</f>
        <v/>
      </c>
      <c r="M136" s="102">
        <f>IF(L136=1, IF(G136&lt;=$B$6, "+", "-"), IF(G136&lt;=(1-$B$7), "+", "-"))</f>
        <v/>
      </c>
      <c r="N136" s="103">
        <f>IF(M136="+",'05_Bayes_Arbol'!$B$16,'05_Bayes_Arbol'!$B$17)</f>
        <v/>
      </c>
      <c r="O136" s="102">
        <f>SUMPRODUCT(T136:AD136,'01_Supuestos'!$C$34:$M$34)</f>
        <v/>
      </c>
      <c r="P136" s="102">
        <f>N136*O136 + (1-N136)*$B$9</f>
        <v/>
      </c>
      <c r="Q136" s="102">
        <f>--(P136&gt;0)</f>
        <v/>
      </c>
      <c r="R136" s="102">
        <f>IF(L136=1,O136,$B$9)</f>
        <v/>
      </c>
      <c r="S136" s="102">
        <f>-$B$8 + IF(Q136=1, IF(L136=1,O136,$B$9), 0)</f>
        <v/>
      </c>
      <c r="T136" s="101">
        <f>((('01_Supuestos'!C31*$I136)*'01_Supuestos'!$F$11*($H136-'01_Supuestos'!$F$9))-((('01_Supuestos'!C31*$I136)*'01_Supuestos'!$F$11*($H136-'01_Supuestos'!$F$9))*'01_Supuestos'!$F$12)-(('01_Supuestos'!C31*$I136)*'01_Supuestos'!$F$11*$K136)-(IF(('01_Supuestos'!C31*$I136)&gt;0,'01_Supuestos'!$F$15,0)))-((('01_Supuestos'!C31*$I136)*'01_Supuestos'!$F$11*($H136-'01_Supuestos'!$F$9))*'01_Supuestos'!$F$18)-($J136*'01_Supuestos'!C32)-(IF('01_Supuestos'!C30=MAX('01_Supuestos'!$C$30:$M$30),'01_Supuestos'!$F$19,0))-(MAX(0,(((('01_Supuestos'!C31*$I136)*'01_Supuestos'!$F$11*($H136-'01_Supuestos'!$F$9))-((('01_Supuestos'!C31*$I136)*'01_Supuestos'!$F$11*($H136-'01_Supuestos'!$F$9))*'01_Supuestos'!$F$12)-(('01_Supuestos'!C31*$I136)*'01_Supuestos'!$F$11*$K136)-(IF(('01_Supuestos'!C31*$I136)&gt;0,'01_Supuestos'!$F$15,0)))-($J136*'01_Supuestos'!C33)))*'01_Supuestos'!$F$16)</f>
        <v/>
      </c>
      <c r="U136" s="101">
        <f>((('01_Supuestos'!D31*$I136)*'01_Supuestos'!$F$11*($H136-'01_Supuestos'!$F$9))-((('01_Supuestos'!D31*$I136)*'01_Supuestos'!$F$11*($H136-'01_Supuestos'!$F$9))*'01_Supuestos'!$F$12)-(('01_Supuestos'!D31*$I136)*'01_Supuestos'!$F$11*$K136)-(IF(('01_Supuestos'!D31*$I136)&gt;0,'01_Supuestos'!$F$15,0)))-((('01_Supuestos'!D31*$I136)*'01_Supuestos'!$F$11*($H136-'01_Supuestos'!$F$9))*'01_Supuestos'!$F$18)-($J136*'01_Supuestos'!D32)-(IF('01_Supuestos'!D30=MAX('01_Supuestos'!$C$30:$M$30),'01_Supuestos'!$F$19,0))-(MAX(0,(((('01_Supuestos'!D31*$I136)*'01_Supuestos'!$F$11*($H136-'01_Supuestos'!$F$9))-((('01_Supuestos'!D31*$I136)*'01_Supuestos'!$F$11*($H136-'01_Supuestos'!$F$9))*'01_Supuestos'!$F$12)-(('01_Supuestos'!D31*$I136)*'01_Supuestos'!$F$11*$K136)-(IF(('01_Supuestos'!D31*$I136)&gt;0,'01_Supuestos'!$F$15,0)))-($J136*'01_Supuestos'!D33)))*'01_Supuestos'!$F$16)</f>
        <v/>
      </c>
      <c r="V136" s="101">
        <f>((('01_Supuestos'!E31*$I136)*'01_Supuestos'!$F$11*($H136-'01_Supuestos'!$F$9))-((('01_Supuestos'!E31*$I136)*'01_Supuestos'!$F$11*($H136-'01_Supuestos'!$F$9))*'01_Supuestos'!$F$12)-(('01_Supuestos'!E31*$I136)*'01_Supuestos'!$F$11*$K136)-(IF(('01_Supuestos'!E31*$I136)&gt;0,'01_Supuestos'!$F$15,0)))-((('01_Supuestos'!E31*$I136)*'01_Supuestos'!$F$11*($H136-'01_Supuestos'!$F$9))*'01_Supuestos'!$F$18)-($J136*'01_Supuestos'!E32)-(IF('01_Supuestos'!E30=MAX('01_Supuestos'!$C$30:$M$30),'01_Supuestos'!$F$19,0))-(MAX(0,(((('01_Supuestos'!E31*$I136)*'01_Supuestos'!$F$11*($H136-'01_Supuestos'!$F$9))-((('01_Supuestos'!E31*$I136)*'01_Supuestos'!$F$11*($H136-'01_Supuestos'!$F$9))*'01_Supuestos'!$F$12)-(('01_Supuestos'!E31*$I136)*'01_Supuestos'!$F$11*$K136)-(IF(('01_Supuestos'!E31*$I136)&gt;0,'01_Supuestos'!$F$15,0)))-($J136*'01_Supuestos'!E33)))*'01_Supuestos'!$F$16)</f>
        <v/>
      </c>
      <c r="W136" s="101">
        <f>((('01_Supuestos'!F31*$I136)*'01_Supuestos'!$F$11*($H136-'01_Supuestos'!$F$9))-((('01_Supuestos'!F31*$I136)*'01_Supuestos'!$F$11*($H136-'01_Supuestos'!$F$9))*'01_Supuestos'!$F$12)-(('01_Supuestos'!F31*$I136)*'01_Supuestos'!$F$11*$K136)-(IF(('01_Supuestos'!F31*$I136)&gt;0,'01_Supuestos'!$F$15,0)))-((('01_Supuestos'!F31*$I136)*'01_Supuestos'!$F$11*($H136-'01_Supuestos'!$F$9))*'01_Supuestos'!$F$18)-($J136*'01_Supuestos'!F32)-(IF('01_Supuestos'!F30=MAX('01_Supuestos'!$C$30:$M$30),'01_Supuestos'!$F$19,0))-(MAX(0,(((('01_Supuestos'!F31*$I136)*'01_Supuestos'!$F$11*($H136-'01_Supuestos'!$F$9))-((('01_Supuestos'!F31*$I136)*'01_Supuestos'!$F$11*($H136-'01_Supuestos'!$F$9))*'01_Supuestos'!$F$12)-(('01_Supuestos'!F31*$I136)*'01_Supuestos'!$F$11*$K136)-(IF(('01_Supuestos'!F31*$I136)&gt;0,'01_Supuestos'!$F$15,0)))-($J136*'01_Supuestos'!F33)))*'01_Supuestos'!$F$16)</f>
        <v/>
      </c>
      <c r="X136" s="101">
        <f>((('01_Supuestos'!G31*$I136)*'01_Supuestos'!$F$11*($H136-'01_Supuestos'!$F$9))-((('01_Supuestos'!G31*$I136)*'01_Supuestos'!$F$11*($H136-'01_Supuestos'!$F$9))*'01_Supuestos'!$F$12)-(('01_Supuestos'!G31*$I136)*'01_Supuestos'!$F$11*$K136)-(IF(('01_Supuestos'!G31*$I136)&gt;0,'01_Supuestos'!$F$15,0)))-((('01_Supuestos'!G31*$I136)*'01_Supuestos'!$F$11*($H136-'01_Supuestos'!$F$9))*'01_Supuestos'!$F$18)-($J136*'01_Supuestos'!G32)-(IF('01_Supuestos'!G30=MAX('01_Supuestos'!$C$30:$M$30),'01_Supuestos'!$F$19,0))-(MAX(0,(((('01_Supuestos'!G31*$I136)*'01_Supuestos'!$F$11*($H136-'01_Supuestos'!$F$9))-((('01_Supuestos'!G31*$I136)*'01_Supuestos'!$F$11*($H136-'01_Supuestos'!$F$9))*'01_Supuestos'!$F$12)-(('01_Supuestos'!G31*$I136)*'01_Supuestos'!$F$11*$K136)-(IF(('01_Supuestos'!G31*$I136)&gt;0,'01_Supuestos'!$F$15,0)))-($J136*'01_Supuestos'!G33)))*'01_Supuestos'!$F$16)</f>
        <v/>
      </c>
      <c r="Y136" s="101">
        <f>((('01_Supuestos'!H31*$I136)*'01_Supuestos'!$F$11*($H136-'01_Supuestos'!$F$9))-((('01_Supuestos'!H31*$I136)*'01_Supuestos'!$F$11*($H136-'01_Supuestos'!$F$9))*'01_Supuestos'!$F$12)-(('01_Supuestos'!H31*$I136)*'01_Supuestos'!$F$11*$K136)-(IF(('01_Supuestos'!H31*$I136)&gt;0,'01_Supuestos'!$F$15,0)))-((('01_Supuestos'!H31*$I136)*'01_Supuestos'!$F$11*($H136-'01_Supuestos'!$F$9))*'01_Supuestos'!$F$18)-($J136*'01_Supuestos'!H32)-(IF('01_Supuestos'!H30=MAX('01_Supuestos'!$C$30:$M$30),'01_Supuestos'!$F$19,0))-(MAX(0,(((('01_Supuestos'!H31*$I136)*'01_Supuestos'!$F$11*($H136-'01_Supuestos'!$F$9))-((('01_Supuestos'!H31*$I136)*'01_Supuestos'!$F$11*($H136-'01_Supuestos'!$F$9))*'01_Supuestos'!$F$12)-(('01_Supuestos'!H31*$I136)*'01_Supuestos'!$F$11*$K136)-(IF(('01_Supuestos'!H31*$I136)&gt;0,'01_Supuestos'!$F$15,0)))-($J136*'01_Supuestos'!H33)))*'01_Supuestos'!$F$16)</f>
        <v/>
      </c>
      <c r="Z136" s="101">
        <f>((('01_Supuestos'!I31*$I136)*'01_Supuestos'!$F$11*($H136-'01_Supuestos'!$F$9))-((('01_Supuestos'!I31*$I136)*'01_Supuestos'!$F$11*($H136-'01_Supuestos'!$F$9))*'01_Supuestos'!$F$12)-(('01_Supuestos'!I31*$I136)*'01_Supuestos'!$F$11*$K136)-(IF(('01_Supuestos'!I31*$I136)&gt;0,'01_Supuestos'!$F$15,0)))-((('01_Supuestos'!I31*$I136)*'01_Supuestos'!$F$11*($H136-'01_Supuestos'!$F$9))*'01_Supuestos'!$F$18)-($J136*'01_Supuestos'!I32)-(IF('01_Supuestos'!I30=MAX('01_Supuestos'!$C$30:$M$30),'01_Supuestos'!$F$19,0))-(MAX(0,(((('01_Supuestos'!I31*$I136)*'01_Supuestos'!$F$11*($H136-'01_Supuestos'!$F$9))-((('01_Supuestos'!I31*$I136)*'01_Supuestos'!$F$11*($H136-'01_Supuestos'!$F$9))*'01_Supuestos'!$F$12)-(('01_Supuestos'!I31*$I136)*'01_Supuestos'!$F$11*$K136)-(IF(('01_Supuestos'!I31*$I136)&gt;0,'01_Supuestos'!$F$15,0)))-($J136*'01_Supuestos'!I33)))*'01_Supuestos'!$F$16)</f>
        <v/>
      </c>
      <c r="AA136" s="101">
        <f>((('01_Supuestos'!J31*$I136)*'01_Supuestos'!$F$11*($H136-'01_Supuestos'!$F$9))-((('01_Supuestos'!J31*$I136)*'01_Supuestos'!$F$11*($H136-'01_Supuestos'!$F$9))*'01_Supuestos'!$F$12)-(('01_Supuestos'!J31*$I136)*'01_Supuestos'!$F$11*$K136)-(IF(('01_Supuestos'!J31*$I136)&gt;0,'01_Supuestos'!$F$15,0)))-((('01_Supuestos'!J31*$I136)*'01_Supuestos'!$F$11*($H136-'01_Supuestos'!$F$9))*'01_Supuestos'!$F$18)-($J136*'01_Supuestos'!J32)-(IF('01_Supuestos'!J30=MAX('01_Supuestos'!$C$30:$M$30),'01_Supuestos'!$F$19,0))-(MAX(0,(((('01_Supuestos'!J31*$I136)*'01_Supuestos'!$F$11*($H136-'01_Supuestos'!$F$9))-((('01_Supuestos'!J31*$I136)*'01_Supuestos'!$F$11*($H136-'01_Supuestos'!$F$9))*'01_Supuestos'!$F$12)-(('01_Supuestos'!J31*$I136)*'01_Supuestos'!$F$11*$K136)-(IF(('01_Supuestos'!J31*$I136)&gt;0,'01_Supuestos'!$F$15,0)))-($J136*'01_Supuestos'!J33)))*'01_Supuestos'!$F$16)</f>
        <v/>
      </c>
      <c r="AB136" s="101">
        <f>((('01_Supuestos'!K31*$I136)*'01_Supuestos'!$F$11*($H136-'01_Supuestos'!$F$9))-((('01_Supuestos'!K31*$I136)*'01_Supuestos'!$F$11*($H136-'01_Supuestos'!$F$9))*'01_Supuestos'!$F$12)-(('01_Supuestos'!K31*$I136)*'01_Supuestos'!$F$11*$K136)-(IF(('01_Supuestos'!K31*$I136)&gt;0,'01_Supuestos'!$F$15,0)))-((('01_Supuestos'!K31*$I136)*'01_Supuestos'!$F$11*($H136-'01_Supuestos'!$F$9))*'01_Supuestos'!$F$18)-($J136*'01_Supuestos'!K32)-(IF('01_Supuestos'!K30=MAX('01_Supuestos'!$C$30:$M$30),'01_Supuestos'!$F$19,0))-(MAX(0,(((('01_Supuestos'!K31*$I136)*'01_Supuestos'!$F$11*($H136-'01_Supuestos'!$F$9))-((('01_Supuestos'!K31*$I136)*'01_Supuestos'!$F$11*($H136-'01_Supuestos'!$F$9))*'01_Supuestos'!$F$12)-(('01_Supuestos'!K31*$I136)*'01_Supuestos'!$F$11*$K136)-(IF(('01_Supuestos'!K31*$I136)&gt;0,'01_Supuestos'!$F$15,0)))-($J136*'01_Supuestos'!K33)))*'01_Supuestos'!$F$16)</f>
        <v/>
      </c>
      <c r="AC136" s="101">
        <f>((('01_Supuestos'!L31*$I136)*'01_Supuestos'!$F$11*($H136-'01_Supuestos'!$F$9))-((('01_Supuestos'!L31*$I136)*'01_Supuestos'!$F$11*($H136-'01_Supuestos'!$F$9))*'01_Supuestos'!$F$12)-(('01_Supuestos'!L31*$I136)*'01_Supuestos'!$F$11*$K136)-(IF(('01_Supuestos'!L31*$I136)&gt;0,'01_Supuestos'!$F$15,0)))-((('01_Supuestos'!L31*$I136)*'01_Supuestos'!$F$11*($H136-'01_Supuestos'!$F$9))*'01_Supuestos'!$F$18)-($J136*'01_Supuestos'!L32)-(IF('01_Supuestos'!L30=MAX('01_Supuestos'!$C$30:$M$30),'01_Supuestos'!$F$19,0))-(MAX(0,(((('01_Supuestos'!L31*$I136)*'01_Supuestos'!$F$11*($H136-'01_Supuestos'!$F$9))-((('01_Supuestos'!L31*$I136)*'01_Supuestos'!$F$11*($H136-'01_Supuestos'!$F$9))*'01_Supuestos'!$F$12)-(('01_Supuestos'!L31*$I136)*'01_Supuestos'!$F$11*$K136)-(IF(('01_Supuestos'!L31*$I136)&gt;0,'01_Supuestos'!$F$15,0)))-($J136*'01_Supuestos'!L33)))*'01_Supuestos'!$F$16)</f>
        <v/>
      </c>
      <c r="AD136" s="101">
        <f>((('01_Supuestos'!M31*$I136)*'01_Supuestos'!$F$11*($H136-'01_Supuestos'!$F$9))-((('01_Supuestos'!M31*$I136)*'01_Supuestos'!$F$11*($H136-'01_Supuestos'!$F$9))*'01_Supuestos'!$F$12)-(('01_Supuestos'!M31*$I136)*'01_Supuestos'!$F$11*$K136)-(IF(('01_Supuestos'!M31*$I136)&gt;0,'01_Supuestos'!$F$15,0)))-((('01_Supuestos'!M31*$I136)*'01_Supuestos'!$F$11*($H136-'01_Supuestos'!$F$9))*'01_Supuestos'!$F$18)-($J136*'01_Supuestos'!M32)-(IF('01_Supuestos'!M30=MAX('01_Supuestos'!$C$30:$M$30),'01_Supuestos'!$F$19,0))-(MAX(0,(((('01_Supuestos'!M31*$I136)*'01_Supuestos'!$F$11*($H136-'01_Supuestos'!$F$9))-((('01_Supuestos'!M31*$I136)*'01_Supuestos'!$F$11*($H136-'01_Supuestos'!$F$9))*'01_Supuestos'!$F$12)-(('01_Supuestos'!M31*$I136)*'01_Supuestos'!$F$11*$K136)-(IF(('01_Supuestos'!M31*$I136)&gt;0,'01_Supuestos'!$F$15,0)))-($J136*'01_Supuestos'!M33)))*'01_Supuestos'!$F$16)</f>
        <v/>
      </c>
      <c r="AE136" s="101">
        <f>0</f>
        <v/>
      </c>
      <c r="AF136" s="108">
        <f>IF(S136&gt;R136,"Appraisal+Decision",IF(S136&lt;R136,"Develop Now","Indiferente"))</f>
        <v/>
      </c>
    </row>
    <row r="137">
      <c r="A137" s="6" t="n">
        <v>107</v>
      </c>
      <c r="B137" s="27">
        <f>RAND()</f>
        <v/>
      </c>
      <c r="C137" s="27">
        <f>RAND()</f>
        <v/>
      </c>
      <c r="D137" s="27">
        <f>RAND()</f>
        <v/>
      </c>
      <c r="E137" s="27">
        <f>RAND()</f>
        <v/>
      </c>
      <c r="F137" s="27">
        <f>RAND()</f>
        <v/>
      </c>
      <c r="G137" s="27">
        <f>RAND()</f>
        <v/>
      </c>
      <c r="H137" s="102">
        <f>IF(B137&lt;($B$11-$B$10)/($B$12-$B$10), $B$10+SQRT(B137*($B$11-$B$10)*($B$12-$B$10)), $B$12-SQRT((1-B137)*($B$12-$B$11)*($B$12-$B$10)))</f>
        <v/>
      </c>
      <c r="I137" s="27">
        <f>MAX(0.1,NORMINV(C137,$B$13,$B$14))</f>
        <v/>
      </c>
      <c r="J137" s="102">
        <f>'01_Supuestos'!$F$13*MAX(0.65,NORMINV(D137,1,$B$15))</f>
        <v/>
      </c>
      <c r="K137" s="102">
        <f>'01_Supuestos'!$F$14*MAX(0.6,NORMINV(E137,1,$B$16))</f>
        <v/>
      </c>
      <c r="L137" s="102">
        <f>--(F137&lt;=$B$5)</f>
        <v/>
      </c>
      <c r="M137" s="102">
        <f>IF(L137=1, IF(G137&lt;=$B$6, "+", "-"), IF(G137&lt;=(1-$B$7), "+", "-"))</f>
        <v/>
      </c>
      <c r="N137" s="103">
        <f>IF(M137="+",'05_Bayes_Arbol'!$B$16,'05_Bayes_Arbol'!$B$17)</f>
        <v/>
      </c>
      <c r="O137" s="102">
        <f>SUMPRODUCT(T137:AD137,'01_Supuestos'!$C$34:$M$34)</f>
        <v/>
      </c>
      <c r="P137" s="102">
        <f>N137*O137 + (1-N137)*$B$9</f>
        <v/>
      </c>
      <c r="Q137" s="102">
        <f>--(P137&gt;0)</f>
        <v/>
      </c>
      <c r="R137" s="102">
        <f>IF(L137=1,O137,$B$9)</f>
        <v/>
      </c>
      <c r="S137" s="102">
        <f>-$B$8 + IF(Q137=1, IF(L137=1,O137,$B$9), 0)</f>
        <v/>
      </c>
      <c r="T137" s="101">
        <f>((('01_Supuestos'!C31*$I137)*'01_Supuestos'!$F$11*($H137-'01_Supuestos'!$F$9))-((('01_Supuestos'!C31*$I137)*'01_Supuestos'!$F$11*($H137-'01_Supuestos'!$F$9))*'01_Supuestos'!$F$12)-(('01_Supuestos'!C31*$I137)*'01_Supuestos'!$F$11*$K137)-(IF(('01_Supuestos'!C31*$I137)&gt;0,'01_Supuestos'!$F$15,0)))-((('01_Supuestos'!C31*$I137)*'01_Supuestos'!$F$11*($H137-'01_Supuestos'!$F$9))*'01_Supuestos'!$F$18)-($J137*'01_Supuestos'!C32)-(IF('01_Supuestos'!C30=MAX('01_Supuestos'!$C$30:$M$30),'01_Supuestos'!$F$19,0))-(MAX(0,(((('01_Supuestos'!C31*$I137)*'01_Supuestos'!$F$11*($H137-'01_Supuestos'!$F$9))-((('01_Supuestos'!C31*$I137)*'01_Supuestos'!$F$11*($H137-'01_Supuestos'!$F$9))*'01_Supuestos'!$F$12)-(('01_Supuestos'!C31*$I137)*'01_Supuestos'!$F$11*$K137)-(IF(('01_Supuestos'!C31*$I137)&gt;0,'01_Supuestos'!$F$15,0)))-($J137*'01_Supuestos'!C33)))*'01_Supuestos'!$F$16)</f>
        <v/>
      </c>
      <c r="U137" s="101">
        <f>((('01_Supuestos'!D31*$I137)*'01_Supuestos'!$F$11*($H137-'01_Supuestos'!$F$9))-((('01_Supuestos'!D31*$I137)*'01_Supuestos'!$F$11*($H137-'01_Supuestos'!$F$9))*'01_Supuestos'!$F$12)-(('01_Supuestos'!D31*$I137)*'01_Supuestos'!$F$11*$K137)-(IF(('01_Supuestos'!D31*$I137)&gt;0,'01_Supuestos'!$F$15,0)))-((('01_Supuestos'!D31*$I137)*'01_Supuestos'!$F$11*($H137-'01_Supuestos'!$F$9))*'01_Supuestos'!$F$18)-($J137*'01_Supuestos'!D32)-(IF('01_Supuestos'!D30=MAX('01_Supuestos'!$C$30:$M$30),'01_Supuestos'!$F$19,0))-(MAX(0,(((('01_Supuestos'!D31*$I137)*'01_Supuestos'!$F$11*($H137-'01_Supuestos'!$F$9))-((('01_Supuestos'!D31*$I137)*'01_Supuestos'!$F$11*($H137-'01_Supuestos'!$F$9))*'01_Supuestos'!$F$12)-(('01_Supuestos'!D31*$I137)*'01_Supuestos'!$F$11*$K137)-(IF(('01_Supuestos'!D31*$I137)&gt;0,'01_Supuestos'!$F$15,0)))-($J137*'01_Supuestos'!D33)))*'01_Supuestos'!$F$16)</f>
        <v/>
      </c>
      <c r="V137" s="101">
        <f>((('01_Supuestos'!E31*$I137)*'01_Supuestos'!$F$11*($H137-'01_Supuestos'!$F$9))-((('01_Supuestos'!E31*$I137)*'01_Supuestos'!$F$11*($H137-'01_Supuestos'!$F$9))*'01_Supuestos'!$F$12)-(('01_Supuestos'!E31*$I137)*'01_Supuestos'!$F$11*$K137)-(IF(('01_Supuestos'!E31*$I137)&gt;0,'01_Supuestos'!$F$15,0)))-((('01_Supuestos'!E31*$I137)*'01_Supuestos'!$F$11*($H137-'01_Supuestos'!$F$9))*'01_Supuestos'!$F$18)-($J137*'01_Supuestos'!E32)-(IF('01_Supuestos'!E30=MAX('01_Supuestos'!$C$30:$M$30),'01_Supuestos'!$F$19,0))-(MAX(0,(((('01_Supuestos'!E31*$I137)*'01_Supuestos'!$F$11*($H137-'01_Supuestos'!$F$9))-((('01_Supuestos'!E31*$I137)*'01_Supuestos'!$F$11*($H137-'01_Supuestos'!$F$9))*'01_Supuestos'!$F$12)-(('01_Supuestos'!E31*$I137)*'01_Supuestos'!$F$11*$K137)-(IF(('01_Supuestos'!E31*$I137)&gt;0,'01_Supuestos'!$F$15,0)))-($J137*'01_Supuestos'!E33)))*'01_Supuestos'!$F$16)</f>
        <v/>
      </c>
      <c r="W137" s="101">
        <f>((('01_Supuestos'!F31*$I137)*'01_Supuestos'!$F$11*($H137-'01_Supuestos'!$F$9))-((('01_Supuestos'!F31*$I137)*'01_Supuestos'!$F$11*($H137-'01_Supuestos'!$F$9))*'01_Supuestos'!$F$12)-(('01_Supuestos'!F31*$I137)*'01_Supuestos'!$F$11*$K137)-(IF(('01_Supuestos'!F31*$I137)&gt;0,'01_Supuestos'!$F$15,0)))-((('01_Supuestos'!F31*$I137)*'01_Supuestos'!$F$11*($H137-'01_Supuestos'!$F$9))*'01_Supuestos'!$F$18)-($J137*'01_Supuestos'!F32)-(IF('01_Supuestos'!F30=MAX('01_Supuestos'!$C$30:$M$30),'01_Supuestos'!$F$19,0))-(MAX(0,(((('01_Supuestos'!F31*$I137)*'01_Supuestos'!$F$11*($H137-'01_Supuestos'!$F$9))-((('01_Supuestos'!F31*$I137)*'01_Supuestos'!$F$11*($H137-'01_Supuestos'!$F$9))*'01_Supuestos'!$F$12)-(('01_Supuestos'!F31*$I137)*'01_Supuestos'!$F$11*$K137)-(IF(('01_Supuestos'!F31*$I137)&gt;0,'01_Supuestos'!$F$15,0)))-($J137*'01_Supuestos'!F33)))*'01_Supuestos'!$F$16)</f>
        <v/>
      </c>
      <c r="X137" s="101">
        <f>((('01_Supuestos'!G31*$I137)*'01_Supuestos'!$F$11*($H137-'01_Supuestos'!$F$9))-((('01_Supuestos'!G31*$I137)*'01_Supuestos'!$F$11*($H137-'01_Supuestos'!$F$9))*'01_Supuestos'!$F$12)-(('01_Supuestos'!G31*$I137)*'01_Supuestos'!$F$11*$K137)-(IF(('01_Supuestos'!G31*$I137)&gt;0,'01_Supuestos'!$F$15,0)))-((('01_Supuestos'!G31*$I137)*'01_Supuestos'!$F$11*($H137-'01_Supuestos'!$F$9))*'01_Supuestos'!$F$18)-($J137*'01_Supuestos'!G32)-(IF('01_Supuestos'!G30=MAX('01_Supuestos'!$C$30:$M$30),'01_Supuestos'!$F$19,0))-(MAX(0,(((('01_Supuestos'!G31*$I137)*'01_Supuestos'!$F$11*($H137-'01_Supuestos'!$F$9))-((('01_Supuestos'!G31*$I137)*'01_Supuestos'!$F$11*($H137-'01_Supuestos'!$F$9))*'01_Supuestos'!$F$12)-(('01_Supuestos'!G31*$I137)*'01_Supuestos'!$F$11*$K137)-(IF(('01_Supuestos'!G31*$I137)&gt;0,'01_Supuestos'!$F$15,0)))-($J137*'01_Supuestos'!G33)))*'01_Supuestos'!$F$16)</f>
        <v/>
      </c>
      <c r="Y137" s="101">
        <f>((('01_Supuestos'!H31*$I137)*'01_Supuestos'!$F$11*($H137-'01_Supuestos'!$F$9))-((('01_Supuestos'!H31*$I137)*'01_Supuestos'!$F$11*($H137-'01_Supuestos'!$F$9))*'01_Supuestos'!$F$12)-(('01_Supuestos'!H31*$I137)*'01_Supuestos'!$F$11*$K137)-(IF(('01_Supuestos'!H31*$I137)&gt;0,'01_Supuestos'!$F$15,0)))-((('01_Supuestos'!H31*$I137)*'01_Supuestos'!$F$11*($H137-'01_Supuestos'!$F$9))*'01_Supuestos'!$F$18)-($J137*'01_Supuestos'!H32)-(IF('01_Supuestos'!H30=MAX('01_Supuestos'!$C$30:$M$30),'01_Supuestos'!$F$19,0))-(MAX(0,(((('01_Supuestos'!H31*$I137)*'01_Supuestos'!$F$11*($H137-'01_Supuestos'!$F$9))-((('01_Supuestos'!H31*$I137)*'01_Supuestos'!$F$11*($H137-'01_Supuestos'!$F$9))*'01_Supuestos'!$F$12)-(('01_Supuestos'!H31*$I137)*'01_Supuestos'!$F$11*$K137)-(IF(('01_Supuestos'!H31*$I137)&gt;0,'01_Supuestos'!$F$15,0)))-($J137*'01_Supuestos'!H33)))*'01_Supuestos'!$F$16)</f>
        <v/>
      </c>
      <c r="Z137" s="101">
        <f>((('01_Supuestos'!I31*$I137)*'01_Supuestos'!$F$11*($H137-'01_Supuestos'!$F$9))-((('01_Supuestos'!I31*$I137)*'01_Supuestos'!$F$11*($H137-'01_Supuestos'!$F$9))*'01_Supuestos'!$F$12)-(('01_Supuestos'!I31*$I137)*'01_Supuestos'!$F$11*$K137)-(IF(('01_Supuestos'!I31*$I137)&gt;0,'01_Supuestos'!$F$15,0)))-((('01_Supuestos'!I31*$I137)*'01_Supuestos'!$F$11*($H137-'01_Supuestos'!$F$9))*'01_Supuestos'!$F$18)-($J137*'01_Supuestos'!I32)-(IF('01_Supuestos'!I30=MAX('01_Supuestos'!$C$30:$M$30),'01_Supuestos'!$F$19,0))-(MAX(0,(((('01_Supuestos'!I31*$I137)*'01_Supuestos'!$F$11*($H137-'01_Supuestos'!$F$9))-((('01_Supuestos'!I31*$I137)*'01_Supuestos'!$F$11*($H137-'01_Supuestos'!$F$9))*'01_Supuestos'!$F$12)-(('01_Supuestos'!I31*$I137)*'01_Supuestos'!$F$11*$K137)-(IF(('01_Supuestos'!I31*$I137)&gt;0,'01_Supuestos'!$F$15,0)))-($J137*'01_Supuestos'!I33)))*'01_Supuestos'!$F$16)</f>
        <v/>
      </c>
      <c r="AA137" s="101">
        <f>((('01_Supuestos'!J31*$I137)*'01_Supuestos'!$F$11*($H137-'01_Supuestos'!$F$9))-((('01_Supuestos'!J31*$I137)*'01_Supuestos'!$F$11*($H137-'01_Supuestos'!$F$9))*'01_Supuestos'!$F$12)-(('01_Supuestos'!J31*$I137)*'01_Supuestos'!$F$11*$K137)-(IF(('01_Supuestos'!J31*$I137)&gt;0,'01_Supuestos'!$F$15,0)))-((('01_Supuestos'!J31*$I137)*'01_Supuestos'!$F$11*($H137-'01_Supuestos'!$F$9))*'01_Supuestos'!$F$18)-($J137*'01_Supuestos'!J32)-(IF('01_Supuestos'!J30=MAX('01_Supuestos'!$C$30:$M$30),'01_Supuestos'!$F$19,0))-(MAX(0,(((('01_Supuestos'!J31*$I137)*'01_Supuestos'!$F$11*($H137-'01_Supuestos'!$F$9))-((('01_Supuestos'!J31*$I137)*'01_Supuestos'!$F$11*($H137-'01_Supuestos'!$F$9))*'01_Supuestos'!$F$12)-(('01_Supuestos'!J31*$I137)*'01_Supuestos'!$F$11*$K137)-(IF(('01_Supuestos'!J31*$I137)&gt;0,'01_Supuestos'!$F$15,0)))-($J137*'01_Supuestos'!J33)))*'01_Supuestos'!$F$16)</f>
        <v/>
      </c>
      <c r="AB137" s="101">
        <f>((('01_Supuestos'!K31*$I137)*'01_Supuestos'!$F$11*($H137-'01_Supuestos'!$F$9))-((('01_Supuestos'!K31*$I137)*'01_Supuestos'!$F$11*($H137-'01_Supuestos'!$F$9))*'01_Supuestos'!$F$12)-(('01_Supuestos'!K31*$I137)*'01_Supuestos'!$F$11*$K137)-(IF(('01_Supuestos'!K31*$I137)&gt;0,'01_Supuestos'!$F$15,0)))-((('01_Supuestos'!K31*$I137)*'01_Supuestos'!$F$11*($H137-'01_Supuestos'!$F$9))*'01_Supuestos'!$F$18)-($J137*'01_Supuestos'!K32)-(IF('01_Supuestos'!K30=MAX('01_Supuestos'!$C$30:$M$30),'01_Supuestos'!$F$19,0))-(MAX(0,(((('01_Supuestos'!K31*$I137)*'01_Supuestos'!$F$11*($H137-'01_Supuestos'!$F$9))-((('01_Supuestos'!K31*$I137)*'01_Supuestos'!$F$11*($H137-'01_Supuestos'!$F$9))*'01_Supuestos'!$F$12)-(('01_Supuestos'!K31*$I137)*'01_Supuestos'!$F$11*$K137)-(IF(('01_Supuestos'!K31*$I137)&gt;0,'01_Supuestos'!$F$15,0)))-($J137*'01_Supuestos'!K33)))*'01_Supuestos'!$F$16)</f>
        <v/>
      </c>
      <c r="AC137" s="101">
        <f>((('01_Supuestos'!L31*$I137)*'01_Supuestos'!$F$11*($H137-'01_Supuestos'!$F$9))-((('01_Supuestos'!L31*$I137)*'01_Supuestos'!$F$11*($H137-'01_Supuestos'!$F$9))*'01_Supuestos'!$F$12)-(('01_Supuestos'!L31*$I137)*'01_Supuestos'!$F$11*$K137)-(IF(('01_Supuestos'!L31*$I137)&gt;0,'01_Supuestos'!$F$15,0)))-((('01_Supuestos'!L31*$I137)*'01_Supuestos'!$F$11*($H137-'01_Supuestos'!$F$9))*'01_Supuestos'!$F$18)-($J137*'01_Supuestos'!L32)-(IF('01_Supuestos'!L30=MAX('01_Supuestos'!$C$30:$M$30),'01_Supuestos'!$F$19,0))-(MAX(0,(((('01_Supuestos'!L31*$I137)*'01_Supuestos'!$F$11*($H137-'01_Supuestos'!$F$9))-((('01_Supuestos'!L31*$I137)*'01_Supuestos'!$F$11*($H137-'01_Supuestos'!$F$9))*'01_Supuestos'!$F$12)-(('01_Supuestos'!L31*$I137)*'01_Supuestos'!$F$11*$K137)-(IF(('01_Supuestos'!L31*$I137)&gt;0,'01_Supuestos'!$F$15,0)))-($J137*'01_Supuestos'!L33)))*'01_Supuestos'!$F$16)</f>
        <v/>
      </c>
      <c r="AD137" s="101">
        <f>((('01_Supuestos'!M31*$I137)*'01_Supuestos'!$F$11*($H137-'01_Supuestos'!$F$9))-((('01_Supuestos'!M31*$I137)*'01_Supuestos'!$F$11*($H137-'01_Supuestos'!$F$9))*'01_Supuestos'!$F$12)-(('01_Supuestos'!M31*$I137)*'01_Supuestos'!$F$11*$K137)-(IF(('01_Supuestos'!M31*$I137)&gt;0,'01_Supuestos'!$F$15,0)))-((('01_Supuestos'!M31*$I137)*'01_Supuestos'!$F$11*($H137-'01_Supuestos'!$F$9))*'01_Supuestos'!$F$18)-($J137*'01_Supuestos'!M32)-(IF('01_Supuestos'!M30=MAX('01_Supuestos'!$C$30:$M$30),'01_Supuestos'!$F$19,0))-(MAX(0,(((('01_Supuestos'!M31*$I137)*'01_Supuestos'!$F$11*($H137-'01_Supuestos'!$F$9))-((('01_Supuestos'!M31*$I137)*'01_Supuestos'!$F$11*($H137-'01_Supuestos'!$F$9))*'01_Supuestos'!$F$12)-(('01_Supuestos'!M31*$I137)*'01_Supuestos'!$F$11*$K137)-(IF(('01_Supuestos'!M31*$I137)&gt;0,'01_Supuestos'!$F$15,0)))-($J137*'01_Supuestos'!M33)))*'01_Supuestos'!$F$16)</f>
        <v/>
      </c>
      <c r="AE137" s="101">
        <f>0</f>
        <v/>
      </c>
      <c r="AF137" s="108">
        <f>IF(S137&gt;R137,"Appraisal+Decision",IF(S137&lt;R137,"Develop Now","Indiferente"))</f>
        <v/>
      </c>
    </row>
    <row r="138">
      <c r="A138" s="6" t="n">
        <v>108</v>
      </c>
      <c r="B138" s="27">
        <f>RAND()</f>
        <v/>
      </c>
      <c r="C138" s="27">
        <f>RAND()</f>
        <v/>
      </c>
      <c r="D138" s="27">
        <f>RAND()</f>
        <v/>
      </c>
      <c r="E138" s="27">
        <f>RAND()</f>
        <v/>
      </c>
      <c r="F138" s="27">
        <f>RAND()</f>
        <v/>
      </c>
      <c r="G138" s="27">
        <f>RAND()</f>
        <v/>
      </c>
      <c r="H138" s="102">
        <f>IF(B138&lt;($B$11-$B$10)/($B$12-$B$10), $B$10+SQRT(B138*($B$11-$B$10)*($B$12-$B$10)), $B$12-SQRT((1-B138)*($B$12-$B$11)*($B$12-$B$10)))</f>
        <v/>
      </c>
      <c r="I138" s="27">
        <f>MAX(0.1,NORMINV(C138,$B$13,$B$14))</f>
        <v/>
      </c>
      <c r="J138" s="102">
        <f>'01_Supuestos'!$F$13*MAX(0.65,NORMINV(D138,1,$B$15))</f>
        <v/>
      </c>
      <c r="K138" s="102">
        <f>'01_Supuestos'!$F$14*MAX(0.6,NORMINV(E138,1,$B$16))</f>
        <v/>
      </c>
      <c r="L138" s="102">
        <f>--(F138&lt;=$B$5)</f>
        <v/>
      </c>
      <c r="M138" s="102">
        <f>IF(L138=1, IF(G138&lt;=$B$6, "+", "-"), IF(G138&lt;=(1-$B$7), "+", "-"))</f>
        <v/>
      </c>
      <c r="N138" s="103">
        <f>IF(M138="+",'05_Bayes_Arbol'!$B$16,'05_Bayes_Arbol'!$B$17)</f>
        <v/>
      </c>
      <c r="O138" s="102">
        <f>SUMPRODUCT(T138:AD138,'01_Supuestos'!$C$34:$M$34)</f>
        <v/>
      </c>
      <c r="P138" s="102">
        <f>N138*O138 + (1-N138)*$B$9</f>
        <v/>
      </c>
      <c r="Q138" s="102">
        <f>--(P138&gt;0)</f>
        <v/>
      </c>
      <c r="R138" s="102">
        <f>IF(L138=1,O138,$B$9)</f>
        <v/>
      </c>
      <c r="S138" s="102">
        <f>-$B$8 + IF(Q138=1, IF(L138=1,O138,$B$9), 0)</f>
        <v/>
      </c>
      <c r="T138" s="101">
        <f>((('01_Supuestos'!C31*$I138)*'01_Supuestos'!$F$11*($H138-'01_Supuestos'!$F$9))-((('01_Supuestos'!C31*$I138)*'01_Supuestos'!$F$11*($H138-'01_Supuestos'!$F$9))*'01_Supuestos'!$F$12)-(('01_Supuestos'!C31*$I138)*'01_Supuestos'!$F$11*$K138)-(IF(('01_Supuestos'!C31*$I138)&gt;0,'01_Supuestos'!$F$15,0)))-((('01_Supuestos'!C31*$I138)*'01_Supuestos'!$F$11*($H138-'01_Supuestos'!$F$9))*'01_Supuestos'!$F$18)-($J138*'01_Supuestos'!C32)-(IF('01_Supuestos'!C30=MAX('01_Supuestos'!$C$30:$M$30),'01_Supuestos'!$F$19,0))-(MAX(0,(((('01_Supuestos'!C31*$I138)*'01_Supuestos'!$F$11*($H138-'01_Supuestos'!$F$9))-((('01_Supuestos'!C31*$I138)*'01_Supuestos'!$F$11*($H138-'01_Supuestos'!$F$9))*'01_Supuestos'!$F$12)-(('01_Supuestos'!C31*$I138)*'01_Supuestos'!$F$11*$K138)-(IF(('01_Supuestos'!C31*$I138)&gt;0,'01_Supuestos'!$F$15,0)))-($J138*'01_Supuestos'!C33)))*'01_Supuestos'!$F$16)</f>
        <v/>
      </c>
      <c r="U138" s="101">
        <f>((('01_Supuestos'!D31*$I138)*'01_Supuestos'!$F$11*($H138-'01_Supuestos'!$F$9))-((('01_Supuestos'!D31*$I138)*'01_Supuestos'!$F$11*($H138-'01_Supuestos'!$F$9))*'01_Supuestos'!$F$12)-(('01_Supuestos'!D31*$I138)*'01_Supuestos'!$F$11*$K138)-(IF(('01_Supuestos'!D31*$I138)&gt;0,'01_Supuestos'!$F$15,0)))-((('01_Supuestos'!D31*$I138)*'01_Supuestos'!$F$11*($H138-'01_Supuestos'!$F$9))*'01_Supuestos'!$F$18)-($J138*'01_Supuestos'!D32)-(IF('01_Supuestos'!D30=MAX('01_Supuestos'!$C$30:$M$30),'01_Supuestos'!$F$19,0))-(MAX(0,(((('01_Supuestos'!D31*$I138)*'01_Supuestos'!$F$11*($H138-'01_Supuestos'!$F$9))-((('01_Supuestos'!D31*$I138)*'01_Supuestos'!$F$11*($H138-'01_Supuestos'!$F$9))*'01_Supuestos'!$F$12)-(('01_Supuestos'!D31*$I138)*'01_Supuestos'!$F$11*$K138)-(IF(('01_Supuestos'!D31*$I138)&gt;0,'01_Supuestos'!$F$15,0)))-($J138*'01_Supuestos'!D33)))*'01_Supuestos'!$F$16)</f>
        <v/>
      </c>
      <c r="V138" s="101">
        <f>((('01_Supuestos'!E31*$I138)*'01_Supuestos'!$F$11*($H138-'01_Supuestos'!$F$9))-((('01_Supuestos'!E31*$I138)*'01_Supuestos'!$F$11*($H138-'01_Supuestos'!$F$9))*'01_Supuestos'!$F$12)-(('01_Supuestos'!E31*$I138)*'01_Supuestos'!$F$11*$K138)-(IF(('01_Supuestos'!E31*$I138)&gt;0,'01_Supuestos'!$F$15,0)))-((('01_Supuestos'!E31*$I138)*'01_Supuestos'!$F$11*($H138-'01_Supuestos'!$F$9))*'01_Supuestos'!$F$18)-($J138*'01_Supuestos'!E32)-(IF('01_Supuestos'!E30=MAX('01_Supuestos'!$C$30:$M$30),'01_Supuestos'!$F$19,0))-(MAX(0,(((('01_Supuestos'!E31*$I138)*'01_Supuestos'!$F$11*($H138-'01_Supuestos'!$F$9))-((('01_Supuestos'!E31*$I138)*'01_Supuestos'!$F$11*($H138-'01_Supuestos'!$F$9))*'01_Supuestos'!$F$12)-(('01_Supuestos'!E31*$I138)*'01_Supuestos'!$F$11*$K138)-(IF(('01_Supuestos'!E31*$I138)&gt;0,'01_Supuestos'!$F$15,0)))-($J138*'01_Supuestos'!E33)))*'01_Supuestos'!$F$16)</f>
        <v/>
      </c>
      <c r="W138" s="101">
        <f>((('01_Supuestos'!F31*$I138)*'01_Supuestos'!$F$11*($H138-'01_Supuestos'!$F$9))-((('01_Supuestos'!F31*$I138)*'01_Supuestos'!$F$11*($H138-'01_Supuestos'!$F$9))*'01_Supuestos'!$F$12)-(('01_Supuestos'!F31*$I138)*'01_Supuestos'!$F$11*$K138)-(IF(('01_Supuestos'!F31*$I138)&gt;0,'01_Supuestos'!$F$15,0)))-((('01_Supuestos'!F31*$I138)*'01_Supuestos'!$F$11*($H138-'01_Supuestos'!$F$9))*'01_Supuestos'!$F$18)-($J138*'01_Supuestos'!F32)-(IF('01_Supuestos'!F30=MAX('01_Supuestos'!$C$30:$M$30),'01_Supuestos'!$F$19,0))-(MAX(0,(((('01_Supuestos'!F31*$I138)*'01_Supuestos'!$F$11*($H138-'01_Supuestos'!$F$9))-((('01_Supuestos'!F31*$I138)*'01_Supuestos'!$F$11*($H138-'01_Supuestos'!$F$9))*'01_Supuestos'!$F$12)-(('01_Supuestos'!F31*$I138)*'01_Supuestos'!$F$11*$K138)-(IF(('01_Supuestos'!F31*$I138)&gt;0,'01_Supuestos'!$F$15,0)))-($J138*'01_Supuestos'!F33)))*'01_Supuestos'!$F$16)</f>
        <v/>
      </c>
      <c r="X138" s="101">
        <f>((('01_Supuestos'!G31*$I138)*'01_Supuestos'!$F$11*($H138-'01_Supuestos'!$F$9))-((('01_Supuestos'!G31*$I138)*'01_Supuestos'!$F$11*($H138-'01_Supuestos'!$F$9))*'01_Supuestos'!$F$12)-(('01_Supuestos'!G31*$I138)*'01_Supuestos'!$F$11*$K138)-(IF(('01_Supuestos'!G31*$I138)&gt;0,'01_Supuestos'!$F$15,0)))-((('01_Supuestos'!G31*$I138)*'01_Supuestos'!$F$11*($H138-'01_Supuestos'!$F$9))*'01_Supuestos'!$F$18)-($J138*'01_Supuestos'!G32)-(IF('01_Supuestos'!G30=MAX('01_Supuestos'!$C$30:$M$30),'01_Supuestos'!$F$19,0))-(MAX(0,(((('01_Supuestos'!G31*$I138)*'01_Supuestos'!$F$11*($H138-'01_Supuestos'!$F$9))-((('01_Supuestos'!G31*$I138)*'01_Supuestos'!$F$11*($H138-'01_Supuestos'!$F$9))*'01_Supuestos'!$F$12)-(('01_Supuestos'!G31*$I138)*'01_Supuestos'!$F$11*$K138)-(IF(('01_Supuestos'!G31*$I138)&gt;0,'01_Supuestos'!$F$15,0)))-($J138*'01_Supuestos'!G33)))*'01_Supuestos'!$F$16)</f>
        <v/>
      </c>
      <c r="Y138" s="101">
        <f>((('01_Supuestos'!H31*$I138)*'01_Supuestos'!$F$11*($H138-'01_Supuestos'!$F$9))-((('01_Supuestos'!H31*$I138)*'01_Supuestos'!$F$11*($H138-'01_Supuestos'!$F$9))*'01_Supuestos'!$F$12)-(('01_Supuestos'!H31*$I138)*'01_Supuestos'!$F$11*$K138)-(IF(('01_Supuestos'!H31*$I138)&gt;0,'01_Supuestos'!$F$15,0)))-((('01_Supuestos'!H31*$I138)*'01_Supuestos'!$F$11*($H138-'01_Supuestos'!$F$9))*'01_Supuestos'!$F$18)-($J138*'01_Supuestos'!H32)-(IF('01_Supuestos'!H30=MAX('01_Supuestos'!$C$30:$M$30),'01_Supuestos'!$F$19,0))-(MAX(0,(((('01_Supuestos'!H31*$I138)*'01_Supuestos'!$F$11*($H138-'01_Supuestos'!$F$9))-((('01_Supuestos'!H31*$I138)*'01_Supuestos'!$F$11*($H138-'01_Supuestos'!$F$9))*'01_Supuestos'!$F$12)-(('01_Supuestos'!H31*$I138)*'01_Supuestos'!$F$11*$K138)-(IF(('01_Supuestos'!H31*$I138)&gt;0,'01_Supuestos'!$F$15,0)))-($J138*'01_Supuestos'!H33)))*'01_Supuestos'!$F$16)</f>
        <v/>
      </c>
      <c r="Z138" s="101">
        <f>((('01_Supuestos'!I31*$I138)*'01_Supuestos'!$F$11*($H138-'01_Supuestos'!$F$9))-((('01_Supuestos'!I31*$I138)*'01_Supuestos'!$F$11*($H138-'01_Supuestos'!$F$9))*'01_Supuestos'!$F$12)-(('01_Supuestos'!I31*$I138)*'01_Supuestos'!$F$11*$K138)-(IF(('01_Supuestos'!I31*$I138)&gt;0,'01_Supuestos'!$F$15,0)))-((('01_Supuestos'!I31*$I138)*'01_Supuestos'!$F$11*($H138-'01_Supuestos'!$F$9))*'01_Supuestos'!$F$18)-($J138*'01_Supuestos'!I32)-(IF('01_Supuestos'!I30=MAX('01_Supuestos'!$C$30:$M$30),'01_Supuestos'!$F$19,0))-(MAX(0,(((('01_Supuestos'!I31*$I138)*'01_Supuestos'!$F$11*($H138-'01_Supuestos'!$F$9))-((('01_Supuestos'!I31*$I138)*'01_Supuestos'!$F$11*($H138-'01_Supuestos'!$F$9))*'01_Supuestos'!$F$12)-(('01_Supuestos'!I31*$I138)*'01_Supuestos'!$F$11*$K138)-(IF(('01_Supuestos'!I31*$I138)&gt;0,'01_Supuestos'!$F$15,0)))-($J138*'01_Supuestos'!I33)))*'01_Supuestos'!$F$16)</f>
        <v/>
      </c>
      <c r="AA138" s="101">
        <f>((('01_Supuestos'!J31*$I138)*'01_Supuestos'!$F$11*($H138-'01_Supuestos'!$F$9))-((('01_Supuestos'!J31*$I138)*'01_Supuestos'!$F$11*($H138-'01_Supuestos'!$F$9))*'01_Supuestos'!$F$12)-(('01_Supuestos'!J31*$I138)*'01_Supuestos'!$F$11*$K138)-(IF(('01_Supuestos'!J31*$I138)&gt;0,'01_Supuestos'!$F$15,0)))-((('01_Supuestos'!J31*$I138)*'01_Supuestos'!$F$11*($H138-'01_Supuestos'!$F$9))*'01_Supuestos'!$F$18)-($J138*'01_Supuestos'!J32)-(IF('01_Supuestos'!J30=MAX('01_Supuestos'!$C$30:$M$30),'01_Supuestos'!$F$19,0))-(MAX(0,(((('01_Supuestos'!J31*$I138)*'01_Supuestos'!$F$11*($H138-'01_Supuestos'!$F$9))-((('01_Supuestos'!J31*$I138)*'01_Supuestos'!$F$11*($H138-'01_Supuestos'!$F$9))*'01_Supuestos'!$F$12)-(('01_Supuestos'!J31*$I138)*'01_Supuestos'!$F$11*$K138)-(IF(('01_Supuestos'!J31*$I138)&gt;0,'01_Supuestos'!$F$15,0)))-($J138*'01_Supuestos'!J33)))*'01_Supuestos'!$F$16)</f>
        <v/>
      </c>
      <c r="AB138" s="101">
        <f>((('01_Supuestos'!K31*$I138)*'01_Supuestos'!$F$11*($H138-'01_Supuestos'!$F$9))-((('01_Supuestos'!K31*$I138)*'01_Supuestos'!$F$11*($H138-'01_Supuestos'!$F$9))*'01_Supuestos'!$F$12)-(('01_Supuestos'!K31*$I138)*'01_Supuestos'!$F$11*$K138)-(IF(('01_Supuestos'!K31*$I138)&gt;0,'01_Supuestos'!$F$15,0)))-((('01_Supuestos'!K31*$I138)*'01_Supuestos'!$F$11*($H138-'01_Supuestos'!$F$9))*'01_Supuestos'!$F$18)-($J138*'01_Supuestos'!K32)-(IF('01_Supuestos'!K30=MAX('01_Supuestos'!$C$30:$M$30),'01_Supuestos'!$F$19,0))-(MAX(0,(((('01_Supuestos'!K31*$I138)*'01_Supuestos'!$F$11*($H138-'01_Supuestos'!$F$9))-((('01_Supuestos'!K31*$I138)*'01_Supuestos'!$F$11*($H138-'01_Supuestos'!$F$9))*'01_Supuestos'!$F$12)-(('01_Supuestos'!K31*$I138)*'01_Supuestos'!$F$11*$K138)-(IF(('01_Supuestos'!K31*$I138)&gt;0,'01_Supuestos'!$F$15,0)))-($J138*'01_Supuestos'!K33)))*'01_Supuestos'!$F$16)</f>
        <v/>
      </c>
      <c r="AC138" s="101">
        <f>((('01_Supuestos'!L31*$I138)*'01_Supuestos'!$F$11*($H138-'01_Supuestos'!$F$9))-((('01_Supuestos'!L31*$I138)*'01_Supuestos'!$F$11*($H138-'01_Supuestos'!$F$9))*'01_Supuestos'!$F$12)-(('01_Supuestos'!L31*$I138)*'01_Supuestos'!$F$11*$K138)-(IF(('01_Supuestos'!L31*$I138)&gt;0,'01_Supuestos'!$F$15,0)))-((('01_Supuestos'!L31*$I138)*'01_Supuestos'!$F$11*($H138-'01_Supuestos'!$F$9))*'01_Supuestos'!$F$18)-($J138*'01_Supuestos'!L32)-(IF('01_Supuestos'!L30=MAX('01_Supuestos'!$C$30:$M$30),'01_Supuestos'!$F$19,0))-(MAX(0,(((('01_Supuestos'!L31*$I138)*'01_Supuestos'!$F$11*($H138-'01_Supuestos'!$F$9))-((('01_Supuestos'!L31*$I138)*'01_Supuestos'!$F$11*($H138-'01_Supuestos'!$F$9))*'01_Supuestos'!$F$12)-(('01_Supuestos'!L31*$I138)*'01_Supuestos'!$F$11*$K138)-(IF(('01_Supuestos'!L31*$I138)&gt;0,'01_Supuestos'!$F$15,0)))-($J138*'01_Supuestos'!L33)))*'01_Supuestos'!$F$16)</f>
        <v/>
      </c>
      <c r="AD138" s="101">
        <f>((('01_Supuestos'!M31*$I138)*'01_Supuestos'!$F$11*($H138-'01_Supuestos'!$F$9))-((('01_Supuestos'!M31*$I138)*'01_Supuestos'!$F$11*($H138-'01_Supuestos'!$F$9))*'01_Supuestos'!$F$12)-(('01_Supuestos'!M31*$I138)*'01_Supuestos'!$F$11*$K138)-(IF(('01_Supuestos'!M31*$I138)&gt;0,'01_Supuestos'!$F$15,0)))-((('01_Supuestos'!M31*$I138)*'01_Supuestos'!$F$11*($H138-'01_Supuestos'!$F$9))*'01_Supuestos'!$F$18)-($J138*'01_Supuestos'!M32)-(IF('01_Supuestos'!M30=MAX('01_Supuestos'!$C$30:$M$30),'01_Supuestos'!$F$19,0))-(MAX(0,(((('01_Supuestos'!M31*$I138)*'01_Supuestos'!$F$11*($H138-'01_Supuestos'!$F$9))-((('01_Supuestos'!M31*$I138)*'01_Supuestos'!$F$11*($H138-'01_Supuestos'!$F$9))*'01_Supuestos'!$F$12)-(('01_Supuestos'!M31*$I138)*'01_Supuestos'!$F$11*$K138)-(IF(('01_Supuestos'!M31*$I138)&gt;0,'01_Supuestos'!$F$15,0)))-($J138*'01_Supuestos'!M33)))*'01_Supuestos'!$F$16)</f>
        <v/>
      </c>
      <c r="AE138" s="101">
        <f>0</f>
        <v/>
      </c>
      <c r="AF138" s="108">
        <f>IF(S138&gt;R138,"Appraisal+Decision",IF(S138&lt;R138,"Develop Now","Indiferente"))</f>
        <v/>
      </c>
    </row>
    <row r="139">
      <c r="A139" s="6" t="n">
        <v>109</v>
      </c>
      <c r="B139" s="27">
        <f>RAND()</f>
        <v/>
      </c>
      <c r="C139" s="27">
        <f>RAND()</f>
        <v/>
      </c>
      <c r="D139" s="27">
        <f>RAND()</f>
        <v/>
      </c>
      <c r="E139" s="27">
        <f>RAND()</f>
        <v/>
      </c>
      <c r="F139" s="27">
        <f>RAND()</f>
        <v/>
      </c>
      <c r="G139" s="27">
        <f>RAND()</f>
        <v/>
      </c>
      <c r="H139" s="102">
        <f>IF(B139&lt;($B$11-$B$10)/($B$12-$B$10), $B$10+SQRT(B139*($B$11-$B$10)*($B$12-$B$10)), $B$12-SQRT((1-B139)*($B$12-$B$11)*($B$12-$B$10)))</f>
        <v/>
      </c>
      <c r="I139" s="27">
        <f>MAX(0.1,NORMINV(C139,$B$13,$B$14))</f>
        <v/>
      </c>
      <c r="J139" s="102">
        <f>'01_Supuestos'!$F$13*MAX(0.65,NORMINV(D139,1,$B$15))</f>
        <v/>
      </c>
      <c r="K139" s="102">
        <f>'01_Supuestos'!$F$14*MAX(0.6,NORMINV(E139,1,$B$16))</f>
        <v/>
      </c>
      <c r="L139" s="102">
        <f>--(F139&lt;=$B$5)</f>
        <v/>
      </c>
      <c r="M139" s="102">
        <f>IF(L139=1, IF(G139&lt;=$B$6, "+", "-"), IF(G139&lt;=(1-$B$7), "+", "-"))</f>
        <v/>
      </c>
      <c r="N139" s="103">
        <f>IF(M139="+",'05_Bayes_Arbol'!$B$16,'05_Bayes_Arbol'!$B$17)</f>
        <v/>
      </c>
      <c r="O139" s="102">
        <f>SUMPRODUCT(T139:AD139,'01_Supuestos'!$C$34:$M$34)</f>
        <v/>
      </c>
      <c r="P139" s="102">
        <f>N139*O139 + (1-N139)*$B$9</f>
        <v/>
      </c>
      <c r="Q139" s="102">
        <f>--(P139&gt;0)</f>
        <v/>
      </c>
      <c r="R139" s="102">
        <f>IF(L139=1,O139,$B$9)</f>
        <v/>
      </c>
      <c r="S139" s="102">
        <f>-$B$8 + IF(Q139=1, IF(L139=1,O139,$B$9), 0)</f>
        <v/>
      </c>
      <c r="T139" s="101">
        <f>((('01_Supuestos'!C31*$I139)*'01_Supuestos'!$F$11*($H139-'01_Supuestos'!$F$9))-((('01_Supuestos'!C31*$I139)*'01_Supuestos'!$F$11*($H139-'01_Supuestos'!$F$9))*'01_Supuestos'!$F$12)-(('01_Supuestos'!C31*$I139)*'01_Supuestos'!$F$11*$K139)-(IF(('01_Supuestos'!C31*$I139)&gt;0,'01_Supuestos'!$F$15,0)))-((('01_Supuestos'!C31*$I139)*'01_Supuestos'!$F$11*($H139-'01_Supuestos'!$F$9))*'01_Supuestos'!$F$18)-($J139*'01_Supuestos'!C32)-(IF('01_Supuestos'!C30=MAX('01_Supuestos'!$C$30:$M$30),'01_Supuestos'!$F$19,0))-(MAX(0,(((('01_Supuestos'!C31*$I139)*'01_Supuestos'!$F$11*($H139-'01_Supuestos'!$F$9))-((('01_Supuestos'!C31*$I139)*'01_Supuestos'!$F$11*($H139-'01_Supuestos'!$F$9))*'01_Supuestos'!$F$12)-(('01_Supuestos'!C31*$I139)*'01_Supuestos'!$F$11*$K139)-(IF(('01_Supuestos'!C31*$I139)&gt;0,'01_Supuestos'!$F$15,0)))-($J139*'01_Supuestos'!C33)))*'01_Supuestos'!$F$16)</f>
        <v/>
      </c>
      <c r="U139" s="101">
        <f>((('01_Supuestos'!D31*$I139)*'01_Supuestos'!$F$11*($H139-'01_Supuestos'!$F$9))-((('01_Supuestos'!D31*$I139)*'01_Supuestos'!$F$11*($H139-'01_Supuestos'!$F$9))*'01_Supuestos'!$F$12)-(('01_Supuestos'!D31*$I139)*'01_Supuestos'!$F$11*$K139)-(IF(('01_Supuestos'!D31*$I139)&gt;0,'01_Supuestos'!$F$15,0)))-((('01_Supuestos'!D31*$I139)*'01_Supuestos'!$F$11*($H139-'01_Supuestos'!$F$9))*'01_Supuestos'!$F$18)-($J139*'01_Supuestos'!D32)-(IF('01_Supuestos'!D30=MAX('01_Supuestos'!$C$30:$M$30),'01_Supuestos'!$F$19,0))-(MAX(0,(((('01_Supuestos'!D31*$I139)*'01_Supuestos'!$F$11*($H139-'01_Supuestos'!$F$9))-((('01_Supuestos'!D31*$I139)*'01_Supuestos'!$F$11*($H139-'01_Supuestos'!$F$9))*'01_Supuestos'!$F$12)-(('01_Supuestos'!D31*$I139)*'01_Supuestos'!$F$11*$K139)-(IF(('01_Supuestos'!D31*$I139)&gt;0,'01_Supuestos'!$F$15,0)))-($J139*'01_Supuestos'!D33)))*'01_Supuestos'!$F$16)</f>
        <v/>
      </c>
      <c r="V139" s="101">
        <f>((('01_Supuestos'!E31*$I139)*'01_Supuestos'!$F$11*($H139-'01_Supuestos'!$F$9))-((('01_Supuestos'!E31*$I139)*'01_Supuestos'!$F$11*($H139-'01_Supuestos'!$F$9))*'01_Supuestos'!$F$12)-(('01_Supuestos'!E31*$I139)*'01_Supuestos'!$F$11*$K139)-(IF(('01_Supuestos'!E31*$I139)&gt;0,'01_Supuestos'!$F$15,0)))-((('01_Supuestos'!E31*$I139)*'01_Supuestos'!$F$11*($H139-'01_Supuestos'!$F$9))*'01_Supuestos'!$F$18)-($J139*'01_Supuestos'!E32)-(IF('01_Supuestos'!E30=MAX('01_Supuestos'!$C$30:$M$30),'01_Supuestos'!$F$19,0))-(MAX(0,(((('01_Supuestos'!E31*$I139)*'01_Supuestos'!$F$11*($H139-'01_Supuestos'!$F$9))-((('01_Supuestos'!E31*$I139)*'01_Supuestos'!$F$11*($H139-'01_Supuestos'!$F$9))*'01_Supuestos'!$F$12)-(('01_Supuestos'!E31*$I139)*'01_Supuestos'!$F$11*$K139)-(IF(('01_Supuestos'!E31*$I139)&gt;0,'01_Supuestos'!$F$15,0)))-($J139*'01_Supuestos'!E33)))*'01_Supuestos'!$F$16)</f>
        <v/>
      </c>
      <c r="W139" s="101">
        <f>((('01_Supuestos'!F31*$I139)*'01_Supuestos'!$F$11*($H139-'01_Supuestos'!$F$9))-((('01_Supuestos'!F31*$I139)*'01_Supuestos'!$F$11*($H139-'01_Supuestos'!$F$9))*'01_Supuestos'!$F$12)-(('01_Supuestos'!F31*$I139)*'01_Supuestos'!$F$11*$K139)-(IF(('01_Supuestos'!F31*$I139)&gt;0,'01_Supuestos'!$F$15,0)))-((('01_Supuestos'!F31*$I139)*'01_Supuestos'!$F$11*($H139-'01_Supuestos'!$F$9))*'01_Supuestos'!$F$18)-($J139*'01_Supuestos'!F32)-(IF('01_Supuestos'!F30=MAX('01_Supuestos'!$C$30:$M$30),'01_Supuestos'!$F$19,0))-(MAX(0,(((('01_Supuestos'!F31*$I139)*'01_Supuestos'!$F$11*($H139-'01_Supuestos'!$F$9))-((('01_Supuestos'!F31*$I139)*'01_Supuestos'!$F$11*($H139-'01_Supuestos'!$F$9))*'01_Supuestos'!$F$12)-(('01_Supuestos'!F31*$I139)*'01_Supuestos'!$F$11*$K139)-(IF(('01_Supuestos'!F31*$I139)&gt;0,'01_Supuestos'!$F$15,0)))-($J139*'01_Supuestos'!F33)))*'01_Supuestos'!$F$16)</f>
        <v/>
      </c>
      <c r="X139" s="101">
        <f>((('01_Supuestos'!G31*$I139)*'01_Supuestos'!$F$11*($H139-'01_Supuestos'!$F$9))-((('01_Supuestos'!G31*$I139)*'01_Supuestos'!$F$11*($H139-'01_Supuestos'!$F$9))*'01_Supuestos'!$F$12)-(('01_Supuestos'!G31*$I139)*'01_Supuestos'!$F$11*$K139)-(IF(('01_Supuestos'!G31*$I139)&gt;0,'01_Supuestos'!$F$15,0)))-((('01_Supuestos'!G31*$I139)*'01_Supuestos'!$F$11*($H139-'01_Supuestos'!$F$9))*'01_Supuestos'!$F$18)-($J139*'01_Supuestos'!G32)-(IF('01_Supuestos'!G30=MAX('01_Supuestos'!$C$30:$M$30),'01_Supuestos'!$F$19,0))-(MAX(0,(((('01_Supuestos'!G31*$I139)*'01_Supuestos'!$F$11*($H139-'01_Supuestos'!$F$9))-((('01_Supuestos'!G31*$I139)*'01_Supuestos'!$F$11*($H139-'01_Supuestos'!$F$9))*'01_Supuestos'!$F$12)-(('01_Supuestos'!G31*$I139)*'01_Supuestos'!$F$11*$K139)-(IF(('01_Supuestos'!G31*$I139)&gt;0,'01_Supuestos'!$F$15,0)))-($J139*'01_Supuestos'!G33)))*'01_Supuestos'!$F$16)</f>
        <v/>
      </c>
      <c r="Y139" s="101">
        <f>((('01_Supuestos'!H31*$I139)*'01_Supuestos'!$F$11*($H139-'01_Supuestos'!$F$9))-((('01_Supuestos'!H31*$I139)*'01_Supuestos'!$F$11*($H139-'01_Supuestos'!$F$9))*'01_Supuestos'!$F$12)-(('01_Supuestos'!H31*$I139)*'01_Supuestos'!$F$11*$K139)-(IF(('01_Supuestos'!H31*$I139)&gt;0,'01_Supuestos'!$F$15,0)))-((('01_Supuestos'!H31*$I139)*'01_Supuestos'!$F$11*($H139-'01_Supuestos'!$F$9))*'01_Supuestos'!$F$18)-($J139*'01_Supuestos'!H32)-(IF('01_Supuestos'!H30=MAX('01_Supuestos'!$C$30:$M$30),'01_Supuestos'!$F$19,0))-(MAX(0,(((('01_Supuestos'!H31*$I139)*'01_Supuestos'!$F$11*($H139-'01_Supuestos'!$F$9))-((('01_Supuestos'!H31*$I139)*'01_Supuestos'!$F$11*($H139-'01_Supuestos'!$F$9))*'01_Supuestos'!$F$12)-(('01_Supuestos'!H31*$I139)*'01_Supuestos'!$F$11*$K139)-(IF(('01_Supuestos'!H31*$I139)&gt;0,'01_Supuestos'!$F$15,0)))-($J139*'01_Supuestos'!H33)))*'01_Supuestos'!$F$16)</f>
        <v/>
      </c>
      <c r="Z139" s="101">
        <f>((('01_Supuestos'!I31*$I139)*'01_Supuestos'!$F$11*($H139-'01_Supuestos'!$F$9))-((('01_Supuestos'!I31*$I139)*'01_Supuestos'!$F$11*($H139-'01_Supuestos'!$F$9))*'01_Supuestos'!$F$12)-(('01_Supuestos'!I31*$I139)*'01_Supuestos'!$F$11*$K139)-(IF(('01_Supuestos'!I31*$I139)&gt;0,'01_Supuestos'!$F$15,0)))-((('01_Supuestos'!I31*$I139)*'01_Supuestos'!$F$11*($H139-'01_Supuestos'!$F$9))*'01_Supuestos'!$F$18)-($J139*'01_Supuestos'!I32)-(IF('01_Supuestos'!I30=MAX('01_Supuestos'!$C$30:$M$30),'01_Supuestos'!$F$19,0))-(MAX(0,(((('01_Supuestos'!I31*$I139)*'01_Supuestos'!$F$11*($H139-'01_Supuestos'!$F$9))-((('01_Supuestos'!I31*$I139)*'01_Supuestos'!$F$11*($H139-'01_Supuestos'!$F$9))*'01_Supuestos'!$F$12)-(('01_Supuestos'!I31*$I139)*'01_Supuestos'!$F$11*$K139)-(IF(('01_Supuestos'!I31*$I139)&gt;0,'01_Supuestos'!$F$15,0)))-($J139*'01_Supuestos'!I33)))*'01_Supuestos'!$F$16)</f>
        <v/>
      </c>
      <c r="AA139" s="101">
        <f>((('01_Supuestos'!J31*$I139)*'01_Supuestos'!$F$11*($H139-'01_Supuestos'!$F$9))-((('01_Supuestos'!J31*$I139)*'01_Supuestos'!$F$11*($H139-'01_Supuestos'!$F$9))*'01_Supuestos'!$F$12)-(('01_Supuestos'!J31*$I139)*'01_Supuestos'!$F$11*$K139)-(IF(('01_Supuestos'!J31*$I139)&gt;0,'01_Supuestos'!$F$15,0)))-((('01_Supuestos'!J31*$I139)*'01_Supuestos'!$F$11*($H139-'01_Supuestos'!$F$9))*'01_Supuestos'!$F$18)-($J139*'01_Supuestos'!J32)-(IF('01_Supuestos'!J30=MAX('01_Supuestos'!$C$30:$M$30),'01_Supuestos'!$F$19,0))-(MAX(0,(((('01_Supuestos'!J31*$I139)*'01_Supuestos'!$F$11*($H139-'01_Supuestos'!$F$9))-((('01_Supuestos'!J31*$I139)*'01_Supuestos'!$F$11*($H139-'01_Supuestos'!$F$9))*'01_Supuestos'!$F$12)-(('01_Supuestos'!J31*$I139)*'01_Supuestos'!$F$11*$K139)-(IF(('01_Supuestos'!J31*$I139)&gt;0,'01_Supuestos'!$F$15,0)))-($J139*'01_Supuestos'!J33)))*'01_Supuestos'!$F$16)</f>
        <v/>
      </c>
      <c r="AB139" s="101">
        <f>((('01_Supuestos'!K31*$I139)*'01_Supuestos'!$F$11*($H139-'01_Supuestos'!$F$9))-((('01_Supuestos'!K31*$I139)*'01_Supuestos'!$F$11*($H139-'01_Supuestos'!$F$9))*'01_Supuestos'!$F$12)-(('01_Supuestos'!K31*$I139)*'01_Supuestos'!$F$11*$K139)-(IF(('01_Supuestos'!K31*$I139)&gt;0,'01_Supuestos'!$F$15,0)))-((('01_Supuestos'!K31*$I139)*'01_Supuestos'!$F$11*($H139-'01_Supuestos'!$F$9))*'01_Supuestos'!$F$18)-($J139*'01_Supuestos'!K32)-(IF('01_Supuestos'!K30=MAX('01_Supuestos'!$C$30:$M$30),'01_Supuestos'!$F$19,0))-(MAX(0,(((('01_Supuestos'!K31*$I139)*'01_Supuestos'!$F$11*($H139-'01_Supuestos'!$F$9))-((('01_Supuestos'!K31*$I139)*'01_Supuestos'!$F$11*($H139-'01_Supuestos'!$F$9))*'01_Supuestos'!$F$12)-(('01_Supuestos'!K31*$I139)*'01_Supuestos'!$F$11*$K139)-(IF(('01_Supuestos'!K31*$I139)&gt;0,'01_Supuestos'!$F$15,0)))-($J139*'01_Supuestos'!K33)))*'01_Supuestos'!$F$16)</f>
        <v/>
      </c>
      <c r="AC139" s="101">
        <f>((('01_Supuestos'!L31*$I139)*'01_Supuestos'!$F$11*($H139-'01_Supuestos'!$F$9))-((('01_Supuestos'!L31*$I139)*'01_Supuestos'!$F$11*($H139-'01_Supuestos'!$F$9))*'01_Supuestos'!$F$12)-(('01_Supuestos'!L31*$I139)*'01_Supuestos'!$F$11*$K139)-(IF(('01_Supuestos'!L31*$I139)&gt;0,'01_Supuestos'!$F$15,0)))-((('01_Supuestos'!L31*$I139)*'01_Supuestos'!$F$11*($H139-'01_Supuestos'!$F$9))*'01_Supuestos'!$F$18)-($J139*'01_Supuestos'!L32)-(IF('01_Supuestos'!L30=MAX('01_Supuestos'!$C$30:$M$30),'01_Supuestos'!$F$19,0))-(MAX(0,(((('01_Supuestos'!L31*$I139)*'01_Supuestos'!$F$11*($H139-'01_Supuestos'!$F$9))-((('01_Supuestos'!L31*$I139)*'01_Supuestos'!$F$11*($H139-'01_Supuestos'!$F$9))*'01_Supuestos'!$F$12)-(('01_Supuestos'!L31*$I139)*'01_Supuestos'!$F$11*$K139)-(IF(('01_Supuestos'!L31*$I139)&gt;0,'01_Supuestos'!$F$15,0)))-($J139*'01_Supuestos'!L33)))*'01_Supuestos'!$F$16)</f>
        <v/>
      </c>
      <c r="AD139" s="101">
        <f>((('01_Supuestos'!M31*$I139)*'01_Supuestos'!$F$11*($H139-'01_Supuestos'!$F$9))-((('01_Supuestos'!M31*$I139)*'01_Supuestos'!$F$11*($H139-'01_Supuestos'!$F$9))*'01_Supuestos'!$F$12)-(('01_Supuestos'!M31*$I139)*'01_Supuestos'!$F$11*$K139)-(IF(('01_Supuestos'!M31*$I139)&gt;0,'01_Supuestos'!$F$15,0)))-((('01_Supuestos'!M31*$I139)*'01_Supuestos'!$F$11*($H139-'01_Supuestos'!$F$9))*'01_Supuestos'!$F$18)-($J139*'01_Supuestos'!M32)-(IF('01_Supuestos'!M30=MAX('01_Supuestos'!$C$30:$M$30),'01_Supuestos'!$F$19,0))-(MAX(0,(((('01_Supuestos'!M31*$I139)*'01_Supuestos'!$F$11*($H139-'01_Supuestos'!$F$9))-((('01_Supuestos'!M31*$I139)*'01_Supuestos'!$F$11*($H139-'01_Supuestos'!$F$9))*'01_Supuestos'!$F$12)-(('01_Supuestos'!M31*$I139)*'01_Supuestos'!$F$11*$K139)-(IF(('01_Supuestos'!M31*$I139)&gt;0,'01_Supuestos'!$F$15,0)))-($J139*'01_Supuestos'!M33)))*'01_Supuestos'!$F$16)</f>
        <v/>
      </c>
      <c r="AE139" s="101">
        <f>0</f>
        <v/>
      </c>
      <c r="AF139" s="108">
        <f>IF(S139&gt;R139,"Appraisal+Decision",IF(S139&lt;R139,"Develop Now","Indiferente"))</f>
        <v/>
      </c>
    </row>
    <row r="140">
      <c r="A140" s="6" t="n">
        <v>110</v>
      </c>
      <c r="B140" s="27">
        <f>RAND()</f>
        <v/>
      </c>
      <c r="C140" s="27">
        <f>RAND()</f>
        <v/>
      </c>
      <c r="D140" s="27">
        <f>RAND()</f>
        <v/>
      </c>
      <c r="E140" s="27">
        <f>RAND()</f>
        <v/>
      </c>
      <c r="F140" s="27">
        <f>RAND()</f>
        <v/>
      </c>
      <c r="G140" s="27">
        <f>RAND()</f>
        <v/>
      </c>
      <c r="H140" s="102">
        <f>IF(B140&lt;($B$11-$B$10)/($B$12-$B$10), $B$10+SQRT(B140*($B$11-$B$10)*($B$12-$B$10)), $B$12-SQRT((1-B140)*($B$12-$B$11)*($B$12-$B$10)))</f>
        <v/>
      </c>
      <c r="I140" s="27">
        <f>MAX(0.1,NORMINV(C140,$B$13,$B$14))</f>
        <v/>
      </c>
      <c r="J140" s="102">
        <f>'01_Supuestos'!$F$13*MAX(0.65,NORMINV(D140,1,$B$15))</f>
        <v/>
      </c>
      <c r="K140" s="102">
        <f>'01_Supuestos'!$F$14*MAX(0.6,NORMINV(E140,1,$B$16))</f>
        <v/>
      </c>
      <c r="L140" s="102">
        <f>--(F140&lt;=$B$5)</f>
        <v/>
      </c>
      <c r="M140" s="102">
        <f>IF(L140=1, IF(G140&lt;=$B$6, "+", "-"), IF(G140&lt;=(1-$B$7), "+", "-"))</f>
        <v/>
      </c>
      <c r="N140" s="103">
        <f>IF(M140="+",'05_Bayes_Arbol'!$B$16,'05_Bayes_Arbol'!$B$17)</f>
        <v/>
      </c>
      <c r="O140" s="102">
        <f>SUMPRODUCT(T140:AD140,'01_Supuestos'!$C$34:$M$34)</f>
        <v/>
      </c>
      <c r="P140" s="102">
        <f>N140*O140 + (1-N140)*$B$9</f>
        <v/>
      </c>
      <c r="Q140" s="102">
        <f>--(P140&gt;0)</f>
        <v/>
      </c>
      <c r="R140" s="102">
        <f>IF(L140=1,O140,$B$9)</f>
        <v/>
      </c>
      <c r="S140" s="102">
        <f>-$B$8 + IF(Q140=1, IF(L140=1,O140,$B$9), 0)</f>
        <v/>
      </c>
      <c r="T140" s="101">
        <f>((('01_Supuestos'!C31*$I140)*'01_Supuestos'!$F$11*($H140-'01_Supuestos'!$F$9))-((('01_Supuestos'!C31*$I140)*'01_Supuestos'!$F$11*($H140-'01_Supuestos'!$F$9))*'01_Supuestos'!$F$12)-(('01_Supuestos'!C31*$I140)*'01_Supuestos'!$F$11*$K140)-(IF(('01_Supuestos'!C31*$I140)&gt;0,'01_Supuestos'!$F$15,0)))-((('01_Supuestos'!C31*$I140)*'01_Supuestos'!$F$11*($H140-'01_Supuestos'!$F$9))*'01_Supuestos'!$F$18)-($J140*'01_Supuestos'!C32)-(IF('01_Supuestos'!C30=MAX('01_Supuestos'!$C$30:$M$30),'01_Supuestos'!$F$19,0))-(MAX(0,(((('01_Supuestos'!C31*$I140)*'01_Supuestos'!$F$11*($H140-'01_Supuestos'!$F$9))-((('01_Supuestos'!C31*$I140)*'01_Supuestos'!$F$11*($H140-'01_Supuestos'!$F$9))*'01_Supuestos'!$F$12)-(('01_Supuestos'!C31*$I140)*'01_Supuestos'!$F$11*$K140)-(IF(('01_Supuestos'!C31*$I140)&gt;0,'01_Supuestos'!$F$15,0)))-($J140*'01_Supuestos'!C33)))*'01_Supuestos'!$F$16)</f>
        <v/>
      </c>
      <c r="U140" s="101">
        <f>((('01_Supuestos'!D31*$I140)*'01_Supuestos'!$F$11*($H140-'01_Supuestos'!$F$9))-((('01_Supuestos'!D31*$I140)*'01_Supuestos'!$F$11*($H140-'01_Supuestos'!$F$9))*'01_Supuestos'!$F$12)-(('01_Supuestos'!D31*$I140)*'01_Supuestos'!$F$11*$K140)-(IF(('01_Supuestos'!D31*$I140)&gt;0,'01_Supuestos'!$F$15,0)))-((('01_Supuestos'!D31*$I140)*'01_Supuestos'!$F$11*($H140-'01_Supuestos'!$F$9))*'01_Supuestos'!$F$18)-($J140*'01_Supuestos'!D32)-(IF('01_Supuestos'!D30=MAX('01_Supuestos'!$C$30:$M$30),'01_Supuestos'!$F$19,0))-(MAX(0,(((('01_Supuestos'!D31*$I140)*'01_Supuestos'!$F$11*($H140-'01_Supuestos'!$F$9))-((('01_Supuestos'!D31*$I140)*'01_Supuestos'!$F$11*($H140-'01_Supuestos'!$F$9))*'01_Supuestos'!$F$12)-(('01_Supuestos'!D31*$I140)*'01_Supuestos'!$F$11*$K140)-(IF(('01_Supuestos'!D31*$I140)&gt;0,'01_Supuestos'!$F$15,0)))-($J140*'01_Supuestos'!D33)))*'01_Supuestos'!$F$16)</f>
        <v/>
      </c>
      <c r="V140" s="101">
        <f>((('01_Supuestos'!E31*$I140)*'01_Supuestos'!$F$11*($H140-'01_Supuestos'!$F$9))-((('01_Supuestos'!E31*$I140)*'01_Supuestos'!$F$11*($H140-'01_Supuestos'!$F$9))*'01_Supuestos'!$F$12)-(('01_Supuestos'!E31*$I140)*'01_Supuestos'!$F$11*$K140)-(IF(('01_Supuestos'!E31*$I140)&gt;0,'01_Supuestos'!$F$15,0)))-((('01_Supuestos'!E31*$I140)*'01_Supuestos'!$F$11*($H140-'01_Supuestos'!$F$9))*'01_Supuestos'!$F$18)-($J140*'01_Supuestos'!E32)-(IF('01_Supuestos'!E30=MAX('01_Supuestos'!$C$30:$M$30),'01_Supuestos'!$F$19,0))-(MAX(0,(((('01_Supuestos'!E31*$I140)*'01_Supuestos'!$F$11*($H140-'01_Supuestos'!$F$9))-((('01_Supuestos'!E31*$I140)*'01_Supuestos'!$F$11*($H140-'01_Supuestos'!$F$9))*'01_Supuestos'!$F$12)-(('01_Supuestos'!E31*$I140)*'01_Supuestos'!$F$11*$K140)-(IF(('01_Supuestos'!E31*$I140)&gt;0,'01_Supuestos'!$F$15,0)))-($J140*'01_Supuestos'!E33)))*'01_Supuestos'!$F$16)</f>
        <v/>
      </c>
      <c r="W140" s="101">
        <f>((('01_Supuestos'!F31*$I140)*'01_Supuestos'!$F$11*($H140-'01_Supuestos'!$F$9))-((('01_Supuestos'!F31*$I140)*'01_Supuestos'!$F$11*($H140-'01_Supuestos'!$F$9))*'01_Supuestos'!$F$12)-(('01_Supuestos'!F31*$I140)*'01_Supuestos'!$F$11*$K140)-(IF(('01_Supuestos'!F31*$I140)&gt;0,'01_Supuestos'!$F$15,0)))-((('01_Supuestos'!F31*$I140)*'01_Supuestos'!$F$11*($H140-'01_Supuestos'!$F$9))*'01_Supuestos'!$F$18)-($J140*'01_Supuestos'!F32)-(IF('01_Supuestos'!F30=MAX('01_Supuestos'!$C$30:$M$30),'01_Supuestos'!$F$19,0))-(MAX(0,(((('01_Supuestos'!F31*$I140)*'01_Supuestos'!$F$11*($H140-'01_Supuestos'!$F$9))-((('01_Supuestos'!F31*$I140)*'01_Supuestos'!$F$11*($H140-'01_Supuestos'!$F$9))*'01_Supuestos'!$F$12)-(('01_Supuestos'!F31*$I140)*'01_Supuestos'!$F$11*$K140)-(IF(('01_Supuestos'!F31*$I140)&gt;0,'01_Supuestos'!$F$15,0)))-($J140*'01_Supuestos'!F33)))*'01_Supuestos'!$F$16)</f>
        <v/>
      </c>
      <c r="X140" s="101">
        <f>((('01_Supuestos'!G31*$I140)*'01_Supuestos'!$F$11*($H140-'01_Supuestos'!$F$9))-((('01_Supuestos'!G31*$I140)*'01_Supuestos'!$F$11*($H140-'01_Supuestos'!$F$9))*'01_Supuestos'!$F$12)-(('01_Supuestos'!G31*$I140)*'01_Supuestos'!$F$11*$K140)-(IF(('01_Supuestos'!G31*$I140)&gt;0,'01_Supuestos'!$F$15,0)))-((('01_Supuestos'!G31*$I140)*'01_Supuestos'!$F$11*($H140-'01_Supuestos'!$F$9))*'01_Supuestos'!$F$18)-($J140*'01_Supuestos'!G32)-(IF('01_Supuestos'!G30=MAX('01_Supuestos'!$C$30:$M$30),'01_Supuestos'!$F$19,0))-(MAX(0,(((('01_Supuestos'!G31*$I140)*'01_Supuestos'!$F$11*($H140-'01_Supuestos'!$F$9))-((('01_Supuestos'!G31*$I140)*'01_Supuestos'!$F$11*($H140-'01_Supuestos'!$F$9))*'01_Supuestos'!$F$12)-(('01_Supuestos'!G31*$I140)*'01_Supuestos'!$F$11*$K140)-(IF(('01_Supuestos'!G31*$I140)&gt;0,'01_Supuestos'!$F$15,0)))-($J140*'01_Supuestos'!G33)))*'01_Supuestos'!$F$16)</f>
        <v/>
      </c>
      <c r="Y140" s="101">
        <f>((('01_Supuestos'!H31*$I140)*'01_Supuestos'!$F$11*($H140-'01_Supuestos'!$F$9))-((('01_Supuestos'!H31*$I140)*'01_Supuestos'!$F$11*($H140-'01_Supuestos'!$F$9))*'01_Supuestos'!$F$12)-(('01_Supuestos'!H31*$I140)*'01_Supuestos'!$F$11*$K140)-(IF(('01_Supuestos'!H31*$I140)&gt;0,'01_Supuestos'!$F$15,0)))-((('01_Supuestos'!H31*$I140)*'01_Supuestos'!$F$11*($H140-'01_Supuestos'!$F$9))*'01_Supuestos'!$F$18)-($J140*'01_Supuestos'!H32)-(IF('01_Supuestos'!H30=MAX('01_Supuestos'!$C$30:$M$30),'01_Supuestos'!$F$19,0))-(MAX(0,(((('01_Supuestos'!H31*$I140)*'01_Supuestos'!$F$11*($H140-'01_Supuestos'!$F$9))-((('01_Supuestos'!H31*$I140)*'01_Supuestos'!$F$11*($H140-'01_Supuestos'!$F$9))*'01_Supuestos'!$F$12)-(('01_Supuestos'!H31*$I140)*'01_Supuestos'!$F$11*$K140)-(IF(('01_Supuestos'!H31*$I140)&gt;0,'01_Supuestos'!$F$15,0)))-($J140*'01_Supuestos'!H33)))*'01_Supuestos'!$F$16)</f>
        <v/>
      </c>
      <c r="Z140" s="101">
        <f>((('01_Supuestos'!I31*$I140)*'01_Supuestos'!$F$11*($H140-'01_Supuestos'!$F$9))-((('01_Supuestos'!I31*$I140)*'01_Supuestos'!$F$11*($H140-'01_Supuestos'!$F$9))*'01_Supuestos'!$F$12)-(('01_Supuestos'!I31*$I140)*'01_Supuestos'!$F$11*$K140)-(IF(('01_Supuestos'!I31*$I140)&gt;0,'01_Supuestos'!$F$15,0)))-((('01_Supuestos'!I31*$I140)*'01_Supuestos'!$F$11*($H140-'01_Supuestos'!$F$9))*'01_Supuestos'!$F$18)-($J140*'01_Supuestos'!I32)-(IF('01_Supuestos'!I30=MAX('01_Supuestos'!$C$30:$M$30),'01_Supuestos'!$F$19,0))-(MAX(0,(((('01_Supuestos'!I31*$I140)*'01_Supuestos'!$F$11*($H140-'01_Supuestos'!$F$9))-((('01_Supuestos'!I31*$I140)*'01_Supuestos'!$F$11*($H140-'01_Supuestos'!$F$9))*'01_Supuestos'!$F$12)-(('01_Supuestos'!I31*$I140)*'01_Supuestos'!$F$11*$K140)-(IF(('01_Supuestos'!I31*$I140)&gt;0,'01_Supuestos'!$F$15,0)))-($J140*'01_Supuestos'!I33)))*'01_Supuestos'!$F$16)</f>
        <v/>
      </c>
      <c r="AA140" s="101">
        <f>((('01_Supuestos'!J31*$I140)*'01_Supuestos'!$F$11*($H140-'01_Supuestos'!$F$9))-((('01_Supuestos'!J31*$I140)*'01_Supuestos'!$F$11*($H140-'01_Supuestos'!$F$9))*'01_Supuestos'!$F$12)-(('01_Supuestos'!J31*$I140)*'01_Supuestos'!$F$11*$K140)-(IF(('01_Supuestos'!J31*$I140)&gt;0,'01_Supuestos'!$F$15,0)))-((('01_Supuestos'!J31*$I140)*'01_Supuestos'!$F$11*($H140-'01_Supuestos'!$F$9))*'01_Supuestos'!$F$18)-($J140*'01_Supuestos'!J32)-(IF('01_Supuestos'!J30=MAX('01_Supuestos'!$C$30:$M$30),'01_Supuestos'!$F$19,0))-(MAX(0,(((('01_Supuestos'!J31*$I140)*'01_Supuestos'!$F$11*($H140-'01_Supuestos'!$F$9))-((('01_Supuestos'!J31*$I140)*'01_Supuestos'!$F$11*($H140-'01_Supuestos'!$F$9))*'01_Supuestos'!$F$12)-(('01_Supuestos'!J31*$I140)*'01_Supuestos'!$F$11*$K140)-(IF(('01_Supuestos'!J31*$I140)&gt;0,'01_Supuestos'!$F$15,0)))-($J140*'01_Supuestos'!J33)))*'01_Supuestos'!$F$16)</f>
        <v/>
      </c>
      <c r="AB140" s="101">
        <f>((('01_Supuestos'!K31*$I140)*'01_Supuestos'!$F$11*($H140-'01_Supuestos'!$F$9))-((('01_Supuestos'!K31*$I140)*'01_Supuestos'!$F$11*($H140-'01_Supuestos'!$F$9))*'01_Supuestos'!$F$12)-(('01_Supuestos'!K31*$I140)*'01_Supuestos'!$F$11*$K140)-(IF(('01_Supuestos'!K31*$I140)&gt;0,'01_Supuestos'!$F$15,0)))-((('01_Supuestos'!K31*$I140)*'01_Supuestos'!$F$11*($H140-'01_Supuestos'!$F$9))*'01_Supuestos'!$F$18)-($J140*'01_Supuestos'!K32)-(IF('01_Supuestos'!K30=MAX('01_Supuestos'!$C$30:$M$30),'01_Supuestos'!$F$19,0))-(MAX(0,(((('01_Supuestos'!K31*$I140)*'01_Supuestos'!$F$11*($H140-'01_Supuestos'!$F$9))-((('01_Supuestos'!K31*$I140)*'01_Supuestos'!$F$11*($H140-'01_Supuestos'!$F$9))*'01_Supuestos'!$F$12)-(('01_Supuestos'!K31*$I140)*'01_Supuestos'!$F$11*$K140)-(IF(('01_Supuestos'!K31*$I140)&gt;0,'01_Supuestos'!$F$15,0)))-($J140*'01_Supuestos'!K33)))*'01_Supuestos'!$F$16)</f>
        <v/>
      </c>
      <c r="AC140" s="101">
        <f>((('01_Supuestos'!L31*$I140)*'01_Supuestos'!$F$11*($H140-'01_Supuestos'!$F$9))-((('01_Supuestos'!L31*$I140)*'01_Supuestos'!$F$11*($H140-'01_Supuestos'!$F$9))*'01_Supuestos'!$F$12)-(('01_Supuestos'!L31*$I140)*'01_Supuestos'!$F$11*$K140)-(IF(('01_Supuestos'!L31*$I140)&gt;0,'01_Supuestos'!$F$15,0)))-((('01_Supuestos'!L31*$I140)*'01_Supuestos'!$F$11*($H140-'01_Supuestos'!$F$9))*'01_Supuestos'!$F$18)-($J140*'01_Supuestos'!L32)-(IF('01_Supuestos'!L30=MAX('01_Supuestos'!$C$30:$M$30),'01_Supuestos'!$F$19,0))-(MAX(0,(((('01_Supuestos'!L31*$I140)*'01_Supuestos'!$F$11*($H140-'01_Supuestos'!$F$9))-((('01_Supuestos'!L31*$I140)*'01_Supuestos'!$F$11*($H140-'01_Supuestos'!$F$9))*'01_Supuestos'!$F$12)-(('01_Supuestos'!L31*$I140)*'01_Supuestos'!$F$11*$K140)-(IF(('01_Supuestos'!L31*$I140)&gt;0,'01_Supuestos'!$F$15,0)))-($J140*'01_Supuestos'!L33)))*'01_Supuestos'!$F$16)</f>
        <v/>
      </c>
      <c r="AD140" s="101">
        <f>((('01_Supuestos'!M31*$I140)*'01_Supuestos'!$F$11*($H140-'01_Supuestos'!$F$9))-((('01_Supuestos'!M31*$I140)*'01_Supuestos'!$F$11*($H140-'01_Supuestos'!$F$9))*'01_Supuestos'!$F$12)-(('01_Supuestos'!M31*$I140)*'01_Supuestos'!$F$11*$K140)-(IF(('01_Supuestos'!M31*$I140)&gt;0,'01_Supuestos'!$F$15,0)))-((('01_Supuestos'!M31*$I140)*'01_Supuestos'!$F$11*($H140-'01_Supuestos'!$F$9))*'01_Supuestos'!$F$18)-($J140*'01_Supuestos'!M32)-(IF('01_Supuestos'!M30=MAX('01_Supuestos'!$C$30:$M$30),'01_Supuestos'!$F$19,0))-(MAX(0,(((('01_Supuestos'!M31*$I140)*'01_Supuestos'!$F$11*($H140-'01_Supuestos'!$F$9))-((('01_Supuestos'!M31*$I140)*'01_Supuestos'!$F$11*($H140-'01_Supuestos'!$F$9))*'01_Supuestos'!$F$12)-(('01_Supuestos'!M31*$I140)*'01_Supuestos'!$F$11*$K140)-(IF(('01_Supuestos'!M31*$I140)&gt;0,'01_Supuestos'!$F$15,0)))-($J140*'01_Supuestos'!M33)))*'01_Supuestos'!$F$16)</f>
        <v/>
      </c>
      <c r="AE140" s="101">
        <f>0</f>
        <v/>
      </c>
      <c r="AF140" s="108">
        <f>IF(S140&gt;R140,"Appraisal+Decision",IF(S140&lt;R140,"Develop Now","Indiferente"))</f>
        <v/>
      </c>
    </row>
    <row r="141">
      <c r="A141" s="6" t="n">
        <v>111</v>
      </c>
      <c r="B141" s="27">
        <f>RAND()</f>
        <v/>
      </c>
      <c r="C141" s="27">
        <f>RAND()</f>
        <v/>
      </c>
      <c r="D141" s="27">
        <f>RAND()</f>
        <v/>
      </c>
      <c r="E141" s="27">
        <f>RAND()</f>
        <v/>
      </c>
      <c r="F141" s="27">
        <f>RAND()</f>
        <v/>
      </c>
      <c r="G141" s="27">
        <f>RAND()</f>
        <v/>
      </c>
      <c r="H141" s="102">
        <f>IF(B141&lt;($B$11-$B$10)/($B$12-$B$10), $B$10+SQRT(B141*($B$11-$B$10)*($B$12-$B$10)), $B$12-SQRT((1-B141)*($B$12-$B$11)*($B$12-$B$10)))</f>
        <v/>
      </c>
      <c r="I141" s="27">
        <f>MAX(0.1,NORMINV(C141,$B$13,$B$14))</f>
        <v/>
      </c>
      <c r="J141" s="102">
        <f>'01_Supuestos'!$F$13*MAX(0.65,NORMINV(D141,1,$B$15))</f>
        <v/>
      </c>
      <c r="K141" s="102">
        <f>'01_Supuestos'!$F$14*MAX(0.6,NORMINV(E141,1,$B$16))</f>
        <v/>
      </c>
      <c r="L141" s="102">
        <f>--(F141&lt;=$B$5)</f>
        <v/>
      </c>
      <c r="M141" s="102">
        <f>IF(L141=1, IF(G141&lt;=$B$6, "+", "-"), IF(G141&lt;=(1-$B$7), "+", "-"))</f>
        <v/>
      </c>
      <c r="N141" s="103">
        <f>IF(M141="+",'05_Bayes_Arbol'!$B$16,'05_Bayes_Arbol'!$B$17)</f>
        <v/>
      </c>
      <c r="O141" s="102">
        <f>SUMPRODUCT(T141:AD141,'01_Supuestos'!$C$34:$M$34)</f>
        <v/>
      </c>
      <c r="P141" s="102">
        <f>N141*O141 + (1-N141)*$B$9</f>
        <v/>
      </c>
      <c r="Q141" s="102">
        <f>--(P141&gt;0)</f>
        <v/>
      </c>
      <c r="R141" s="102">
        <f>IF(L141=1,O141,$B$9)</f>
        <v/>
      </c>
      <c r="S141" s="102">
        <f>-$B$8 + IF(Q141=1, IF(L141=1,O141,$B$9), 0)</f>
        <v/>
      </c>
      <c r="T141" s="101">
        <f>((('01_Supuestos'!C31*$I141)*'01_Supuestos'!$F$11*($H141-'01_Supuestos'!$F$9))-((('01_Supuestos'!C31*$I141)*'01_Supuestos'!$F$11*($H141-'01_Supuestos'!$F$9))*'01_Supuestos'!$F$12)-(('01_Supuestos'!C31*$I141)*'01_Supuestos'!$F$11*$K141)-(IF(('01_Supuestos'!C31*$I141)&gt;0,'01_Supuestos'!$F$15,0)))-((('01_Supuestos'!C31*$I141)*'01_Supuestos'!$F$11*($H141-'01_Supuestos'!$F$9))*'01_Supuestos'!$F$18)-($J141*'01_Supuestos'!C32)-(IF('01_Supuestos'!C30=MAX('01_Supuestos'!$C$30:$M$30),'01_Supuestos'!$F$19,0))-(MAX(0,(((('01_Supuestos'!C31*$I141)*'01_Supuestos'!$F$11*($H141-'01_Supuestos'!$F$9))-((('01_Supuestos'!C31*$I141)*'01_Supuestos'!$F$11*($H141-'01_Supuestos'!$F$9))*'01_Supuestos'!$F$12)-(('01_Supuestos'!C31*$I141)*'01_Supuestos'!$F$11*$K141)-(IF(('01_Supuestos'!C31*$I141)&gt;0,'01_Supuestos'!$F$15,0)))-($J141*'01_Supuestos'!C33)))*'01_Supuestos'!$F$16)</f>
        <v/>
      </c>
      <c r="U141" s="101">
        <f>((('01_Supuestos'!D31*$I141)*'01_Supuestos'!$F$11*($H141-'01_Supuestos'!$F$9))-((('01_Supuestos'!D31*$I141)*'01_Supuestos'!$F$11*($H141-'01_Supuestos'!$F$9))*'01_Supuestos'!$F$12)-(('01_Supuestos'!D31*$I141)*'01_Supuestos'!$F$11*$K141)-(IF(('01_Supuestos'!D31*$I141)&gt;0,'01_Supuestos'!$F$15,0)))-((('01_Supuestos'!D31*$I141)*'01_Supuestos'!$F$11*($H141-'01_Supuestos'!$F$9))*'01_Supuestos'!$F$18)-($J141*'01_Supuestos'!D32)-(IF('01_Supuestos'!D30=MAX('01_Supuestos'!$C$30:$M$30),'01_Supuestos'!$F$19,0))-(MAX(0,(((('01_Supuestos'!D31*$I141)*'01_Supuestos'!$F$11*($H141-'01_Supuestos'!$F$9))-((('01_Supuestos'!D31*$I141)*'01_Supuestos'!$F$11*($H141-'01_Supuestos'!$F$9))*'01_Supuestos'!$F$12)-(('01_Supuestos'!D31*$I141)*'01_Supuestos'!$F$11*$K141)-(IF(('01_Supuestos'!D31*$I141)&gt;0,'01_Supuestos'!$F$15,0)))-($J141*'01_Supuestos'!D33)))*'01_Supuestos'!$F$16)</f>
        <v/>
      </c>
      <c r="V141" s="101">
        <f>((('01_Supuestos'!E31*$I141)*'01_Supuestos'!$F$11*($H141-'01_Supuestos'!$F$9))-((('01_Supuestos'!E31*$I141)*'01_Supuestos'!$F$11*($H141-'01_Supuestos'!$F$9))*'01_Supuestos'!$F$12)-(('01_Supuestos'!E31*$I141)*'01_Supuestos'!$F$11*$K141)-(IF(('01_Supuestos'!E31*$I141)&gt;0,'01_Supuestos'!$F$15,0)))-((('01_Supuestos'!E31*$I141)*'01_Supuestos'!$F$11*($H141-'01_Supuestos'!$F$9))*'01_Supuestos'!$F$18)-($J141*'01_Supuestos'!E32)-(IF('01_Supuestos'!E30=MAX('01_Supuestos'!$C$30:$M$30),'01_Supuestos'!$F$19,0))-(MAX(0,(((('01_Supuestos'!E31*$I141)*'01_Supuestos'!$F$11*($H141-'01_Supuestos'!$F$9))-((('01_Supuestos'!E31*$I141)*'01_Supuestos'!$F$11*($H141-'01_Supuestos'!$F$9))*'01_Supuestos'!$F$12)-(('01_Supuestos'!E31*$I141)*'01_Supuestos'!$F$11*$K141)-(IF(('01_Supuestos'!E31*$I141)&gt;0,'01_Supuestos'!$F$15,0)))-($J141*'01_Supuestos'!E33)))*'01_Supuestos'!$F$16)</f>
        <v/>
      </c>
      <c r="W141" s="101">
        <f>((('01_Supuestos'!F31*$I141)*'01_Supuestos'!$F$11*($H141-'01_Supuestos'!$F$9))-((('01_Supuestos'!F31*$I141)*'01_Supuestos'!$F$11*($H141-'01_Supuestos'!$F$9))*'01_Supuestos'!$F$12)-(('01_Supuestos'!F31*$I141)*'01_Supuestos'!$F$11*$K141)-(IF(('01_Supuestos'!F31*$I141)&gt;0,'01_Supuestos'!$F$15,0)))-((('01_Supuestos'!F31*$I141)*'01_Supuestos'!$F$11*($H141-'01_Supuestos'!$F$9))*'01_Supuestos'!$F$18)-($J141*'01_Supuestos'!F32)-(IF('01_Supuestos'!F30=MAX('01_Supuestos'!$C$30:$M$30),'01_Supuestos'!$F$19,0))-(MAX(0,(((('01_Supuestos'!F31*$I141)*'01_Supuestos'!$F$11*($H141-'01_Supuestos'!$F$9))-((('01_Supuestos'!F31*$I141)*'01_Supuestos'!$F$11*($H141-'01_Supuestos'!$F$9))*'01_Supuestos'!$F$12)-(('01_Supuestos'!F31*$I141)*'01_Supuestos'!$F$11*$K141)-(IF(('01_Supuestos'!F31*$I141)&gt;0,'01_Supuestos'!$F$15,0)))-($J141*'01_Supuestos'!F33)))*'01_Supuestos'!$F$16)</f>
        <v/>
      </c>
      <c r="X141" s="101">
        <f>((('01_Supuestos'!G31*$I141)*'01_Supuestos'!$F$11*($H141-'01_Supuestos'!$F$9))-((('01_Supuestos'!G31*$I141)*'01_Supuestos'!$F$11*($H141-'01_Supuestos'!$F$9))*'01_Supuestos'!$F$12)-(('01_Supuestos'!G31*$I141)*'01_Supuestos'!$F$11*$K141)-(IF(('01_Supuestos'!G31*$I141)&gt;0,'01_Supuestos'!$F$15,0)))-((('01_Supuestos'!G31*$I141)*'01_Supuestos'!$F$11*($H141-'01_Supuestos'!$F$9))*'01_Supuestos'!$F$18)-($J141*'01_Supuestos'!G32)-(IF('01_Supuestos'!G30=MAX('01_Supuestos'!$C$30:$M$30),'01_Supuestos'!$F$19,0))-(MAX(0,(((('01_Supuestos'!G31*$I141)*'01_Supuestos'!$F$11*($H141-'01_Supuestos'!$F$9))-((('01_Supuestos'!G31*$I141)*'01_Supuestos'!$F$11*($H141-'01_Supuestos'!$F$9))*'01_Supuestos'!$F$12)-(('01_Supuestos'!G31*$I141)*'01_Supuestos'!$F$11*$K141)-(IF(('01_Supuestos'!G31*$I141)&gt;0,'01_Supuestos'!$F$15,0)))-($J141*'01_Supuestos'!G33)))*'01_Supuestos'!$F$16)</f>
        <v/>
      </c>
      <c r="Y141" s="101">
        <f>((('01_Supuestos'!H31*$I141)*'01_Supuestos'!$F$11*($H141-'01_Supuestos'!$F$9))-((('01_Supuestos'!H31*$I141)*'01_Supuestos'!$F$11*($H141-'01_Supuestos'!$F$9))*'01_Supuestos'!$F$12)-(('01_Supuestos'!H31*$I141)*'01_Supuestos'!$F$11*$K141)-(IF(('01_Supuestos'!H31*$I141)&gt;0,'01_Supuestos'!$F$15,0)))-((('01_Supuestos'!H31*$I141)*'01_Supuestos'!$F$11*($H141-'01_Supuestos'!$F$9))*'01_Supuestos'!$F$18)-($J141*'01_Supuestos'!H32)-(IF('01_Supuestos'!H30=MAX('01_Supuestos'!$C$30:$M$30),'01_Supuestos'!$F$19,0))-(MAX(0,(((('01_Supuestos'!H31*$I141)*'01_Supuestos'!$F$11*($H141-'01_Supuestos'!$F$9))-((('01_Supuestos'!H31*$I141)*'01_Supuestos'!$F$11*($H141-'01_Supuestos'!$F$9))*'01_Supuestos'!$F$12)-(('01_Supuestos'!H31*$I141)*'01_Supuestos'!$F$11*$K141)-(IF(('01_Supuestos'!H31*$I141)&gt;0,'01_Supuestos'!$F$15,0)))-($J141*'01_Supuestos'!H33)))*'01_Supuestos'!$F$16)</f>
        <v/>
      </c>
      <c r="Z141" s="101">
        <f>((('01_Supuestos'!I31*$I141)*'01_Supuestos'!$F$11*($H141-'01_Supuestos'!$F$9))-((('01_Supuestos'!I31*$I141)*'01_Supuestos'!$F$11*($H141-'01_Supuestos'!$F$9))*'01_Supuestos'!$F$12)-(('01_Supuestos'!I31*$I141)*'01_Supuestos'!$F$11*$K141)-(IF(('01_Supuestos'!I31*$I141)&gt;0,'01_Supuestos'!$F$15,0)))-((('01_Supuestos'!I31*$I141)*'01_Supuestos'!$F$11*($H141-'01_Supuestos'!$F$9))*'01_Supuestos'!$F$18)-($J141*'01_Supuestos'!I32)-(IF('01_Supuestos'!I30=MAX('01_Supuestos'!$C$30:$M$30),'01_Supuestos'!$F$19,0))-(MAX(0,(((('01_Supuestos'!I31*$I141)*'01_Supuestos'!$F$11*($H141-'01_Supuestos'!$F$9))-((('01_Supuestos'!I31*$I141)*'01_Supuestos'!$F$11*($H141-'01_Supuestos'!$F$9))*'01_Supuestos'!$F$12)-(('01_Supuestos'!I31*$I141)*'01_Supuestos'!$F$11*$K141)-(IF(('01_Supuestos'!I31*$I141)&gt;0,'01_Supuestos'!$F$15,0)))-($J141*'01_Supuestos'!I33)))*'01_Supuestos'!$F$16)</f>
        <v/>
      </c>
      <c r="AA141" s="101">
        <f>((('01_Supuestos'!J31*$I141)*'01_Supuestos'!$F$11*($H141-'01_Supuestos'!$F$9))-((('01_Supuestos'!J31*$I141)*'01_Supuestos'!$F$11*($H141-'01_Supuestos'!$F$9))*'01_Supuestos'!$F$12)-(('01_Supuestos'!J31*$I141)*'01_Supuestos'!$F$11*$K141)-(IF(('01_Supuestos'!J31*$I141)&gt;0,'01_Supuestos'!$F$15,0)))-((('01_Supuestos'!J31*$I141)*'01_Supuestos'!$F$11*($H141-'01_Supuestos'!$F$9))*'01_Supuestos'!$F$18)-($J141*'01_Supuestos'!J32)-(IF('01_Supuestos'!J30=MAX('01_Supuestos'!$C$30:$M$30),'01_Supuestos'!$F$19,0))-(MAX(0,(((('01_Supuestos'!J31*$I141)*'01_Supuestos'!$F$11*($H141-'01_Supuestos'!$F$9))-((('01_Supuestos'!J31*$I141)*'01_Supuestos'!$F$11*($H141-'01_Supuestos'!$F$9))*'01_Supuestos'!$F$12)-(('01_Supuestos'!J31*$I141)*'01_Supuestos'!$F$11*$K141)-(IF(('01_Supuestos'!J31*$I141)&gt;0,'01_Supuestos'!$F$15,0)))-($J141*'01_Supuestos'!J33)))*'01_Supuestos'!$F$16)</f>
        <v/>
      </c>
      <c r="AB141" s="101">
        <f>((('01_Supuestos'!K31*$I141)*'01_Supuestos'!$F$11*($H141-'01_Supuestos'!$F$9))-((('01_Supuestos'!K31*$I141)*'01_Supuestos'!$F$11*($H141-'01_Supuestos'!$F$9))*'01_Supuestos'!$F$12)-(('01_Supuestos'!K31*$I141)*'01_Supuestos'!$F$11*$K141)-(IF(('01_Supuestos'!K31*$I141)&gt;0,'01_Supuestos'!$F$15,0)))-((('01_Supuestos'!K31*$I141)*'01_Supuestos'!$F$11*($H141-'01_Supuestos'!$F$9))*'01_Supuestos'!$F$18)-($J141*'01_Supuestos'!K32)-(IF('01_Supuestos'!K30=MAX('01_Supuestos'!$C$30:$M$30),'01_Supuestos'!$F$19,0))-(MAX(0,(((('01_Supuestos'!K31*$I141)*'01_Supuestos'!$F$11*($H141-'01_Supuestos'!$F$9))-((('01_Supuestos'!K31*$I141)*'01_Supuestos'!$F$11*($H141-'01_Supuestos'!$F$9))*'01_Supuestos'!$F$12)-(('01_Supuestos'!K31*$I141)*'01_Supuestos'!$F$11*$K141)-(IF(('01_Supuestos'!K31*$I141)&gt;0,'01_Supuestos'!$F$15,0)))-($J141*'01_Supuestos'!K33)))*'01_Supuestos'!$F$16)</f>
        <v/>
      </c>
      <c r="AC141" s="101">
        <f>((('01_Supuestos'!L31*$I141)*'01_Supuestos'!$F$11*($H141-'01_Supuestos'!$F$9))-((('01_Supuestos'!L31*$I141)*'01_Supuestos'!$F$11*($H141-'01_Supuestos'!$F$9))*'01_Supuestos'!$F$12)-(('01_Supuestos'!L31*$I141)*'01_Supuestos'!$F$11*$K141)-(IF(('01_Supuestos'!L31*$I141)&gt;0,'01_Supuestos'!$F$15,0)))-((('01_Supuestos'!L31*$I141)*'01_Supuestos'!$F$11*($H141-'01_Supuestos'!$F$9))*'01_Supuestos'!$F$18)-($J141*'01_Supuestos'!L32)-(IF('01_Supuestos'!L30=MAX('01_Supuestos'!$C$30:$M$30),'01_Supuestos'!$F$19,0))-(MAX(0,(((('01_Supuestos'!L31*$I141)*'01_Supuestos'!$F$11*($H141-'01_Supuestos'!$F$9))-((('01_Supuestos'!L31*$I141)*'01_Supuestos'!$F$11*($H141-'01_Supuestos'!$F$9))*'01_Supuestos'!$F$12)-(('01_Supuestos'!L31*$I141)*'01_Supuestos'!$F$11*$K141)-(IF(('01_Supuestos'!L31*$I141)&gt;0,'01_Supuestos'!$F$15,0)))-($J141*'01_Supuestos'!L33)))*'01_Supuestos'!$F$16)</f>
        <v/>
      </c>
      <c r="AD141" s="101">
        <f>((('01_Supuestos'!M31*$I141)*'01_Supuestos'!$F$11*($H141-'01_Supuestos'!$F$9))-((('01_Supuestos'!M31*$I141)*'01_Supuestos'!$F$11*($H141-'01_Supuestos'!$F$9))*'01_Supuestos'!$F$12)-(('01_Supuestos'!M31*$I141)*'01_Supuestos'!$F$11*$K141)-(IF(('01_Supuestos'!M31*$I141)&gt;0,'01_Supuestos'!$F$15,0)))-((('01_Supuestos'!M31*$I141)*'01_Supuestos'!$F$11*($H141-'01_Supuestos'!$F$9))*'01_Supuestos'!$F$18)-($J141*'01_Supuestos'!M32)-(IF('01_Supuestos'!M30=MAX('01_Supuestos'!$C$30:$M$30),'01_Supuestos'!$F$19,0))-(MAX(0,(((('01_Supuestos'!M31*$I141)*'01_Supuestos'!$F$11*($H141-'01_Supuestos'!$F$9))-((('01_Supuestos'!M31*$I141)*'01_Supuestos'!$F$11*($H141-'01_Supuestos'!$F$9))*'01_Supuestos'!$F$12)-(('01_Supuestos'!M31*$I141)*'01_Supuestos'!$F$11*$K141)-(IF(('01_Supuestos'!M31*$I141)&gt;0,'01_Supuestos'!$F$15,0)))-($J141*'01_Supuestos'!M33)))*'01_Supuestos'!$F$16)</f>
        <v/>
      </c>
      <c r="AE141" s="101">
        <f>0</f>
        <v/>
      </c>
      <c r="AF141" s="108">
        <f>IF(S141&gt;R141,"Appraisal+Decision",IF(S141&lt;R141,"Develop Now","Indiferente"))</f>
        <v/>
      </c>
    </row>
    <row r="142">
      <c r="A142" s="6" t="n">
        <v>112</v>
      </c>
      <c r="B142" s="27">
        <f>RAND()</f>
        <v/>
      </c>
      <c r="C142" s="27">
        <f>RAND()</f>
        <v/>
      </c>
      <c r="D142" s="27">
        <f>RAND()</f>
        <v/>
      </c>
      <c r="E142" s="27">
        <f>RAND()</f>
        <v/>
      </c>
      <c r="F142" s="27">
        <f>RAND()</f>
        <v/>
      </c>
      <c r="G142" s="27">
        <f>RAND()</f>
        <v/>
      </c>
      <c r="H142" s="102">
        <f>IF(B142&lt;($B$11-$B$10)/($B$12-$B$10), $B$10+SQRT(B142*($B$11-$B$10)*($B$12-$B$10)), $B$12-SQRT((1-B142)*($B$12-$B$11)*($B$12-$B$10)))</f>
        <v/>
      </c>
      <c r="I142" s="27">
        <f>MAX(0.1,NORMINV(C142,$B$13,$B$14))</f>
        <v/>
      </c>
      <c r="J142" s="102">
        <f>'01_Supuestos'!$F$13*MAX(0.65,NORMINV(D142,1,$B$15))</f>
        <v/>
      </c>
      <c r="K142" s="102">
        <f>'01_Supuestos'!$F$14*MAX(0.6,NORMINV(E142,1,$B$16))</f>
        <v/>
      </c>
      <c r="L142" s="102">
        <f>--(F142&lt;=$B$5)</f>
        <v/>
      </c>
      <c r="M142" s="102">
        <f>IF(L142=1, IF(G142&lt;=$B$6, "+", "-"), IF(G142&lt;=(1-$B$7), "+", "-"))</f>
        <v/>
      </c>
      <c r="N142" s="103">
        <f>IF(M142="+",'05_Bayes_Arbol'!$B$16,'05_Bayes_Arbol'!$B$17)</f>
        <v/>
      </c>
      <c r="O142" s="102">
        <f>SUMPRODUCT(T142:AD142,'01_Supuestos'!$C$34:$M$34)</f>
        <v/>
      </c>
      <c r="P142" s="102">
        <f>N142*O142 + (1-N142)*$B$9</f>
        <v/>
      </c>
      <c r="Q142" s="102">
        <f>--(P142&gt;0)</f>
        <v/>
      </c>
      <c r="R142" s="102">
        <f>IF(L142=1,O142,$B$9)</f>
        <v/>
      </c>
      <c r="S142" s="102">
        <f>-$B$8 + IF(Q142=1, IF(L142=1,O142,$B$9), 0)</f>
        <v/>
      </c>
      <c r="T142" s="101">
        <f>((('01_Supuestos'!C31*$I142)*'01_Supuestos'!$F$11*($H142-'01_Supuestos'!$F$9))-((('01_Supuestos'!C31*$I142)*'01_Supuestos'!$F$11*($H142-'01_Supuestos'!$F$9))*'01_Supuestos'!$F$12)-(('01_Supuestos'!C31*$I142)*'01_Supuestos'!$F$11*$K142)-(IF(('01_Supuestos'!C31*$I142)&gt;0,'01_Supuestos'!$F$15,0)))-((('01_Supuestos'!C31*$I142)*'01_Supuestos'!$F$11*($H142-'01_Supuestos'!$F$9))*'01_Supuestos'!$F$18)-($J142*'01_Supuestos'!C32)-(IF('01_Supuestos'!C30=MAX('01_Supuestos'!$C$30:$M$30),'01_Supuestos'!$F$19,0))-(MAX(0,(((('01_Supuestos'!C31*$I142)*'01_Supuestos'!$F$11*($H142-'01_Supuestos'!$F$9))-((('01_Supuestos'!C31*$I142)*'01_Supuestos'!$F$11*($H142-'01_Supuestos'!$F$9))*'01_Supuestos'!$F$12)-(('01_Supuestos'!C31*$I142)*'01_Supuestos'!$F$11*$K142)-(IF(('01_Supuestos'!C31*$I142)&gt;0,'01_Supuestos'!$F$15,0)))-($J142*'01_Supuestos'!C33)))*'01_Supuestos'!$F$16)</f>
        <v/>
      </c>
      <c r="U142" s="101">
        <f>((('01_Supuestos'!D31*$I142)*'01_Supuestos'!$F$11*($H142-'01_Supuestos'!$F$9))-((('01_Supuestos'!D31*$I142)*'01_Supuestos'!$F$11*($H142-'01_Supuestos'!$F$9))*'01_Supuestos'!$F$12)-(('01_Supuestos'!D31*$I142)*'01_Supuestos'!$F$11*$K142)-(IF(('01_Supuestos'!D31*$I142)&gt;0,'01_Supuestos'!$F$15,0)))-((('01_Supuestos'!D31*$I142)*'01_Supuestos'!$F$11*($H142-'01_Supuestos'!$F$9))*'01_Supuestos'!$F$18)-($J142*'01_Supuestos'!D32)-(IF('01_Supuestos'!D30=MAX('01_Supuestos'!$C$30:$M$30),'01_Supuestos'!$F$19,0))-(MAX(0,(((('01_Supuestos'!D31*$I142)*'01_Supuestos'!$F$11*($H142-'01_Supuestos'!$F$9))-((('01_Supuestos'!D31*$I142)*'01_Supuestos'!$F$11*($H142-'01_Supuestos'!$F$9))*'01_Supuestos'!$F$12)-(('01_Supuestos'!D31*$I142)*'01_Supuestos'!$F$11*$K142)-(IF(('01_Supuestos'!D31*$I142)&gt;0,'01_Supuestos'!$F$15,0)))-($J142*'01_Supuestos'!D33)))*'01_Supuestos'!$F$16)</f>
        <v/>
      </c>
      <c r="V142" s="101">
        <f>((('01_Supuestos'!E31*$I142)*'01_Supuestos'!$F$11*($H142-'01_Supuestos'!$F$9))-((('01_Supuestos'!E31*$I142)*'01_Supuestos'!$F$11*($H142-'01_Supuestos'!$F$9))*'01_Supuestos'!$F$12)-(('01_Supuestos'!E31*$I142)*'01_Supuestos'!$F$11*$K142)-(IF(('01_Supuestos'!E31*$I142)&gt;0,'01_Supuestos'!$F$15,0)))-((('01_Supuestos'!E31*$I142)*'01_Supuestos'!$F$11*($H142-'01_Supuestos'!$F$9))*'01_Supuestos'!$F$18)-($J142*'01_Supuestos'!E32)-(IF('01_Supuestos'!E30=MAX('01_Supuestos'!$C$30:$M$30),'01_Supuestos'!$F$19,0))-(MAX(0,(((('01_Supuestos'!E31*$I142)*'01_Supuestos'!$F$11*($H142-'01_Supuestos'!$F$9))-((('01_Supuestos'!E31*$I142)*'01_Supuestos'!$F$11*($H142-'01_Supuestos'!$F$9))*'01_Supuestos'!$F$12)-(('01_Supuestos'!E31*$I142)*'01_Supuestos'!$F$11*$K142)-(IF(('01_Supuestos'!E31*$I142)&gt;0,'01_Supuestos'!$F$15,0)))-($J142*'01_Supuestos'!E33)))*'01_Supuestos'!$F$16)</f>
        <v/>
      </c>
      <c r="W142" s="101">
        <f>((('01_Supuestos'!F31*$I142)*'01_Supuestos'!$F$11*($H142-'01_Supuestos'!$F$9))-((('01_Supuestos'!F31*$I142)*'01_Supuestos'!$F$11*($H142-'01_Supuestos'!$F$9))*'01_Supuestos'!$F$12)-(('01_Supuestos'!F31*$I142)*'01_Supuestos'!$F$11*$K142)-(IF(('01_Supuestos'!F31*$I142)&gt;0,'01_Supuestos'!$F$15,0)))-((('01_Supuestos'!F31*$I142)*'01_Supuestos'!$F$11*($H142-'01_Supuestos'!$F$9))*'01_Supuestos'!$F$18)-($J142*'01_Supuestos'!F32)-(IF('01_Supuestos'!F30=MAX('01_Supuestos'!$C$30:$M$30),'01_Supuestos'!$F$19,0))-(MAX(0,(((('01_Supuestos'!F31*$I142)*'01_Supuestos'!$F$11*($H142-'01_Supuestos'!$F$9))-((('01_Supuestos'!F31*$I142)*'01_Supuestos'!$F$11*($H142-'01_Supuestos'!$F$9))*'01_Supuestos'!$F$12)-(('01_Supuestos'!F31*$I142)*'01_Supuestos'!$F$11*$K142)-(IF(('01_Supuestos'!F31*$I142)&gt;0,'01_Supuestos'!$F$15,0)))-($J142*'01_Supuestos'!F33)))*'01_Supuestos'!$F$16)</f>
        <v/>
      </c>
      <c r="X142" s="101">
        <f>((('01_Supuestos'!G31*$I142)*'01_Supuestos'!$F$11*($H142-'01_Supuestos'!$F$9))-((('01_Supuestos'!G31*$I142)*'01_Supuestos'!$F$11*($H142-'01_Supuestos'!$F$9))*'01_Supuestos'!$F$12)-(('01_Supuestos'!G31*$I142)*'01_Supuestos'!$F$11*$K142)-(IF(('01_Supuestos'!G31*$I142)&gt;0,'01_Supuestos'!$F$15,0)))-((('01_Supuestos'!G31*$I142)*'01_Supuestos'!$F$11*($H142-'01_Supuestos'!$F$9))*'01_Supuestos'!$F$18)-($J142*'01_Supuestos'!G32)-(IF('01_Supuestos'!G30=MAX('01_Supuestos'!$C$30:$M$30),'01_Supuestos'!$F$19,0))-(MAX(0,(((('01_Supuestos'!G31*$I142)*'01_Supuestos'!$F$11*($H142-'01_Supuestos'!$F$9))-((('01_Supuestos'!G31*$I142)*'01_Supuestos'!$F$11*($H142-'01_Supuestos'!$F$9))*'01_Supuestos'!$F$12)-(('01_Supuestos'!G31*$I142)*'01_Supuestos'!$F$11*$K142)-(IF(('01_Supuestos'!G31*$I142)&gt;0,'01_Supuestos'!$F$15,0)))-($J142*'01_Supuestos'!G33)))*'01_Supuestos'!$F$16)</f>
        <v/>
      </c>
      <c r="Y142" s="101">
        <f>((('01_Supuestos'!H31*$I142)*'01_Supuestos'!$F$11*($H142-'01_Supuestos'!$F$9))-((('01_Supuestos'!H31*$I142)*'01_Supuestos'!$F$11*($H142-'01_Supuestos'!$F$9))*'01_Supuestos'!$F$12)-(('01_Supuestos'!H31*$I142)*'01_Supuestos'!$F$11*$K142)-(IF(('01_Supuestos'!H31*$I142)&gt;0,'01_Supuestos'!$F$15,0)))-((('01_Supuestos'!H31*$I142)*'01_Supuestos'!$F$11*($H142-'01_Supuestos'!$F$9))*'01_Supuestos'!$F$18)-($J142*'01_Supuestos'!H32)-(IF('01_Supuestos'!H30=MAX('01_Supuestos'!$C$30:$M$30),'01_Supuestos'!$F$19,0))-(MAX(0,(((('01_Supuestos'!H31*$I142)*'01_Supuestos'!$F$11*($H142-'01_Supuestos'!$F$9))-((('01_Supuestos'!H31*$I142)*'01_Supuestos'!$F$11*($H142-'01_Supuestos'!$F$9))*'01_Supuestos'!$F$12)-(('01_Supuestos'!H31*$I142)*'01_Supuestos'!$F$11*$K142)-(IF(('01_Supuestos'!H31*$I142)&gt;0,'01_Supuestos'!$F$15,0)))-($J142*'01_Supuestos'!H33)))*'01_Supuestos'!$F$16)</f>
        <v/>
      </c>
      <c r="Z142" s="101">
        <f>((('01_Supuestos'!I31*$I142)*'01_Supuestos'!$F$11*($H142-'01_Supuestos'!$F$9))-((('01_Supuestos'!I31*$I142)*'01_Supuestos'!$F$11*($H142-'01_Supuestos'!$F$9))*'01_Supuestos'!$F$12)-(('01_Supuestos'!I31*$I142)*'01_Supuestos'!$F$11*$K142)-(IF(('01_Supuestos'!I31*$I142)&gt;0,'01_Supuestos'!$F$15,0)))-((('01_Supuestos'!I31*$I142)*'01_Supuestos'!$F$11*($H142-'01_Supuestos'!$F$9))*'01_Supuestos'!$F$18)-($J142*'01_Supuestos'!I32)-(IF('01_Supuestos'!I30=MAX('01_Supuestos'!$C$30:$M$30),'01_Supuestos'!$F$19,0))-(MAX(0,(((('01_Supuestos'!I31*$I142)*'01_Supuestos'!$F$11*($H142-'01_Supuestos'!$F$9))-((('01_Supuestos'!I31*$I142)*'01_Supuestos'!$F$11*($H142-'01_Supuestos'!$F$9))*'01_Supuestos'!$F$12)-(('01_Supuestos'!I31*$I142)*'01_Supuestos'!$F$11*$K142)-(IF(('01_Supuestos'!I31*$I142)&gt;0,'01_Supuestos'!$F$15,0)))-($J142*'01_Supuestos'!I33)))*'01_Supuestos'!$F$16)</f>
        <v/>
      </c>
      <c r="AA142" s="101">
        <f>((('01_Supuestos'!J31*$I142)*'01_Supuestos'!$F$11*($H142-'01_Supuestos'!$F$9))-((('01_Supuestos'!J31*$I142)*'01_Supuestos'!$F$11*($H142-'01_Supuestos'!$F$9))*'01_Supuestos'!$F$12)-(('01_Supuestos'!J31*$I142)*'01_Supuestos'!$F$11*$K142)-(IF(('01_Supuestos'!J31*$I142)&gt;0,'01_Supuestos'!$F$15,0)))-((('01_Supuestos'!J31*$I142)*'01_Supuestos'!$F$11*($H142-'01_Supuestos'!$F$9))*'01_Supuestos'!$F$18)-($J142*'01_Supuestos'!J32)-(IF('01_Supuestos'!J30=MAX('01_Supuestos'!$C$30:$M$30),'01_Supuestos'!$F$19,0))-(MAX(0,(((('01_Supuestos'!J31*$I142)*'01_Supuestos'!$F$11*($H142-'01_Supuestos'!$F$9))-((('01_Supuestos'!J31*$I142)*'01_Supuestos'!$F$11*($H142-'01_Supuestos'!$F$9))*'01_Supuestos'!$F$12)-(('01_Supuestos'!J31*$I142)*'01_Supuestos'!$F$11*$K142)-(IF(('01_Supuestos'!J31*$I142)&gt;0,'01_Supuestos'!$F$15,0)))-($J142*'01_Supuestos'!J33)))*'01_Supuestos'!$F$16)</f>
        <v/>
      </c>
      <c r="AB142" s="101">
        <f>((('01_Supuestos'!K31*$I142)*'01_Supuestos'!$F$11*($H142-'01_Supuestos'!$F$9))-((('01_Supuestos'!K31*$I142)*'01_Supuestos'!$F$11*($H142-'01_Supuestos'!$F$9))*'01_Supuestos'!$F$12)-(('01_Supuestos'!K31*$I142)*'01_Supuestos'!$F$11*$K142)-(IF(('01_Supuestos'!K31*$I142)&gt;0,'01_Supuestos'!$F$15,0)))-((('01_Supuestos'!K31*$I142)*'01_Supuestos'!$F$11*($H142-'01_Supuestos'!$F$9))*'01_Supuestos'!$F$18)-($J142*'01_Supuestos'!K32)-(IF('01_Supuestos'!K30=MAX('01_Supuestos'!$C$30:$M$30),'01_Supuestos'!$F$19,0))-(MAX(0,(((('01_Supuestos'!K31*$I142)*'01_Supuestos'!$F$11*($H142-'01_Supuestos'!$F$9))-((('01_Supuestos'!K31*$I142)*'01_Supuestos'!$F$11*($H142-'01_Supuestos'!$F$9))*'01_Supuestos'!$F$12)-(('01_Supuestos'!K31*$I142)*'01_Supuestos'!$F$11*$K142)-(IF(('01_Supuestos'!K31*$I142)&gt;0,'01_Supuestos'!$F$15,0)))-($J142*'01_Supuestos'!K33)))*'01_Supuestos'!$F$16)</f>
        <v/>
      </c>
      <c r="AC142" s="101">
        <f>((('01_Supuestos'!L31*$I142)*'01_Supuestos'!$F$11*($H142-'01_Supuestos'!$F$9))-((('01_Supuestos'!L31*$I142)*'01_Supuestos'!$F$11*($H142-'01_Supuestos'!$F$9))*'01_Supuestos'!$F$12)-(('01_Supuestos'!L31*$I142)*'01_Supuestos'!$F$11*$K142)-(IF(('01_Supuestos'!L31*$I142)&gt;0,'01_Supuestos'!$F$15,0)))-((('01_Supuestos'!L31*$I142)*'01_Supuestos'!$F$11*($H142-'01_Supuestos'!$F$9))*'01_Supuestos'!$F$18)-($J142*'01_Supuestos'!L32)-(IF('01_Supuestos'!L30=MAX('01_Supuestos'!$C$30:$M$30),'01_Supuestos'!$F$19,0))-(MAX(0,(((('01_Supuestos'!L31*$I142)*'01_Supuestos'!$F$11*($H142-'01_Supuestos'!$F$9))-((('01_Supuestos'!L31*$I142)*'01_Supuestos'!$F$11*($H142-'01_Supuestos'!$F$9))*'01_Supuestos'!$F$12)-(('01_Supuestos'!L31*$I142)*'01_Supuestos'!$F$11*$K142)-(IF(('01_Supuestos'!L31*$I142)&gt;0,'01_Supuestos'!$F$15,0)))-($J142*'01_Supuestos'!L33)))*'01_Supuestos'!$F$16)</f>
        <v/>
      </c>
      <c r="AD142" s="101">
        <f>((('01_Supuestos'!M31*$I142)*'01_Supuestos'!$F$11*($H142-'01_Supuestos'!$F$9))-((('01_Supuestos'!M31*$I142)*'01_Supuestos'!$F$11*($H142-'01_Supuestos'!$F$9))*'01_Supuestos'!$F$12)-(('01_Supuestos'!M31*$I142)*'01_Supuestos'!$F$11*$K142)-(IF(('01_Supuestos'!M31*$I142)&gt;0,'01_Supuestos'!$F$15,0)))-((('01_Supuestos'!M31*$I142)*'01_Supuestos'!$F$11*($H142-'01_Supuestos'!$F$9))*'01_Supuestos'!$F$18)-($J142*'01_Supuestos'!M32)-(IF('01_Supuestos'!M30=MAX('01_Supuestos'!$C$30:$M$30),'01_Supuestos'!$F$19,0))-(MAX(0,(((('01_Supuestos'!M31*$I142)*'01_Supuestos'!$F$11*($H142-'01_Supuestos'!$F$9))-((('01_Supuestos'!M31*$I142)*'01_Supuestos'!$F$11*($H142-'01_Supuestos'!$F$9))*'01_Supuestos'!$F$12)-(('01_Supuestos'!M31*$I142)*'01_Supuestos'!$F$11*$K142)-(IF(('01_Supuestos'!M31*$I142)&gt;0,'01_Supuestos'!$F$15,0)))-($J142*'01_Supuestos'!M33)))*'01_Supuestos'!$F$16)</f>
        <v/>
      </c>
      <c r="AE142" s="101">
        <f>0</f>
        <v/>
      </c>
      <c r="AF142" s="108">
        <f>IF(S142&gt;R142,"Appraisal+Decision",IF(S142&lt;R142,"Develop Now","Indiferente"))</f>
        <v/>
      </c>
    </row>
    <row r="143">
      <c r="A143" s="6" t="n">
        <v>113</v>
      </c>
      <c r="B143" s="27">
        <f>RAND()</f>
        <v/>
      </c>
      <c r="C143" s="27">
        <f>RAND()</f>
        <v/>
      </c>
      <c r="D143" s="27">
        <f>RAND()</f>
        <v/>
      </c>
      <c r="E143" s="27">
        <f>RAND()</f>
        <v/>
      </c>
      <c r="F143" s="27">
        <f>RAND()</f>
        <v/>
      </c>
      <c r="G143" s="27">
        <f>RAND()</f>
        <v/>
      </c>
      <c r="H143" s="102">
        <f>IF(B143&lt;($B$11-$B$10)/($B$12-$B$10), $B$10+SQRT(B143*($B$11-$B$10)*($B$12-$B$10)), $B$12-SQRT((1-B143)*($B$12-$B$11)*($B$12-$B$10)))</f>
        <v/>
      </c>
      <c r="I143" s="27">
        <f>MAX(0.1,NORMINV(C143,$B$13,$B$14))</f>
        <v/>
      </c>
      <c r="J143" s="102">
        <f>'01_Supuestos'!$F$13*MAX(0.65,NORMINV(D143,1,$B$15))</f>
        <v/>
      </c>
      <c r="K143" s="102">
        <f>'01_Supuestos'!$F$14*MAX(0.6,NORMINV(E143,1,$B$16))</f>
        <v/>
      </c>
      <c r="L143" s="102">
        <f>--(F143&lt;=$B$5)</f>
        <v/>
      </c>
      <c r="M143" s="102">
        <f>IF(L143=1, IF(G143&lt;=$B$6, "+", "-"), IF(G143&lt;=(1-$B$7), "+", "-"))</f>
        <v/>
      </c>
      <c r="N143" s="103">
        <f>IF(M143="+",'05_Bayes_Arbol'!$B$16,'05_Bayes_Arbol'!$B$17)</f>
        <v/>
      </c>
      <c r="O143" s="102">
        <f>SUMPRODUCT(T143:AD143,'01_Supuestos'!$C$34:$M$34)</f>
        <v/>
      </c>
      <c r="P143" s="102">
        <f>N143*O143 + (1-N143)*$B$9</f>
        <v/>
      </c>
      <c r="Q143" s="102">
        <f>--(P143&gt;0)</f>
        <v/>
      </c>
      <c r="R143" s="102">
        <f>IF(L143=1,O143,$B$9)</f>
        <v/>
      </c>
      <c r="S143" s="102">
        <f>-$B$8 + IF(Q143=1, IF(L143=1,O143,$B$9), 0)</f>
        <v/>
      </c>
      <c r="T143" s="101">
        <f>((('01_Supuestos'!C31*$I143)*'01_Supuestos'!$F$11*($H143-'01_Supuestos'!$F$9))-((('01_Supuestos'!C31*$I143)*'01_Supuestos'!$F$11*($H143-'01_Supuestos'!$F$9))*'01_Supuestos'!$F$12)-(('01_Supuestos'!C31*$I143)*'01_Supuestos'!$F$11*$K143)-(IF(('01_Supuestos'!C31*$I143)&gt;0,'01_Supuestos'!$F$15,0)))-((('01_Supuestos'!C31*$I143)*'01_Supuestos'!$F$11*($H143-'01_Supuestos'!$F$9))*'01_Supuestos'!$F$18)-($J143*'01_Supuestos'!C32)-(IF('01_Supuestos'!C30=MAX('01_Supuestos'!$C$30:$M$30),'01_Supuestos'!$F$19,0))-(MAX(0,(((('01_Supuestos'!C31*$I143)*'01_Supuestos'!$F$11*($H143-'01_Supuestos'!$F$9))-((('01_Supuestos'!C31*$I143)*'01_Supuestos'!$F$11*($H143-'01_Supuestos'!$F$9))*'01_Supuestos'!$F$12)-(('01_Supuestos'!C31*$I143)*'01_Supuestos'!$F$11*$K143)-(IF(('01_Supuestos'!C31*$I143)&gt;0,'01_Supuestos'!$F$15,0)))-($J143*'01_Supuestos'!C33)))*'01_Supuestos'!$F$16)</f>
        <v/>
      </c>
      <c r="U143" s="101">
        <f>((('01_Supuestos'!D31*$I143)*'01_Supuestos'!$F$11*($H143-'01_Supuestos'!$F$9))-((('01_Supuestos'!D31*$I143)*'01_Supuestos'!$F$11*($H143-'01_Supuestos'!$F$9))*'01_Supuestos'!$F$12)-(('01_Supuestos'!D31*$I143)*'01_Supuestos'!$F$11*$K143)-(IF(('01_Supuestos'!D31*$I143)&gt;0,'01_Supuestos'!$F$15,0)))-((('01_Supuestos'!D31*$I143)*'01_Supuestos'!$F$11*($H143-'01_Supuestos'!$F$9))*'01_Supuestos'!$F$18)-($J143*'01_Supuestos'!D32)-(IF('01_Supuestos'!D30=MAX('01_Supuestos'!$C$30:$M$30),'01_Supuestos'!$F$19,0))-(MAX(0,(((('01_Supuestos'!D31*$I143)*'01_Supuestos'!$F$11*($H143-'01_Supuestos'!$F$9))-((('01_Supuestos'!D31*$I143)*'01_Supuestos'!$F$11*($H143-'01_Supuestos'!$F$9))*'01_Supuestos'!$F$12)-(('01_Supuestos'!D31*$I143)*'01_Supuestos'!$F$11*$K143)-(IF(('01_Supuestos'!D31*$I143)&gt;0,'01_Supuestos'!$F$15,0)))-($J143*'01_Supuestos'!D33)))*'01_Supuestos'!$F$16)</f>
        <v/>
      </c>
      <c r="V143" s="101">
        <f>((('01_Supuestos'!E31*$I143)*'01_Supuestos'!$F$11*($H143-'01_Supuestos'!$F$9))-((('01_Supuestos'!E31*$I143)*'01_Supuestos'!$F$11*($H143-'01_Supuestos'!$F$9))*'01_Supuestos'!$F$12)-(('01_Supuestos'!E31*$I143)*'01_Supuestos'!$F$11*$K143)-(IF(('01_Supuestos'!E31*$I143)&gt;0,'01_Supuestos'!$F$15,0)))-((('01_Supuestos'!E31*$I143)*'01_Supuestos'!$F$11*($H143-'01_Supuestos'!$F$9))*'01_Supuestos'!$F$18)-($J143*'01_Supuestos'!E32)-(IF('01_Supuestos'!E30=MAX('01_Supuestos'!$C$30:$M$30),'01_Supuestos'!$F$19,0))-(MAX(0,(((('01_Supuestos'!E31*$I143)*'01_Supuestos'!$F$11*($H143-'01_Supuestos'!$F$9))-((('01_Supuestos'!E31*$I143)*'01_Supuestos'!$F$11*($H143-'01_Supuestos'!$F$9))*'01_Supuestos'!$F$12)-(('01_Supuestos'!E31*$I143)*'01_Supuestos'!$F$11*$K143)-(IF(('01_Supuestos'!E31*$I143)&gt;0,'01_Supuestos'!$F$15,0)))-($J143*'01_Supuestos'!E33)))*'01_Supuestos'!$F$16)</f>
        <v/>
      </c>
      <c r="W143" s="101">
        <f>((('01_Supuestos'!F31*$I143)*'01_Supuestos'!$F$11*($H143-'01_Supuestos'!$F$9))-((('01_Supuestos'!F31*$I143)*'01_Supuestos'!$F$11*($H143-'01_Supuestos'!$F$9))*'01_Supuestos'!$F$12)-(('01_Supuestos'!F31*$I143)*'01_Supuestos'!$F$11*$K143)-(IF(('01_Supuestos'!F31*$I143)&gt;0,'01_Supuestos'!$F$15,0)))-((('01_Supuestos'!F31*$I143)*'01_Supuestos'!$F$11*($H143-'01_Supuestos'!$F$9))*'01_Supuestos'!$F$18)-($J143*'01_Supuestos'!F32)-(IF('01_Supuestos'!F30=MAX('01_Supuestos'!$C$30:$M$30),'01_Supuestos'!$F$19,0))-(MAX(0,(((('01_Supuestos'!F31*$I143)*'01_Supuestos'!$F$11*($H143-'01_Supuestos'!$F$9))-((('01_Supuestos'!F31*$I143)*'01_Supuestos'!$F$11*($H143-'01_Supuestos'!$F$9))*'01_Supuestos'!$F$12)-(('01_Supuestos'!F31*$I143)*'01_Supuestos'!$F$11*$K143)-(IF(('01_Supuestos'!F31*$I143)&gt;0,'01_Supuestos'!$F$15,0)))-($J143*'01_Supuestos'!F33)))*'01_Supuestos'!$F$16)</f>
        <v/>
      </c>
      <c r="X143" s="101">
        <f>((('01_Supuestos'!G31*$I143)*'01_Supuestos'!$F$11*($H143-'01_Supuestos'!$F$9))-((('01_Supuestos'!G31*$I143)*'01_Supuestos'!$F$11*($H143-'01_Supuestos'!$F$9))*'01_Supuestos'!$F$12)-(('01_Supuestos'!G31*$I143)*'01_Supuestos'!$F$11*$K143)-(IF(('01_Supuestos'!G31*$I143)&gt;0,'01_Supuestos'!$F$15,0)))-((('01_Supuestos'!G31*$I143)*'01_Supuestos'!$F$11*($H143-'01_Supuestos'!$F$9))*'01_Supuestos'!$F$18)-($J143*'01_Supuestos'!G32)-(IF('01_Supuestos'!G30=MAX('01_Supuestos'!$C$30:$M$30),'01_Supuestos'!$F$19,0))-(MAX(0,(((('01_Supuestos'!G31*$I143)*'01_Supuestos'!$F$11*($H143-'01_Supuestos'!$F$9))-((('01_Supuestos'!G31*$I143)*'01_Supuestos'!$F$11*($H143-'01_Supuestos'!$F$9))*'01_Supuestos'!$F$12)-(('01_Supuestos'!G31*$I143)*'01_Supuestos'!$F$11*$K143)-(IF(('01_Supuestos'!G31*$I143)&gt;0,'01_Supuestos'!$F$15,0)))-($J143*'01_Supuestos'!G33)))*'01_Supuestos'!$F$16)</f>
        <v/>
      </c>
      <c r="Y143" s="101">
        <f>((('01_Supuestos'!H31*$I143)*'01_Supuestos'!$F$11*($H143-'01_Supuestos'!$F$9))-((('01_Supuestos'!H31*$I143)*'01_Supuestos'!$F$11*($H143-'01_Supuestos'!$F$9))*'01_Supuestos'!$F$12)-(('01_Supuestos'!H31*$I143)*'01_Supuestos'!$F$11*$K143)-(IF(('01_Supuestos'!H31*$I143)&gt;0,'01_Supuestos'!$F$15,0)))-((('01_Supuestos'!H31*$I143)*'01_Supuestos'!$F$11*($H143-'01_Supuestos'!$F$9))*'01_Supuestos'!$F$18)-($J143*'01_Supuestos'!H32)-(IF('01_Supuestos'!H30=MAX('01_Supuestos'!$C$30:$M$30),'01_Supuestos'!$F$19,0))-(MAX(0,(((('01_Supuestos'!H31*$I143)*'01_Supuestos'!$F$11*($H143-'01_Supuestos'!$F$9))-((('01_Supuestos'!H31*$I143)*'01_Supuestos'!$F$11*($H143-'01_Supuestos'!$F$9))*'01_Supuestos'!$F$12)-(('01_Supuestos'!H31*$I143)*'01_Supuestos'!$F$11*$K143)-(IF(('01_Supuestos'!H31*$I143)&gt;0,'01_Supuestos'!$F$15,0)))-($J143*'01_Supuestos'!H33)))*'01_Supuestos'!$F$16)</f>
        <v/>
      </c>
      <c r="Z143" s="101">
        <f>((('01_Supuestos'!I31*$I143)*'01_Supuestos'!$F$11*($H143-'01_Supuestos'!$F$9))-((('01_Supuestos'!I31*$I143)*'01_Supuestos'!$F$11*($H143-'01_Supuestos'!$F$9))*'01_Supuestos'!$F$12)-(('01_Supuestos'!I31*$I143)*'01_Supuestos'!$F$11*$K143)-(IF(('01_Supuestos'!I31*$I143)&gt;0,'01_Supuestos'!$F$15,0)))-((('01_Supuestos'!I31*$I143)*'01_Supuestos'!$F$11*($H143-'01_Supuestos'!$F$9))*'01_Supuestos'!$F$18)-($J143*'01_Supuestos'!I32)-(IF('01_Supuestos'!I30=MAX('01_Supuestos'!$C$30:$M$30),'01_Supuestos'!$F$19,0))-(MAX(0,(((('01_Supuestos'!I31*$I143)*'01_Supuestos'!$F$11*($H143-'01_Supuestos'!$F$9))-((('01_Supuestos'!I31*$I143)*'01_Supuestos'!$F$11*($H143-'01_Supuestos'!$F$9))*'01_Supuestos'!$F$12)-(('01_Supuestos'!I31*$I143)*'01_Supuestos'!$F$11*$K143)-(IF(('01_Supuestos'!I31*$I143)&gt;0,'01_Supuestos'!$F$15,0)))-($J143*'01_Supuestos'!I33)))*'01_Supuestos'!$F$16)</f>
        <v/>
      </c>
      <c r="AA143" s="101">
        <f>((('01_Supuestos'!J31*$I143)*'01_Supuestos'!$F$11*($H143-'01_Supuestos'!$F$9))-((('01_Supuestos'!J31*$I143)*'01_Supuestos'!$F$11*($H143-'01_Supuestos'!$F$9))*'01_Supuestos'!$F$12)-(('01_Supuestos'!J31*$I143)*'01_Supuestos'!$F$11*$K143)-(IF(('01_Supuestos'!J31*$I143)&gt;0,'01_Supuestos'!$F$15,0)))-((('01_Supuestos'!J31*$I143)*'01_Supuestos'!$F$11*($H143-'01_Supuestos'!$F$9))*'01_Supuestos'!$F$18)-($J143*'01_Supuestos'!J32)-(IF('01_Supuestos'!J30=MAX('01_Supuestos'!$C$30:$M$30),'01_Supuestos'!$F$19,0))-(MAX(0,(((('01_Supuestos'!J31*$I143)*'01_Supuestos'!$F$11*($H143-'01_Supuestos'!$F$9))-((('01_Supuestos'!J31*$I143)*'01_Supuestos'!$F$11*($H143-'01_Supuestos'!$F$9))*'01_Supuestos'!$F$12)-(('01_Supuestos'!J31*$I143)*'01_Supuestos'!$F$11*$K143)-(IF(('01_Supuestos'!J31*$I143)&gt;0,'01_Supuestos'!$F$15,0)))-($J143*'01_Supuestos'!J33)))*'01_Supuestos'!$F$16)</f>
        <v/>
      </c>
      <c r="AB143" s="101">
        <f>((('01_Supuestos'!K31*$I143)*'01_Supuestos'!$F$11*($H143-'01_Supuestos'!$F$9))-((('01_Supuestos'!K31*$I143)*'01_Supuestos'!$F$11*($H143-'01_Supuestos'!$F$9))*'01_Supuestos'!$F$12)-(('01_Supuestos'!K31*$I143)*'01_Supuestos'!$F$11*$K143)-(IF(('01_Supuestos'!K31*$I143)&gt;0,'01_Supuestos'!$F$15,0)))-((('01_Supuestos'!K31*$I143)*'01_Supuestos'!$F$11*($H143-'01_Supuestos'!$F$9))*'01_Supuestos'!$F$18)-($J143*'01_Supuestos'!K32)-(IF('01_Supuestos'!K30=MAX('01_Supuestos'!$C$30:$M$30),'01_Supuestos'!$F$19,0))-(MAX(0,(((('01_Supuestos'!K31*$I143)*'01_Supuestos'!$F$11*($H143-'01_Supuestos'!$F$9))-((('01_Supuestos'!K31*$I143)*'01_Supuestos'!$F$11*($H143-'01_Supuestos'!$F$9))*'01_Supuestos'!$F$12)-(('01_Supuestos'!K31*$I143)*'01_Supuestos'!$F$11*$K143)-(IF(('01_Supuestos'!K31*$I143)&gt;0,'01_Supuestos'!$F$15,0)))-($J143*'01_Supuestos'!K33)))*'01_Supuestos'!$F$16)</f>
        <v/>
      </c>
      <c r="AC143" s="101">
        <f>((('01_Supuestos'!L31*$I143)*'01_Supuestos'!$F$11*($H143-'01_Supuestos'!$F$9))-((('01_Supuestos'!L31*$I143)*'01_Supuestos'!$F$11*($H143-'01_Supuestos'!$F$9))*'01_Supuestos'!$F$12)-(('01_Supuestos'!L31*$I143)*'01_Supuestos'!$F$11*$K143)-(IF(('01_Supuestos'!L31*$I143)&gt;0,'01_Supuestos'!$F$15,0)))-((('01_Supuestos'!L31*$I143)*'01_Supuestos'!$F$11*($H143-'01_Supuestos'!$F$9))*'01_Supuestos'!$F$18)-($J143*'01_Supuestos'!L32)-(IF('01_Supuestos'!L30=MAX('01_Supuestos'!$C$30:$M$30),'01_Supuestos'!$F$19,0))-(MAX(0,(((('01_Supuestos'!L31*$I143)*'01_Supuestos'!$F$11*($H143-'01_Supuestos'!$F$9))-((('01_Supuestos'!L31*$I143)*'01_Supuestos'!$F$11*($H143-'01_Supuestos'!$F$9))*'01_Supuestos'!$F$12)-(('01_Supuestos'!L31*$I143)*'01_Supuestos'!$F$11*$K143)-(IF(('01_Supuestos'!L31*$I143)&gt;0,'01_Supuestos'!$F$15,0)))-($J143*'01_Supuestos'!L33)))*'01_Supuestos'!$F$16)</f>
        <v/>
      </c>
      <c r="AD143" s="101">
        <f>((('01_Supuestos'!M31*$I143)*'01_Supuestos'!$F$11*($H143-'01_Supuestos'!$F$9))-((('01_Supuestos'!M31*$I143)*'01_Supuestos'!$F$11*($H143-'01_Supuestos'!$F$9))*'01_Supuestos'!$F$12)-(('01_Supuestos'!M31*$I143)*'01_Supuestos'!$F$11*$K143)-(IF(('01_Supuestos'!M31*$I143)&gt;0,'01_Supuestos'!$F$15,0)))-((('01_Supuestos'!M31*$I143)*'01_Supuestos'!$F$11*($H143-'01_Supuestos'!$F$9))*'01_Supuestos'!$F$18)-($J143*'01_Supuestos'!M32)-(IF('01_Supuestos'!M30=MAX('01_Supuestos'!$C$30:$M$30),'01_Supuestos'!$F$19,0))-(MAX(0,(((('01_Supuestos'!M31*$I143)*'01_Supuestos'!$F$11*($H143-'01_Supuestos'!$F$9))-((('01_Supuestos'!M31*$I143)*'01_Supuestos'!$F$11*($H143-'01_Supuestos'!$F$9))*'01_Supuestos'!$F$12)-(('01_Supuestos'!M31*$I143)*'01_Supuestos'!$F$11*$K143)-(IF(('01_Supuestos'!M31*$I143)&gt;0,'01_Supuestos'!$F$15,0)))-($J143*'01_Supuestos'!M33)))*'01_Supuestos'!$F$16)</f>
        <v/>
      </c>
      <c r="AE143" s="101">
        <f>0</f>
        <v/>
      </c>
      <c r="AF143" s="108">
        <f>IF(S143&gt;R143,"Appraisal+Decision",IF(S143&lt;R143,"Develop Now","Indiferente"))</f>
        <v/>
      </c>
    </row>
    <row r="144">
      <c r="A144" s="6" t="n">
        <v>114</v>
      </c>
      <c r="B144" s="27">
        <f>RAND()</f>
        <v/>
      </c>
      <c r="C144" s="27">
        <f>RAND()</f>
        <v/>
      </c>
      <c r="D144" s="27">
        <f>RAND()</f>
        <v/>
      </c>
      <c r="E144" s="27">
        <f>RAND()</f>
        <v/>
      </c>
      <c r="F144" s="27">
        <f>RAND()</f>
        <v/>
      </c>
      <c r="G144" s="27">
        <f>RAND()</f>
        <v/>
      </c>
      <c r="H144" s="102">
        <f>IF(B144&lt;($B$11-$B$10)/($B$12-$B$10), $B$10+SQRT(B144*($B$11-$B$10)*($B$12-$B$10)), $B$12-SQRT((1-B144)*($B$12-$B$11)*($B$12-$B$10)))</f>
        <v/>
      </c>
      <c r="I144" s="27">
        <f>MAX(0.1,NORMINV(C144,$B$13,$B$14))</f>
        <v/>
      </c>
      <c r="J144" s="102">
        <f>'01_Supuestos'!$F$13*MAX(0.65,NORMINV(D144,1,$B$15))</f>
        <v/>
      </c>
      <c r="K144" s="102">
        <f>'01_Supuestos'!$F$14*MAX(0.6,NORMINV(E144,1,$B$16))</f>
        <v/>
      </c>
      <c r="L144" s="102">
        <f>--(F144&lt;=$B$5)</f>
        <v/>
      </c>
      <c r="M144" s="102">
        <f>IF(L144=1, IF(G144&lt;=$B$6, "+", "-"), IF(G144&lt;=(1-$B$7), "+", "-"))</f>
        <v/>
      </c>
      <c r="N144" s="103">
        <f>IF(M144="+",'05_Bayes_Arbol'!$B$16,'05_Bayes_Arbol'!$B$17)</f>
        <v/>
      </c>
      <c r="O144" s="102">
        <f>SUMPRODUCT(T144:AD144,'01_Supuestos'!$C$34:$M$34)</f>
        <v/>
      </c>
      <c r="P144" s="102">
        <f>N144*O144 + (1-N144)*$B$9</f>
        <v/>
      </c>
      <c r="Q144" s="102">
        <f>--(P144&gt;0)</f>
        <v/>
      </c>
      <c r="R144" s="102">
        <f>IF(L144=1,O144,$B$9)</f>
        <v/>
      </c>
      <c r="S144" s="102">
        <f>-$B$8 + IF(Q144=1, IF(L144=1,O144,$B$9), 0)</f>
        <v/>
      </c>
      <c r="T144" s="101">
        <f>((('01_Supuestos'!C31*$I144)*'01_Supuestos'!$F$11*($H144-'01_Supuestos'!$F$9))-((('01_Supuestos'!C31*$I144)*'01_Supuestos'!$F$11*($H144-'01_Supuestos'!$F$9))*'01_Supuestos'!$F$12)-(('01_Supuestos'!C31*$I144)*'01_Supuestos'!$F$11*$K144)-(IF(('01_Supuestos'!C31*$I144)&gt;0,'01_Supuestos'!$F$15,0)))-((('01_Supuestos'!C31*$I144)*'01_Supuestos'!$F$11*($H144-'01_Supuestos'!$F$9))*'01_Supuestos'!$F$18)-($J144*'01_Supuestos'!C32)-(IF('01_Supuestos'!C30=MAX('01_Supuestos'!$C$30:$M$30),'01_Supuestos'!$F$19,0))-(MAX(0,(((('01_Supuestos'!C31*$I144)*'01_Supuestos'!$F$11*($H144-'01_Supuestos'!$F$9))-((('01_Supuestos'!C31*$I144)*'01_Supuestos'!$F$11*($H144-'01_Supuestos'!$F$9))*'01_Supuestos'!$F$12)-(('01_Supuestos'!C31*$I144)*'01_Supuestos'!$F$11*$K144)-(IF(('01_Supuestos'!C31*$I144)&gt;0,'01_Supuestos'!$F$15,0)))-($J144*'01_Supuestos'!C33)))*'01_Supuestos'!$F$16)</f>
        <v/>
      </c>
      <c r="U144" s="101">
        <f>((('01_Supuestos'!D31*$I144)*'01_Supuestos'!$F$11*($H144-'01_Supuestos'!$F$9))-((('01_Supuestos'!D31*$I144)*'01_Supuestos'!$F$11*($H144-'01_Supuestos'!$F$9))*'01_Supuestos'!$F$12)-(('01_Supuestos'!D31*$I144)*'01_Supuestos'!$F$11*$K144)-(IF(('01_Supuestos'!D31*$I144)&gt;0,'01_Supuestos'!$F$15,0)))-((('01_Supuestos'!D31*$I144)*'01_Supuestos'!$F$11*($H144-'01_Supuestos'!$F$9))*'01_Supuestos'!$F$18)-($J144*'01_Supuestos'!D32)-(IF('01_Supuestos'!D30=MAX('01_Supuestos'!$C$30:$M$30),'01_Supuestos'!$F$19,0))-(MAX(0,(((('01_Supuestos'!D31*$I144)*'01_Supuestos'!$F$11*($H144-'01_Supuestos'!$F$9))-((('01_Supuestos'!D31*$I144)*'01_Supuestos'!$F$11*($H144-'01_Supuestos'!$F$9))*'01_Supuestos'!$F$12)-(('01_Supuestos'!D31*$I144)*'01_Supuestos'!$F$11*$K144)-(IF(('01_Supuestos'!D31*$I144)&gt;0,'01_Supuestos'!$F$15,0)))-($J144*'01_Supuestos'!D33)))*'01_Supuestos'!$F$16)</f>
        <v/>
      </c>
      <c r="V144" s="101">
        <f>((('01_Supuestos'!E31*$I144)*'01_Supuestos'!$F$11*($H144-'01_Supuestos'!$F$9))-((('01_Supuestos'!E31*$I144)*'01_Supuestos'!$F$11*($H144-'01_Supuestos'!$F$9))*'01_Supuestos'!$F$12)-(('01_Supuestos'!E31*$I144)*'01_Supuestos'!$F$11*$K144)-(IF(('01_Supuestos'!E31*$I144)&gt;0,'01_Supuestos'!$F$15,0)))-((('01_Supuestos'!E31*$I144)*'01_Supuestos'!$F$11*($H144-'01_Supuestos'!$F$9))*'01_Supuestos'!$F$18)-($J144*'01_Supuestos'!E32)-(IF('01_Supuestos'!E30=MAX('01_Supuestos'!$C$30:$M$30),'01_Supuestos'!$F$19,0))-(MAX(0,(((('01_Supuestos'!E31*$I144)*'01_Supuestos'!$F$11*($H144-'01_Supuestos'!$F$9))-((('01_Supuestos'!E31*$I144)*'01_Supuestos'!$F$11*($H144-'01_Supuestos'!$F$9))*'01_Supuestos'!$F$12)-(('01_Supuestos'!E31*$I144)*'01_Supuestos'!$F$11*$K144)-(IF(('01_Supuestos'!E31*$I144)&gt;0,'01_Supuestos'!$F$15,0)))-($J144*'01_Supuestos'!E33)))*'01_Supuestos'!$F$16)</f>
        <v/>
      </c>
      <c r="W144" s="101">
        <f>((('01_Supuestos'!F31*$I144)*'01_Supuestos'!$F$11*($H144-'01_Supuestos'!$F$9))-((('01_Supuestos'!F31*$I144)*'01_Supuestos'!$F$11*($H144-'01_Supuestos'!$F$9))*'01_Supuestos'!$F$12)-(('01_Supuestos'!F31*$I144)*'01_Supuestos'!$F$11*$K144)-(IF(('01_Supuestos'!F31*$I144)&gt;0,'01_Supuestos'!$F$15,0)))-((('01_Supuestos'!F31*$I144)*'01_Supuestos'!$F$11*($H144-'01_Supuestos'!$F$9))*'01_Supuestos'!$F$18)-($J144*'01_Supuestos'!F32)-(IF('01_Supuestos'!F30=MAX('01_Supuestos'!$C$30:$M$30),'01_Supuestos'!$F$19,0))-(MAX(0,(((('01_Supuestos'!F31*$I144)*'01_Supuestos'!$F$11*($H144-'01_Supuestos'!$F$9))-((('01_Supuestos'!F31*$I144)*'01_Supuestos'!$F$11*($H144-'01_Supuestos'!$F$9))*'01_Supuestos'!$F$12)-(('01_Supuestos'!F31*$I144)*'01_Supuestos'!$F$11*$K144)-(IF(('01_Supuestos'!F31*$I144)&gt;0,'01_Supuestos'!$F$15,0)))-($J144*'01_Supuestos'!F33)))*'01_Supuestos'!$F$16)</f>
        <v/>
      </c>
      <c r="X144" s="101">
        <f>((('01_Supuestos'!G31*$I144)*'01_Supuestos'!$F$11*($H144-'01_Supuestos'!$F$9))-((('01_Supuestos'!G31*$I144)*'01_Supuestos'!$F$11*($H144-'01_Supuestos'!$F$9))*'01_Supuestos'!$F$12)-(('01_Supuestos'!G31*$I144)*'01_Supuestos'!$F$11*$K144)-(IF(('01_Supuestos'!G31*$I144)&gt;0,'01_Supuestos'!$F$15,0)))-((('01_Supuestos'!G31*$I144)*'01_Supuestos'!$F$11*($H144-'01_Supuestos'!$F$9))*'01_Supuestos'!$F$18)-($J144*'01_Supuestos'!G32)-(IF('01_Supuestos'!G30=MAX('01_Supuestos'!$C$30:$M$30),'01_Supuestos'!$F$19,0))-(MAX(0,(((('01_Supuestos'!G31*$I144)*'01_Supuestos'!$F$11*($H144-'01_Supuestos'!$F$9))-((('01_Supuestos'!G31*$I144)*'01_Supuestos'!$F$11*($H144-'01_Supuestos'!$F$9))*'01_Supuestos'!$F$12)-(('01_Supuestos'!G31*$I144)*'01_Supuestos'!$F$11*$K144)-(IF(('01_Supuestos'!G31*$I144)&gt;0,'01_Supuestos'!$F$15,0)))-($J144*'01_Supuestos'!G33)))*'01_Supuestos'!$F$16)</f>
        <v/>
      </c>
      <c r="Y144" s="101">
        <f>((('01_Supuestos'!H31*$I144)*'01_Supuestos'!$F$11*($H144-'01_Supuestos'!$F$9))-((('01_Supuestos'!H31*$I144)*'01_Supuestos'!$F$11*($H144-'01_Supuestos'!$F$9))*'01_Supuestos'!$F$12)-(('01_Supuestos'!H31*$I144)*'01_Supuestos'!$F$11*$K144)-(IF(('01_Supuestos'!H31*$I144)&gt;0,'01_Supuestos'!$F$15,0)))-((('01_Supuestos'!H31*$I144)*'01_Supuestos'!$F$11*($H144-'01_Supuestos'!$F$9))*'01_Supuestos'!$F$18)-($J144*'01_Supuestos'!H32)-(IF('01_Supuestos'!H30=MAX('01_Supuestos'!$C$30:$M$30),'01_Supuestos'!$F$19,0))-(MAX(0,(((('01_Supuestos'!H31*$I144)*'01_Supuestos'!$F$11*($H144-'01_Supuestos'!$F$9))-((('01_Supuestos'!H31*$I144)*'01_Supuestos'!$F$11*($H144-'01_Supuestos'!$F$9))*'01_Supuestos'!$F$12)-(('01_Supuestos'!H31*$I144)*'01_Supuestos'!$F$11*$K144)-(IF(('01_Supuestos'!H31*$I144)&gt;0,'01_Supuestos'!$F$15,0)))-($J144*'01_Supuestos'!H33)))*'01_Supuestos'!$F$16)</f>
        <v/>
      </c>
      <c r="Z144" s="101">
        <f>((('01_Supuestos'!I31*$I144)*'01_Supuestos'!$F$11*($H144-'01_Supuestos'!$F$9))-((('01_Supuestos'!I31*$I144)*'01_Supuestos'!$F$11*($H144-'01_Supuestos'!$F$9))*'01_Supuestos'!$F$12)-(('01_Supuestos'!I31*$I144)*'01_Supuestos'!$F$11*$K144)-(IF(('01_Supuestos'!I31*$I144)&gt;0,'01_Supuestos'!$F$15,0)))-((('01_Supuestos'!I31*$I144)*'01_Supuestos'!$F$11*($H144-'01_Supuestos'!$F$9))*'01_Supuestos'!$F$18)-($J144*'01_Supuestos'!I32)-(IF('01_Supuestos'!I30=MAX('01_Supuestos'!$C$30:$M$30),'01_Supuestos'!$F$19,0))-(MAX(0,(((('01_Supuestos'!I31*$I144)*'01_Supuestos'!$F$11*($H144-'01_Supuestos'!$F$9))-((('01_Supuestos'!I31*$I144)*'01_Supuestos'!$F$11*($H144-'01_Supuestos'!$F$9))*'01_Supuestos'!$F$12)-(('01_Supuestos'!I31*$I144)*'01_Supuestos'!$F$11*$K144)-(IF(('01_Supuestos'!I31*$I144)&gt;0,'01_Supuestos'!$F$15,0)))-($J144*'01_Supuestos'!I33)))*'01_Supuestos'!$F$16)</f>
        <v/>
      </c>
      <c r="AA144" s="101">
        <f>((('01_Supuestos'!J31*$I144)*'01_Supuestos'!$F$11*($H144-'01_Supuestos'!$F$9))-((('01_Supuestos'!J31*$I144)*'01_Supuestos'!$F$11*($H144-'01_Supuestos'!$F$9))*'01_Supuestos'!$F$12)-(('01_Supuestos'!J31*$I144)*'01_Supuestos'!$F$11*$K144)-(IF(('01_Supuestos'!J31*$I144)&gt;0,'01_Supuestos'!$F$15,0)))-((('01_Supuestos'!J31*$I144)*'01_Supuestos'!$F$11*($H144-'01_Supuestos'!$F$9))*'01_Supuestos'!$F$18)-($J144*'01_Supuestos'!J32)-(IF('01_Supuestos'!J30=MAX('01_Supuestos'!$C$30:$M$30),'01_Supuestos'!$F$19,0))-(MAX(0,(((('01_Supuestos'!J31*$I144)*'01_Supuestos'!$F$11*($H144-'01_Supuestos'!$F$9))-((('01_Supuestos'!J31*$I144)*'01_Supuestos'!$F$11*($H144-'01_Supuestos'!$F$9))*'01_Supuestos'!$F$12)-(('01_Supuestos'!J31*$I144)*'01_Supuestos'!$F$11*$K144)-(IF(('01_Supuestos'!J31*$I144)&gt;0,'01_Supuestos'!$F$15,0)))-($J144*'01_Supuestos'!J33)))*'01_Supuestos'!$F$16)</f>
        <v/>
      </c>
      <c r="AB144" s="101">
        <f>((('01_Supuestos'!K31*$I144)*'01_Supuestos'!$F$11*($H144-'01_Supuestos'!$F$9))-((('01_Supuestos'!K31*$I144)*'01_Supuestos'!$F$11*($H144-'01_Supuestos'!$F$9))*'01_Supuestos'!$F$12)-(('01_Supuestos'!K31*$I144)*'01_Supuestos'!$F$11*$K144)-(IF(('01_Supuestos'!K31*$I144)&gt;0,'01_Supuestos'!$F$15,0)))-((('01_Supuestos'!K31*$I144)*'01_Supuestos'!$F$11*($H144-'01_Supuestos'!$F$9))*'01_Supuestos'!$F$18)-($J144*'01_Supuestos'!K32)-(IF('01_Supuestos'!K30=MAX('01_Supuestos'!$C$30:$M$30),'01_Supuestos'!$F$19,0))-(MAX(0,(((('01_Supuestos'!K31*$I144)*'01_Supuestos'!$F$11*($H144-'01_Supuestos'!$F$9))-((('01_Supuestos'!K31*$I144)*'01_Supuestos'!$F$11*($H144-'01_Supuestos'!$F$9))*'01_Supuestos'!$F$12)-(('01_Supuestos'!K31*$I144)*'01_Supuestos'!$F$11*$K144)-(IF(('01_Supuestos'!K31*$I144)&gt;0,'01_Supuestos'!$F$15,0)))-($J144*'01_Supuestos'!K33)))*'01_Supuestos'!$F$16)</f>
        <v/>
      </c>
      <c r="AC144" s="101">
        <f>((('01_Supuestos'!L31*$I144)*'01_Supuestos'!$F$11*($H144-'01_Supuestos'!$F$9))-((('01_Supuestos'!L31*$I144)*'01_Supuestos'!$F$11*($H144-'01_Supuestos'!$F$9))*'01_Supuestos'!$F$12)-(('01_Supuestos'!L31*$I144)*'01_Supuestos'!$F$11*$K144)-(IF(('01_Supuestos'!L31*$I144)&gt;0,'01_Supuestos'!$F$15,0)))-((('01_Supuestos'!L31*$I144)*'01_Supuestos'!$F$11*($H144-'01_Supuestos'!$F$9))*'01_Supuestos'!$F$18)-($J144*'01_Supuestos'!L32)-(IF('01_Supuestos'!L30=MAX('01_Supuestos'!$C$30:$M$30),'01_Supuestos'!$F$19,0))-(MAX(0,(((('01_Supuestos'!L31*$I144)*'01_Supuestos'!$F$11*($H144-'01_Supuestos'!$F$9))-((('01_Supuestos'!L31*$I144)*'01_Supuestos'!$F$11*($H144-'01_Supuestos'!$F$9))*'01_Supuestos'!$F$12)-(('01_Supuestos'!L31*$I144)*'01_Supuestos'!$F$11*$K144)-(IF(('01_Supuestos'!L31*$I144)&gt;0,'01_Supuestos'!$F$15,0)))-($J144*'01_Supuestos'!L33)))*'01_Supuestos'!$F$16)</f>
        <v/>
      </c>
      <c r="AD144" s="101">
        <f>((('01_Supuestos'!M31*$I144)*'01_Supuestos'!$F$11*($H144-'01_Supuestos'!$F$9))-((('01_Supuestos'!M31*$I144)*'01_Supuestos'!$F$11*($H144-'01_Supuestos'!$F$9))*'01_Supuestos'!$F$12)-(('01_Supuestos'!M31*$I144)*'01_Supuestos'!$F$11*$K144)-(IF(('01_Supuestos'!M31*$I144)&gt;0,'01_Supuestos'!$F$15,0)))-((('01_Supuestos'!M31*$I144)*'01_Supuestos'!$F$11*($H144-'01_Supuestos'!$F$9))*'01_Supuestos'!$F$18)-($J144*'01_Supuestos'!M32)-(IF('01_Supuestos'!M30=MAX('01_Supuestos'!$C$30:$M$30),'01_Supuestos'!$F$19,0))-(MAX(0,(((('01_Supuestos'!M31*$I144)*'01_Supuestos'!$F$11*($H144-'01_Supuestos'!$F$9))-((('01_Supuestos'!M31*$I144)*'01_Supuestos'!$F$11*($H144-'01_Supuestos'!$F$9))*'01_Supuestos'!$F$12)-(('01_Supuestos'!M31*$I144)*'01_Supuestos'!$F$11*$K144)-(IF(('01_Supuestos'!M31*$I144)&gt;0,'01_Supuestos'!$F$15,0)))-($J144*'01_Supuestos'!M33)))*'01_Supuestos'!$F$16)</f>
        <v/>
      </c>
      <c r="AE144" s="101">
        <f>0</f>
        <v/>
      </c>
      <c r="AF144" s="108">
        <f>IF(S144&gt;R144,"Appraisal+Decision",IF(S144&lt;R144,"Develop Now","Indiferente"))</f>
        <v/>
      </c>
    </row>
    <row r="145">
      <c r="A145" s="6" t="n">
        <v>115</v>
      </c>
      <c r="B145" s="27">
        <f>RAND()</f>
        <v/>
      </c>
      <c r="C145" s="27">
        <f>RAND()</f>
        <v/>
      </c>
      <c r="D145" s="27">
        <f>RAND()</f>
        <v/>
      </c>
      <c r="E145" s="27">
        <f>RAND()</f>
        <v/>
      </c>
      <c r="F145" s="27">
        <f>RAND()</f>
        <v/>
      </c>
      <c r="G145" s="27">
        <f>RAND()</f>
        <v/>
      </c>
      <c r="H145" s="102">
        <f>IF(B145&lt;($B$11-$B$10)/($B$12-$B$10), $B$10+SQRT(B145*($B$11-$B$10)*($B$12-$B$10)), $B$12-SQRT((1-B145)*($B$12-$B$11)*($B$12-$B$10)))</f>
        <v/>
      </c>
      <c r="I145" s="27">
        <f>MAX(0.1,NORMINV(C145,$B$13,$B$14))</f>
        <v/>
      </c>
      <c r="J145" s="102">
        <f>'01_Supuestos'!$F$13*MAX(0.65,NORMINV(D145,1,$B$15))</f>
        <v/>
      </c>
      <c r="K145" s="102">
        <f>'01_Supuestos'!$F$14*MAX(0.6,NORMINV(E145,1,$B$16))</f>
        <v/>
      </c>
      <c r="L145" s="102">
        <f>--(F145&lt;=$B$5)</f>
        <v/>
      </c>
      <c r="M145" s="102">
        <f>IF(L145=1, IF(G145&lt;=$B$6, "+", "-"), IF(G145&lt;=(1-$B$7), "+", "-"))</f>
        <v/>
      </c>
      <c r="N145" s="103">
        <f>IF(M145="+",'05_Bayes_Arbol'!$B$16,'05_Bayes_Arbol'!$B$17)</f>
        <v/>
      </c>
      <c r="O145" s="102">
        <f>SUMPRODUCT(T145:AD145,'01_Supuestos'!$C$34:$M$34)</f>
        <v/>
      </c>
      <c r="P145" s="102">
        <f>N145*O145 + (1-N145)*$B$9</f>
        <v/>
      </c>
      <c r="Q145" s="102">
        <f>--(P145&gt;0)</f>
        <v/>
      </c>
      <c r="R145" s="102">
        <f>IF(L145=1,O145,$B$9)</f>
        <v/>
      </c>
      <c r="S145" s="102">
        <f>-$B$8 + IF(Q145=1, IF(L145=1,O145,$B$9), 0)</f>
        <v/>
      </c>
      <c r="T145" s="101">
        <f>((('01_Supuestos'!C31*$I145)*'01_Supuestos'!$F$11*($H145-'01_Supuestos'!$F$9))-((('01_Supuestos'!C31*$I145)*'01_Supuestos'!$F$11*($H145-'01_Supuestos'!$F$9))*'01_Supuestos'!$F$12)-(('01_Supuestos'!C31*$I145)*'01_Supuestos'!$F$11*$K145)-(IF(('01_Supuestos'!C31*$I145)&gt;0,'01_Supuestos'!$F$15,0)))-((('01_Supuestos'!C31*$I145)*'01_Supuestos'!$F$11*($H145-'01_Supuestos'!$F$9))*'01_Supuestos'!$F$18)-($J145*'01_Supuestos'!C32)-(IF('01_Supuestos'!C30=MAX('01_Supuestos'!$C$30:$M$30),'01_Supuestos'!$F$19,0))-(MAX(0,(((('01_Supuestos'!C31*$I145)*'01_Supuestos'!$F$11*($H145-'01_Supuestos'!$F$9))-((('01_Supuestos'!C31*$I145)*'01_Supuestos'!$F$11*($H145-'01_Supuestos'!$F$9))*'01_Supuestos'!$F$12)-(('01_Supuestos'!C31*$I145)*'01_Supuestos'!$F$11*$K145)-(IF(('01_Supuestos'!C31*$I145)&gt;0,'01_Supuestos'!$F$15,0)))-($J145*'01_Supuestos'!C33)))*'01_Supuestos'!$F$16)</f>
        <v/>
      </c>
      <c r="U145" s="101">
        <f>((('01_Supuestos'!D31*$I145)*'01_Supuestos'!$F$11*($H145-'01_Supuestos'!$F$9))-((('01_Supuestos'!D31*$I145)*'01_Supuestos'!$F$11*($H145-'01_Supuestos'!$F$9))*'01_Supuestos'!$F$12)-(('01_Supuestos'!D31*$I145)*'01_Supuestos'!$F$11*$K145)-(IF(('01_Supuestos'!D31*$I145)&gt;0,'01_Supuestos'!$F$15,0)))-((('01_Supuestos'!D31*$I145)*'01_Supuestos'!$F$11*($H145-'01_Supuestos'!$F$9))*'01_Supuestos'!$F$18)-($J145*'01_Supuestos'!D32)-(IF('01_Supuestos'!D30=MAX('01_Supuestos'!$C$30:$M$30),'01_Supuestos'!$F$19,0))-(MAX(0,(((('01_Supuestos'!D31*$I145)*'01_Supuestos'!$F$11*($H145-'01_Supuestos'!$F$9))-((('01_Supuestos'!D31*$I145)*'01_Supuestos'!$F$11*($H145-'01_Supuestos'!$F$9))*'01_Supuestos'!$F$12)-(('01_Supuestos'!D31*$I145)*'01_Supuestos'!$F$11*$K145)-(IF(('01_Supuestos'!D31*$I145)&gt;0,'01_Supuestos'!$F$15,0)))-($J145*'01_Supuestos'!D33)))*'01_Supuestos'!$F$16)</f>
        <v/>
      </c>
      <c r="V145" s="101">
        <f>((('01_Supuestos'!E31*$I145)*'01_Supuestos'!$F$11*($H145-'01_Supuestos'!$F$9))-((('01_Supuestos'!E31*$I145)*'01_Supuestos'!$F$11*($H145-'01_Supuestos'!$F$9))*'01_Supuestos'!$F$12)-(('01_Supuestos'!E31*$I145)*'01_Supuestos'!$F$11*$K145)-(IF(('01_Supuestos'!E31*$I145)&gt;0,'01_Supuestos'!$F$15,0)))-((('01_Supuestos'!E31*$I145)*'01_Supuestos'!$F$11*($H145-'01_Supuestos'!$F$9))*'01_Supuestos'!$F$18)-($J145*'01_Supuestos'!E32)-(IF('01_Supuestos'!E30=MAX('01_Supuestos'!$C$30:$M$30),'01_Supuestos'!$F$19,0))-(MAX(0,(((('01_Supuestos'!E31*$I145)*'01_Supuestos'!$F$11*($H145-'01_Supuestos'!$F$9))-((('01_Supuestos'!E31*$I145)*'01_Supuestos'!$F$11*($H145-'01_Supuestos'!$F$9))*'01_Supuestos'!$F$12)-(('01_Supuestos'!E31*$I145)*'01_Supuestos'!$F$11*$K145)-(IF(('01_Supuestos'!E31*$I145)&gt;0,'01_Supuestos'!$F$15,0)))-($J145*'01_Supuestos'!E33)))*'01_Supuestos'!$F$16)</f>
        <v/>
      </c>
      <c r="W145" s="101">
        <f>((('01_Supuestos'!F31*$I145)*'01_Supuestos'!$F$11*($H145-'01_Supuestos'!$F$9))-((('01_Supuestos'!F31*$I145)*'01_Supuestos'!$F$11*($H145-'01_Supuestos'!$F$9))*'01_Supuestos'!$F$12)-(('01_Supuestos'!F31*$I145)*'01_Supuestos'!$F$11*$K145)-(IF(('01_Supuestos'!F31*$I145)&gt;0,'01_Supuestos'!$F$15,0)))-((('01_Supuestos'!F31*$I145)*'01_Supuestos'!$F$11*($H145-'01_Supuestos'!$F$9))*'01_Supuestos'!$F$18)-($J145*'01_Supuestos'!F32)-(IF('01_Supuestos'!F30=MAX('01_Supuestos'!$C$30:$M$30),'01_Supuestos'!$F$19,0))-(MAX(0,(((('01_Supuestos'!F31*$I145)*'01_Supuestos'!$F$11*($H145-'01_Supuestos'!$F$9))-((('01_Supuestos'!F31*$I145)*'01_Supuestos'!$F$11*($H145-'01_Supuestos'!$F$9))*'01_Supuestos'!$F$12)-(('01_Supuestos'!F31*$I145)*'01_Supuestos'!$F$11*$K145)-(IF(('01_Supuestos'!F31*$I145)&gt;0,'01_Supuestos'!$F$15,0)))-($J145*'01_Supuestos'!F33)))*'01_Supuestos'!$F$16)</f>
        <v/>
      </c>
      <c r="X145" s="101">
        <f>((('01_Supuestos'!G31*$I145)*'01_Supuestos'!$F$11*($H145-'01_Supuestos'!$F$9))-((('01_Supuestos'!G31*$I145)*'01_Supuestos'!$F$11*($H145-'01_Supuestos'!$F$9))*'01_Supuestos'!$F$12)-(('01_Supuestos'!G31*$I145)*'01_Supuestos'!$F$11*$K145)-(IF(('01_Supuestos'!G31*$I145)&gt;0,'01_Supuestos'!$F$15,0)))-((('01_Supuestos'!G31*$I145)*'01_Supuestos'!$F$11*($H145-'01_Supuestos'!$F$9))*'01_Supuestos'!$F$18)-($J145*'01_Supuestos'!G32)-(IF('01_Supuestos'!G30=MAX('01_Supuestos'!$C$30:$M$30),'01_Supuestos'!$F$19,0))-(MAX(0,(((('01_Supuestos'!G31*$I145)*'01_Supuestos'!$F$11*($H145-'01_Supuestos'!$F$9))-((('01_Supuestos'!G31*$I145)*'01_Supuestos'!$F$11*($H145-'01_Supuestos'!$F$9))*'01_Supuestos'!$F$12)-(('01_Supuestos'!G31*$I145)*'01_Supuestos'!$F$11*$K145)-(IF(('01_Supuestos'!G31*$I145)&gt;0,'01_Supuestos'!$F$15,0)))-($J145*'01_Supuestos'!G33)))*'01_Supuestos'!$F$16)</f>
        <v/>
      </c>
      <c r="Y145" s="101">
        <f>((('01_Supuestos'!H31*$I145)*'01_Supuestos'!$F$11*($H145-'01_Supuestos'!$F$9))-((('01_Supuestos'!H31*$I145)*'01_Supuestos'!$F$11*($H145-'01_Supuestos'!$F$9))*'01_Supuestos'!$F$12)-(('01_Supuestos'!H31*$I145)*'01_Supuestos'!$F$11*$K145)-(IF(('01_Supuestos'!H31*$I145)&gt;0,'01_Supuestos'!$F$15,0)))-((('01_Supuestos'!H31*$I145)*'01_Supuestos'!$F$11*($H145-'01_Supuestos'!$F$9))*'01_Supuestos'!$F$18)-($J145*'01_Supuestos'!H32)-(IF('01_Supuestos'!H30=MAX('01_Supuestos'!$C$30:$M$30),'01_Supuestos'!$F$19,0))-(MAX(0,(((('01_Supuestos'!H31*$I145)*'01_Supuestos'!$F$11*($H145-'01_Supuestos'!$F$9))-((('01_Supuestos'!H31*$I145)*'01_Supuestos'!$F$11*($H145-'01_Supuestos'!$F$9))*'01_Supuestos'!$F$12)-(('01_Supuestos'!H31*$I145)*'01_Supuestos'!$F$11*$K145)-(IF(('01_Supuestos'!H31*$I145)&gt;0,'01_Supuestos'!$F$15,0)))-($J145*'01_Supuestos'!H33)))*'01_Supuestos'!$F$16)</f>
        <v/>
      </c>
      <c r="Z145" s="101">
        <f>((('01_Supuestos'!I31*$I145)*'01_Supuestos'!$F$11*($H145-'01_Supuestos'!$F$9))-((('01_Supuestos'!I31*$I145)*'01_Supuestos'!$F$11*($H145-'01_Supuestos'!$F$9))*'01_Supuestos'!$F$12)-(('01_Supuestos'!I31*$I145)*'01_Supuestos'!$F$11*$K145)-(IF(('01_Supuestos'!I31*$I145)&gt;0,'01_Supuestos'!$F$15,0)))-((('01_Supuestos'!I31*$I145)*'01_Supuestos'!$F$11*($H145-'01_Supuestos'!$F$9))*'01_Supuestos'!$F$18)-($J145*'01_Supuestos'!I32)-(IF('01_Supuestos'!I30=MAX('01_Supuestos'!$C$30:$M$30),'01_Supuestos'!$F$19,0))-(MAX(0,(((('01_Supuestos'!I31*$I145)*'01_Supuestos'!$F$11*($H145-'01_Supuestos'!$F$9))-((('01_Supuestos'!I31*$I145)*'01_Supuestos'!$F$11*($H145-'01_Supuestos'!$F$9))*'01_Supuestos'!$F$12)-(('01_Supuestos'!I31*$I145)*'01_Supuestos'!$F$11*$K145)-(IF(('01_Supuestos'!I31*$I145)&gt;0,'01_Supuestos'!$F$15,0)))-($J145*'01_Supuestos'!I33)))*'01_Supuestos'!$F$16)</f>
        <v/>
      </c>
      <c r="AA145" s="101">
        <f>((('01_Supuestos'!J31*$I145)*'01_Supuestos'!$F$11*($H145-'01_Supuestos'!$F$9))-((('01_Supuestos'!J31*$I145)*'01_Supuestos'!$F$11*($H145-'01_Supuestos'!$F$9))*'01_Supuestos'!$F$12)-(('01_Supuestos'!J31*$I145)*'01_Supuestos'!$F$11*$K145)-(IF(('01_Supuestos'!J31*$I145)&gt;0,'01_Supuestos'!$F$15,0)))-((('01_Supuestos'!J31*$I145)*'01_Supuestos'!$F$11*($H145-'01_Supuestos'!$F$9))*'01_Supuestos'!$F$18)-($J145*'01_Supuestos'!J32)-(IF('01_Supuestos'!J30=MAX('01_Supuestos'!$C$30:$M$30),'01_Supuestos'!$F$19,0))-(MAX(0,(((('01_Supuestos'!J31*$I145)*'01_Supuestos'!$F$11*($H145-'01_Supuestos'!$F$9))-((('01_Supuestos'!J31*$I145)*'01_Supuestos'!$F$11*($H145-'01_Supuestos'!$F$9))*'01_Supuestos'!$F$12)-(('01_Supuestos'!J31*$I145)*'01_Supuestos'!$F$11*$K145)-(IF(('01_Supuestos'!J31*$I145)&gt;0,'01_Supuestos'!$F$15,0)))-($J145*'01_Supuestos'!J33)))*'01_Supuestos'!$F$16)</f>
        <v/>
      </c>
      <c r="AB145" s="101">
        <f>((('01_Supuestos'!K31*$I145)*'01_Supuestos'!$F$11*($H145-'01_Supuestos'!$F$9))-((('01_Supuestos'!K31*$I145)*'01_Supuestos'!$F$11*($H145-'01_Supuestos'!$F$9))*'01_Supuestos'!$F$12)-(('01_Supuestos'!K31*$I145)*'01_Supuestos'!$F$11*$K145)-(IF(('01_Supuestos'!K31*$I145)&gt;0,'01_Supuestos'!$F$15,0)))-((('01_Supuestos'!K31*$I145)*'01_Supuestos'!$F$11*($H145-'01_Supuestos'!$F$9))*'01_Supuestos'!$F$18)-($J145*'01_Supuestos'!K32)-(IF('01_Supuestos'!K30=MAX('01_Supuestos'!$C$30:$M$30),'01_Supuestos'!$F$19,0))-(MAX(0,(((('01_Supuestos'!K31*$I145)*'01_Supuestos'!$F$11*($H145-'01_Supuestos'!$F$9))-((('01_Supuestos'!K31*$I145)*'01_Supuestos'!$F$11*($H145-'01_Supuestos'!$F$9))*'01_Supuestos'!$F$12)-(('01_Supuestos'!K31*$I145)*'01_Supuestos'!$F$11*$K145)-(IF(('01_Supuestos'!K31*$I145)&gt;0,'01_Supuestos'!$F$15,0)))-($J145*'01_Supuestos'!K33)))*'01_Supuestos'!$F$16)</f>
        <v/>
      </c>
      <c r="AC145" s="101">
        <f>((('01_Supuestos'!L31*$I145)*'01_Supuestos'!$F$11*($H145-'01_Supuestos'!$F$9))-((('01_Supuestos'!L31*$I145)*'01_Supuestos'!$F$11*($H145-'01_Supuestos'!$F$9))*'01_Supuestos'!$F$12)-(('01_Supuestos'!L31*$I145)*'01_Supuestos'!$F$11*$K145)-(IF(('01_Supuestos'!L31*$I145)&gt;0,'01_Supuestos'!$F$15,0)))-((('01_Supuestos'!L31*$I145)*'01_Supuestos'!$F$11*($H145-'01_Supuestos'!$F$9))*'01_Supuestos'!$F$18)-($J145*'01_Supuestos'!L32)-(IF('01_Supuestos'!L30=MAX('01_Supuestos'!$C$30:$M$30),'01_Supuestos'!$F$19,0))-(MAX(0,(((('01_Supuestos'!L31*$I145)*'01_Supuestos'!$F$11*($H145-'01_Supuestos'!$F$9))-((('01_Supuestos'!L31*$I145)*'01_Supuestos'!$F$11*($H145-'01_Supuestos'!$F$9))*'01_Supuestos'!$F$12)-(('01_Supuestos'!L31*$I145)*'01_Supuestos'!$F$11*$K145)-(IF(('01_Supuestos'!L31*$I145)&gt;0,'01_Supuestos'!$F$15,0)))-($J145*'01_Supuestos'!L33)))*'01_Supuestos'!$F$16)</f>
        <v/>
      </c>
      <c r="AD145" s="101">
        <f>((('01_Supuestos'!M31*$I145)*'01_Supuestos'!$F$11*($H145-'01_Supuestos'!$F$9))-((('01_Supuestos'!M31*$I145)*'01_Supuestos'!$F$11*($H145-'01_Supuestos'!$F$9))*'01_Supuestos'!$F$12)-(('01_Supuestos'!M31*$I145)*'01_Supuestos'!$F$11*$K145)-(IF(('01_Supuestos'!M31*$I145)&gt;0,'01_Supuestos'!$F$15,0)))-((('01_Supuestos'!M31*$I145)*'01_Supuestos'!$F$11*($H145-'01_Supuestos'!$F$9))*'01_Supuestos'!$F$18)-($J145*'01_Supuestos'!M32)-(IF('01_Supuestos'!M30=MAX('01_Supuestos'!$C$30:$M$30),'01_Supuestos'!$F$19,0))-(MAX(0,(((('01_Supuestos'!M31*$I145)*'01_Supuestos'!$F$11*($H145-'01_Supuestos'!$F$9))-((('01_Supuestos'!M31*$I145)*'01_Supuestos'!$F$11*($H145-'01_Supuestos'!$F$9))*'01_Supuestos'!$F$12)-(('01_Supuestos'!M31*$I145)*'01_Supuestos'!$F$11*$K145)-(IF(('01_Supuestos'!M31*$I145)&gt;0,'01_Supuestos'!$F$15,0)))-($J145*'01_Supuestos'!M33)))*'01_Supuestos'!$F$16)</f>
        <v/>
      </c>
      <c r="AE145" s="101">
        <f>0</f>
        <v/>
      </c>
      <c r="AF145" s="108">
        <f>IF(S145&gt;R145,"Appraisal+Decision",IF(S145&lt;R145,"Develop Now","Indiferente"))</f>
        <v/>
      </c>
    </row>
    <row r="146">
      <c r="A146" s="6" t="n">
        <v>116</v>
      </c>
      <c r="B146" s="27">
        <f>RAND()</f>
        <v/>
      </c>
      <c r="C146" s="27">
        <f>RAND()</f>
        <v/>
      </c>
      <c r="D146" s="27">
        <f>RAND()</f>
        <v/>
      </c>
      <c r="E146" s="27">
        <f>RAND()</f>
        <v/>
      </c>
      <c r="F146" s="27">
        <f>RAND()</f>
        <v/>
      </c>
      <c r="G146" s="27">
        <f>RAND()</f>
        <v/>
      </c>
      <c r="H146" s="102">
        <f>IF(B146&lt;($B$11-$B$10)/($B$12-$B$10), $B$10+SQRT(B146*($B$11-$B$10)*($B$12-$B$10)), $B$12-SQRT((1-B146)*($B$12-$B$11)*($B$12-$B$10)))</f>
        <v/>
      </c>
      <c r="I146" s="27">
        <f>MAX(0.1,NORMINV(C146,$B$13,$B$14))</f>
        <v/>
      </c>
      <c r="J146" s="102">
        <f>'01_Supuestos'!$F$13*MAX(0.65,NORMINV(D146,1,$B$15))</f>
        <v/>
      </c>
      <c r="K146" s="102">
        <f>'01_Supuestos'!$F$14*MAX(0.6,NORMINV(E146,1,$B$16))</f>
        <v/>
      </c>
      <c r="L146" s="102">
        <f>--(F146&lt;=$B$5)</f>
        <v/>
      </c>
      <c r="M146" s="102">
        <f>IF(L146=1, IF(G146&lt;=$B$6, "+", "-"), IF(G146&lt;=(1-$B$7), "+", "-"))</f>
        <v/>
      </c>
      <c r="N146" s="103">
        <f>IF(M146="+",'05_Bayes_Arbol'!$B$16,'05_Bayes_Arbol'!$B$17)</f>
        <v/>
      </c>
      <c r="O146" s="102">
        <f>SUMPRODUCT(T146:AD146,'01_Supuestos'!$C$34:$M$34)</f>
        <v/>
      </c>
      <c r="P146" s="102">
        <f>N146*O146 + (1-N146)*$B$9</f>
        <v/>
      </c>
      <c r="Q146" s="102">
        <f>--(P146&gt;0)</f>
        <v/>
      </c>
      <c r="R146" s="102">
        <f>IF(L146=1,O146,$B$9)</f>
        <v/>
      </c>
      <c r="S146" s="102">
        <f>-$B$8 + IF(Q146=1, IF(L146=1,O146,$B$9), 0)</f>
        <v/>
      </c>
      <c r="T146" s="101">
        <f>((('01_Supuestos'!C31*$I146)*'01_Supuestos'!$F$11*($H146-'01_Supuestos'!$F$9))-((('01_Supuestos'!C31*$I146)*'01_Supuestos'!$F$11*($H146-'01_Supuestos'!$F$9))*'01_Supuestos'!$F$12)-(('01_Supuestos'!C31*$I146)*'01_Supuestos'!$F$11*$K146)-(IF(('01_Supuestos'!C31*$I146)&gt;0,'01_Supuestos'!$F$15,0)))-((('01_Supuestos'!C31*$I146)*'01_Supuestos'!$F$11*($H146-'01_Supuestos'!$F$9))*'01_Supuestos'!$F$18)-($J146*'01_Supuestos'!C32)-(IF('01_Supuestos'!C30=MAX('01_Supuestos'!$C$30:$M$30),'01_Supuestos'!$F$19,0))-(MAX(0,(((('01_Supuestos'!C31*$I146)*'01_Supuestos'!$F$11*($H146-'01_Supuestos'!$F$9))-((('01_Supuestos'!C31*$I146)*'01_Supuestos'!$F$11*($H146-'01_Supuestos'!$F$9))*'01_Supuestos'!$F$12)-(('01_Supuestos'!C31*$I146)*'01_Supuestos'!$F$11*$K146)-(IF(('01_Supuestos'!C31*$I146)&gt;0,'01_Supuestos'!$F$15,0)))-($J146*'01_Supuestos'!C33)))*'01_Supuestos'!$F$16)</f>
        <v/>
      </c>
      <c r="U146" s="101">
        <f>((('01_Supuestos'!D31*$I146)*'01_Supuestos'!$F$11*($H146-'01_Supuestos'!$F$9))-((('01_Supuestos'!D31*$I146)*'01_Supuestos'!$F$11*($H146-'01_Supuestos'!$F$9))*'01_Supuestos'!$F$12)-(('01_Supuestos'!D31*$I146)*'01_Supuestos'!$F$11*$K146)-(IF(('01_Supuestos'!D31*$I146)&gt;0,'01_Supuestos'!$F$15,0)))-((('01_Supuestos'!D31*$I146)*'01_Supuestos'!$F$11*($H146-'01_Supuestos'!$F$9))*'01_Supuestos'!$F$18)-($J146*'01_Supuestos'!D32)-(IF('01_Supuestos'!D30=MAX('01_Supuestos'!$C$30:$M$30),'01_Supuestos'!$F$19,0))-(MAX(0,(((('01_Supuestos'!D31*$I146)*'01_Supuestos'!$F$11*($H146-'01_Supuestos'!$F$9))-((('01_Supuestos'!D31*$I146)*'01_Supuestos'!$F$11*($H146-'01_Supuestos'!$F$9))*'01_Supuestos'!$F$12)-(('01_Supuestos'!D31*$I146)*'01_Supuestos'!$F$11*$K146)-(IF(('01_Supuestos'!D31*$I146)&gt;0,'01_Supuestos'!$F$15,0)))-($J146*'01_Supuestos'!D33)))*'01_Supuestos'!$F$16)</f>
        <v/>
      </c>
      <c r="V146" s="101">
        <f>((('01_Supuestos'!E31*$I146)*'01_Supuestos'!$F$11*($H146-'01_Supuestos'!$F$9))-((('01_Supuestos'!E31*$I146)*'01_Supuestos'!$F$11*($H146-'01_Supuestos'!$F$9))*'01_Supuestos'!$F$12)-(('01_Supuestos'!E31*$I146)*'01_Supuestos'!$F$11*$K146)-(IF(('01_Supuestos'!E31*$I146)&gt;0,'01_Supuestos'!$F$15,0)))-((('01_Supuestos'!E31*$I146)*'01_Supuestos'!$F$11*($H146-'01_Supuestos'!$F$9))*'01_Supuestos'!$F$18)-($J146*'01_Supuestos'!E32)-(IF('01_Supuestos'!E30=MAX('01_Supuestos'!$C$30:$M$30),'01_Supuestos'!$F$19,0))-(MAX(0,(((('01_Supuestos'!E31*$I146)*'01_Supuestos'!$F$11*($H146-'01_Supuestos'!$F$9))-((('01_Supuestos'!E31*$I146)*'01_Supuestos'!$F$11*($H146-'01_Supuestos'!$F$9))*'01_Supuestos'!$F$12)-(('01_Supuestos'!E31*$I146)*'01_Supuestos'!$F$11*$K146)-(IF(('01_Supuestos'!E31*$I146)&gt;0,'01_Supuestos'!$F$15,0)))-($J146*'01_Supuestos'!E33)))*'01_Supuestos'!$F$16)</f>
        <v/>
      </c>
      <c r="W146" s="101">
        <f>((('01_Supuestos'!F31*$I146)*'01_Supuestos'!$F$11*($H146-'01_Supuestos'!$F$9))-((('01_Supuestos'!F31*$I146)*'01_Supuestos'!$F$11*($H146-'01_Supuestos'!$F$9))*'01_Supuestos'!$F$12)-(('01_Supuestos'!F31*$I146)*'01_Supuestos'!$F$11*$K146)-(IF(('01_Supuestos'!F31*$I146)&gt;0,'01_Supuestos'!$F$15,0)))-((('01_Supuestos'!F31*$I146)*'01_Supuestos'!$F$11*($H146-'01_Supuestos'!$F$9))*'01_Supuestos'!$F$18)-($J146*'01_Supuestos'!F32)-(IF('01_Supuestos'!F30=MAX('01_Supuestos'!$C$30:$M$30),'01_Supuestos'!$F$19,0))-(MAX(0,(((('01_Supuestos'!F31*$I146)*'01_Supuestos'!$F$11*($H146-'01_Supuestos'!$F$9))-((('01_Supuestos'!F31*$I146)*'01_Supuestos'!$F$11*($H146-'01_Supuestos'!$F$9))*'01_Supuestos'!$F$12)-(('01_Supuestos'!F31*$I146)*'01_Supuestos'!$F$11*$K146)-(IF(('01_Supuestos'!F31*$I146)&gt;0,'01_Supuestos'!$F$15,0)))-($J146*'01_Supuestos'!F33)))*'01_Supuestos'!$F$16)</f>
        <v/>
      </c>
      <c r="X146" s="101">
        <f>((('01_Supuestos'!G31*$I146)*'01_Supuestos'!$F$11*($H146-'01_Supuestos'!$F$9))-((('01_Supuestos'!G31*$I146)*'01_Supuestos'!$F$11*($H146-'01_Supuestos'!$F$9))*'01_Supuestos'!$F$12)-(('01_Supuestos'!G31*$I146)*'01_Supuestos'!$F$11*$K146)-(IF(('01_Supuestos'!G31*$I146)&gt;0,'01_Supuestos'!$F$15,0)))-((('01_Supuestos'!G31*$I146)*'01_Supuestos'!$F$11*($H146-'01_Supuestos'!$F$9))*'01_Supuestos'!$F$18)-($J146*'01_Supuestos'!G32)-(IF('01_Supuestos'!G30=MAX('01_Supuestos'!$C$30:$M$30),'01_Supuestos'!$F$19,0))-(MAX(0,(((('01_Supuestos'!G31*$I146)*'01_Supuestos'!$F$11*($H146-'01_Supuestos'!$F$9))-((('01_Supuestos'!G31*$I146)*'01_Supuestos'!$F$11*($H146-'01_Supuestos'!$F$9))*'01_Supuestos'!$F$12)-(('01_Supuestos'!G31*$I146)*'01_Supuestos'!$F$11*$K146)-(IF(('01_Supuestos'!G31*$I146)&gt;0,'01_Supuestos'!$F$15,0)))-($J146*'01_Supuestos'!G33)))*'01_Supuestos'!$F$16)</f>
        <v/>
      </c>
      <c r="Y146" s="101">
        <f>((('01_Supuestos'!H31*$I146)*'01_Supuestos'!$F$11*($H146-'01_Supuestos'!$F$9))-((('01_Supuestos'!H31*$I146)*'01_Supuestos'!$F$11*($H146-'01_Supuestos'!$F$9))*'01_Supuestos'!$F$12)-(('01_Supuestos'!H31*$I146)*'01_Supuestos'!$F$11*$K146)-(IF(('01_Supuestos'!H31*$I146)&gt;0,'01_Supuestos'!$F$15,0)))-((('01_Supuestos'!H31*$I146)*'01_Supuestos'!$F$11*($H146-'01_Supuestos'!$F$9))*'01_Supuestos'!$F$18)-($J146*'01_Supuestos'!H32)-(IF('01_Supuestos'!H30=MAX('01_Supuestos'!$C$30:$M$30),'01_Supuestos'!$F$19,0))-(MAX(0,(((('01_Supuestos'!H31*$I146)*'01_Supuestos'!$F$11*($H146-'01_Supuestos'!$F$9))-((('01_Supuestos'!H31*$I146)*'01_Supuestos'!$F$11*($H146-'01_Supuestos'!$F$9))*'01_Supuestos'!$F$12)-(('01_Supuestos'!H31*$I146)*'01_Supuestos'!$F$11*$K146)-(IF(('01_Supuestos'!H31*$I146)&gt;0,'01_Supuestos'!$F$15,0)))-($J146*'01_Supuestos'!H33)))*'01_Supuestos'!$F$16)</f>
        <v/>
      </c>
      <c r="Z146" s="101">
        <f>((('01_Supuestos'!I31*$I146)*'01_Supuestos'!$F$11*($H146-'01_Supuestos'!$F$9))-((('01_Supuestos'!I31*$I146)*'01_Supuestos'!$F$11*($H146-'01_Supuestos'!$F$9))*'01_Supuestos'!$F$12)-(('01_Supuestos'!I31*$I146)*'01_Supuestos'!$F$11*$K146)-(IF(('01_Supuestos'!I31*$I146)&gt;0,'01_Supuestos'!$F$15,0)))-((('01_Supuestos'!I31*$I146)*'01_Supuestos'!$F$11*($H146-'01_Supuestos'!$F$9))*'01_Supuestos'!$F$18)-($J146*'01_Supuestos'!I32)-(IF('01_Supuestos'!I30=MAX('01_Supuestos'!$C$30:$M$30),'01_Supuestos'!$F$19,0))-(MAX(0,(((('01_Supuestos'!I31*$I146)*'01_Supuestos'!$F$11*($H146-'01_Supuestos'!$F$9))-((('01_Supuestos'!I31*$I146)*'01_Supuestos'!$F$11*($H146-'01_Supuestos'!$F$9))*'01_Supuestos'!$F$12)-(('01_Supuestos'!I31*$I146)*'01_Supuestos'!$F$11*$K146)-(IF(('01_Supuestos'!I31*$I146)&gt;0,'01_Supuestos'!$F$15,0)))-($J146*'01_Supuestos'!I33)))*'01_Supuestos'!$F$16)</f>
        <v/>
      </c>
      <c r="AA146" s="101">
        <f>((('01_Supuestos'!J31*$I146)*'01_Supuestos'!$F$11*($H146-'01_Supuestos'!$F$9))-((('01_Supuestos'!J31*$I146)*'01_Supuestos'!$F$11*($H146-'01_Supuestos'!$F$9))*'01_Supuestos'!$F$12)-(('01_Supuestos'!J31*$I146)*'01_Supuestos'!$F$11*$K146)-(IF(('01_Supuestos'!J31*$I146)&gt;0,'01_Supuestos'!$F$15,0)))-((('01_Supuestos'!J31*$I146)*'01_Supuestos'!$F$11*($H146-'01_Supuestos'!$F$9))*'01_Supuestos'!$F$18)-($J146*'01_Supuestos'!J32)-(IF('01_Supuestos'!J30=MAX('01_Supuestos'!$C$30:$M$30),'01_Supuestos'!$F$19,0))-(MAX(0,(((('01_Supuestos'!J31*$I146)*'01_Supuestos'!$F$11*($H146-'01_Supuestos'!$F$9))-((('01_Supuestos'!J31*$I146)*'01_Supuestos'!$F$11*($H146-'01_Supuestos'!$F$9))*'01_Supuestos'!$F$12)-(('01_Supuestos'!J31*$I146)*'01_Supuestos'!$F$11*$K146)-(IF(('01_Supuestos'!J31*$I146)&gt;0,'01_Supuestos'!$F$15,0)))-($J146*'01_Supuestos'!J33)))*'01_Supuestos'!$F$16)</f>
        <v/>
      </c>
      <c r="AB146" s="101">
        <f>((('01_Supuestos'!K31*$I146)*'01_Supuestos'!$F$11*($H146-'01_Supuestos'!$F$9))-((('01_Supuestos'!K31*$I146)*'01_Supuestos'!$F$11*($H146-'01_Supuestos'!$F$9))*'01_Supuestos'!$F$12)-(('01_Supuestos'!K31*$I146)*'01_Supuestos'!$F$11*$K146)-(IF(('01_Supuestos'!K31*$I146)&gt;0,'01_Supuestos'!$F$15,0)))-((('01_Supuestos'!K31*$I146)*'01_Supuestos'!$F$11*($H146-'01_Supuestos'!$F$9))*'01_Supuestos'!$F$18)-($J146*'01_Supuestos'!K32)-(IF('01_Supuestos'!K30=MAX('01_Supuestos'!$C$30:$M$30),'01_Supuestos'!$F$19,0))-(MAX(0,(((('01_Supuestos'!K31*$I146)*'01_Supuestos'!$F$11*($H146-'01_Supuestos'!$F$9))-((('01_Supuestos'!K31*$I146)*'01_Supuestos'!$F$11*($H146-'01_Supuestos'!$F$9))*'01_Supuestos'!$F$12)-(('01_Supuestos'!K31*$I146)*'01_Supuestos'!$F$11*$K146)-(IF(('01_Supuestos'!K31*$I146)&gt;0,'01_Supuestos'!$F$15,0)))-($J146*'01_Supuestos'!K33)))*'01_Supuestos'!$F$16)</f>
        <v/>
      </c>
      <c r="AC146" s="101">
        <f>((('01_Supuestos'!L31*$I146)*'01_Supuestos'!$F$11*($H146-'01_Supuestos'!$F$9))-((('01_Supuestos'!L31*$I146)*'01_Supuestos'!$F$11*($H146-'01_Supuestos'!$F$9))*'01_Supuestos'!$F$12)-(('01_Supuestos'!L31*$I146)*'01_Supuestos'!$F$11*$K146)-(IF(('01_Supuestos'!L31*$I146)&gt;0,'01_Supuestos'!$F$15,0)))-((('01_Supuestos'!L31*$I146)*'01_Supuestos'!$F$11*($H146-'01_Supuestos'!$F$9))*'01_Supuestos'!$F$18)-($J146*'01_Supuestos'!L32)-(IF('01_Supuestos'!L30=MAX('01_Supuestos'!$C$30:$M$30),'01_Supuestos'!$F$19,0))-(MAX(0,(((('01_Supuestos'!L31*$I146)*'01_Supuestos'!$F$11*($H146-'01_Supuestos'!$F$9))-((('01_Supuestos'!L31*$I146)*'01_Supuestos'!$F$11*($H146-'01_Supuestos'!$F$9))*'01_Supuestos'!$F$12)-(('01_Supuestos'!L31*$I146)*'01_Supuestos'!$F$11*$K146)-(IF(('01_Supuestos'!L31*$I146)&gt;0,'01_Supuestos'!$F$15,0)))-($J146*'01_Supuestos'!L33)))*'01_Supuestos'!$F$16)</f>
        <v/>
      </c>
      <c r="AD146" s="101">
        <f>((('01_Supuestos'!M31*$I146)*'01_Supuestos'!$F$11*($H146-'01_Supuestos'!$F$9))-((('01_Supuestos'!M31*$I146)*'01_Supuestos'!$F$11*($H146-'01_Supuestos'!$F$9))*'01_Supuestos'!$F$12)-(('01_Supuestos'!M31*$I146)*'01_Supuestos'!$F$11*$K146)-(IF(('01_Supuestos'!M31*$I146)&gt;0,'01_Supuestos'!$F$15,0)))-((('01_Supuestos'!M31*$I146)*'01_Supuestos'!$F$11*($H146-'01_Supuestos'!$F$9))*'01_Supuestos'!$F$18)-($J146*'01_Supuestos'!M32)-(IF('01_Supuestos'!M30=MAX('01_Supuestos'!$C$30:$M$30),'01_Supuestos'!$F$19,0))-(MAX(0,(((('01_Supuestos'!M31*$I146)*'01_Supuestos'!$F$11*($H146-'01_Supuestos'!$F$9))-((('01_Supuestos'!M31*$I146)*'01_Supuestos'!$F$11*($H146-'01_Supuestos'!$F$9))*'01_Supuestos'!$F$12)-(('01_Supuestos'!M31*$I146)*'01_Supuestos'!$F$11*$K146)-(IF(('01_Supuestos'!M31*$I146)&gt;0,'01_Supuestos'!$F$15,0)))-($J146*'01_Supuestos'!M33)))*'01_Supuestos'!$F$16)</f>
        <v/>
      </c>
      <c r="AE146" s="101">
        <f>0</f>
        <v/>
      </c>
      <c r="AF146" s="108">
        <f>IF(S146&gt;R146,"Appraisal+Decision",IF(S146&lt;R146,"Develop Now","Indiferente"))</f>
        <v/>
      </c>
    </row>
    <row r="147">
      <c r="A147" s="6" t="n">
        <v>117</v>
      </c>
      <c r="B147" s="27">
        <f>RAND()</f>
        <v/>
      </c>
      <c r="C147" s="27">
        <f>RAND()</f>
        <v/>
      </c>
      <c r="D147" s="27">
        <f>RAND()</f>
        <v/>
      </c>
      <c r="E147" s="27">
        <f>RAND()</f>
        <v/>
      </c>
      <c r="F147" s="27">
        <f>RAND()</f>
        <v/>
      </c>
      <c r="G147" s="27">
        <f>RAND()</f>
        <v/>
      </c>
      <c r="H147" s="102">
        <f>IF(B147&lt;($B$11-$B$10)/($B$12-$B$10), $B$10+SQRT(B147*($B$11-$B$10)*($B$12-$B$10)), $B$12-SQRT((1-B147)*($B$12-$B$11)*($B$12-$B$10)))</f>
        <v/>
      </c>
      <c r="I147" s="27">
        <f>MAX(0.1,NORMINV(C147,$B$13,$B$14))</f>
        <v/>
      </c>
      <c r="J147" s="102">
        <f>'01_Supuestos'!$F$13*MAX(0.65,NORMINV(D147,1,$B$15))</f>
        <v/>
      </c>
      <c r="K147" s="102">
        <f>'01_Supuestos'!$F$14*MAX(0.6,NORMINV(E147,1,$B$16))</f>
        <v/>
      </c>
      <c r="L147" s="102">
        <f>--(F147&lt;=$B$5)</f>
        <v/>
      </c>
      <c r="M147" s="102">
        <f>IF(L147=1, IF(G147&lt;=$B$6, "+", "-"), IF(G147&lt;=(1-$B$7), "+", "-"))</f>
        <v/>
      </c>
      <c r="N147" s="103">
        <f>IF(M147="+",'05_Bayes_Arbol'!$B$16,'05_Bayes_Arbol'!$B$17)</f>
        <v/>
      </c>
      <c r="O147" s="102">
        <f>SUMPRODUCT(T147:AD147,'01_Supuestos'!$C$34:$M$34)</f>
        <v/>
      </c>
      <c r="P147" s="102">
        <f>N147*O147 + (1-N147)*$B$9</f>
        <v/>
      </c>
      <c r="Q147" s="102">
        <f>--(P147&gt;0)</f>
        <v/>
      </c>
      <c r="R147" s="102">
        <f>IF(L147=1,O147,$B$9)</f>
        <v/>
      </c>
      <c r="S147" s="102">
        <f>-$B$8 + IF(Q147=1, IF(L147=1,O147,$B$9), 0)</f>
        <v/>
      </c>
      <c r="T147" s="101">
        <f>((('01_Supuestos'!C31*$I147)*'01_Supuestos'!$F$11*($H147-'01_Supuestos'!$F$9))-((('01_Supuestos'!C31*$I147)*'01_Supuestos'!$F$11*($H147-'01_Supuestos'!$F$9))*'01_Supuestos'!$F$12)-(('01_Supuestos'!C31*$I147)*'01_Supuestos'!$F$11*$K147)-(IF(('01_Supuestos'!C31*$I147)&gt;0,'01_Supuestos'!$F$15,0)))-((('01_Supuestos'!C31*$I147)*'01_Supuestos'!$F$11*($H147-'01_Supuestos'!$F$9))*'01_Supuestos'!$F$18)-($J147*'01_Supuestos'!C32)-(IF('01_Supuestos'!C30=MAX('01_Supuestos'!$C$30:$M$30),'01_Supuestos'!$F$19,0))-(MAX(0,(((('01_Supuestos'!C31*$I147)*'01_Supuestos'!$F$11*($H147-'01_Supuestos'!$F$9))-((('01_Supuestos'!C31*$I147)*'01_Supuestos'!$F$11*($H147-'01_Supuestos'!$F$9))*'01_Supuestos'!$F$12)-(('01_Supuestos'!C31*$I147)*'01_Supuestos'!$F$11*$K147)-(IF(('01_Supuestos'!C31*$I147)&gt;0,'01_Supuestos'!$F$15,0)))-($J147*'01_Supuestos'!C33)))*'01_Supuestos'!$F$16)</f>
        <v/>
      </c>
      <c r="U147" s="101">
        <f>((('01_Supuestos'!D31*$I147)*'01_Supuestos'!$F$11*($H147-'01_Supuestos'!$F$9))-((('01_Supuestos'!D31*$I147)*'01_Supuestos'!$F$11*($H147-'01_Supuestos'!$F$9))*'01_Supuestos'!$F$12)-(('01_Supuestos'!D31*$I147)*'01_Supuestos'!$F$11*$K147)-(IF(('01_Supuestos'!D31*$I147)&gt;0,'01_Supuestos'!$F$15,0)))-((('01_Supuestos'!D31*$I147)*'01_Supuestos'!$F$11*($H147-'01_Supuestos'!$F$9))*'01_Supuestos'!$F$18)-($J147*'01_Supuestos'!D32)-(IF('01_Supuestos'!D30=MAX('01_Supuestos'!$C$30:$M$30),'01_Supuestos'!$F$19,0))-(MAX(0,(((('01_Supuestos'!D31*$I147)*'01_Supuestos'!$F$11*($H147-'01_Supuestos'!$F$9))-((('01_Supuestos'!D31*$I147)*'01_Supuestos'!$F$11*($H147-'01_Supuestos'!$F$9))*'01_Supuestos'!$F$12)-(('01_Supuestos'!D31*$I147)*'01_Supuestos'!$F$11*$K147)-(IF(('01_Supuestos'!D31*$I147)&gt;0,'01_Supuestos'!$F$15,0)))-($J147*'01_Supuestos'!D33)))*'01_Supuestos'!$F$16)</f>
        <v/>
      </c>
      <c r="V147" s="101">
        <f>((('01_Supuestos'!E31*$I147)*'01_Supuestos'!$F$11*($H147-'01_Supuestos'!$F$9))-((('01_Supuestos'!E31*$I147)*'01_Supuestos'!$F$11*($H147-'01_Supuestos'!$F$9))*'01_Supuestos'!$F$12)-(('01_Supuestos'!E31*$I147)*'01_Supuestos'!$F$11*$K147)-(IF(('01_Supuestos'!E31*$I147)&gt;0,'01_Supuestos'!$F$15,0)))-((('01_Supuestos'!E31*$I147)*'01_Supuestos'!$F$11*($H147-'01_Supuestos'!$F$9))*'01_Supuestos'!$F$18)-($J147*'01_Supuestos'!E32)-(IF('01_Supuestos'!E30=MAX('01_Supuestos'!$C$30:$M$30),'01_Supuestos'!$F$19,0))-(MAX(0,(((('01_Supuestos'!E31*$I147)*'01_Supuestos'!$F$11*($H147-'01_Supuestos'!$F$9))-((('01_Supuestos'!E31*$I147)*'01_Supuestos'!$F$11*($H147-'01_Supuestos'!$F$9))*'01_Supuestos'!$F$12)-(('01_Supuestos'!E31*$I147)*'01_Supuestos'!$F$11*$K147)-(IF(('01_Supuestos'!E31*$I147)&gt;0,'01_Supuestos'!$F$15,0)))-($J147*'01_Supuestos'!E33)))*'01_Supuestos'!$F$16)</f>
        <v/>
      </c>
      <c r="W147" s="101">
        <f>((('01_Supuestos'!F31*$I147)*'01_Supuestos'!$F$11*($H147-'01_Supuestos'!$F$9))-((('01_Supuestos'!F31*$I147)*'01_Supuestos'!$F$11*($H147-'01_Supuestos'!$F$9))*'01_Supuestos'!$F$12)-(('01_Supuestos'!F31*$I147)*'01_Supuestos'!$F$11*$K147)-(IF(('01_Supuestos'!F31*$I147)&gt;0,'01_Supuestos'!$F$15,0)))-((('01_Supuestos'!F31*$I147)*'01_Supuestos'!$F$11*($H147-'01_Supuestos'!$F$9))*'01_Supuestos'!$F$18)-($J147*'01_Supuestos'!F32)-(IF('01_Supuestos'!F30=MAX('01_Supuestos'!$C$30:$M$30),'01_Supuestos'!$F$19,0))-(MAX(0,(((('01_Supuestos'!F31*$I147)*'01_Supuestos'!$F$11*($H147-'01_Supuestos'!$F$9))-((('01_Supuestos'!F31*$I147)*'01_Supuestos'!$F$11*($H147-'01_Supuestos'!$F$9))*'01_Supuestos'!$F$12)-(('01_Supuestos'!F31*$I147)*'01_Supuestos'!$F$11*$K147)-(IF(('01_Supuestos'!F31*$I147)&gt;0,'01_Supuestos'!$F$15,0)))-($J147*'01_Supuestos'!F33)))*'01_Supuestos'!$F$16)</f>
        <v/>
      </c>
      <c r="X147" s="101">
        <f>((('01_Supuestos'!G31*$I147)*'01_Supuestos'!$F$11*($H147-'01_Supuestos'!$F$9))-((('01_Supuestos'!G31*$I147)*'01_Supuestos'!$F$11*($H147-'01_Supuestos'!$F$9))*'01_Supuestos'!$F$12)-(('01_Supuestos'!G31*$I147)*'01_Supuestos'!$F$11*$K147)-(IF(('01_Supuestos'!G31*$I147)&gt;0,'01_Supuestos'!$F$15,0)))-((('01_Supuestos'!G31*$I147)*'01_Supuestos'!$F$11*($H147-'01_Supuestos'!$F$9))*'01_Supuestos'!$F$18)-($J147*'01_Supuestos'!G32)-(IF('01_Supuestos'!G30=MAX('01_Supuestos'!$C$30:$M$30),'01_Supuestos'!$F$19,0))-(MAX(0,(((('01_Supuestos'!G31*$I147)*'01_Supuestos'!$F$11*($H147-'01_Supuestos'!$F$9))-((('01_Supuestos'!G31*$I147)*'01_Supuestos'!$F$11*($H147-'01_Supuestos'!$F$9))*'01_Supuestos'!$F$12)-(('01_Supuestos'!G31*$I147)*'01_Supuestos'!$F$11*$K147)-(IF(('01_Supuestos'!G31*$I147)&gt;0,'01_Supuestos'!$F$15,0)))-($J147*'01_Supuestos'!G33)))*'01_Supuestos'!$F$16)</f>
        <v/>
      </c>
      <c r="Y147" s="101">
        <f>((('01_Supuestos'!H31*$I147)*'01_Supuestos'!$F$11*($H147-'01_Supuestos'!$F$9))-((('01_Supuestos'!H31*$I147)*'01_Supuestos'!$F$11*($H147-'01_Supuestos'!$F$9))*'01_Supuestos'!$F$12)-(('01_Supuestos'!H31*$I147)*'01_Supuestos'!$F$11*$K147)-(IF(('01_Supuestos'!H31*$I147)&gt;0,'01_Supuestos'!$F$15,0)))-((('01_Supuestos'!H31*$I147)*'01_Supuestos'!$F$11*($H147-'01_Supuestos'!$F$9))*'01_Supuestos'!$F$18)-($J147*'01_Supuestos'!H32)-(IF('01_Supuestos'!H30=MAX('01_Supuestos'!$C$30:$M$30),'01_Supuestos'!$F$19,0))-(MAX(0,(((('01_Supuestos'!H31*$I147)*'01_Supuestos'!$F$11*($H147-'01_Supuestos'!$F$9))-((('01_Supuestos'!H31*$I147)*'01_Supuestos'!$F$11*($H147-'01_Supuestos'!$F$9))*'01_Supuestos'!$F$12)-(('01_Supuestos'!H31*$I147)*'01_Supuestos'!$F$11*$K147)-(IF(('01_Supuestos'!H31*$I147)&gt;0,'01_Supuestos'!$F$15,0)))-($J147*'01_Supuestos'!H33)))*'01_Supuestos'!$F$16)</f>
        <v/>
      </c>
      <c r="Z147" s="101">
        <f>((('01_Supuestos'!I31*$I147)*'01_Supuestos'!$F$11*($H147-'01_Supuestos'!$F$9))-((('01_Supuestos'!I31*$I147)*'01_Supuestos'!$F$11*($H147-'01_Supuestos'!$F$9))*'01_Supuestos'!$F$12)-(('01_Supuestos'!I31*$I147)*'01_Supuestos'!$F$11*$K147)-(IF(('01_Supuestos'!I31*$I147)&gt;0,'01_Supuestos'!$F$15,0)))-((('01_Supuestos'!I31*$I147)*'01_Supuestos'!$F$11*($H147-'01_Supuestos'!$F$9))*'01_Supuestos'!$F$18)-($J147*'01_Supuestos'!I32)-(IF('01_Supuestos'!I30=MAX('01_Supuestos'!$C$30:$M$30),'01_Supuestos'!$F$19,0))-(MAX(0,(((('01_Supuestos'!I31*$I147)*'01_Supuestos'!$F$11*($H147-'01_Supuestos'!$F$9))-((('01_Supuestos'!I31*$I147)*'01_Supuestos'!$F$11*($H147-'01_Supuestos'!$F$9))*'01_Supuestos'!$F$12)-(('01_Supuestos'!I31*$I147)*'01_Supuestos'!$F$11*$K147)-(IF(('01_Supuestos'!I31*$I147)&gt;0,'01_Supuestos'!$F$15,0)))-($J147*'01_Supuestos'!I33)))*'01_Supuestos'!$F$16)</f>
        <v/>
      </c>
      <c r="AA147" s="101">
        <f>((('01_Supuestos'!J31*$I147)*'01_Supuestos'!$F$11*($H147-'01_Supuestos'!$F$9))-((('01_Supuestos'!J31*$I147)*'01_Supuestos'!$F$11*($H147-'01_Supuestos'!$F$9))*'01_Supuestos'!$F$12)-(('01_Supuestos'!J31*$I147)*'01_Supuestos'!$F$11*$K147)-(IF(('01_Supuestos'!J31*$I147)&gt;0,'01_Supuestos'!$F$15,0)))-((('01_Supuestos'!J31*$I147)*'01_Supuestos'!$F$11*($H147-'01_Supuestos'!$F$9))*'01_Supuestos'!$F$18)-($J147*'01_Supuestos'!J32)-(IF('01_Supuestos'!J30=MAX('01_Supuestos'!$C$30:$M$30),'01_Supuestos'!$F$19,0))-(MAX(0,(((('01_Supuestos'!J31*$I147)*'01_Supuestos'!$F$11*($H147-'01_Supuestos'!$F$9))-((('01_Supuestos'!J31*$I147)*'01_Supuestos'!$F$11*($H147-'01_Supuestos'!$F$9))*'01_Supuestos'!$F$12)-(('01_Supuestos'!J31*$I147)*'01_Supuestos'!$F$11*$K147)-(IF(('01_Supuestos'!J31*$I147)&gt;0,'01_Supuestos'!$F$15,0)))-($J147*'01_Supuestos'!J33)))*'01_Supuestos'!$F$16)</f>
        <v/>
      </c>
      <c r="AB147" s="101">
        <f>((('01_Supuestos'!K31*$I147)*'01_Supuestos'!$F$11*($H147-'01_Supuestos'!$F$9))-((('01_Supuestos'!K31*$I147)*'01_Supuestos'!$F$11*($H147-'01_Supuestos'!$F$9))*'01_Supuestos'!$F$12)-(('01_Supuestos'!K31*$I147)*'01_Supuestos'!$F$11*$K147)-(IF(('01_Supuestos'!K31*$I147)&gt;0,'01_Supuestos'!$F$15,0)))-((('01_Supuestos'!K31*$I147)*'01_Supuestos'!$F$11*($H147-'01_Supuestos'!$F$9))*'01_Supuestos'!$F$18)-($J147*'01_Supuestos'!K32)-(IF('01_Supuestos'!K30=MAX('01_Supuestos'!$C$30:$M$30),'01_Supuestos'!$F$19,0))-(MAX(0,(((('01_Supuestos'!K31*$I147)*'01_Supuestos'!$F$11*($H147-'01_Supuestos'!$F$9))-((('01_Supuestos'!K31*$I147)*'01_Supuestos'!$F$11*($H147-'01_Supuestos'!$F$9))*'01_Supuestos'!$F$12)-(('01_Supuestos'!K31*$I147)*'01_Supuestos'!$F$11*$K147)-(IF(('01_Supuestos'!K31*$I147)&gt;0,'01_Supuestos'!$F$15,0)))-($J147*'01_Supuestos'!K33)))*'01_Supuestos'!$F$16)</f>
        <v/>
      </c>
      <c r="AC147" s="101">
        <f>((('01_Supuestos'!L31*$I147)*'01_Supuestos'!$F$11*($H147-'01_Supuestos'!$F$9))-((('01_Supuestos'!L31*$I147)*'01_Supuestos'!$F$11*($H147-'01_Supuestos'!$F$9))*'01_Supuestos'!$F$12)-(('01_Supuestos'!L31*$I147)*'01_Supuestos'!$F$11*$K147)-(IF(('01_Supuestos'!L31*$I147)&gt;0,'01_Supuestos'!$F$15,0)))-((('01_Supuestos'!L31*$I147)*'01_Supuestos'!$F$11*($H147-'01_Supuestos'!$F$9))*'01_Supuestos'!$F$18)-($J147*'01_Supuestos'!L32)-(IF('01_Supuestos'!L30=MAX('01_Supuestos'!$C$30:$M$30),'01_Supuestos'!$F$19,0))-(MAX(0,(((('01_Supuestos'!L31*$I147)*'01_Supuestos'!$F$11*($H147-'01_Supuestos'!$F$9))-((('01_Supuestos'!L31*$I147)*'01_Supuestos'!$F$11*($H147-'01_Supuestos'!$F$9))*'01_Supuestos'!$F$12)-(('01_Supuestos'!L31*$I147)*'01_Supuestos'!$F$11*$K147)-(IF(('01_Supuestos'!L31*$I147)&gt;0,'01_Supuestos'!$F$15,0)))-($J147*'01_Supuestos'!L33)))*'01_Supuestos'!$F$16)</f>
        <v/>
      </c>
      <c r="AD147" s="101">
        <f>((('01_Supuestos'!M31*$I147)*'01_Supuestos'!$F$11*($H147-'01_Supuestos'!$F$9))-((('01_Supuestos'!M31*$I147)*'01_Supuestos'!$F$11*($H147-'01_Supuestos'!$F$9))*'01_Supuestos'!$F$12)-(('01_Supuestos'!M31*$I147)*'01_Supuestos'!$F$11*$K147)-(IF(('01_Supuestos'!M31*$I147)&gt;0,'01_Supuestos'!$F$15,0)))-((('01_Supuestos'!M31*$I147)*'01_Supuestos'!$F$11*($H147-'01_Supuestos'!$F$9))*'01_Supuestos'!$F$18)-($J147*'01_Supuestos'!M32)-(IF('01_Supuestos'!M30=MAX('01_Supuestos'!$C$30:$M$30),'01_Supuestos'!$F$19,0))-(MAX(0,(((('01_Supuestos'!M31*$I147)*'01_Supuestos'!$F$11*($H147-'01_Supuestos'!$F$9))-((('01_Supuestos'!M31*$I147)*'01_Supuestos'!$F$11*($H147-'01_Supuestos'!$F$9))*'01_Supuestos'!$F$12)-(('01_Supuestos'!M31*$I147)*'01_Supuestos'!$F$11*$K147)-(IF(('01_Supuestos'!M31*$I147)&gt;0,'01_Supuestos'!$F$15,0)))-($J147*'01_Supuestos'!M33)))*'01_Supuestos'!$F$16)</f>
        <v/>
      </c>
      <c r="AE147" s="101">
        <f>0</f>
        <v/>
      </c>
      <c r="AF147" s="108">
        <f>IF(S147&gt;R147,"Appraisal+Decision",IF(S147&lt;R147,"Develop Now","Indiferente"))</f>
        <v/>
      </c>
    </row>
    <row r="148">
      <c r="A148" s="6" t="n">
        <v>118</v>
      </c>
      <c r="B148" s="27">
        <f>RAND()</f>
        <v/>
      </c>
      <c r="C148" s="27">
        <f>RAND()</f>
        <v/>
      </c>
      <c r="D148" s="27">
        <f>RAND()</f>
        <v/>
      </c>
      <c r="E148" s="27">
        <f>RAND()</f>
        <v/>
      </c>
      <c r="F148" s="27">
        <f>RAND()</f>
        <v/>
      </c>
      <c r="G148" s="27">
        <f>RAND()</f>
        <v/>
      </c>
      <c r="H148" s="102">
        <f>IF(B148&lt;($B$11-$B$10)/($B$12-$B$10), $B$10+SQRT(B148*($B$11-$B$10)*($B$12-$B$10)), $B$12-SQRT((1-B148)*($B$12-$B$11)*($B$12-$B$10)))</f>
        <v/>
      </c>
      <c r="I148" s="27">
        <f>MAX(0.1,NORMINV(C148,$B$13,$B$14))</f>
        <v/>
      </c>
      <c r="J148" s="102">
        <f>'01_Supuestos'!$F$13*MAX(0.65,NORMINV(D148,1,$B$15))</f>
        <v/>
      </c>
      <c r="K148" s="102">
        <f>'01_Supuestos'!$F$14*MAX(0.6,NORMINV(E148,1,$B$16))</f>
        <v/>
      </c>
      <c r="L148" s="102">
        <f>--(F148&lt;=$B$5)</f>
        <v/>
      </c>
      <c r="M148" s="102">
        <f>IF(L148=1, IF(G148&lt;=$B$6, "+", "-"), IF(G148&lt;=(1-$B$7), "+", "-"))</f>
        <v/>
      </c>
      <c r="N148" s="103">
        <f>IF(M148="+",'05_Bayes_Arbol'!$B$16,'05_Bayes_Arbol'!$B$17)</f>
        <v/>
      </c>
      <c r="O148" s="102">
        <f>SUMPRODUCT(T148:AD148,'01_Supuestos'!$C$34:$M$34)</f>
        <v/>
      </c>
      <c r="P148" s="102">
        <f>N148*O148 + (1-N148)*$B$9</f>
        <v/>
      </c>
      <c r="Q148" s="102">
        <f>--(P148&gt;0)</f>
        <v/>
      </c>
      <c r="R148" s="102">
        <f>IF(L148=1,O148,$B$9)</f>
        <v/>
      </c>
      <c r="S148" s="102">
        <f>-$B$8 + IF(Q148=1, IF(L148=1,O148,$B$9), 0)</f>
        <v/>
      </c>
      <c r="T148" s="101">
        <f>((('01_Supuestos'!C31*$I148)*'01_Supuestos'!$F$11*($H148-'01_Supuestos'!$F$9))-((('01_Supuestos'!C31*$I148)*'01_Supuestos'!$F$11*($H148-'01_Supuestos'!$F$9))*'01_Supuestos'!$F$12)-(('01_Supuestos'!C31*$I148)*'01_Supuestos'!$F$11*$K148)-(IF(('01_Supuestos'!C31*$I148)&gt;0,'01_Supuestos'!$F$15,0)))-((('01_Supuestos'!C31*$I148)*'01_Supuestos'!$F$11*($H148-'01_Supuestos'!$F$9))*'01_Supuestos'!$F$18)-($J148*'01_Supuestos'!C32)-(IF('01_Supuestos'!C30=MAX('01_Supuestos'!$C$30:$M$30),'01_Supuestos'!$F$19,0))-(MAX(0,(((('01_Supuestos'!C31*$I148)*'01_Supuestos'!$F$11*($H148-'01_Supuestos'!$F$9))-((('01_Supuestos'!C31*$I148)*'01_Supuestos'!$F$11*($H148-'01_Supuestos'!$F$9))*'01_Supuestos'!$F$12)-(('01_Supuestos'!C31*$I148)*'01_Supuestos'!$F$11*$K148)-(IF(('01_Supuestos'!C31*$I148)&gt;0,'01_Supuestos'!$F$15,0)))-($J148*'01_Supuestos'!C33)))*'01_Supuestos'!$F$16)</f>
        <v/>
      </c>
      <c r="U148" s="101">
        <f>((('01_Supuestos'!D31*$I148)*'01_Supuestos'!$F$11*($H148-'01_Supuestos'!$F$9))-((('01_Supuestos'!D31*$I148)*'01_Supuestos'!$F$11*($H148-'01_Supuestos'!$F$9))*'01_Supuestos'!$F$12)-(('01_Supuestos'!D31*$I148)*'01_Supuestos'!$F$11*$K148)-(IF(('01_Supuestos'!D31*$I148)&gt;0,'01_Supuestos'!$F$15,0)))-((('01_Supuestos'!D31*$I148)*'01_Supuestos'!$F$11*($H148-'01_Supuestos'!$F$9))*'01_Supuestos'!$F$18)-($J148*'01_Supuestos'!D32)-(IF('01_Supuestos'!D30=MAX('01_Supuestos'!$C$30:$M$30),'01_Supuestos'!$F$19,0))-(MAX(0,(((('01_Supuestos'!D31*$I148)*'01_Supuestos'!$F$11*($H148-'01_Supuestos'!$F$9))-((('01_Supuestos'!D31*$I148)*'01_Supuestos'!$F$11*($H148-'01_Supuestos'!$F$9))*'01_Supuestos'!$F$12)-(('01_Supuestos'!D31*$I148)*'01_Supuestos'!$F$11*$K148)-(IF(('01_Supuestos'!D31*$I148)&gt;0,'01_Supuestos'!$F$15,0)))-($J148*'01_Supuestos'!D33)))*'01_Supuestos'!$F$16)</f>
        <v/>
      </c>
      <c r="V148" s="101">
        <f>((('01_Supuestos'!E31*$I148)*'01_Supuestos'!$F$11*($H148-'01_Supuestos'!$F$9))-((('01_Supuestos'!E31*$I148)*'01_Supuestos'!$F$11*($H148-'01_Supuestos'!$F$9))*'01_Supuestos'!$F$12)-(('01_Supuestos'!E31*$I148)*'01_Supuestos'!$F$11*$K148)-(IF(('01_Supuestos'!E31*$I148)&gt;0,'01_Supuestos'!$F$15,0)))-((('01_Supuestos'!E31*$I148)*'01_Supuestos'!$F$11*($H148-'01_Supuestos'!$F$9))*'01_Supuestos'!$F$18)-($J148*'01_Supuestos'!E32)-(IF('01_Supuestos'!E30=MAX('01_Supuestos'!$C$30:$M$30),'01_Supuestos'!$F$19,0))-(MAX(0,(((('01_Supuestos'!E31*$I148)*'01_Supuestos'!$F$11*($H148-'01_Supuestos'!$F$9))-((('01_Supuestos'!E31*$I148)*'01_Supuestos'!$F$11*($H148-'01_Supuestos'!$F$9))*'01_Supuestos'!$F$12)-(('01_Supuestos'!E31*$I148)*'01_Supuestos'!$F$11*$K148)-(IF(('01_Supuestos'!E31*$I148)&gt;0,'01_Supuestos'!$F$15,0)))-($J148*'01_Supuestos'!E33)))*'01_Supuestos'!$F$16)</f>
        <v/>
      </c>
      <c r="W148" s="101">
        <f>((('01_Supuestos'!F31*$I148)*'01_Supuestos'!$F$11*($H148-'01_Supuestos'!$F$9))-((('01_Supuestos'!F31*$I148)*'01_Supuestos'!$F$11*($H148-'01_Supuestos'!$F$9))*'01_Supuestos'!$F$12)-(('01_Supuestos'!F31*$I148)*'01_Supuestos'!$F$11*$K148)-(IF(('01_Supuestos'!F31*$I148)&gt;0,'01_Supuestos'!$F$15,0)))-((('01_Supuestos'!F31*$I148)*'01_Supuestos'!$F$11*($H148-'01_Supuestos'!$F$9))*'01_Supuestos'!$F$18)-($J148*'01_Supuestos'!F32)-(IF('01_Supuestos'!F30=MAX('01_Supuestos'!$C$30:$M$30),'01_Supuestos'!$F$19,0))-(MAX(0,(((('01_Supuestos'!F31*$I148)*'01_Supuestos'!$F$11*($H148-'01_Supuestos'!$F$9))-((('01_Supuestos'!F31*$I148)*'01_Supuestos'!$F$11*($H148-'01_Supuestos'!$F$9))*'01_Supuestos'!$F$12)-(('01_Supuestos'!F31*$I148)*'01_Supuestos'!$F$11*$K148)-(IF(('01_Supuestos'!F31*$I148)&gt;0,'01_Supuestos'!$F$15,0)))-($J148*'01_Supuestos'!F33)))*'01_Supuestos'!$F$16)</f>
        <v/>
      </c>
      <c r="X148" s="101">
        <f>((('01_Supuestos'!G31*$I148)*'01_Supuestos'!$F$11*($H148-'01_Supuestos'!$F$9))-((('01_Supuestos'!G31*$I148)*'01_Supuestos'!$F$11*($H148-'01_Supuestos'!$F$9))*'01_Supuestos'!$F$12)-(('01_Supuestos'!G31*$I148)*'01_Supuestos'!$F$11*$K148)-(IF(('01_Supuestos'!G31*$I148)&gt;0,'01_Supuestos'!$F$15,0)))-((('01_Supuestos'!G31*$I148)*'01_Supuestos'!$F$11*($H148-'01_Supuestos'!$F$9))*'01_Supuestos'!$F$18)-($J148*'01_Supuestos'!G32)-(IF('01_Supuestos'!G30=MAX('01_Supuestos'!$C$30:$M$30),'01_Supuestos'!$F$19,0))-(MAX(0,(((('01_Supuestos'!G31*$I148)*'01_Supuestos'!$F$11*($H148-'01_Supuestos'!$F$9))-((('01_Supuestos'!G31*$I148)*'01_Supuestos'!$F$11*($H148-'01_Supuestos'!$F$9))*'01_Supuestos'!$F$12)-(('01_Supuestos'!G31*$I148)*'01_Supuestos'!$F$11*$K148)-(IF(('01_Supuestos'!G31*$I148)&gt;0,'01_Supuestos'!$F$15,0)))-($J148*'01_Supuestos'!G33)))*'01_Supuestos'!$F$16)</f>
        <v/>
      </c>
      <c r="Y148" s="101">
        <f>((('01_Supuestos'!H31*$I148)*'01_Supuestos'!$F$11*($H148-'01_Supuestos'!$F$9))-((('01_Supuestos'!H31*$I148)*'01_Supuestos'!$F$11*($H148-'01_Supuestos'!$F$9))*'01_Supuestos'!$F$12)-(('01_Supuestos'!H31*$I148)*'01_Supuestos'!$F$11*$K148)-(IF(('01_Supuestos'!H31*$I148)&gt;0,'01_Supuestos'!$F$15,0)))-((('01_Supuestos'!H31*$I148)*'01_Supuestos'!$F$11*($H148-'01_Supuestos'!$F$9))*'01_Supuestos'!$F$18)-($J148*'01_Supuestos'!H32)-(IF('01_Supuestos'!H30=MAX('01_Supuestos'!$C$30:$M$30),'01_Supuestos'!$F$19,0))-(MAX(0,(((('01_Supuestos'!H31*$I148)*'01_Supuestos'!$F$11*($H148-'01_Supuestos'!$F$9))-((('01_Supuestos'!H31*$I148)*'01_Supuestos'!$F$11*($H148-'01_Supuestos'!$F$9))*'01_Supuestos'!$F$12)-(('01_Supuestos'!H31*$I148)*'01_Supuestos'!$F$11*$K148)-(IF(('01_Supuestos'!H31*$I148)&gt;0,'01_Supuestos'!$F$15,0)))-($J148*'01_Supuestos'!H33)))*'01_Supuestos'!$F$16)</f>
        <v/>
      </c>
      <c r="Z148" s="101">
        <f>((('01_Supuestos'!I31*$I148)*'01_Supuestos'!$F$11*($H148-'01_Supuestos'!$F$9))-((('01_Supuestos'!I31*$I148)*'01_Supuestos'!$F$11*($H148-'01_Supuestos'!$F$9))*'01_Supuestos'!$F$12)-(('01_Supuestos'!I31*$I148)*'01_Supuestos'!$F$11*$K148)-(IF(('01_Supuestos'!I31*$I148)&gt;0,'01_Supuestos'!$F$15,0)))-((('01_Supuestos'!I31*$I148)*'01_Supuestos'!$F$11*($H148-'01_Supuestos'!$F$9))*'01_Supuestos'!$F$18)-($J148*'01_Supuestos'!I32)-(IF('01_Supuestos'!I30=MAX('01_Supuestos'!$C$30:$M$30),'01_Supuestos'!$F$19,0))-(MAX(0,(((('01_Supuestos'!I31*$I148)*'01_Supuestos'!$F$11*($H148-'01_Supuestos'!$F$9))-((('01_Supuestos'!I31*$I148)*'01_Supuestos'!$F$11*($H148-'01_Supuestos'!$F$9))*'01_Supuestos'!$F$12)-(('01_Supuestos'!I31*$I148)*'01_Supuestos'!$F$11*$K148)-(IF(('01_Supuestos'!I31*$I148)&gt;0,'01_Supuestos'!$F$15,0)))-($J148*'01_Supuestos'!I33)))*'01_Supuestos'!$F$16)</f>
        <v/>
      </c>
      <c r="AA148" s="101">
        <f>((('01_Supuestos'!J31*$I148)*'01_Supuestos'!$F$11*($H148-'01_Supuestos'!$F$9))-((('01_Supuestos'!J31*$I148)*'01_Supuestos'!$F$11*($H148-'01_Supuestos'!$F$9))*'01_Supuestos'!$F$12)-(('01_Supuestos'!J31*$I148)*'01_Supuestos'!$F$11*$K148)-(IF(('01_Supuestos'!J31*$I148)&gt;0,'01_Supuestos'!$F$15,0)))-((('01_Supuestos'!J31*$I148)*'01_Supuestos'!$F$11*($H148-'01_Supuestos'!$F$9))*'01_Supuestos'!$F$18)-($J148*'01_Supuestos'!J32)-(IF('01_Supuestos'!J30=MAX('01_Supuestos'!$C$30:$M$30),'01_Supuestos'!$F$19,0))-(MAX(0,(((('01_Supuestos'!J31*$I148)*'01_Supuestos'!$F$11*($H148-'01_Supuestos'!$F$9))-((('01_Supuestos'!J31*$I148)*'01_Supuestos'!$F$11*($H148-'01_Supuestos'!$F$9))*'01_Supuestos'!$F$12)-(('01_Supuestos'!J31*$I148)*'01_Supuestos'!$F$11*$K148)-(IF(('01_Supuestos'!J31*$I148)&gt;0,'01_Supuestos'!$F$15,0)))-($J148*'01_Supuestos'!J33)))*'01_Supuestos'!$F$16)</f>
        <v/>
      </c>
      <c r="AB148" s="101">
        <f>((('01_Supuestos'!K31*$I148)*'01_Supuestos'!$F$11*($H148-'01_Supuestos'!$F$9))-((('01_Supuestos'!K31*$I148)*'01_Supuestos'!$F$11*($H148-'01_Supuestos'!$F$9))*'01_Supuestos'!$F$12)-(('01_Supuestos'!K31*$I148)*'01_Supuestos'!$F$11*$K148)-(IF(('01_Supuestos'!K31*$I148)&gt;0,'01_Supuestos'!$F$15,0)))-((('01_Supuestos'!K31*$I148)*'01_Supuestos'!$F$11*($H148-'01_Supuestos'!$F$9))*'01_Supuestos'!$F$18)-($J148*'01_Supuestos'!K32)-(IF('01_Supuestos'!K30=MAX('01_Supuestos'!$C$30:$M$30),'01_Supuestos'!$F$19,0))-(MAX(0,(((('01_Supuestos'!K31*$I148)*'01_Supuestos'!$F$11*($H148-'01_Supuestos'!$F$9))-((('01_Supuestos'!K31*$I148)*'01_Supuestos'!$F$11*($H148-'01_Supuestos'!$F$9))*'01_Supuestos'!$F$12)-(('01_Supuestos'!K31*$I148)*'01_Supuestos'!$F$11*$K148)-(IF(('01_Supuestos'!K31*$I148)&gt;0,'01_Supuestos'!$F$15,0)))-($J148*'01_Supuestos'!K33)))*'01_Supuestos'!$F$16)</f>
        <v/>
      </c>
      <c r="AC148" s="101">
        <f>((('01_Supuestos'!L31*$I148)*'01_Supuestos'!$F$11*($H148-'01_Supuestos'!$F$9))-((('01_Supuestos'!L31*$I148)*'01_Supuestos'!$F$11*($H148-'01_Supuestos'!$F$9))*'01_Supuestos'!$F$12)-(('01_Supuestos'!L31*$I148)*'01_Supuestos'!$F$11*$K148)-(IF(('01_Supuestos'!L31*$I148)&gt;0,'01_Supuestos'!$F$15,0)))-((('01_Supuestos'!L31*$I148)*'01_Supuestos'!$F$11*($H148-'01_Supuestos'!$F$9))*'01_Supuestos'!$F$18)-($J148*'01_Supuestos'!L32)-(IF('01_Supuestos'!L30=MAX('01_Supuestos'!$C$30:$M$30),'01_Supuestos'!$F$19,0))-(MAX(0,(((('01_Supuestos'!L31*$I148)*'01_Supuestos'!$F$11*($H148-'01_Supuestos'!$F$9))-((('01_Supuestos'!L31*$I148)*'01_Supuestos'!$F$11*($H148-'01_Supuestos'!$F$9))*'01_Supuestos'!$F$12)-(('01_Supuestos'!L31*$I148)*'01_Supuestos'!$F$11*$K148)-(IF(('01_Supuestos'!L31*$I148)&gt;0,'01_Supuestos'!$F$15,0)))-($J148*'01_Supuestos'!L33)))*'01_Supuestos'!$F$16)</f>
        <v/>
      </c>
      <c r="AD148" s="101">
        <f>((('01_Supuestos'!M31*$I148)*'01_Supuestos'!$F$11*($H148-'01_Supuestos'!$F$9))-((('01_Supuestos'!M31*$I148)*'01_Supuestos'!$F$11*($H148-'01_Supuestos'!$F$9))*'01_Supuestos'!$F$12)-(('01_Supuestos'!M31*$I148)*'01_Supuestos'!$F$11*$K148)-(IF(('01_Supuestos'!M31*$I148)&gt;0,'01_Supuestos'!$F$15,0)))-((('01_Supuestos'!M31*$I148)*'01_Supuestos'!$F$11*($H148-'01_Supuestos'!$F$9))*'01_Supuestos'!$F$18)-($J148*'01_Supuestos'!M32)-(IF('01_Supuestos'!M30=MAX('01_Supuestos'!$C$30:$M$30),'01_Supuestos'!$F$19,0))-(MAX(0,(((('01_Supuestos'!M31*$I148)*'01_Supuestos'!$F$11*($H148-'01_Supuestos'!$F$9))-((('01_Supuestos'!M31*$I148)*'01_Supuestos'!$F$11*($H148-'01_Supuestos'!$F$9))*'01_Supuestos'!$F$12)-(('01_Supuestos'!M31*$I148)*'01_Supuestos'!$F$11*$K148)-(IF(('01_Supuestos'!M31*$I148)&gt;0,'01_Supuestos'!$F$15,0)))-($J148*'01_Supuestos'!M33)))*'01_Supuestos'!$F$16)</f>
        <v/>
      </c>
      <c r="AE148" s="101">
        <f>0</f>
        <v/>
      </c>
      <c r="AF148" s="108">
        <f>IF(S148&gt;R148,"Appraisal+Decision",IF(S148&lt;R148,"Develop Now","Indiferente"))</f>
        <v/>
      </c>
    </row>
    <row r="149">
      <c r="A149" s="6" t="n">
        <v>119</v>
      </c>
      <c r="B149" s="27">
        <f>RAND()</f>
        <v/>
      </c>
      <c r="C149" s="27">
        <f>RAND()</f>
        <v/>
      </c>
      <c r="D149" s="27">
        <f>RAND()</f>
        <v/>
      </c>
      <c r="E149" s="27">
        <f>RAND()</f>
        <v/>
      </c>
      <c r="F149" s="27">
        <f>RAND()</f>
        <v/>
      </c>
      <c r="G149" s="27">
        <f>RAND()</f>
        <v/>
      </c>
      <c r="H149" s="102">
        <f>IF(B149&lt;($B$11-$B$10)/($B$12-$B$10), $B$10+SQRT(B149*($B$11-$B$10)*($B$12-$B$10)), $B$12-SQRT((1-B149)*($B$12-$B$11)*($B$12-$B$10)))</f>
        <v/>
      </c>
      <c r="I149" s="27">
        <f>MAX(0.1,NORMINV(C149,$B$13,$B$14))</f>
        <v/>
      </c>
      <c r="J149" s="102">
        <f>'01_Supuestos'!$F$13*MAX(0.65,NORMINV(D149,1,$B$15))</f>
        <v/>
      </c>
      <c r="K149" s="102">
        <f>'01_Supuestos'!$F$14*MAX(0.6,NORMINV(E149,1,$B$16))</f>
        <v/>
      </c>
      <c r="L149" s="102">
        <f>--(F149&lt;=$B$5)</f>
        <v/>
      </c>
      <c r="M149" s="102">
        <f>IF(L149=1, IF(G149&lt;=$B$6, "+", "-"), IF(G149&lt;=(1-$B$7), "+", "-"))</f>
        <v/>
      </c>
      <c r="N149" s="103">
        <f>IF(M149="+",'05_Bayes_Arbol'!$B$16,'05_Bayes_Arbol'!$B$17)</f>
        <v/>
      </c>
      <c r="O149" s="102">
        <f>SUMPRODUCT(T149:AD149,'01_Supuestos'!$C$34:$M$34)</f>
        <v/>
      </c>
      <c r="P149" s="102">
        <f>N149*O149 + (1-N149)*$B$9</f>
        <v/>
      </c>
      <c r="Q149" s="102">
        <f>--(P149&gt;0)</f>
        <v/>
      </c>
      <c r="R149" s="102">
        <f>IF(L149=1,O149,$B$9)</f>
        <v/>
      </c>
      <c r="S149" s="102">
        <f>-$B$8 + IF(Q149=1, IF(L149=1,O149,$B$9), 0)</f>
        <v/>
      </c>
      <c r="T149" s="101">
        <f>((('01_Supuestos'!C31*$I149)*'01_Supuestos'!$F$11*($H149-'01_Supuestos'!$F$9))-((('01_Supuestos'!C31*$I149)*'01_Supuestos'!$F$11*($H149-'01_Supuestos'!$F$9))*'01_Supuestos'!$F$12)-(('01_Supuestos'!C31*$I149)*'01_Supuestos'!$F$11*$K149)-(IF(('01_Supuestos'!C31*$I149)&gt;0,'01_Supuestos'!$F$15,0)))-((('01_Supuestos'!C31*$I149)*'01_Supuestos'!$F$11*($H149-'01_Supuestos'!$F$9))*'01_Supuestos'!$F$18)-($J149*'01_Supuestos'!C32)-(IF('01_Supuestos'!C30=MAX('01_Supuestos'!$C$30:$M$30),'01_Supuestos'!$F$19,0))-(MAX(0,(((('01_Supuestos'!C31*$I149)*'01_Supuestos'!$F$11*($H149-'01_Supuestos'!$F$9))-((('01_Supuestos'!C31*$I149)*'01_Supuestos'!$F$11*($H149-'01_Supuestos'!$F$9))*'01_Supuestos'!$F$12)-(('01_Supuestos'!C31*$I149)*'01_Supuestos'!$F$11*$K149)-(IF(('01_Supuestos'!C31*$I149)&gt;0,'01_Supuestos'!$F$15,0)))-($J149*'01_Supuestos'!C33)))*'01_Supuestos'!$F$16)</f>
        <v/>
      </c>
      <c r="U149" s="101">
        <f>((('01_Supuestos'!D31*$I149)*'01_Supuestos'!$F$11*($H149-'01_Supuestos'!$F$9))-((('01_Supuestos'!D31*$I149)*'01_Supuestos'!$F$11*($H149-'01_Supuestos'!$F$9))*'01_Supuestos'!$F$12)-(('01_Supuestos'!D31*$I149)*'01_Supuestos'!$F$11*$K149)-(IF(('01_Supuestos'!D31*$I149)&gt;0,'01_Supuestos'!$F$15,0)))-((('01_Supuestos'!D31*$I149)*'01_Supuestos'!$F$11*($H149-'01_Supuestos'!$F$9))*'01_Supuestos'!$F$18)-($J149*'01_Supuestos'!D32)-(IF('01_Supuestos'!D30=MAX('01_Supuestos'!$C$30:$M$30),'01_Supuestos'!$F$19,0))-(MAX(0,(((('01_Supuestos'!D31*$I149)*'01_Supuestos'!$F$11*($H149-'01_Supuestos'!$F$9))-((('01_Supuestos'!D31*$I149)*'01_Supuestos'!$F$11*($H149-'01_Supuestos'!$F$9))*'01_Supuestos'!$F$12)-(('01_Supuestos'!D31*$I149)*'01_Supuestos'!$F$11*$K149)-(IF(('01_Supuestos'!D31*$I149)&gt;0,'01_Supuestos'!$F$15,0)))-($J149*'01_Supuestos'!D33)))*'01_Supuestos'!$F$16)</f>
        <v/>
      </c>
      <c r="V149" s="101">
        <f>((('01_Supuestos'!E31*$I149)*'01_Supuestos'!$F$11*($H149-'01_Supuestos'!$F$9))-((('01_Supuestos'!E31*$I149)*'01_Supuestos'!$F$11*($H149-'01_Supuestos'!$F$9))*'01_Supuestos'!$F$12)-(('01_Supuestos'!E31*$I149)*'01_Supuestos'!$F$11*$K149)-(IF(('01_Supuestos'!E31*$I149)&gt;0,'01_Supuestos'!$F$15,0)))-((('01_Supuestos'!E31*$I149)*'01_Supuestos'!$F$11*($H149-'01_Supuestos'!$F$9))*'01_Supuestos'!$F$18)-($J149*'01_Supuestos'!E32)-(IF('01_Supuestos'!E30=MAX('01_Supuestos'!$C$30:$M$30),'01_Supuestos'!$F$19,0))-(MAX(0,(((('01_Supuestos'!E31*$I149)*'01_Supuestos'!$F$11*($H149-'01_Supuestos'!$F$9))-((('01_Supuestos'!E31*$I149)*'01_Supuestos'!$F$11*($H149-'01_Supuestos'!$F$9))*'01_Supuestos'!$F$12)-(('01_Supuestos'!E31*$I149)*'01_Supuestos'!$F$11*$K149)-(IF(('01_Supuestos'!E31*$I149)&gt;0,'01_Supuestos'!$F$15,0)))-($J149*'01_Supuestos'!E33)))*'01_Supuestos'!$F$16)</f>
        <v/>
      </c>
      <c r="W149" s="101">
        <f>((('01_Supuestos'!F31*$I149)*'01_Supuestos'!$F$11*($H149-'01_Supuestos'!$F$9))-((('01_Supuestos'!F31*$I149)*'01_Supuestos'!$F$11*($H149-'01_Supuestos'!$F$9))*'01_Supuestos'!$F$12)-(('01_Supuestos'!F31*$I149)*'01_Supuestos'!$F$11*$K149)-(IF(('01_Supuestos'!F31*$I149)&gt;0,'01_Supuestos'!$F$15,0)))-((('01_Supuestos'!F31*$I149)*'01_Supuestos'!$F$11*($H149-'01_Supuestos'!$F$9))*'01_Supuestos'!$F$18)-($J149*'01_Supuestos'!F32)-(IF('01_Supuestos'!F30=MAX('01_Supuestos'!$C$30:$M$30),'01_Supuestos'!$F$19,0))-(MAX(0,(((('01_Supuestos'!F31*$I149)*'01_Supuestos'!$F$11*($H149-'01_Supuestos'!$F$9))-((('01_Supuestos'!F31*$I149)*'01_Supuestos'!$F$11*($H149-'01_Supuestos'!$F$9))*'01_Supuestos'!$F$12)-(('01_Supuestos'!F31*$I149)*'01_Supuestos'!$F$11*$K149)-(IF(('01_Supuestos'!F31*$I149)&gt;0,'01_Supuestos'!$F$15,0)))-($J149*'01_Supuestos'!F33)))*'01_Supuestos'!$F$16)</f>
        <v/>
      </c>
      <c r="X149" s="101">
        <f>((('01_Supuestos'!G31*$I149)*'01_Supuestos'!$F$11*($H149-'01_Supuestos'!$F$9))-((('01_Supuestos'!G31*$I149)*'01_Supuestos'!$F$11*($H149-'01_Supuestos'!$F$9))*'01_Supuestos'!$F$12)-(('01_Supuestos'!G31*$I149)*'01_Supuestos'!$F$11*$K149)-(IF(('01_Supuestos'!G31*$I149)&gt;0,'01_Supuestos'!$F$15,0)))-((('01_Supuestos'!G31*$I149)*'01_Supuestos'!$F$11*($H149-'01_Supuestos'!$F$9))*'01_Supuestos'!$F$18)-($J149*'01_Supuestos'!G32)-(IF('01_Supuestos'!G30=MAX('01_Supuestos'!$C$30:$M$30),'01_Supuestos'!$F$19,0))-(MAX(0,(((('01_Supuestos'!G31*$I149)*'01_Supuestos'!$F$11*($H149-'01_Supuestos'!$F$9))-((('01_Supuestos'!G31*$I149)*'01_Supuestos'!$F$11*($H149-'01_Supuestos'!$F$9))*'01_Supuestos'!$F$12)-(('01_Supuestos'!G31*$I149)*'01_Supuestos'!$F$11*$K149)-(IF(('01_Supuestos'!G31*$I149)&gt;0,'01_Supuestos'!$F$15,0)))-($J149*'01_Supuestos'!G33)))*'01_Supuestos'!$F$16)</f>
        <v/>
      </c>
      <c r="Y149" s="101">
        <f>((('01_Supuestos'!H31*$I149)*'01_Supuestos'!$F$11*($H149-'01_Supuestos'!$F$9))-((('01_Supuestos'!H31*$I149)*'01_Supuestos'!$F$11*($H149-'01_Supuestos'!$F$9))*'01_Supuestos'!$F$12)-(('01_Supuestos'!H31*$I149)*'01_Supuestos'!$F$11*$K149)-(IF(('01_Supuestos'!H31*$I149)&gt;0,'01_Supuestos'!$F$15,0)))-((('01_Supuestos'!H31*$I149)*'01_Supuestos'!$F$11*($H149-'01_Supuestos'!$F$9))*'01_Supuestos'!$F$18)-($J149*'01_Supuestos'!H32)-(IF('01_Supuestos'!H30=MAX('01_Supuestos'!$C$30:$M$30),'01_Supuestos'!$F$19,0))-(MAX(0,(((('01_Supuestos'!H31*$I149)*'01_Supuestos'!$F$11*($H149-'01_Supuestos'!$F$9))-((('01_Supuestos'!H31*$I149)*'01_Supuestos'!$F$11*($H149-'01_Supuestos'!$F$9))*'01_Supuestos'!$F$12)-(('01_Supuestos'!H31*$I149)*'01_Supuestos'!$F$11*$K149)-(IF(('01_Supuestos'!H31*$I149)&gt;0,'01_Supuestos'!$F$15,0)))-($J149*'01_Supuestos'!H33)))*'01_Supuestos'!$F$16)</f>
        <v/>
      </c>
      <c r="Z149" s="101">
        <f>((('01_Supuestos'!I31*$I149)*'01_Supuestos'!$F$11*($H149-'01_Supuestos'!$F$9))-((('01_Supuestos'!I31*$I149)*'01_Supuestos'!$F$11*($H149-'01_Supuestos'!$F$9))*'01_Supuestos'!$F$12)-(('01_Supuestos'!I31*$I149)*'01_Supuestos'!$F$11*$K149)-(IF(('01_Supuestos'!I31*$I149)&gt;0,'01_Supuestos'!$F$15,0)))-((('01_Supuestos'!I31*$I149)*'01_Supuestos'!$F$11*($H149-'01_Supuestos'!$F$9))*'01_Supuestos'!$F$18)-($J149*'01_Supuestos'!I32)-(IF('01_Supuestos'!I30=MAX('01_Supuestos'!$C$30:$M$30),'01_Supuestos'!$F$19,0))-(MAX(0,(((('01_Supuestos'!I31*$I149)*'01_Supuestos'!$F$11*($H149-'01_Supuestos'!$F$9))-((('01_Supuestos'!I31*$I149)*'01_Supuestos'!$F$11*($H149-'01_Supuestos'!$F$9))*'01_Supuestos'!$F$12)-(('01_Supuestos'!I31*$I149)*'01_Supuestos'!$F$11*$K149)-(IF(('01_Supuestos'!I31*$I149)&gt;0,'01_Supuestos'!$F$15,0)))-($J149*'01_Supuestos'!I33)))*'01_Supuestos'!$F$16)</f>
        <v/>
      </c>
      <c r="AA149" s="101">
        <f>((('01_Supuestos'!J31*$I149)*'01_Supuestos'!$F$11*($H149-'01_Supuestos'!$F$9))-((('01_Supuestos'!J31*$I149)*'01_Supuestos'!$F$11*($H149-'01_Supuestos'!$F$9))*'01_Supuestos'!$F$12)-(('01_Supuestos'!J31*$I149)*'01_Supuestos'!$F$11*$K149)-(IF(('01_Supuestos'!J31*$I149)&gt;0,'01_Supuestos'!$F$15,0)))-((('01_Supuestos'!J31*$I149)*'01_Supuestos'!$F$11*($H149-'01_Supuestos'!$F$9))*'01_Supuestos'!$F$18)-($J149*'01_Supuestos'!J32)-(IF('01_Supuestos'!J30=MAX('01_Supuestos'!$C$30:$M$30),'01_Supuestos'!$F$19,0))-(MAX(0,(((('01_Supuestos'!J31*$I149)*'01_Supuestos'!$F$11*($H149-'01_Supuestos'!$F$9))-((('01_Supuestos'!J31*$I149)*'01_Supuestos'!$F$11*($H149-'01_Supuestos'!$F$9))*'01_Supuestos'!$F$12)-(('01_Supuestos'!J31*$I149)*'01_Supuestos'!$F$11*$K149)-(IF(('01_Supuestos'!J31*$I149)&gt;0,'01_Supuestos'!$F$15,0)))-($J149*'01_Supuestos'!J33)))*'01_Supuestos'!$F$16)</f>
        <v/>
      </c>
      <c r="AB149" s="101">
        <f>((('01_Supuestos'!K31*$I149)*'01_Supuestos'!$F$11*($H149-'01_Supuestos'!$F$9))-((('01_Supuestos'!K31*$I149)*'01_Supuestos'!$F$11*($H149-'01_Supuestos'!$F$9))*'01_Supuestos'!$F$12)-(('01_Supuestos'!K31*$I149)*'01_Supuestos'!$F$11*$K149)-(IF(('01_Supuestos'!K31*$I149)&gt;0,'01_Supuestos'!$F$15,0)))-((('01_Supuestos'!K31*$I149)*'01_Supuestos'!$F$11*($H149-'01_Supuestos'!$F$9))*'01_Supuestos'!$F$18)-($J149*'01_Supuestos'!K32)-(IF('01_Supuestos'!K30=MAX('01_Supuestos'!$C$30:$M$30),'01_Supuestos'!$F$19,0))-(MAX(0,(((('01_Supuestos'!K31*$I149)*'01_Supuestos'!$F$11*($H149-'01_Supuestos'!$F$9))-((('01_Supuestos'!K31*$I149)*'01_Supuestos'!$F$11*($H149-'01_Supuestos'!$F$9))*'01_Supuestos'!$F$12)-(('01_Supuestos'!K31*$I149)*'01_Supuestos'!$F$11*$K149)-(IF(('01_Supuestos'!K31*$I149)&gt;0,'01_Supuestos'!$F$15,0)))-($J149*'01_Supuestos'!K33)))*'01_Supuestos'!$F$16)</f>
        <v/>
      </c>
      <c r="AC149" s="101">
        <f>((('01_Supuestos'!L31*$I149)*'01_Supuestos'!$F$11*($H149-'01_Supuestos'!$F$9))-((('01_Supuestos'!L31*$I149)*'01_Supuestos'!$F$11*($H149-'01_Supuestos'!$F$9))*'01_Supuestos'!$F$12)-(('01_Supuestos'!L31*$I149)*'01_Supuestos'!$F$11*$K149)-(IF(('01_Supuestos'!L31*$I149)&gt;0,'01_Supuestos'!$F$15,0)))-((('01_Supuestos'!L31*$I149)*'01_Supuestos'!$F$11*($H149-'01_Supuestos'!$F$9))*'01_Supuestos'!$F$18)-($J149*'01_Supuestos'!L32)-(IF('01_Supuestos'!L30=MAX('01_Supuestos'!$C$30:$M$30),'01_Supuestos'!$F$19,0))-(MAX(0,(((('01_Supuestos'!L31*$I149)*'01_Supuestos'!$F$11*($H149-'01_Supuestos'!$F$9))-((('01_Supuestos'!L31*$I149)*'01_Supuestos'!$F$11*($H149-'01_Supuestos'!$F$9))*'01_Supuestos'!$F$12)-(('01_Supuestos'!L31*$I149)*'01_Supuestos'!$F$11*$K149)-(IF(('01_Supuestos'!L31*$I149)&gt;0,'01_Supuestos'!$F$15,0)))-($J149*'01_Supuestos'!L33)))*'01_Supuestos'!$F$16)</f>
        <v/>
      </c>
      <c r="AD149" s="101">
        <f>((('01_Supuestos'!M31*$I149)*'01_Supuestos'!$F$11*($H149-'01_Supuestos'!$F$9))-((('01_Supuestos'!M31*$I149)*'01_Supuestos'!$F$11*($H149-'01_Supuestos'!$F$9))*'01_Supuestos'!$F$12)-(('01_Supuestos'!M31*$I149)*'01_Supuestos'!$F$11*$K149)-(IF(('01_Supuestos'!M31*$I149)&gt;0,'01_Supuestos'!$F$15,0)))-((('01_Supuestos'!M31*$I149)*'01_Supuestos'!$F$11*($H149-'01_Supuestos'!$F$9))*'01_Supuestos'!$F$18)-($J149*'01_Supuestos'!M32)-(IF('01_Supuestos'!M30=MAX('01_Supuestos'!$C$30:$M$30),'01_Supuestos'!$F$19,0))-(MAX(0,(((('01_Supuestos'!M31*$I149)*'01_Supuestos'!$F$11*($H149-'01_Supuestos'!$F$9))-((('01_Supuestos'!M31*$I149)*'01_Supuestos'!$F$11*($H149-'01_Supuestos'!$F$9))*'01_Supuestos'!$F$12)-(('01_Supuestos'!M31*$I149)*'01_Supuestos'!$F$11*$K149)-(IF(('01_Supuestos'!M31*$I149)&gt;0,'01_Supuestos'!$F$15,0)))-($J149*'01_Supuestos'!M33)))*'01_Supuestos'!$F$16)</f>
        <v/>
      </c>
      <c r="AE149" s="101">
        <f>0</f>
        <v/>
      </c>
      <c r="AF149" s="108">
        <f>IF(S149&gt;R149,"Appraisal+Decision",IF(S149&lt;R149,"Develop Now","Indiferente"))</f>
        <v/>
      </c>
    </row>
    <row r="150">
      <c r="A150" s="6" t="n">
        <v>120</v>
      </c>
      <c r="B150" s="27">
        <f>RAND()</f>
        <v/>
      </c>
      <c r="C150" s="27">
        <f>RAND()</f>
        <v/>
      </c>
      <c r="D150" s="27">
        <f>RAND()</f>
        <v/>
      </c>
      <c r="E150" s="27">
        <f>RAND()</f>
        <v/>
      </c>
      <c r="F150" s="27">
        <f>RAND()</f>
        <v/>
      </c>
      <c r="G150" s="27">
        <f>RAND()</f>
        <v/>
      </c>
      <c r="H150" s="102">
        <f>IF(B150&lt;($B$11-$B$10)/($B$12-$B$10), $B$10+SQRT(B150*($B$11-$B$10)*($B$12-$B$10)), $B$12-SQRT((1-B150)*($B$12-$B$11)*($B$12-$B$10)))</f>
        <v/>
      </c>
      <c r="I150" s="27">
        <f>MAX(0.1,NORMINV(C150,$B$13,$B$14))</f>
        <v/>
      </c>
      <c r="J150" s="102">
        <f>'01_Supuestos'!$F$13*MAX(0.65,NORMINV(D150,1,$B$15))</f>
        <v/>
      </c>
      <c r="K150" s="102">
        <f>'01_Supuestos'!$F$14*MAX(0.6,NORMINV(E150,1,$B$16))</f>
        <v/>
      </c>
      <c r="L150" s="102">
        <f>--(F150&lt;=$B$5)</f>
        <v/>
      </c>
      <c r="M150" s="102">
        <f>IF(L150=1, IF(G150&lt;=$B$6, "+", "-"), IF(G150&lt;=(1-$B$7), "+", "-"))</f>
        <v/>
      </c>
      <c r="N150" s="103">
        <f>IF(M150="+",'05_Bayes_Arbol'!$B$16,'05_Bayes_Arbol'!$B$17)</f>
        <v/>
      </c>
      <c r="O150" s="102">
        <f>SUMPRODUCT(T150:AD150,'01_Supuestos'!$C$34:$M$34)</f>
        <v/>
      </c>
      <c r="P150" s="102">
        <f>N150*O150 + (1-N150)*$B$9</f>
        <v/>
      </c>
      <c r="Q150" s="102">
        <f>--(P150&gt;0)</f>
        <v/>
      </c>
      <c r="R150" s="102">
        <f>IF(L150=1,O150,$B$9)</f>
        <v/>
      </c>
      <c r="S150" s="102">
        <f>-$B$8 + IF(Q150=1, IF(L150=1,O150,$B$9), 0)</f>
        <v/>
      </c>
      <c r="T150" s="101">
        <f>((('01_Supuestos'!C31*$I150)*'01_Supuestos'!$F$11*($H150-'01_Supuestos'!$F$9))-((('01_Supuestos'!C31*$I150)*'01_Supuestos'!$F$11*($H150-'01_Supuestos'!$F$9))*'01_Supuestos'!$F$12)-(('01_Supuestos'!C31*$I150)*'01_Supuestos'!$F$11*$K150)-(IF(('01_Supuestos'!C31*$I150)&gt;0,'01_Supuestos'!$F$15,0)))-((('01_Supuestos'!C31*$I150)*'01_Supuestos'!$F$11*($H150-'01_Supuestos'!$F$9))*'01_Supuestos'!$F$18)-($J150*'01_Supuestos'!C32)-(IF('01_Supuestos'!C30=MAX('01_Supuestos'!$C$30:$M$30),'01_Supuestos'!$F$19,0))-(MAX(0,(((('01_Supuestos'!C31*$I150)*'01_Supuestos'!$F$11*($H150-'01_Supuestos'!$F$9))-((('01_Supuestos'!C31*$I150)*'01_Supuestos'!$F$11*($H150-'01_Supuestos'!$F$9))*'01_Supuestos'!$F$12)-(('01_Supuestos'!C31*$I150)*'01_Supuestos'!$F$11*$K150)-(IF(('01_Supuestos'!C31*$I150)&gt;0,'01_Supuestos'!$F$15,0)))-($J150*'01_Supuestos'!C33)))*'01_Supuestos'!$F$16)</f>
        <v/>
      </c>
      <c r="U150" s="101">
        <f>((('01_Supuestos'!D31*$I150)*'01_Supuestos'!$F$11*($H150-'01_Supuestos'!$F$9))-((('01_Supuestos'!D31*$I150)*'01_Supuestos'!$F$11*($H150-'01_Supuestos'!$F$9))*'01_Supuestos'!$F$12)-(('01_Supuestos'!D31*$I150)*'01_Supuestos'!$F$11*$K150)-(IF(('01_Supuestos'!D31*$I150)&gt;0,'01_Supuestos'!$F$15,0)))-((('01_Supuestos'!D31*$I150)*'01_Supuestos'!$F$11*($H150-'01_Supuestos'!$F$9))*'01_Supuestos'!$F$18)-($J150*'01_Supuestos'!D32)-(IF('01_Supuestos'!D30=MAX('01_Supuestos'!$C$30:$M$30),'01_Supuestos'!$F$19,0))-(MAX(0,(((('01_Supuestos'!D31*$I150)*'01_Supuestos'!$F$11*($H150-'01_Supuestos'!$F$9))-((('01_Supuestos'!D31*$I150)*'01_Supuestos'!$F$11*($H150-'01_Supuestos'!$F$9))*'01_Supuestos'!$F$12)-(('01_Supuestos'!D31*$I150)*'01_Supuestos'!$F$11*$K150)-(IF(('01_Supuestos'!D31*$I150)&gt;0,'01_Supuestos'!$F$15,0)))-($J150*'01_Supuestos'!D33)))*'01_Supuestos'!$F$16)</f>
        <v/>
      </c>
      <c r="V150" s="101">
        <f>((('01_Supuestos'!E31*$I150)*'01_Supuestos'!$F$11*($H150-'01_Supuestos'!$F$9))-((('01_Supuestos'!E31*$I150)*'01_Supuestos'!$F$11*($H150-'01_Supuestos'!$F$9))*'01_Supuestos'!$F$12)-(('01_Supuestos'!E31*$I150)*'01_Supuestos'!$F$11*$K150)-(IF(('01_Supuestos'!E31*$I150)&gt;0,'01_Supuestos'!$F$15,0)))-((('01_Supuestos'!E31*$I150)*'01_Supuestos'!$F$11*($H150-'01_Supuestos'!$F$9))*'01_Supuestos'!$F$18)-($J150*'01_Supuestos'!E32)-(IF('01_Supuestos'!E30=MAX('01_Supuestos'!$C$30:$M$30),'01_Supuestos'!$F$19,0))-(MAX(0,(((('01_Supuestos'!E31*$I150)*'01_Supuestos'!$F$11*($H150-'01_Supuestos'!$F$9))-((('01_Supuestos'!E31*$I150)*'01_Supuestos'!$F$11*($H150-'01_Supuestos'!$F$9))*'01_Supuestos'!$F$12)-(('01_Supuestos'!E31*$I150)*'01_Supuestos'!$F$11*$K150)-(IF(('01_Supuestos'!E31*$I150)&gt;0,'01_Supuestos'!$F$15,0)))-($J150*'01_Supuestos'!E33)))*'01_Supuestos'!$F$16)</f>
        <v/>
      </c>
      <c r="W150" s="101">
        <f>((('01_Supuestos'!F31*$I150)*'01_Supuestos'!$F$11*($H150-'01_Supuestos'!$F$9))-((('01_Supuestos'!F31*$I150)*'01_Supuestos'!$F$11*($H150-'01_Supuestos'!$F$9))*'01_Supuestos'!$F$12)-(('01_Supuestos'!F31*$I150)*'01_Supuestos'!$F$11*$K150)-(IF(('01_Supuestos'!F31*$I150)&gt;0,'01_Supuestos'!$F$15,0)))-((('01_Supuestos'!F31*$I150)*'01_Supuestos'!$F$11*($H150-'01_Supuestos'!$F$9))*'01_Supuestos'!$F$18)-($J150*'01_Supuestos'!F32)-(IF('01_Supuestos'!F30=MAX('01_Supuestos'!$C$30:$M$30),'01_Supuestos'!$F$19,0))-(MAX(0,(((('01_Supuestos'!F31*$I150)*'01_Supuestos'!$F$11*($H150-'01_Supuestos'!$F$9))-((('01_Supuestos'!F31*$I150)*'01_Supuestos'!$F$11*($H150-'01_Supuestos'!$F$9))*'01_Supuestos'!$F$12)-(('01_Supuestos'!F31*$I150)*'01_Supuestos'!$F$11*$K150)-(IF(('01_Supuestos'!F31*$I150)&gt;0,'01_Supuestos'!$F$15,0)))-($J150*'01_Supuestos'!F33)))*'01_Supuestos'!$F$16)</f>
        <v/>
      </c>
      <c r="X150" s="101">
        <f>((('01_Supuestos'!G31*$I150)*'01_Supuestos'!$F$11*($H150-'01_Supuestos'!$F$9))-((('01_Supuestos'!G31*$I150)*'01_Supuestos'!$F$11*($H150-'01_Supuestos'!$F$9))*'01_Supuestos'!$F$12)-(('01_Supuestos'!G31*$I150)*'01_Supuestos'!$F$11*$K150)-(IF(('01_Supuestos'!G31*$I150)&gt;0,'01_Supuestos'!$F$15,0)))-((('01_Supuestos'!G31*$I150)*'01_Supuestos'!$F$11*($H150-'01_Supuestos'!$F$9))*'01_Supuestos'!$F$18)-($J150*'01_Supuestos'!G32)-(IF('01_Supuestos'!G30=MAX('01_Supuestos'!$C$30:$M$30),'01_Supuestos'!$F$19,0))-(MAX(0,(((('01_Supuestos'!G31*$I150)*'01_Supuestos'!$F$11*($H150-'01_Supuestos'!$F$9))-((('01_Supuestos'!G31*$I150)*'01_Supuestos'!$F$11*($H150-'01_Supuestos'!$F$9))*'01_Supuestos'!$F$12)-(('01_Supuestos'!G31*$I150)*'01_Supuestos'!$F$11*$K150)-(IF(('01_Supuestos'!G31*$I150)&gt;0,'01_Supuestos'!$F$15,0)))-($J150*'01_Supuestos'!G33)))*'01_Supuestos'!$F$16)</f>
        <v/>
      </c>
      <c r="Y150" s="101">
        <f>((('01_Supuestos'!H31*$I150)*'01_Supuestos'!$F$11*($H150-'01_Supuestos'!$F$9))-((('01_Supuestos'!H31*$I150)*'01_Supuestos'!$F$11*($H150-'01_Supuestos'!$F$9))*'01_Supuestos'!$F$12)-(('01_Supuestos'!H31*$I150)*'01_Supuestos'!$F$11*$K150)-(IF(('01_Supuestos'!H31*$I150)&gt;0,'01_Supuestos'!$F$15,0)))-((('01_Supuestos'!H31*$I150)*'01_Supuestos'!$F$11*($H150-'01_Supuestos'!$F$9))*'01_Supuestos'!$F$18)-($J150*'01_Supuestos'!H32)-(IF('01_Supuestos'!H30=MAX('01_Supuestos'!$C$30:$M$30),'01_Supuestos'!$F$19,0))-(MAX(0,(((('01_Supuestos'!H31*$I150)*'01_Supuestos'!$F$11*($H150-'01_Supuestos'!$F$9))-((('01_Supuestos'!H31*$I150)*'01_Supuestos'!$F$11*($H150-'01_Supuestos'!$F$9))*'01_Supuestos'!$F$12)-(('01_Supuestos'!H31*$I150)*'01_Supuestos'!$F$11*$K150)-(IF(('01_Supuestos'!H31*$I150)&gt;0,'01_Supuestos'!$F$15,0)))-($J150*'01_Supuestos'!H33)))*'01_Supuestos'!$F$16)</f>
        <v/>
      </c>
      <c r="Z150" s="101">
        <f>((('01_Supuestos'!I31*$I150)*'01_Supuestos'!$F$11*($H150-'01_Supuestos'!$F$9))-((('01_Supuestos'!I31*$I150)*'01_Supuestos'!$F$11*($H150-'01_Supuestos'!$F$9))*'01_Supuestos'!$F$12)-(('01_Supuestos'!I31*$I150)*'01_Supuestos'!$F$11*$K150)-(IF(('01_Supuestos'!I31*$I150)&gt;0,'01_Supuestos'!$F$15,0)))-((('01_Supuestos'!I31*$I150)*'01_Supuestos'!$F$11*($H150-'01_Supuestos'!$F$9))*'01_Supuestos'!$F$18)-($J150*'01_Supuestos'!I32)-(IF('01_Supuestos'!I30=MAX('01_Supuestos'!$C$30:$M$30),'01_Supuestos'!$F$19,0))-(MAX(0,(((('01_Supuestos'!I31*$I150)*'01_Supuestos'!$F$11*($H150-'01_Supuestos'!$F$9))-((('01_Supuestos'!I31*$I150)*'01_Supuestos'!$F$11*($H150-'01_Supuestos'!$F$9))*'01_Supuestos'!$F$12)-(('01_Supuestos'!I31*$I150)*'01_Supuestos'!$F$11*$K150)-(IF(('01_Supuestos'!I31*$I150)&gt;0,'01_Supuestos'!$F$15,0)))-($J150*'01_Supuestos'!I33)))*'01_Supuestos'!$F$16)</f>
        <v/>
      </c>
      <c r="AA150" s="101">
        <f>((('01_Supuestos'!J31*$I150)*'01_Supuestos'!$F$11*($H150-'01_Supuestos'!$F$9))-((('01_Supuestos'!J31*$I150)*'01_Supuestos'!$F$11*($H150-'01_Supuestos'!$F$9))*'01_Supuestos'!$F$12)-(('01_Supuestos'!J31*$I150)*'01_Supuestos'!$F$11*$K150)-(IF(('01_Supuestos'!J31*$I150)&gt;0,'01_Supuestos'!$F$15,0)))-((('01_Supuestos'!J31*$I150)*'01_Supuestos'!$F$11*($H150-'01_Supuestos'!$F$9))*'01_Supuestos'!$F$18)-($J150*'01_Supuestos'!J32)-(IF('01_Supuestos'!J30=MAX('01_Supuestos'!$C$30:$M$30),'01_Supuestos'!$F$19,0))-(MAX(0,(((('01_Supuestos'!J31*$I150)*'01_Supuestos'!$F$11*($H150-'01_Supuestos'!$F$9))-((('01_Supuestos'!J31*$I150)*'01_Supuestos'!$F$11*($H150-'01_Supuestos'!$F$9))*'01_Supuestos'!$F$12)-(('01_Supuestos'!J31*$I150)*'01_Supuestos'!$F$11*$K150)-(IF(('01_Supuestos'!J31*$I150)&gt;0,'01_Supuestos'!$F$15,0)))-($J150*'01_Supuestos'!J33)))*'01_Supuestos'!$F$16)</f>
        <v/>
      </c>
      <c r="AB150" s="101">
        <f>((('01_Supuestos'!K31*$I150)*'01_Supuestos'!$F$11*($H150-'01_Supuestos'!$F$9))-((('01_Supuestos'!K31*$I150)*'01_Supuestos'!$F$11*($H150-'01_Supuestos'!$F$9))*'01_Supuestos'!$F$12)-(('01_Supuestos'!K31*$I150)*'01_Supuestos'!$F$11*$K150)-(IF(('01_Supuestos'!K31*$I150)&gt;0,'01_Supuestos'!$F$15,0)))-((('01_Supuestos'!K31*$I150)*'01_Supuestos'!$F$11*($H150-'01_Supuestos'!$F$9))*'01_Supuestos'!$F$18)-($J150*'01_Supuestos'!K32)-(IF('01_Supuestos'!K30=MAX('01_Supuestos'!$C$30:$M$30),'01_Supuestos'!$F$19,0))-(MAX(0,(((('01_Supuestos'!K31*$I150)*'01_Supuestos'!$F$11*($H150-'01_Supuestos'!$F$9))-((('01_Supuestos'!K31*$I150)*'01_Supuestos'!$F$11*($H150-'01_Supuestos'!$F$9))*'01_Supuestos'!$F$12)-(('01_Supuestos'!K31*$I150)*'01_Supuestos'!$F$11*$K150)-(IF(('01_Supuestos'!K31*$I150)&gt;0,'01_Supuestos'!$F$15,0)))-($J150*'01_Supuestos'!K33)))*'01_Supuestos'!$F$16)</f>
        <v/>
      </c>
      <c r="AC150" s="101">
        <f>((('01_Supuestos'!L31*$I150)*'01_Supuestos'!$F$11*($H150-'01_Supuestos'!$F$9))-((('01_Supuestos'!L31*$I150)*'01_Supuestos'!$F$11*($H150-'01_Supuestos'!$F$9))*'01_Supuestos'!$F$12)-(('01_Supuestos'!L31*$I150)*'01_Supuestos'!$F$11*$K150)-(IF(('01_Supuestos'!L31*$I150)&gt;0,'01_Supuestos'!$F$15,0)))-((('01_Supuestos'!L31*$I150)*'01_Supuestos'!$F$11*($H150-'01_Supuestos'!$F$9))*'01_Supuestos'!$F$18)-($J150*'01_Supuestos'!L32)-(IF('01_Supuestos'!L30=MAX('01_Supuestos'!$C$30:$M$30),'01_Supuestos'!$F$19,0))-(MAX(0,(((('01_Supuestos'!L31*$I150)*'01_Supuestos'!$F$11*($H150-'01_Supuestos'!$F$9))-((('01_Supuestos'!L31*$I150)*'01_Supuestos'!$F$11*($H150-'01_Supuestos'!$F$9))*'01_Supuestos'!$F$12)-(('01_Supuestos'!L31*$I150)*'01_Supuestos'!$F$11*$K150)-(IF(('01_Supuestos'!L31*$I150)&gt;0,'01_Supuestos'!$F$15,0)))-($J150*'01_Supuestos'!L33)))*'01_Supuestos'!$F$16)</f>
        <v/>
      </c>
      <c r="AD150" s="101">
        <f>((('01_Supuestos'!M31*$I150)*'01_Supuestos'!$F$11*($H150-'01_Supuestos'!$F$9))-((('01_Supuestos'!M31*$I150)*'01_Supuestos'!$F$11*($H150-'01_Supuestos'!$F$9))*'01_Supuestos'!$F$12)-(('01_Supuestos'!M31*$I150)*'01_Supuestos'!$F$11*$K150)-(IF(('01_Supuestos'!M31*$I150)&gt;0,'01_Supuestos'!$F$15,0)))-((('01_Supuestos'!M31*$I150)*'01_Supuestos'!$F$11*($H150-'01_Supuestos'!$F$9))*'01_Supuestos'!$F$18)-($J150*'01_Supuestos'!M32)-(IF('01_Supuestos'!M30=MAX('01_Supuestos'!$C$30:$M$30),'01_Supuestos'!$F$19,0))-(MAX(0,(((('01_Supuestos'!M31*$I150)*'01_Supuestos'!$F$11*($H150-'01_Supuestos'!$F$9))-((('01_Supuestos'!M31*$I150)*'01_Supuestos'!$F$11*($H150-'01_Supuestos'!$F$9))*'01_Supuestos'!$F$12)-(('01_Supuestos'!M31*$I150)*'01_Supuestos'!$F$11*$K150)-(IF(('01_Supuestos'!M31*$I150)&gt;0,'01_Supuestos'!$F$15,0)))-($J150*'01_Supuestos'!M33)))*'01_Supuestos'!$F$16)</f>
        <v/>
      </c>
      <c r="AE150" s="101">
        <f>0</f>
        <v/>
      </c>
      <c r="AF150" s="108">
        <f>IF(S150&gt;R150,"Appraisal+Decision",IF(S150&lt;R150,"Develop Now","Indiferente"))</f>
        <v/>
      </c>
    </row>
    <row r="151">
      <c r="A151" s="6" t="n">
        <v>121</v>
      </c>
      <c r="B151" s="27">
        <f>RAND()</f>
        <v/>
      </c>
      <c r="C151" s="27">
        <f>RAND()</f>
        <v/>
      </c>
      <c r="D151" s="27">
        <f>RAND()</f>
        <v/>
      </c>
      <c r="E151" s="27">
        <f>RAND()</f>
        <v/>
      </c>
      <c r="F151" s="27">
        <f>RAND()</f>
        <v/>
      </c>
      <c r="G151" s="27">
        <f>RAND()</f>
        <v/>
      </c>
      <c r="H151" s="102">
        <f>IF(B151&lt;($B$11-$B$10)/($B$12-$B$10), $B$10+SQRT(B151*($B$11-$B$10)*($B$12-$B$10)), $B$12-SQRT((1-B151)*($B$12-$B$11)*($B$12-$B$10)))</f>
        <v/>
      </c>
      <c r="I151" s="27">
        <f>MAX(0.1,NORMINV(C151,$B$13,$B$14))</f>
        <v/>
      </c>
      <c r="J151" s="102">
        <f>'01_Supuestos'!$F$13*MAX(0.65,NORMINV(D151,1,$B$15))</f>
        <v/>
      </c>
      <c r="K151" s="102">
        <f>'01_Supuestos'!$F$14*MAX(0.6,NORMINV(E151,1,$B$16))</f>
        <v/>
      </c>
      <c r="L151" s="102">
        <f>--(F151&lt;=$B$5)</f>
        <v/>
      </c>
      <c r="M151" s="102">
        <f>IF(L151=1, IF(G151&lt;=$B$6, "+", "-"), IF(G151&lt;=(1-$B$7), "+", "-"))</f>
        <v/>
      </c>
      <c r="N151" s="103">
        <f>IF(M151="+",'05_Bayes_Arbol'!$B$16,'05_Bayes_Arbol'!$B$17)</f>
        <v/>
      </c>
      <c r="O151" s="102">
        <f>SUMPRODUCT(T151:AD151,'01_Supuestos'!$C$34:$M$34)</f>
        <v/>
      </c>
      <c r="P151" s="102">
        <f>N151*O151 + (1-N151)*$B$9</f>
        <v/>
      </c>
      <c r="Q151" s="102">
        <f>--(P151&gt;0)</f>
        <v/>
      </c>
      <c r="R151" s="102">
        <f>IF(L151=1,O151,$B$9)</f>
        <v/>
      </c>
      <c r="S151" s="102">
        <f>-$B$8 + IF(Q151=1, IF(L151=1,O151,$B$9), 0)</f>
        <v/>
      </c>
      <c r="T151" s="101">
        <f>((('01_Supuestos'!C31*$I151)*'01_Supuestos'!$F$11*($H151-'01_Supuestos'!$F$9))-((('01_Supuestos'!C31*$I151)*'01_Supuestos'!$F$11*($H151-'01_Supuestos'!$F$9))*'01_Supuestos'!$F$12)-(('01_Supuestos'!C31*$I151)*'01_Supuestos'!$F$11*$K151)-(IF(('01_Supuestos'!C31*$I151)&gt;0,'01_Supuestos'!$F$15,0)))-((('01_Supuestos'!C31*$I151)*'01_Supuestos'!$F$11*($H151-'01_Supuestos'!$F$9))*'01_Supuestos'!$F$18)-($J151*'01_Supuestos'!C32)-(IF('01_Supuestos'!C30=MAX('01_Supuestos'!$C$30:$M$30),'01_Supuestos'!$F$19,0))-(MAX(0,(((('01_Supuestos'!C31*$I151)*'01_Supuestos'!$F$11*($H151-'01_Supuestos'!$F$9))-((('01_Supuestos'!C31*$I151)*'01_Supuestos'!$F$11*($H151-'01_Supuestos'!$F$9))*'01_Supuestos'!$F$12)-(('01_Supuestos'!C31*$I151)*'01_Supuestos'!$F$11*$K151)-(IF(('01_Supuestos'!C31*$I151)&gt;0,'01_Supuestos'!$F$15,0)))-($J151*'01_Supuestos'!C33)))*'01_Supuestos'!$F$16)</f>
        <v/>
      </c>
      <c r="U151" s="101">
        <f>((('01_Supuestos'!D31*$I151)*'01_Supuestos'!$F$11*($H151-'01_Supuestos'!$F$9))-((('01_Supuestos'!D31*$I151)*'01_Supuestos'!$F$11*($H151-'01_Supuestos'!$F$9))*'01_Supuestos'!$F$12)-(('01_Supuestos'!D31*$I151)*'01_Supuestos'!$F$11*$K151)-(IF(('01_Supuestos'!D31*$I151)&gt;0,'01_Supuestos'!$F$15,0)))-((('01_Supuestos'!D31*$I151)*'01_Supuestos'!$F$11*($H151-'01_Supuestos'!$F$9))*'01_Supuestos'!$F$18)-($J151*'01_Supuestos'!D32)-(IF('01_Supuestos'!D30=MAX('01_Supuestos'!$C$30:$M$30),'01_Supuestos'!$F$19,0))-(MAX(0,(((('01_Supuestos'!D31*$I151)*'01_Supuestos'!$F$11*($H151-'01_Supuestos'!$F$9))-((('01_Supuestos'!D31*$I151)*'01_Supuestos'!$F$11*($H151-'01_Supuestos'!$F$9))*'01_Supuestos'!$F$12)-(('01_Supuestos'!D31*$I151)*'01_Supuestos'!$F$11*$K151)-(IF(('01_Supuestos'!D31*$I151)&gt;0,'01_Supuestos'!$F$15,0)))-($J151*'01_Supuestos'!D33)))*'01_Supuestos'!$F$16)</f>
        <v/>
      </c>
      <c r="V151" s="101">
        <f>((('01_Supuestos'!E31*$I151)*'01_Supuestos'!$F$11*($H151-'01_Supuestos'!$F$9))-((('01_Supuestos'!E31*$I151)*'01_Supuestos'!$F$11*($H151-'01_Supuestos'!$F$9))*'01_Supuestos'!$F$12)-(('01_Supuestos'!E31*$I151)*'01_Supuestos'!$F$11*$K151)-(IF(('01_Supuestos'!E31*$I151)&gt;0,'01_Supuestos'!$F$15,0)))-((('01_Supuestos'!E31*$I151)*'01_Supuestos'!$F$11*($H151-'01_Supuestos'!$F$9))*'01_Supuestos'!$F$18)-($J151*'01_Supuestos'!E32)-(IF('01_Supuestos'!E30=MAX('01_Supuestos'!$C$30:$M$30),'01_Supuestos'!$F$19,0))-(MAX(0,(((('01_Supuestos'!E31*$I151)*'01_Supuestos'!$F$11*($H151-'01_Supuestos'!$F$9))-((('01_Supuestos'!E31*$I151)*'01_Supuestos'!$F$11*($H151-'01_Supuestos'!$F$9))*'01_Supuestos'!$F$12)-(('01_Supuestos'!E31*$I151)*'01_Supuestos'!$F$11*$K151)-(IF(('01_Supuestos'!E31*$I151)&gt;0,'01_Supuestos'!$F$15,0)))-($J151*'01_Supuestos'!E33)))*'01_Supuestos'!$F$16)</f>
        <v/>
      </c>
      <c r="W151" s="101">
        <f>((('01_Supuestos'!F31*$I151)*'01_Supuestos'!$F$11*($H151-'01_Supuestos'!$F$9))-((('01_Supuestos'!F31*$I151)*'01_Supuestos'!$F$11*($H151-'01_Supuestos'!$F$9))*'01_Supuestos'!$F$12)-(('01_Supuestos'!F31*$I151)*'01_Supuestos'!$F$11*$K151)-(IF(('01_Supuestos'!F31*$I151)&gt;0,'01_Supuestos'!$F$15,0)))-((('01_Supuestos'!F31*$I151)*'01_Supuestos'!$F$11*($H151-'01_Supuestos'!$F$9))*'01_Supuestos'!$F$18)-($J151*'01_Supuestos'!F32)-(IF('01_Supuestos'!F30=MAX('01_Supuestos'!$C$30:$M$30),'01_Supuestos'!$F$19,0))-(MAX(0,(((('01_Supuestos'!F31*$I151)*'01_Supuestos'!$F$11*($H151-'01_Supuestos'!$F$9))-((('01_Supuestos'!F31*$I151)*'01_Supuestos'!$F$11*($H151-'01_Supuestos'!$F$9))*'01_Supuestos'!$F$12)-(('01_Supuestos'!F31*$I151)*'01_Supuestos'!$F$11*$K151)-(IF(('01_Supuestos'!F31*$I151)&gt;0,'01_Supuestos'!$F$15,0)))-($J151*'01_Supuestos'!F33)))*'01_Supuestos'!$F$16)</f>
        <v/>
      </c>
      <c r="X151" s="101">
        <f>((('01_Supuestos'!G31*$I151)*'01_Supuestos'!$F$11*($H151-'01_Supuestos'!$F$9))-((('01_Supuestos'!G31*$I151)*'01_Supuestos'!$F$11*($H151-'01_Supuestos'!$F$9))*'01_Supuestos'!$F$12)-(('01_Supuestos'!G31*$I151)*'01_Supuestos'!$F$11*$K151)-(IF(('01_Supuestos'!G31*$I151)&gt;0,'01_Supuestos'!$F$15,0)))-((('01_Supuestos'!G31*$I151)*'01_Supuestos'!$F$11*($H151-'01_Supuestos'!$F$9))*'01_Supuestos'!$F$18)-($J151*'01_Supuestos'!G32)-(IF('01_Supuestos'!G30=MAX('01_Supuestos'!$C$30:$M$30),'01_Supuestos'!$F$19,0))-(MAX(0,(((('01_Supuestos'!G31*$I151)*'01_Supuestos'!$F$11*($H151-'01_Supuestos'!$F$9))-((('01_Supuestos'!G31*$I151)*'01_Supuestos'!$F$11*($H151-'01_Supuestos'!$F$9))*'01_Supuestos'!$F$12)-(('01_Supuestos'!G31*$I151)*'01_Supuestos'!$F$11*$K151)-(IF(('01_Supuestos'!G31*$I151)&gt;0,'01_Supuestos'!$F$15,0)))-($J151*'01_Supuestos'!G33)))*'01_Supuestos'!$F$16)</f>
        <v/>
      </c>
      <c r="Y151" s="101">
        <f>((('01_Supuestos'!H31*$I151)*'01_Supuestos'!$F$11*($H151-'01_Supuestos'!$F$9))-((('01_Supuestos'!H31*$I151)*'01_Supuestos'!$F$11*($H151-'01_Supuestos'!$F$9))*'01_Supuestos'!$F$12)-(('01_Supuestos'!H31*$I151)*'01_Supuestos'!$F$11*$K151)-(IF(('01_Supuestos'!H31*$I151)&gt;0,'01_Supuestos'!$F$15,0)))-((('01_Supuestos'!H31*$I151)*'01_Supuestos'!$F$11*($H151-'01_Supuestos'!$F$9))*'01_Supuestos'!$F$18)-($J151*'01_Supuestos'!H32)-(IF('01_Supuestos'!H30=MAX('01_Supuestos'!$C$30:$M$30),'01_Supuestos'!$F$19,0))-(MAX(0,(((('01_Supuestos'!H31*$I151)*'01_Supuestos'!$F$11*($H151-'01_Supuestos'!$F$9))-((('01_Supuestos'!H31*$I151)*'01_Supuestos'!$F$11*($H151-'01_Supuestos'!$F$9))*'01_Supuestos'!$F$12)-(('01_Supuestos'!H31*$I151)*'01_Supuestos'!$F$11*$K151)-(IF(('01_Supuestos'!H31*$I151)&gt;0,'01_Supuestos'!$F$15,0)))-($J151*'01_Supuestos'!H33)))*'01_Supuestos'!$F$16)</f>
        <v/>
      </c>
      <c r="Z151" s="101">
        <f>((('01_Supuestos'!I31*$I151)*'01_Supuestos'!$F$11*($H151-'01_Supuestos'!$F$9))-((('01_Supuestos'!I31*$I151)*'01_Supuestos'!$F$11*($H151-'01_Supuestos'!$F$9))*'01_Supuestos'!$F$12)-(('01_Supuestos'!I31*$I151)*'01_Supuestos'!$F$11*$K151)-(IF(('01_Supuestos'!I31*$I151)&gt;0,'01_Supuestos'!$F$15,0)))-((('01_Supuestos'!I31*$I151)*'01_Supuestos'!$F$11*($H151-'01_Supuestos'!$F$9))*'01_Supuestos'!$F$18)-($J151*'01_Supuestos'!I32)-(IF('01_Supuestos'!I30=MAX('01_Supuestos'!$C$30:$M$30),'01_Supuestos'!$F$19,0))-(MAX(0,(((('01_Supuestos'!I31*$I151)*'01_Supuestos'!$F$11*($H151-'01_Supuestos'!$F$9))-((('01_Supuestos'!I31*$I151)*'01_Supuestos'!$F$11*($H151-'01_Supuestos'!$F$9))*'01_Supuestos'!$F$12)-(('01_Supuestos'!I31*$I151)*'01_Supuestos'!$F$11*$K151)-(IF(('01_Supuestos'!I31*$I151)&gt;0,'01_Supuestos'!$F$15,0)))-($J151*'01_Supuestos'!I33)))*'01_Supuestos'!$F$16)</f>
        <v/>
      </c>
      <c r="AA151" s="101">
        <f>((('01_Supuestos'!J31*$I151)*'01_Supuestos'!$F$11*($H151-'01_Supuestos'!$F$9))-((('01_Supuestos'!J31*$I151)*'01_Supuestos'!$F$11*($H151-'01_Supuestos'!$F$9))*'01_Supuestos'!$F$12)-(('01_Supuestos'!J31*$I151)*'01_Supuestos'!$F$11*$K151)-(IF(('01_Supuestos'!J31*$I151)&gt;0,'01_Supuestos'!$F$15,0)))-((('01_Supuestos'!J31*$I151)*'01_Supuestos'!$F$11*($H151-'01_Supuestos'!$F$9))*'01_Supuestos'!$F$18)-($J151*'01_Supuestos'!J32)-(IF('01_Supuestos'!J30=MAX('01_Supuestos'!$C$30:$M$30),'01_Supuestos'!$F$19,0))-(MAX(0,(((('01_Supuestos'!J31*$I151)*'01_Supuestos'!$F$11*($H151-'01_Supuestos'!$F$9))-((('01_Supuestos'!J31*$I151)*'01_Supuestos'!$F$11*($H151-'01_Supuestos'!$F$9))*'01_Supuestos'!$F$12)-(('01_Supuestos'!J31*$I151)*'01_Supuestos'!$F$11*$K151)-(IF(('01_Supuestos'!J31*$I151)&gt;0,'01_Supuestos'!$F$15,0)))-($J151*'01_Supuestos'!J33)))*'01_Supuestos'!$F$16)</f>
        <v/>
      </c>
      <c r="AB151" s="101">
        <f>((('01_Supuestos'!K31*$I151)*'01_Supuestos'!$F$11*($H151-'01_Supuestos'!$F$9))-((('01_Supuestos'!K31*$I151)*'01_Supuestos'!$F$11*($H151-'01_Supuestos'!$F$9))*'01_Supuestos'!$F$12)-(('01_Supuestos'!K31*$I151)*'01_Supuestos'!$F$11*$K151)-(IF(('01_Supuestos'!K31*$I151)&gt;0,'01_Supuestos'!$F$15,0)))-((('01_Supuestos'!K31*$I151)*'01_Supuestos'!$F$11*($H151-'01_Supuestos'!$F$9))*'01_Supuestos'!$F$18)-($J151*'01_Supuestos'!K32)-(IF('01_Supuestos'!K30=MAX('01_Supuestos'!$C$30:$M$30),'01_Supuestos'!$F$19,0))-(MAX(0,(((('01_Supuestos'!K31*$I151)*'01_Supuestos'!$F$11*($H151-'01_Supuestos'!$F$9))-((('01_Supuestos'!K31*$I151)*'01_Supuestos'!$F$11*($H151-'01_Supuestos'!$F$9))*'01_Supuestos'!$F$12)-(('01_Supuestos'!K31*$I151)*'01_Supuestos'!$F$11*$K151)-(IF(('01_Supuestos'!K31*$I151)&gt;0,'01_Supuestos'!$F$15,0)))-($J151*'01_Supuestos'!K33)))*'01_Supuestos'!$F$16)</f>
        <v/>
      </c>
      <c r="AC151" s="101">
        <f>((('01_Supuestos'!L31*$I151)*'01_Supuestos'!$F$11*($H151-'01_Supuestos'!$F$9))-((('01_Supuestos'!L31*$I151)*'01_Supuestos'!$F$11*($H151-'01_Supuestos'!$F$9))*'01_Supuestos'!$F$12)-(('01_Supuestos'!L31*$I151)*'01_Supuestos'!$F$11*$K151)-(IF(('01_Supuestos'!L31*$I151)&gt;0,'01_Supuestos'!$F$15,0)))-((('01_Supuestos'!L31*$I151)*'01_Supuestos'!$F$11*($H151-'01_Supuestos'!$F$9))*'01_Supuestos'!$F$18)-($J151*'01_Supuestos'!L32)-(IF('01_Supuestos'!L30=MAX('01_Supuestos'!$C$30:$M$30),'01_Supuestos'!$F$19,0))-(MAX(0,(((('01_Supuestos'!L31*$I151)*'01_Supuestos'!$F$11*($H151-'01_Supuestos'!$F$9))-((('01_Supuestos'!L31*$I151)*'01_Supuestos'!$F$11*($H151-'01_Supuestos'!$F$9))*'01_Supuestos'!$F$12)-(('01_Supuestos'!L31*$I151)*'01_Supuestos'!$F$11*$K151)-(IF(('01_Supuestos'!L31*$I151)&gt;0,'01_Supuestos'!$F$15,0)))-($J151*'01_Supuestos'!L33)))*'01_Supuestos'!$F$16)</f>
        <v/>
      </c>
      <c r="AD151" s="101">
        <f>((('01_Supuestos'!M31*$I151)*'01_Supuestos'!$F$11*($H151-'01_Supuestos'!$F$9))-((('01_Supuestos'!M31*$I151)*'01_Supuestos'!$F$11*($H151-'01_Supuestos'!$F$9))*'01_Supuestos'!$F$12)-(('01_Supuestos'!M31*$I151)*'01_Supuestos'!$F$11*$K151)-(IF(('01_Supuestos'!M31*$I151)&gt;0,'01_Supuestos'!$F$15,0)))-((('01_Supuestos'!M31*$I151)*'01_Supuestos'!$F$11*($H151-'01_Supuestos'!$F$9))*'01_Supuestos'!$F$18)-($J151*'01_Supuestos'!M32)-(IF('01_Supuestos'!M30=MAX('01_Supuestos'!$C$30:$M$30),'01_Supuestos'!$F$19,0))-(MAX(0,(((('01_Supuestos'!M31*$I151)*'01_Supuestos'!$F$11*($H151-'01_Supuestos'!$F$9))-((('01_Supuestos'!M31*$I151)*'01_Supuestos'!$F$11*($H151-'01_Supuestos'!$F$9))*'01_Supuestos'!$F$12)-(('01_Supuestos'!M31*$I151)*'01_Supuestos'!$F$11*$K151)-(IF(('01_Supuestos'!M31*$I151)&gt;0,'01_Supuestos'!$F$15,0)))-($J151*'01_Supuestos'!M33)))*'01_Supuestos'!$F$16)</f>
        <v/>
      </c>
      <c r="AE151" s="101">
        <f>0</f>
        <v/>
      </c>
      <c r="AF151" s="108">
        <f>IF(S151&gt;R151,"Appraisal+Decision",IF(S151&lt;R151,"Develop Now","Indiferente"))</f>
        <v/>
      </c>
    </row>
    <row r="152">
      <c r="A152" s="6" t="n">
        <v>122</v>
      </c>
      <c r="B152" s="27">
        <f>RAND()</f>
        <v/>
      </c>
      <c r="C152" s="27">
        <f>RAND()</f>
        <v/>
      </c>
      <c r="D152" s="27">
        <f>RAND()</f>
        <v/>
      </c>
      <c r="E152" s="27">
        <f>RAND()</f>
        <v/>
      </c>
      <c r="F152" s="27">
        <f>RAND()</f>
        <v/>
      </c>
      <c r="G152" s="27">
        <f>RAND()</f>
        <v/>
      </c>
      <c r="H152" s="102">
        <f>IF(B152&lt;($B$11-$B$10)/($B$12-$B$10), $B$10+SQRT(B152*($B$11-$B$10)*($B$12-$B$10)), $B$12-SQRT((1-B152)*($B$12-$B$11)*($B$12-$B$10)))</f>
        <v/>
      </c>
      <c r="I152" s="27">
        <f>MAX(0.1,NORMINV(C152,$B$13,$B$14))</f>
        <v/>
      </c>
      <c r="J152" s="102">
        <f>'01_Supuestos'!$F$13*MAX(0.65,NORMINV(D152,1,$B$15))</f>
        <v/>
      </c>
      <c r="K152" s="102">
        <f>'01_Supuestos'!$F$14*MAX(0.6,NORMINV(E152,1,$B$16))</f>
        <v/>
      </c>
      <c r="L152" s="102">
        <f>--(F152&lt;=$B$5)</f>
        <v/>
      </c>
      <c r="M152" s="102">
        <f>IF(L152=1, IF(G152&lt;=$B$6, "+", "-"), IF(G152&lt;=(1-$B$7), "+", "-"))</f>
        <v/>
      </c>
      <c r="N152" s="103">
        <f>IF(M152="+",'05_Bayes_Arbol'!$B$16,'05_Bayes_Arbol'!$B$17)</f>
        <v/>
      </c>
      <c r="O152" s="102">
        <f>SUMPRODUCT(T152:AD152,'01_Supuestos'!$C$34:$M$34)</f>
        <v/>
      </c>
      <c r="P152" s="102">
        <f>N152*O152 + (1-N152)*$B$9</f>
        <v/>
      </c>
      <c r="Q152" s="102">
        <f>--(P152&gt;0)</f>
        <v/>
      </c>
      <c r="R152" s="102">
        <f>IF(L152=1,O152,$B$9)</f>
        <v/>
      </c>
      <c r="S152" s="102">
        <f>-$B$8 + IF(Q152=1, IF(L152=1,O152,$B$9), 0)</f>
        <v/>
      </c>
      <c r="T152" s="101">
        <f>((('01_Supuestos'!C31*$I152)*'01_Supuestos'!$F$11*($H152-'01_Supuestos'!$F$9))-((('01_Supuestos'!C31*$I152)*'01_Supuestos'!$F$11*($H152-'01_Supuestos'!$F$9))*'01_Supuestos'!$F$12)-(('01_Supuestos'!C31*$I152)*'01_Supuestos'!$F$11*$K152)-(IF(('01_Supuestos'!C31*$I152)&gt;0,'01_Supuestos'!$F$15,0)))-((('01_Supuestos'!C31*$I152)*'01_Supuestos'!$F$11*($H152-'01_Supuestos'!$F$9))*'01_Supuestos'!$F$18)-($J152*'01_Supuestos'!C32)-(IF('01_Supuestos'!C30=MAX('01_Supuestos'!$C$30:$M$30),'01_Supuestos'!$F$19,0))-(MAX(0,(((('01_Supuestos'!C31*$I152)*'01_Supuestos'!$F$11*($H152-'01_Supuestos'!$F$9))-((('01_Supuestos'!C31*$I152)*'01_Supuestos'!$F$11*($H152-'01_Supuestos'!$F$9))*'01_Supuestos'!$F$12)-(('01_Supuestos'!C31*$I152)*'01_Supuestos'!$F$11*$K152)-(IF(('01_Supuestos'!C31*$I152)&gt;0,'01_Supuestos'!$F$15,0)))-($J152*'01_Supuestos'!C33)))*'01_Supuestos'!$F$16)</f>
        <v/>
      </c>
      <c r="U152" s="101">
        <f>((('01_Supuestos'!D31*$I152)*'01_Supuestos'!$F$11*($H152-'01_Supuestos'!$F$9))-((('01_Supuestos'!D31*$I152)*'01_Supuestos'!$F$11*($H152-'01_Supuestos'!$F$9))*'01_Supuestos'!$F$12)-(('01_Supuestos'!D31*$I152)*'01_Supuestos'!$F$11*$K152)-(IF(('01_Supuestos'!D31*$I152)&gt;0,'01_Supuestos'!$F$15,0)))-((('01_Supuestos'!D31*$I152)*'01_Supuestos'!$F$11*($H152-'01_Supuestos'!$F$9))*'01_Supuestos'!$F$18)-($J152*'01_Supuestos'!D32)-(IF('01_Supuestos'!D30=MAX('01_Supuestos'!$C$30:$M$30),'01_Supuestos'!$F$19,0))-(MAX(0,(((('01_Supuestos'!D31*$I152)*'01_Supuestos'!$F$11*($H152-'01_Supuestos'!$F$9))-((('01_Supuestos'!D31*$I152)*'01_Supuestos'!$F$11*($H152-'01_Supuestos'!$F$9))*'01_Supuestos'!$F$12)-(('01_Supuestos'!D31*$I152)*'01_Supuestos'!$F$11*$K152)-(IF(('01_Supuestos'!D31*$I152)&gt;0,'01_Supuestos'!$F$15,0)))-($J152*'01_Supuestos'!D33)))*'01_Supuestos'!$F$16)</f>
        <v/>
      </c>
      <c r="V152" s="101">
        <f>((('01_Supuestos'!E31*$I152)*'01_Supuestos'!$F$11*($H152-'01_Supuestos'!$F$9))-((('01_Supuestos'!E31*$I152)*'01_Supuestos'!$F$11*($H152-'01_Supuestos'!$F$9))*'01_Supuestos'!$F$12)-(('01_Supuestos'!E31*$I152)*'01_Supuestos'!$F$11*$K152)-(IF(('01_Supuestos'!E31*$I152)&gt;0,'01_Supuestos'!$F$15,0)))-((('01_Supuestos'!E31*$I152)*'01_Supuestos'!$F$11*($H152-'01_Supuestos'!$F$9))*'01_Supuestos'!$F$18)-($J152*'01_Supuestos'!E32)-(IF('01_Supuestos'!E30=MAX('01_Supuestos'!$C$30:$M$30),'01_Supuestos'!$F$19,0))-(MAX(0,(((('01_Supuestos'!E31*$I152)*'01_Supuestos'!$F$11*($H152-'01_Supuestos'!$F$9))-((('01_Supuestos'!E31*$I152)*'01_Supuestos'!$F$11*($H152-'01_Supuestos'!$F$9))*'01_Supuestos'!$F$12)-(('01_Supuestos'!E31*$I152)*'01_Supuestos'!$F$11*$K152)-(IF(('01_Supuestos'!E31*$I152)&gt;0,'01_Supuestos'!$F$15,0)))-($J152*'01_Supuestos'!E33)))*'01_Supuestos'!$F$16)</f>
        <v/>
      </c>
      <c r="W152" s="101">
        <f>((('01_Supuestos'!F31*$I152)*'01_Supuestos'!$F$11*($H152-'01_Supuestos'!$F$9))-((('01_Supuestos'!F31*$I152)*'01_Supuestos'!$F$11*($H152-'01_Supuestos'!$F$9))*'01_Supuestos'!$F$12)-(('01_Supuestos'!F31*$I152)*'01_Supuestos'!$F$11*$K152)-(IF(('01_Supuestos'!F31*$I152)&gt;0,'01_Supuestos'!$F$15,0)))-((('01_Supuestos'!F31*$I152)*'01_Supuestos'!$F$11*($H152-'01_Supuestos'!$F$9))*'01_Supuestos'!$F$18)-($J152*'01_Supuestos'!F32)-(IF('01_Supuestos'!F30=MAX('01_Supuestos'!$C$30:$M$30),'01_Supuestos'!$F$19,0))-(MAX(0,(((('01_Supuestos'!F31*$I152)*'01_Supuestos'!$F$11*($H152-'01_Supuestos'!$F$9))-((('01_Supuestos'!F31*$I152)*'01_Supuestos'!$F$11*($H152-'01_Supuestos'!$F$9))*'01_Supuestos'!$F$12)-(('01_Supuestos'!F31*$I152)*'01_Supuestos'!$F$11*$K152)-(IF(('01_Supuestos'!F31*$I152)&gt;0,'01_Supuestos'!$F$15,0)))-($J152*'01_Supuestos'!F33)))*'01_Supuestos'!$F$16)</f>
        <v/>
      </c>
      <c r="X152" s="101">
        <f>((('01_Supuestos'!G31*$I152)*'01_Supuestos'!$F$11*($H152-'01_Supuestos'!$F$9))-((('01_Supuestos'!G31*$I152)*'01_Supuestos'!$F$11*($H152-'01_Supuestos'!$F$9))*'01_Supuestos'!$F$12)-(('01_Supuestos'!G31*$I152)*'01_Supuestos'!$F$11*$K152)-(IF(('01_Supuestos'!G31*$I152)&gt;0,'01_Supuestos'!$F$15,0)))-((('01_Supuestos'!G31*$I152)*'01_Supuestos'!$F$11*($H152-'01_Supuestos'!$F$9))*'01_Supuestos'!$F$18)-($J152*'01_Supuestos'!G32)-(IF('01_Supuestos'!G30=MAX('01_Supuestos'!$C$30:$M$30),'01_Supuestos'!$F$19,0))-(MAX(0,(((('01_Supuestos'!G31*$I152)*'01_Supuestos'!$F$11*($H152-'01_Supuestos'!$F$9))-((('01_Supuestos'!G31*$I152)*'01_Supuestos'!$F$11*($H152-'01_Supuestos'!$F$9))*'01_Supuestos'!$F$12)-(('01_Supuestos'!G31*$I152)*'01_Supuestos'!$F$11*$K152)-(IF(('01_Supuestos'!G31*$I152)&gt;0,'01_Supuestos'!$F$15,0)))-($J152*'01_Supuestos'!G33)))*'01_Supuestos'!$F$16)</f>
        <v/>
      </c>
      <c r="Y152" s="101">
        <f>((('01_Supuestos'!H31*$I152)*'01_Supuestos'!$F$11*($H152-'01_Supuestos'!$F$9))-((('01_Supuestos'!H31*$I152)*'01_Supuestos'!$F$11*($H152-'01_Supuestos'!$F$9))*'01_Supuestos'!$F$12)-(('01_Supuestos'!H31*$I152)*'01_Supuestos'!$F$11*$K152)-(IF(('01_Supuestos'!H31*$I152)&gt;0,'01_Supuestos'!$F$15,0)))-((('01_Supuestos'!H31*$I152)*'01_Supuestos'!$F$11*($H152-'01_Supuestos'!$F$9))*'01_Supuestos'!$F$18)-($J152*'01_Supuestos'!H32)-(IF('01_Supuestos'!H30=MAX('01_Supuestos'!$C$30:$M$30),'01_Supuestos'!$F$19,0))-(MAX(0,(((('01_Supuestos'!H31*$I152)*'01_Supuestos'!$F$11*($H152-'01_Supuestos'!$F$9))-((('01_Supuestos'!H31*$I152)*'01_Supuestos'!$F$11*($H152-'01_Supuestos'!$F$9))*'01_Supuestos'!$F$12)-(('01_Supuestos'!H31*$I152)*'01_Supuestos'!$F$11*$K152)-(IF(('01_Supuestos'!H31*$I152)&gt;0,'01_Supuestos'!$F$15,0)))-($J152*'01_Supuestos'!H33)))*'01_Supuestos'!$F$16)</f>
        <v/>
      </c>
      <c r="Z152" s="101">
        <f>((('01_Supuestos'!I31*$I152)*'01_Supuestos'!$F$11*($H152-'01_Supuestos'!$F$9))-((('01_Supuestos'!I31*$I152)*'01_Supuestos'!$F$11*($H152-'01_Supuestos'!$F$9))*'01_Supuestos'!$F$12)-(('01_Supuestos'!I31*$I152)*'01_Supuestos'!$F$11*$K152)-(IF(('01_Supuestos'!I31*$I152)&gt;0,'01_Supuestos'!$F$15,0)))-((('01_Supuestos'!I31*$I152)*'01_Supuestos'!$F$11*($H152-'01_Supuestos'!$F$9))*'01_Supuestos'!$F$18)-($J152*'01_Supuestos'!I32)-(IF('01_Supuestos'!I30=MAX('01_Supuestos'!$C$30:$M$30),'01_Supuestos'!$F$19,0))-(MAX(0,(((('01_Supuestos'!I31*$I152)*'01_Supuestos'!$F$11*($H152-'01_Supuestos'!$F$9))-((('01_Supuestos'!I31*$I152)*'01_Supuestos'!$F$11*($H152-'01_Supuestos'!$F$9))*'01_Supuestos'!$F$12)-(('01_Supuestos'!I31*$I152)*'01_Supuestos'!$F$11*$K152)-(IF(('01_Supuestos'!I31*$I152)&gt;0,'01_Supuestos'!$F$15,0)))-($J152*'01_Supuestos'!I33)))*'01_Supuestos'!$F$16)</f>
        <v/>
      </c>
      <c r="AA152" s="101">
        <f>((('01_Supuestos'!J31*$I152)*'01_Supuestos'!$F$11*($H152-'01_Supuestos'!$F$9))-((('01_Supuestos'!J31*$I152)*'01_Supuestos'!$F$11*($H152-'01_Supuestos'!$F$9))*'01_Supuestos'!$F$12)-(('01_Supuestos'!J31*$I152)*'01_Supuestos'!$F$11*$K152)-(IF(('01_Supuestos'!J31*$I152)&gt;0,'01_Supuestos'!$F$15,0)))-((('01_Supuestos'!J31*$I152)*'01_Supuestos'!$F$11*($H152-'01_Supuestos'!$F$9))*'01_Supuestos'!$F$18)-($J152*'01_Supuestos'!J32)-(IF('01_Supuestos'!J30=MAX('01_Supuestos'!$C$30:$M$30),'01_Supuestos'!$F$19,0))-(MAX(0,(((('01_Supuestos'!J31*$I152)*'01_Supuestos'!$F$11*($H152-'01_Supuestos'!$F$9))-((('01_Supuestos'!J31*$I152)*'01_Supuestos'!$F$11*($H152-'01_Supuestos'!$F$9))*'01_Supuestos'!$F$12)-(('01_Supuestos'!J31*$I152)*'01_Supuestos'!$F$11*$K152)-(IF(('01_Supuestos'!J31*$I152)&gt;0,'01_Supuestos'!$F$15,0)))-($J152*'01_Supuestos'!J33)))*'01_Supuestos'!$F$16)</f>
        <v/>
      </c>
      <c r="AB152" s="101">
        <f>((('01_Supuestos'!K31*$I152)*'01_Supuestos'!$F$11*($H152-'01_Supuestos'!$F$9))-((('01_Supuestos'!K31*$I152)*'01_Supuestos'!$F$11*($H152-'01_Supuestos'!$F$9))*'01_Supuestos'!$F$12)-(('01_Supuestos'!K31*$I152)*'01_Supuestos'!$F$11*$K152)-(IF(('01_Supuestos'!K31*$I152)&gt;0,'01_Supuestos'!$F$15,0)))-((('01_Supuestos'!K31*$I152)*'01_Supuestos'!$F$11*($H152-'01_Supuestos'!$F$9))*'01_Supuestos'!$F$18)-($J152*'01_Supuestos'!K32)-(IF('01_Supuestos'!K30=MAX('01_Supuestos'!$C$30:$M$30),'01_Supuestos'!$F$19,0))-(MAX(0,(((('01_Supuestos'!K31*$I152)*'01_Supuestos'!$F$11*($H152-'01_Supuestos'!$F$9))-((('01_Supuestos'!K31*$I152)*'01_Supuestos'!$F$11*($H152-'01_Supuestos'!$F$9))*'01_Supuestos'!$F$12)-(('01_Supuestos'!K31*$I152)*'01_Supuestos'!$F$11*$K152)-(IF(('01_Supuestos'!K31*$I152)&gt;0,'01_Supuestos'!$F$15,0)))-($J152*'01_Supuestos'!K33)))*'01_Supuestos'!$F$16)</f>
        <v/>
      </c>
      <c r="AC152" s="101">
        <f>((('01_Supuestos'!L31*$I152)*'01_Supuestos'!$F$11*($H152-'01_Supuestos'!$F$9))-((('01_Supuestos'!L31*$I152)*'01_Supuestos'!$F$11*($H152-'01_Supuestos'!$F$9))*'01_Supuestos'!$F$12)-(('01_Supuestos'!L31*$I152)*'01_Supuestos'!$F$11*$K152)-(IF(('01_Supuestos'!L31*$I152)&gt;0,'01_Supuestos'!$F$15,0)))-((('01_Supuestos'!L31*$I152)*'01_Supuestos'!$F$11*($H152-'01_Supuestos'!$F$9))*'01_Supuestos'!$F$18)-($J152*'01_Supuestos'!L32)-(IF('01_Supuestos'!L30=MAX('01_Supuestos'!$C$30:$M$30),'01_Supuestos'!$F$19,0))-(MAX(0,(((('01_Supuestos'!L31*$I152)*'01_Supuestos'!$F$11*($H152-'01_Supuestos'!$F$9))-((('01_Supuestos'!L31*$I152)*'01_Supuestos'!$F$11*($H152-'01_Supuestos'!$F$9))*'01_Supuestos'!$F$12)-(('01_Supuestos'!L31*$I152)*'01_Supuestos'!$F$11*$K152)-(IF(('01_Supuestos'!L31*$I152)&gt;0,'01_Supuestos'!$F$15,0)))-($J152*'01_Supuestos'!L33)))*'01_Supuestos'!$F$16)</f>
        <v/>
      </c>
      <c r="AD152" s="101">
        <f>((('01_Supuestos'!M31*$I152)*'01_Supuestos'!$F$11*($H152-'01_Supuestos'!$F$9))-((('01_Supuestos'!M31*$I152)*'01_Supuestos'!$F$11*($H152-'01_Supuestos'!$F$9))*'01_Supuestos'!$F$12)-(('01_Supuestos'!M31*$I152)*'01_Supuestos'!$F$11*$K152)-(IF(('01_Supuestos'!M31*$I152)&gt;0,'01_Supuestos'!$F$15,0)))-((('01_Supuestos'!M31*$I152)*'01_Supuestos'!$F$11*($H152-'01_Supuestos'!$F$9))*'01_Supuestos'!$F$18)-($J152*'01_Supuestos'!M32)-(IF('01_Supuestos'!M30=MAX('01_Supuestos'!$C$30:$M$30),'01_Supuestos'!$F$19,0))-(MAX(0,(((('01_Supuestos'!M31*$I152)*'01_Supuestos'!$F$11*($H152-'01_Supuestos'!$F$9))-((('01_Supuestos'!M31*$I152)*'01_Supuestos'!$F$11*($H152-'01_Supuestos'!$F$9))*'01_Supuestos'!$F$12)-(('01_Supuestos'!M31*$I152)*'01_Supuestos'!$F$11*$K152)-(IF(('01_Supuestos'!M31*$I152)&gt;0,'01_Supuestos'!$F$15,0)))-($J152*'01_Supuestos'!M33)))*'01_Supuestos'!$F$16)</f>
        <v/>
      </c>
      <c r="AE152" s="101">
        <f>0</f>
        <v/>
      </c>
      <c r="AF152" s="108">
        <f>IF(S152&gt;R152,"Appraisal+Decision",IF(S152&lt;R152,"Develop Now","Indiferente"))</f>
        <v/>
      </c>
    </row>
    <row r="153">
      <c r="A153" s="6" t="n">
        <v>123</v>
      </c>
      <c r="B153" s="27">
        <f>RAND()</f>
        <v/>
      </c>
      <c r="C153" s="27">
        <f>RAND()</f>
        <v/>
      </c>
      <c r="D153" s="27">
        <f>RAND()</f>
        <v/>
      </c>
      <c r="E153" s="27">
        <f>RAND()</f>
        <v/>
      </c>
      <c r="F153" s="27">
        <f>RAND()</f>
        <v/>
      </c>
      <c r="G153" s="27">
        <f>RAND()</f>
        <v/>
      </c>
      <c r="H153" s="102">
        <f>IF(B153&lt;($B$11-$B$10)/($B$12-$B$10), $B$10+SQRT(B153*($B$11-$B$10)*($B$12-$B$10)), $B$12-SQRT((1-B153)*($B$12-$B$11)*($B$12-$B$10)))</f>
        <v/>
      </c>
      <c r="I153" s="27">
        <f>MAX(0.1,NORMINV(C153,$B$13,$B$14))</f>
        <v/>
      </c>
      <c r="J153" s="102">
        <f>'01_Supuestos'!$F$13*MAX(0.65,NORMINV(D153,1,$B$15))</f>
        <v/>
      </c>
      <c r="K153" s="102">
        <f>'01_Supuestos'!$F$14*MAX(0.6,NORMINV(E153,1,$B$16))</f>
        <v/>
      </c>
      <c r="L153" s="102">
        <f>--(F153&lt;=$B$5)</f>
        <v/>
      </c>
      <c r="M153" s="102">
        <f>IF(L153=1, IF(G153&lt;=$B$6, "+", "-"), IF(G153&lt;=(1-$B$7), "+", "-"))</f>
        <v/>
      </c>
      <c r="N153" s="103">
        <f>IF(M153="+",'05_Bayes_Arbol'!$B$16,'05_Bayes_Arbol'!$B$17)</f>
        <v/>
      </c>
      <c r="O153" s="102">
        <f>SUMPRODUCT(T153:AD153,'01_Supuestos'!$C$34:$M$34)</f>
        <v/>
      </c>
      <c r="P153" s="102">
        <f>N153*O153 + (1-N153)*$B$9</f>
        <v/>
      </c>
      <c r="Q153" s="102">
        <f>--(P153&gt;0)</f>
        <v/>
      </c>
      <c r="R153" s="102">
        <f>IF(L153=1,O153,$B$9)</f>
        <v/>
      </c>
      <c r="S153" s="102">
        <f>-$B$8 + IF(Q153=1, IF(L153=1,O153,$B$9), 0)</f>
        <v/>
      </c>
      <c r="T153" s="101">
        <f>((('01_Supuestos'!C31*$I153)*'01_Supuestos'!$F$11*($H153-'01_Supuestos'!$F$9))-((('01_Supuestos'!C31*$I153)*'01_Supuestos'!$F$11*($H153-'01_Supuestos'!$F$9))*'01_Supuestos'!$F$12)-(('01_Supuestos'!C31*$I153)*'01_Supuestos'!$F$11*$K153)-(IF(('01_Supuestos'!C31*$I153)&gt;0,'01_Supuestos'!$F$15,0)))-((('01_Supuestos'!C31*$I153)*'01_Supuestos'!$F$11*($H153-'01_Supuestos'!$F$9))*'01_Supuestos'!$F$18)-($J153*'01_Supuestos'!C32)-(IF('01_Supuestos'!C30=MAX('01_Supuestos'!$C$30:$M$30),'01_Supuestos'!$F$19,0))-(MAX(0,(((('01_Supuestos'!C31*$I153)*'01_Supuestos'!$F$11*($H153-'01_Supuestos'!$F$9))-((('01_Supuestos'!C31*$I153)*'01_Supuestos'!$F$11*($H153-'01_Supuestos'!$F$9))*'01_Supuestos'!$F$12)-(('01_Supuestos'!C31*$I153)*'01_Supuestos'!$F$11*$K153)-(IF(('01_Supuestos'!C31*$I153)&gt;0,'01_Supuestos'!$F$15,0)))-($J153*'01_Supuestos'!C33)))*'01_Supuestos'!$F$16)</f>
        <v/>
      </c>
      <c r="U153" s="101">
        <f>((('01_Supuestos'!D31*$I153)*'01_Supuestos'!$F$11*($H153-'01_Supuestos'!$F$9))-((('01_Supuestos'!D31*$I153)*'01_Supuestos'!$F$11*($H153-'01_Supuestos'!$F$9))*'01_Supuestos'!$F$12)-(('01_Supuestos'!D31*$I153)*'01_Supuestos'!$F$11*$K153)-(IF(('01_Supuestos'!D31*$I153)&gt;0,'01_Supuestos'!$F$15,0)))-((('01_Supuestos'!D31*$I153)*'01_Supuestos'!$F$11*($H153-'01_Supuestos'!$F$9))*'01_Supuestos'!$F$18)-($J153*'01_Supuestos'!D32)-(IF('01_Supuestos'!D30=MAX('01_Supuestos'!$C$30:$M$30),'01_Supuestos'!$F$19,0))-(MAX(0,(((('01_Supuestos'!D31*$I153)*'01_Supuestos'!$F$11*($H153-'01_Supuestos'!$F$9))-((('01_Supuestos'!D31*$I153)*'01_Supuestos'!$F$11*($H153-'01_Supuestos'!$F$9))*'01_Supuestos'!$F$12)-(('01_Supuestos'!D31*$I153)*'01_Supuestos'!$F$11*$K153)-(IF(('01_Supuestos'!D31*$I153)&gt;0,'01_Supuestos'!$F$15,0)))-($J153*'01_Supuestos'!D33)))*'01_Supuestos'!$F$16)</f>
        <v/>
      </c>
      <c r="V153" s="101">
        <f>((('01_Supuestos'!E31*$I153)*'01_Supuestos'!$F$11*($H153-'01_Supuestos'!$F$9))-((('01_Supuestos'!E31*$I153)*'01_Supuestos'!$F$11*($H153-'01_Supuestos'!$F$9))*'01_Supuestos'!$F$12)-(('01_Supuestos'!E31*$I153)*'01_Supuestos'!$F$11*$K153)-(IF(('01_Supuestos'!E31*$I153)&gt;0,'01_Supuestos'!$F$15,0)))-((('01_Supuestos'!E31*$I153)*'01_Supuestos'!$F$11*($H153-'01_Supuestos'!$F$9))*'01_Supuestos'!$F$18)-($J153*'01_Supuestos'!E32)-(IF('01_Supuestos'!E30=MAX('01_Supuestos'!$C$30:$M$30),'01_Supuestos'!$F$19,0))-(MAX(0,(((('01_Supuestos'!E31*$I153)*'01_Supuestos'!$F$11*($H153-'01_Supuestos'!$F$9))-((('01_Supuestos'!E31*$I153)*'01_Supuestos'!$F$11*($H153-'01_Supuestos'!$F$9))*'01_Supuestos'!$F$12)-(('01_Supuestos'!E31*$I153)*'01_Supuestos'!$F$11*$K153)-(IF(('01_Supuestos'!E31*$I153)&gt;0,'01_Supuestos'!$F$15,0)))-($J153*'01_Supuestos'!E33)))*'01_Supuestos'!$F$16)</f>
        <v/>
      </c>
      <c r="W153" s="101">
        <f>((('01_Supuestos'!F31*$I153)*'01_Supuestos'!$F$11*($H153-'01_Supuestos'!$F$9))-((('01_Supuestos'!F31*$I153)*'01_Supuestos'!$F$11*($H153-'01_Supuestos'!$F$9))*'01_Supuestos'!$F$12)-(('01_Supuestos'!F31*$I153)*'01_Supuestos'!$F$11*$K153)-(IF(('01_Supuestos'!F31*$I153)&gt;0,'01_Supuestos'!$F$15,0)))-((('01_Supuestos'!F31*$I153)*'01_Supuestos'!$F$11*($H153-'01_Supuestos'!$F$9))*'01_Supuestos'!$F$18)-($J153*'01_Supuestos'!F32)-(IF('01_Supuestos'!F30=MAX('01_Supuestos'!$C$30:$M$30),'01_Supuestos'!$F$19,0))-(MAX(0,(((('01_Supuestos'!F31*$I153)*'01_Supuestos'!$F$11*($H153-'01_Supuestos'!$F$9))-((('01_Supuestos'!F31*$I153)*'01_Supuestos'!$F$11*($H153-'01_Supuestos'!$F$9))*'01_Supuestos'!$F$12)-(('01_Supuestos'!F31*$I153)*'01_Supuestos'!$F$11*$K153)-(IF(('01_Supuestos'!F31*$I153)&gt;0,'01_Supuestos'!$F$15,0)))-($J153*'01_Supuestos'!F33)))*'01_Supuestos'!$F$16)</f>
        <v/>
      </c>
      <c r="X153" s="101">
        <f>((('01_Supuestos'!G31*$I153)*'01_Supuestos'!$F$11*($H153-'01_Supuestos'!$F$9))-((('01_Supuestos'!G31*$I153)*'01_Supuestos'!$F$11*($H153-'01_Supuestos'!$F$9))*'01_Supuestos'!$F$12)-(('01_Supuestos'!G31*$I153)*'01_Supuestos'!$F$11*$K153)-(IF(('01_Supuestos'!G31*$I153)&gt;0,'01_Supuestos'!$F$15,0)))-((('01_Supuestos'!G31*$I153)*'01_Supuestos'!$F$11*($H153-'01_Supuestos'!$F$9))*'01_Supuestos'!$F$18)-($J153*'01_Supuestos'!G32)-(IF('01_Supuestos'!G30=MAX('01_Supuestos'!$C$30:$M$30),'01_Supuestos'!$F$19,0))-(MAX(0,(((('01_Supuestos'!G31*$I153)*'01_Supuestos'!$F$11*($H153-'01_Supuestos'!$F$9))-((('01_Supuestos'!G31*$I153)*'01_Supuestos'!$F$11*($H153-'01_Supuestos'!$F$9))*'01_Supuestos'!$F$12)-(('01_Supuestos'!G31*$I153)*'01_Supuestos'!$F$11*$K153)-(IF(('01_Supuestos'!G31*$I153)&gt;0,'01_Supuestos'!$F$15,0)))-($J153*'01_Supuestos'!G33)))*'01_Supuestos'!$F$16)</f>
        <v/>
      </c>
      <c r="Y153" s="101">
        <f>((('01_Supuestos'!H31*$I153)*'01_Supuestos'!$F$11*($H153-'01_Supuestos'!$F$9))-((('01_Supuestos'!H31*$I153)*'01_Supuestos'!$F$11*($H153-'01_Supuestos'!$F$9))*'01_Supuestos'!$F$12)-(('01_Supuestos'!H31*$I153)*'01_Supuestos'!$F$11*$K153)-(IF(('01_Supuestos'!H31*$I153)&gt;0,'01_Supuestos'!$F$15,0)))-((('01_Supuestos'!H31*$I153)*'01_Supuestos'!$F$11*($H153-'01_Supuestos'!$F$9))*'01_Supuestos'!$F$18)-($J153*'01_Supuestos'!H32)-(IF('01_Supuestos'!H30=MAX('01_Supuestos'!$C$30:$M$30),'01_Supuestos'!$F$19,0))-(MAX(0,(((('01_Supuestos'!H31*$I153)*'01_Supuestos'!$F$11*($H153-'01_Supuestos'!$F$9))-((('01_Supuestos'!H31*$I153)*'01_Supuestos'!$F$11*($H153-'01_Supuestos'!$F$9))*'01_Supuestos'!$F$12)-(('01_Supuestos'!H31*$I153)*'01_Supuestos'!$F$11*$K153)-(IF(('01_Supuestos'!H31*$I153)&gt;0,'01_Supuestos'!$F$15,0)))-($J153*'01_Supuestos'!H33)))*'01_Supuestos'!$F$16)</f>
        <v/>
      </c>
      <c r="Z153" s="101">
        <f>((('01_Supuestos'!I31*$I153)*'01_Supuestos'!$F$11*($H153-'01_Supuestos'!$F$9))-((('01_Supuestos'!I31*$I153)*'01_Supuestos'!$F$11*($H153-'01_Supuestos'!$F$9))*'01_Supuestos'!$F$12)-(('01_Supuestos'!I31*$I153)*'01_Supuestos'!$F$11*$K153)-(IF(('01_Supuestos'!I31*$I153)&gt;0,'01_Supuestos'!$F$15,0)))-((('01_Supuestos'!I31*$I153)*'01_Supuestos'!$F$11*($H153-'01_Supuestos'!$F$9))*'01_Supuestos'!$F$18)-($J153*'01_Supuestos'!I32)-(IF('01_Supuestos'!I30=MAX('01_Supuestos'!$C$30:$M$30),'01_Supuestos'!$F$19,0))-(MAX(0,(((('01_Supuestos'!I31*$I153)*'01_Supuestos'!$F$11*($H153-'01_Supuestos'!$F$9))-((('01_Supuestos'!I31*$I153)*'01_Supuestos'!$F$11*($H153-'01_Supuestos'!$F$9))*'01_Supuestos'!$F$12)-(('01_Supuestos'!I31*$I153)*'01_Supuestos'!$F$11*$K153)-(IF(('01_Supuestos'!I31*$I153)&gt;0,'01_Supuestos'!$F$15,0)))-($J153*'01_Supuestos'!I33)))*'01_Supuestos'!$F$16)</f>
        <v/>
      </c>
      <c r="AA153" s="101">
        <f>((('01_Supuestos'!J31*$I153)*'01_Supuestos'!$F$11*($H153-'01_Supuestos'!$F$9))-((('01_Supuestos'!J31*$I153)*'01_Supuestos'!$F$11*($H153-'01_Supuestos'!$F$9))*'01_Supuestos'!$F$12)-(('01_Supuestos'!J31*$I153)*'01_Supuestos'!$F$11*$K153)-(IF(('01_Supuestos'!J31*$I153)&gt;0,'01_Supuestos'!$F$15,0)))-((('01_Supuestos'!J31*$I153)*'01_Supuestos'!$F$11*($H153-'01_Supuestos'!$F$9))*'01_Supuestos'!$F$18)-($J153*'01_Supuestos'!J32)-(IF('01_Supuestos'!J30=MAX('01_Supuestos'!$C$30:$M$30),'01_Supuestos'!$F$19,0))-(MAX(0,(((('01_Supuestos'!J31*$I153)*'01_Supuestos'!$F$11*($H153-'01_Supuestos'!$F$9))-((('01_Supuestos'!J31*$I153)*'01_Supuestos'!$F$11*($H153-'01_Supuestos'!$F$9))*'01_Supuestos'!$F$12)-(('01_Supuestos'!J31*$I153)*'01_Supuestos'!$F$11*$K153)-(IF(('01_Supuestos'!J31*$I153)&gt;0,'01_Supuestos'!$F$15,0)))-($J153*'01_Supuestos'!J33)))*'01_Supuestos'!$F$16)</f>
        <v/>
      </c>
      <c r="AB153" s="101">
        <f>((('01_Supuestos'!K31*$I153)*'01_Supuestos'!$F$11*($H153-'01_Supuestos'!$F$9))-((('01_Supuestos'!K31*$I153)*'01_Supuestos'!$F$11*($H153-'01_Supuestos'!$F$9))*'01_Supuestos'!$F$12)-(('01_Supuestos'!K31*$I153)*'01_Supuestos'!$F$11*$K153)-(IF(('01_Supuestos'!K31*$I153)&gt;0,'01_Supuestos'!$F$15,0)))-((('01_Supuestos'!K31*$I153)*'01_Supuestos'!$F$11*($H153-'01_Supuestos'!$F$9))*'01_Supuestos'!$F$18)-($J153*'01_Supuestos'!K32)-(IF('01_Supuestos'!K30=MAX('01_Supuestos'!$C$30:$M$30),'01_Supuestos'!$F$19,0))-(MAX(0,(((('01_Supuestos'!K31*$I153)*'01_Supuestos'!$F$11*($H153-'01_Supuestos'!$F$9))-((('01_Supuestos'!K31*$I153)*'01_Supuestos'!$F$11*($H153-'01_Supuestos'!$F$9))*'01_Supuestos'!$F$12)-(('01_Supuestos'!K31*$I153)*'01_Supuestos'!$F$11*$K153)-(IF(('01_Supuestos'!K31*$I153)&gt;0,'01_Supuestos'!$F$15,0)))-($J153*'01_Supuestos'!K33)))*'01_Supuestos'!$F$16)</f>
        <v/>
      </c>
      <c r="AC153" s="101">
        <f>((('01_Supuestos'!L31*$I153)*'01_Supuestos'!$F$11*($H153-'01_Supuestos'!$F$9))-((('01_Supuestos'!L31*$I153)*'01_Supuestos'!$F$11*($H153-'01_Supuestos'!$F$9))*'01_Supuestos'!$F$12)-(('01_Supuestos'!L31*$I153)*'01_Supuestos'!$F$11*$K153)-(IF(('01_Supuestos'!L31*$I153)&gt;0,'01_Supuestos'!$F$15,0)))-((('01_Supuestos'!L31*$I153)*'01_Supuestos'!$F$11*($H153-'01_Supuestos'!$F$9))*'01_Supuestos'!$F$18)-($J153*'01_Supuestos'!L32)-(IF('01_Supuestos'!L30=MAX('01_Supuestos'!$C$30:$M$30),'01_Supuestos'!$F$19,0))-(MAX(0,(((('01_Supuestos'!L31*$I153)*'01_Supuestos'!$F$11*($H153-'01_Supuestos'!$F$9))-((('01_Supuestos'!L31*$I153)*'01_Supuestos'!$F$11*($H153-'01_Supuestos'!$F$9))*'01_Supuestos'!$F$12)-(('01_Supuestos'!L31*$I153)*'01_Supuestos'!$F$11*$K153)-(IF(('01_Supuestos'!L31*$I153)&gt;0,'01_Supuestos'!$F$15,0)))-($J153*'01_Supuestos'!L33)))*'01_Supuestos'!$F$16)</f>
        <v/>
      </c>
      <c r="AD153" s="101">
        <f>((('01_Supuestos'!M31*$I153)*'01_Supuestos'!$F$11*($H153-'01_Supuestos'!$F$9))-((('01_Supuestos'!M31*$I153)*'01_Supuestos'!$F$11*($H153-'01_Supuestos'!$F$9))*'01_Supuestos'!$F$12)-(('01_Supuestos'!M31*$I153)*'01_Supuestos'!$F$11*$K153)-(IF(('01_Supuestos'!M31*$I153)&gt;0,'01_Supuestos'!$F$15,0)))-((('01_Supuestos'!M31*$I153)*'01_Supuestos'!$F$11*($H153-'01_Supuestos'!$F$9))*'01_Supuestos'!$F$18)-($J153*'01_Supuestos'!M32)-(IF('01_Supuestos'!M30=MAX('01_Supuestos'!$C$30:$M$30),'01_Supuestos'!$F$19,0))-(MAX(0,(((('01_Supuestos'!M31*$I153)*'01_Supuestos'!$F$11*($H153-'01_Supuestos'!$F$9))-((('01_Supuestos'!M31*$I153)*'01_Supuestos'!$F$11*($H153-'01_Supuestos'!$F$9))*'01_Supuestos'!$F$12)-(('01_Supuestos'!M31*$I153)*'01_Supuestos'!$F$11*$K153)-(IF(('01_Supuestos'!M31*$I153)&gt;0,'01_Supuestos'!$F$15,0)))-($J153*'01_Supuestos'!M33)))*'01_Supuestos'!$F$16)</f>
        <v/>
      </c>
      <c r="AE153" s="101">
        <f>0</f>
        <v/>
      </c>
      <c r="AF153" s="108">
        <f>IF(S153&gt;R153,"Appraisal+Decision",IF(S153&lt;R153,"Develop Now","Indiferente"))</f>
        <v/>
      </c>
    </row>
    <row r="154">
      <c r="A154" s="6" t="n">
        <v>124</v>
      </c>
      <c r="B154" s="27">
        <f>RAND()</f>
        <v/>
      </c>
      <c r="C154" s="27">
        <f>RAND()</f>
        <v/>
      </c>
      <c r="D154" s="27">
        <f>RAND()</f>
        <v/>
      </c>
      <c r="E154" s="27">
        <f>RAND()</f>
        <v/>
      </c>
      <c r="F154" s="27">
        <f>RAND()</f>
        <v/>
      </c>
      <c r="G154" s="27">
        <f>RAND()</f>
        <v/>
      </c>
      <c r="H154" s="102">
        <f>IF(B154&lt;($B$11-$B$10)/($B$12-$B$10), $B$10+SQRT(B154*($B$11-$B$10)*($B$12-$B$10)), $B$12-SQRT((1-B154)*($B$12-$B$11)*($B$12-$B$10)))</f>
        <v/>
      </c>
      <c r="I154" s="27">
        <f>MAX(0.1,NORMINV(C154,$B$13,$B$14))</f>
        <v/>
      </c>
      <c r="J154" s="102">
        <f>'01_Supuestos'!$F$13*MAX(0.65,NORMINV(D154,1,$B$15))</f>
        <v/>
      </c>
      <c r="K154" s="102">
        <f>'01_Supuestos'!$F$14*MAX(0.6,NORMINV(E154,1,$B$16))</f>
        <v/>
      </c>
      <c r="L154" s="102">
        <f>--(F154&lt;=$B$5)</f>
        <v/>
      </c>
      <c r="M154" s="102">
        <f>IF(L154=1, IF(G154&lt;=$B$6, "+", "-"), IF(G154&lt;=(1-$B$7), "+", "-"))</f>
        <v/>
      </c>
      <c r="N154" s="103">
        <f>IF(M154="+",'05_Bayes_Arbol'!$B$16,'05_Bayes_Arbol'!$B$17)</f>
        <v/>
      </c>
      <c r="O154" s="102">
        <f>SUMPRODUCT(T154:AD154,'01_Supuestos'!$C$34:$M$34)</f>
        <v/>
      </c>
      <c r="P154" s="102">
        <f>N154*O154 + (1-N154)*$B$9</f>
        <v/>
      </c>
      <c r="Q154" s="102">
        <f>--(P154&gt;0)</f>
        <v/>
      </c>
      <c r="R154" s="102">
        <f>IF(L154=1,O154,$B$9)</f>
        <v/>
      </c>
      <c r="S154" s="102">
        <f>-$B$8 + IF(Q154=1, IF(L154=1,O154,$B$9), 0)</f>
        <v/>
      </c>
      <c r="T154" s="101">
        <f>((('01_Supuestos'!C31*$I154)*'01_Supuestos'!$F$11*($H154-'01_Supuestos'!$F$9))-((('01_Supuestos'!C31*$I154)*'01_Supuestos'!$F$11*($H154-'01_Supuestos'!$F$9))*'01_Supuestos'!$F$12)-(('01_Supuestos'!C31*$I154)*'01_Supuestos'!$F$11*$K154)-(IF(('01_Supuestos'!C31*$I154)&gt;0,'01_Supuestos'!$F$15,0)))-((('01_Supuestos'!C31*$I154)*'01_Supuestos'!$F$11*($H154-'01_Supuestos'!$F$9))*'01_Supuestos'!$F$18)-($J154*'01_Supuestos'!C32)-(IF('01_Supuestos'!C30=MAX('01_Supuestos'!$C$30:$M$30),'01_Supuestos'!$F$19,0))-(MAX(0,(((('01_Supuestos'!C31*$I154)*'01_Supuestos'!$F$11*($H154-'01_Supuestos'!$F$9))-((('01_Supuestos'!C31*$I154)*'01_Supuestos'!$F$11*($H154-'01_Supuestos'!$F$9))*'01_Supuestos'!$F$12)-(('01_Supuestos'!C31*$I154)*'01_Supuestos'!$F$11*$K154)-(IF(('01_Supuestos'!C31*$I154)&gt;0,'01_Supuestos'!$F$15,0)))-($J154*'01_Supuestos'!C33)))*'01_Supuestos'!$F$16)</f>
        <v/>
      </c>
      <c r="U154" s="101">
        <f>((('01_Supuestos'!D31*$I154)*'01_Supuestos'!$F$11*($H154-'01_Supuestos'!$F$9))-((('01_Supuestos'!D31*$I154)*'01_Supuestos'!$F$11*($H154-'01_Supuestos'!$F$9))*'01_Supuestos'!$F$12)-(('01_Supuestos'!D31*$I154)*'01_Supuestos'!$F$11*$K154)-(IF(('01_Supuestos'!D31*$I154)&gt;0,'01_Supuestos'!$F$15,0)))-((('01_Supuestos'!D31*$I154)*'01_Supuestos'!$F$11*($H154-'01_Supuestos'!$F$9))*'01_Supuestos'!$F$18)-($J154*'01_Supuestos'!D32)-(IF('01_Supuestos'!D30=MAX('01_Supuestos'!$C$30:$M$30),'01_Supuestos'!$F$19,0))-(MAX(0,(((('01_Supuestos'!D31*$I154)*'01_Supuestos'!$F$11*($H154-'01_Supuestos'!$F$9))-((('01_Supuestos'!D31*$I154)*'01_Supuestos'!$F$11*($H154-'01_Supuestos'!$F$9))*'01_Supuestos'!$F$12)-(('01_Supuestos'!D31*$I154)*'01_Supuestos'!$F$11*$K154)-(IF(('01_Supuestos'!D31*$I154)&gt;0,'01_Supuestos'!$F$15,0)))-($J154*'01_Supuestos'!D33)))*'01_Supuestos'!$F$16)</f>
        <v/>
      </c>
      <c r="V154" s="101">
        <f>((('01_Supuestos'!E31*$I154)*'01_Supuestos'!$F$11*($H154-'01_Supuestos'!$F$9))-((('01_Supuestos'!E31*$I154)*'01_Supuestos'!$F$11*($H154-'01_Supuestos'!$F$9))*'01_Supuestos'!$F$12)-(('01_Supuestos'!E31*$I154)*'01_Supuestos'!$F$11*$K154)-(IF(('01_Supuestos'!E31*$I154)&gt;0,'01_Supuestos'!$F$15,0)))-((('01_Supuestos'!E31*$I154)*'01_Supuestos'!$F$11*($H154-'01_Supuestos'!$F$9))*'01_Supuestos'!$F$18)-($J154*'01_Supuestos'!E32)-(IF('01_Supuestos'!E30=MAX('01_Supuestos'!$C$30:$M$30),'01_Supuestos'!$F$19,0))-(MAX(0,(((('01_Supuestos'!E31*$I154)*'01_Supuestos'!$F$11*($H154-'01_Supuestos'!$F$9))-((('01_Supuestos'!E31*$I154)*'01_Supuestos'!$F$11*($H154-'01_Supuestos'!$F$9))*'01_Supuestos'!$F$12)-(('01_Supuestos'!E31*$I154)*'01_Supuestos'!$F$11*$K154)-(IF(('01_Supuestos'!E31*$I154)&gt;0,'01_Supuestos'!$F$15,0)))-($J154*'01_Supuestos'!E33)))*'01_Supuestos'!$F$16)</f>
        <v/>
      </c>
      <c r="W154" s="101">
        <f>((('01_Supuestos'!F31*$I154)*'01_Supuestos'!$F$11*($H154-'01_Supuestos'!$F$9))-((('01_Supuestos'!F31*$I154)*'01_Supuestos'!$F$11*($H154-'01_Supuestos'!$F$9))*'01_Supuestos'!$F$12)-(('01_Supuestos'!F31*$I154)*'01_Supuestos'!$F$11*$K154)-(IF(('01_Supuestos'!F31*$I154)&gt;0,'01_Supuestos'!$F$15,0)))-((('01_Supuestos'!F31*$I154)*'01_Supuestos'!$F$11*($H154-'01_Supuestos'!$F$9))*'01_Supuestos'!$F$18)-($J154*'01_Supuestos'!F32)-(IF('01_Supuestos'!F30=MAX('01_Supuestos'!$C$30:$M$30),'01_Supuestos'!$F$19,0))-(MAX(0,(((('01_Supuestos'!F31*$I154)*'01_Supuestos'!$F$11*($H154-'01_Supuestos'!$F$9))-((('01_Supuestos'!F31*$I154)*'01_Supuestos'!$F$11*($H154-'01_Supuestos'!$F$9))*'01_Supuestos'!$F$12)-(('01_Supuestos'!F31*$I154)*'01_Supuestos'!$F$11*$K154)-(IF(('01_Supuestos'!F31*$I154)&gt;0,'01_Supuestos'!$F$15,0)))-($J154*'01_Supuestos'!F33)))*'01_Supuestos'!$F$16)</f>
        <v/>
      </c>
      <c r="X154" s="101">
        <f>((('01_Supuestos'!G31*$I154)*'01_Supuestos'!$F$11*($H154-'01_Supuestos'!$F$9))-((('01_Supuestos'!G31*$I154)*'01_Supuestos'!$F$11*($H154-'01_Supuestos'!$F$9))*'01_Supuestos'!$F$12)-(('01_Supuestos'!G31*$I154)*'01_Supuestos'!$F$11*$K154)-(IF(('01_Supuestos'!G31*$I154)&gt;0,'01_Supuestos'!$F$15,0)))-((('01_Supuestos'!G31*$I154)*'01_Supuestos'!$F$11*($H154-'01_Supuestos'!$F$9))*'01_Supuestos'!$F$18)-($J154*'01_Supuestos'!G32)-(IF('01_Supuestos'!G30=MAX('01_Supuestos'!$C$30:$M$30),'01_Supuestos'!$F$19,0))-(MAX(0,(((('01_Supuestos'!G31*$I154)*'01_Supuestos'!$F$11*($H154-'01_Supuestos'!$F$9))-((('01_Supuestos'!G31*$I154)*'01_Supuestos'!$F$11*($H154-'01_Supuestos'!$F$9))*'01_Supuestos'!$F$12)-(('01_Supuestos'!G31*$I154)*'01_Supuestos'!$F$11*$K154)-(IF(('01_Supuestos'!G31*$I154)&gt;0,'01_Supuestos'!$F$15,0)))-($J154*'01_Supuestos'!G33)))*'01_Supuestos'!$F$16)</f>
        <v/>
      </c>
      <c r="Y154" s="101">
        <f>((('01_Supuestos'!H31*$I154)*'01_Supuestos'!$F$11*($H154-'01_Supuestos'!$F$9))-((('01_Supuestos'!H31*$I154)*'01_Supuestos'!$F$11*($H154-'01_Supuestos'!$F$9))*'01_Supuestos'!$F$12)-(('01_Supuestos'!H31*$I154)*'01_Supuestos'!$F$11*$K154)-(IF(('01_Supuestos'!H31*$I154)&gt;0,'01_Supuestos'!$F$15,0)))-((('01_Supuestos'!H31*$I154)*'01_Supuestos'!$F$11*($H154-'01_Supuestos'!$F$9))*'01_Supuestos'!$F$18)-($J154*'01_Supuestos'!H32)-(IF('01_Supuestos'!H30=MAX('01_Supuestos'!$C$30:$M$30),'01_Supuestos'!$F$19,0))-(MAX(0,(((('01_Supuestos'!H31*$I154)*'01_Supuestos'!$F$11*($H154-'01_Supuestos'!$F$9))-((('01_Supuestos'!H31*$I154)*'01_Supuestos'!$F$11*($H154-'01_Supuestos'!$F$9))*'01_Supuestos'!$F$12)-(('01_Supuestos'!H31*$I154)*'01_Supuestos'!$F$11*$K154)-(IF(('01_Supuestos'!H31*$I154)&gt;0,'01_Supuestos'!$F$15,0)))-($J154*'01_Supuestos'!H33)))*'01_Supuestos'!$F$16)</f>
        <v/>
      </c>
      <c r="Z154" s="101">
        <f>((('01_Supuestos'!I31*$I154)*'01_Supuestos'!$F$11*($H154-'01_Supuestos'!$F$9))-((('01_Supuestos'!I31*$I154)*'01_Supuestos'!$F$11*($H154-'01_Supuestos'!$F$9))*'01_Supuestos'!$F$12)-(('01_Supuestos'!I31*$I154)*'01_Supuestos'!$F$11*$K154)-(IF(('01_Supuestos'!I31*$I154)&gt;0,'01_Supuestos'!$F$15,0)))-((('01_Supuestos'!I31*$I154)*'01_Supuestos'!$F$11*($H154-'01_Supuestos'!$F$9))*'01_Supuestos'!$F$18)-($J154*'01_Supuestos'!I32)-(IF('01_Supuestos'!I30=MAX('01_Supuestos'!$C$30:$M$30),'01_Supuestos'!$F$19,0))-(MAX(0,(((('01_Supuestos'!I31*$I154)*'01_Supuestos'!$F$11*($H154-'01_Supuestos'!$F$9))-((('01_Supuestos'!I31*$I154)*'01_Supuestos'!$F$11*($H154-'01_Supuestos'!$F$9))*'01_Supuestos'!$F$12)-(('01_Supuestos'!I31*$I154)*'01_Supuestos'!$F$11*$K154)-(IF(('01_Supuestos'!I31*$I154)&gt;0,'01_Supuestos'!$F$15,0)))-($J154*'01_Supuestos'!I33)))*'01_Supuestos'!$F$16)</f>
        <v/>
      </c>
      <c r="AA154" s="101">
        <f>((('01_Supuestos'!J31*$I154)*'01_Supuestos'!$F$11*($H154-'01_Supuestos'!$F$9))-((('01_Supuestos'!J31*$I154)*'01_Supuestos'!$F$11*($H154-'01_Supuestos'!$F$9))*'01_Supuestos'!$F$12)-(('01_Supuestos'!J31*$I154)*'01_Supuestos'!$F$11*$K154)-(IF(('01_Supuestos'!J31*$I154)&gt;0,'01_Supuestos'!$F$15,0)))-((('01_Supuestos'!J31*$I154)*'01_Supuestos'!$F$11*($H154-'01_Supuestos'!$F$9))*'01_Supuestos'!$F$18)-($J154*'01_Supuestos'!J32)-(IF('01_Supuestos'!J30=MAX('01_Supuestos'!$C$30:$M$30),'01_Supuestos'!$F$19,0))-(MAX(0,(((('01_Supuestos'!J31*$I154)*'01_Supuestos'!$F$11*($H154-'01_Supuestos'!$F$9))-((('01_Supuestos'!J31*$I154)*'01_Supuestos'!$F$11*($H154-'01_Supuestos'!$F$9))*'01_Supuestos'!$F$12)-(('01_Supuestos'!J31*$I154)*'01_Supuestos'!$F$11*$K154)-(IF(('01_Supuestos'!J31*$I154)&gt;0,'01_Supuestos'!$F$15,0)))-($J154*'01_Supuestos'!J33)))*'01_Supuestos'!$F$16)</f>
        <v/>
      </c>
      <c r="AB154" s="101">
        <f>((('01_Supuestos'!K31*$I154)*'01_Supuestos'!$F$11*($H154-'01_Supuestos'!$F$9))-((('01_Supuestos'!K31*$I154)*'01_Supuestos'!$F$11*($H154-'01_Supuestos'!$F$9))*'01_Supuestos'!$F$12)-(('01_Supuestos'!K31*$I154)*'01_Supuestos'!$F$11*$K154)-(IF(('01_Supuestos'!K31*$I154)&gt;0,'01_Supuestos'!$F$15,0)))-((('01_Supuestos'!K31*$I154)*'01_Supuestos'!$F$11*($H154-'01_Supuestos'!$F$9))*'01_Supuestos'!$F$18)-($J154*'01_Supuestos'!K32)-(IF('01_Supuestos'!K30=MAX('01_Supuestos'!$C$30:$M$30),'01_Supuestos'!$F$19,0))-(MAX(0,(((('01_Supuestos'!K31*$I154)*'01_Supuestos'!$F$11*($H154-'01_Supuestos'!$F$9))-((('01_Supuestos'!K31*$I154)*'01_Supuestos'!$F$11*($H154-'01_Supuestos'!$F$9))*'01_Supuestos'!$F$12)-(('01_Supuestos'!K31*$I154)*'01_Supuestos'!$F$11*$K154)-(IF(('01_Supuestos'!K31*$I154)&gt;0,'01_Supuestos'!$F$15,0)))-($J154*'01_Supuestos'!K33)))*'01_Supuestos'!$F$16)</f>
        <v/>
      </c>
      <c r="AC154" s="101">
        <f>((('01_Supuestos'!L31*$I154)*'01_Supuestos'!$F$11*($H154-'01_Supuestos'!$F$9))-((('01_Supuestos'!L31*$I154)*'01_Supuestos'!$F$11*($H154-'01_Supuestos'!$F$9))*'01_Supuestos'!$F$12)-(('01_Supuestos'!L31*$I154)*'01_Supuestos'!$F$11*$K154)-(IF(('01_Supuestos'!L31*$I154)&gt;0,'01_Supuestos'!$F$15,0)))-((('01_Supuestos'!L31*$I154)*'01_Supuestos'!$F$11*($H154-'01_Supuestos'!$F$9))*'01_Supuestos'!$F$18)-($J154*'01_Supuestos'!L32)-(IF('01_Supuestos'!L30=MAX('01_Supuestos'!$C$30:$M$30),'01_Supuestos'!$F$19,0))-(MAX(0,(((('01_Supuestos'!L31*$I154)*'01_Supuestos'!$F$11*($H154-'01_Supuestos'!$F$9))-((('01_Supuestos'!L31*$I154)*'01_Supuestos'!$F$11*($H154-'01_Supuestos'!$F$9))*'01_Supuestos'!$F$12)-(('01_Supuestos'!L31*$I154)*'01_Supuestos'!$F$11*$K154)-(IF(('01_Supuestos'!L31*$I154)&gt;0,'01_Supuestos'!$F$15,0)))-($J154*'01_Supuestos'!L33)))*'01_Supuestos'!$F$16)</f>
        <v/>
      </c>
      <c r="AD154" s="101">
        <f>((('01_Supuestos'!M31*$I154)*'01_Supuestos'!$F$11*($H154-'01_Supuestos'!$F$9))-((('01_Supuestos'!M31*$I154)*'01_Supuestos'!$F$11*($H154-'01_Supuestos'!$F$9))*'01_Supuestos'!$F$12)-(('01_Supuestos'!M31*$I154)*'01_Supuestos'!$F$11*$K154)-(IF(('01_Supuestos'!M31*$I154)&gt;0,'01_Supuestos'!$F$15,0)))-((('01_Supuestos'!M31*$I154)*'01_Supuestos'!$F$11*($H154-'01_Supuestos'!$F$9))*'01_Supuestos'!$F$18)-($J154*'01_Supuestos'!M32)-(IF('01_Supuestos'!M30=MAX('01_Supuestos'!$C$30:$M$30),'01_Supuestos'!$F$19,0))-(MAX(0,(((('01_Supuestos'!M31*$I154)*'01_Supuestos'!$F$11*($H154-'01_Supuestos'!$F$9))-((('01_Supuestos'!M31*$I154)*'01_Supuestos'!$F$11*($H154-'01_Supuestos'!$F$9))*'01_Supuestos'!$F$12)-(('01_Supuestos'!M31*$I154)*'01_Supuestos'!$F$11*$K154)-(IF(('01_Supuestos'!M31*$I154)&gt;0,'01_Supuestos'!$F$15,0)))-($J154*'01_Supuestos'!M33)))*'01_Supuestos'!$F$16)</f>
        <v/>
      </c>
      <c r="AE154" s="101">
        <f>0</f>
        <v/>
      </c>
      <c r="AF154" s="108">
        <f>IF(S154&gt;R154,"Appraisal+Decision",IF(S154&lt;R154,"Develop Now","Indiferente"))</f>
        <v/>
      </c>
    </row>
    <row r="155">
      <c r="A155" s="6" t="n">
        <v>125</v>
      </c>
      <c r="B155" s="27">
        <f>RAND()</f>
        <v/>
      </c>
      <c r="C155" s="27">
        <f>RAND()</f>
        <v/>
      </c>
      <c r="D155" s="27">
        <f>RAND()</f>
        <v/>
      </c>
      <c r="E155" s="27">
        <f>RAND()</f>
        <v/>
      </c>
      <c r="F155" s="27">
        <f>RAND()</f>
        <v/>
      </c>
      <c r="G155" s="27">
        <f>RAND()</f>
        <v/>
      </c>
      <c r="H155" s="102">
        <f>IF(B155&lt;($B$11-$B$10)/($B$12-$B$10), $B$10+SQRT(B155*($B$11-$B$10)*($B$12-$B$10)), $B$12-SQRT((1-B155)*($B$12-$B$11)*($B$12-$B$10)))</f>
        <v/>
      </c>
      <c r="I155" s="27">
        <f>MAX(0.1,NORMINV(C155,$B$13,$B$14))</f>
        <v/>
      </c>
      <c r="J155" s="102">
        <f>'01_Supuestos'!$F$13*MAX(0.65,NORMINV(D155,1,$B$15))</f>
        <v/>
      </c>
      <c r="K155" s="102">
        <f>'01_Supuestos'!$F$14*MAX(0.6,NORMINV(E155,1,$B$16))</f>
        <v/>
      </c>
      <c r="L155" s="102">
        <f>--(F155&lt;=$B$5)</f>
        <v/>
      </c>
      <c r="M155" s="102">
        <f>IF(L155=1, IF(G155&lt;=$B$6, "+", "-"), IF(G155&lt;=(1-$B$7), "+", "-"))</f>
        <v/>
      </c>
      <c r="N155" s="103">
        <f>IF(M155="+",'05_Bayes_Arbol'!$B$16,'05_Bayes_Arbol'!$B$17)</f>
        <v/>
      </c>
      <c r="O155" s="102">
        <f>SUMPRODUCT(T155:AD155,'01_Supuestos'!$C$34:$M$34)</f>
        <v/>
      </c>
      <c r="P155" s="102">
        <f>N155*O155 + (1-N155)*$B$9</f>
        <v/>
      </c>
      <c r="Q155" s="102">
        <f>--(P155&gt;0)</f>
        <v/>
      </c>
      <c r="R155" s="102">
        <f>IF(L155=1,O155,$B$9)</f>
        <v/>
      </c>
      <c r="S155" s="102">
        <f>-$B$8 + IF(Q155=1, IF(L155=1,O155,$B$9), 0)</f>
        <v/>
      </c>
      <c r="T155" s="101">
        <f>((('01_Supuestos'!C31*$I155)*'01_Supuestos'!$F$11*($H155-'01_Supuestos'!$F$9))-((('01_Supuestos'!C31*$I155)*'01_Supuestos'!$F$11*($H155-'01_Supuestos'!$F$9))*'01_Supuestos'!$F$12)-(('01_Supuestos'!C31*$I155)*'01_Supuestos'!$F$11*$K155)-(IF(('01_Supuestos'!C31*$I155)&gt;0,'01_Supuestos'!$F$15,0)))-((('01_Supuestos'!C31*$I155)*'01_Supuestos'!$F$11*($H155-'01_Supuestos'!$F$9))*'01_Supuestos'!$F$18)-($J155*'01_Supuestos'!C32)-(IF('01_Supuestos'!C30=MAX('01_Supuestos'!$C$30:$M$30),'01_Supuestos'!$F$19,0))-(MAX(0,(((('01_Supuestos'!C31*$I155)*'01_Supuestos'!$F$11*($H155-'01_Supuestos'!$F$9))-((('01_Supuestos'!C31*$I155)*'01_Supuestos'!$F$11*($H155-'01_Supuestos'!$F$9))*'01_Supuestos'!$F$12)-(('01_Supuestos'!C31*$I155)*'01_Supuestos'!$F$11*$K155)-(IF(('01_Supuestos'!C31*$I155)&gt;0,'01_Supuestos'!$F$15,0)))-($J155*'01_Supuestos'!C33)))*'01_Supuestos'!$F$16)</f>
        <v/>
      </c>
      <c r="U155" s="101">
        <f>((('01_Supuestos'!D31*$I155)*'01_Supuestos'!$F$11*($H155-'01_Supuestos'!$F$9))-((('01_Supuestos'!D31*$I155)*'01_Supuestos'!$F$11*($H155-'01_Supuestos'!$F$9))*'01_Supuestos'!$F$12)-(('01_Supuestos'!D31*$I155)*'01_Supuestos'!$F$11*$K155)-(IF(('01_Supuestos'!D31*$I155)&gt;0,'01_Supuestos'!$F$15,0)))-((('01_Supuestos'!D31*$I155)*'01_Supuestos'!$F$11*($H155-'01_Supuestos'!$F$9))*'01_Supuestos'!$F$18)-($J155*'01_Supuestos'!D32)-(IF('01_Supuestos'!D30=MAX('01_Supuestos'!$C$30:$M$30),'01_Supuestos'!$F$19,0))-(MAX(0,(((('01_Supuestos'!D31*$I155)*'01_Supuestos'!$F$11*($H155-'01_Supuestos'!$F$9))-((('01_Supuestos'!D31*$I155)*'01_Supuestos'!$F$11*($H155-'01_Supuestos'!$F$9))*'01_Supuestos'!$F$12)-(('01_Supuestos'!D31*$I155)*'01_Supuestos'!$F$11*$K155)-(IF(('01_Supuestos'!D31*$I155)&gt;0,'01_Supuestos'!$F$15,0)))-($J155*'01_Supuestos'!D33)))*'01_Supuestos'!$F$16)</f>
        <v/>
      </c>
      <c r="V155" s="101">
        <f>((('01_Supuestos'!E31*$I155)*'01_Supuestos'!$F$11*($H155-'01_Supuestos'!$F$9))-((('01_Supuestos'!E31*$I155)*'01_Supuestos'!$F$11*($H155-'01_Supuestos'!$F$9))*'01_Supuestos'!$F$12)-(('01_Supuestos'!E31*$I155)*'01_Supuestos'!$F$11*$K155)-(IF(('01_Supuestos'!E31*$I155)&gt;0,'01_Supuestos'!$F$15,0)))-((('01_Supuestos'!E31*$I155)*'01_Supuestos'!$F$11*($H155-'01_Supuestos'!$F$9))*'01_Supuestos'!$F$18)-($J155*'01_Supuestos'!E32)-(IF('01_Supuestos'!E30=MAX('01_Supuestos'!$C$30:$M$30),'01_Supuestos'!$F$19,0))-(MAX(0,(((('01_Supuestos'!E31*$I155)*'01_Supuestos'!$F$11*($H155-'01_Supuestos'!$F$9))-((('01_Supuestos'!E31*$I155)*'01_Supuestos'!$F$11*($H155-'01_Supuestos'!$F$9))*'01_Supuestos'!$F$12)-(('01_Supuestos'!E31*$I155)*'01_Supuestos'!$F$11*$K155)-(IF(('01_Supuestos'!E31*$I155)&gt;0,'01_Supuestos'!$F$15,0)))-($J155*'01_Supuestos'!E33)))*'01_Supuestos'!$F$16)</f>
        <v/>
      </c>
      <c r="W155" s="101">
        <f>((('01_Supuestos'!F31*$I155)*'01_Supuestos'!$F$11*($H155-'01_Supuestos'!$F$9))-((('01_Supuestos'!F31*$I155)*'01_Supuestos'!$F$11*($H155-'01_Supuestos'!$F$9))*'01_Supuestos'!$F$12)-(('01_Supuestos'!F31*$I155)*'01_Supuestos'!$F$11*$K155)-(IF(('01_Supuestos'!F31*$I155)&gt;0,'01_Supuestos'!$F$15,0)))-((('01_Supuestos'!F31*$I155)*'01_Supuestos'!$F$11*($H155-'01_Supuestos'!$F$9))*'01_Supuestos'!$F$18)-($J155*'01_Supuestos'!F32)-(IF('01_Supuestos'!F30=MAX('01_Supuestos'!$C$30:$M$30),'01_Supuestos'!$F$19,0))-(MAX(0,(((('01_Supuestos'!F31*$I155)*'01_Supuestos'!$F$11*($H155-'01_Supuestos'!$F$9))-((('01_Supuestos'!F31*$I155)*'01_Supuestos'!$F$11*($H155-'01_Supuestos'!$F$9))*'01_Supuestos'!$F$12)-(('01_Supuestos'!F31*$I155)*'01_Supuestos'!$F$11*$K155)-(IF(('01_Supuestos'!F31*$I155)&gt;0,'01_Supuestos'!$F$15,0)))-($J155*'01_Supuestos'!F33)))*'01_Supuestos'!$F$16)</f>
        <v/>
      </c>
      <c r="X155" s="101">
        <f>((('01_Supuestos'!G31*$I155)*'01_Supuestos'!$F$11*($H155-'01_Supuestos'!$F$9))-((('01_Supuestos'!G31*$I155)*'01_Supuestos'!$F$11*($H155-'01_Supuestos'!$F$9))*'01_Supuestos'!$F$12)-(('01_Supuestos'!G31*$I155)*'01_Supuestos'!$F$11*$K155)-(IF(('01_Supuestos'!G31*$I155)&gt;0,'01_Supuestos'!$F$15,0)))-((('01_Supuestos'!G31*$I155)*'01_Supuestos'!$F$11*($H155-'01_Supuestos'!$F$9))*'01_Supuestos'!$F$18)-($J155*'01_Supuestos'!G32)-(IF('01_Supuestos'!G30=MAX('01_Supuestos'!$C$30:$M$30),'01_Supuestos'!$F$19,0))-(MAX(0,(((('01_Supuestos'!G31*$I155)*'01_Supuestos'!$F$11*($H155-'01_Supuestos'!$F$9))-((('01_Supuestos'!G31*$I155)*'01_Supuestos'!$F$11*($H155-'01_Supuestos'!$F$9))*'01_Supuestos'!$F$12)-(('01_Supuestos'!G31*$I155)*'01_Supuestos'!$F$11*$K155)-(IF(('01_Supuestos'!G31*$I155)&gt;0,'01_Supuestos'!$F$15,0)))-($J155*'01_Supuestos'!G33)))*'01_Supuestos'!$F$16)</f>
        <v/>
      </c>
      <c r="Y155" s="101">
        <f>((('01_Supuestos'!H31*$I155)*'01_Supuestos'!$F$11*($H155-'01_Supuestos'!$F$9))-((('01_Supuestos'!H31*$I155)*'01_Supuestos'!$F$11*($H155-'01_Supuestos'!$F$9))*'01_Supuestos'!$F$12)-(('01_Supuestos'!H31*$I155)*'01_Supuestos'!$F$11*$K155)-(IF(('01_Supuestos'!H31*$I155)&gt;0,'01_Supuestos'!$F$15,0)))-((('01_Supuestos'!H31*$I155)*'01_Supuestos'!$F$11*($H155-'01_Supuestos'!$F$9))*'01_Supuestos'!$F$18)-($J155*'01_Supuestos'!H32)-(IF('01_Supuestos'!H30=MAX('01_Supuestos'!$C$30:$M$30),'01_Supuestos'!$F$19,0))-(MAX(0,(((('01_Supuestos'!H31*$I155)*'01_Supuestos'!$F$11*($H155-'01_Supuestos'!$F$9))-((('01_Supuestos'!H31*$I155)*'01_Supuestos'!$F$11*($H155-'01_Supuestos'!$F$9))*'01_Supuestos'!$F$12)-(('01_Supuestos'!H31*$I155)*'01_Supuestos'!$F$11*$K155)-(IF(('01_Supuestos'!H31*$I155)&gt;0,'01_Supuestos'!$F$15,0)))-($J155*'01_Supuestos'!H33)))*'01_Supuestos'!$F$16)</f>
        <v/>
      </c>
      <c r="Z155" s="101">
        <f>((('01_Supuestos'!I31*$I155)*'01_Supuestos'!$F$11*($H155-'01_Supuestos'!$F$9))-((('01_Supuestos'!I31*$I155)*'01_Supuestos'!$F$11*($H155-'01_Supuestos'!$F$9))*'01_Supuestos'!$F$12)-(('01_Supuestos'!I31*$I155)*'01_Supuestos'!$F$11*$K155)-(IF(('01_Supuestos'!I31*$I155)&gt;0,'01_Supuestos'!$F$15,0)))-((('01_Supuestos'!I31*$I155)*'01_Supuestos'!$F$11*($H155-'01_Supuestos'!$F$9))*'01_Supuestos'!$F$18)-($J155*'01_Supuestos'!I32)-(IF('01_Supuestos'!I30=MAX('01_Supuestos'!$C$30:$M$30),'01_Supuestos'!$F$19,0))-(MAX(0,(((('01_Supuestos'!I31*$I155)*'01_Supuestos'!$F$11*($H155-'01_Supuestos'!$F$9))-((('01_Supuestos'!I31*$I155)*'01_Supuestos'!$F$11*($H155-'01_Supuestos'!$F$9))*'01_Supuestos'!$F$12)-(('01_Supuestos'!I31*$I155)*'01_Supuestos'!$F$11*$K155)-(IF(('01_Supuestos'!I31*$I155)&gt;0,'01_Supuestos'!$F$15,0)))-($J155*'01_Supuestos'!I33)))*'01_Supuestos'!$F$16)</f>
        <v/>
      </c>
      <c r="AA155" s="101">
        <f>((('01_Supuestos'!J31*$I155)*'01_Supuestos'!$F$11*($H155-'01_Supuestos'!$F$9))-((('01_Supuestos'!J31*$I155)*'01_Supuestos'!$F$11*($H155-'01_Supuestos'!$F$9))*'01_Supuestos'!$F$12)-(('01_Supuestos'!J31*$I155)*'01_Supuestos'!$F$11*$K155)-(IF(('01_Supuestos'!J31*$I155)&gt;0,'01_Supuestos'!$F$15,0)))-((('01_Supuestos'!J31*$I155)*'01_Supuestos'!$F$11*($H155-'01_Supuestos'!$F$9))*'01_Supuestos'!$F$18)-($J155*'01_Supuestos'!J32)-(IF('01_Supuestos'!J30=MAX('01_Supuestos'!$C$30:$M$30),'01_Supuestos'!$F$19,0))-(MAX(0,(((('01_Supuestos'!J31*$I155)*'01_Supuestos'!$F$11*($H155-'01_Supuestos'!$F$9))-((('01_Supuestos'!J31*$I155)*'01_Supuestos'!$F$11*($H155-'01_Supuestos'!$F$9))*'01_Supuestos'!$F$12)-(('01_Supuestos'!J31*$I155)*'01_Supuestos'!$F$11*$K155)-(IF(('01_Supuestos'!J31*$I155)&gt;0,'01_Supuestos'!$F$15,0)))-($J155*'01_Supuestos'!J33)))*'01_Supuestos'!$F$16)</f>
        <v/>
      </c>
      <c r="AB155" s="101">
        <f>((('01_Supuestos'!K31*$I155)*'01_Supuestos'!$F$11*($H155-'01_Supuestos'!$F$9))-((('01_Supuestos'!K31*$I155)*'01_Supuestos'!$F$11*($H155-'01_Supuestos'!$F$9))*'01_Supuestos'!$F$12)-(('01_Supuestos'!K31*$I155)*'01_Supuestos'!$F$11*$K155)-(IF(('01_Supuestos'!K31*$I155)&gt;0,'01_Supuestos'!$F$15,0)))-((('01_Supuestos'!K31*$I155)*'01_Supuestos'!$F$11*($H155-'01_Supuestos'!$F$9))*'01_Supuestos'!$F$18)-($J155*'01_Supuestos'!K32)-(IF('01_Supuestos'!K30=MAX('01_Supuestos'!$C$30:$M$30),'01_Supuestos'!$F$19,0))-(MAX(0,(((('01_Supuestos'!K31*$I155)*'01_Supuestos'!$F$11*($H155-'01_Supuestos'!$F$9))-((('01_Supuestos'!K31*$I155)*'01_Supuestos'!$F$11*($H155-'01_Supuestos'!$F$9))*'01_Supuestos'!$F$12)-(('01_Supuestos'!K31*$I155)*'01_Supuestos'!$F$11*$K155)-(IF(('01_Supuestos'!K31*$I155)&gt;0,'01_Supuestos'!$F$15,0)))-($J155*'01_Supuestos'!K33)))*'01_Supuestos'!$F$16)</f>
        <v/>
      </c>
      <c r="AC155" s="101">
        <f>((('01_Supuestos'!L31*$I155)*'01_Supuestos'!$F$11*($H155-'01_Supuestos'!$F$9))-((('01_Supuestos'!L31*$I155)*'01_Supuestos'!$F$11*($H155-'01_Supuestos'!$F$9))*'01_Supuestos'!$F$12)-(('01_Supuestos'!L31*$I155)*'01_Supuestos'!$F$11*$K155)-(IF(('01_Supuestos'!L31*$I155)&gt;0,'01_Supuestos'!$F$15,0)))-((('01_Supuestos'!L31*$I155)*'01_Supuestos'!$F$11*($H155-'01_Supuestos'!$F$9))*'01_Supuestos'!$F$18)-($J155*'01_Supuestos'!L32)-(IF('01_Supuestos'!L30=MAX('01_Supuestos'!$C$30:$M$30),'01_Supuestos'!$F$19,0))-(MAX(0,(((('01_Supuestos'!L31*$I155)*'01_Supuestos'!$F$11*($H155-'01_Supuestos'!$F$9))-((('01_Supuestos'!L31*$I155)*'01_Supuestos'!$F$11*($H155-'01_Supuestos'!$F$9))*'01_Supuestos'!$F$12)-(('01_Supuestos'!L31*$I155)*'01_Supuestos'!$F$11*$K155)-(IF(('01_Supuestos'!L31*$I155)&gt;0,'01_Supuestos'!$F$15,0)))-($J155*'01_Supuestos'!L33)))*'01_Supuestos'!$F$16)</f>
        <v/>
      </c>
      <c r="AD155" s="101">
        <f>((('01_Supuestos'!M31*$I155)*'01_Supuestos'!$F$11*($H155-'01_Supuestos'!$F$9))-((('01_Supuestos'!M31*$I155)*'01_Supuestos'!$F$11*($H155-'01_Supuestos'!$F$9))*'01_Supuestos'!$F$12)-(('01_Supuestos'!M31*$I155)*'01_Supuestos'!$F$11*$K155)-(IF(('01_Supuestos'!M31*$I155)&gt;0,'01_Supuestos'!$F$15,0)))-((('01_Supuestos'!M31*$I155)*'01_Supuestos'!$F$11*($H155-'01_Supuestos'!$F$9))*'01_Supuestos'!$F$18)-($J155*'01_Supuestos'!M32)-(IF('01_Supuestos'!M30=MAX('01_Supuestos'!$C$30:$M$30),'01_Supuestos'!$F$19,0))-(MAX(0,(((('01_Supuestos'!M31*$I155)*'01_Supuestos'!$F$11*($H155-'01_Supuestos'!$F$9))-((('01_Supuestos'!M31*$I155)*'01_Supuestos'!$F$11*($H155-'01_Supuestos'!$F$9))*'01_Supuestos'!$F$12)-(('01_Supuestos'!M31*$I155)*'01_Supuestos'!$F$11*$K155)-(IF(('01_Supuestos'!M31*$I155)&gt;0,'01_Supuestos'!$F$15,0)))-($J155*'01_Supuestos'!M33)))*'01_Supuestos'!$F$16)</f>
        <v/>
      </c>
      <c r="AE155" s="101">
        <f>0</f>
        <v/>
      </c>
      <c r="AF155" s="108">
        <f>IF(S155&gt;R155,"Appraisal+Decision",IF(S155&lt;R155,"Develop Now","Indiferente"))</f>
        <v/>
      </c>
    </row>
    <row r="156">
      <c r="A156" s="6" t="n">
        <v>126</v>
      </c>
      <c r="B156" s="27">
        <f>RAND()</f>
        <v/>
      </c>
      <c r="C156" s="27">
        <f>RAND()</f>
        <v/>
      </c>
      <c r="D156" s="27">
        <f>RAND()</f>
        <v/>
      </c>
      <c r="E156" s="27">
        <f>RAND()</f>
        <v/>
      </c>
      <c r="F156" s="27">
        <f>RAND()</f>
        <v/>
      </c>
      <c r="G156" s="27">
        <f>RAND()</f>
        <v/>
      </c>
      <c r="H156" s="102">
        <f>IF(B156&lt;($B$11-$B$10)/($B$12-$B$10), $B$10+SQRT(B156*($B$11-$B$10)*($B$12-$B$10)), $B$12-SQRT((1-B156)*($B$12-$B$11)*($B$12-$B$10)))</f>
        <v/>
      </c>
      <c r="I156" s="27">
        <f>MAX(0.1,NORMINV(C156,$B$13,$B$14))</f>
        <v/>
      </c>
      <c r="J156" s="102">
        <f>'01_Supuestos'!$F$13*MAX(0.65,NORMINV(D156,1,$B$15))</f>
        <v/>
      </c>
      <c r="K156" s="102">
        <f>'01_Supuestos'!$F$14*MAX(0.6,NORMINV(E156,1,$B$16))</f>
        <v/>
      </c>
      <c r="L156" s="102">
        <f>--(F156&lt;=$B$5)</f>
        <v/>
      </c>
      <c r="M156" s="102">
        <f>IF(L156=1, IF(G156&lt;=$B$6, "+", "-"), IF(G156&lt;=(1-$B$7), "+", "-"))</f>
        <v/>
      </c>
      <c r="N156" s="103">
        <f>IF(M156="+",'05_Bayes_Arbol'!$B$16,'05_Bayes_Arbol'!$B$17)</f>
        <v/>
      </c>
      <c r="O156" s="102">
        <f>SUMPRODUCT(T156:AD156,'01_Supuestos'!$C$34:$M$34)</f>
        <v/>
      </c>
      <c r="P156" s="102">
        <f>N156*O156 + (1-N156)*$B$9</f>
        <v/>
      </c>
      <c r="Q156" s="102">
        <f>--(P156&gt;0)</f>
        <v/>
      </c>
      <c r="R156" s="102">
        <f>IF(L156=1,O156,$B$9)</f>
        <v/>
      </c>
      <c r="S156" s="102">
        <f>-$B$8 + IF(Q156=1, IF(L156=1,O156,$B$9), 0)</f>
        <v/>
      </c>
      <c r="T156" s="101">
        <f>((('01_Supuestos'!C31*$I156)*'01_Supuestos'!$F$11*($H156-'01_Supuestos'!$F$9))-((('01_Supuestos'!C31*$I156)*'01_Supuestos'!$F$11*($H156-'01_Supuestos'!$F$9))*'01_Supuestos'!$F$12)-(('01_Supuestos'!C31*$I156)*'01_Supuestos'!$F$11*$K156)-(IF(('01_Supuestos'!C31*$I156)&gt;0,'01_Supuestos'!$F$15,0)))-((('01_Supuestos'!C31*$I156)*'01_Supuestos'!$F$11*($H156-'01_Supuestos'!$F$9))*'01_Supuestos'!$F$18)-($J156*'01_Supuestos'!C32)-(IF('01_Supuestos'!C30=MAX('01_Supuestos'!$C$30:$M$30),'01_Supuestos'!$F$19,0))-(MAX(0,(((('01_Supuestos'!C31*$I156)*'01_Supuestos'!$F$11*($H156-'01_Supuestos'!$F$9))-((('01_Supuestos'!C31*$I156)*'01_Supuestos'!$F$11*($H156-'01_Supuestos'!$F$9))*'01_Supuestos'!$F$12)-(('01_Supuestos'!C31*$I156)*'01_Supuestos'!$F$11*$K156)-(IF(('01_Supuestos'!C31*$I156)&gt;0,'01_Supuestos'!$F$15,0)))-($J156*'01_Supuestos'!C33)))*'01_Supuestos'!$F$16)</f>
        <v/>
      </c>
      <c r="U156" s="101">
        <f>((('01_Supuestos'!D31*$I156)*'01_Supuestos'!$F$11*($H156-'01_Supuestos'!$F$9))-((('01_Supuestos'!D31*$I156)*'01_Supuestos'!$F$11*($H156-'01_Supuestos'!$F$9))*'01_Supuestos'!$F$12)-(('01_Supuestos'!D31*$I156)*'01_Supuestos'!$F$11*$K156)-(IF(('01_Supuestos'!D31*$I156)&gt;0,'01_Supuestos'!$F$15,0)))-((('01_Supuestos'!D31*$I156)*'01_Supuestos'!$F$11*($H156-'01_Supuestos'!$F$9))*'01_Supuestos'!$F$18)-($J156*'01_Supuestos'!D32)-(IF('01_Supuestos'!D30=MAX('01_Supuestos'!$C$30:$M$30),'01_Supuestos'!$F$19,0))-(MAX(0,(((('01_Supuestos'!D31*$I156)*'01_Supuestos'!$F$11*($H156-'01_Supuestos'!$F$9))-((('01_Supuestos'!D31*$I156)*'01_Supuestos'!$F$11*($H156-'01_Supuestos'!$F$9))*'01_Supuestos'!$F$12)-(('01_Supuestos'!D31*$I156)*'01_Supuestos'!$F$11*$K156)-(IF(('01_Supuestos'!D31*$I156)&gt;0,'01_Supuestos'!$F$15,0)))-($J156*'01_Supuestos'!D33)))*'01_Supuestos'!$F$16)</f>
        <v/>
      </c>
      <c r="V156" s="101">
        <f>((('01_Supuestos'!E31*$I156)*'01_Supuestos'!$F$11*($H156-'01_Supuestos'!$F$9))-((('01_Supuestos'!E31*$I156)*'01_Supuestos'!$F$11*($H156-'01_Supuestos'!$F$9))*'01_Supuestos'!$F$12)-(('01_Supuestos'!E31*$I156)*'01_Supuestos'!$F$11*$K156)-(IF(('01_Supuestos'!E31*$I156)&gt;0,'01_Supuestos'!$F$15,0)))-((('01_Supuestos'!E31*$I156)*'01_Supuestos'!$F$11*($H156-'01_Supuestos'!$F$9))*'01_Supuestos'!$F$18)-($J156*'01_Supuestos'!E32)-(IF('01_Supuestos'!E30=MAX('01_Supuestos'!$C$30:$M$30),'01_Supuestos'!$F$19,0))-(MAX(0,(((('01_Supuestos'!E31*$I156)*'01_Supuestos'!$F$11*($H156-'01_Supuestos'!$F$9))-((('01_Supuestos'!E31*$I156)*'01_Supuestos'!$F$11*($H156-'01_Supuestos'!$F$9))*'01_Supuestos'!$F$12)-(('01_Supuestos'!E31*$I156)*'01_Supuestos'!$F$11*$K156)-(IF(('01_Supuestos'!E31*$I156)&gt;0,'01_Supuestos'!$F$15,0)))-($J156*'01_Supuestos'!E33)))*'01_Supuestos'!$F$16)</f>
        <v/>
      </c>
      <c r="W156" s="101">
        <f>((('01_Supuestos'!F31*$I156)*'01_Supuestos'!$F$11*($H156-'01_Supuestos'!$F$9))-((('01_Supuestos'!F31*$I156)*'01_Supuestos'!$F$11*($H156-'01_Supuestos'!$F$9))*'01_Supuestos'!$F$12)-(('01_Supuestos'!F31*$I156)*'01_Supuestos'!$F$11*$K156)-(IF(('01_Supuestos'!F31*$I156)&gt;0,'01_Supuestos'!$F$15,0)))-((('01_Supuestos'!F31*$I156)*'01_Supuestos'!$F$11*($H156-'01_Supuestos'!$F$9))*'01_Supuestos'!$F$18)-($J156*'01_Supuestos'!F32)-(IF('01_Supuestos'!F30=MAX('01_Supuestos'!$C$30:$M$30),'01_Supuestos'!$F$19,0))-(MAX(0,(((('01_Supuestos'!F31*$I156)*'01_Supuestos'!$F$11*($H156-'01_Supuestos'!$F$9))-((('01_Supuestos'!F31*$I156)*'01_Supuestos'!$F$11*($H156-'01_Supuestos'!$F$9))*'01_Supuestos'!$F$12)-(('01_Supuestos'!F31*$I156)*'01_Supuestos'!$F$11*$K156)-(IF(('01_Supuestos'!F31*$I156)&gt;0,'01_Supuestos'!$F$15,0)))-($J156*'01_Supuestos'!F33)))*'01_Supuestos'!$F$16)</f>
        <v/>
      </c>
      <c r="X156" s="101">
        <f>((('01_Supuestos'!G31*$I156)*'01_Supuestos'!$F$11*($H156-'01_Supuestos'!$F$9))-((('01_Supuestos'!G31*$I156)*'01_Supuestos'!$F$11*($H156-'01_Supuestos'!$F$9))*'01_Supuestos'!$F$12)-(('01_Supuestos'!G31*$I156)*'01_Supuestos'!$F$11*$K156)-(IF(('01_Supuestos'!G31*$I156)&gt;0,'01_Supuestos'!$F$15,0)))-((('01_Supuestos'!G31*$I156)*'01_Supuestos'!$F$11*($H156-'01_Supuestos'!$F$9))*'01_Supuestos'!$F$18)-($J156*'01_Supuestos'!G32)-(IF('01_Supuestos'!G30=MAX('01_Supuestos'!$C$30:$M$30),'01_Supuestos'!$F$19,0))-(MAX(0,(((('01_Supuestos'!G31*$I156)*'01_Supuestos'!$F$11*($H156-'01_Supuestos'!$F$9))-((('01_Supuestos'!G31*$I156)*'01_Supuestos'!$F$11*($H156-'01_Supuestos'!$F$9))*'01_Supuestos'!$F$12)-(('01_Supuestos'!G31*$I156)*'01_Supuestos'!$F$11*$K156)-(IF(('01_Supuestos'!G31*$I156)&gt;0,'01_Supuestos'!$F$15,0)))-($J156*'01_Supuestos'!G33)))*'01_Supuestos'!$F$16)</f>
        <v/>
      </c>
      <c r="Y156" s="101">
        <f>((('01_Supuestos'!H31*$I156)*'01_Supuestos'!$F$11*($H156-'01_Supuestos'!$F$9))-((('01_Supuestos'!H31*$I156)*'01_Supuestos'!$F$11*($H156-'01_Supuestos'!$F$9))*'01_Supuestos'!$F$12)-(('01_Supuestos'!H31*$I156)*'01_Supuestos'!$F$11*$K156)-(IF(('01_Supuestos'!H31*$I156)&gt;0,'01_Supuestos'!$F$15,0)))-((('01_Supuestos'!H31*$I156)*'01_Supuestos'!$F$11*($H156-'01_Supuestos'!$F$9))*'01_Supuestos'!$F$18)-($J156*'01_Supuestos'!H32)-(IF('01_Supuestos'!H30=MAX('01_Supuestos'!$C$30:$M$30),'01_Supuestos'!$F$19,0))-(MAX(0,(((('01_Supuestos'!H31*$I156)*'01_Supuestos'!$F$11*($H156-'01_Supuestos'!$F$9))-((('01_Supuestos'!H31*$I156)*'01_Supuestos'!$F$11*($H156-'01_Supuestos'!$F$9))*'01_Supuestos'!$F$12)-(('01_Supuestos'!H31*$I156)*'01_Supuestos'!$F$11*$K156)-(IF(('01_Supuestos'!H31*$I156)&gt;0,'01_Supuestos'!$F$15,0)))-($J156*'01_Supuestos'!H33)))*'01_Supuestos'!$F$16)</f>
        <v/>
      </c>
      <c r="Z156" s="101">
        <f>((('01_Supuestos'!I31*$I156)*'01_Supuestos'!$F$11*($H156-'01_Supuestos'!$F$9))-((('01_Supuestos'!I31*$I156)*'01_Supuestos'!$F$11*($H156-'01_Supuestos'!$F$9))*'01_Supuestos'!$F$12)-(('01_Supuestos'!I31*$I156)*'01_Supuestos'!$F$11*$K156)-(IF(('01_Supuestos'!I31*$I156)&gt;0,'01_Supuestos'!$F$15,0)))-((('01_Supuestos'!I31*$I156)*'01_Supuestos'!$F$11*($H156-'01_Supuestos'!$F$9))*'01_Supuestos'!$F$18)-($J156*'01_Supuestos'!I32)-(IF('01_Supuestos'!I30=MAX('01_Supuestos'!$C$30:$M$30),'01_Supuestos'!$F$19,0))-(MAX(0,(((('01_Supuestos'!I31*$I156)*'01_Supuestos'!$F$11*($H156-'01_Supuestos'!$F$9))-((('01_Supuestos'!I31*$I156)*'01_Supuestos'!$F$11*($H156-'01_Supuestos'!$F$9))*'01_Supuestos'!$F$12)-(('01_Supuestos'!I31*$I156)*'01_Supuestos'!$F$11*$K156)-(IF(('01_Supuestos'!I31*$I156)&gt;0,'01_Supuestos'!$F$15,0)))-($J156*'01_Supuestos'!I33)))*'01_Supuestos'!$F$16)</f>
        <v/>
      </c>
      <c r="AA156" s="101">
        <f>((('01_Supuestos'!J31*$I156)*'01_Supuestos'!$F$11*($H156-'01_Supuestos'!$F$9))-((('01_Supuestos'!J31*$I156)*'01_Supuestos'!$F$11*($H156-'01_Supuestos'!$F$9))*'01_Supuestos'!$F$12)-(('01_Supuestos'!J31*$I156)*'01_Supuestos'!$F$11*$K156)-(IF(('01_Supuestos'!J31*$I156)&gt;0,'01_Supuestos'!$F$15,0)))-((('01_Supuestos'!J31*$I156)*'01_Supuestos'!$F$11*($H156-'01_Supuestos'!$F$9))*'01_Supuestos'!$F$18)-($J156*'01_Supuestos'!J32)-(IF('01_Supuestos'!J30=MAX('01_Supuestos'!$C$30:$M$30),'01_Supuestos'!$F$19,0))-(MAX(0,(((('01_Supuestos'!J31*$I156)*'01_Supuestos'!$F$11*($H156-'01_Supuestos'!$F$9))-((('01_Supuestos'!J31*$I156)*'01_Supuestos'!$F$11*($H156-'01_Supuestos'!$F$9))*'01_Supuestos'!$F$12)-(('01_Supuestos'!J31*$I156)*'01_Supuestos'!$F$11*$K156)-(IF(('01_Supuestos'!J31*$I156)&gt;0,'01_Supuestos'!$F$15,0)))-($J156*'01_Supuestos'!J33)))*'01_Supuestos'!$F$16)</f>
        <v/>
      </c>
      <c r="AB156" s="101">
        <f>((('01_Supuestos'!K31*$I156)*'01_Supuestos'!$F$11*($H156-'01_Supuestos'!$F$9))-((('01_Supuestos'!K31*$I156)*'01_Supuestos'!$F$11*($H156-'01_Supuestos'!$F$9))*'01_Supuestos'!$F$12)-(('01_Supuestos'!K31*$I156)*'01_Supuestos'!$F$11*$K156)-(IF(('01_Supuestos'!K31*$I156)&gt;0,'01_Supuestos'!$F$15,0)))-((('01_Supuestos'!K31*$I156)*'01_Supuestos'!$F$11*($H156-'01_Supuestos'!$F$9))*'01_Supuestos'!$F$18)-($J156*'01_Supuestos'!K32)-(IF('01_Supuestos'!K30=MAX('01_Supuestos'!$C$30:$M$30),'01_Supuestos'!$F$19,0))-(MAX(0,(((('01_Supuestos'!K31*$I156)*'01_Supuestos'!$F$11*($H156-'01_Supuestos'!$F$9))-((('01_Supuestos'!K31*$I156)*'01_Supuestos'!$F$11*($H156-'01_Supuestos'!$F$9))*'01_Supuestos'!$F$12)-(('01_Supuestos'!K31*$I156)*'01_Supuestos'!$F$11*$K156)-(IF(('01_Supuestos'!K31*$I156)&gt;0,'01_Supuestos'!$F$15,0)))-($J156*'01_Supuestos'!K33)))*'01_Supuestos'!$F$16)</f>
        <v/>
      </c>
      <c r="AC156" s="101">
        <f>((('01_Supuestos'!L31*$I156)*'01_Supuestos'!$F$11*($H156-'01_Supuestos'!$F$9))-((('01_Supuestos'!L31*$I156)*'01_Supuestos'!$F$11*($H156-'01_Supuestos'!$F$9))*'01_Supuestos'!$F$12)-(('01_Supuestos'!L31*$I156)*'01_Supuestos'!$F$11*$K156)-(IF(('01_Supuestos'!L31*$I156)&gt;0,'01_Supuestos'!$F$15,0)))-((('01_Supuestos'!L31*$I156)*'01_Supuestos'!$F$11*($H156-'01_Supuestos'!$F$9))*'01_Supuestos'!$F$18)-($J156*'01_Supuestos'!L32)-(IF('01_Supuestos'!L30=MAX('01_Supuestos'!$C$30:$M$30),'01_Supuestos'!$F$19,0))-(MAX(0,(((('01_Supuestos'!L31*$I156)*'01_Supuestos'!$F$11*($H156-'01_Supuestos'!$F$9))-((('01_Supuestos'!L31*$I156)*'01_Supuestos'!$F$11*($H156-'01_Supuestos'!$F$9))*'01_Supuestos'!$F$12)-(('01_Supuestos'!L31*$I156)*'01_Supuestos'!$F$11*$K156)-(IF(('01_Supuestos'!L31*$I156)&gt;0,'01_Supuestos'!$F$15,0)))-($J156*'01_Supuestos'!L33)))*'01_Supuestos'!$F$16)</f>
        <v/>
      </c>
      <c r="AD156" s="101">
        <f>((('01_Supuestos'!M31*$I156)*'01_Supuestos'!$F$11*($H156-'01_Supuestos'!$F$9))-((('01_Supuestos'!M31*$I156)*'01_Supuestos'!$F$11*($H156-'01_Supuestos'!$F$9))*'01_Supuestos'!$F$12)-(('01_Supuestos'!M31*$I156)*'01_Supuestos'!$F$11*$K156)-(IF(('01_Supuestos'!M31*$I156)&gt;0,'01_Supuestos'!$F$15,0)))-((('01_Supuestos'!M31*$I156)*'01_Supuestos'!$F$11*($H156-'01_Supuestos'!$F$9))*'01_Supuestos'!$F$18)-($J156*'01_Supuestos'!M32)-(IF('01_Supuestos'!M30=MAX('01_Supuestos'!$C$30:$M$30),'01_Supuestos'!$F$19,0))-(MAX(0,(((('01_Supuestos'!M31*$I156)*'01_Supuestos'!$F$11*($H156-'01_Supuestos'!$F$9))-((('01_Supuestos'!M31*$I156)*'01_Supuestos'!$F$11*($H156-'01_Supuestos'!$F$9))*'01_Supuestos'!$F$12)-(('01_Supuestos'!M31*$I156)*'01_Supuestos'!$F$11*$K156)-(IF(('01_Supuestos'!M31*$I156)&gt;0,'01_Supuestos'!$F$15,0)))-($J156*'01_Supuestos'!M33)))*'01_Supuestos'!$F$16)</f>
        <v/>
      </c>
      <c r="AE156" s="101">
        <f>0</f>
        <v/>
      </c>
      <c r="AF156" s="108">
        <f>IF(S156&gt;R156,"Appraisal+Decision",IF(S156&lt;R156,"Develop Now","Indiferente"))</f>
        <v/>
      </c>
    </row>
    <row r="157">
      <c r="A157" s="6" t="n">
        <v>127</v>
      </c>
      <c r="B157" s="27">
        <f>RAND()</f>
        <v/>
      </c>
      <c r="C157" s="27">
        <f>RAND()</f>
        <v/>
      </c>
      <c r="D157" s="27">
        <f>RAND()</f>
        <v/>
      </c>
      <c r="E157" s="27">
        <f>RAND()</f>
        <v/>
      </c>
      <c r="F157" s="27">
        <f>RAND()</f>
        <v/>
      </c>
      <c r="G157" s="27">
        <f>RAND()</f>
        <v/>
      </c>
      <c r="H157" s="102">
        <f>IF(B157&lt;($B$11-$B$10)/($B$12-$B$10), $B$10+SQRT(B157*($B$11-$B$10)*($B$12-$B$10)), $B$12-SQRT((1-B157)*($B$12-$B$11)*($B$12-$B$10)))</f>
        <v/>
      </c>
      <c r="I157" s="27">
        <f>MAX(0.1,NORMINV(C157,$B$13,$B$14))</f>
        <v/>
      </c>
      <c r="J157" s="102">
        <f>'01_Supuestos'!$F$13*MAX(0.65,NORMINV(D157,1,$B$15))</f>
        <v/>
      </c>
      <c r="K157" s="102">
        <f>'01_Supuestos'!$F$14*MAX(0.6,NORMINV(E157,1,$B$16))</f>
        <v/>
      </c>
      <c r="L157" s="102">
        <f>--(F157&lt;=$B$5)</f>
        <v/>
      </c>
      <c r="M157" s="102">
        <f>IF(L157=1, IF(G157&lt;=$B$6, "+", "-"), IF(G157&lt;=(1-$B$7), "+", "-"))</f>
        <v/>
      </c>
      <c r="N157" s="103">
        <f>IF(M157="+",'05_Bayes_Arbol'!$B$16,'05_Bayes_Arbol'!$B$17)</f>
        <v/>
      </c>
      <c r="O157" s="102">
        <f>SUMPRODUCT(T157:AD157,'01_Supuestos'!$C$34:$M$34)</f>
        <v/>
      </c>
      <c r="P157" s="102">
        <f>N157*O157 + (1-N157)*$B$9</f>
        <v/>
      </c>
      <c r="Q157" s="102">
        <f>--(P157&gt;0)</f>
        <v/>
      </c>
      <c r="R157" s="102">
        <f>IF(L157=1,O157,$B$9)</f>
        <v/>
      </c>
      <c r="S157" s="102">
        <f>-$B$8 + IF(Q157=1, IF(L157=1,O157,$B$9), 0)</f>
        <v/>
      </c>
      <c r="T157" s="101">
        <f>((('01_Supuestos'!C31*$I157)*'01_Supuestos'!$F$11*($H157-'01_Supuestos'!$F$9))-((('01_Supuestos'!C31*$I157)*'01_Supuestos'!$F$11*($H157-'01_Supuestos'!$F$9))*'01_Supuestos'!$F$12)-(('01_Supuestos'!C31*$I157)*'01_Supuestos'!$F$11*$K157)-(IF(('01_Supuestos'!C31*$I157)&gt;0,'01_Supuestos'!$F$15,0)))-((('01_Supuestos'!C31*$I157)*'01_Supuestos'!$F$11*($H157-'01_Supuestos'!$F$9))*'01_Supuestos'!$F$18)-($J157*'01_Supuestos'!C32)-(IF('01_Supuestos'!C30=MAX('01_Supuestos'!$C$30:$M$30),'01_Supuestos'!$F$19,0))-(MAX(0,(((('01_Supuestos'!C31*$I157)*'01_Supuestos'!$F$11*($H157-'01_Supuestos'!$F$9))-((('01_Supuestos'!C31*$I157)*'01_Supuestos'!$F$11*($H157-'01_Supuestos'!$F$9))*'01_Supuestos'!$F$12)-(('01_Supuestos'!C31*$I157)*'01_Supuestos'!$F$11*$K157)-(IF(('01_Supuestos'!C31*$I157)&gt;0,'01_Supuestos'!$F$15,0)))-($J157*'01_Supuestos'!C33)))*'01_Supuestos'!$F$16)</f>
        <v/>
      </c>
      <c r="U157" s="101">
        <f>((('01_Supuestos'!D31*$I157)*'01_Supuestos'!$F$11*($H157-'01_Supuestos'!$F$9))-((('01_Supuestos'!D31*$I157)*'01_Supuestos'!$F$11*($H157-'01_Supuestos'!$F$9))*'01_Supuestos'!$F$12)-(('01_Supuestos'!D31*$I157)*'01_Supuestos'!$F$11*$K157)-(IF(('01_Supuestos'!D31*$I157)&gt;0,'01_Supuestos'!$F$15,0)))-((('01_Supuestos'!D31*$I157)*'01_Supuestos'!$F$11*($H157-'01_Supuestos'!$F$9))*'01_Supuestos'!$F$18)-($J157*'01_Supuestos'!D32)-(IF('01_Supuestos'!D30=MAX('01_Supuestos'!$C$30:$M$30),'01_Supuestos'!$F$19,0))-(MAX(0,(((('01_Supuestos'!D31*$I157)*'01_Supuestos'!$F$11*($H157-'01_Supuestos'!$F$9))-((('01_Supuestos'!D31*$I157)*'01_Supuestos'!$F$11*($H157-'01_Supuestos'!$F$9))*'01_Supuestos'!$F$12)-(('01_Supuestos'!D31*$I157)*'01_Supuestos'!$F$11*$K157)-(IF(('01_Supuestos'!D31*$I157)&gt;0,'01_Supuestos'!$F$15,0)))-($J157*'01_Supuestos'!D33)))*'01_Supuestos'!$F$16)</f>
        <v/>
      </c>
      <c r="V157" s="101">
        <f>((('01_Supuestos'!E31*$I157)*'01_Supuestos'!$F$11*($H157-'01_Supuestos'!$F$9))-((('01_Supuestos'!E31*$I157)*'01_Supuestos'!$F$11*($H157-'01_Supuestos'!$F$9))*'01_Supuestos'!$F$12)-(('01_Supuestos'!E31*$I157)*'01_Supuestos'!$F$11*$K157)-(IF(('01_Supuestos'!E31*$I157)&gt;0,'01_Supuestos'!$F$15,0)))-((('01_Supuestos'!E31*$I157)*'01_Supuestos'!$F$11*($H157-'01_Supuestos'!$F$9))*'01_Supuestos'!$F$18)-($J157*'01_Supuestos'!E32)-(IF('01_Supuestos'!E30=MAX('01_Supuestos'!$C$30:$M$30),'01_Supuestos'!$F$19,0))-(MAX(0,(((('01_Supuestos'!E31*$I157)*'01_Supuestos'!$F$11*($H157-'01_Supuestos'!$F$9))-((('01_Supuestos'!E31*$I157)*'01_Supuestos'!$F$11*($H157-'01_Supuestos'!$F$9))*'01_Supuestos'!$F$12)-(('01_Supuestos'!E31*$I157)*'01_Supuestos'!$F$11*$K157)-(IF(('01_Supuestos'!E31*$I157)&gt;0,'01_Supuestos'!$F$15,0)))-($J157*'01_Supuestos'!E33)))*'01_Supuestos'!$F$16)</f>
        <v/>
      </c>
      <c r="W157" s="101">
        <f>((('01_Supuestos'!F31*$I157)*'01_Supuestos'!$F$11*($H157-'01_Supuestos'!$F$9))-((('01_Supuestos'!F31*$I157)*'01_Supuestos'!$F$11*($H157-'01_Supuestos'!$F$9))*'01_Supuestos'!$F$12)-(('01_Supuestos'!F31*$I157)*'01_Supuestos'!$F$11*$K157)-(IF(('01_Supuestos'!F31*$I157)&gt;0,'01_Supuestos'!$F$15,0)))-((('01_Supuestos'!F31*$I157)*'01_Supuestos'!$F$11*($H157-'01_Supuestos'!$F$9))*'01_Supuestos'!$F$18)-($J157*'01_Supuestos'!F32)-(IF('01_Supuestos'!F30=MAX('01_Supuestos'!$C$30:$M$30),'01_Supuestos'!$F$19,0))-(MAX(0,(((('01_Supuestos'!F31*$I157)*'01_Supuestos'!$F$11*($H157-'01_Supuestos'!$F$9))-((('01_Supuestos'!F31*$I157)*'01_Supuestos'!$F$11*($H157-'01_Supuestos'!$F$9))*'01_Supuestos'!$F$12)-(('01_Supuestos'!F31*$I157)*'01_Supuestos'!$F$11*$K157)-(IF(('01_Supuestos'!F31*$I157)&gt;0,'01_Supuestos'!$F$15,0)))-($J157*'01_Supuestos'!F33)))*'01_Supuestos'!$F$16)</f>
        <v/>
      </c>
      <c r="X157" s="101">
        <f>((('01_Supuestos'!G31*$I157)*'01_Supuestos'!$F$11*($H157-'01_Supuestos'!$F$9))-((('01_Supuestos'!G31*$I157)*'01_Supuestos'!$F$11*($H157-'01_Supuestos'!$F$9))*'01_Supuestos'!$F$12)-(('01_Supuestos'!G31*$I157)*'01_Supuestos'!$F$11*$K157)-(IF(('01_Supuestos'!G31*$I157)&gt;0,'01_Supuestos'!$F$15,0)))-((('01_Supuestos'!G31*$I157)*'01_Supuestos'!$F$11*($H157-'01_Supuestos'!$F$9))*'01_Supuestos'!$F$18)-($J157*'01_Supuestos'!G32)-(IF('01_Supuestos'!G30=MAX('01_Supuestos'!$C$30:$M$30),'01_Supuestos'!$F$19,0))-(MAX(0,(((('01_Supuestos'!G31*$I157)*'01_Supuestos'!$F$11*($H157-'01_Supuestos'!$F$9))-((('01_Supuestos'!G31*$I157)*'01_Supuestos'!$F$11*($H157-'01_Supuestos'!$F$9))*'01_Supuestos'!$F$12)-(('01_Supuestos'!G31*$I157)*'01_Supuestos'!$F$11*$K157)-(IF(('01_Supuestos'!G31*$I157)&gt;0,'01_Supuestos'!$F$15,0)))-($J157*'01_Supuestos'!G33)))*'01_Supuestos'!$F$16)</f>
        <v/>
      </c>
      <c r="Y157" s="101">
        <f>((('01_Supuestos'!H31*$I157)*'01_Supuestos'!$F$11*($H157-'01_Supuestos'!$F$9))-((('01_Supuestos'!H31*$I157)*'01_Supuestos'!$F$11*($H157-'01_Supuestos'!$F$9))*'01_Supuestos'!$F$12)-(('01_Supuestos'!H31*$I157)*'01_Supuestos'!$F$11*$K157)-(IF(('01_Supuestos'!H31*$I157)&gt;0,'01_Supuestos'!$F$15,0)))-((('01_Supuestos'!H31*$I157)*'01_Supuestos'!$F$11*($H157-'01_Supuestos'!$F$9))*'01_Supuestos'!$F$18)-($J157*'01_Supuestos'!H32)-(IF('01_Supuestos'!H30=MAX('01_Supuestos'!$C$30:$M$30),'01_Supuestos'!$F$19,0))-(MAX(0,(((('01_Supuestos'!H31*$I157)*'01_Supuestos'!$F$11*($H157-'01_Supuestos'!$F$9))-((('01_Supuestos'!H31*$I157)*'01_Supuestos'!$F$11*($H157-'01_Supuestos'!$F$9))*'01_Supuestos'!$F$12)-(('01_Supuestos'!H31*$I157)*'01_Supuestos'!$F$11*$K157)-(IF(('01_Supuestos'!H31*$I157)&gt;0,'01_Supuestos'!$F$15,0)))-($J157*'01_Supuestos'!H33)))*'01_Supuestos'!$F$16)</f>
        <v/>
      </c>
      <c r="Z157" s="101">
        <f>((('01_Supuestos'!I31*$I157)*'01_Supuestos'!$F$11*($H157-'01_Supuestos'!$F$9))-((('01_Supuestos'!I31*$I157)*'01_Supuestos'!$F$11*($H157-'01_Supuestos'!$F$9))*'01_Supuestos'!$F$12)-(('01_Supuestos'!I31*$I157)*'01_Supuestos'!$F$11*$K157)-(IF(('01_Supuestos'!I31*$I157)&gt;0,'01_Supuestos'!$F$15,0)))-((('01_Supuestos'!I31*$I157)*'01_Supuestos'!$F$11*($H157-'01_Supuestos'!$F$9))*'01_Supuestos'!$F$18)-($J157*'01_Supuestos'!I32)-(IF('01_Supuestos'!I30=MAX('01_Supuestos'!$C$30:$M$30),'01_Supuestos'!$F$19,0))-(MAX(0,(((('01_Supuestos'!I31*$I157)*'01_Supuestos'!$F$11*($H157-'01_Supuestos'!$F$9))-((('01_Supuestos'!I31*$I157)*'01_Supuestos'!$F$11*($H157-'01_Supuestos'!$F$9))*'01_Supuestos'!$F$12)-(('01_Supuestos'!I31*$I157)*'01_Supuestos'!$F$11*$K157)-(IF(('01_Supuestos'!I31*$I157)&gt;0,'01_Supuestos'!$F$15,0)))-($J157*'01_Supuestos'!I33)))*'01_Supuestos'!$F$16)</f>
        <v/>
      </c>
      <c r="AA157" s="101">
        <f>((('01_Supuestos'!J31*$I157)*'01_Supuestos'!$F$11*($H157-'01_Supuestos'!$F$9))-((('01_Supuestos'!J31*$I157)*'01_Supuestos'!$F$11*($H157-'01_Supuestos'!$F$9))*'01_Supuestos'!$F$12)-(('01_Supuestos'!J31*$I157)*'01_Supuestos'!$F$11*$K157)-(IF(('01_Supuestos'!J31*$I157)&gt;0,'01_Supuestos'!$F$15,0)))-((('01_Supuestos'!J31*$I157)*'01_Supuestos'!$F$11*($H157-'01_Supuestos'!$F$9))*'01_Supuestos'!$F$18)-($J157*'01_Supuestos'!J32)-(IF('01_Supuestos'!J30=MAX('01_Supuestos'!$C$30:$M$30),'01_Supuestos'!$F$19,0))-(MAX(0,(((('01_Supuestos'!J31*$I157)*'01_Supuestos'!$F$11*($H157-'01_Supuestos'!$F$9))-((('01_Supuestos'!J31*$I157)*'01_Supuestos'!$F$11*($H157-'01_Supuestos'!$F$9))*'01_Supuestos'!$F$12)-(('01_Supuestos'!J31*$I157)*'01_Supuestos'!$F$11*$K157)-(IF(('01_Supuestos'!J31*$I157)&gt;0,'01_Supuestos'!$F$15,0)))-($J157*'01_Supuestos'!J33)))*'01_Supuestos'!$F$16)</f>
        <v/>
      </c>
      <c r="AB157" s="101">
        <f>((('01_Supuestos'!K31*$I157)*'01_Supuestos'!$F$11*($H157-'01_Supuestos'!$F$9))-((('01_Supuestos'!K31*$I157)*'01_Supuestos'!$F$11*($H157-'01_Supuestos'!$F$9))*'01_Supuestos'!$F$12)-(('01_Supuestos'!K31*$I157)*'01_Supuestos'!$F$11*$K157)-(IF(('01_Supuestos'!K31*$I157)&gt;0,'01_Supuestos'!$F$15,0)))-((('01_Supuestos'!K31*$I157)*'01_Supuestos'!$F$11*($H157-'01_Supuestos'!$F$9))*'01_Supuestos'!$F$18)-($J157*'01_Supuestos'!K32)-(IF('01_Supuestos'!K30=MAX('01_Supuestos'!$C$30:$M$30),'01_Supuestos'!$F$19,0))-(MAX(0,(((('01_Supuestos'!K31*$I157)*'01_Supuestos'!$F$11*($H157-'01_Supuestos'!$F$9))-((('01_Supuestos'!K31*$I157)*'01_Supuestos'!$F$11*($H157-'01_Supuestos'!$F$9))*'01_Supuestos'!$F$12)-(('01_Supuestos'!K31*$I157)*'01_Supuestos'!$F$11*$K157)-(IF(('01_Supuestos'!K31*$I157)&gt;0,'01_Supuestos'!$F$15,0)))-($J157*'01_Supuestos'!K33)))*'01_Supuestos'!$F$16)</f>
        <v/>
      </c>
      <c r="AC157" s="101">
        <f>((('01_Supuestos'!L31*$I157)*'01_Supuestos'!$F$11*($H157-'01_Supuestos'!$F$9))-((('01_Supuestos'!L31*$I157)*'01_Supuestos'!$F$11*($H157-'01_Supuestos'!$F$9))*'01_Supuestos'!$F$12)-(('01_Supuestos'!L31*$I157)*'01_Supuestos'!$F$11*$K157)-(IF(('01_Supuestos'!L31*$I157)&gt;0,'01_Supuestos'!$F$15,0)))-((('01_Supuestos'!L31*$I157)*'01_Supuestos'!$F$11*($H157-'01_Supuestos'!$F$9))*'01_Supuestos'!$F$18)-($J157*'01_Supuestos'!L32)-(IF('01_Supuestos'!L30=MAX('01_Supuestos'!$C$30:$M$30),'01_Supuestos'!$F$19,0))-(MAX(0,(((('01_Supuestos'!L31*$I157)*'01_Supuestos'!$F$11*($H157-'01_Supuestos'!$F$9))-((('01_Supuestos'!L31*$I157)*'01_Supuestos'!$F$11*($H157-'01_Supuestos'!$F$9))*'01_Supuestos'!$F$12)-(('01_Supuestos'!L31*$I157)*'01_Supuestos'!$F$11*$K157)-(IF(('01_Supuestos'!L31*$I157)&gt;0,'01_Supuestos'!$F$15,0)))-($J157*'01_Supuestos'!L33)))*'01_Supuestos'!$F$16)</f>
        <v/>
      </c>
      <c r="AD157" s="101">
        <f>((('01_Supuestos'!M31*$I157)*'01_Supuestos'!$F$11*($H157-'01_Supuestos'!$F$9))-((('01_Supuestos'!M31*$I157)*'01_Supuestos'!$F$11*($H157-'01_Supuestos'!$F$9))*'01_Supuestos'!$F$12)-(('01_Supuestos'!M31*$I157)*'01_Supuestos'!$F$11*$K157)-(IF(('01_Supuestos'!M31*$I157)&gt;0,'01_Supuestos'!$F$15,0)))-((('01_Supuestos'!M31*$I157)*'01_Supuestos'!$F$11*($H157-'01_Supuestos'!$F$9))*'01_Supuestos'!$F$18)-($J157*'01_Supuestos'!M32)-(IF('01_Supuestos'!M30=MAX('01_Supuestos'!$C$30:$M$30),'01_Supuestos'!$F$19,0))-(MAX(0,(((('01_Supuestos'!M31*$I157)*'01_Supuestos'!$F$11*($H157-'01_Supuestos'!$F$9))-((('01_Supuestos'!M31*$I157)*'01_Supuestos'!$F$11*($H157-'01_Supuestos'!$F$9))*'01_Supuestos'!$F$12)-(('01_Supuestos'!M31*$I157)*'01_Supuestos'!$F$11*$K157)-(IF(('01_Supuestos'!M31*$I157)&gt;0,'01_Supuestos'!$F$15,0)))-($J157*'01_Supuestos'!M33)))*'01_Supuestos'!$F$16)</f>
        <v/>
      </c>
      <c r="AE157" s="101">
        <f>0</f>
        <v/>
      </c>
      <c r="AF157" s="108">
        <f>IF(S157&gt;R157,"Appraisal+Decision",IF(S157&lt;R157,"Develop Now","Indiferente"))</f>
        <v/>
      </c>
    </row>
    <row r="158">
      <c r="A158" s="6" t="n">
        <v>128</v>
      </c>
      <c r="B158" s="27">
        <f>RAND()</f>
        <v/>
      </c>
      <c r="C158" s="27">
        <f>RAND()</f>
        <v/>
      </c>
      <c r="D158" s="27">
        <f>RAND()</f>
        <v/>
      </c>
      <c r="E158" s="27">
        <f>RAND()</f>
        <v/>
      </c>
      <c r="F158" s="27">
        <f>RAND()</f>
        <v/>
      </c>
      <c r="G158" s="27">
        <f>RAND()</f>
        <v/>
      </c>
      <c r="H158" s="102">
        <f>IF(B158&lt;($B$11-$B$10)/($B$12-$B$10), $B$10+SQRT(B158*($B$11-$B$10)*($B$12-$B$10)), $B$12-SQRT((1-B158)*($B$12-$B$11)*($B$12-$B$10)))</f>
        <v/>
      </c>
      <c r="I158" s="27">
        <f>MAX(0.1,NORMINV(C158,$B$13,$B$14))</f>
        <v/>
      </c>
      <c r="J158" s="102">
        <f>'01_Supuestos'!$F$13*MAX(0.65,NORMINV(D158,1,$B$15))</f>
        <v/>
      </c>
      <c r="K158" s="102">
        <f>'01_Supuestos'!$F$14*MAX(0.6,NORMINV(E158,1,$B$16))</f>
        <v/>
      </c>
      <c r="L158" s="102">
        <f>--(F158&lt;=$B$5)</f>
        <v/>
      </c>
      <c r="M158" s="102">
        <f>IF(L158=1, IF(G158&lt;=$B$6, "+", "-"), IF(G158&lt;=(1-$B$7), "+", "-"))</f>
        <v/>
      </c>
      <c r="N158" s="103">
        <f>IF(M158="+",'05_Bayes_Arbol'!$B$16,'05_Bayes_Arbol'!$B$17)</f>
        <v/>
      </c>
      <c r="O158" s="102">
        <f>SUMPRODUCT(T158:AD158,'01_Supuestos'!$C$34:$M$34)</f>
        <v/>
      </c>
      <c r="P158" s="102">
        <f>N158*O158 + (1-N158)*$B$9</f>
        <v/>
      </c>
      <c r="Q158" s="102">
        <f>--(P158&gt;0)</f>
        <v/>
      </c>
      <c r="R158" s="102">
        <f>IF(L158=1,O158,$B$9)</f>
        <v/>
      </c>
      <c r="S158" s="102">
        <f>-$B$8 + IF(Q158=1, IF(L158=1,O158,$B$9), 0)</f>
        <v/>
      </c>
      <c r="T158" s="101">
        <f>((('01_Supuestos'!C31*$I158)*'01_Supuestos'!$F$11*($H158-'01_Supuestos'!$F$9))-((('01_Supuestos'!C31*$I158)*'01_Supuestos'!$F$11*($H158-'01_Supuestos'!$F$9))*'01_Supuestos'!$F$12)-(('01_Supuestos'!C31*$I158)*'01_Supuestos'!$F$11*$K158)-(IF(('01_Supuestos'!C31*$I158)&gt;0,'01_Supuestos'!$F$15,0)))-((('01_Supuestos'!C31*$I158)*'01_Supuestos'!$F$11*($H158-'01_Supuestos'!$F$9))*'01_Supuestos'!$F$18)-($J158*'01_Supuestos'!C32)-(IF('01_Supuestos'!C30=MAX('01_Supuestos'!$C$30:$M$30),'01_Supuestos'!$F$19,0))-(MAX(0,(((('01_Supuestos'!C31*$I158)*'01_Supuestos'!$F$11*($H158-'01_Supuestos'!$F$9))-((('01_Supuestos'!C31*$I158)*'01_Supuestos'!$F$11*($H158-'01_Supuestos'!$F$9))*'01_Supuestos'!$F$12)-(('01_Supuestos'!C31*$I158)*'01_Supuestos'!$F$11*$K158)-(IF(('01_Supuestos'!C31*$I158)&gt;0,'01_Supuestos'!$F$15,0)))-($J158*'01_Supuestos'!C33)))*'01_Supuestos'!$F$16)</f>
        <v/>
      </c>
      <c r="U158" s="101">
        <f>((('01_Supuestos'!D31*$I158)*'01_Supuestos'!$F$11*($H158-'01_Supuestos'!$F$9))-((('01_Supuestos'!D31*$I158)*'01_Supuestos'!$F$11*($H158-'01_Supuestos'!$F$9))*'01_Supuestos'!$F$12)-(('01_Supuestos'!D31*$I158)*'01_Supuestos'!$F$11*$K158)-(IF(('01_Supuestos'!D31*$I158)&gt;0,'01_Supuestos'!$F$15,0)))-((('01_Supuestos'!D31*$I158)*'01_Supuestos'!$F$11*($H158-'01_Supuestos'!$F$9))*'01_Supuestos'!$F$18)-($J158*'01_Supuestos'!D32)-(IF('01_Supuestos'!D30=MAX('01_Supuestos'!$C$30:$M$30),'01_Supuestos'!$F$19,0))-(MAX(0,(((('01_Supuestos'!D31*$I158)*'01_Supuestos'!$F$11*($H158-'01_Supuestos'!$F$9))-((('01_Supuestos'!D31*$I158)*'01_Supuestos'!$F$11*($H158-'01_Supuestos'!$F$9))*'01_Supuestos'!$F$12)-(('01_Supuestos'!D31*$I158)*'01_Supuestos'!$F$11*$K158)-(IF(('01_Supuestos'!D31*$I158)&gt;0,'01_Supuestos'!$F$15,0)))-($J158*'01_Supuestos'!D33)))*'01_Supuestos'!$F$16)</f>
        <v/>
      </c>
      <c r="V158" s="101">
        <f>((('01_Supuestos'!E31*$I158)*'01_Supuestos'!$F$11*($H158-'01_Supuestos'!$F$9))-((('01_Supuestos'!E31*$I158)*'01_Supuestos'!$F$11*($H158-'01_Supuestos'!$F$9))*'01_Supuestos'!$F$12)-(('01_Supuestos'!E31*$I158)*'01_Supuestos'!$F$11*$K158)-(IF(('01_Supuestos'!E31*$I158)&gt;0,'01_Supuestos'!$F$15,0)))-((('01_Supuestos'!E31*$I158)*'01_Supuestos'!$F$11*($H158-'01_Supuestos'!$F$9))*'01_Supuestos'!$F$18)-($J158*'01_Supuestos'!E32)-(IF('01_Supuestos'!E30=MAX('01_Supuestos'!$C$30:$M$30),'01_Supuestos'!$F$19,0))-(MAX(0,(((('01_Supuestos'!E31*$I158)*'01_Supuestos'!$F$11*($H158-'01_Supuestos'!$F$9))-((('01_Supuestos'!E31*$I158)*'01_Supuestos'!$F$11*($H158-'01_Supuestos'!$F$9))*'01_Supuestos'!$F$12)-(('01_Supuestos'!E31*$I158)*'01_Supuestos'!$F$11*$K158)-(IF(('01_Supuestos'!E31*$I158)&gt;0,'01_Supuestos'!$F$15,0)))-($J158*'01_Supuestos'!E33)))*'01_Supuestos'!$F$16)</f>
        <v/>
      </c>
      <c r="W158" s="101">
        <f>((('01_Supuestos'!F31*$I158)*'01_Supuestos'!$F$11*($H158-'01_Supuestos'!$F$9))-((('01_Supuestos'!F31*$I158)*'01_Supuestos'!$F$11*($H158-'01_Supuestos'!$F$9))*'01_Supuestos'!$F$12)-(('01_Supuestos'!F31*$I158)*'01_Supuestos'!$F$11*$K158)-(IF(('01_Supuestos'!F31*$I158)&gt;0,'01_Supuestos'!$F$15,0)))-((('01_Supuestos'!F31*$I158)*'01_Supuestos'!$F$11*($H158-'01_Supuestos'!$F$9))*'01_Supuestos'!$F$18)-($J158*'01_Supuestos'!F32)-(IF('01_Supuestos'!F30=MAX('01_Supuestos'!$C$30:$M$30),'01_Supuestos'!$F$19,0))-(MAX(0,(((('01_Supuestos'!F31*$I158)*'01_Supuestos'!$F$11*($H158-'01_Supuestos'!$F$9))-((('01_Supuestos'!F31*$I158)*'01_Supuestos'!$F$11*($H158-'01_Supuestos'!$F$9))*'01_Supuestos'!$F$12)-(('01_Supuestos'!F31*$I158)*'01_Supuestos'!$F$11*$K158)-(IF(('01_Supuestos'!F31*$I158)&gt;0,'01_Supuestos'!$F$15,0)))-($J158*'01_Supuestos'!F33)))*'01_Supuestos'!$F$16)</f>
        <v/>
      </c>
      <c r="X158" s="101">
        <f>((('01_Supuestos'!G31*$I158)*'01_Supuestos'!$F$11*($H158-'01_Supuestos'!$F$9))-((('01_Supuestos'!G31*$I158)*'01_Supuestos'!$F$11*($H158-'01_Supuestos'!$F$9))*'01_Supuestos'!$F$12)-(('01_Supuestos'!G31*$I158)*'01_Supuestos'!$F$11*$K158)-(IF(('01_Supuestos'!G31*$I158)&gt;0,'01_Supuestos'!$F$15,0)))-((('01_Supuestos'!G31*$I158)*'01_Supuestos'!$F$11*($H158-'01_Supuestos'!$F$9))*'01_Supuestos'!$F$18)-($J158*'01_Supuestos'!G32)-(IF('01_Supuestos'!G30=MAX('01_Supuestos'!$C$30:$M$30),'01_Supuestos'!$F$19,0))-(MAX(0,(((('01_Supuestos'!G31*$I158)*'01_Supuestos'!$F$11*($H158-'01_Supuestos'!$F$9))-((('01_Supuestos'!G31*$I158)*'01_Supuestos'!$F$11*($H158-'01_Supuestos'!$F$9))*'01_Supuestos'!$F$12)-(('01_Supuestos'!G31*$I158)*'01_Supuestos'!$F$11*$K158)-(IF(('01_Supuestos'!G31*$I158)&gt;0,'01_Supuestos'!$F$15,0)))-($J158*'01_Supuestos'!G33)))*'01_Supuestos'!$F$16)</f>
        <v/>
      </c>
      <c r="Y158" s="101">
        <f>((('01_Supuestos'!H31*$I158)*'01_Supuestos'!$F$11*($H158-'01_Supuestos'!$F$9))-((('01_Supuestos'!H31*$I158)*'01_Supuestos'!$F$11*($H158-'01_Supuestos'!$F$9))*'01_Supuestos'!$F$12)-(('01_Supuestos'!H31*$I158)*'01_Supuestos'!$F$11*$K158)-(IF(('01_Supuestos'!H31*$I158)&gt;0,'01_Supuestos'!$F$15,0)))-((('01_Supuestos'!H31*$I158)*'01_Supuestos'!$F$11*($H158-'01_Supuestos'!$F$9))*'01_Supuestos'!$F$18)-($J158*'01_Supuestos'!H32)-(IF('01_Supuestos'!H30=MAX('01_Supuestos'!$C$30:$M$30),'01_Supuestos'!$F$19,0))-(MAX(0,(((('01_Supuestos'!H31*$I158)*'01_Supuestos'!$F$11*($H158-'01_Supuestos'!$F$9))-((('01_Supuestos'!H31*$I158)*'01_Supuestos'!$F$11*($H158-'01_Supuestos'!$F$9))*'01_Supuestos'!$F$12)-(('01_Supuestos'!H31*$I158)*'01_Supuestos'!$F$11*$K158)-(IF(('01_Supuestos'!H31*$I158)&gt;0,'01_Supuestos'!$F$15,0)))-($J158*'01_Supuestos'!H33)))*'01_Supuestos'!$F$16)</f>
        <v/>
      </c>
      <c r="Z158" s="101">
        <f>((('01_Supuestos'!I31*$I158)*'01_Supuestos'!$F$11*($H158-'01_Supuestos'!$F$9))-((('01_Supuestos'!I31*$I158)*'01_Supuestos'!$F$11*($H158-'01_Supuestos'!$F$9))*'01_Supuestos'!$F$12)-(('01_Supuestos'!I31*$I158)*'01_Supuestos'!$F$11*$K158)-(IF(('01_Supuestos'!I31*$I158)&gt;0,'01_Supuestos'!$F$15,0)))-((('01_Supuestos'!I31*$I158)*'01_Supuestos'!$F$11*($H158-'01_Supuestos'!$F$9))*'01_Supuestos'!$F$18)-($J158*'01_Supuestos'!I32)-(IF('01_Supuestos'!I30=MAX('01_Supuestos'!$C$30:$M$30),'01_Supuestos'!$F$19,0))-(MAX(0,(((('01_Supuestos'!I31*$I158)*'01_Supuestos'!$F$11*($H158-'01_Supuestos'!$F$9))-((('01_Supuestos'!I31*$I158)*'01_Supuestos'!$F$11*($H158-'01_Supuestos'!$F$9))*'01_Supuestos'!$F$12)-(('01_Supuestos'!I31*$I158)*'01_Supuestos'!$F$11*$K158)-(IF(('01_Supuestos'!I31*$I158)&gt;0,'01_Supuestos'!$F$15,0)))-($J158*'01_Supuestos'!I33)))*'01_Supuestos'!$F$16)</f>
        <v/>
      </c>
      <c r="AA158" s="101">
        <f>((('01_Supuestos'!J31*$I158)*'01_Supuestos'!$F$11*($H158-'01_Supuestos'!$F$9))-((('01_Supuestos'!J31*$I158)*'01_Supuestos'!$F$11*($H158-'01_Supuestos'!$F$9))*'01_Supuestos'!$F$12)-(('01_Supuestos'!J31*$I158)*'01_Supuestos'!$F$11*$K158)-(IF(('01_Supuestos'!J31*$I158)&gt;0,'01_Supuestos'!$F$15,0)))-((('01_Supuestos'!J31*$I158)*'01_Supuestos'!$F$11*($H158-'01_Supuestos'!$F$9))*'01_Supuestos'!$F$18)-($J158*'01_Supuestos'!J32)-(IF('01_Supuestos'!J30=MAX('01_Supuestos'!$C$30:$M$30),'01_Supuestos'!$F$19,0))-(MAX(0,(((('01_Supuestos'!J31*$I158)*'01_Supuestos'!$F$11*($H158-'01_Supuestos'!$F$9))-((('01_Supuestos'!J31*$I158)*'01_Supuestos'!$F$11*($H158-'01_Supuestos'!$F$9))*'01_Supuestos'!$F$12)-(('01_Supuestos'!J31*$I158)*'01_Supuestos'!$F$11*$K158)-(IF(('01_Supuestos'!J31*$I158)&gt;0,'01_Supuestos'!$F$15,0)))-($J158*'01_Supuestos'!J33)))*'01_Supuestos'!$F$16)</f>
        <v/>
      </c>
      <c r="AB158" s="101">
        <f>((('01_Supuestos'!K31*$I158)*'01_Supuestos'!$F$11*($H158-'01_Supuestos'!$F$9))-((('01_Supuestos'!K31*$I158)*'01_Supuestos'!$F$11*($H158-'01_Supuestos'!$F$9))*'01_Supuestos'!$F$12)-(('01_Supuestos'!K31*$I158)*'01_Supuestos'!$F$11*$K158)-(IF(('01_Supuestos'!K31*$I158)&gt;0,'01_Supuestos'!$F$15,0)))-((('01_Supuestos'!K31*$I158)*'01_Supuestos'!$F$11*($H158-'01_Supuestos'!$F$9))*'01_Supuestos'!$F$18)-($J158*'01_Supuestos'!K32)-(IF('01_Supuestos'!K30=MAX('01_Supuestos'!$C$30:$M$30),'01_Supuestos'!$F$19,0))-(MAX(0,(((('01_Supuestos'!K31*$I158)*'01_Supuestos'!$F$11*($H158-'01_Supuestos'!$F$9))-((('01_Supuestos'!K31*$I158)*'01_Supuestos'!$F$11*($H158-'01_Supuestos'!$F$9))*'01_Supuestos'!$F$12)-(('01_Supuestos'!K31*$I158)*'01_Supuestos'!$F$11*$K158)-(IF(('01_Supuestos'!K31*$I158)&gt;0,'01_Supuestos'!$F$15,0)))-($J158*'01_Supuestos'!K33)))*'01_Supuestos'!$F$16)</f>
        <v/>
      </c>
      <c r="AC158" s="101">
        <f>((('01_Supuestos'!L31*$I158)*'01_Supuestos'!$F$11*($H158-'01_Supuestos'!$F$9))-((('01_Supuestos'!L31*$I158)*'01_Supuestos'!$F$11*($H158-'01_Supuestos'!$F$9))*'01_Supuestos'!$F$12)-(('01_Supuestos'!L31*$I158)*'01_Supuestos'!$F$11*$K158)-(IF(('01_Supuestos'!L31*$I158)&gt;0,'01_Supuestos'!$F$15,0)))-((('01_Supuestos'!L31*$I158)*'01_Supuestos'!$F$11*($H158-'01_Supuestos'!$F$9))*'01_Supuestos'!$F$18)-($J158*'01_Supuestos'!L32)-(IF('01_Supuestos'!L30=MAX('01_Supuestos'!$C$30:$M$30),'01_Supuestos'!$F$19,0))-(MAX(0,(((('01_Supuestos'!L31*$I158)*'01_Supuestos'!$F$11*($H158-'01_Supuestos'!$F$9))-((('01_Supuestos'!L31*$I158)*'01_Supuestos'!$F$11*($H158-'01_Supuestos'!$F$9))*'01_Supuestos'!$F$12)-(('01_Supuestos'!L31*$I158)*'01_Supuestos'!$F$11*$K158)-(IF(('01_Supuestos'!L31*$I158)&gt;0,'01_Supuestos'!$F$15,0)))-($J158*'01_Supuestos'!L33)))*'01_Supuestos'!$F$16)</f>
        <v/>
      </c>
      <c r="AD158" s="101">
        <f>((('01_Supuestos'!M31*$I158)*'01_Supuestos'!$F$11*($H158-'01_Supuestos'!$F$9))-((('01_Supuestos'!M31*$I158)*'01_Supuestos'!$F$11*($H158-'01_Supuestos'!$F$9))*'01_Supuestos'!$F$12)-(('01_Supuestos'!M31*$I158)*'01_Supuestos'!$F$11*$K158)-(IF(('01_Supuestos'!M31*$I158)&gt;0,'01_Supuestos'!$F$15,0)))-((('01_Supuestos'!M31*$I158)*'01_Supuestos'!$F$11*($H158-'01_Supuestos'!$F$9))*'01_Supuestos'!$F$18)-($J158*'01_Supuestos'!M32)-(IF('01_Supuestos'!M30=MAX('01_Supuestos'!$C$30:$M$30),'01_Supuestos'!$F$19,0))-(MAX(0,(((('01_Supuestos'!M31*$I158)*'01_Supuestos'!$F$11*($H158-'01_Supuestos'!$F$9))-((('01_Supuestos'!M31*$I158)*'01_Supuestos'!$F$11*($H158-'01_Supuestos'!$F$9))*'01_Supuestos'!$F$12)-(('01_Supuestos'!M31*$I158)*'01_Supuestos'!$F$11*$K158)-(IF(('01_Supuestos'!M31*$I158)&gt;0,'01_Supuestos'!$F$15,0)))-($J158*'01_Supuestos'!M33)))*'01_Supuestos'!$F$16)</f>
        <v/>
      </c>
      <c r="AE158" s="101">
        <f>0</f>
        <v/>
      </c>
      <c r="AF158" s="108">
        <f>IF(S158&gt;R158,"Appraisal+Decision",IF(S158&lt;R158,"Develop Now","Indiferente"))</f>
        <v/>
      </c>
    </row>
    <row r="159">
      <c r="A159" s="6" t="n">
        <v>129</v>
      </c>
      <c r="B159" s="27">
        <f>RAND()</f>
        <v/>
      </c>
      <c r="C159" s="27">
        <f>RAND()</f>
        <v/>
      </c>
      <c r="D159" s="27">
        <f>RAND()</f>
        <v/>
      </c>
      <c r="E159" s="27">
        <f>RAND()</f>
        <v/>
      </c>
      <c r="F159" s="27">
        <f>RAND()</f>
        <v/>
      </c>
      <c r="G159" s="27">
        <f>RAND()</f>
        <v/>
      </c>
      <c r="H159" s="102">
        <f>IF(B159&lt;($B$11-$B$10)/($B$12-$B$10), $B$10+SQRT(B159*($B$11-$B$10)*($B$12-$B$10)), $B$12-SQRT((1-B159)*($B$12-$B$11)*($B$12-$B$10)))</f>
        <v/>
      </c>
      <c r="I159" s="27">
        <f>MAX(0.1,NORMINV(C159,$B$13,$B$14))</f>
        <v/>
      </c>
      <c r="J159" s="102">
        <f>'01_Supuestos'!$F$13*MAX(0.65,NORMINV(D159,1,$B$15))</f>
        <v/>
      </c>
      <c r="K159" s="102">
        <f>'01_Supuestos'!$F$14*MAX(0.6,NORMINV(E159,1,$B$16))</f>
        <v/>
      </c>
      <c r="L159" s="102">
        <f>--(F159&lt;=$B$5)</f>
        <v/>
      </c>
      <c r="M159" s="102">
        <f>IF(L159=1, IF(G159&lt;=$B$6, "+", "-"), IF(G159&lt;=(1-$B$7), "+", "-"))</f>
        <v/>
      </c>
      <c r="N159" s="103">
        <f>IF(M159="+",'05_Bayes_Arbol'!$B$16,'05_Bayes_Arbol'!$B$17)</f>
        <v/>
      </c>
      <c r="O159" s="102">
        <f>SUMPRODUCT(T159:AD159,'01_Supuestos'!$C$34:$M$34)</f>
        <v/>
      </c>
      <c r="P159" s="102">
        <f>N159*O159 + (1-N159)*$B$9</f>
        <v/>
      </c>
      <c r="Q159" s="102">
        <f>--(P159&gt;0)</f>
        <v/>
      </c>
      <c r="R159" s="102">
        <f>IF(L159=1,O159,$B$9)</f>
        <v/>
      </c>
      <c r="S159" s="102">
        <f>-$B$8 + IF(Q159=1, IF(L159=1,O159,$B$9), 0)</f>
        <v/>
      </c>
      <c r="T159" s="101">
        <f>((('01_Supuestos'!C31*$I159)*'01_Supuestos'!$F$11*($H159-'01_Supuestos'!$F$9))-((('01_Supuestos'!C31*$I159)*'01_Supuestos'!$F$11*($H159-'01_Supuestos'!$F$9))*'01_Supuestos'!$F$12)-(('01_Supuestos'!C31*$I159)*'01_Supuestos'!$F$11*$K159)-(IF(('01_Supuestos'!C31*$I159)&gt;0,'01_Supuestos'!$F$15,0)))-((('01_Supuestos'!C31*$I159)*'01_Supuestos'!$F$11*($H159-'01_Supuestos'!$F$9))*'01_Supuestos'!$F$18)-($J159*'01_Supuestos'!C32)-(IF('01_Supuestos'!C30=MAX('01_Supuestos'!$C$30:$M$30),'01_Supuestos'!$F$19,0))-(MAX(0,(((('01_Supuestos'!C31*$I159)*'01_Supuestos'!$F$11*($H159-'01_Supuestos'!$F$9))-((('01_Supuestos'!C31*$I159)*'01_Supuestos'!$F$11*($H159-'01_Supuestos'!$F$9))*'01_Supuestos'!$F$12)-(('01_Supuestos'!C31*$I159)*'01_Supuestos'!$F$11*$K159)-(IF(('01_Supuestos'!C31*$I159)&gt;0,'01_Supuestos'!$F$15,0)))-($J159*'01_Supuestos'!C33)))*'01_Supuestos'!$F$16)</f>
        <v/>
      </c>
      <c r="U159" s="101">
        <f>((('01_Supuestos'!D31*$I159)*'01_Supuestos'!$F$11*($H159-'01_Supuestos'!$F$9))-((('01_Supuestos'!D31*$I159)*'01_Supuestos'!$F$11*($H159-'01_Supuestos'!$F$9))*'01_Supuestos'!$F$12)-(('01_Supuestos'!D31*$I159)*'01_Supuestos'!$F$11*$K159)-(IF(('01_Supuestos'!D31*$I159)&gt;0,'01_Supuestos'!$F$15,0)))-((('01_Supuestos'!D31*$I159)*'01_Supuestos'!$F$11*($H159-'01_Supuestos'!$F$9))*'01_Supuestos'!$F$18)-($J159*'01_Supuestos'!D32)-(IF('01_Supuestos'!D30=MAX('01_Supuestos'!$C$30:$M$30),'01_Supuestos'!$F$19,0))-(MAX(0,(((('01_Supuestos'!D31*$I159)*'01_Supuestos'!$F$11*($H159-'01_Supuestos'!$F$9))-((('01_Supuestos'!D31*$I159)*'01_Supuestos'!$F$11*($H159-'01_Supuestos'!$F$9))*'01_Supuestos'!$F$12)-(('01_Supuestos'!D31*$I159)*'01_Supuestos'!$F$11*$K159)-(IF(('01_Supuestos'!D31*$I159)&gt;0,'01_Supuestos'!$F$15,0)))-($J159*'01_Supuestos'!D33)))*'01_Supuestos'!$F$16)</f>
        <v/>
      </c>
      <c r="V159" s="101">
        <f>((('01_Supuestos'!E31*$I159)*'01_Supuestos'!$F$11*($H159-'01_Supuestos'!$F$9))-((('01_Supuestos'!E31*$I159)*'01_Supuestos'!$F$11*($H159-'01_Supuestos'!$F$9))*'01_Supuestos'!$F$12)-(('01_Supuestos'!E31*$I159)*'01_Supuestos'!$F$11*$K159)-(IF(('01_Supuestos'!E31*$I159)&gt;0,'01_Supuestos'!$F$15,0)))-((('01_Supuestos'!E31*$I159)*'01_Supuestos'!$F$11*($H159-'01_Supuestos'!$F$9))*'01_Supuestos'!$F$18)-($J159*'01_Supuestos'!E32)-(IF('01_Supuestos'!E30=MAX('01_Supuestos'!$C$30:$M$30),'01_Supuestos'!$F$19,0))-(MAX(0,(((('01_Supuestos'!E31*$I159)*'01_Supuestos'!$F$11*($H159-'01_Supuestos'!$F$9))-((('01_Supuestos'!E31*$I159)*'01_Supuestos'!$F$11*($H159-'01_Supuestos'!$F$9))*'01_Supuestos'!$F$12)-(('01_Supuestos'!E31*$I159)*'01_Supuestos'!$F$11*$K159)-(IF(('01_Supuestos'!E31*$I159)&gt;0,'01_Supuestos'!$F$15,0)))-($J159*'01_Supuestos'!E33)))*'01_Supuestos'!$F$16)</f>
        <v/>
      </c>
      <c r="W159" s="101">
        <f>((('01_Supuestos'!F31*$I159)*'01_Supuestos'!$F$11*($H159-'01_Supuestos'!$F$9))-((('01_Supuestos'!F31*$I159)*'01_Supuestos'!$F$11*($H159-'01_Supuestos'!$F$9))*'01_Supuestos'!$F$12)-(('01_Supuestos'!F31*$I159)*'01_Supuestos'!$F$11*$K159)-(IF(('01_Supuestos'!F31*$I159)&gt;0,'01_Supuestos'!$F$15,0)))-((('01_Supuestos'!F31*$I159)*'01_Supuestos'!$F$11*($H159-'01_Supuestos'!$F$9))*'01_Supuestos'!$F$18)-($J159*'01_Supuestos'!F32)-(IF('01_Supuestos'!F30=MAX('01_Supuestos'!$C$30:$M$30),'01_Supuestos'!$F$19,0))-(MAX(0,(((('01_Supuestos'!F31*$I159)*'01_Supuestos'!$F$11*($H159-'01_Supuestos'!$F$9))-((('01_Supuestos'!F31*$I159)*'01_Supuestos'!$F$11*($H159-'01_Supuestos'!$F$9))*'01_Supuestos'!$F$12)-(('01_Supuestos'!F31*$I159)*'01_Supuestos'!$F$11*$K159)-(IF(('01_Supuestos'!F31*$I159)&gt;0,'01_Supuestos'!$F$15,0)))-($J159*'01_Supuestos'!F33)))*'01_Supuestos'!$F$16)</f>
        <v/>
      </c>
      <c r="X159" s="101">
        <f>((('01_Supuestos'!G31*$I159)*'01_Supuestos'!$F$11*($H159-'01_Supuestos'!$F$9))-((('01_Supuestos'!G31*$I159)*'01_Supuestos'!$F$11*($H159-'01_Supuestos'!$F$9))*'01_Supuestos'!$F$12)-(('01_Supuestos'!G31*$I159)*'01_Supuestos'!$F$11*$K159)-(IF(('01_Supuestos'!G31*$I159)&gt;0,'01_Supuestos'!$F$15,0)))-((('01_Supuestos'!G31*$I159)*'01_Supuestos'!$F$11*($H159-'01_Supuestos'!$F$9))*'01_Supuestos'!$F$18)-($J159*'01_Supuestos'!G32)-(IF('01_Supuestos'!G30=MAX('01_Supuestos'!$C$30:$M$30),'01_Supuestos'!$F$19,0))-(MAX(0,(((('01_Supuestos'!G31*$I159)*'01_Supuestos'!$F$11*($H159-'01_Supuestos'!$F$9))-((('01_Supuestos'!G31*$I159)*'01_Supuestos'!$F$11*($H159-'01_Supuestos'!$F$9))*'01_Supuestos'!$F$12)-(('01_Supuestos'!G31*$I159)*'01_Supuestos'!$F$11*$K159)-(IF(('01_Supuestos'!G31*$I159)&gt;0,'01_Supuestos'!$F$15,0)))-($J159*'01_Supuestos'!G33)))*'01_Supuestos'!$F$16)</f>
        <v/>
      </c>
      <c r="Y159" s="101">
        <f>((('01_Supuestos'!H31*$I159)*'01_Supuestos'!$F$11*($H159-'01_Supuestos'!$F$9))-((('01_Supuestos'!H31*$I159)*'01_Supuestos'!$F$11*($H159-'01_Supuestos'!$F$9))*'01_Supuestos'!$F$12)-(('01_Supuestos'!H31*$I159)*'01_Supuestos'!$F$11*$K159)-(IF(('01_Supuestos'!H31*$I159)&gt;0,'01_Supuestos'!$F$15,0)))-((('01_Supuestos'!H31*$I159)*'01_Supuestos'!$F$11*($H159-'01_Supuestos'!$F$9))*'01_Supuestos'!$F$18)-($J159*'01_Supuestos'!H32)-(IF('01_Supuestos'!H30=MAX('01_Supuestos'!$C$30:$M$30),'01_Supuestos'!$F$19,0))-(MAX(0,(((('01_Supuestos'!H31*$I159)*'01_Supuestos'!$F$11*($H159-'01_Supuestos'!$F$9))-((('01_Supuestos'!H31*$I159)*'01_Supuestos'!$F$11*($H159-'01_Supuestos'!$F$9))*'01_Supuestos'!$F$12)-(('01_Supuestos'!H31*$I159)*'01_Supuestos'!$F$11*$K159)-(IF(('01_Supuestos'!H31*$I159)&gt;0,'01_Supuestos'!$F$15,0)))-($J159*'01_Supuestos'!H33)))*'01_Supuestos'!$F$16)</f>
        <v/>
      </c>
      <c r="Z159" s="101">
        <f>((('01_Supuestos'!I31*$I159)*'01_Supuestos'!$F$11*($H159-'01_Supuestos'!$F$9))-((('01_Supuestos'!I31*$I159)*'01_Supuestos'!$F$11*($H159-'01_Supuestos'!$F$9))*'01_Supuestos'!$F$12)-(('01_Supuestos'!I31*$I159)*'01_Supuestos'!$F$11*$K159)-(IF(('01_Supuestos'!I31*$I159)&gt;0,'01_Supuestos'!$F$15,0)))-((('01_Supuestos'!I31*$I159)*'01_Supuestos'!$F$11*($H159-'01_Supuestos'!$F$9))*'01_Supuestos'!$F$18)-($J159*'01_Supuestos'!I32)-(IF('01_Supuestos'!I30=MAX('01_Supuestos'!$C$30:$M$30),'01_Supuestos'!$F$19,0))-(MAX(0,(((('01_Supuestos'!I31*$I159)*'01_Supuestos'!$F$11*($H159-'01_Supuestos'!$F$9))-((('01_Supuestos'!I31*$I159)*'01_Supuestos'!$F$11*($H159-'01_Supuestos'!$F$9))*'01_Supuestos'!$F$12)-(('01_Supuestos'!I31*$I159)*'01_Supuestos'!$F$11*$K159)-(IF(('01_Supuestos'!I31*$I159)&gt;0,'01_Supuestos'!$F$15,0)))-($J159*'01_Supuestos'!I33)))*'01_Supuestos'!$F$16)</f>
        <v/>
      </c>
      <c r="AA159" s="101">
        <f>((('01_Supuestos'!J31*$I159)*'01_Supuestos'!$F$11*($H159-'01_Supuestos'!$F$9))-((('01_Supuestos'!J31*$I159)*'01_Supuestos'!$F$11*($H159-'01_Supuestos'!$F$9))*'01_Supuestos'!$F$12)-(('01_Supuestos'!J31*$I159)*'01_Supuestos'!$F$11*$K159)-(IF(('01_Supuestos'!J31*$I159)&gt;0,'01_Supuestos'!$F$15,0)))-((('01_Supuestos'!J31*$I159)*'01_Supuestos'!$F$11*($H159-'01_Supuestos'!$F$9))*'01_Supuestos'!$F$18)-($J159*'01_Supuestos'!J32)-(IF('01_Supuestos'!J30=MAX('01_Supuestos'!$C$30:$M$30),'01_Supuestos'!$F$19,0))-(MAX(0,(((('01_Supuestos'!J31*$I159)*'01_Supuestos'!$F$11*($H159-'01_Supuestos'!$F$9))-((('01_Supuestos'!J31*$I159)*'01_Supuestos'!$F$11*($H159-'01_Supuestos'!$F$9))*'01_Supuestos'!$F$12)-(('01_Supuestos'!J31*$I159)*'01_Supuestos'!$F$11*$K159)-(IF(('01_Supuestos'!J31*$I159)&gt;0,'01_Supuestos'!$F$15,0)))-($J159*'01_Supuestos'!J33)))*'01_Supuestos'!$F$16)</f>
        <v/>
      </c>
      <c r="AB159" s="101">
        <f>((('01_Supuestos'!K31*$I159)*'01_Supuestos'!$F$11*($H159-'01_Supuestos'!$F$9))-((('01_Supuestos'!K31*$I159)*'01_Supuestos'!$F$11*($H159-'01_Supuestos'!$F$9))*'01_Supuestos'!$F$12)-(('01_Supuestos'!K31*$I159)*'01_Supuestos'!$F$11*$K159)-(IF(('01_Supuestos'!K31*$I159)&gt;0,'01_Supuestos'!$F$15,0)))-((('01_Supuestos'!K31*$I159)*'01_Supuestos'!$F$11*($H159-'01_Supuestos'!$F$9))*'01_Supuestos'!$F$18)-($J159*'01_Supuestos'!K32)-(IF('01_Supuestos'!K30=MAX('01_Supuestos'!$C$30:$M$30),'01_Supuestos'!$F$19,0))-(MAX(0,(((('01_Supuestos'!K31*$I159)*'01_Supuestos'!$F$11*($H159-'01_Supuestos'!$F$9))-((('01_Supuestos'!K31*$I159)*'01_Supuestos'!$F$11*($H159-'01_Supuestos'!$F$9))*'01_Supuestos'!$F$12)-(('01_Supuestos'!K31*$I159)*'01_Supuestos'!$F$11*$K159)-(IF(('01_Supuestos'!K31*$I159)&gt;0,'01_Supuestos'!$F$15,0)))-($J159*'01_Supuestos'!K33)))*'01_Supuestos'!$F$16)</f>
        <v/>
      </c>
      <c r="AC159" s="101">
        <f>((('01_Supuestos'!L31*$I159)*'01_Supuestos'!$F$11*($H159-'01_Supuestos'!$F$9))-((('01_Supuestos'!L31*$I159)*'01_Supuestos'!$F$11*($H159-'01_Supuestos'!$F$9))*'01_Supuestos'!$F$12)-(('01_Supuestos'!L31*$I159)*'01_Supuestos'!$F$11*$K159)-(IF(('01_Supuestos'!L31*$I159)&gt;0,'01_Supuestos'!$F$15,0)))-((('01_Supuestos'!L31*$I159)*'01_Supuestos'!$F$11*($H159-'01_Supuestos'!$F$9))*'01_Supuestos'!$F$18)-($J159*'01_Supuestos'!L32)-(IF('01_Supuestos'!L30=MAX('01_Supuestos'!$C$30:$M$30),'01_Supuestos'!$F$19,0))-(MAX(0,(((('01_Supuestos'!L31*$I159)*'01_Supuestos'!$F$11*($H159-'01_Supuestos'!$F$9))-((('01_Supuestos'!L31*$I159)*'01_Supuestos'!$F$11*($H159-'01_Supuestos'!$F$9))*'01_Supuestos'!$F$12)-(('01_Supuestos'!L31*$I159)*'01_Supuestos'!$F$11*$K159)-(IF(('01_Supuestos'!L31*$I159)&gt;0,'01_Supuestos'!$F$15,0)))-($J159*'01_Supuestos'!L33)))*'01_Supuestos'!$F$16)</f>
        <v/>
      </c>
      <c r="AD159" s="101">
        <f>((('01_Supuestos'!M31*$I159)*'01_Supuestos'!$F$11*($H159-'01_Supuestos'!$F$9))-((('01_Supuestos'!M31*$I159)*'01_Supuestos'!$F$11*($H159-'01_Supuestos'!$F$9))*'01_Supuestos'!$F$12)-(('01_Supuestos'!M31*$I159)*'01_Supuestos'!$F$11*$K159)-(IF(('01_Supuestos'!M31*$I159)&gt;0,'01_Supuestos'!$F$15,0)))-((('01_Supuestos'!M31*$I159)*'01_Supuestos'!$F$11*($H159-'01_Supuestos'!$F$9))*'01_Supuestos'!$F$18)-($J159*'01_Supuestos'!M32)-(IF('01_Supuestos'!M30=MAX('01_Supuestos'!$C$30:$M$30),'01_Supuestos'!$F$19,0))-(MAX(0,(((('01_Supuestos'!M31*$I159)*'01_Supuestos'!$F$11*($H159-'01_Supuestos'!$F$9))-((('01_Supuestos'!M31*$I159)*'01_Supuestos'!$F$11*($H159-'01_Supuestos'!$F$9))*'01_Supuestos'!$F$12)-(('01_Supuestos'!M31*$I159)*'01_Supuestos'!$F$11*$K159)-(IF(('01_Supuestos'!M31*$I159)&gt;0,'01_Supuestos'!$F$15,0)))-($J159*'01_Supuestos'!M33)))*'01_Supuestos'!$F$16)</f>
        <v/>
      </c>
      <c r="AE159" s="101">
        <f>0</f>
        <v/>
      </c>
      <c r="AF159" s="108">
        <f>IF(S159&gt;R159,"Appraisal+Decision",IF(S159&lt;R159,"Develop Now","Indiferente"))</f>
        <v/>
      </c>
    </row>
    <row r="160">
      <c r="A160" s="6" t="n">
        <v>130</v>
      </c>
      <c r="B160" s="27">
        <f>RAND()</f>
        <v/>
      </c>
      <c r="C160" s="27">
        <f>RAND()</f>
        <v/>
      </c>
      <c r="D160" s="27">
        <f>RAND()</f>
        <v/>
      </c>
      <c r="E160" s="27">
        <f>RAND()</f>
        <v/>
      </c>
      <c r="F160" s="27">
        <f>RAND()</f>
        <v/>
      </c>
      <c r="G160" s="27">
        <f>RAND()</f>
        <v/>
      </c>
      <c r="H160" s="102">
        <f>IF(B160&lt;($B$11-$B$10)/($B$12-$B$10), $B$10+SQRT(B160*($B$11-$B$10)*($B$12-$B$10)), $B$12-SQRT((1-B160)*($B$12-$B$11)*($B$12-$B$10)))</f>
        <v/>
      </c>
      <c r="I160" s="27">
        <f>MAX(0.1,NORMINV(C160,$B$13,$B$14))</f>
        <v/>
      </c>
      <c r="J160" s="102">
        <f>'01_Supuestos'!$F$13*MAX(0.65,NORMINV(D160,1,$B$15))</f>
        <v/>
      </c>
      <c r="K160" s="102">
        <f>'01_Supuestos'!$F$14*MAX(0.6,NORMINV(E160,1,$B$16))</f>
        <v/>
      </c>
      <c r="L160" s="102">
        <f>--(F160&lt;=$B$5)</f>
        <v/>
      </c>
      <c r="M160" s="102">
        <f>IF(L160=1, IF(G160&lt;=$B$6, "+", "-"), IF(G160&lt;=(1-$B$7), "+", "-"))</f>
        <v/>
      </c>
      <c r="N160" s="103">
        <f>IF(M160="+",'05_Bayes_Arbol'!$B$16,'05_Bayes_Arbol'!$B$17)</f>
        <v/>
      </c>
      <c r="O160" s="102">
        <f>SUMPRODUCT(T160:AD160,'01_Supuestos'!$C$34:$M$34)</f>
        <v/>
      </c>
      <c r="P160" s="102">
        <f>N160*O160 + (1-N160)*$B$9</f>
        <v/>
      </c>
      <c r="Q160" s="102">
        <f>--(P160&gt;0)</f>
        <v/>
      </c>
      <c r="R160" s="102">
        <f>IF(L160=1,O160,$B$9)</f>
        <v/>
      </c>
      <c r="S160" s="102">
        <f>-$B$8 + IF(Q160=1, IF(L160=1,O160,$B$9), 0)</f>
        <v/>
      </c>
      <c r="T160" s="101">
        <f>((('01_Supuestos'!C31*$I160)*'01_Supuestos'!$F$11*($H160-'01_Supuestos'!$F$9))-((('01_Supuestos'!C31*$I160)*'01_Supuestos'!$F$11*($H160-'01_Supuestos'!$F$9))*'01_Supuestos'!$F$12)-(('01_Supuestos'!C31*$I160)*'01_Supuestos'!$F$11*$K160)-(IF(('01_Supuestos'!C31*$I160)&gt;0,'01_Supuestos'!$F$15,0)))-((('01_Supuestos'!C31*$I160)*'01_Supuestos'!$F$11*($H160-'01_Supuestos'!$F$9))*'01_Supuestos'!$F$18)-($J160*'01_Supuestos'!C32)-(IF('01_Supuestos'!C30=MAX('01_Supuestos'!$C$30:$M$30),'01_Supuestos'!$F$19,0))-(MAX(0,(((('01_Supuestos'!C31*$I160)*'01_Supuestos'!$F$11*($H160-'01_Supuestos'!$F$9))-((('01_Supuestos'!C31*$I160)*'01_Supuestos'!$F$11*($H160-'01_Supuestos'!$F$9))*'01_Supuestos'!$F$12)-(('01_Supuestos'!C31*$I160)*'01_Supuestos'!$F$11*$K160)-(IF(('01_Supuestos'!C31*$I160)&gt;0,'01_Supuestos'!$F$15,0)))-($J160*'01_Supuestos'!C33)))*'01_Supuestos'!$F$16)</f>
        <v/>
      </c>
      <c r="U160" s="101">
        <f>((('01_Supuestos'!D31*$I160)*'01_Supuestos'!$F$11*($H160-'01_Supuestos'!$F$9))-((('01_Supuestos'!D31*$I160)*'01_Supuestos'!$F$11*($H160-'01_Supuestos'!$F$9))*'01_Supuestos'!$F$12)-(('01_Supuestos'!D31*$I160)*'01_Supuestos'!$F$11*$K160)-(IF(('01_Supuestos'!D31*$I160)&gt;0,'01_Supuestos'!$F$15,0)))-((('01_Supuestos'!D31*$I160)*'01_Supuestos'!$F$11*($H160-'01_Supuestos'!$F$9))*'01_Supuestos'!$F$18)-($J160*'01_Supuestos'!D32)-(IF('01_Supuestos'!D30=MAX('01_Supuestos'!$C$30:$M$30),'01_Supuestos'!$F$19,0))-(MAX(0,(((('01_Supuestos'!D31*$I160)*'01_Supuestos'!$F$11*($H160-'01_Supuestos'!$F$9))-((('01_Supuestos'!D31*$I160)*'01_Supuestos'!$F$11*($H160-'01_Supuestos'!$F$9))*'01_Supuestos'!$F$12)-(('01_Supuestos'!D31*$I160)*'01_Supuestos'!$F$11*$K160)-(IF(('01_Supuestos'!D31*$I160)&gt;0,'01_Supuestos'!$F$15,0)))-($J160*'01_Supuestos'!D33)))*'01_Supuestos'!$F$16)</f>
        <v/>
      </c>
      <c r="V160" s="101">
        <f>((('01_Supuestos'!E31*$I160)*'01_Supuestos'!$F$11*($H160-'01_Supuestos'!$F$9))-((('01_Supuestos'!E31*$I160)*'01_Supuestos'!$F$11*($H160-'01_Supuestos'!$F$9))*'01_Supuestos'!$F$12)-(('01_Supuestos'!E31*$I160)*'01_Supuestos'!$F$11*$K160)-(IF(('01_Supuestos'!E31*$I160)&gt;0,'01_Supuestos'!$F$15,0)))-((('01_Supuestos'!E31*$I160)*'01_Supuestos'!$F$11*($H160-'01_Supuestos'!$F$9))*'01_Supuestos'!$F$18)-($J160*'01_Supuestos'!E32)-(IF('01_Supuestos'!E30=MAX('01_Supuestos'!$C$30:$M$30),'01_Supuestos'!$F$19,0))-(MAX(0,(((('01_Supuestos'!E31*$I160)*'01_Supuestos'!$F$11*($H160-'01_Supuestos'!$F$9))-((('01_Supuestos'!E31*$I160)*'01_Supuestos'!$F$11*($H160-'01_Supuestos'!$F$9))*'01_Supuestos'!$F$12)-(('01_Supuestos'!E31*$I160)*'01_Supuestos'!$F$11*$K160)-(IF(('01_Supuestos'!E31*$I160)&gt;0,'01_Supuestos'!$F$15,0)))-($J160*'01_Supuestos'!E33)))*'01_Supuestos'!$F$16)</f>
        <v/>
      </c>
      <c r="W160" s="101">
        <f>((('01_Supuestos'!F31*$I160)*'01_Supuestos'!$F$11*($H160-'01_Supuestos'!$F$9))-((('01_Supuestos'!F31*$I160)*'01_Supuestos'!$F$11*($H160-'01_Supuestos'!$F$9))*'01_Supuestos'!$F$12)-(('01_Supuestos'!F31*$I160)*'01_Supuestos'!$F$11*$K160)-(IF(('01_Supuestos'!F31*$I160)&gt;0,'01_Supuestos'!$F$15,0)))-((('01_Supuestos'!F31*$I160)*'01_Supuestos'!$F$11*($H160-'01_Supuestos'!$F$9))*'01_Supuestos'!$F$18)-($J160*'01_Supuestos'!F32)-(IF('01_Supuestos'!F30=MAX('01_Supuestos'!$C$30:$M$30),'01_Supuestos'!$F$19,0))-(MAX(0,(((('01_Supuestos'!F31*$I160)*'01_Supuestos'!$F$11*($H160-'01_Supuestos'!$F$9))-((('01_Supuestos'!F31*$I160)*'01_Supuestos'!$F$11*($H160-'01_Supuestos'!$F$9))*'01_Supuestos'!$F$12)-(('01_Supuestos'!F31*$I160)*'01_Supuestos'!$F$11*$K160)-(IF(('01_Supuestos'!F31*$I160)&gt;0,'01_Supuestos'!$F$15,0)))-($J160*'01_Supuestos'!F33)))*'01_Supuestos'!$F$16)</f>
        <v/>
      </c>
      <c r="X160" s="101">
        <f>((('01_Supuestos'!G31*$I160)*'01_Supuestos'!$F$11*($H160-'01_Supuestos'!$F$9))-((('01_Supuestos'!G31*$I160)*'01_Supuestos'!$F$11*($H160-'01_Supuestos'!$F$9))*'01_Supuestos'!$F$12)-(('01_Supuestos'!G31*$I160)*'01_Supuestos'!$F$11*$K160)-(IF(('01_Supuestos'!G31*$I160)&gt;0,'01_Supuestos'!$F$15,0)))-((('01_Supuestos'!G31*$I160)*'01_Supuestos'!$F$11*($H160-'01_Supuestos'!$F$9))*'01_Supuestos'!$F$18)-($J160*'01_Supuestos'!G32)-(IF('01_Supuestos'!G30=MAX('01_Supuestos'!$C$30:$M$30),'01_Supuestos'!$F$19,0))-(MAX(0,(((('01_Supuestos'!G31*$I160)*'01_Supuestos'!$F$11*($H160-'01_Supuestos'!$F$9))-((('01_Supuestos'!G31*$I160)*'01_Supuestos'!$F$11*($H160-'01_Supuestos'!$F$9))*'01_Supuestos'!$F$12)-(('01_Supuestos'!G31*$I160)*'01_Supuestos'!$F$11*$K160)-(IF(('01_Supuestos'!G31*$I160)&gt;0,'01_Supuestos'!$F$15,0)))-($J160*'01_Supuestos'!G33)))*'01_Supuestos'!$F$16)</f>
        <v/>
      </c>
      <c r="Y160" s="101">
        <f>((('01_Supuestos'!H31*$I160)*'01_Supuestos'!$F$11*($H160-'01_Supuestos'!$F$9))-((('01_Supuestos'!H31*$I160)*'01_Supuestos'!$F$11*($H160-'01_Supuestos'!$F$9))*'01_Supuestos'!$F$12)-(('01_Supuestos'!H31*$I160)*'01_Supuestos'!$F$11*$K160)-(IF(('01_Supuestos'!H31*$I160)&gt;0,'01_Supuestos'!$F$15,0)))-((('01_Supuestos'!H31*$I160)*'01_Supuestos'!$F$11*($H160-'01_Supuestos'!$F$9))*'01_Supuestos'!$F$18)-($J160*'01_Supuestos'!H32)-(IF('01_Supuestos'!H30=MAX('01_Supuestos'!$C$30:$M$30),'01_Supuestos'!$F$19,0))-(MAX(0,(((('01_Supuestos'!H31*$I160)*'01_Supuestos'!$F$11*($H160-'01_Supuestos'!$F$9))-((('01_Supuestos'!H31*$I160)*'01_Supuestos'!$F$11*($H160-'01_Supuestos'!$F$9))*'01_Supuestos'!$F$12)-(('01_Supuestos'!H31*$I160)*'01_Supuestos'!$F$11*$K160)-(IF(('01_Supuestos'!H31*$I160)&gt;0,'01_Supuestos'!$F$15,0)))-($J160*'01_Supuestos'!H33)))*'01_Supuestos'!$F$16)</f>
        <v/>
      </c>
      <c r="Z160" s="101">
        <f>((('01_Supuestos'!I31*$I160)*'01_Supuestos'!$F$11*($H160-'01_Supuestos'!$F$9))-((('01_Supuestos'!I31*$I160)*'01_Supuestos'!$F$11*($H160-'01_Supuestos'!$F$9))*'01_Supuestos'!$F$12)-(('01_Supuestos'!I31*$I160)*'01_Supuestos'!$F$11*$K160)-(IF(('01_Supuestos'!I31*$I160)&gt;0,'01_Supuestos'!$F$15,0)))-((('01_Supuestos'!I31*$I160)*'01_Supuestos'!$F$11*($H160-'01_Supuestos'!$F$9))*'01_Supuestos'!$F$18)-($J160*'01_Supuestos'!I32)-(IF('01_Supuestos'!I30=MAX('01_Supuestos'!$C$30:$M$30),'01_Supuestos'!$F$19,0))-(MAX(0,(((('01_Supuestos'!I31*$I160)*'01_Supuestos'!$F$11*($H160-'01_Supuestos'!$F$9))-((('01_Supuestos'!I31*$I160)*'01_Supuestos'!$F$11*($H160-'01_Supuestos'!$F$9))*'01_Supuestos'!$F$12)-(('01_Supuestos'!I31*$I160)*'01_Supuestos'!$F$11*$K160)-(IF(('01_Supuestos'!I31*$I160)&gt;0,'01_Supuestos'!$F$15,0)))-($J160*'01_Supuestos'!I33)))*'01_Supuestos'!$F$16)</f>
        <v/>
      </c>
      <c r="AA160" s="101">
        <f>((('01_Supuestos'!J31*$I160)*'01_Supuestos'!$F$11*($H160-'01_Supuestos'!$F$9))-((('01_Supuestos'!J31*$I160)*'01_Supuestos'!$F$11*($H160-'01_Supuestos'!$F$9))*'01_Supuestos'!$F$12)-(('01_Supuestos'!J31*$I160)*'01_Supuestos'!$F$11*$K160)-(IF(('01_Supuestos'!J31*$I160)&gt;0,'01_Supuestos'!$F$15,0)))-((('01_Supuestos'!J31*$I160)*'01_Supuestos'!$F$11*($H160-'01_Supuestos'!$F$9))*'01_Supuestos'!$F$18)-($J160*'01_Supuestos'!J32)-(IF('01_Supuestos'!J30=MAX('01_Supuestos'!$C$30:$M$30),'01_Supuestos'!$F$19,0))-(MAX(0,(((('01_Supuestos'!J31*$I160)*'01_Supuestos'!$F$11*($H160-'01_Supuestos'!$F$9))-((('01_Supuestos'!J31*$I160)*'01_Supuestos'!$F$11*($H160-'01_Supuestos'!$F$9))*'01_Supuestos'!$F$12)-(('01_Supuestos'!J31*$I160)*'01_Supuestos'!$F$11*$K160)-(IF(('01_Supuestos'!J31*$I160)&gt;0,'01_Supuestos'!$F$15,0)))-($J160*'01_Supuestos'!J33)))*'01_Supuestos'!$F$16)</f>
        <v/>
      </c>
      <c r="AB160" s="101">
        <f>((('01_Supuestos'!K31*$I160)*'01_Supuestos'!$F$11*($H160-'01_Supuestos'!$F$9))-((('01_Supuestos'!K31*$I160)*'01_Supuestos'!$F$11*($H160-'01_Supuestos'!$F$9))*'01_Supuestos'!$F$12)-(('01_Supuestos'!K31*$I160)*'01_Supuestos'!$F$11*$K160)-(IF(('01_Supuestos'!K31*$I160)&gt;0,'01_Supuestos'!$F$15,0)))-((('01_Supuestos'!K31*$I160)*'01_Supuestos'!$F$11*($H160-'01_Supuestos'!$F$9))*'01_Supuestos'!$F$18)-($J160*'01_Supuestos'!K32)-(IF('01_Supuestos'!K30=MAX('01_Supuestos'!$C$30:$M$30),'01_Supuestos'!$F$19,0))-(MAX(0,(((('01_Supuestos'!K31*$I160)*'01_Supuestos'!$F$11*($H160-'01_Supuestos'!$F$9))-((('01_Supuestos'!K31*$I160)*'01_Supuestos'!$F$11*($H160-'01_Supuestos'!$F$9))*'01_Supuestos'!$F$12)-(('01_Supuestos'!K31*$I160)*'01_Supuestos'!$F$11*$K160)-(IF(('01_Supuestos'!K31*$I160)&gt;0,'01_Supuestos'!$F$15,0)))-($J160*'01_Supuestos'!K33)))*'01_Supuestos'!$F$16)</f>
        <v/>
      </c>
      <c r="AC160" s="101">
        <f>((('01_Supuestos'!L31*$I160)*'01_Supuestos'!$F$11*($H160-'01_Supuestos'!$F$9))-((('01_Supuestos'!L31*$I160)*'01_Supuestos'!$F$11*($H160-'01_Supuestos'!$F$9))*'01_Supuestos'!$F$12)-(('01_Supuestos'!L31*$I160)*'01_Supuestos'!$F$11*$K160)-(IF(('01_Supuestos'!L31*$I160)&gt;0,'01_Supuestos'!$F$15,0)))-((('01_Supuestos'!L31*$I160)*'01_Supuestos'!$F$11*($H160-'01_Supuestos'!$F$9))*'01_Supuestos'!$F$18)-($J160*'01_Supuestos'!L32)-(IF('01_Supuestos'!L30=MAX('01_Supuestos'!$C$30:$M$30),'01_Supuestos'!$F$19,0))-(MAX(0,(((('01_Supuestos'!L31*$I160)*'01_Supuestos'!$F$11*($H160-'01_Supuestos'!$F$9))-((('01_Supuestos'!L31*$I160)*'01_Supuestos'!$F$11*($H160-'01_Supuestos'!$F$9))*'01_Supuestos'!$F$12)-(('01_Supuestos'!L31*$I160)*'01_Supuestos'!$F$11*$K160)-(IF(('01_Supuestos'!L31*$I160)&gt;0,'01_Supuestos'!$F$15,0)))-($J160*'01_Supuestos'!L33)))*'01_Supuestos'!$F$16)</f>
        <v/>
      </c>
      <c r="AD160" s="101">
        <f>((('01_Supuestos'!M31*$I160)*'01_Supuestos'!$F$11*($H160-'01_Supuestos'!$F$9))-((('01_Supuestos'!M31*$I160)*'01_Supuestos'!$F$11*($H160-'01_Supuestos'!$F$9))*'01_Supuestos'!$F$12)-(('01_Supuestos'!M31*$I160)*'01_Supuestos'!$F$11*$K160)-(IF(('01_Supuestos'!M31*$I160)&gt;0,'01_Supuestos'!$F$15,0)))-((('01_Supuestos'!M31*$I160)*'01_Supuestos'!$F$11*($H160-'01_Supuestos'!$F$9))*'01_Supuestos'!$F$18)-($J160*'01_Supuestos'!M32)-(IF('01_Supuestos'!M30=MAX('01_Supuestos'!$C$30:$M$30),'01_Supuestos'!$F$19,0))-(MAX(0,(((('01_Supuestos'!M31*$I160)*'01_Supuestos'!$F$11*($H160-'01_Supuestos'!$F$9))-((('01_Supuestos'!M31*$I160)*'01_Supuestos'!$F$11*($H160-'01_Supuestos'!$F$9))*'01_Supuestos'!$F$12)-(('01_Supuestos'!M31*$I160)*'01_Supuestos'!$F$11*$K160)-(IF(('01_Supuestos'!M31*$I160)&gt;0,'01_Supuestos'!$F$15,0)))-($J160*'01_Supuestos'!M33)))*'01_Supuestos'!$F$16)</f>
        <v/>
      </c>
      <c r="AE160" s="101">
        <f>0</f>
        <v/>
      </c>
      <c r="AF160" s="108">
        <f>IF(S160&gt;R160,"Appraisal+Decision",IF(S160&lt;R160,"Develop Now","Indiferente"))</f>
        <v/>
      </c>
    </row>
    <row r="161">
      <c r="A161" s="6" t="n">
        <v>131</v>
      </c>
      <c r="B161" s="27">
        <f>RAND()</f>
        <v/>
      </c>
      <c r="C161" s="27">
        <f>RAND()</f>
        <v/>
      </c>
      <c r="D161" s="27">
        <f>RAND()</f>
        <v/>
      </c>
      <c r="E161" s="27">
        <f>RAND()</f>
        <v/>
      </c>
      <c r="F161" s="27">
        <f>RAND()</f>
        <v/>
      </c>
      <c r="G161" s="27">
        <f>RAND()</f>
        <v/>
      </c>
      <c r="H161" s="102">
        <f>IF(B161&lt;($B$11-$B$10)/($B$12-$B$10), $B$10+SQRT(B161*($B$11-$B$10)*($B$12-$B$10)), $B$12-SQRT((1-B161)*($B$12-$B$11)*($B$12-$B$10)))</f>
        <v/>
      </c>
      <c r="I161" s="27">
        <f>MAX(0.1,NORMINV(C161,$B$13,$B$14))</f>
        <v/>
      </c>
      <c r="J161" s="102">
        <f>'01_Supuestos'!$F$13*MAX(0.65,NORMINV(D161,1,$B$15))</f>
        <v/>
      </c>
      <c r="K161" s="102">
        <f>'01_Supuestos'!$F$14*MAX(0.6,NORMINV(E161,1,$B$16))</f>
        <v/>
      </c>
      <c r="L161" s="102">
        <f>--(F161&lt;=$B$5)</f>
        <v/>
      </c>
      <c r="M161" s="102">
        <f>IF(L161=1, IF(G161&lt;=$B$6, "+", "-"), IF(G161&lt;=(1-$B$7), "+", "-"))</f>
        <v/>
      </c>
      <c r="N161" s="103">
        <f>IF(M161="+",'05_Bayes_Arbol'!$B$16,'05_Bayes_Arbol'!$B$17)</f>
        <v/>
      </c>
      <c r="O161" s="102">
        <f>SUMPRODUCT(T161:AD161,'01_Supuestos'!$C$34:$M$34)</f>
        <v/>
      </c>
      <c r="P161" s="102">
        <f>N161*O161 + (1-N161)*$B$9</f>
        <v/>
      </c>
      <c r="Q161" s="102">
        <f>--(P161&gt;0)</f>
        <v/>
      </c>
      <c r="R161" s="102">
        <f>IF(L161=1,O161,$B$9)</f>
        <v/>
      </c>
      <c r="S161" s="102">
        <f>-$B$8 + IF(Q161=1, IF(L161=1,O161,$B$9), 0)</f>
        <v/>
      </c>
      <c r="T161" s="101">
        <f>((('01_Supuestos'!C31*$I161)*'01_Supuestos'!$F$11*($H161-'01_Supuestos'!$F$9))-((('01_Supuestos'!C31*$I161)*'01_Supuestos'!$F$11*($H161-'01_Supuestos'!$F$9))*'01_Supuestos'!$F$12)-(('01_Supuestos'!C31*$I161)*'01_Supuestos'!$F$11*$K161)-(IF(('01_Supuestos'!C31*$I161)&gt;0,'01_Supuestos'!$F$15,0)))-((('01_Supuestos'!C31*$I161)*'01_Supuestos'!$F$11*($H161-'01_Supuestos'!$F$9))*'01_Supuestos'!$F$18)-($J161*'01_Supuestos'!C32)-(IF('01_Supuestos'!C30=MAX('01_Supuestos'!$C$30:$M$30),'01_Supuestos'!$F$19,0))-(MAX(0,(((('01_Supuestos'!C31*$I161)*'01_Supuestos'!$F$11*($H161-'01_Supuestos'!$F$9))-((('01_Supuestos'!C31*$I161)*'01_Supuestos'!$F$11*($H161-'01_Supuestos'!$F$9))*'01_Supuestos'!$F$12)-(('01_Supuestos'!C31*$I161)*'01_Supuestos'!$F$11*$K161)-(IF(('01_Supuestos'!C31*$I161)&gt;0,'01_Supuestos'!$F$15,0)))-($J161*'01_Supuestos'!C33)))*'01_Supuestos'!$F$16)</f>
        <v/>
      </c>
      <c r="U161" s="101">
        <f>((('01_Supuestos'!D31*$I161)*'01_Supuestos'!$F$11*($H161-'01_Supuestos'!$F$9))-((('01_Supuestos'!D31*$I161)*'01_Supuestos'!$F$11*($H161-'01_Supuestos'!$F$9))*'01_Supuestos'!$F$12)-(('01_Supuestos'!D31*$I161)*'01_Supuestos'!$F$11*$K161)-(IF(('01_Supuestos'!D31*$I161)&gt;0,'01_Supuestos'!$F$15,0)))-((('01_Supuestos'!D31*$I161)*'01_Supuestos'!$F$11*($H161-'01_Supuestos'!$F$9))*'01_Supuestos'!$F$18)-($J161*'01_Supuestos'!D32)-(IF('01_Supuestos'!D30=MAX('01_Supuestos'!$C$30:$M$30),'01_Supuestos'!$F$19,0))-(MAX(0,(((('01_Supuestos'!D31*$I161)*'01_Supuestos'!$F$11*($H161-'01_Supuestos'!$F$9))-((('01_Supuestos'!D31*$I161)*'01_Supuestos'!$F$11*($H161-'01_Supuestos'!$F$9))*'01_Supuestos'!$F$12)-(('01_Supuestos'!D31*$I161)*'01_Supuestos'!$F$11*$K161)-(IF(('01_Supuestos'!D31*$I161)&gt;0,'01_Supuestos'!$F$15,0)))-($J161*'01_Supuestos'!D33)))*'01_Supuestos'!$F$16)</f>
        <v/>
      </c>
      <c r="V161" s="101">
        <f>((('01_Supuestos'!E31*$I161)*'01_Supuestos'!$F$11*($H161-'01_Supuestos'!$F$9))-((('01_Supuestos'!E31*$I161)*'01_Supuestos'!$F$11*($H161-'01_Supuestos'!$F$9))*'01_Supuestos'!$F$12)-(('01_Supuestos'!E31*$I161)*'01_Supuestos'!$F$11*$K161)-(IF(('01_Supuestos'!E31*$I161)&gt;0,'01_Supuestos'!$F$15,0)))-((('01_Supuestos'!E31*$I161)*'01_Supuestos'!$F$11*($H161-'01_Supuestos'!$F$9))*'01_Supuestos'!$F$18)-($J161*'01_Supuestos'!E32)-(IF('01_Supuestos'!E30=MAX('01_Supuestos'!$C$30:$M$30),'01_Supuestos'!$F$19,0))-(MAX(0,(((('01_Supuestos'!E31*$I161)*'01_Supuestos'!$F$11*($H161-'01_Supuestos'!$F$9))-((('01_Supuestos'!E31*$I161)*'01_Supuestos'!$F$11*($H161-'01_Supuestos'!$F$9))*'01_Supuestos'!$F$12)-(('01_Supuestos'!E31*$I161)*'01_Supuestos'!$F$11*$K161)-(IF(('01_Supuestos'!E31*$I161)&gt;0,'01_Supuestos'!$F$15,0)))-($J161*'01_Supuestos'!E33)))*'01_Supuestos'!$F$16)</f>
        <v/>
      </c>
      <c r="W161" s="101">
        <f>((('01_Supuestos'!F31*$I161)*'01_Supuestos'!$F$11*($H161-'01_Supuestos'!$F$9))-((('01_Supuestos'!F31*$I161)*'01_Supuestos'!$F$11*($H161-'01_Supuestos'!$F$9))*'01_Supuestos'!$F$12)-(('01_Supuestos'!F31*$I161)*'01_Supuestos'!$F$11*$K161)-(IF(('01_Supuestos'!F31*$I161)&gt;0,'01_Supuestos'!$F$15,0)))-((('01_Supuestos'!F31*$I161)*'01_Supuestos'!$F$11*($H161-'01_Supuestos'!$F$9))*'01_Supuestos'!$F$18)-($J161*'01_Supuestos'!F32)-(IF('01_Supuestos'!F30=MAX('01_Supuestos'!$C$30:$M$30),'01_Supuestos'!$F$19,0))-(MAX(0,(((('01_Supuestos'!F31*$I161)*'01_Supuestos'!$F$11*($H161-'01_Supuestos'!$F$9))-((('01_Supuestos'!F31*$I161)*'01_Supuestos'!$F$11*($H161-'01_Supuestos'!$F$9))*'01_Supuestos'!$F$12)-(('01_Supuestos'!F31*$I161)*'01_Supuestos'!$F$11*$K161)-(IF(('01_Supuestos'!F31*$I161)&gt;0,'01_Supuestos'!$F$15,0)))-($J161*'01_Supuestos'!F33)))*'01_Supuestos'!$F$16)</f>
        <v/>
      </c>
      <c r="X161" s="101">
        <f>((('01_Supuestos'!G31*$I161)*'01_Supuestos'!$F$11*($H161-'01_Supuestos'!$F$9))-((('01_Supuestos'!G31*$I161)*'01_Supuestos'!$F$11*($H161-'01_Supuestos'!$F$9))*'01_Supuestos'!$F$12)-(('01_Supuestos'!G31*$I161)*'01_Supuestos'!$F$11*$K161)-(IF(('01_Supuestos'!G31*$I161)&gt;0,'01_Supuestos'!$F$15,0)))-((('01_Supuestos'!G31*$I161)*'01_Supuestos'!$F$11*($H161-'01_Supuestos'!$F$9))*'01_Supuestos'!$F$18)-($J161*'01_Supuestos'!G32)-(IF('01_Supuestos'!G30=MAX('01_Supuestos'!$C$30:$M$30),'01_Supuestos'!$F$19,0))-(MAX(0,(((('01_Supuestos'!G31*$I161)*'01_Supuestos'!$F$11*($H161-'01_Supuestos'!$F$9))-((('01_Supuestos'!G31*$I161)*'01_Supuestos'!$F$11*($H161-'01_Supuestos'!$F$9))*'01_Supuestos'!$F$12)-(('01_Supuestos'!G31*$I161)*'01_Supuestos'!$F$11*$K161)-(IF(('01_Supuestos'!G31*$I161)&gt;0,'01_Supuestos'!$F$15,0)))-($J161*'01_Supuestos'!G33)))*'01_Supuestos'!$F$16)</f>
        <v/>
      </c>
      <c r="Y161" s="101">
        <f>((('01_Supuestos'!H31*$I161)*'01_Supuestos'!$F$11*($H161-'01_Supuestos'!$F$9))-((('01_Supuestos'!H31*$I161)*'01_Supuestos'!$F$11*($H161-'01_Supuestos'!$F$9))*'01_Supuestos'!$F$12)-(('01_Supuestos'!H31*$I161)*'01_Supuestos'!$F$11*$K161)-(IF(('01_Supuestos'!H31*$I161)&gt;0,'01_Supuestos'!$F$15,0)))-((('01_Supuestos'!H31*$I161)*'01_Supuestos'!$F$11*($H161-'01_Supuestos'!$F$9))*'01_Supuestos'!$F$18)-($J161*'01_Supuestos'!H32)-(IF('01_Supuestos'!H30=MAX('01_Supuestos'!$C$30:$M$30),'01_Supuestos'!$F$19,0))-(MAX(0,(((('01_Supuestos'!H31*$I161)*'01_Supuestos'!$F$11*($H161-'01_Supuestos'!$F$9))-((('01_Supuestos'!H31*$I161)*'01_Supuestos'!$F$11*($H161-'01_Supuestos'!$F$9))*'01_Supuestos'!$F$12)-(('01_Supuestos'!H31*$I161)*'01_Supuestos'!$F$11*$K161)-(IF(('01_Supuestos'!H31*$I161)&gt;0,'01_Supuestos'!$F$15,0)))-($J161*'01_Supuestos'!H33)))*'01_Supuestos'!$F$16)</f>
        <v/>
      </c>
      <c r="Z161" s="101">
        <f>((('01_Supuestos'!I31*$I161)*'01_Supuestos'!$F$11*($H161-'01_Supuestos'!$F$9))-((('01_Supuestos'!I31*$I161)*'01_Supuestos'!$F$11*($H161-'01_Supuestos'!$F$9))*'01_Supuestos'!$F$12)-(('01_Supuestos'!I31*$I161)*'01_Supuestos'!$F$11*$K161)-(IF(('01_Supuestos'!I31*$I161)&gt;0,'01_Supuestos'!$F$15,0)))-((('01_Supuestos'!I31*$I161)*'01_Supuestos'!$F$11*($H161-'01_Supuestos'!$F$9))*'01_Supuestos'!$F$18)-($J161*'01_Supuestos'!I32)-(IF('01_Supuestos'!I30=MAX('01_Supuestos'!$C$30:$M$30),'01_Supuestos'!$F$19,0))-(MAX(0,(((('01_Supuestos'!I31*$I161)*'01_Supuestos'!$F$11*($H161-'01_Supuestos'!$F$9))-((('01_Supuestos'!I31*$I161)*'01_Supuestos'!$F$11*($H161-'01_Supuestos'!$F$9))*'01_Supuestos'!$F$12)-(('01_Supuestos'!I31*$I161)*'01_Supuestos'!$F$11*$K161)-(IF(('01_Supuestos'!I31*$I161)&gt;0,'01_Supuestos'!$F$15,0)))-($J161*'01_Supuestos'!I33)))*'01_Supuestos'!$F$16)</f>
        <v/>
      </c>
      <c r="AA161" s="101">
        <f>((('01_Supuestos'!J31*$I161)*'01_Supuestos'!$F$11*($H161-'01_Supuestos'!$F$9))-((('01_Supuestos'!J31*$I161)*'01_Supuestos'!$F$11*($H161-'01_Supuestos'!$F$9))*'01_Supuestos'!$F$12)-(('01_Supuestos'!J31*$I161)*'01_Supuestos'!$F$11*$K161)-(IF(('01_Supuestos'!J31*$I161)&gt;0,'01_Supuestos'!$F$15,0)))-((('01_Supuestos'!J31*$I161)*'01_Supuestos'!$F$11*($H161-'01_Supuestos'!$F$9))*'01_Supuestos'!$F$18)-($J161*'01_Supuestos'!J32)-(IF('01_Supuestos'!J30=MAX('01_Supuestos'!$C$30:$M$30),'01_Supuestos'!$F$19,0))-(MAX(0,(((('01_Supuestos'!J31*$I161)*'01_Supuestos'!$F$11*($H161-'01_Supuestos'!$F$9))-((('01_Supuestos'!J31*$I161)*'01_Supuestos'!$F$11*($H161-'01_Supuestos'!$F$9))*'01_Supuestos'!$F$12)-(('01_Supuestos'!J31*$I161)*'01_Supuestos'!$F$11*$K161)-(IF(('01_Supuestos'!J31*$I161)&gt;0,'01_Supuestos'!$F$15,0)))-($J161*'01_Supuestos'!J33)))*'01_Supuestos'!$F$16)</f>
        <v/>
      </c>
      <c r="AB161" s="101">
        <f>((('01_Supuestos'!K31*$I161)*'01_Supuestos'!$F$11*($H161-'01_Supuestos'!$F$9))-((('01_Supuestos'!K31*$I161)*'01_Supuestos'!$F$11*($H161-'01_Supuestos'!$F$9))*'01_Supuestos'!$F$12)-(('01_Supuestos'!K31*$I161)*'01_Supuestos'!$F$11*$K161)-(IF(('01_Supuestos'!K31*$I161)&gt;0,'01_Supuestos'!$F$15,0)))-((('01_Supuestos'!K31*$I161)*'01_Supuestos'!$F$11*($H161-'01_Supuestos'!$F$9))*'01_Supuestos'!$F$18)-($J161*'01_Supuestos'!K32)-(IF('01_Supuestos'!K30=MAX('01_Supuestos'!$C$30:$M$30),'01_Supuestos'!$F$19,0))-(MAX(0,(((('01_Supuestos'!K31*$I161)*'01_Supuestos'!$F$11*($H161-'01_Supuestos'!$F$9))-((('01_Supuestos'!K31*$I161)*'01_Supuestos'!$F$11*($H161-'01_Supuestos'!$F$9))*'01_Supuestos'!$F$12)-(('01_Supuestos'!K31*$I161)*'01_Supuestos'!$F$11*$K161)-(IF(('01_Supuestos'!K31*$I161)&gt;0,'01_Supuestos'!$F$15,0)))-($J161*'01_Supuestos'!K33)))*'01_Supuestos'!$F$16)</f>
        <v/>
      </c>
      <c r="AC161" s="101">
        <f>((('01_Supuestos'!L31*$I161)*'01_Supuestos'!$F$11*($H161-'01_Supuestos'!$F$9))-((('01_Supuestos'!L31*$I161)*'01_Supuestos'!$F$11*($H161-'01_Supuestos'!$F$9))*'01_Supuestos'!$F$12)-(('01_Supuestos'!L31*$I161)*'01_Supuestos'!$F$11*$K161)-(IF(('01_Supuestos'!L31*$I161)&gt;0,'01_Supuestos'!$F$15,0)))-((('01_Supuestos'!L31*$I161)*'01_Supuestos'!$F$11*($H161-'01_Supuestos'!$F$9))*'01_Supuestos'!$F$18)-($J161*'01_Supuestos'!L32)-(IF('01_Supuestos'!L30=MAX('01_Supuestos'!$C$30:$M$30),'01_Supuestos'!$F$19,0))-(MAX(0,(((('01_Supuestos'!L31*$I161)*'01_Supuestos'!$F$11*($H161-'01_Supuestos'!$F$9))-((('01_Supuestos'!L31*$I161)*'01_Supuestos'!$F$11*($H161-'01_Supuestos'!$F$9))*'01_Supuestos'!$F$12)-(('01_Supuestos'!L31*$I161)*'01_Supuestos'!$F$11*$K161)-(IF(('01_Supuestos'!L31*$I161)&gt;0,'01_Supuestos'!$F$15,0)))-($J161*'01_Supuestos'!L33)))*'01_Supuestos'!$F$16)</f>
        <v/>
      </c>
      <c r="AD161" s="101">
        <f>((('01_Supuestos'!M31*$I161)*'01_Supuestos'!$F$11*($H161-'01_Supuestos'!$F$9))-((('01_Supuestos'!M31*$I161)*'01_Supuestos'!$F$11*($H161-'01_Supuestos'!$F$9))*'01_Supuestos'!$F$12)-(('01_Supuestos'!M31*$I161)*'01_Supuestos'!$F$11*$K161)-(IF(('01_Supuestos'!M31*$I161)&gt;0,'01_Supuestos'!$F$15,0)))-((('01_Supuestos'!M31*$I161)*'01_Supuestos'!$F$11*($H161-'01_Supuestos'!$F$9))*'01_Supuestos'!$F$18)-($J161*'01_Supuestos'!M32)-(IF('01_Supuestos'!M30=MAX('01_Supuestos'!$C$30:$M$30),'01_Supuestos'!$F$19,0))-(MAX(0,(((('01_Supuestos'!M31*$I161)*'01_Supuestos'!$F$11*($H161-'01_Supuestos'!$F$9))-((('01_Supuestos'!M31*$I161)*'01_Supuestos'!$F$11*($H161-'01_Supuestos'!$F$9))*'01_Supuestos'!$F$12)-(('01_Supuestos'!M31*$I161)*'01_Supuestos'!$F$11*$K161)-(IF(('01_Supuestos'!M31*$I161)&gt;0,'01_Supuestos'!$F$15,0)))-($J161*'01_Supuestos'!M33)))*'01_Supuestos'!$F$16)</f>
        <v/>
      </c>
      <c r="AE161" s="101">
        <f>0</f>
        <v/>
      </c>
      <c r="AF161" s="108">
        <f>IF(S161&gt;R161,"Appraisal+Decision",IF(S161&lt;R161,"Develop Now","Indiferente"))</f>
        <v/>
      </c>
    </row>
    <row r="162">
      <c r="A162" s="6" t="n">
        <v>132</v>
      </c>
      <c r="B162" s="27">
        <f>RAND()</f>
        <v/>
      </c>
      <c r="C162" s="27">
        <f>RAND()</f>
        <v/>
      </c>
      <c r="D162" s="27">
        <f>RAND()</f>
        <v/>
      </c>
      <c r="E162" s="27">
        <f>RAND()</f>
        <v/>
      </c>
      <c r="F162" s="27">
        <f>RAND()</f>
        <v/>
      </c>
      <c r="G162" s="27">
        <f>RAND()</f>
        <v/>
      </c>
      <c r="H162" s="102">
        <f>IF(B162&lt;($B$11-$B$10)/($B$12-$B$10), $B$10+SQRT(B162*($B$11-$B$10)*($B$12-$B$10)), $B$12-SQRT((1-B162)*($B$12-$B$11)*($B$12-$B$10)))</f>
        <v/>
      </c>
      <c r="I162" s="27">
        <f>MAX(0.1,NORMINV(C162,$B$13,$B$14))</f>
        <v/>
      </c>
      <c r="J162" s="102">
        <f>'01_Supuestos'!$F$13*MAX(0.65,NORMINV(D162,1,$B$15))</f>
        <v/>
      </c>
      <c r="K162" s="102">
        <f>'01_Supuestos'!$F$14*MAX(0.6,NORMINV(E162,1,$B$16))</f>
        <v/>
      </c>
      <c r="L162" s="102">
        <f>--(F162&lt;=$B$5)</f>
        <v/>
      </c>
      <c r="M162" s="102">
        <f>IF(L162=1, IF(G162&lt;=$B$6, "+", "-"), IF(G162&lt;=(1-$B$7), "+", "-"))</f>
        <v/>
      </c>
      <c r="N162" s="103">
        <f>IF(M162="+",'05_Bayes_Arbol'!$B$16,'05_Bayes_Arbol'!$B$17)</f>
        <v/>
      </c>
      <c r="O162" s="102">
        <f>SUMPRODUCT(T162:AD162,'01_Supuestos'!$C$34:$M$34)</f>
        <v/>
      </c>
      <c r="P162" s="102">
        <f>N162*O162 + (1-N162)*$B$9</f>
        <v/>
      </c>
      <c r="Q162" s="102">
        <f>--(P162&gt;0)</f>
        <v/>
      </c>
      <c r="R162" s="102">
        <f>IF(L162=1,O162,$B$9)</f>
        <v/>
      </c>
      <c r="S162" s="102">
        <f>-$B$8 + IF(Q162=1, IF(L162=1,O162,$B$9), 0)</f>
        <v/>
      </c>
      <c r="T162" s="101">
        <f>((('01_Supuestos'!C31*$I162)*'01_Supuestos'!$F$11*($H162-'01_Supuestos'!$F$9))-((('01_Supuestos'!C31*$I162)*'01_Supuestos'!$F$11*($H162-'01_Supuestos'!$F$9))*'01_Supuestos'!$F$12)-(('01_Supuestos'!C31*$I162)*'01_Supuestos'!$F$11*$K162)-(IF(('01_Supuestos'!C31*$I162)&gt;0,'01_Supuestos'!$F$15,0)))-((('01_Supuestos'!C31*$I162)*'01_Supuestos'!$F$11*($H162-'01_Supuestos'!$F$9))*'01_Supuestos'!$F$18)-($J162*'01_Supuestos'!C32)-(IF('01_Supuestos'!C30=MAX('01_Supuestos'!$C$30:$M$30),'01_Supuestos'!$F$19,0))-(MAX(0,(((('01_Supuestos'!C31*$I162)*'01_Supuestos'!$F$11*($H162-'01_Supuestos'!$F$9))-((('01_Supuestos'!C31*$I162)*'01_Supuestos'!$F$11*($H162-'01_Supuestos'!$F$9))*'01_Supuestos'!$F$12)-(('01_Supuestos'!C31*$I162)*'01_Supuestos'!$F$11*$K162)-(IF(('01_Supuestos'!C31*$I162)&gt;0,'01_Supuestos'!$F$15,0)))-($J162*'01_Supuestos'!C33)))*'01_Supuestos'!$F$16)</f>
        <v/>
      </c>
      <c r="U162" s="101">
        <f>((('01_Supuestos'!D31*$I162)*'01_Supuestos'!$F$11*($H162-'01_Supuestos'!$F$9))-((('01_Supuestos'!D31*$I162)*'01_Supuestos'!$F$11*($H162-'01_Supuestos'!$F$9))*'01_Supuestos'!$F$12)-(('01_Supuestos'!D31*$I162)*'01_Supuestos'!$F$11*$K162)-(IF(('01_Supuestos'!D31*$I162)&gt;0,'01_Supuestos'!$F$15,0)))-((('01_Supuestos'!D31*$I162)*'01_Supuestos'!$F$11*($H162-'01_Supuestos'!$F$9))*'01_Supuestos'!$F$18)-($J162*'01_Supuestos'!D32)-(IF('01_Supuestos'!D30=MAX('01_Supuestos'!$C$30:$M$30),'01_Supuestos'!$F$19,0))-(MAX(0,(((('01_Supuestos'!D31*$I162)*'01_Supuestos'!$F$11*($H162-'01_Supuestos'!$F$9))-((('01_Supuestos'!D31*$I162)*'01_Supuestos'!$F$11*($H162-'01_Supuestos'!$F$9))*'01_Supuestos'!$F$12)-(('01_Supuestos'!D31*$I162)*'01_Supuestos'!$F$11*$K162)-(IF(('01_Supuestos'!D31*$I162)&gt;0,'01_Supuestos'!$F$15,0)))-($J162*'01_Supuestos'!D33)))*'01_Supuestos'!$F$16)</f>
        <v/>
      </c>
      <c r="V162" s="101">
        <f>((('01_Supuestos'!E31*$I162)*'01_Supuestos'!$F$11*($H162-'01_Supuestos'!$F$9))-((('01_Supuestos'!E31*$I162)*'01_Supuestos'!$F$11*($H162-'01_Supuestos'!$F$9))*'01_Supuestos'!$F$12)-(('01_Supuestos'!E31*$I162)*'01_Supuestos'!$F$11*$K162)-(IF(('01_Supuestos'!E31*$I162)&gt;0,'01_Supuestos'!$F$15,0)))-((('01_Supuestos'!E31*$I162)*'01_Supuestos'!$F$11*($H162-'01_Supuestos'!$F$9))*'01_Supuestos'!$F$18)-($J162*'01_Supuestos'!E32)-(IF('01_Supuestos'!E30=MAX('01_Supuestos'!$C$30:$M$30),'01_Supuestos'!$F$19,0))-(MAX(0,(((('01_Supuestos'!E31*$I162)*'01_Supuestos'!$F$11*($H162-'01_Supuestos'!$F$9))-((('01_Supuestos'!E31*$I162)*'01_Supuestos'!$F$11*($H162-'01_Supuestos'!$F$9))*'01_Supuestos'!$F$12)-(('01_Supuestos'!E31*$I162)*'01_Supuestos'!$F$11*$K162)-(IF(('01_Supuestos'!E31*$I162)&gt;0,'01_Supuestos'!$F$15,0)))-($J162*'01_Supuestos'!E33)))*'01_Supuestos'!$F$16)</f>
        <v/>
      </c>
      <c r="W162" s="101">
        <f>((('01_Supuestos'!F31*$I162)*'01_Supuestos'!$F$11*($H162-'01_Supuestos'!$F$9))-((('01_Supuestos'!F31*$I162)*'01_Supuestos'!$F$11*($H162-'01_Supuestos'!$F$9))*'01_Supuestos'!$F$12)-(('01_Supuestos'!F31*$I162)*'01_Supuestos'!$F$11*$K162)-(IF(('01_Supuestos'!F31*$I162)&gt;0,'01_Supuestos'!$F$15,0)))-((('01_Supuestos'!F31*$I162)*'01_Supuestos'!$F$11*($H162-'01_Supuestos'!$F$9))*'01_Supuestos'!$F$18)-($J162*'01_Supuestos'!F32)-(IF('01_Supuestos'!F30=MAX('01_Supuestos'!$C$30:$M$30),'01_Supuestos'!$F$19,0))-(MAX(0,(((('01_Supuestos'!F31*$I162)*'01_Supuestos'!$F$11*($H162-'01_Supuestos'!$F$9))-((('01_Supuestos'!F31*$I162)*'01_Supuestos'!$F$11*($H162-'01_Supuestos'!$F$9))*'01_Supuestos'!$F$12)-(('01_Supuestos'!F31*$I162)*'01_Supuestos'!$F$11*$K162)-(IF(('01_Supuestos'!F31*$I162)&gt;0,'01_Supuestos'!$F$15,0)))-($J162*'01_Supuestos'!F33)))*'01_Supuestos'!$F$16)</f>
        <v/>
      </c>
      <c r="X162" s="101">
        <f>((('01_Supuestos'!G31*$I162)*'01_Supuestos'!$F$11*($H162-'01_Supuestos'!$F$9))-((('01_Supuestos'!G31*$I162)*'01_Supuestos'!$F$11*($H162-'01_Supuestos'!$F$9))*'01_Supuestos'!$F$12)-(('01_Supuestos'!G31*$I162)*'01_Supuestos'!$F$11*$K162)-(IF(('01_Supuestos'!G31*$I162)&gt;0,'01_Supuestos'!$F$15,0)))-((('01_Supuestos'!G31*$I162)*'01_Supuestos'!$F$11*($H162-'01_Supuestos'!$F$9))*'01_Supuestos'!$F$18)-($J162*'01_Supuestos'!G32)-(IF('01_Supuestos'!G30=MAX('01_Supuestos'!$C$30:$M$30),'01_Supuestos'!$F$19,0))-(MAX(0,(((('01_Supuestos'!G31*$I162)*'01_Supuestos'!$F$11*($H162-'01_Supuestos'!$F$9))-((('01_Supuestos'!G31*$I162)*'01_Supuestos'!$F$11*($H162-'01_Supuestos'!$F$9))*'01_Supuestos'!$F$12)-(('01_Supuestos'!G31*$I162)*'01_Supuestos'!$F$11*$K162)-(IF(('01_Supuestos'!G31*$I162)&gt;0,'01_Supuestos'!$F$15,0)))-($J162*'01_Supuestos'!G33)))*'01_Supuestos'!$F$16)</f>
        <v/>
      </c>
      <c r="Y162" s="101">
        <f>((('01_Supuestos'!H31*$I162)*'01_Supuestos'!$F$11*($H162-'01_Supuestos'!$F$9))-((('01_Supuestos'!H31*$I162)*'01_Supuestos'!$F$11*($H162-'01_Supuestos'!$F$9))*'01_Supuestos'!$F$12)-(('01_Supuestos'!H31*$I162)*'01_Supuestos'!$F$11*$K162)-(IF(('01_Supuestos'!H31*$I162)&gt;0,'01_Supuestos'!$F$15,0)))-((('01_Supuestos'!H31*$I162)*'01_Supuestos'!$F$11*($H162-'01_Supuestos'!$F$9))*'01_Supuestos'!$F$18)-($J162*'01_Supuestos'!H32)-(IF('01_Supuestos'!H30=MAX('01_Supuestos'!$C$30:$M$30),'01_Supuestos'!$F$19,0))-(MAX(0,(((('01_Supuestos'!H31*$I162)*'01_Supuestos'!$F$11*($H162-'01_Supuestos'!$F$9))-((('01_Supuestos'!H31*$I162)*'01_Supuestos'!$F$11*($H162-'01_Supuestos'!$F$9))*'01_Supuestos'!$F$12)-(('01_Supuestos'!H31*$I162)*'01_Supuestos'!$F$11*$K162)-(IF(('01_Supuestos'!H31*$I162)&gt;0,'01_Supuestos'!$F$15,0)))-($J162*'01_Supuestos'!H33)))*'01_Supuestos'!$F$16)</f>
        <v/>
      </c>
      <c r="Z162" s="101">
        <f>((('01_Supuestos'!I31*$I162)*'01_Supuestos'!$F$11*($H162-'01_Supuestos'!$F$9))-((('01_Supuestos'!I31*$I162)*'01_Supuestos'!$F$11*($H162-'01_Supuestos'!$F$9))*'01_Supuestos'!$F$12)-(('01_Supuestos'!I31*$I162)*'01_Supuestos'!$F$11*$K162)-(IF(('01_Supuestos'!I31*$I162)&gt;0,'01_Supuestos'!$F$15,0)))-((('01_Supuestos'!I31*$I162)*'01_Supuestos'!$F$11*($H162-'01_Supuestos'!$F$9))*'01_Supuestos'!$F$18)-($J162*'01_Supuestos'!I32)-(IF('01_Supuestos'!I30=MAX('01_Supuestos'!$C$30:$M$30),'01_Supuestos'!$F$19,0))-(MAX(0,(((('01_Supuestos'!I31*$I162)*'01_Supuestos'!$F$11*($H162-'01_Supuestos'!$F$9))-((('01_Supuestos'!I31*$I162)*'01_Supuestos'!$F$11*($H162-'01_Supuestos'!$F$9))*'01_Supuestos'!$F$12)-(('01_Supuestos'!I31*$I162)*'01_Supuestos'!$F$11*$K162)-(IF(('01_Supuestos'!I31*$I162)&gt;0,'01_Supuestos'!$F$15,0)))-($J162*'01_Supuestos'!I33)))*'01_Supuestos'!$F$16)</f>
        <v/>
      </c>
      <c r="AA162" s="101">
        <f>((('01_Supuestos'!J31*$I162)*'01_Supuestos'!$F$11*($H162-'01_Supuestos'!$F$9))-((('01_Supuestos'!J31*$I162)*'01_Supuestos'!$F$11*($H162-'01_Supuestos'!$F$9))*'01_Supuestos'!$F$12)-(('01_Supuestos'!J31*$I162)*'01_Supuestos'!$F$11*$K162)-(IF(('01_Supuestos'!J31*$I162)&gt;0,'01_Supuestos'!$F$15,0)))-((('01_Supuestos'!J31*$I162)*'01_Supuestos'!$F$11*($H162-'01_Supuestos'!$F$9))*'01_Supuestos'!$F$18)-($J162*'01_Supuestos'!J32)-(IF('01_Supuestos'!J30=MAX('01_Supuestos'!$C$30:$M$30),'01_Supuestos'!$F$19,0))-(MAX(0,(((('01_Supuestos'!J31*$I162)*'01_Supuestos'!$F$11*($H162-'01_Supuestos'!$F$9))-((('01_Supuestos'!J31*$I162)*'01_Supuestos'!$F$11*($H162-'01_Supuestos'!$F$9))*'01_Supuestos'!$F$12)-(('01_Supuestos'!J31*$I162)*'01_Supuestos'!$F$11*$K162)-(IF(('01_Supuestos'!J31*$I162)&gt;0,'01_Supuestos'!$F$15,0)))-($J162*'01_Supuestos'!J33)))*'01_Supuestos'!$F$16)</f>
        <v/>
      </c>
      <c r="AB162" s="101">
        <f>((('01_Supuestos'!K31*$I162)*'01_Supuestos'!$F$11*($H162-'01_Supuestos'!$F$9))-((('01_Supuestos'!K31*$I162)*'01_Supuestos'!$F$11*($H162-'01_Supuestos'!$F$9))*'01_Supuestos'!$F$12)-(('01_Supuestos'!K31*$I162)*'01_Supuestos'!$F$11*$K162)-(IF(('01_Supuestos'!K31*$I162)&gt;0,'01_Supuestos'!$F$15,0)))-((('01_Supuestos'!K31*$I162)*'01_Supuestos'!$F$11*($H162-'01_Supuestos'!$F$9))*'01_Supuestos'!$F$18)-($J162*'01_Supuestos'!K32)-(IF('01_Supuestos'!K30=MAX('01_Supuestos'!$C$30:$M$30),'01_Supuestos'!$F$19,0))-(MAX(0,(((('01_Supuestos'!K31*$I162)*'01_Supuestos'!$F$11*($H162-'01_Supuestos'!$F$9))-((('01_Supuestos'!K31*$I162)*'01_Supuestos'!$F$11*($H162-'01_Supuestos'!$F$9))*'01_Supuestos'!$F$12)-(('01_Supuestos'!K31*$I162)*'01_Supuestos'!$F$11*$K162)-(IF(('01_Supuestos'!K31*$I162)&gt;0,'01_Supuestos'!$F$15,0)))-($J162*'01_Supuestos'!K33)))*'01_Supuestos'!$F$16)</f>
        <v/>
      </c>
      <c r="AC162" s="101">
        <f>((('01_Supuestos'!L31*$I162)*'01_Supuestos'!$F$11*($H162-'01_Supuestos'!$F$9))-((('01_Supuestos'!L31*$I162)*'01_Supuestos'!$F$11*($H162-'01_Supuestos'!$F$9))*'01_Supuestos'!$F$12)-(('01_Supuestos'!L31*$I162)*'01_Supuestos'!$F$11*$K162)-(IF(('01_Supuestos'!L31*$I162)&gt;0,'01_Supuestos'!$F$15,0)))-((('01_Supuestos'!L31*$I162)*'01_Supuestos'!$F$11*($H162-'01_Supuestos'!$F$9))*'01_Supuestos'!$F$18)-($J162*'01_Supuestos'!L32)-(IF('01_Supuestos'!L30=MAX('01_Supuestos'!$C$30:$M$30),'01_Supuestos'!$F$19,0))-(MAX(0,(((('01_Supuestos'!L31*$I162)*'01_Supuestos'!$F$11*($H162-'01_Supuestos'!$F$9))-((('01_Supuestos'!L31*$I162)*'01_Supuestos'!$F$11*($H162-'01_Supuestos'!$F$9))*'01_Supuestos'!$F$12)-(('01_Supuestos'!L31*$I162)*'01_Supuestos'!$F$11*$K162)-(IF(('01_Supuestos'!L31*$I162)&gt;0,'01_Supuestos'!$F$15,0)))-($J162*'01_Supuestos'!L33)))*'01_Supuestos'!$F$16)</f>
        <v/>
      </c>
      <c r="AD162" s="101">
        <f>((('01_Supuestos'!M31*$I162)*'01_Supuestos'!$F$11*($H162-'01_Supuestos'!$F$9))-((('01_Supuestos'!M31*$I162)*'01_Supuestos'!$F$11*($H162-'01_Supuestos'!$F$9))*'01_Supuestos'!$F$12)-(('01_Supuestos'!M31*$I162)*'01_Supuestos'!$F$11*$K162)-(IF(('01_Supuestos'!M31*$I162)&gt;0,'01_Supuestos'!$F$15,0)))-((('01_Supuestos'!M31*$I162)*'01_Supuestos'!$F$11*($H162-'01_Supuestos'!$F$9))*'01_Supuestos'!$F$18)-($J162*'01_Supuestos'!M32)-(IF('01_Supuestos'!M30=MAX('01_Supuestos'!$C$30:$M$30),'01_Supuestos'!$F$19,0))-(MAX(0,(((('01_Supuestos'!M31*$I162)*'01_Supuestos'!$F$11*($H162-'01_Supuestos'!$F$9))-((('01_Supuestos'!M31*$I162)*'01_Supuestos'!$F$11*($H162-'01_Supuestos'!$F$9))*'01_Supuestos'!$F$12)-(('01_Supuestos'!M31*$I162)*'01_Supuestos'!$F$11*$K162)-(IF(('01_Supuestos'!M31*$I162)&gt;0,'01_Supuestos'!$F$15,0)))-($J162*'01_Supuestos'!M33)))*'01_Supuestos'!$F$16)</f>
        <v/>
      </c>
      <c r="AE162" s="101">
        <f>0</f>
        <v/>
      </c>
      <c r="AF162" s="108">
        <f>IF(S162&gt;R162,"Appraisal+Decision",IF(S162&lt;R162,"Develop Now","Indiferente"))</f>
        <v/>
      </c>
    </row>
    <row r="163">
      <c r="A163" s="6" t="n">
        <v>133</v>
      </c>
      <c r="B163" s="27">
        <f>RAND()</f>
        <v/>
      </c>
      <c r="C163" s="27">
        <f>RAND()</f>
        <v/>
      </c>
      <c r="D163" s="27">
        <f>RAND()</f>
        <v/>
      </c>
      <c r="E163" s="27">
        <f>RAND()</f>
        <v/>
      </c>
      <c r="F163" s="27">
        <f>RAND()</f>
        <v/>
      </c>
      <c r="G163" s="27">
        <f>RAND()</f>
        <v/>
      </c>
      <c r="H163" s="102">
        <f>IF(B163&lt;($B$11-$B$10)/($B$12-$B$10), $B$10+SQRT(B163*($B$11-$B$10)*($B$12-$B$10)), $B$12-SQRT((1-B163)*($B$12-$B$11)*($B$12-$B$10)))</f>
        <v/>
      </c>
      <c r="I163" s="27">
        <f>MAX(0.1,NORMINV(C163,$B$13,$B$14))</f>
        <v/>
      </c>
      <c r="J163" s="102">
        <f>'01_Supuestos'!$F$13*MAX(0.65,NORMINV(D163,1,$B$15))</f>
        <v/>
      </c>
      <c r="K163" s="102">
        <f>'01_Supuestos'!$F$14*MAX(0.6,NORMINV(E163,1,$B$16))</f>
        <v/>
      </c>
      <c r="L163" s="102">
        <f>--(F163&lt;=$B$5)</f>
        <v/>
      </c>
      <c r="M163" s="102">
        <f>IF(L163=1, IF(G163&lt;=$B$6, "+", "-"), IF(G163&lt;=(1-$B$7), "+", "-"))</f>
        <v/>
      </c>
      <c r="N163" s="103">
        <f>IF(M163="+",'05_Bayes_Arbol'!$B$16,'05_Bayes_Arbol'!$B$17)</f>
        <v/>
      </c>
      <c r="O163" s="102">
        <f>SUMPRODUCT(T163:AD163,'01_Supuestos'!$C$34:$M$34)</f>
        <v/>
      </c>
      <c r="P163" s="102">
        <f>N163*O163 + (1-N163)*$B$9</f>
        <v/>
      </c>
      <c r="Q163" s="102">
        <f>--(P163&gt;0)</f>
        <v/>
      </c>
      <c r="R163" s="102">
        <f>IF(L163=1,O163,$B$9)</f>
        <v/>
      </c>
      <c r="S163" s="102">
        <f>-$B$8 + IF(Q163=1, IF(L163=1,O163,$B$9), 0)</f>
        <v/>
      </c>
      <c r="T163" s="101">
        <f>((('01_Supuestos'!C31*$I163)*'01_Supuestos'!$F$11*($H163-'01_Supuestos'!$F$9))-((('01_Supuestos'!C31*$I163)*'01_Supuestos'!$F$11*($H163-'01_Supuestos'!$F$9))*'01_Supuestos'!$F$12)-(('01_Supuestos'!C31*$I163)*'01_Supuestos'!$F$11*$K163)-(IF(('01_Supuestos'!C31*$I163)&gt;0,'01_Supuestos'!$F$15,0)))-((('01_Supuestos'!C31*$I163)*'01_Supuestos'!$F$11*($H163-'01_Supuestos'!$F$9))*'01_Supuestos'!$F$18)-($J163*'01_Supuestos'!C32)-(IF('01_Supuestos'!C30=MAX('01_Supuestos'!$C$30:$M$30),'01_Supuestos'!$F$19,0))-(MAX(0,(((('01_Supuestos'!C31*$I163)*'01_Supuestos'!$F$11*($H163-'01_Supuestos'!$F$9))-((('01_Supuestos'!C31*$I163)*'01_Supuestos'!$F$11*($H163-'01_Supuestos'!$F$9))*'01_Supuestos'!$F$12)-(('01_Supuestos'!C31*$I163)*'01_Supuestos'!$F$11*$K163)-(IF(('01_Supuestos'!C31*$I163)&gt;0,'01_Supuestos'!$F$15,0)))-($J163*'01_Supuestos'!C33)))*'01_Supuestos'!$F$16)</f>
        <v/>
      </c>
      <c r="U163" s="101">
        <f>((('01_Supuestos'!D31*$I163)*'01_Supuestos'!$F$11*($H163-'01_Supuestos'!$F$9))-((('01_Supuestos'!D31*$I163)*'01_Supuestos'!$F$11*($H163-'01_Supuestos'!$F$9))*'01_Supuestos'!$F$12)-(('01_Supuestos'!D31*$I163)*'01_Supuestos'!$F$11*$K163)-(IF(('01_Supuestos'!D31*$I163)&gt;0,'01_Supuestos'!$F$15,0)))-((('01_Supuestos'!D31*$I163)*'01_Supuestos'!$F$11*($H163-'01_Supuestos'!$F$9))*'01_Supuestos'!$F$18)-($J163*'01_Supuestos'!D32)-(IF('01_Supuestos'!D30=MAX('01_Supuestos'!$C$30:$M$30),'01_Supuestos'!$F$19,0))-(MAX(0,(((('01_Supuestos'!D31*$I163)*'01_Supuestos'!$F$11*($H163-'01_Supuestos'!$F$9))-((('01_Supuestos'!D31*$I163)*'01_Supuestos'!$F$11*($H163-'01_Supuestos'!$F$9))*'01_Supuestos'!$F$12)-(('01_Supuestos'!D31*$I163)*'01_Supuestos'!$F$11*$K163)-(IF(('01_Supuestos'!D31*$I163)&gt;0,'01_Supuestos'!$F$15,0)))-($J163*'01_Supuestos'!D33)))*'01_Supuestos'!$F$16)</f>
        <v/>
      </c>
      <c r="V163" s="101">
        <f>((('01_Supuestos'!E31*$I163)*'01_Supuestos'!$F$11*($H163-'01_Supuestos'!$F$9))-((('01_Supuestos'!E31*$I163)*'01_Supuestos'!$F$11*($H163-'01_Supuestos'!$F$9))*'01_Supuestos'!$F$12)-(('01_Supuestos'!E31*$I163)*'01_Supuestos'!$F$11*$K163)-(IF(('01_Supuestos'!E31*$I163)&gt;0,'01_Supuestos'!$F$15,0)))-((('01_Supuestos'!E31*$I163)*'01_Supuestos'!$F$11*($H163-'01_Supuestos'!$F$9))*'01_Supuestos'!$F$18)-($J163*'01_Supuestos'!E32)-(IF('01_Supuestos'!E30=MAX('01_Supuestos'!$C$30:$M$30),'01_Supuestos'!$F$19,0))-(MAX(0,(((('01_Supuestos'!E31*$I163)*'01_Supuestos'!$F$11*($H163-'01_Supuestos'!$F$9))-((('01_Supuestos'!E31*$I163)*'01_Supuestos'!$F$11*($H163-'01_Supuestos'!$F$9))*'01_Supuestos'!$F$12)-(('01_Supuestos'!E31*$I163)*'01_Supuestos'!$F$11*$K163)-(IF(('01_Supuestos'!E31*$I163)&gt;0,'01_Supuestos'!$F$15,0)))-($J163*'01_Supuestos'!E33)))*'01_Supuestos'!$F$16)</f>
        <v/>
      </c>
      <c r="W163" s="101">
        <f>((('01_Supuestos'!F31*$I163)*'01_Supuestos'!$F$11*($H163-'01_Supuestos'!$F$9))-((('01_Supuestos'!F31*$I163)*'01_Supuestos'!$F$11*($H163-'01_Supuestos'!$F$9))*'01_Supuestos'!$F$12)-(('01_Supuestos'!F31*$I163)*'01_Supuestos'!$F$11*$K163)-(IF(('01_Supuestos'!F31*$I163)&gt;0,'01_Supuestos'!$F$15,0)))-((('01_Supuestos'!F31*$I163)*'01_Supuestos'!$F$11*($H163-'01_Supuestos'!$F$9))*'01_Supuestos'!$F$18)-($J163*'01_Supuestos'!F32)-(IF('01_Supuestos'!F30=MAX('01_Supuestos'!$C$30:$M$30),'01_Supuestos'!$F$19,0))-(MAX(0,(((('01_Supuestos'!F31*$I163)*'01_Supuestos'!$F$11*($H163-'01_Supuestos'!$F$9))-((('01_Supuestos'!F31*$I163)*'01_Supuestos'!$F$11*($H163-'01_Supuestos'!$F$9))*'01_Supuestos'!$F$12)-(('01_Supuestos'!F31*$I163)*'01_Supuestos'!$F$11*$K163)-(IF(('01_Supuestos'!F31*$I163)&gt;0,'01_Supuestos'!$F$15,0)))-($J163*'01_Supuestos'!F33)))*'01_Supuestos'!$F$16)</f>
        <v/>
      </c>
      <c r="X163" s="101">
        <f>((('01_Supuestos'!G31*$I163)*'01_Supuestos'!$F$11*($H163-'01_Supuestos'!$F$9))-((('01_Supuestos'!G31*$I163)*'01_Supuestos'!$F$11*($H163-'01_Supuestos'!$F$9))*'01_Supuestos'!$F$12)-(('01_Supuestos'!G31*$I163)*'01_Supuestos'!$F$11*$K163)-(IF(('01_Supuestos'!G31*$I163)&gt;0,'01_Supuestos'!$F$15,0)))-((('01_Supuestos'!G31*$I163)*'01_Supuestos'!$F$11*($H163-'01_Supuestos'!$F$9))*'01_Supuestos'!$F$18)-($J163*'01_Supuestos'!G32)-(IF('01_Supuestos'!G30=MAX('01_Supuestos'!$C$30:$M$30),'01_Supuestos'!$F$19,0))-(MAX(0,(((('01_Supuestos'!G31*$I163)*'01_Supuestos'!$F$11*($H163-'01_Supuestos'!$F$9))-((('01_Supuestos'!G31*$I163)*'01_Supuestos'!$F$11*($H163-'01_Supuestos'!$F$9))*'01_Supuestos'!$F$12)-(('01_Supuestos'!G31*$I163)*'01_Supuestos'!$F$11*$K163)-(IF(('01_Supuestos'!G31*$I163)&gt;0,'01_Supuestos'!$F$15,0)))-($J163*'01_Supuestos'!G33)))*'01_Supuestos'!$F$16)</f>
        <v/>
      </c>
      <c r="Y163" s="101">
        <f>((('01_Supuestos'!H31*$I163)*'01_Supuestos'!$F$11*($H163-'01_Supuestos'!$F$9))-((('01_Supuestos'!H31*$I163)*'01_Supuestos'!$F$11*($H163-'01_Supuestos'!$F$9))*'01_Supuestos'!$F$12)-(('01_Supuestos'!H31*$I163)*'01_Supuestos'!$F$11*$K163)-(IF(('01_Supuestos'!H31*$I163)&gt;0,'01_Supuestos'!$F$15,0)))-((('01_Supuestos'!H31*$I163)*'01_Supuestos'!$F$11*($H163-'01_Supuestos'!$F$9))*'01_Supuestos'!$F$18)-($J163*'01_Supuestos'!H32)-(IF('01_Supuestos'!H30=MAX('01_Supuestos'!$C$30:$M$30),'01_Supuestos'!$F$19,0))-(MAX(0,(((('01_Supuestos'!H31*$I163)*'01_Supuestos'!$F$11*($H163-'01_Supuestos'!$F$9))-((('01_Supuestos'!H31*$I163)*'01_Supuestos'!$F$11*($H163-'01_Supuestos'!$F$9))*'01_Supuestos'!$F$12)-(('01_Supuestos'!H31*$I163)*'01_Supuestos'!$F$11*$K163)-(IF(('01_Supuestos'!H31*$I163)&gt;0,'01_Supuestos'!$F$15,0)))-($J163*'01_Supuestos'!H33)))*'01_Supuestos'!$F$16)</f>
        <v/>
      </c>
      <c r="Z163" s="101">
        <f>((('01_Supuestos'!I31*$I163)*'01_Supuestos'!$F$11*($H163-'01_Supuestos'!$F$9))-((('01_Supuestos'!I31*$I163)*'01_Supuestos'!$F$11*($H163-'01_Supuestos'!$F$9))*'01_Supuestos'!$F$12)-(('01_Supuestos'!I31*$I163)*'01_Supuestos'!$F$11*$K163)-(IF(('01_Supuestos'!I31*$I163)&gt;0,'01_Supuestos'!$F$15,0)))-((('01_Supuestos'!I31*$I163)*'01_Supuestos'!$F$11*($H163-'01_Supuestos'!$F$9))*'01_Supuestos'!$F$18)-($J163*'01_Supuestos'!I32)-(IF('01_Supuestos'!I30=MAX('01_Supuestos'!$C$30:$M$30),'01_Supuestos'!$F$19,0))-(MAX(0,(((('01_Supuestos'!I31*$I163)*'01_Supuestos'!$F$11*($H163-'01_Supuestos'!$F$9))-((('01_Supuestos'!I31*$I163)*'01_Supuestos'!$F$11*($H163-'01_Supuestos'!$F$9))*'01_Supuestos'!$F$12)-(('01_Supuestos'!I31*$I163)*'01_Supuestos'!$F$11*$K163)-(IF(('01_Supuestos'!I31*$I163)&gt;0,'01_Supuestos'!$F$15,0)))-($J163*'01_Supuestos'!I33)))*'01_Supuestos'!$F$16)</f>
        <v/>
      </c>
      <c r="AA163" s="101">
        <f>((('01_Supuestos'!J31*$I163)*'01_Supuestos'!$F$11*($H163-'01_Supuestos'!$F$9))-((('01_Supuestos'!J31*$I163)*'01_Supuestos'!$F$11*($H163-'01_Supuestos'!$F$9))*'01_Supuestos'!$F$12)-(('01_Supuestos'!J31*$I163)*'01_Supuestos'!$F$11*$K163)-(IF(('01_Supuestos'!J31*$I163)&gt;0,'01_Supuestos'!$F$15,0)))-((('01_Supuestos'!J31*$I163)*'01_Supuestos'!$F$11*($H163-'01_Supuestos'!$F$9))*'01_Supuestos'!$F$18)-($J163*'01_Supuestos'!J32)-(IF('01_Supuestos'!J30=MAX('01_Supuestos'!$C$30:$M$30),'01_Supuestos'!$F$19,0))-(MAX(0,(((('01_Supuestos'!J31*$I163)*'01_Supuestos'!$F$11*($H163-'01_Supuestos'!$F$9))-((('01_Supuestos'!J31*$I163)*'01_Supuestos'!$F$11*($H163-'01_Supuestos'!$F$9))*'01_Supuestos'!$F$12)-(('01_Supuestos'!J31*$I163)*'01_Supuestos'!$F$11*$K163)-(IF(('01_Supuestos'!J31*$I163)&gt;0,'01_Supuestos'!$F$15,0)))-($J163*'01_Supuestos'!J33)))*'01_Supuestos'!$F$16)</f>
        <v/>
      </c>
      <c r="AB163" s="101">
        <f>((('01_Supuestos'!K31*$I163)*'01_Supuestos'!$F$11*($H163-'01_Supuestos'!$F$9))-((('01_Supuestos'!K31*$I163)*'01_Supuestos'!$F$11*($H163-'01_Supuestos'!$F$9))*'01_Supuestos'!$F$12)-(('01_Supuestos'!K31*$I163)*'01_Supuestos'!$F$11*$K163)-(IF(('01_Supuestos'!K31*$I163)&gt;0,'01_Supuestos'!$F$15,0)))-((('01_Supuestos'!K31*$I163)*'01_Supuestos'!$F$11*($H163-'01_Supuestos'!$F$9))*'01_Supuestos'!$F$18)-($J163*'01_Supuestos'!K32)-(IF('01_Supuestos'!K30=MAX('01_Supuestos'!$C$30:$M$30),'01_Supuestos'!$F$19,0))-(MAX(0,(((('01_Supuestos'!K31*$I163)*'01_Supuestos'!$F$11*($H163-'01_Supuestos'!$F$9))-((('01_Supuestos'!K31*$I163)*'01_Supuestos'!$F$11*($H163-'01_Supuestos'!$F$9))*'01_Supuestos'!$F$12)-(('01_Supuestos'!K31*$I163)*'01_Supuestos'!$F$11*$K163)-(IF(('01_Supuestos'!K31*$I163)&gt;0,'01_Supuestos'!$F$15,0)))-($J163*'01_Supuestos'!K33)))*'01_Supuestos'!$F$16)</f>
        <v/>
      </c>
      <c r="AC163" s="101">
        <f>((('01_Supuestos'!L31*$I163)*'01_Supuestos'!$F$11*($H163-'01_Supuestos'!$F$9))-((('01_Supuestos'!L31*$I163)*'01_Supuestos'!$F$11*($H163-'01_Supuestos'!$F$9))*'01_Supuestos'!$F$12)-(('01_Supuestos'!L31*$I163)*'01_Supuestos'!$F$11*$K163)-(IF(('01_Supuestos'!L31*$I163)&gt;0,'01_Supuestos'!$F$15,0)))-((('01_Supuestos'!L31*$I163)*'01_Supuestos'!$F$11*($H163-'01_Supuestos'!$F$9))*'01_Supuestos'!$F$18)-($J163*'01_Supuestos'!L32)-(IF('01_Supuestos'!L30=MAX('01_Supuestos'!$C$30:$M$30),'01_Supuestos'!$F$19,0))-(MAX(0,(((('01_Supuestos'!L31*$I163)*'01_Supuestos'!$F$11*($H163-'01_Supuestos'!$F$9))-((('01_Supuestos'!L31*$I163)*'01_Supuestos'!$F$11*($H163-'01_Supuestos'!$F$9))*'01_Supuestos'!$F$12)-(('01_Supuestos'!L31*$I163)*'01_Supuestos'!$F$11*$K163)-(IF(('01_Supuestos'!L31*$I163)&gt;0,'01_Supuestos'!$F$15,0)))-($J163*'01_Supuestos'!L33)))*'01_Supuestos'!$F$16)</f>
        <v/>
      </c>
      <c r="AD163" s="101">
        <f>((('01_Supuestos'!M31*$I163)*'01_Supuestos'!$F$11*($H163-'01_Supuestos'!$F$9))-((('01_Supuestos'!M31*$I163)*'01_Supuestos'!$F$11*($H163-'01_Supuestos'!$F$9))*'01_Supuestos'!$F$12)-(('01_Supuestos'!M31*$I163)*'01_Supuestos'!$F$11*$K163)-(IF(('01_Supuestos'!M31*$I163)&gt;0,'01_Supuestos'!$F$15,0)))-((('01_Supuestos'!M31*$I163)*'01_Supuestos'!$F$11*($H163-'01_Supuestos'!$F$9))*'01_Supuestos'!$F$18)-($J163*'01_Supuestos'!M32)-(IF('01_Supuestos'!M30=MAX('01_Supuestos'!$C$30:$M$30),'01_Supuestos'!$F$19,0))-(MAX(0,(((('01_Supuestos'!M31*$I163)*'01_Supuestos'!$F$11*($H163-'01_Supuestos'!$F$9))-((('01_Supuestos'!M31*$I163)*'01_Supuestos'!$F$11*($H163-'01_Supuestos'!$F$9))*'01_Supuestos'!$F$12)-(('01_Supuestos'!M31*$I163)*'01_Supuestos'!$F$11*$K163)-(IF(('01_Supuestos'!M31*$I163)&gt;0,'01_Supuestos'!$F$15,0)))-($J163*'01_Supuestos'!M33)))*'01_Supuestos'!$F$16)</f>
        <v/>
      </c>
      <c r="AE163" s="101">
        <f>0</f>
        <v/>
      </c>
      <c r="AF163" s="108">
        <f>IF(S163&gt;R163,"Appraisal+Decision",IF(S163&lt;R163,"Develop Now","Indiferente"))</f>
        <v/>
      </c>
    </row>
    <row r="164">
      <c r="A164" s="6" t="n">
        <v>134</v>
      </c>
      <c r="B164" s="27">
        <f>RAND()</f>
        <v/>
      </c>
      <c r="C164" s="27">
        <f>RAND()</f>
        <v/>
      </c>
      <c r="D164" s="27">
        <f>RAND()</f>
        <v/>
      </c>
      <c r="E164" s="27">
        <f>RAND()</f>
        <v/>
      </c>
      <c r="F164" s="27">
        <f>RAND()</f>
        <v/>
      </c>
      <c r="G164" s="27">
        <f>RAND()</f>
        <v/>
      </c>
      <c r="H164" s="102">
        <f>IF(B164&lt;($B$11-$B$10)/($B$12-$B$10), $B$10+SQRT(B164*($B$11-$B$10)*($B$12-$B$10)), $B$12-SQRT((1-B164)*($B$12-$B$11)*($B$12-$B$10)))</f>
        <v/>
      </c>
      <c r="I164" s="27">
        <f>MAX(0.1,NORMINV(C164,$B$13,$B$14))</f>
        <v/>
      </c>
      <c r="J164" s="102">
        <f>'01_Supuestos'!$F$13*MAX(0.65,NORMINV(D164,1,$B$15))</f>
        <v/>
      </c>
      <c r="K164" s="102">
        <f>'01_Supuestos'!$F$14*MAX(0.6,NORMINV(E164,1,$B$16))</f>
        <v/>
      </c>
      <c r="L164" s="102">
        <f>--(F164&lt;=$B$5)</f>
        <v/>
      </c>
      <c r="M164" s="102">
        <f>IF(L164=1, IF(G164&lt;=$B$6, "+", "-"), IF(G164&lt;=(1-$B$7), "+", "-"))</f>
        <v/>
      </c>
      <c r="N164" s="103">
        <f>IF(M164="+",'05_Bayes_Arbol'!$B$16,'05_Bayes_Arbol'!$B$17)</f>
        <v/>
      </c>
      <c r="O164" s="102">
        <f>SUMPRODUCT(T164:AD164,'01_Supuestos'!$C$34:$M$34)</f>
        <v/>
      </c>
      <c r="P164" s="102">
        <f>N164*O164 + (1-N164)*$B$9</f>
        <v/>
      </c>
      <c r="Q164" s="102">
        <f>--(P164&gt;0)</f>
        <v/>
      </c>
      <c r="R164" s="102">
        <f>IF(L164=1,O164,$B$9)</f>
        <v/>
      </c>
      <c r="S164" s="102">
        <f>-$B$8 + IF(Q164=1, IF(L164=1,O164,$B$9), 0)</f>
        <v/>
      </c>
      <c r="T164" s="101">
        <f>((('01_Supuestos'!C31*$I164)*'01_Supuestos'!$F$11*($H164-'01_Supuestos'!$F$9))-((('01_Supuestos'!C31*$I164)*'01_Supuestos'!$F$11*($H164-'01_Supuestos'!$F$9))*'01_Supuestos'!$F$12)-(('01_Supuestos'!C31*$I164)*'01_Supuestos'!$F$11*$K164)-(IF(('01_Supuestos'!C31*$I164)&gt;0,'01_Supuestos'!$F$15,0)))-((('01_Supuestos'!C31*$I164)*'01_Supuestos'!$F$11*($H164-'01_Supuestos'!$F$9))*'01_Supuestos'!$F$18)-($J164*'01_Supuestos'!C32)-(IF('01_Supuestos'!C30=MAX('01_Supuestos'!$C$30:$M$30),'01_Supuestos'!$F$19,0))-(MAX(0,(((('01_Supuestos'!C31*$I164)*'01_Supuestos'!$F$11*($H164-'01_Supuestos'!$F$9))-((('01_Supuestos'!C31*$I164)*'01_Supuestos'!$F$11*($H164-'01_Supuestos'!$F$9))*'01_Supuestos'!$F$12)-(('01_Supuestos'!C31*$I164)*'01_Supuestos'!$F$11*$K164)-(IF(('01_Supuestos'!C31*$I164)&gt;0,'01_Supuestos'!$F$15,0)))-($J164*'01_Supuestos'!C33)))*'01_Supuestos'!$F$16)</f>
        <v/>
      </c>
      <c r="U164" s="101">
        <f>((('01_Supuestos'!D31*$I164)*'01_Supuestos'!$F$11*($H164-'01_Supuestos'!$F$9))-((('01_Supuestos'!D31*$I164)*'01_Supuestos'!$F$11*($H164-'01_Supuestos'!$F$9))*'01_Supuestos'!$F$12)-(('01_Supuestos'!D31*$I164)*'01_Supuestos'!$F$11*$K164)-(IF(('01_Supuestos'!D31*$I164)&gt;0,'01_Supuestos'!$F$15,0)))-((('01_Supuestos'!D31*$I164)*'01_Supuestos'!$F$11*($H164-'01_Supuestos'!$F$9))*'01_Supuestos'!$F$18)-($J164*'01_Supuestos'!D32)-(IF('01_Supuestos'!D30=MAX('01_Supuestos'!$C$30:$M$30),'01_Supuestos'!$F$19,0))-(MAX(0,(((('01_Supuestos'!D31*$I164)*'01_Supuestos'!$F$11*($H164-'01_Supuestos'!$F$9))-((('01_Supuestos'!D31*$I164)*'01_Supuestos'!$F$11*($H164-'01_Supuestos'!$F$9))*'01_Supuestos'!$F$12)-(('01_Supuestos'!D31*$I164)*'01_Supuestos'!$F$11*$K164)-(IF(('01_Supuestos'!D31*$I164)&gt;0,'01_Supuestos'!$F$15,0)))-($J164*'01_Supuestos'!D33)))*'01_Supuestos'!$F$16)</f>
        <v/>
      </c>
      <c r="V164" s="101">
        <f>((('01_Supuestos'!E31*$I164)*'01_Supuestos'!$F$11*($H164-'01_Supuestos'!$F$9))-((('01_Supuestos'!E31*$I164)*'01_Supuestos'!$F$11*($H164-'01_Supuestos'!$F$9))*'01_Supuestos'!$F$12)-(('01_Supuestos'!E31*$I164)*'01_Supuestos'!$F$11*$K164)-(IF(('01_Supuestos'!E31*$I164)&gt;0,'01_Supuestos'!$F$15,0)))-((('01_Supuestos'!E31*$I164)*'01_Supuestos'!$F$11*($H164-'01_Supuestos'!$F$9))*'01_Supuestos'!$F$18)-($J164*'01_Supuestos'!E32)-(IF('01_Supuestos'!E30=MAX('01_Supuestos'!$C$30:$M$30),'01_Supuestos'!$F$19,0))-(MAX(0,(((('01_Supuestos'!E31*$I164)*'01_Supuestos'!$F$11*($H164-'01_Supuestos'!$F$9))-((('01_Supuestos'!E31*$I164)*'01_Supuestos'!$F$11*($H164-'01_Supuestos'!$F$9))*'01_Supuestos'!$F$12)-(('01_Supuestos'!E31*$I164)*'01_Supuestos'!$F$11*$K164)-(IF(('01_Supuestos'!E31*$I164)&gt;0,'01_Supuestos'!$F$15,0)))-($J164*'01_Supuestos'!E33)))*'01_Supuestos'!$F$16)</f>
        <v/>
      </c>
      <c r="W164" s="101">
        <f>((('01_Supuestos'!F31*$I164)*'01_Supuestos'!$F$11*($H164-'01_Supuestos'!$F$9))-((('01_Supuestos'!F31*$I164)*'01_Supuestos'!$F$11*($H164-'01_Supuestos'!$F$9))*'01_Supuestos'!$F$12)-(('01_Supuestos'!F31*$I164)*'01_Supuestos'!$F$11*$K164)-(IF(('01_Supuestos'!F31*$I164)&gt;0,'01_Supuestos'!$F$15,0)))-((('01_Supuestos'!F31*$I164)*'01_Supuestos'!$F$11*($H164-'01_Supuestos'!$F$9))*'01_Supuestos'!$F$18)-($J164*'01_Supuestos'!F32)-(IF('01_Supuestos'!F30=MAX('01_Supuestos'!$C$30:$M$30),'01_Supuestos'!$F$19,0))-(MAX(0,(((('01_Supuestos'!F31*$I164)*'01_Supuestos'!$F$11*($H164-'01_Supuestos'!$F$9))-((('01_Supuestos'!F31*$I164)*'01_Supuestos'!$F$11*($H164-'01_Supuestos'!$F$9))*'01_Supuestos'!$F$12)-(('01_Supuestos'!F31*$I164)*'01_Supuestos'!$F$11*$K164)-(IF(('01_Supuestos'!F31*$I164)&gt;0,'01_Supuestos'!$F$15,0)))-($J164*'01_Supuestos'!F33)))*'01_Supuestos'!$F$16)</f>
        <v/>
      </c>
      <c r="X164" s="101">
        <f>((('01_Supuestos'!G31*$I164)*'01_Supuestos'!$F$11*($H164-'01_Supuestos'!$F$9))-((('01_Supuestos'!G31*$I164)*'01_Supuestos'!$F$11*($H164-'01_Supuestos'!$F$9))*'01_Supuestos'!$F$12)-(('01_Supuestos'!G31*$I164)*'01_Supuestos'!$F$11*$K164)-(IF(('01_Supuestos'!G31*$I164)&gt;0,'01_Supuestos'!$F$15,0)))-((('01_Supuestos'!G31*$I164)*'01_Supuestos'!$F$11*($H164-'01_Supuestos'!$F$9))*'01_Supuestos'!$F$18)-($J164*'01_Supuestos'!G32)-(IF('01_Supuestos'!G30=MAX('01_Supuestos'!$C$30:$M$30),'01_Supuestos'!$F$19,0))-(MAX(0,(((('01_Supuestos'!G31*$I164)*'01_Supuestos'!$F$11*($H164-'01_Supuestos'!$F$9))-((('01_Supuestos'!G31*$I164)*'01_Supuestos'!$F$11*($H164-'01_Supuestos'!$F$9))*'01_Supuestos'!$F$12)-(('01_Supuestos'!G31*$I164)*'01_Supuestos'!$F$11*$K164)-(IF(('01_Supuestos'!G31*$I164)&gt;0,'01_Supuestos'!$F$15,0)))-($J164*'01_Supuestos'!G33)))*'01_Supuestos'!$F$16)</f>
        <v/>
      </c>
      <c r="Y164" s="101">
        <f>((('01_Supuestos'!H31*$I164)*'01_Supuestos'!$F$11*($H164-'01_Supuestos'!$F$9))-((('01_Supuestos'!H31*$I164)*'01_Supuestos'!$F$11*($H164-'01_Supuestos'!$F$9))*'01_Supuestos'!$F$12)-(('01_Supuestos'!H31*$I164)*'01_Supuestos'!$F$11*$K164)-(IF(('01_Supuestos'!H31*$I164)&gt;0,'01_Supuestos'!$F$15,0)))-((('01_Supuestos'!H31*$I164)*'01_Supuestos'!$F$11*($H164-'01_Supuestos'!$F$9))*'01_Supuestos'!$F$18)-($J164*'01_Supuestos'!H32)-(IF('01_Supuestos'!H30=MAX('01_Supuestos'!$C$30:$M$30),'01_Supuestos'!$F$19,0))-(MAX(0,(((('01_Supuestos'!H31*$I164)*'01_Supuestos'!$F$11*($H164-'01_Supuestos'!$F$9))-((('01_Supuestos'!H31*$I164)*'01_Supuestos'!$F$11*($H164-'01_Supuestos'!$F$9))*'01_Supuestos'!$F$12)-(('01_Supuestos'!H31*$I164)*'01_Supuestos'!$F$11*$K164)-(IF(('01_Supuestos'!H31*$I164)&gt;0,'01_Supuestos'!$F$15,0)))-($J164*'01_Supuestos'!H33)))*'01_Supuestos'!$F$16)</f>
        <v/>
      </c>
      <c r="Z164" s="101">
        <f>((('01_Supuestos'!I31*$I164)*'01_Supuestos'!$F$11*($H164-'01_Supuestos'!$F$9))-((('01_Supuestos'!I31*$I164)*'01_Supuestos'!$F$11*($H164-'01_Supuestos'!$F$9))*'01_Supuestos'!$F$12)-(('01_Supuestos'!I31*$I164)*'01_Supuestos'!$F$11*$K164)-(IF(('01_Supuestos'!I31*$I164)&gt;0,'01_Supuestos'!$F$15,0)))-((('01_Supuestos'!I31*$I164)*'01_Supuestos'!$F$11*($H164-'01_Supuestos'!$F$9))*'01_Supuestos'!$F$18)-($J164*'01_Supuestos'!I32)-(IF('01_Supuestos'!I30=MAX('01_Supuestos'!$C$30:$M$30),'01_Supuestos'!$F$19,0))-(MAX(0,(((('01_Supuestos'!I31*$I164)*'01_Supuestos'!$F$11*($H164-'01_Supuestos'!$F$9))-((('01_Supuestos'!I31*$I164)*'01_Supuestos'!$F$11*($H164-'01_Supuestos'!$F$9))*'01_Supuestos'!$F$12)-(('01_Supuestos'!I31*$I164)*'01_Supuestos'!$F$11*$K164)-(IF(('01_Supuestos'!I31*$I164)&gt;0,'01_Supuestos'!$F$15,0)))-($J164*'01_Supuestos'!I33)))*'01_Supuestos'!$F$16)</f>
        <v/>
      </c>
      <c r="AA164" s="101">
        <f>((('01_Supuestos'!J31*$I164)*'01_Supuestos'!$F$11*($H164-'01_Supuestos'!$F$9))-((('01_Supuestos'!J31*$I164)*'01_Supuestos'!$F$11*($H164-'01_Supuestos'!$F$9))*'01_Supuestos'!$F$12)-(('01_Supuestos'!J31*$I164)*'01_Supuestos'!$F$11*$K164)-(IF(('01_Supuestos'!J31*$I164)&gt;0,'01_Supuestos'!$F$15,0)))-((('01_Supuestos'!J31*$I164)*'01_Supuestos'!$F$11*($H164-'01_Supuestos'!$F$9))*'01_Supuestos'!$F$18)-($J164*'01_Supuestos'!J32)-(IF('01_Supuestos'!J30=MAX('01_Supuestos'!$C$30:$M$30),'01_Supuestos'!$F$19,0))-(MAX(0,(((('01_Supuestos'!J31*$I164)*'01_Supuestos'!$F$11*($H164-'01_Supuestos'!$F$9))-((('01_Supuestos'!J31*$I164)*'01_Supuestos'!$F$11*($H164-'01_Supuestos'!$F$9))*'01_Supuestos'!$F$12)-(('01_Supuestos'!J31*$I164)*'01_Supuestos'!$F$11*$K164)-(IF(('01_Supuestos'!J31*$I164)&gt;0,'01_Supuestos'!$F$15,0)))-($J164*'01_Supuestos'!J33)))*'01_Supuestos'!$F$16)</f>
        <v/>
      </c>
      <c r="AB164" s="101">
        <f>((('01_Supuestos'!K31*$I164)*'01_Supuestos'!$F$11*($H164-'01_Supuestos'!$F$9))-((('01_Supuestos'!K31*$I164)*'01_Supuestos'!$F$11*($H164-'01_Supuestos'!$F$9))*'01_Supuestos'!$F$12)-(('01_Supuestos'!K31*$I164)*'01_Supuestos'!$F$11*$K164)-(IF(('01_Supuestos'!K31*$I164)&gt;0,'01_Supuestos'!$F$15,0)))-((('01_Supuestos'!K31*$I164)*'01_Supuestos'!$F$11*($H164-'01_Supuestos'!$F$9))*'01_Supuestos'!$F$18)-($J164*'01_Supuestos'!K32)-(IF('01_Supuestos'!K30=MAX('01_Supuestos'!$C$30:$M$30),'01_Supuestos'!$F$19,0))-(MAX(0,(((('01_Supuestos'!K31*$I164)*'01_Supuestos'!$F$11*($H164-'01_Supuestos'!$F$9))-((('01_Supuestos'!K31*$I164)*'01_Supuestos'!$F$11*($H164-'01_Supuestos'!$F$9))*'01_Supuestos'!$F$12)-(('01_Supuestos'!K31*$I164)*'01_Supuestos'!$F$11*$K164)-(IF(('01_Supuestos'!K31*$I164)&gt;0,'01_Supuestos'!$F$15,0)))-($J164*'01_Supuestos'!K33)))*'01_Supuestos'!$F$16)</f>
        <v/>
      </c>
      <c r="AC164" s="101">
        <f>((('01_Supuestos'!L31*$I164)*'01_Supuestos'!$F$11*($H164-'01_Supuestos'!$F$9))-((('01_Supuestos'!L31*$I164)*'01_Supuestos'!$F$11*($H164-'01_Supuestos'!$F$9))*'01_Supuestos'!$F$12)-(('01_Supuestos'!L31*$I164)*'01_Supuestos'!$F$11*$K164)-(IF(('01_Supuestos'!L31*$I164)&gt;0,'01_Supuestos'!$F$15,0)))-((('01_Supuestos'!L31*$I164)*'01_Supuestos'!$F$11*($H164-'01_Supuestos'!$F$9))*'01_Supuestos'!$F$18)-($J164*'01_Supuestos'!L32)-(IF('01_Supuestos'!L30=MAX('01_Supuestos'!$C$30:$M$30),'01_Supuestos'!$F$19,0))-(MAX(0,(((('01_Supuestos'!L31*$I164)*'01_Supuestos'!$F$11*($H164-'01_Supuestos'!$F$9))-((('01_Supuestos'!L31*$I164)*'01_Supuestos'!$F$11*($H164-'01_Supuestos'!$F$9))*'01_Supuestos'!$F$12)-(('01_Supuestos'!L31*$I164)*'01_Supuestos'!$F$11*$K164)-(IF(('01_Supuestos'!L31*$I164)&gt;0,'01_Supuestos'!$F$15,0)))-($J164*'01_Supuestos'!L33)))*'01_Supuestos'!$F$16)</f>
        <v/>
      </c>
      <c r="AD164" s="101">
        <f>((('01_Supuestos'!M31*$I164)*'01_Supuestos'!$F$11*($H164-'01_Supuestos'!$F$9))-((('01_Supuestos'!M31*$I164)*'01_Supuestos'!$F$11*($H164-'01_Supuestos'!$F$9))*'01_Supuestos'!$F$12)-(('01_Supuestos'!M31*$I164)*'01_Supuestos'!$F$11*$K164)-(IF(('01_Supuestos'!M31*$I164)&gt;0,'01_Supuestos'!$F$15,0)))-((('01_Supuestos'!M31*$I164)*'01_Supuestos'!$F$11*($H164-'01_Supuestos'!$F$9))*'01_Supuestos'!$F$18)-($J164*'01_Supuestos'!M32)-(IF('01_Supuestos'!M30=MAX('01_Supuestos'!$C$30:$M$30),'01_Supuestos'!$F$19,0))-(MAX(0,(((('01_Supuestos'!M31*$I164)*'01_Supuestos'!$F$11*($H164-'01_Supuestos'!$F$9))-((('01_Supuestos'!M31*$I164)*'01_Supuestos'!$F$11*($H164-'01_Supuestos'!$F$9))*'01_Supuestos'!$F$12)-(('01_Supuestos'!M31*$I164)*'01_Supuestos'!$F$11*$K164)-(IF(('01_Supuestos'!M31*$I164)&gt;0,'01_Supuestos'!$F$15,0)))-($J164*'01_Supuestos'!M33)))*'01_Supuestos'!$F$16)</f>
        <v/>
      </c>
      <c r="AE164" s="101">
        <f>0</f>
        <v/>
      </c>
      <c r="AF164" s="108">
        <f>IF(S164&gt;R164,"Appraisal+Decision",IF(S164&lt;R164,"Develop Now","Indiferente"))</f>
        <v/>
      </c>
    </row>
    <row r="165">
      <c r="A165" s="6" t="n">
        <v>135</v>
      </c>
      <c r="B165" s="27">
        <f>RAND()</f>
        <v/>
      </c>
      <c r="C165" s="27">
        <f>RAND()</f>
        <v/>
      </c>
      <c r="D165" s="27">
        <f>RAND()</f>
        <v/>
      </c>
      <c r="E165" s="27">
        <f>RAND()</f>
        <v/>
      </c>
      <c r="F165" s="27">
        <f>RAND()</f>
        <v/>
      </c>
      <c r="G165" s="27">
        <f>RAND()</f>
        <v/>
      </c>
      <c r="H165" s="102">
        <f>IF(B165&lt;($B$11-$B$10)/($B$12-$B$10), $B$10+SQRT(B165*($B$11-$B$10)*($B$12-$B$10)), $B$12-SQRT((1-B165)*($B$12-$B$11)*($B$12-$B$10)))</f>
        <v/>
      </c>
      <c r="I165" s="27">
        <f>MAX(0.1,NORMINV(C165,$B$13,$B$14))</f>
        <v/>
      </c>
      <c r="J165" s="102">
        <f>'01_Supuestos'!$F$13*MAX(0.65,NORMINV(D165,1,$B$15))</f>
        <v/>
      </c>
      <c r="K165" s="102">
        <f>'01_Supuestos'!$F$14*MAX(0.6,NORMINV(E165,1,$B$16))</f>
        <v/>
      </c>
      <c r="L165" s="102">
        <f>--(F165&lt;=$B$5)</f>
        <v/>
      </c>
      <c r="M165" s="102">
        <f>IF(L165=1, IF(G165&lt;=$B$6, "+", "-"), IF(G165&lt;=(1-$B$7), "+", "-"))</f>
        <v/>
      </c>
      <c r="N165" s="103">
        <f>IF(M165="+",'05_Bayes_Arbol'!$B$16,'05_Bayes_Arbol'!$B$17)</f>
        <v/>
      </c>
      <c r="O165" s="102">
        <f>SUMPRODUCT(T165:AD165,'01_Supuestos'!$C$34:$M$34)</f>
        <v/>
      </c>
      <c r="P165" s="102">
        <f>N165*O165 + (1-N165)*$B$9</f>
        <v/>
      </c>
      <c r="Q165" s="102">
        <f>--(P165&gt;0)</f>
        <v/>
      </c>
      <c r="R165" s="102">
        <f>IF(L165=1,O165,$B$9)</f>
        <v/>
      </c>
      <c r="S165" s="102">
        <f>-$B$8 + IF(Q165=1, IF(L165=1,O165,$B$9), 0)</f>
        <v/>
      </c>
      <c r="T165" s="101">
        <f>((('01_Supuestos'!C31*$I165)*'01_Supuestos'!$F$11*($H165-'01_Supuestos'!$F$9))-((('01_Supuestos'!C31*$I165)*'01_Supuestos'!$F$11*($H165-'01_Supuestos'!$F$9))*'01_Supuestos'!$F$12)-(('01_Supuestos'!C31*$I165)*'01_Supuestos'!$F$11*$K165)-(IF(('01_Supuestos'!C31*$I165)&gt;0,'01_Supuestos'!$F$15,0)))-((('01_Supuestos'!C31*$I165)*'01_Supuestos'!$F$11*($H165-'01_Supuestos'!$F$9))*'01_Supuestos'!$F$18)-($J165*'01_Supuestos'!C32)-(IF('01_Supuestos'!C30=MAX('01_Supuestos'!$C$30:$M$30),'01_Supuestos'!$F$19,0))-(MAX(0,(((('01_Supuestos'!C31*$I165)*'01_Supuestos'!$F$11*($H165-'01_Supuestos'!$F$9))-((('01_Supuestos'!C31*$I165)*'01_Supuestos'!$F$11*($H165-'01_Supuestos'!$F$9))*'01_Supuestos'!$F$12)-(('01_Supuestos'!C31*$I165)*'01_Supuestos'!$F$11*$K165)-(IF(('01_Supuestos'!C31*$I165)&gt;0,'01_Supuestos'!$F$15,0)))-($J165*'01_Supuestos'!C33)))*'01_Supuestos'!$F$16)</f>
        <v/>
      </c>
      <c r="U165" s="101">
        <f>((('01_Supuestos'!D31*$I165)*'01_Supuestos'!$F$11*($H165-'01_Supuestos'!$F$9))-((('01_Supuestos'!D31*$I165)*'01_Supuestos'!$F$11*($H165-'01_Supuestos'!$F$9))*'01_Supuestos'!$F$12)-(('01_Supuestos'!D31*$I165)*'01_Supuestos'!$F$11*$K165)-(IF(('01_Supuestos'!D31*$I165)&gt;0,'01_Supuestos'!$F$15,0)))-((('01_Supuestos'!D31*$I165)*'01_Supuestos'!$F$11*($H165-'01_Supuestos'!$F$9))*'01_Supuestos'!$F$18)-($J165*'01_Supuestos'!D32)-(IF('01_Supuestos'!D30=MAX('01_Supuestos'!$C$30:$M$30),'01_Supuestos'!$F$19,0))-(MAX(0,(((('01_Supuestos'!D31*$I165)*'01_Supuestos'!$F$11*($H165-'01_Supuestos'!$F$9))-((('01_Supuestos'!D31*$I165)*'01_Supuestos'!$F$11*($H165-'01_Supuestos'!$F$9))*'01_Supuestos'!$F$12)-(('01_Supuestos'!D31*$I165)*'01_Supuestos'!$F$11*$K165)-(IF(('01_Supuestos'!D31*$I165)&gt;0,'01_Supuestos'!$F$15,0)))-($J165*'01_Supuestos'!D33)))*'01_Supuestos'!$F$16)</f>
        <v/>
      </c>
      <c r="V165" s="101">
        <f>((('01_Supuestos'!E31*$I165)*'01_Supuestos'!$F$11*($H165-'01_Supuestos'!$F$9))-((('01_Supuestos'!E31*$I165)*'01_Supuestos'!$F$11*($H165-'01_Supuestos'!$F$9))*'01_Supuestos'!$F$12)-(('01_Supuestos'!E31*$I165)*'01_Supuestos'!$F$11*$K165)-(IF(('01_Supuestos'!E31*$I165)&gt;0,'01_Supuestos'!$F$15,0)))-((('01_Supuestos'!E31*$I165)*'01_Supuestos'!$F$11*($H165-'01_Supuestos'!$F$9))*'01_Supuestos'!$F$18)-($J165*'01_Supuestos'!E32)-(IF('01_Supuestos'!E30=MAX('01_Supuestos'!$C$30:$M$30),'01_Supuestos'!$F$19,0))-(MAX(0,(((('01_Supuestos'!E31*$I165)*'01_Supuestos'!$F$11*($H165-'01_Supuestos'!$F$9))-((('01_Supuestos'!E31*$I165)*'01_Supuestos'!$F$11*($H165-'01_Supuestos'!$F$9))*'01_Supuestos'!$F$12)-(('01_Supuestos'!E31*$I165)*'01_Supuestos'!$F$11*$K165)-(IF(('01_Supuestos'!E31*$I165)&gt;0,'01_Supuestos'!$F$15,0)))-($J165*'01_Supuestos'!E33)))*'01_Supuestos'!$F$16)</f>
        <v/>
      </c>
      <c r="W165" s="101">
        <f>((('01_Supuestos'!F31*$I165)*'01_Supuestos'!$F$11*($H165-'01_Supuestos'!$F$9))-((('01_Supuestos'!F31*$I165)*'01_Supuestos'!$F$11*($H165-'01_Supuestos'!$F$9))*'01_Supuestos'!$F$12)-(('01_Supuestos'!F31*$I165)*'01_Supuestos'!$F$11*$K165)-(IF(('01_Supuestos'!F31*$I165)&gt;0,'01_Supuestos'!$F$15,0)))-((('01_Supuestos'!F31*$I165)*'01_Supuestos'!$F$11*($H165-'01_Supuestos'!$F$9))*'01_Supuestos'!$F$18)-($J165*'01_Supuestos'!F32)-(IF('01_Supuestos'!F30=MAX('01_Supuestos'!$C$30:$M$30),'01_Supuestos'!$F$19,0))-(MAX(0,(((('01_Supuestos'!F31*$I165)*'01_Supuestos'!$F$11*($H165-'01_Supuestos'!$F$9))-((('01_Supuestos'!F31*$I165)*'01_Supuestos'!$F$11*($H165-'01_Supuestos'!$F$9))*'01_Supuestos'!$F$12)-(('01_Supuestos'!F31*$I165)*'01_Supuestos'!$F$11*$K165)-(IF(('01_Supuestos'!F31*$I165)&gt;0,'01_Supuestos'!$F$15,0)))-($J165*'01_Supuestos'!F33)))*'01_Supuestos'!$F$16)</f>
        <v/>
      </c>
      <c r="X165" s="101">
        <f>((('01_Supuestos'!G31*$I165)*'01_Supuestos'!$F$11*($H165-'01_Supuestos'!$F$9))-((('01_Supuestos'!G31*$I165)*'01_Supuestos'!$F$11*($H165-'01_Supuestos'!$F$9))*'01_Supuestos'!$F$12)-(('01_Supuestos'!G31*$I165)*'01_Supuestos'!$F$11*$K165)-(IF(('01_Supuestos'!G31*$I165)&gt;0,'01_Supuestos'!$F$15,0)))-((('01_Supuestos'!G31*$I165)*'01_Supuestos'!$F$11*($H165-'01_Supuestos'!$F$9))*'01_Supuestos'!$F$18)-($J165*'01_Supuestos'!G32)-(IF('01_Supuestos'!G30=MAX('01_Supuestos'!$C$30:$M$30),'01_Supuestos'!$F$19,0))-(MAX(0,(((('01_Supuestos'!G31*$I165)*'01_Supuestos'!$F$11*($H165-'01_Supuestos'!$F$9))-((('01_Supuestos'!G31*$I165)*'01_Supuestos'!$F$11*($H165-'01_Supuestos'!$F$9))*'01_Supuestos'!$F$12)-(('01_Supuestos'!G31*$I165)*'01_Supuestos'!$F$11*$K165)-(IF(('01_Supuestos'!G31*$I165)&gt;0,'01_Supuestos'!$F$15,0)))-($J165*'01_Supuestos'!G33)))*'01_Supuestos'!$F$16)</f>
        <v/>
      </c>
      <c r="Y165" s="101">
        <f>((('01_Supuestos'!H31*$I165)*'01_Supuestos'!$F$11*($H165-'01_Supuestos'!$F$9))-((('01_Supuestos'!H31*$I165)*'01_Supuestos'!$F$11*($H165-'01_Supuestos'!$F$9))*'01_Supuestos'!$F$12)-(('01_Supuestos'!H31*$I165)*'01_Supuestos'!$F$11*$K165)-(IF(('01_Supuestos'!H31*$I165)&gt;0,'01_Supuestos'!$F$15,0)))-((('01_Supuestos'!H31*$I165)*'01_Supuestos'!$F$11*($H165-'01_Supuestos'!$F$9))*'01_Supuestos'!$F$18)-($J165*'01_Supuestos'!H32)-(IF('01_Supuestos'!H30=MAX('01_Supuestos'!$C$30:$M$30),'01_Supuestos'!$F$19,0))-(MAX(0,(((('01_Supuestos'!H31*$I165)*'01_Supuestos'!$F$11*($H165-'01_Supuestos'!$F$9))-((('01_Supuestos'!H31*$I165)*'01_Supuestos'!$F$11*($H165-'01_Supuestos'!$F$9))*'01_Supuestos'!$F$12)-(('01_Supuestos'!H31*$I165)*'01_Supuestos'!$F$11*$K165)-(IF(('01_Supuestos'!H31*$I165)&gt;0,'01_Supuestos'!$F$15,0)))-($J165*'01_Supuestos'!H33)))*'01_Supuestos'!$F$16)</f>
        <v/>
      </c>
      <c r="Z165" s="101">
        <f>((('01_Supuestos'!I31*$I165)*'01_Supuestos'!$F$11*($H165-'01_Supuestos'!$F$9))-((('01_Supuestos'!I31*$I165)*'01_Supuestos'!$F$11*($H165-'01_Supuestos'!$F$9))*'01_Supuestos'!$F$12)-(('01_Supuestos'!I31*$I165)*'01_Supuestos'!$F$11*$K165)-(IF(('01_Supuestos'!I31*$I165)&gt;0,'01_Supuestos'!$F$15,0)))-((('01_Supuestos'!I31*$I165)*'01_Supuestos'!$F$11*($H165-'01_Supuestos'!$F$9))*'01_Supuestos'!$F$18)-($J165*'01_Supuestos'!I32)-(IF('01_Supuestos'!I30=MAX('01_Supuestos'!$C$30:$M$30),'01_Supuestos'!$F$19,0))-(MAX(0,(((('01_Supuestos'!I31*$I165)*'01_Supuestos'!$F$11*($H165-'01_Supuestos'!$F$9))-((('01_Supuestos'!I31*$I165)*'01_Supuestos'!$F$11*($H165-'01_Supuestos'!$F$9))*'01_Supuestos'!$F$12)-(('01_Supuestos'!I31*$I165)*'01_Supuestos'!$F$11*$K165)-(IF(('01_Supuestos'!I31*$I165)&gt;0,'01_Supuestos'!$F$15,0)))-($J165*'01_Supuestos'!I33)))*'01_Supuestos'!$F$16)</f>
        <v/>
      </c>
      <c r="AA165" s="101">
        <f>((('01_Supuestos'!J31*$I165)*'01_Supuestos'!$F$11*($H165-'01_Supuestos'!$F$9))-((('01_Supuestos'!J31*$I165)*'01_Supuestos'!$F$11*($H165-'01_Supuestos'!$F$9))*'01_Supuestos'!$F$12)-(('01_Supuestos'!J31*$I165)*'01_Supuestos'!$F$11*$K165)-(IF(('01_Supuestos'!J31*$I165)&gt;0,'01_Supuestos'!$F$15,0)))-((('01_Supuestos'!J31*$I165)*'01_Supuestos'!$F$11*($H165-'01_Supuestos'!$F$9))*'01_Supuestos'!$F$18)-($J165*'01_Supuestos'!J32)-(IF('01_Supuestos'!J30=MAX('01_Supuestos'!$C$30:$M$30),'01_Supuestos'!$F$19,0))-(MAX(0,(((('01_Supuestos'!J31*$I165)*'01_Supuestos'!$F$11*($H165-'01_Supuestos'!$F$9))-((('01_Supuestos'!J31*$I165)*'01_Supuestos'!$F$11*($H165-'01_Supuestos'!$F$9))*'01_Supuestos'!$F$12)-(('01_Supuestos'!J31*$I165)*'01_Supuestos'!$F$11*$K165)-(IF(('01_Supuestos'!J31*$I165)&gt;0,'01_Supuestos'!$F$15,0)))-($J165*'01_Supuestos'!J33)))*'01_Supuestos'!$F$16)</f>
        <v/>
      </c>
      <c r="AB165" s="101">
        <f>((('01_Supuestos'!K31*$I165)*'01_Supuestos'!$F$11*($H165-'01_Supuestos'!$F$9))-((('01_Supuestos'!K31*$I165)*'01_Supuestos'!$F$11*($H165-'01_Supuestos'!$F$9))*'01_Supuestos'!$F$12)-(('01_Supuestos'!K31*$I165)*'01_Supuestos'!$F$11*$K165)-(IF(('01_Supuestos'!K31*$I165)&gt;0,'01_Supuestos'!$F$15,0)))-((('01_Supuestos'!K31*$I165)*'01_Supuestos'!$F$11*($H165-'01_Supuestos'!$F$9))*'01_Supuestos'!$F$18)-($J165*'01_Supuestos'!K32)-(IF('01_Supuestos'!K30=MAX('01_Supuestos'!$C$30:$M$30),'01_Supuestos'!$F$19,0))-(MAX(0,(((('01_Supuestos'!K31*$I165)*'01_Supuestos'!$F$11*($H165-'01_Supuestos'!$F$9))-((('01_Supuestos'!K31*$I165)*'01_Supuestos'!$F$11*($H165-'01_Supuestos'!$F$9))*'01_Supuestos'!$F$12)-(('01_Supuestos'!K31*$I165)*'01_Supuestos'!$F$11*$K165)-(IF(('01_Supuestos'!K31*$I165)&gt;0,'01_Supuestos'!$F$15,0)))-($J165*'01_Supuestos'!K33)))*'01_Supuestos'!$F$16)</f>
        <v/>
      </c>
      <c r="AC165" s="101">
        <f>((('01_Supuestos'!L31*$I165)*'01_Supuestos'!$F$11*($H165-'01_Supuestos'!$F$9))-((('01_Supuestos'!L31*$I165)*'01_Supuestos'!$F$11*($H165-'01_Supuestos'!$F$9))*'01_Supuestos'!$F$12)-(('01_Supuestos'!L31*$I165)*'01_Supuestos'!$F$11*$K165)-(IF(('01_Supuestos'!L31*$I165)&gt;0,'01_Supuestos'!$F$15,0)))-((('01_Supuestos'!L31*$I165)*'01_Supuestos'!$F$11*($H165-'01_Supuestos'!$F$9))*'01_Supuestos'!$F$18)-($J165*'01_Supuestos'!L32)-(IF('01_Supuestos'!L30=MAX('01_Supuestos'!$C$30:$M$30),'01_Supuestos'!$F$19,0))-(MAX(0,(((('01_Supuestos'!L31*$I165)*'01_Supuestos'!$F$11*($H165-'01_Supuestos'!$F$9))-((('01_Supuestos'!L31*$I165)*'01_Supuestos'!$F$11*($H165-'01_Supuestos'!$F$9))*'01_Supuestos'!$F$12)-(('01_Supuestos'!L31*$I165)*'01_Supuestos'!$F$11*$K165)-(IF(('01_Supuestos'!L31*$I165)&gt;0,'01_Supuestos'!$F$15,0)))-($J165*'01_Supuestos'!L33)))*'01_Supuestos'!$F$16)</f>
        <v/>
      </c>
      <c r="AD165" s="101">
        <f>((('01_Supuestos'!M31*$I165)*'01_Supuestos'!$F$11*($H165-'01_Supuestos'!$F$9))-((('01_Supuestos'!M31*$I165)*'01_Supuestos'!$F$11*($H165-'01_Supuestos'!$F$9))*'01_Supuestos'!$F$12)-(('01_Supuestos'!M31*$I165)*'01_Supuestos'!$F$11*$K165)-(IF(('01_Supuestos'!M31*$I165)&gt;0,'01_Supuestos'!$F$15,0)))-((('01_Supuestos'!M31*$I165)*'01_Supuestos'!$F$11*($H165-'01_Supuestos'!$F$9))*'01_Supuestos'!$F$18)-($J165*'01_Supuestos'!M32)-(IF('01_Supuestos'!M30=MAX('01_Supuestos'!$C$30:$M$30),'01_Supuestos'!$F$19,0))-(MAX(0,(((('01_Supuestos'!M31*$I165)*'01_Supuestos'!$F$11*($H165-'01_Supuestos'!$F$9))-((('01_Supuestos'!M31*$I165)*'01_Supuestos'!$F$11*($H165-'01_Supuestos'!$F$9))*'01_Supuestos'!$F$12)-(('01_Supuestos'!M31*$I165)*'01_Supuestos'!$F$11*$K165)-(IF(('01_Supuestos'!M31*$I165)&gt;0,'01_Supuestos'!$F$15,0)))-($J165*'01_Supuestos'!M33)))*'01_Supuestos'!$F$16)</f>
        <v/>
      </c>
      <c r="AE165" s="101">
        <f>0</f>
        <v/>
      </c>
      <c r="AF165" s="108">
        <f>IF(S165&gt;R165,"Appraisal+Decision",IF(S165&lt;R165,"Develop Now","Indiferente"))</f>
        <v/>
      </c>
    </row>
    <row r="166">
      <c r="A166" s="6" t="n">
        <v>136</v>
      </c>
      <c r="B166" s="27">
        <f>RAND()</f>
        <v/>
      </c>
      <c r="C166" s="27">
        <f>RAND()</f>
        <v/>
      </c>
      <c r="D166" s="27">
        <f>RAND()</f>
        <v/>
      </c>
      <c r="E166" s="27">
        <f>RAND()</f>
        <v/>
      </c>
      <c r="F166" s="27">
        <f>RAND()</f>
        <v/>
      </c>
      <c r="G166" s="27">
        <f>RAND()</f>
        <v/>
      </c>
      <c r="H166" s="102">
        <f>IF(B166&lt;($B$11-$B$10)/($B$12-$B$10), $B$10+SQRT(B166*($B$11-$B$10)*($B$12-$B$10)), $B$12-SQRT((1-B166)*($B$12-$B$11)*($B$12-$B$10)))</f>
        <v/>
      </c>
      <c r="I166" s="27">
        <f>MAX(0.1,NORMINV(C166,$B$13,$B$14))</f>
        <v/>
      </c>
      <c r="J166" s="102">
        <f>'01_Supuestos'!$F$13*MAX(0.65,NORMINV(D166,1,$B$15))</f>
        <v/>
      </c>
      <c r="K166" s="102">
        <f>'01_Supuestos'!$F$14*MAX(0.6,NORMINV(E166,1,$B$16))</f>
        <v/>
      </c>
      <c r="L166" s="102">
        <f>--(F166&lt;=$B$5)</f>
        <v/>
      </c>
      <c r="M166" s="102">
        <f>IF(L166=1, IF(G166&lt;=$B$6, "+", "-"), IF(G166&lt;=(1-$B$7), "+", "-"))</f>
        <v/>
      </c>
      <c r="N166" s="103">
        <f>IF(M166="+",'05_Bayes_Arbol'!$B$16,'05_Bayes_Arbol'!$B$17)</f>
        <v/>
      </c>
      <c r="O166" s="102">
        <f>SUMPRODUCT(T166:AD166,'01_Supuestos'!$C$34:$M$34)</f>
        <v/>
      </c>
      <c r="P166" s="102">
        <f>N166*O166 + (1-N166)*$B$9</f>
        <v/>
      </c>
      <c r="Q166" s="102">
        <f>--(P166&gt;0)</f>
        <v/>
      </c>
      <c r="R166" s="102">
        <f>IF(L166=1,O166,$B$9)</f>
        <v/>
      </c>
      <c r="S166" s="102">
        <f>-$B$8 + IF(Q166=1, IF(L166=1,O166,$B$9), 0)</f>
        <v/>
      </c>
      <c r="T166" s="101">
        <f>((('01_Supuestos'!C31*$I166)*'01_Supuestos'!$F$11*($H166-'01_Supuestos'!$F$9))-((('01_Supuestos'!C31*$I166)*'01_Supuestos'!$F$11*($H166-'01_Supuestos'!$F$9))*'01_Supuestos'!$F$12)-(('01_Supuestos'!C31*$I166)*'01_Supuestos'!$F$11*$K166)-(IF(('01_Supuestos'!C31*$I166)&gt;0,'01_Supuestos'!$F$15,0)))-((('01_Supuestos'!C31*$I166)*'01_Supuestos'!$F$11*($H166-'01_Supuestos'!$F$9))*'01_Supuestos'!$F$18)-($J166*'01_Supuestos'!C32)-(IF('01_Supuestos'!C30=MAX('01_Supuestos'!$C$30:$M$30),'01_Supuestos'!$F$19,0))-(MAX(0,(((('01_Supuestos'!C31*$I166)*'01_Supuestos'!$F$11*($H166-'01_Supuestos'!$F$9))-((('01_Supuestos'!C31*$I166)*'01_Supuestos'!$F$11*($H166-'01_Supuestos'!$F$9))*'01_Supuestos'!$F$12)-(('01_Supuestos'!C31*$I166)*'01_Supuestos'!$F$11*$K166)-(IF(('01_Supuestos'!C31*$I166)&gt;0,'01_Supuestos'!$F$15,0)))-($J166*'01_Supuestos'!C33)))*'01_Supuestos'!$F$16)</f>
        <v/>
      </c>
      <c r="U166" s="101">
        <f>((('01_Supuestos'!D31*$I166)*'01_Supuestos'!$F$11*($H166-'01_Supuestos'!$F$9))-((('01_Supuestos'!D31*$I166)*'01_Supuestos'!$F$11*($H166-'01_Supuestos'!$F$9))*'01_Supuestos'!$F$12)-(('01_Supuestos'!D31*$I166)*'01_Supuestos'!$F$11*$K166)-(IF(('01_Supuestos'!D31*$I166)&gt;0,'01_Supuestos'!$F$15,0)))-((('01_Supuestos'!D31*$I166)*'01_Supuestos'!$F$11*($H166-'01_Supuestos'!$F$9))*'01_Supuestos'!$F$18)-($J166*'01_Supuestos'!D32)-(IF('01_Supuestos'!D30=MAX('01_Supuestos'!$C$30:$M$30),'01_Supuestos'!$F$19,0))-(MAX(0,(((('01_Supuestos'!D31*$I166)*'01_Supuestos'!$F$11*($H166-'01_Supuestos'!$F$9))-((('01_Supuestos'!D31*$I166)*'01_Supuestos'!$F$11*($H166-'01_Supuestos'!$F$9))*'01_Supuestos'!$F$12)-(('01_Supuestos'!D31*$I166)*'01_Supuestos'!$F$11*$K166)-(IF(('01_Supuestos'!D31*$I166)&gt;0,'01_Supuestos'!$F$15,0)))-($J166*'01_Supuestos'!D33)))*'01_Supuestos'!$F$16)</f>
        <v/>
      </c>
      <c r="V166" s="101">
        <f>((('01_Supuestos'!E31*$I166)*'01_Supuestos'!$F$11*($H166-'01_Supuestos'!$F$9))-((('01_Supuestos'!E31*$I166)*'01_Supuestos'!$F$11*($H166-'01_Supuestos'!$F$9))*'01_Supuestos'!$F$12)-(('01_Supuestos'!E31*$I166)*'01_Supuestos'!$F$11*$K166)-(IF(('01_Supuestos'!E31*$I166)&gt;0,'01_Supuestos'!$F$15,0)))-((('01_Supuestos'!E31*$I166)*'01_Supuestos'!$F$11*($H166-'01_Supuestos'!$F$9))*'01_Supuestos'!$F$18)-($J166*'01_Supuestos'!E32)-(IF('01_Supuestos'!E30=MAX('01_Supuestos'!$C$30:$M$30),'01_Supuestos'!$F$19,0))-(MAX(0,(((('01_Supuestos'!E31*$I166)*'01_Supuestos'!$F$11*($H166-'01_Supuestos'!$F$9))-((('01_Supuestos'!E31*$I166)*'01_Supuestos'!$F$11*($H166-'01_Supuestos'!$F$9))*'01_Supuestos'!$F$12)-(('01_Supuestos'!E31*$I166)*'01_Supuestos'!$F$11*$K166)-(IF(('01_Supuestos'!E31*$I166)&gt;0,'01_Supuestos'!$F$15,0)))-($J166*'01_Supuestos'!E33)))*'01_Supuestos'!$F$16)</f>
        <v/>
      </c>
      <c r="W166" s="101">
        <f>((('01_Supuestos'!F31*$I166)*'01_Supuestos'!$F$11*($H166-'01_Supuestos'!$F$9))-((('01_Supuestos'!F31*$I166)*'01_Supuestos'!$F$11*($H166-'01_Supuestos'!$F$9))*'01_Supuestos'!$F$12)-(('01_Supuestos'!F31*$I166)*'01_Supuestos'!$F$11*$K166)-(IF(('01_Supuestos'!F31*$I166)&gt;0,'01_Supuestos'!$F$15,0)))-((('01_Supuestos'!F31*$I166)*'01_Supuestos'!$F$11*($H166-'01_Supuestos'!$F$9))*'01_Supuestos'!$F$18)-($J166*'01_Supuestos'!F32)-(IF('01_Supuestos'!F30=MAX('01_Supuestos'!$C$30:$M$30),'01_Supuestos'!$F$19,0))-(MAX(0,(((('01_Supuestos'!F31*$I166)*'01_Supuestos'!$F$11*($H166-'01_Supuestos'!$F$9))-((('01_Supuestos'!F31*$I166)*'01_Supuestos'!$F$11*($H166-'01_Supuestos'!$F$9))*'01_Supuestos'!$F$12)-(('01_Supuestos'!F31*$I166)*'01_Supuestos'!$F$11*$K166)-(IF(('01_Supuestos'!F31*$I166)&gt;0,'01_Supuestos'!$F$15,0)))-($J166*'01_Supuestos'!F33)))*'01_Supuestos'!$F$16)</f>
        <v/>
      </c>
      <c r="X166" s="101">
        <f>((('01_Supuestos'!G31*$I166)*'01_Supuestos'!$F$11*($H166-'01_Supuestos'!$F$9))-((('01_Supuestos'!G31*$I166)*'01_Supuestos'!$F$11*($H166-'01_Supuestos'!$F$9))*'01_Supuestos'!$F$12)-(('01_Supuestos'!G31*$I166)*'01_Supuestos'!$F$11*$K166)-(IF(('01_Supuestos'!G31*$I166)&gt;0,'01_Supuestos'!$F$15,0)))-((('01_Supuestos'!G31*$I166)*'01_Supuestos'!$F$11*($H166-'01_Supuestos'!$F$9))*'01_Supuestos'!$F$18)-($J166*'01_Supuestos'!G32)-(IF('01_Supuestos'!G30=MAX('01_Supuestos'!$C$30:$M$30),'01_Supuestos'!$F$19,0))-(MAX(0,(((('01_Supuestos'!G31*$I166)*'01_Supuestos'!$F$11*($H166-'01_Supuestos'!$F$9))-((('01_Supuestos'!G31*$I166)*'01_Supuestos'!$F$11*($H166-'01_Supuestos'!$F$9))*'01_Supuestos'!$F$12)-(('01_Supuestos'!G31*$I166)*'01_Supuestos'!$F$11*$K166)-(IF(('01_Supuestos'!G31*$I166)&gt;0,'01_Supuestos'!$F$15,0)))-($J166*'01_Supuestos'!G33)))*'01_Supuestos'!$F$16)</f>
        <v/>
      </c>
      <c r="Y166" s="101">
        <f>((('01_Supuestos'!H31*$I166)*'01_Supuestos'!$F$11*($H166-'01_Supuestos'!$F$9))-((('01_Supuestos'!H31*$I166)*'01_Supuestos'!$F$11*($H166-'01_Supuestos'!$F$9))*'01_Supuestos'!$F$12)-(('01_Supuestos'!H31*$I166)*'01_Supuestos'!$F$11*$K166)-(IF(('01_Supuestos'!H31*$I166)&gt;0,'01_Supuestos'!$F$15,0)))-((('01_Supuestos'!H31*$I166)*'01_Supuestos'!$F$11*($H166-'01_Supuestos'!$F$9))*'01_Supuestos'!$F$18)-($J166*'01_Supuestos'!H32)-(IF('01_Supuestos'!H30=MAX('01_Supuestos'!$C$30:$M$30),'01_Supuestos'!$F$19,0))-(MAX(0,(((('01_Supuestos'!H31*$I166)*'01_Supuestos'!$F$11*($H166-'01_Supuestos'!$F$9))-((('01_Supuestos'!H31*$I166)*'01_Supuestos'!$F$11*($H166-'01_Supuestos'!$F$9))*'01_Supuestos'!$F$12)-(('01_Supuestos'!H31*$I166)*'01_Supuestos'!$F$11*$K166)-(IF(('01_Supuestos'!H31*$I166)&gt;0,'01_Supuestos'!$F$15,0)))-($J166*'01_Supuestos'!H33)))*'01_Supuestos'!$F$16)</f>
        <v/>
      </c>
      <c r="Z166" s="101">
        <f>((('01_Supuestos'!I31*$I166)*'01_Supuestos'!$F$11*($H166-'01_Supuestos'!$F$9))-((('01_Supuestos'!I31*$I166)*'01_Supuestos'!$F$11*($H166-'01_Supuestos'!$F$9))*'01_Supuestos'!$F$12)-(('01_Supuestos'!I31*$I166)*'01_Supuestos'!$F$11*$K166)-(IF(('01_Supuestos'!I31*$I166)&gt;0,'01_Supuestos'!$F$15,0)))-((('01_Supuestos'!I31*$I166)*'01_Supuestos'!$F$11*($H166-'01_Supuestos'!$F$9))*'01_Supuestos'!$F$18)-($J166*'01_Supuestos'!I32)-(IF('01_Supuestos'!I30=MAX('01_Supuestos'!$C$30:$M$30),'01_Supuestos'!$F$19,0))-(MAX(0,(((('01_Supuestos'!I31*$I166)*'01_Supuestos'!$F$11*($H166-'01_Supuestos'!$F$9))-((('01_Supuestos'!I31*$I166)*'01_Supuestos'!$F$11*($H166-'01_Supuestos'!$F$9))*'01_Supuestos'!$F$12)-(('01_Supuestos'!I31*$I166)*'01_Supuestos'!$F$11*$K166)-(IF(('01_Supuestos'!I31*$I166)&gt;0,'01_Supuestos'!$F$15,0)))-($J166*'01_Supuestos'!I33)))*'01_Supuestos'!$F$16)</f>
        <v/>
      </c>
      <c r="AA166" s="101">
        <f>((('01_Supuestos'!J31*$I166)*'01_Supuestos'!$F$11*($H166-'01_Supuestos'!$F$9))-((('01_Supuestos'!J31*$I166)*'01_Supuestos'!$F$11*($H166-'01_Supuestos'!$F$9))*'01_Supuestos'!$F$12)-(('01_Supuestos'!J31*$I166)*'01_Supuestos'!$F$11*$K166)-(IF(('01_Supuestos'!J31*$I166)&gt;0,'01_Supuestos'!$F$15,0)))-((('01_Supuestos'!J31*$I166)*'01_Supuestos'!$F$11*($H166-'01_Supuestos'!$F$9))*'01_Supuestos'!$F$18)-($J166*'01_Supuestos'!J32)-(IF('01_Supuestos'!J30=MAX('01_Supuestos'!$C$30:$M$30),'01_Supuestos'!$F$19,0))-(MAX(0,(((('01_Supuestos'!J31*$I166)*'01_Supuestos'!$F$11*($H166-'01_Supuestos'!$F$9))-((('01_Supuestos'!J31*$I166)*'01_Supuestos'!$F$11*($H166-'01_Supuestos'!$F$9))*'01_Supuestos'!$F$12)-(('01_Supuestos'!J31*$I166)*'01_Supuestos'!$F$11*$K166)-(IF(('01_Supuestos'!J31*$I166)&gt;0,'01_Supuestos'!$F$15,0)))-($J166*'01_Supuestos'!J33)))*'01_Supuestos'!$F$16)</f>
        <v/>
      </c>
      <c r="AB166" s="101">
        <f>((('01_Supuestos'!K31*$I166)*'01_Supuestos'!$F$11*($H166-'01_Supuestos'!$F$9))-((('01_Supuestos'!K31*$I166)*'01_Supuestos'!$F$11*($H166-'01_Supuestos'!$F$9))*'01_Supuestos'!$F$12)-(('01_Supuestos'!K31*$I166)*'01_Supuestos'!$F$11*$K166)-(IF(('01_Supuestos'!K31*$I166)&gt;0,'01_Supuestos'!$F$15,0)))-((('01_Supuestos'!K31*$I166)*'01_Supuestos'!$F$11*($H166-'01_Supuestos'!$F$9))*'01_Supuestos'!$F$18)-($J166*'01_Supuestos'!K32)-(IF('01_Supuestos'!K30=MAX('01_Supuestos'!$C$30:$M$30),'01_Supuestos'!$F$19,0))-(MAX(0,(((('01_Supuestos'!K31*$I166)*'01_Supuestos'!$F$11*($H166-'01_Supuestos'!$F$9))-((('01_Supuestos'!K31*$I166)*'01_Supuestos'!$F$11*($H166-'01_Supuestos'!$F$9))*'01_Supuestos'!$F$12)-(('01_Supuestos'!K31*$I166)*'01_Supuestos'!$F$11*$K166)-(IF(('01_Supuestos'!K31*$I166)&gt;0,'01_Supuestos'!$F$15,0)))-($J166*'01_Supuestos'!K33)))*'01_Supuestos'!$F$16)</f>
        <v/>
      </c>
      <c r="AC166" s="101">
        <f>((('01_Supuestos'!L31*$I166)*'01_Supuestos'!$F$11*($H166-'01_Supuestos'!$F$9))-((('01_Supuestos'!L31*$I166)*'01_Supuestos'!$F$11*($H166-'01_Supuestos'!$F$9))*'01_Supuestos'!$F$12)-(('01_Supuestos'!L31*$I166)*'01_Supuestos'!$F$11*$K166)-(IF(('01_Supuestos'!L31*$I166)&gt;0,'01_Supuestos'!$F$15,0)))-((('01_Supuestos'!L31*$I166)*'01_Supuestos'!$F$11*($H166-'01_Supuestos'!$F$9))*'01_Supuestos'!$F$18)-($J166*'01_Supuestos'!L32)-(IF('01_Supuestos'!L30=MAX('01_Supuestos'!$C$30:$M$30),'01_Supuestos'!$F$19,0))-(MAX(0,(((('01_Supuestos'!L31*$I166)*'01_Supuestos'!$F$11*($H166-'01_Supuestos'!$F$9))-((('01_Supuestos'!L31*$I166)*'01_Supuestos'!$F$11*($H166-'01_Supuestos'!$F$9))*'01_Supuestos'!$F$12)-(('01_Supuestos'!L31*$I166)*'01_Supuestos'!$F$11*$K166)-(IF(('01_Supuestos'!L31*$I166)&gt;0,'01_Supuestos'!$F$15,0)))-($J166*'01_Supuestos'!L33)))*'01_Supuestos'!$F$16)</f>
        <v/>
      </c>
      <c r="AD166" s="101">
        <f>((('01_Supuestos'!M31*$I166)*'01_Supuestos'!$F$11*($H166-'01_Supuestos'!$F$9))-((('01_Supuestos'!M31*$I166)*'01_Supuestos'!$F$11*($H166-'01_Supuestos'!$F$9))*'01_Supuestos'!$F$12)-(('01_Supuestos'!M31*$I166)*'01_Supuestos'!$F$11*$K166)-(IF(('01_Supuestos'!M31*$I166)&gt;0,'01_Supuestos'!$F$15,0)))-((('01_Supuestos'!M31*$I166)*'01_Supuestos'!$F$11*($H166-'01_Supuestos'!$F$9))*'01_Supuestos'!$F$18)-($J166*'01_Supuestos'!M32)-(IF('01_Supuestos'!M30=MAX('01_Supuestos'!$C$30:$M$30),'01_Supuestos'!$F$19,0))-(MAX(0,(((('01_Supuestos'!M31*$I166)*'01_Supuestos'!$F$11*($H166-'01_Supuestos'!$F$9))-((('01_Supuestos'!M31*$I166)*'01_Supuestos'!$F$11*($H166-'01_Supuestos'!$F$9))*'01_Supuestos'!$F$12)-(('01_Supuestos'!M31*$I166)*'01_Supuestos'!$F$11*$K166)-(IF(('01_Supuestos'!M31*$I166)&gt;0,'01_Supuestos'!$F$15,0)))-($J166*'01_Supuestos'!M33)))*'01_Supuestos'!$F$16)</f>
        <v/>
      </c>
      <c r="AE166" s="101">
        <f>0</f>
        <v/>
      </c>
      <c r="AF166" s="108">
        <f>IF(S166&gt;R166,"Appraisal+Decision",IF(S166&lt;R166,"Develop Now","Indiferente"))</f>
        <v/>
      </c>
    </row>
    <row r="167">
      <c r="A167" s="6" t="n">
        <v>137</v>
      </c>
      <c r="B167" s="27">
        <f>RAND()</f>
        <v/>
      </c>
      <c r="C167" s="27">
        <f>RAND()</f>
        <v/>
      </c>
      <c r="D167" s="27">
        <f>RAND()</f>
        <v/>
      </c>
      <c r="E167" s="27">
        <f>RAND()</f>
        <v/>
      </c>
      <c r="F167" s="27">
        <f>RAND()</f>
        <v/>
      </c>
      <c r="G167" s="27">
        <f>RAND()</f>
        <v/>
      </c>
      <c r="H167" s="102">
        <f>IF(B167&lt;($B$11-$B$10)/($B$12-$B$10), $B$10+SQRT(B167*($B$11-$B$10)*($B$12-$B$10)), $B$12-SQRT((1-B167)*($B$12-$B$11)*($B$12-$B$10)))</f>
        <v/>
      </c>
      <c r="I167" s="27">
        <f>MAX(0.1,NORMINV(C167,$B$13,$B$14))</f>
        <v/>
      </c>
      <c r="J167" s="102">
        <f>'01_Supuestos'!$F$13*MAX(0.65,NORMINV(D167,1,$B$15))</f>
        <v/>
      </c>
      <c r="K167" s="102">
        <f>'01_Supuestos'!$F$14*MAX(0.6,NORMINV(E167,1,$B$16))</f>
        <v/>
      </c>
      <c r="L167" s="102">
        <f>--(F167&lt;=$B$5)</f>
        <v/>
      </c>
      <c r="M167" s="102">
        <f>IF(L167=1, IF(G167&lt;=$B$6, "+", "-"), IF(G167&lt;=(1-$B$7), "+", "-"))</f>
        <v/>
      </c>
      <c r="N167" s="103">
        <f>IF(M167="+",'05_Bayes_Arbol'!$B$16,'05_Bayes_Arbol'!$B$17)</f>
        <v/>
      </c>
      <c r="O167" s="102">
        <f>SUMPRODUCT(T167:AD167,'01_Supuestos'!$C$34:$M$34)</f>
        <v/>
      </c>
      <c r="P167" s="102">
        <f>N167*O167 + (1-N167)*$B$9</f>
        <v/>
      </c>
      <c r="Q167" s="102">
        <f>--(P167&gt;0)</f>
        <v/>
      </c>
      <c r="R167" s="102">
        <f>IF(L167=1,O167,$B$9)</f>
        <v/>
      </c>
      <c r="S167" s="102">
        <f>-$B$8 + IF(Q167=1, IF(L167=1,O167,$B$9), 0)</f>
        <v/>
      </c>
      <c r="T167" s="101">
        <f>((('01_Supuestos'!C31*$I167)*'01_Supuestos'!$F$11*($H167-'01_Supuestos'!$F$9))-((('01_Supuestos'!C31*$I167)*'01_Supuestos'!$F$11*($H167-'01_Supuestos'!$F$9))*'01_Supuestos'!$F$12)-(('01_Supuestos'!C31*$I167)*'01_Supuestos'!$F$11*$K167)-(IF(('01_Supuestos'!C31*$I167)&gt;0,'01_Supuestos'!$F$15,0)))-((('01_Supuestos'!C31*$I167)*'01_Supuestos'!$F$11*($H167-'01_Supuestos'!$F$9))*'01_Supuestos'!$F$18)-($J167*'01_Supuestos'!C32)-(IF('01_Supuestos'!C30=MAX('01_Supuestos'!$C$30:$M$30),'01_Supuestos'!$F$19,0))-(MAX(0,(((('01_Supuestos'!C31*$I167)*'01_Supuestos'!$F$11*($H167-'01_Supuestos'!$F$9))-((('01_Supuestos'!C31*$I167)*'01_Supuestos'!$F$11*($H167-'01_Supuestos'!$F$9))*'01_Supuestos'!$F$12)-(('01_Supuestos'!C31*$I167)*'01_Supuestos'!$F$11*$K167)-(IF(('01_Supuestos'!C31*$I167)&gt;0,'01_Supuestos'!$F$15,0)))-($J167*'01_Supuestos'!C33)))*'01_Supuestos'!$F$16)</f>
        <v/>
      </c>
      <c r="U167" s="101">
        <f>((('01_Supuestos'!D31*$I167)*'01_Supuestos'!$F$11*($H167-'01_Supuestos'!$F$9))-((('01_Supuestos'!D31*$I167)*'01_Supuestos'!$F$11*($H167-'01_Supuestos'!$F$9))*'01_Supuestos'!$F$12)-(('01_Supuestos'!D31*$I167)*'01_Supuestos'!$F$11*$K167)-(IF(('01_Supuestos'!D31*$I167)&gt;0,'01_Supuestos'!$F$15,0)))-((('01_Supuestos'!D31*$I167)*'01_Supuestos'!$F$11*($H167-'01_Supuestos'!$F$9))*'01_Supuestos'!$F$18)-($J167*'01_Supuestos'!D32)-(IF('01_Supuestos'!D30=MAX('01_Supuestos'!$C$30:$M$30),'01_Supuestos'!$F$19,0))-(MAX(0,(((('01_Supuestos'!D31*$I167)*'01_Supuestos'!$F$11*($H167-'01_Supuestos'!$F$9))-((('01_Supuestos'!D31*$I167)*'01_Supuestos'!$F$11*($H167-'01_Supuestos'!$F$9))*'01_Supuestos'!$F$12)-(('01_Supuestos'!D31*$I167)*'01_Supuestos'!$F$11*$K167)-(IF(('01_Supuestos'!D31*$I167)&gt;0,'01_Supuestos'!$F$15,0)))-($J167*'01_Supuestos'!D33)))*'01_Supuestos'!$F$16)</f>
        <v/>
      </c>
      <c r="V167" s="101">
        <f>((('01_Supuestos'!E31*$I167)*'01_Supuestos'!$F$11*($H167-'01_Supuestos'!$F$9))-((('01_Supuestos'!E31*$I167)*'01_Supuestos'!$F$11*($H167-'01_Supuestos'!$F$9))*'01_Supuestos'!$F$12)-(('01_Supuestos'!E31*$I167)*'01_Supuestos'!$F$11*$K167)-(IF(('01_Supuestos'!E31*$I167)&gt;0,'01_Supuestos'!$F$15,0)))-((('01_Supuestos'!E31*$I167)*'01_Supuestos'!$F$11*($H167-'01_Supuestos'!$F$9))*'01_Supuestos'!$F$18)-($J167*'01_Supuestos'!E32)-(IF('01_Supuestos'!E30=MAX('01_Supuestos'!$C$30:$M$30),'01_Supuestos'!$F$19,0))-(MAX(0,(((('01_Supuestos'!E31*$I167)*'01_Supuestos'!$F$11*($H167-'01_Supuestos'!$F$9))-((('01_Supuestos'!E31*$I167)*'01_Supuestos'!$F$11*($H167-'01_Supuestos'!$F$9))*'01_Supuestos'!$F$12)-(('01_Supuestos'!E31*$I167)*'01_Supuestos'!$F$11*$K167)-(IF(('01_Supuestos'!E31*$I167)&gt;0,'01_Supuestos'!$F$15,0)))-($J167*'01_Supuestos'!E33)))*'01_Supuestos'!$F$16)</f>
        <v/>
      </c>
      <c r="W167" s="101">
        <f>((('01_Supuestos'!F31*$I167)*'01_Supuestos'!$F$11*($H167-'01_Supuestos'!$F$9))-((('01_Supuestos'!F31*$I167)*'01_Supuestos'!$F$11*($H167-'01_Supuestos'!$F$9))*'01_Supuestos'!$F$12)-(('01_Supuestos'!F31*$I167)*'01_Supuestos'!$F$11*$K167)-(IF(('01_Supuestos'!F31*$I167)&gt;0,'01_Supuestos'!$F$15,0)))-((('01_Supuestos'!F31*$I167)*'01_Supuestos'!$F$11*($H167-'01_Supuestos'!$F$9))*'01_Supuestos'!$F$18)-($J167*'01_Supuestos'!F32)-(IF('01_Supuestos'!F30=MAX('01_Supuestos'!$C$30:$M$30),'01_Supuestos'!$F$19,0))-(MAX(0,(((('01_Supuestos'!F31*$I167)*'01_Supuestos'!$F$11*($H167-'01_Supuestos'!$F$9))-((('01_Supuestos'!F31*$I167)*'01_Supuestos'!$F$11*($H167-'01_Supuestos'!$F$9))*'01_Supuestos'!$F$12)-(('01_Supuestos'!F31*$I167)*'01_Supuestos'!$F$11*$K167)-(IF(('01_Supuestos'!F31*$I167)&gt;0,'01_Supuestos'!$F$15,0)))-($J167*'01_Supuestos'!F33)))*'01_Supuestos'!$F$16)</f>
        <v/>
      </c>
      <c r="X167" s="101">
        <f>((('01_Supuestos'!G31*$I167)*'01_Supuestos'!$F$11*($H167-'01_Supuestos'!$F$9))-((('01_Supuestos'!G31*$I167)*'01_Supuestos'!$F$11*($H167-'01_Supuestos'!$F$9))*'01_Supuestos'!$F$12)-(('01_Supuestos'!G31*$I167)*'01_Supuestos'!$F$11*$K167)-(IF(('01_Supuestos'!G31*$I167)&gt;0,'01_Supuestos'!$F$15,0)))-((('01_Supuestos'!G31*$I167)*'01_Supuestos'!$F$11*($H167-'01_Supuestos'!$F$9))*'01_Supuestos'!$F$18)-($J167*'01_Supuestos'!G32)-(IF('01_Supuestos'!G30=MAX('01_Supuestos'!$C$30:$M$30),'01_Supuestos'!$F$19,0))-(MAX(0,(((('01_Supuestos'!G31*$I167)*'01_Supuestos'!$F$11*($H167-'01_Supuestos'!$F$9))-((('01_Supuestos'!G31*$I167)*'01_Supuestos'!$F$11*($H167-'01_Supuestos'!$F$9))*'01_Supuestos'!$F$12)-(('01_Supuestos'!G31*$I167)*'01_Supuestos'!$F$11*$K167)-(IF(('01_Supuestos'!G31*$I167)&gt;0,'01_Supuestos'!$F$15,0)))-($J167*'01_Supuestos'!G33)))*'01_Supuestos'!$F$16)</f>
        <v/>
      </c>
      <c r="Y167" s="101">
        <f>((('01_Supuestos'!H31*$I167)*'01_Supuestos'!$F$11*($H167-'01_Supuestos'!$F$9))-((('01_Supuestos'!H31*$I167)*'01_Supuestos'!$F$11*($H167-'01_Supuestos'!$F$9))*'01_Supuestos'!$F$12)-(('01_Supuestos'!H31*$I167)*'01_Supuestos'!$F$11*$K167)-(IF(('01_Supuestos'!H31*$I167)&gt;0,'01_Supuestos'!$F$15,0)))-((('01_Supuestos'!H31*$I167)*'01_Supuestos'!$F$11*($H167-'01_Supuestos'!$F$9))*'01_Supuestos'!$F$18)-($J167*'01_Supuestos'!H32)-(IF('01_Supuestos'!H30=MAX('01_Supuestos'!$C$30:$M$30),'01_Supuestos'!$F$19,0))-(MAX(0,(((('01_Supuestos'!H31*$I167)*'01_Supuestos'!$F$11*($H167-'01_Supuestos'!$F$9))-((('01_Supuestos'!H31*$I167)*'01_Supuestos'!$F$11*($H167-'01_Supuestos'!$F$9))*'01_Supuestos'!$F$12)-(('01_Supuestos'!H31*$I167)*'01_Supuestos'!$F$11*$K167)-(IF(('01_Supuestos'!H31*$I167)&gt;0,'01_Supuestos'!$F$15,0)))-($J167*'01_Supuestos'!H33)))*'01_Supuestos'!$F$16)</f>
        <v/>
      </c>
      <c r="Z167" s="101">
        <f>((('01_Supuestos'!I31*$I167)*'01_Supuestos'!$F$11*($H167-'01_Supuestos'!$F$9))-((('01_Supuestos'!I31*$I167)*'01_Supuestos'!$F$11*($H167-'01_Supuestos'!$F$9))*'01_Supuestos'!$F$12)-(('01_Supuestos'!I31*$I167)*'01_Supuestos'!$F$11*$K167)-(IF(('01_Supuestos'!I31*$I167)&gt;0,'01_Supuestos'!$F$15,0)))-((('01_Supuestos'!I31*$I167)*'01_Supuestos'!$F$11*($H167-'01_Supuestos'!$F$9))*'01_Supuestos'!$F$18)-($J167*'01_Supuestos'!I32)-(IF('01_Supuestos'!I30=MAX('01_Supuestos'!$C$30:$M$30),'01_Supuestos'!$F$19,0))-(MAX(0,(((('01_Supuestos'!I31*$I167)*'01_Supuestos'!$F$11*($H167-'01_Supuestos'!$F$9))-((('01_Supuestos'!I31*$I167)*'01_Supuestos'!$F$11*($H167-'01_Supuestos'!$F$9))*'01_Supuestos'!$F$12)-(('01_Supuestos'!I31*$I167)*'01_Supuestos'!$F$11*$K167)-(IF(('01_Supuestos'!I31*$I167)&gt;0,'01_Supuestos'!$F$15,0)))-($J167*'01_Supuestos'!I33)))*'01_Supuestos'!$F$16)</f>
        <v/>
      </c>
      <c r="AA167" s="101">
        <f>((('01_Supuestos'!J31*$I167)*'01_Supuestos'!$F$11*($H167-'01_Supuestos'!$F$9))-((('01_Supuestos'!J31*$I167)*'01_Supuestos'!$F$11*($H167-'01_Supuestos'!$F$9))*'01_Supuestos'!$F$12)-(('01_Supuestos'!J31*$I167)*'01_Supuestos'!$F$11*$K167)-(IF(('01_Supuestos'!J31*$I167)&gt;0,'01_Supuestos'!$F$15,0)))-((('01_Supuestos'!J31*$I167)*'01_Supuestos'!$F$11*($H167-'01_Supuestos'!$F$9))*'01_Supuestos'!$F$18)-($J167*'01_Supuestos'!J32)-(IF('01_Supuestos'!J30=MAX('01_Supuestos'!$C$30:$M$30),'01_Supuestos'!$F$19,0))-(MAX(0,(((('01_Supuestos'!J31*$I167)*'01_Supuestos'!$F$11*($H167-'01_Supuestos'!$F$9))-((('01_Supuestos'!J31*$I167)*'01_Supuestos'!$F$11*($H167-'01_Supuestos'!$F$9))*'01_Supuestos'!$F$12)-(('01_Supuestos'!J31*$I167)*'01_Supuestos'!$F$11*$K167)-(IF(('01_Supuestos'!J31*$I167)&gt;0,'01_Supuestos'!$F$15,0)))-($J167*'01_Supuestos'!J33)))*'01_Supuestos'!$F$16)</f>
        <v/>
      </c>
      <c r="AB167" s="101">
        <f>((('01_Supuestos'!K31*$I167)*'01_Supuestos'!$F$11*($H167-'01_Supuestos'!$F$9))-((('01_Supuestos'!K31*$I167)*'01_Supuestos'!$F$11*($H167-'01_Supuestos'!$F$9))*'01_Supuestos'!$F$12)-(('01_Supuestos'!K31*$I167)*'01_Supuestos'!$F$11*$K167)-(IF(('01_Supuestos'!K31*$I167)&gt;0,'01_Supuestos'!$F$15,0)))-((('01_Supuestos'!K31*$I167)*'01_Supuestos'!$F$11*($H167-'01_Supuestos'!$F$9))*'01_Supuestos'!$F$18)-($J167*'01_Supuestos'!K32)-(IF('01_Supuestos'!K30=MAX('01_Supuestos'!$C$30:$M$30),'01_Supuestos'!$F$19,0))-(MAX(0,(((('01_Supuestos'!K31*$I167)*'01_Supuestos'!$F$11*($H167-'01_Supuestos'!$F$9))-((('01_Supuestos'!K31*$I167)*'01_Supuestos'!$F$11*($H167-'01_Supuestos'!$F$9))*'01_Supuestos'!$F$12)-(('01_Supuestos'!K31*$I167)*'01_Supuestos'!$F$11*$K167)-(IF(('01_Supuestos'!K31*$I167)&gt;0,'01_Supuestos'!$F$15,0)))-($J167*'01_Supuestos'!K33)))*'01_Supuestos'!$F$16)</f>
        <v/>
      </c>
      <c r="AC167" s="101">
        <f>((('01_Supuestos'!L31*$I167)*'01_Supuestos'!$F$11*($H167-'01_Supuestos'!$F$9))-((('01_Supuestos'!L31*$I167)*'01_Supuestos'!$F$11*($H167-'01_Supuestos'!$F$9))*'01_Supuestos'!$F$12)-(('01_Supuestos'!L31*$I167)*'01_Supuestos'!$F$11*$K167)-(IF(('01_Supuestos'!L31*$I167)&gt;0,'01_Supuestos'!$F$15,0)))-((('01_Supuestos'!L31*$I167)*'01_Supuestos'!$F$11*($H167-'01_Supuestos'!$F$9))*'01_Supuestos'!$F$18)-($J167*'01_Supuestos'!L32)-(IF('01_Supuestos'!L30=MAX('01_Supuestos'!$C$30:$M$30),'01_Supuestos'!$F$19,0))-(MAX(0,(((('01_Supuestos'!L31*$I167)*'01_Supuestos'!$F$11*($H167-'01_Supuestos'!$F$9))-((('01_Supuestos'!L31*$I167)*'01_Supuestos'!$F$11*($H167-'01_Supuestos'!$F$9))*'01_Supuestos'!$F$12)-(('01_Supuestos'!L31*$I167)*'01_Supuestos'!$F$11*$K167)-(IF(('01_Supuestos'!L31*$I167)&gt;0,'01_Supuestos'!$F$15,0)))-($J167*'01_Supuestos'!L33)))*'01_Supuestos'!$F$16)</f>
        <v/>
      </c>
      <c r="AD167" s="101">
        <f>((('01_Supuestos'!M31*$I167)*'01_Supuestos'!$F$11*($H167-'01_Supuestos'!$F$9))-((('01_Supuestos'!M31*$I167)*'01_Supuestos'!$F$11*($H167-'01_Supuestos'!$F$9))*'01_Supuestos'!$F$12)-(('01_Supuestos'!M31*$I167)*'01_Supuestos'!$F$11*$K167)-(IF(('01_Supuestos'!M31*$I167)&gt;0,'01_Supuestos'!$F$15,0)))-((('01_Supuestos'!M31*$I167)*'01_Supuestos'!$F$11*($H167-'01_Supuestos'!$F$9))*'01_Supuestos'!$F$18)-($J167*'01_Supuestos'!M32)-(IF('01_Supuestos'!M30=MAX('01_Supuestos'!$C$30:$M$30),'01_Supuestos'!$F$19,0))-(MAX(0,(((('01_Supuestos'!M31*$I167)*'01_Supuestos'!$F$11*($H167-'01_Supuestos'!$F$9))-((('01_Supuestos'!M31*$I167)*'01_Supuestos'!$F$11*($H167-'01_Supuestos'!$F$9))*'01_Supuestos'!$F$12)-(('01_Supuestos'!M31*$I167)*'01_Supuestos'!$F$11*$K167)-(IF(('01_Supuestos'!M31*$I167)&gt;0,'01_Supuestos'!$F$15,0)))-($J167*'01_Supuestos'!M33)))*'01_Supuestos'!$F$16)</f>
        <v/>
      </c>
      <c r="AE167" s="101">
        <f>0</f>
        <v/>
      </c>
      <c r="AF167" s="108">
        <f>IF(S167&gt;R167,"Appraisal+Decision",IF(S167&lt;R167,"Develop Now","Indiferente"))</f>
        <v/>
      </c>
    </row>
    <row r="168">
      <c r="A168" s="6" t="n">
        <v>138</v>
      </c>
      <c r="B168" s="27">
        <f>RAND()</f>
        <v/>
      </c>
      <c r="C168" s="27">
        <f>RAND()</f>
        <v/>
      </c>
      <c r="D168" s="27">
        <f>RAND()</f>
        <v/>
      </c>
      <c r="E168" s="27">
        <f>RAND()</f>
        <v/>
      </c>
      <c r="F168" s="27">
        <f>RAND()</f>
        <v/>
      </c>
      <c r="G168" s="27">
        <f>RAND()</f>
        <v/>
      </c>
      <c r="H168" s="102">
        <f>IF(B168&lt;($B$11-$B$10)/($B$12-$B$10), $B$10+SQRT(B168*($B$11-$B$10)*($B$12-$B$10)), $B$12-SQRT((1-B168)*($B$12-$B$11)*($B$12-$B$10)))</f>
        <v/>
      </c>
      <c r="I168" s="27">
        <f>MAX(0.1,NORMINV(C168,$B$13,$B$14))</f>
        <v/>
      </c>
      <c r="J168" s="102">
        <f>'01_Supuestos'!$F$13*MAX(0.65,NORMINV(D168,1,$B$15))</f>
        <v/>
      </c>
      <c r="K168" s="102">
        <f>'01_Supuestos'!$F$14*MAX(0.6,NORMINV(E168,1,$B$16))</f>
        <v/>
      </c>
      <c r="L168" s="102">
        <f>--(F168&lt;=$B$5)</f>
        <v/>
      </c>
      <c r="M168" s="102">
        <f>IF(L168=1, IF(G168&lt;=$B$6, "+", "-"), IF(G168&lt;=(1-$B$7), "+", "-"))</f>
        <v/>
      </c>
      <c r="N168" s="103">
        <f>IF(M168="+",'05_Bayes_Arbol'!$B$16,'05_Bayes_Arbol'!$B$17)</f>
        <v/>
      </c>
      <c r="O168" s="102">
        <f>SUMPRODUCT(T168:AD168,'01_Supuestos'!$C$34:$M$34)</f>
        <v/>
      </c>
      <c r="P168" s="102">
        <f>N168*O168 + (1-N168)*$B$9</f>
        <v/>
      </c>
      <c r="Q168" s="102">
        <f>--(P168&gt;0)</f>
        <v/>
      </c>
      <c r="R168" s="102">
        <f>IF(L168=1,O168,$B$9)</f>
        <v/>
      </c>
      <c r="S168" s="102">
        <f>-$B$8 + IF(Q168=1, IF(L168=1,O168,$B$9), 0)</f>
        <v/>
      </c>
      <c r="T168" s="101">
        <f>((('01_Supuestos'!C31*$I168)*'01_Supuestos'!$F$11*($H168-'01_Supuestos'!$F$9))-((('01_Supuestos'!C31*$I168)*'01_Supuestos'!$F$11*($H168-'01_Supuestos'!$F$9))*'01_Supuestos'!$F$12)-(('01_Supuestos'!C31*$I168)*'01_Supuestos'!$F$11*$K168)-(IF(('01_Supuestos'!C31*$I168)&gt;0,'01_Supuestos'!$F$15,0)))-((('01_Supuestos'!C31*$I168)*'01_Supuestos'!$F$11*($H168-'01_Supuestos'!$F$9))*'01_Supuestos'!$F$18)-($J168*'01_Supuestos'!C32)-(IF('01_Supuestos'!C30=MAX('01_Supuestos'!$C$30:$M$30),'01_Supuestos'!$F$19,0))-(MAX(0,(((('01_Supuestos'!C31*$I168)*'01_Supuestos'!$F$11*($H168-'01_Supuestos'!$F$9))-((('01_Supuestos'!C31*$I168)*'01_Supuestos'!$F$11*($H168-'01_Supuestos'!$F$9))*'01_Supuestos'!$F$12)-(('01_Supuestos'!C31*$I168)*'01_Supuestos'!$F$11*$K168)-(IF(('01_Supuestos'!C31*$I168)&gt;0,'01_Supuestos'!$F$15,0)))-($J168*'01_Supuestos'!C33)))*'01_Supuestos'!$F$16)</f>
        <v/>
      </c>
      <c r="U168" s="101">
        <f>((('01_Supuestos'!D31*$I168)*'01_Supuestos'!$F$11*($H168-'01_Supuestos'!$F$9))-((('01_Supuestos'!D31*$I168)*'01_Supuestos'!$F$11*($H168-'01_Supuestos'!$F$9))*'01_Supuestos'!$F$12)-(('01_Supuestos'!D31*$I168)*'01_Supuestos'!$F$11*$K168)-(IF(('01_Supuestos'!D31*$I168)&gt;0,'01_Supuestos'!$F$15,0)))-((('01_Supuestos'!D31*$I168)*'01_Supuestos'!$F$11*($H168-'01_Supuestos'!$F$9))*'01_Supuestos'!$F$18)-($J168*'01_Supuestos'!D32)-(IF('01_Supuestos'!D30=MAX('01_Supuestos'!$C$30:$M$30),'01_Supuestos'!$F$19,0))-(MAX(0,(((('01_Supuestos'!D31*$I168)*'01_Supuestos'!$F$11*($H168-'01_Supuestos'!$F$9))-((('01_Supuestos'!D31*$I168)*'01_Supuestos'!$F$11*($H168-'01_Supuestos'!$F$9))*'01_Supuestos'!$F$12)-(('01_Supuestos'!D31*$I168)*'01_Supuestos'!$F$11*$K168)-(IF(('01_Supuestos'!D31*$I168)&gt;0,'01_Supuestos'!$F$15,0)))-($J168*'01_Supuestos'!D33)))*'01_Supuestos'!$F$16)</f>
        <v/>
      </c>
      <c r="V168" s="101">
        <f>((('01_Supuestos'!E31*$I168)*'01_Supuestos'!$F$11*($H168-'01_Supuestos'!$F$9))-((('01_Supuestos'!E31*$I168)*'01_Supuestos'!$F$11*($H168-'01_Supuestos'!$F$9))*'01_Supuestos'!$F$12)-(('01_Supuestos'!E31*$I168)*'01_Supuestos'!$F$11*$K168)-(IF(('01_Supuestos'!E31*$I168)&gt;0,'01_Supuestos'!$F$15,0)))-((('01_Supuestos'!E31*$I168)*'01_Supuestos'!$F$11*($H168-'01_Supuestos'!$F$9))*'01_Supuestos'!$F$18)-($J168*'01_Supuestos'!E32)-(IF('01_Supuestos'!E30=MAX('01_Supuestos'!$C$30:$M$30),'01_Supuestos'!$F$19,0))-(MAX(0,(((('01_Supuestos'!E31*$I168)*'01_Supuestos'!$F$11*($H168-'01_Supuestos'!$F$9))-((('01_Supuestos'!E31*$I168)*'01_Supuestos'!$F$11*($H168-'01_Supuestos'!$F$9))*'01_Supuestos'!$F$12)-(('01_Supuestos'!E31*$I168)*'01_Supuestos'!$F$11*$K168)-(IF(('01_Supuestos'!E31*$I168)&gt;0,'01_Supuestos'!$F$15,0)))-($J168*'01_Supuestos'!E33)))*'01_Supuestos'!$F$16)</f>
        <v/>
      </c>
      <c r="W168" s="101">
        <f>((('01_Supuestos'!F31*$I168)*'01_Supuestos'!$F$11*($H168-'01_Supuestos'!$F$9))-((('01_Supuestos'!F31*$I168)*'01_Supuestos'!$F$11*($H168-'01_Supuestos'!$F$9))*'01_Supuestos'!$F$12)-(('01_Supuestos'!F31*$I168)*'01_Supuestos'!$F$11*$K168)-(IF(('01_Supuestos'!F31*$I168)&gt;0,'01_Supuestos'!$F$15,0)))-((('01_Supuestos'!F31*$I168)*'01_Supuestos'!$F$11*($H168-'01_Supuestos'!$F$9))*'01_Supuestos'!$F$18)-($J168*'01_Supuestos'!F32)-(IF('01_Supuestos'!F30=MAX('01_Supuestos'!$C$30:$M$30),'01_Supuestos'!$F$19,0))-(MAX(0,(((('01_Supuestos'!F31*$I168)*'01_Supuestos'!$F$11*($H168-'01_Supuestos'!$F$9))-((('01_Supuestos'!F31*$I168)*'01_Supuestos'!$F$11*($H168-'01_Supuestos'!$F$9))*'01_Supuestos'!$F$12)-(('01_Supuestos'!F31*$I168)*'01_Supuestos'!$F$11*$K168)-(IF(('01_Supuestos'!F31*$I168)&gt;0,'01_Supuestos'!$F$15,0)))-($J168*'01_Supuestos'!F33)))*'01_Supuestos'!$F$16)</f>
        <v/>
      </c>
      <c r="X168" s="101">
        <f>((('01_Supuestos'!G31*$I168)*'01_Supuestos'!$F$11*($H168-'01_Supuestos'!$F$9))-((('01_Supuestos'!G31*$I168)*'01_Supuestos'!$F$11*($H168-'01_Supuestos'!$F$9))*'01_Supuestos'!$F$12)-(('01_Supuestos'!G31*$I168)*'01_Supuestos'!$F$11*$K168)-(IF(('01_Supuestos'!G31*$I168)&gt;0,'01_Supuestos'!$F$15,0)))-((('01_Supuestos'!G31*$I168)*'01_Supuestos'!$F$11*($H168-'01_Supuestos'!$F$9))*'01_Supuestos'!$F$18)-($J168*'01_Supuestos'!G32)-(IF('01_Supuestos'!G30=MAX('01_Supuestos'!$C$30:$M$30),'01_Supuestos'!$F$19,0))-(MAX(0,(((('01_Supuestos'!G31*$I168)*'01_Supuestos'!$F$11*($H168-'01_Supuestos'!$F$9))-((('01_Supuestos'!G31*$I168)*'01_Supuestos'!$F$11*($H168-'01_Supuestos'!$F$9))*'01_Supuestos'!$F$12)-(('01_Supuestos'!G31*$I168)*'01_Supuestos'!$F$11*$K168)-(IF(('01_Supuestos'!G31*$I168)&gt;0,'01_Supuestos'!$F$15,0)))-($J168*'01_Supuestos'!G33)))*'01_Supuestos'!$F$16)</f>
        <v/>
      </c>
      <c r="Y168" s="101">
        <f>((('01_Supuestos'!H31*$I168)*'01_Supuestos'!$F$11*($H168-'01_Supuestos'!$F$9))-((('01_Supuestos'!H31*$I168)*'01_Supuestos'!$F$11*($H168-'01_Supuestos'!$F$9))*'01_Supuestos'!$F$12)-(('01_Supuestos'!H31*$I168)*'01_Supuestos'!$F$11*$K168)-(IF(('01_Supuestos'!H31*$I168)&gt;0,'01_Supuestos'!$F$15,0)))-((('01_Supuestos'!H31*$I168)*'01_Supuestos'!$F$11*($H168-'01_Supuestos'!$F$9))*'01_Supuestos'!$F$18)-($J168*'01_Supuestos'!H32)-(IF('01_Supuestos'!H30=MAX('01_Supuestos'!$C$30:$M$30),'01_Supuestos'!$F$19,0))-(MAX(0,(((('01_Supuestos'!H31*$I168)*'01_Supuestos'!$F$11*($H168-'01_Supuestos'!$F$9))-((('01_Supuestos'!H31*$I168)*'01_Supuestos'!$F$11*($H168-'01_Supuestos'!$F$9))*'01_Supuestos'!$F$12)-(('01_Supuestos'!H31*$I168)*'01_Supuestos'!$F$11*$K168)-(IF(('01_Supuestos'!H31*$I168)&gt;0,'01_Supuestos'!$F$15,0)))-($J168*'01_Supuestos'!H33)))*'01_Supuestos'!$F$16)</f>
        <v/>
      </c>
      <c r="Z168" s="101">
        <f>((('01_Supuestos'!I31*$I168)*'01_Supuestos'!$F$11*($H168-'01_Supuestos'!$F$9))-((('01_Supuestos'!I31*$I168)*'01_Supuestos'!$F$11*($H168-'01_Supuestos'!$F$9))*'01_Supuestos'!$F$12)-(('01_Supuestos'!I31*$I168)*'01_Supuestos'!$F$11*$K168)-(IF(('01_Supuestos'!I31*$I168)&gt;0,'01_Supuestos'!$F$15,0)))-((('01_Supuestos'!I31*$I168)*'01_Supuestos'!$F$11*($H168-'01_Supuestos'!$F$9))*'01_Supuestos'!$F$18)-($J168*'01_Supuestos'!I32)-(IF('01_Supuestos'!I30=MAX('01_Supuestos'!$C$30:$M$30),'01_Supuestos'!$F$19,0))-(MAX(0,(((('01_Supuestos'!I31*$I168)*'01_Supuestos'!$F$11*($H168-'01_Supuestos'!$F$9))-((('01_Supuestos'!I31*$I168)*'01_Supuestos'!$F$11*($H168-'01_Supuestos'!$F$9))*'01_Supuestos'!$F$12)-(('01_Supuestos'!I31*$I168)*'01_Supuestos'!$F$11*$K168)-(IF(('01_Supuestos'!I31*$I168)&gt;0,'01_Supuestos'!$F$15,0)))-($J168*'01_Supuestos'!I33)))*'01_Supuestos'!$F$16)</f>
        <v/>
      </c>
      <c r="AA168" s="101">
        <f>((('01_Supuestos'!J31*$I168)*'01_Supuestos'!$F$11*($H168-'01_Supuestos'!$F$9))-((('01_Supuestos'!J31*$I168)*'01_Supuestos'!$F$11*($H168-'01_Supuestos'!$F$9))*'01_Supuestos'!$F$12)-(('01_Supuestos'!J31*$I168)*'01_Supuestos'!$F$11*$K168)-(IF(('01_Supuestos'!J31*$I168)&gt;0,'01_Supuestos'!$F$15,0)))-((('01_Supuestos'!J31*$I168)*'01_Supuestos'!$F$11*($H168-'01_Supuestos'!$F$9))*'01_Supuestos'!$F$18)-($J168*'01_Supuestos'!J32)-(IF('01_Supuestos'!J30=MAX('01_Supuestos'!$C$30:$M$30),'01_Supuestos'!$F$19,0))-(MAX(0,(((('01_Supuestos'!J31*$I168)*'01_Supuestos'!$F$11*($H168-'01_Supuestos'!$F$9))-((('01_Supuestos'!J31*$I168)*'01_Supuestos'!$F$11*($H168-'01_Supuestos'!$F$9))*'01_Supuestos'!$F$12)-(('01_Supuestos'!J31*$I168)*'01_Supuestos'!$F$11*$K168)-(IF(('01_Supuestos'!J31*$I168)&gt;0,'01_Supuestos'!$F$15,0)))-($J168*'01_Supuestos'!J33)))*'01_Supuestos'!$F$16)</f>
        <v/>
      </c>
      <c r="AB168" s="101">
        <f>((('01_Supuestos'!K31*$I168)*'01_Supuestos'!$F$11*($H168-'01_Supuestos'!$F$9))-((('01_Supuestos'!K31*$I168)*'01_Supuestos'!$F$11*($H168-'01_Supuestos'!$F$9))*'01_Supuestos'!$F$12)-(('01_Supuestos'!K31*$I168)*'01_Supuestos'!$F$11*$K168)-(IF(('01_Supuestos'!K31*$I168)&gt;0,'01_Supuestos'!$F$15,0)))-((('01_Supuestos'!K31*$I168)*'01_Supuestos'!$F$11*($H168-'01_Supuestos'!$F$9))*'01_Supuestos'!$F$18)-($J168*'01_Supuestos'!K32)-(IF('01_Supuestos'!K30=MAX('01_Supuestos'!$C$30:$M$30),'01_Supuestos'!$F$19,0))-(MAX(0,(((('01_Supuestos'!K31*$I168)*'01_Supuestos'!$F$11*($H168-'01_Supuestos'!$F$9))-((('01_Supuestos'!K31*$I168)*'01_Supuestos'!$F$11*($H168-'01_Supuestos'!$F$9))*'01_Supuestos'!$F$12)-(('01_Supuestos'!K31*$I168)*'01_Supuestos'!$F$11*$K168)-(IF(('01_Supuestos'!K31*$I168)&gt;0,'01_Supuestos'!$F$15,0)))-($J168*'01_Supuestos'!K33)))*'01_Supuestos'!$F$16)</f>
        <v/>
      </c>
      <c r="AC168" s="101">
        <f>((('01_Supuestos'!L31*$I168)*'01_Supuestos'!$F$11*($H168-'01_Supuestos'!$F$9))-((('01_Supuestos'!L31*$I168)*'01_Supuestos'!$F$11*($H168-'01_Supuestos'!$F$9))*'01_Supuestos'!$F$12)-(('01_Supuestos'!L31*$I168)*'01_Supuestos'!$F$11*$K168)-(IF(('01_Supuestos'!L31*$I168)&gt;0,'01_Supuestos'!$F$15,0)))-((('01_Supuestos'!L31*$I168)*'01_Supuestos'!$F$11*($H168-'01_Supuestos'!$F$9))*'01_Supuestos'!$F$18)-($J168*'01_Supuestos'!L32)-(IF('01_Supuestos'!L30=MAX('01_Supuestos'!$C$30:$M$30),'01_Supuestos'!$F$19,0))-(MAX(0,(((('01_Supuestos'!L31*$I168)*'01_Supuestos'!$F$11*($H168-'01_Supuestos'!$F$9))-((('01_Supuestos'!L31*$I168)*'01_Supuestos'!$F$11*($H168-'01_Supuestos'!$F$9))*'01_Supuestos'!$F$12)-(('01_Supuestos'!L31*$I168)*'01_Supuestos'!$F$11*$K168)-(IF(('01_Supuestos'!L31*$I168)&gt;0,'01_Supuestos'!$F$15,0)))-($J168*'01_Supuestos'!L33)))*'01_Supuestos'!$F$16)</f>
        <v/>
      </c>
      <c r="AD168" s="101">
        <f>((('01_Supuestos'!M31*$I168)*'01_Supuestos'!$F$11*($H168-'01_Supuestos'!$F$9))-((('01_Supuestos'!M31*$I168)*'01_Supuestos'!$F$11*($H168-'01_Supuestos'!$F$9))*'01_Supuestos'!$F$12)-(('01_Supuestos'!M31*$I168)*'01_Supuestos'!$F$11*$K168)-(IF(('01_Supuestos'!M31*$I168)&gt;0,'01_Supuestos'!$F$15,0)))-((('01_Supuestos'!M31*$I168)*'01_Supuestos'!$F$11*($H168-'01_Supuestos'!$F$9))*'01_Supuestos'!$F$18)-($J168*'01_Supuestos'!M32)-(IF('01_Supuestos'!M30=MAX('01_Supuestos'!$C$30:$M$30),'01_Supuestos'!$F$19,0))-(MAX(0,(((('01_Supuestos'!M31*$I168)*'01_Supuestos'!$F$11*($H168-'01_Supuestos'!$F$9))-((('01_Supuestos'!M31*$I168)*'01_Supuestos'!$F$11*($H168-'01_Supuestos'!$F$9))*'01_Supuestos'!$F$12)-(('01_Supuestos'!M31*$I168)*'01_Supuestos'!$F$11*$K168)-(IF(('01_Supuestos'!M31*$I168)&gt;0,'01_Supuestos'!$F$15,0)))-($J168*'01_Supuestos'!M33)))*'01_Supuestos'!$F$16)</f>
        <v/>
      </c>
      <c r="AE168" s="101">
        <f>0</f>
        <v/>
      </c>
      <c r="AF168" s="108">
        <f>IF(S168&gt;R168,"Appraisal+Decision",IF(S168&lt;R168,"Develop Now","Indiferente"))</f>
        <v/>
      </c>
    </row>
    <row r="169">
      <c r="A169" s="6" t="n">
        <v>139</v>
      </c>
      <c r="B169" s="27">
        <f>RAND()</f>
        <v/>
      </c>
      <c r="C169" s="27">
        <f>RAND()</f>
        <v/>
      </c>
      <c r="D169" s="27">
        <f>RAND()</f>
        <v/>
      </c>
      <c r="E169" s="27">
        <f>RAND()</f>
        <v/>
      </c>
      <c r="F169" s="27">
        <f>RAND()</f>
        <v/>
      </c>
      <c r="G169" s="27">
        <f>RAND()</f>
        <v/>
      </c>
      <c r="H169" s="102">
        <f>IF(B169&lt;($B$11-$B$10)/($B$12-$B$10), $B$10+SQRT(B169*($B$11-$B$10)*($B$12-$B$10)), $B$12-SQRT((1-B169)*($B$12-$B$11)*($B$12-$B$10)))</f>
        <v/>
      </c>
      <c r="I169" s="27">
        <f>MAX(0.1,NORMINV(C169,$B$13,$B$14))</f>
        <v/>
      </c>
      <c r="J169" s="102">
        <f>'01_Supuestos'!$F$13*MAX(0.65,NORMINV(D169,1,$B$15))</f>
        <v/>
      </c>
      <c r="K169" s="102">
        <f>'01_Supuestos'!$F$14*MAX(0.6,NORMINV(E169,1,$B$16))</f>
        <v/>
      </c>
      <c r="L169" s="102">
        <f>--(F169&lt;=$B$5)</f>
        <v/>
      </c>
      <c r="M169" s="102">
        <f>IF(L169=1, IF(G169&lt;=$B$6, "+", "-"), IF(G169&lt;=(1-$B$7), "+", "-"))</f>
        <v/>
      </c>
      <c r="N169" s="103">
        <f>IF(M169="+",'05_Bayes_Arbol'!$B$16,'05_Bayes_Arbol'!$B$17)</f>
        <v/>
      </c>
      <c r="O169" s="102">
        <f>SUMPRODUCT(T169:AD169,'01_Supuestos'!$C$34:$M$34)</f>
        <v/>
      </c>
      <c r="P169" s="102">
        <f>N169*O169 + (1-N169)*$B$9</f>
        <v/>
      </c>
      <c r="Q169" s="102">
        <f>--(P169&gt;0)</f>
        <v/>
      </c>
      <c r="R169" s="102">
        <f>IF(L169=1,O169,$B$9)</f>
        <v/>
      </c>
      <c r="S169" s="102">
        <f>-$B$8 + IF(Q169=1, IF(L169=1,O169,$B$9), 0)</f>
        <v/>
      </c>
      <c r="T169" s="101">
        <f>((('01_Supuestos'!C31*$I169)*'01_Supuestos'!$F$11*($H169-'01_Supuestos'!$F$9))-((('01_Supuestos'!C31*$I169)*'01_Supuestos'!$F$11*($H169-'01_Supuestos'!$F$9))*'01_Supuestos'!$F$12)-(('01_Supuestos'!C31*$I169)*'01_Supuestos'!$F$11*$K169)-(IF(('01_Supuestos'!C31*$I169)&gt;0,'01_Supuestos'!$F$15,0)))-((('01_Supuestos'!C31*$I169)*'01_Supuestos'!$F$11*($H169-'01_Supuestos'!$F$9))*'01_Supuestos'!$F$18)-($J169*'01_Supuestos'!C32)-(IF('01_Supuestos'!C30=MAX('01_Supuestos'!$C$30:$M$30),'01_Supuestos'!$F$19,0))-(MAX(0,(((('01_Supuestos'!C31*$I169)*'01_Supuestos'!$F$11*($H169-'01_Supuestos'!$F$9))-((('01_Supuestos'!C31*$I169)*'01_Supuestos'!$F$11*($H169-'01_Supuestos'!$F$9))*'01_Supuestos'!$F$12)-(('01_Supuestos'!C31*$I169)*'01_Supuestos'!$F$11*$K169)-(IF(('01_Supuestos'!C31*$I169)&gt;0,'01_Supuestos'!$F$15,0)))-($J169*'01_Supuestos'!C33)))*'01_Supuestos'!$F$16)</f>
        <v/>
      </c>
      <c r="U169" s="101">
        <f>((('01_Supuestos'!D31*$I169)*'01_Supuestos'!$F$11*($H169-'01_Supuestos'!$F$9))-((('01_Supuestos'!D31*$I169)*'01_Supuestos'!$F$11*($H169-'01_Supuestos'!$F$9))*'01_Supuestos'!$F$12)-(('01_Supuestos'!D31*$I169)*'01_Supuestos'!$F$11*$K169)-(IF(('01_Supuestos'!D31*$I169)&gt;0,'01_Supuestos'!$F$15,0)))-((('01_Supuestos'!D31*$I169)*'01_Supuestos'!$F$11*($H169-'01_Supuestos'!$F$9))*'01_Supuestos'!$F$18)-($J169*'01_Supuestos'!D32)-(IF('01_Supuestos'!D30=MAX('01_Supuestos'!$C$30:$M$30),'01_Supuestos'!$F$19,0))-(MAX(0,(((('01_Supuestos'!D31*$I169)*'01_Supuestos'!$F$11*($H169-'01_Supuestos'!$F$9))-((('01_Supuestos'!D31*$I169)*'01_Supuestos'!$F$11*($H169-'01_Supuestos'!$F$9))*'01_Supuestos'!$F$12)-(('01_Supuestos'!D31*$I169)*'01_Supuestos'!$F$11*$K169)-(IF(('01_Supuestos'!D31*$I169)&gt;0,'01_Supuestos'!$F$15,0)))-($J169*'01_Supuestos'!D33)))*'01_Supuestos'!$F$16)</f>
        <v/>
      </c>
      <c r="V169" s="101">
        <f>((('01_Supuestos'!E31*$I169)*'01_Supuestos'!$F$11*($H169-'01_Supuestos'!$F$9))-((('01_Supuestos'!E31*$I169)*'01_Supuestos'!$F$11*($H169-'01_Supuestos'!$F$9))*'01_Supuestos'!$F$12)-(('01_Supuestos'!E31*$I169)*'01_Supuestos'!$F$11*$K169)-(IF(('01_Supuestos'!E31*$I169)&gt;0,'01_Supuestos'!$F$15,0)))-((('01_Supuestos'!E31*$I169)*'01_Supuestos'!$F$11*($H169-'01_Supuestos'!$F$9))*'01_Supuestos'!$F$18)-($J169*'01_Supuestos'!E32)-(IF('01_Supuestos'!E30=MAX('01_Supuestos'!$C$30:$M$30),'01_Supuestos'!$F$19,0))-(MAX(0,(((('01_Supuestos'!E31*$I169)*'01_Supuestos'!$F$11*($H169-'01_Supuestos'!$F$9))-((('01_Supuestos'!E31*$I169)*'01_Supuestos'!$F$11*($H169-'01_Supuestos'!$F$9))*'01_Supuestos'!$F$12)-(('01_Supuestos'!E31*$I169)*'01_Supuestos'!$F$11*$K169)-(IF(('01_Supuestos'!E31*$I169)&gt;0,'01_Supuestos'!$F$15,0)))-($J169*'01_Supuestos'!E33)))*'01_Supuestos'!$F$16)</f>
        <v/>
      </c>
      <c r="W169" s="101">
        <f>((('01_Supuestos'!F31*$I169)*'01_Supuestos'!$F$11*($H169-'01_Supuestos'!$F$9))-((('01_Supuestos'!F31*$I169)*'01_Supuestos'!$F$11*($H169-'01_Supuestos'!$F$9))*'01_Supuestos'!$F$12)-(('01_Supuestos'!F31*$I169)*'01_Supuestos'!$F$11*$K169)-(IF(('01_Supuestos'!F31*$I169)&gt;0,'01_Supuestos'!$F$15,0)))-((('01_Supuestos'!F31*$I169)*'01_Supuestos'!$F$11*($H169-'01_Supuestos'!$F$9))*'01_Supuestos'!$F$18)-($J169*'01_Supuestos'!F32)-(IF('01_Supuestos'!F30=MAX('01_Supuestos'!$C$30:$M$30),'01_Supuestos'!$F$19,0))-(MAX(0,(((('01_Supuestos'!F31*$I169)*'01_Supuestos'!$F$11*($H169-'01_Supuestos'!$F$9))-((('01_Supuestos'!F31*$I169)*'01_Supuestos'!$F$11*($H169-'01_Supuestos'!$F$9))*'01_Supuestos'!$F$12)-(('01_Supuestos'!F31*$I169)*'01_Supuestos'!$F$11*$K169)-(IF(('01_Supuestos'!F31*$I169)&gt;0,'01_Supuestos'!$F$15,0)))-($J169*'01_Supuestos'!F33)))*'01_Supuestos'!$F$16)</f>
        <v/>
      </c>
      <c r="X169" s="101">
        <f>((('01_Supuestos'!G31*$I169)*'01_Supuestos'!$F$11*($H169-'01_Supuestos'!$F$9))-((('01_Supuestos'!G31*$I169)*'01_Supuestos'!$F$11*($H169-'01_Supuestos'!$F$9))*'01_Supuestos'!$F$12)-(('01_Supuestos'!G31*$I169)*'01_Supuestos'!$F$11*$K169)-(IF(('01_Supuestos'!G31*$I169)&gt;0,'01_Supuestos'!$F$15,0)))-((('01_Supuestos'!G31*$I169)*'01_Supuestos'!$F$11*($H169-'01_Supuestos'!$F$9))*'01_Supuestos'!$F$18)-($J169*'01_Supuestos'!G32)-(IF('01_Supuestos'!G30=MAX('01_Supuestos'!$C$30:$M$30),'01_Supuestos'!$F$19,0))-(MAX(0,(((('01_Supuestos'!G31*$I169)*'01_Supuestos'!$F$11*($H169-'01_Supuestos'!$F$9))-((('01_Supuestos'!G31*$I169)*'01_Supuestos'!$F$11*($H169-'01_Supuestos'!$F$9))*'01_Supuestos'!$F$12)-(('01_Supuestos'!G31*$I169)*'01_Supuestos'!$F$11*$K169)-(IF(('01_Supuestos'!G31*$I169)&gt;0,'01_Supuestos'!$F$15,0)))-($J169*'01_Supuestos'!G33)))*'01_Supuestos'!$F$16)</f>
        <v/>
      </c>
      <c r="Y169" s="101">
        <f>((('01_Supuestos'!H31*$I169)*'01_Supuestos'!$F$11*($H169-'01_Supuestos'!$F$9))-((('01_Supuestos'!H31*$I169)*'01_Supuestos'!$F$11*($H169-'01_Supuestos'!$F$9))*'01_Supuestos'!$F$12)-(('01_Supuestos'!H31*$I169)*'01_Supuestos'!$F$11*$K169)-(IF(('01_Supuestos'!H31*$I169)&gt;0,'01_Supuestos'!$F$15,0)))-((('01_Supuestos'!H31*$I169)*'01_Supuestos'!$F$11*($H169-'01_Supuestos'!$F$9))*'01_Supuestos'!$F$18)-($J169*'01_Supuestos'!H32)-(IF('01_Supuestos'!H30=MAX('01_Supuestos'!$C$30:$M$30),'01_Supuestos'!$F$19,0))-(MAX(0,(((('01_Supuestos'!H31*$I169)*'01_Supuestos'!$F$11*($H169-'01_Supuestos'!$F$9))-((('01_Supuestos'!H31*$I169)*'01_Supuestos'!$F$11*($H169-'01_Supuestos'!$F$9))*'01_Supuestos'!$F$12)-(('01_Supuestos'!H31*$I169)*'01_Supuestos'!$F$11*$K169)-(IF(('01_Supuestos'!H31*$I169)&gt;0,'01_Supuestos'!$F$15,0)))-($J169*'01_Supuestos'!H33)))*'01_Supuestos'!$F$16)</f>
        <v/>
      </c>
      <c r="Z169" s="101">
        <f>((('01_Supuestos'!I31*$I169)*'01_Supuestos'!$F$11*($H169-'01_Supuestos'!$F$9))-((('01_Supuestos'!I31*$I169)*'01_Supuestos'!$F$11*($H169-'01_Supuestos'!$F$9))*'01_Supuestos'!$F$12)-(('01_Supuestos'!I31*$I169)*'01_Supuestos'!$F$11*$K169)-(IF(('01_Supuestos'!I31*$I169)&gt;0,'01_Supuestos'!$F$15,0)))-((('01_Supuestos'!I31*$I169)*'01_Supuestos'!$F$11*($H169-'01_Supuestos'!$F$9))*'01_Supuestos'!$F$18)-($J169*'01_Supuestos'!I32)-(IF('01_Supuestos'!I30=MAX('01_Supuestos'!$C$30:$M$30),'01_Supuestos'!$F$19,0))-(MAX(0,(((('01_Supuestos'!I31*$I169)*'01_Supuestos'!$F$11*($H169-'01_Supuestos'!$F$9))-((('01_Supuestos'!I31*$I169)*'01_Supuestos'!$F$11*($H169-'01_Supuestos'!$F$9))*'01_Supuestos'!$F$12)-(('01_Supuestos'!I31*$I169)*'01_Supuestos'!$F$11*$K169)-(IF(('01_Supuestos'!I31*$I169)&gt;0,'01_Supuestos'!$F$15,0)))-($J169*'01_Supuestos'!I33)))*'01_Supuestos'!$F$16)</f>
        <v/>
      </c>
      <c r="AA169" s="101">
        <f>((('01_Supuestos'!J31*$I169)*'01_Supuestos'!$F$11*($H169-'01_Supuestos'!$F$9))-((('01_Supuestos'!J31*$I169)*'01_Supuestos'!$F$11*($H169-'01_Supuestos'!$F$9))*'01_Supuestos'!$F$12)-(('01_Supuestos'!J31*$I169)*'01_Supuestos'!$F$11*$K169)-(IF(('01_Supuestos'!J31*$I169)&gt;0,'01_Supuestos'!$F$15,0)))-((('01_Supuestos'!J31*$I169)*'01_Supuestos'!$F$11*($H169-'01_Supuestos'!$F$9))*'01_Supuestos'!$F$18)-($J169*'01_Supuestos'!J32)-(IF('01_Supuestos'!J30=MAX('01_Supuestos'!$C$30:$M$30),'01_Supuestos'!$F$19,0))-(MAX(0,(((('01_Supuestos'!J31*$I169)*'01_Supuestos'!$F$11*($H169-'01_Supuestos'!$F$9))-((('01_Supuestos'!J31*$I169)*'01_Supuestos'!$F$11*($H169-'01_Supuestos'!$F$9))*'01_Supuestos'!$F$12)-(('01_Supuestos'!J31*$I169)*'01_Supuestos'!$F$11*$K169)-(IF(('01_Supuestos'!J31*$I169)&gt;0,'01_Supuestos'!$F$15,0)))-($J169*'01_Supuestos'!J33)))*'01_Supuestos'!$F$16)</f>
        <v/>
      </c>
      <c r="AB169" s="101">
        <f>((('01_Supuestos'!K31*$I169)*'01_Supuestos'!$F$11*($H169-'01_Supuestos'!$F$9))-((('01_Supuestos'!K31*$I169)*'01_Supuestos'!$F$11*($H169-'01_Supuestos'!$F$9))*'01_Supuestos'!$F$12)-(('01_Supuestos'!K31*$I169)*'01_Supuestos'!$F$11*$K169)-(IF(('01_Supuestos'!K31*$I169)&gt;0,'01_Supuestos'!$F$15,0)))-((('01_Supuestos'!K31*$I169)*'01_Supuestos'!$F$11*($H169-'01_Supuestos'!$F$9))*'01_Supuestos'!$F$18)-($J169*'01_Supuestos'!K32)-(IF('01_Supuestos'!K30=MAX('01_Supuestos'!$C$30:$M$30),'01_Supuestos'!$F$19,0))-(MAX(0,(((('01_Supuestos'!K31*$I169)*'01_Supuestos'!$F$11*($H169-'01_Supuestos'!$F$9))-((('01_Supuestos'!K31*$I169)*'01_Supuestos'!$F$11*($H169-'01_Supuestos'!$F$9))*'01_Supuestos'!$F$12)-(('01_Supuestos'!K31*$I169)*'01_Supuestos'!$F$11*$K169)-(IF(('01_Supuestos'!K31*$I169)&gt;0,'01_Supuestos'!$F$15,0)))-($J169*'01_Supuestos'!K33)))*'01_Supuestos'!$F$16)</f>
        <v/>
      </c>
      <c r="AC169" s="101">
        <f>((('01_Supuestos'!L31*$I169)*'01_Supuestos'!$F$11*($H169-'01_Supuestos'!$F$9))-((('01_Supuestos'!L31*$I169)*'01_Supuestos'!$F$11*($H169-'01_Supuestos'!$F$9))*'01_Supuestos'!$F$12)-(('01_Supuestos'!L31*$I169)*'01_Supuestos'!$F$11*$K169)-(IF(('01_Supuestos'!L31*$I169)&gt;0,'01_Supuestos'!$F$15,0)))-((('01_Supuestos'!L31*$I169)*'01_Supuestos'!$F$11*($H169-'01_Supuestos'!$F$9))*'01_Supuestos'!$F$18)-($J169*'01_Supuestos'!L32)-(IF('01_Supuestos'!L30=MAX('01_Supuestos'!$C$30:$M$30),'01_Supuestos'!$F$19,0))-(MAX(0,(((('01_Supuestos'!L31*$I169)*'01_Supuestos'!$F$11*($H169-'01_Supuestos'!$F$9))-((('01_Supuestos'!L31*$I169)*'01_Supuestos'!$F$11*($H169-'01_Supuestos'!$F$9))*'01_Supuestos'!$F$12)-(('01_Supuestos'!L31*$I169)*'01_Supuestos'!$F$11*$K169)-(IF(('01_Supuestos'!L31*$I169)&gt;0,'01_Supuestos'!$F$15,0)))-($J169*'01_Supuestos'!L33)))*'01_Supuestos'!$F$16)</f>
        <v/>
      </c>
      <c r="AD169" s="101">
        <f>((('01_Supuestos'!M31*$I169)*'01_Supuestos'!$F$11*($H169-'01_Supuestos'!$F$9))-((('01_Supuestos'!M31*$I169)*'01_Supuestos'!$F$11*($H169-'01_Supuestos'!$F$9))*'01_Supuestos'!$F$12)-(('01_Supuestos'!M31*$I169)*'01_Supuestos'!$F$11*$K169)-(IF(('01_Supuestos'!M31*$I169)&gt;0,'01_Supuestos'!$F$15,0)))-((('01_Supuestos'!M31*$I169)*'01_Supuestos'!$F$11*($H169-'01_Supuestos'!$F$9))*'01_Supuestos'!$F$18)-($J169*'01_Supuestos'!M32)-(IF('01_Supuestos'!M30=MAX('01_Supuestos'!$C$30:$M$30),'01_Supuestos'!$F$19,0))-(MAX(0,(((('01_Supuestos'!M31*$I169)*'01_Supuestos'!$F$11*($H169-'01_Supuestos'!$F$9))-((('01_Supuestos'!M31*$I169)*'01_Supuestos'!$F$11*($H169-'01_Supuestos'!$F$9))*'01_Supuestos'!$F$12)-(('01_Supuestos'!M31*$I169)*'01_Supuestos'!$F$11*$K169)-(IF(('01_Supuestos'!M31*$I169)&gt;0,'01_Supuestos'!$F$15,0)))-($J169*'01_Supuestos'!M33)))*'01_Supuestos'!$F$16)</f>
        <v/>
      </c>
      <c r="AE169" s="101">
        <f>0</f>
        <v/>
      </c>
      <c r="AF169" s="108">
        <f>IF(S169&gt;R169,"Appraisal+Decision",IF(S169&lt;R169,"Develop Now","Indiferente"))</f>
        <v/>
      </c>
    </row>
    <row r="170">
      <c r="A170" s="6" t="n">
        <v>140</v>
      </c>
      <c r="B170" s="27">
        <f>RAND()</f>
        <v/>
      </c>
      <c r="C170" s="27">
        <f>RAND()</f>
        <v/>
      </c>
      <c r="D170" s="27">
        <f>RAND()</f>
        <v/>
      </c>
      <c r="E170" s="27">
        <f>RAND()</f>
        <v/>
      </c>
      <c r="F170" s="27">
        <f>RAND()</f>
        <v/>
      </c>
      <c r="G170" s="27">
        <f>RAND()</f>
        <v/>
      </c>
      <c r="H170" s="102">
        <f>IF(B170&lt;($B$11-$B$10)/($B$12-$B$10), $B$10+SQRT(B170*($B$11-$B$10)*($B$12-$B$10)), $B$12-SQRT((1-B170)*($B$12-$B$11)*($B$12-$B$10)))</f>
        <v/>
      </c>
      <c r="I170" s="27">
        <f>MAX(0.1,NORMINV(C170,$B$13,$B$14))</f>
        <v/>
      </c>
      <c r="J170" s="102">
        <f>'01_Supuestos'!$F$13*MAX(0.65,NORMINV(D170,1,$B$15))</f>
        <v/>
      </c>
      <c r="K170" s="102">
        <f>'01_Supuestos'!$F$14*MAX(0.6,NORMINV(E170,1,$B$16))</f>
        <v/>
      </c>
      <c r="L170" s="102">
        <f>--(F170&lt;=$B$5)</f>
        <v/>
      </c>
      <c r="M170" s="102">
        <f>IF(L170=1, IF(G170&lt;=$B$6, "+", "-"), IF(G170&lt;=(1-$B$7), "+", "-"))</f>
        <v/>
      </c>
      <c r="N170" s="103">
        <f>IF(M170="+",'05_Bayes_Arbol'!$B$16,'05_Bayes_Arbol'!$B$17)</f>
        <v/>
      </c>
      <c r="O170" s="102">
        <f>SUMPRODUCT(T170:AD170,'01_Supuestos'!$C$34:$M$34)</f>
        <v/>
      </c>
      <c r="P170" s="102">
        <f>N170*O170 + (1-N170)*$B$9</f>
        <v/>
      </c>
      <c r="Q170" s="102">
        <f>--(P170&gt;0)</f>
        <v/>
      </c>
      <c r="R170" s="102">
        <f>IF(L170=1,O170,$B$9)</f>
        <v/>
      </c>
      <c r="S170" s="102">
        <f>-$B$8 + IF(Q170=1, IF(L170=1,O170,$B$9), 0)</f>
        <v/>
      </c>
      <c r="T170" s="101">
        <f>((('01_Supuestos'!C31*$I170)*'01_Supuestos'!$F$11*($H170-'01_Supuestos'!$F$9))-((('01_Supuestos'!C31*$I170)*'01_Supuestos'!$F$11*($H170-'01_Supuestos'!$F$9))*'01_Supuestos'!$F$12)-(('01_Supuestos'!C31*$I170)*'01_Supuestos'!$F$11*$K170)-(IF(('01_Supuestos'!C31*$I170)&gt;0,'01_Supuestos'!$F$15,0)))-((('01_Supuestos'!C31*$I170)*'01_Supuestos'!$F$11*($H170-'01_Supuestos'!$F$9))*'01_Supuestos'!$F$18)-($J170*'01_Supuestos'!C32)-(IF('01_Supuestos'!C30=MAX('01_Supuestos'!$C$30:$M$30),'01_Supuestos'!$F$19,0))-(MAX(0,(((('01_Supuestos'!C31*$I170)*'01_Supuestos'!$F$11*($H170-'01_Supuestos'!$F$9))-((('01_Supuestos'!C31*$I170)*'01_Supuestos'!$F$11*($H170-'01_Supuestos'!$F$9))*'01_Supuestos'!$F$12)-(('01_Supuestos'!C31*$I170)*'01_Supuestos'!$F$11*$K170)-(IF(('01_Supuestos'!C31*$I170)&gt;0,'01_Supuestos'!$F$15,0)))-($J170*'01_Supuestos'!C33)))*'01_Supuestos'!$F$16)</f>
        <v/>
      </c>
      <c r="U170" s="101">
        <f>((('01_Supuestos'!D31*$I170)*'01_Supuestos'!$F$11*($H170-'01_Supuestos'!$F$9))-((('01_Supuestos'!D31*$I170)*'01_Supuestos'!$F$11*($H170-'01_Supuestos'!$F$9))*'01_Supuestos'!$F$12)-(('01_Supuestos'!D31*$I170)*'01_Supuestos'!$F$11*$K170)-(IF(('01_Supuestos'!D31*$I170)&gt;0,'01_Supuestos'!$F$15,0)))-((('01_Supuestos'!D31*$I170)*'01_Supuestos'!$F$11*($H170-'01_Supuestos'!$F$9))*'01_Supuestos'!$F$18)-($J170*'01_Supuestos'!D32)-(IF('01_Supuestos'!D30=MAX('01_Supuestos'!$C$30:$M$30),'01_Supuestos'!$F$19,0))-(MAX(0,(((('01_Supuestos'!D31*$I170)*'01_Supuestos'!$F$11*($H170-'01_Supuestos'!$F$9))-((('01_Supuestos'!D31*$I170)*'01_Supuestos'!$F$11*($H170-'01_Supuestos'!$F$9))*'01_Supuestos'!$F$12)-(('01_Supuestos'!D31*$I170)*'01_Supuestos'!$F$11*$K170)-(IF(('01_Supuestos'!D31*$I170)&gt;0,'01_Supuestos'!$F$15,0)))-($J170*'01_Supuestos'!D33)))*'01_Supuestos'!$F$16)</f>
        <v/>
      </c>
      <c r="V170" s="101">
        <f>((('01_Supuestos'!E31*$I170)*'01_Supuestos'!$F$11*($H170-'01_Supuestos'!$F$9))-((('01_Supuestos'!E31*$I170)*'01_Supuestos'!$F$11*($H170-'01_Supuestos'!$F$9))*'01_Supuestos'!$F$12)-(('01_Supuestos'!E31*$I170)*'01_Supuestos'!$F$11*$K170)-(IF(('01_Supuestos'!E31*$I170)&gt;0,'01_Supuestos'!$F$15,0)))-((('01_Supuestos'!E31*$I170)*'01_Supuestos'!$F$11*($H170-'01_Supuestos'!$F$9))*'01_Supuestos'!$F$18)-($J170*'01_Supuestos'!E32)-(IF('01_Supuestos'!E30=MAX('01_Supuestos'!$C$30:$M$30),'01_Supuestos'!$F$19,0))-(MAX(0,(((('01_Supuestos'!E31*$I170)*'01_Supuestos'!$F$11*($H170-'01_Supuestos'!$F$9))-((('01_Supuestos'!E31*$I170)*'01_Supuestos'!$F$11*($H170-'01_Supuestos'!$F$9))*'01_Supuestos'!$F$12)-(('01_Supuestos'!E31*$I170)*'01_Supuestos'!$F$11*$K170)-(IF(('01_Supuestos'!E31*$I170)&gt;0,'01_Supuestos'!$F$15,0)))-($J170*'01_Supuestos'!E33)))*'01_Supuestos'!$F$16)</f>
        <v/>
      </c>
      <c r="W170" s="101">
        <f>((('01_Supuestos'!F31*$I170)*'01_Supuestos'!$F$11*($H170-'01_Supuestos'!$F$9))-((('01_Supuestos'!F31*$I170)*'01_Supuestos'!$F$11*($H170-'01_Supuestos'!$F$9))*'01_Supuestos'!$F$12)-(('01_Supuestos'!F31*$I170)*'01_Supuestos'!$F$11*$K170)-(IF(('01_Supuestos'!F31*$I170)&gt;0,'01_Supuestos'!$F$15,0)))-((('01_Supuestos'!F31*$I170)*'01_Supuestos'!$F$11*($H170-'01_Supuestos'!$F$9))*'01_Supuestos'!$F$18)-($J170*'01_Supuestos'!F32)-(IF('01_Supuestos'!F30=MAX('01_Supuestos'!$C$30:$M$30),'01_Supuestos'!$F$19,0))-(MAX(0,(((('01_Supuestos'!F31*$I170)*'01_Supuestos'!$F$11*($H170-'01_Supuestos'!$F$9))-((('01_Supuestos'!F31*$I170)*'01_Supuestos'!$F$11*($H170-'01_Supuestos'!$F$9))*'01_Supuestos'!$F$12)-(('01_Supuestos'!F31*$I170)*'01_Supuestos'!$F$11*$K170)-(IF(('01_Supuestos'!F31*$I170)&gt;0,'01_Supuestos'!$F$15,0)))-($J170*'01_Supuestos'!F33)))*'01_Supuestos'!$F$16)</f>
        <v/>
      </c>
      <c r="X170" s="101">
        <f>((('01_Supuestos'!G31*$I170)*'01_Supuestos'!$F$11*($H170-'01_Supuestos'!$F$9))-((('01_Supuestos'!G31*$I170)*'01_Supuestos'!$F$11*($H170-'01_Supuestos'!$F$9))*'01_Supuestos'!$F$12)-(('01_Supuestos'!G31*$I170)*'01_Supuestos'!$F$11*$K170)-(IF(('01_Supuestos'!G31*$I170)&gt;0,'01_Supuestos'!$F$15,0)))-((('01_Supuestos'!G31*$I170)*'01_Supuestos'!$F$11*($H170-'01_Supuestos'!$F$9))*'01_Supuestos'!$F$18)-($J170*'01_Supuestos'!G32)-(IF('01_Supuestos'!G30=MAX('01_Supuestos'!$C$30:$M$30),'01_Supuestos'!$F$19,0))-(MAX(0,(((('01_Supuestos'!G31*$I170)*'01_Supuestos'!$F$11*($H170-'01_Supuestos'!$F$9))-((('01_Supuestos'!G31*$I170)*'01_Supuestos'!$F$11*($H170-'01_Supuestos'!$F$9))*'01_Supuestos'!$F$12)-(('01_Supuestos'!G31*$I170)*'01_Supuestos'!$F$11*$K170)-(IF(('01_Supuestos'!G31*$I170)&gt;0,'01_Supuestos'!$F$15,0)))-($J170*'01_Supuestos'!G33)))*'01_Supuestos'!$F$16)</f>
        <v/>
      </c>
      <c r="Y170" s="101">
        <f>((('01_Supuestos'!H31*$I170)*'01_Supuestos'!$F$11*($H170-'01_Supuestos'!$F$9))-((('01_Supuestos'!H31*$I170)*'01_Supuestos'!$F$11*($H170-'01_Supuestos'!$F$9))*'01_Supuestos'!$F$12)-(('01_Supuestos'!H31*$I170)*'01_Supuestos'!$F$11*$K170)-(IF(('01_Supuestos'!H31*$I170)&gt;0,'01_Supuestos'!$F$15,0)))-((('01_Supuestos'!H31*$I170)*'01_Supuestos'!$F$11*($H170-'01_Supuestos'!$F$9))*'01_Supuestos'!$F$18)-($J170*'01_Supuestos'!H32)-(IF('01_Supuestos'!H30=MAX('01_Supuestos'!$C$30:$M$30),'01_Supuestos'!$F$19,0))-(MAX(0,(((('01_Supuestos'!H31*$I170)*'01_Supuestos'!$F$11*($H170-'01_Supuestos'!$F$9))-((('01_Supuestos'!H31*$I170)*'01_Supuestos'!$F$11*($H170-'01_Supuestos'!$F$9))*'01_Supuestos'!$F$12)-(('01_Supuestos'!H31*$I170)*'01_Supuestos'!$F$11*$K170)-(IF(('01_Supuestos'!H31*$I170)&gt;0,'01_Supuestos'!$F$15,0)))-($J170*'01_Supuestos'!H33)))*'01_Supuestos'!$F$16)</f>
        <v/>
      </c>
      <c r="Z170" s="101">
        <f>((('01_Supuestos'!I31*$I170)*'01_Supuestos'!$F$11*($H170-'01_Supuestos'!$F$9))-((('01_Supuestos'!I31*$I170)*'01_Supuestos'!$F$11*($H170-'01_Supuestos'!$F$9))*'01_Supuestos'!$F$12)-(('01_Supuestos'!I31*$I170)*'01_Supuestos'!$F$11*$K170)-(IF(('01_Supuestos'!I31*$I170)&gt;0,'01_Supuestos'!$F$15,0)))-((('01_Supuestos'!I31*$I170)*'01_Supuestos'!$F$11*($H170-'01_Supuestos'!$F$9))*'01_Supuestos'!$F$18)-($J170*'01_Supuestos'!I32)-(IF('01_Supuestos'!I30=MAX('01_Supuestos'!$C$30:$M$30),'01_Supuestos'!$F$19,0))-(MAX(0,(((('01_Supuestos'!I31*$I170)*'01_Supuestos'!$F$11*($H170-'01_Supuestos'!$F$9))-((('01_Supuestos'!I31*$I170)*'01_Supuestos'!$F$11*($H170-'01_Supuestos'!$F$9))*'01_Supuestos'!$F$12)-(('01_Supuestos'!I31*$I170)*'01_Supuestos'!$F$11*$K170)-(IF(('01_Supuestos'!I31*$I170)&gt;0,'01_Supuestos'!$F$15,0)))-($J170*'01_Supuestos'!I33)))*'01_Supuestos'!$F$16)</f>
        <v/>
      </c>
      <c r="AA170" s="101">
        <f>((('01_Supuestos'!J31*$I170)*'01_Supuestos'!$F$11*($H170-'01_Supuestos'!$F$9))-((('01_Supuestos'!J31*$I170)*'01_Supuestos'!$F$11*($H170-'01_Supuestos'!$F$9))*'01_Supuestos'!$F$12)-(('01_Supuestos'!J31*$I170)*'01_Supuestos'!$F$11*$K170)-(IF(('01_Supuestos'!J31*$I170)&gt;0,'01_Supuestos'!$F$15,0)))-((('01_Supuestos'!J31*$I170)*'01_Supuestos'!$F$11*($H170-'01_Supuestos'!$F$9))*'01_Supuestos'!$F$18)-($J170*'01_Supuestos'!J32)-(IF('01_Supuestos'!J30=MAX('01_Supuestos'!$C$30:$M$30),'01_Supuestos'!$F$19,0))-(MAX(0,(((('01_Supuestos'!J31*$I170)*'01_Supuestos'!$F$11*($H170-'01_Supuestos'!$F$9))-((('01_Supuestos'!J31*$I170)*'01_Supuestos'!$F$11*($H170-'01_Supuestos'!$F$9))*'01_Supuestos'!$F$12)-(('01_Supuestos'!J31*$I170)*'01_Supuestos'!$F$11*$K170)-(IF(('01_Supuestos'!J31*$I170)&gt;0,'01_Supuestos'!$F$15,0)))-($J170*'01_Supuestos'!J33)))*'01_Supuestos'!$F$16)</f>
        <v/>
      </c>
      <c r="AB170" s="101">
        <f>((('01_Supuestos'!K31*$I170)*'01_Supuestos'!$F$11*($H170-'01_Supuestos'!$F$9))-((('01_Supuestos'!K31*$I170)*'01_Supuestos'!$F$11*($H170-'01_Supuestos'!$F$9))*'01_Supuestos'!$F$12)-(('01_Supuestos'!K31*$I170)*'01_Supuestos'!$F$11*$K170)-(IF(('01_Supuestos'!K31*$I170)&gt;0,'01_Supuestos'!$F$15,0)))-((('01_Supuestos'!K31*$I170)*'01_Supuestos'!$F$11*($H170-'01_Supuestos'!$F$9))*'01_Supuestos'!$F$18)-($J170*'01_Supuestos'!K32)-(IF('01_Supuestos'!K30=MAX('01_Supuestos'!$C$30:$M$30),'01_Supuestos'!$F$19,0))-(MAX(0,(((('01_Supuestos'!K31*$I170)*'01_Supuestos'!$F$11*($H170-'01_Supuestos'!$F$9))-((('01_Supuestos'!K31*$I170)*'01_Supuestos'!$F$11*($H170-'01_Supuestos'!$F$9))*'01_Supuestos'!$F$12)-(('01_Supuestos'!K31*$I170)*'01_Supuestos'!$F$11*$K170)-(IF(('01_Supuestos'!K31*$I170)&gt;0,'01_Supuestos'!$F$15,0)))-($J170*'01_Supuestos'!K33)))*'01_Supuestos'!$F$16)</f>
        <v/>
      </c>
      <c r="AC170" s="101">
        <f>((('01_Supuestos'!L31*$I170)*'01_Supuestos'!$F$11*($H170-'01_Supuestos'!$F$9))-((('01_Supuestos'!L31*$I170)*'01_Supuestos'!$F$11*($H170-'01_Supuestos'!$F$9))*'01_Supuestos'!$F$12)-(('01_Supuestos'!L31*$I170)*'01_Supuestos'!$F$11*$K170)-(IF(('01_Supuestos'!L31*$I170)&gt;0,'01_Supuestos'!$F$15,0)))-((('01_Supuestos'!L31*$I170)*'01_Supuestos'!$F$11*($H170-'01_Supuestos'!$F$9))*'01_Supuestos'!$F$18)-($J170*'01_Supuestos'!L32)-(IF('01_Supuestos'!L30=MAX('01_Supuestos'!$C$30:$M$30),'01_Supuestos'!$F$19,0))-(MAX(0,(((('01_Supuestos'!L31*$I170)*'01_Supuestos'!$F$11*($H170-'01_Supuestos'!$F$9))-((('01_Supuestos'!L31*$I170)*'01_Supuestos'!$F$11*($H170-'01_Supuestos'!$F$9))*'01_Supuestos'!$F$12)-(('01_Supuestos'!L31*$I170)*'01_Supuestos'!$F$11*$K170)-(IF(('01_Supuestos'!L31*$I170)&gt;0,'01_Supuestos'!$F$15,0)))-($J170*'01_Supuestos'!L33)))*'01_Supuestos'!$F$16)</f>
        <v/>
      </c>
      <c r="AD170" s="101">
        <f>((('01_Supuestos'!M31*$I170)*'01_Supuestos'!$F$11*($H170-'01_Supuestos'!$F$9))-((('01_Supuestos'!M31*$I170)*'01_Supuestos'!$F$11*($H170-'01_Supuestos'!$F$9))*'01_Supuestos'!$F$12)-(('01_Supuestos'!M31*$I170)*'01_Supuestos'!$F$11*$K170)-(IF(('01_Supuestos'!M31*$I170)&gt;0,'01_Supuestos'!$F$15,0)))-((('01_Supuestos'!M31*$I170)*'01_Supuestos'!$F$11*($H170-'01_Supuestos'!$F$9))*'01_Supuestos'!$F$18)-($J170*'01_Supuestos'!M32)-(IF('01_Supuestos'!M30=MAX('01_Supuestos'!$C$30:$M$30),'01_Supuestos'!$F$19,0))-(MAX(0,(((('01_Supuestos'!M31*$I170)*'01_Supuestos'!$F$11*($H170-'01_Supuestos'!$F$9))-((('01_Supuestos'!M31*$I170)*'01_Supuestos'!$F$11*($H170-'01_Supuestos'!$F$9))*'01_Supuestos'!$F$12)-(('01_Supuestos'!M31*$I170)*'01_Supuestos'!$F$11*$K170)-(IF(('01_Supuestos'!M31*$I170)&gt;0,'01_Supuestos'!$F$15,0)))-($J170*'01_Supuestos'!M33)))*'01_Supuestos'!$F$16)</f>
        <v/>
      </c>
      <c r="AE170" s="101">
        <f>0</f>
        <v/>
      </c>
      <c r="AF170" s="108">
        <f>IF(S170&gt;R170,"Appraisal+Decision",IF(S170&lt;R170,"Develop Now","Indiferente"))</f>
        <v/>
      </c>
    </row>
    <row r="171">
      <c r="A171" s="6" t="n">
        <v>141</v>
      </c>
      <c r="B171" s="27">
        <f>RAND()</f>
        <v/>
      </c>
      <c r="C171" s="27">
        <f>RAND()</f>
        <v/>
      </c>
      <c r="D171" s="27">
        <f>RAND()</f>
        <v/>
      </c>
      <c r="E171" s="27">
        <f>RAND()</f>
        <v/>
      </c>
      <c r="F171" s="27">
        <f>RAND()</f>
        <v/>
      </c>
      <c r="G171" s="27">
        <f>RAND()</f>
        <v/>
      </c>
      <c r="H171" s="102">
        <f>IF(B171&lt;($B$11-$B$10)/($B$12-$B$10), $B$10+SQRT(B171*($B$11-$B$10)*($B$12-$B$10)), $B$12-SQRT((1-B171)*($B$12-$B$11)*($B$12-$B$10)))</f>
        <v/>
      </c>
      <c r="I171" s="27">
        <f>MAX(0.1,NORMINV(C171,$B$13,$B$14))</f>
        <v/>
      </c>
      <c r="J171" s="102">
        <f>'01_Supuestos'!$F$13*MAX(0.65,NORMINV(D171,1,$B$15))</f>
        <v/>
      </c>
      <c r="K171" s="102">
        <f>'01_Supuestos'!$F$14*MAX(0.6,NORMINV(E171,1,$B$16))</f>
        <v/>
      </c>
      <c r="L171" s="102">
        <f>--(F171&lt;=$B$5)</f>
        <v/>
      </c>
      <c r="M171" s="102">
        <f>IF(L171=1, IF(G171&lt;=$B$6, "+", "-"), IF(G171&lt;=(1-$B$7), "+", "-"))</f>
        <v/>
      </c>
      <c r="N171" s="103">
        <f>IF(M171="+",'05_Bayes_Arbol'!$B$16,'05_Bayes_Arbol'!$B$17)</f>
        <v/>
      </c>
      <c r="O171" s="102">
        <f>SUMPRODUCT(T171:AD171,'01_Supuestos'!$C$34:$M$34)</f>
        <v/>
      </c>
      <c r="P171" s="102">
        <f>N171*O171 + (1-N171)*$B$9</f>
        <v/>
      </c>
      <c r="Q171" s="102">
        <f>--(P171&gt;0)</f>
        <v/>
      </c>
      <c r="R171" s="102">
        <f>IF(L171=1,O171,$B$9)</f>
        <v/>
      </c>
      <c r="S171" s="102">
        <f>-$B$8 + IF(Q171=1, IF(L171=1,O171,$B$9), 0)</f>
        <v/>
      </c>
      <c r="T171" s="101">
        <f>((('01_Supuestos'!C31*$I171)*'01_Supuestos'!$F$11*($H171-'01_Supuestos'!$F$9))-((('01_Supuestos'!C31*$I171)*'01_Supuestos'!$F$11*($H171-'01_Supuestos'!$F$9))*'01_Supuestos'!$F$12)-(('01_Supuestos'!C31*$I171)*'01_Supuestos'!$F$11*$K171)-(IF(('01_Supuestos'!C31*$I171)&gt;0,'01_Supuestos'!$F$15,0)))-((('01_Supuestos'!C31*$I171)*'01_Supuestos'!$F$11*($H171-'01_Supuestos'!$F$9))*'01_Supuestos'!$F$18)-($J171*'01_Supuestos'!C32)-(IF('01_Supuestos'!C30=MAX('01_Supuestos'!$C$30:$M$30),'01_Supuestos'!$F$19,0))-(MAX(0,(((('01_Supuestos'!C31*$I171)*'01_Supuestos'!$F$11*($H171-'01_Supuestos'!$F$9))-((('01_Supuestos'!C31*$I171)*'01_Supuestos'!$F$11*($H171-'01_Supuestos'!$F$9))*'01_Supuestos'!$F$12)-(('01_Supuestos'!C31*$I171)*'01_Supuestos'!$F$11*$K171)-(IF(('01_Supuestos'!C31*$I171)&gt;0,'01_Supuestos'!$F$15,0)))-($J171*'01_Supuestos'!C33)))*'01_Supuestos'!$F$16)</f>
        <v/>
      </c>
      <c r="U171" s="101">
        <f>((('01_Supuestos'!D31*$I171)*'01_Supuestos'!$F$11*($H171-'01_Supuestos'!$F$9))-((('01_Supuestos'!D31*$I171)*'01_Supuestos'!$F$11*($H171-'01_Supuestos'!$F$9))*'01_Supuestos'!$F$12)-(('01_Supuestos'!D31*$I171)*'01_Supuestos'!$F$11*$K171)-(IF(('01_Supuestos'!D31*$I171)&gt;0,'01_Supuestos'!$F$15,0)))-((('01_Supuestos'!D31*$I171)*'01_Supuestos'!$F$11*($H171-'01_Supuestos'!$F$9))*'01_Supuestos'!$F$18)-($J171*'01_Supuestos'!D32)-(IF('01_Supuestos'!D30=MAX('01_Supuestos'!$C$30:$M$30),'01_Supuestos'!$F$19,0))-(MAX(0,(((('01_Supuestos'!D31*$I171)*'01_Supuestos'!$F$11*($H171-'01_Supuestos'!$F$9))-((('01_Supuestos'!D31*$I171)*'01_Supuestos'!$F$11*($H171-'01_Supuestos'!$F$9))*'01_Supuestos'!$F$12)-(('01_Supuestos'!D31*$I171)*'01_Supuestos'!$F$11*$K171)-(IF(('01_Supuestos'!D31*$I171)&gt;0,'01_Supuestos'!$F$15,0)))-($J171*'01_Supuestos'!D33)))*'01_Supuestos'!$F$16)</f>
        <v/>
      </c>
      <c r="V171" s="101">
        <f>((('01_Supuestos'!E31*$I171)*'01_Supuestos'!$F$11*($H171-'01_Supuestos'!$F$9))-((('01_Supuestos'!E31*$I171)*'01_Supuestos'!$F$11*($H171-'01_Supuestos'!$F$9))*'01_Supuestos'!$F$12)-(('01_Supuestos'!E31*$I171)*'01_Supuestos'!$F$11*$K171)-(IF(('01_Supuestos'!E31*$I171)&gt;0,'01_Supuestos'!$F$15,0)))-((('01_Supuestos'!E31*$I171)*'01_Supuestos'!$F$11*($H171-'01_Supuestos'!$F$9))*'01_Supuestos'!$F$18)-($J171*'01_Supuestos'!E32)-(IF('01_Supuestos'!E30=MAX('01_Supuestos'!$C$30:$M$30),'01_Supuestos'!$F$19,0))-(MAX(0,(((('01_Supuestos'!E31*$I171)*'01_Supuestos'!$F$11*($H171-'01_Supuestos'!$F$9))-((('01_Supuestos'!E31*$I171)*'01_Supuestos'!$F$11*($H171-'01_Supuestos'!$F$9))*'01_Supuestos'!$F$12)-(('01_Supuestos'!E31*$I171)*'01_Supuestos'!$F$11*$K171)-(IF(('01_Supuestos'!E31*$I171)&gt;0,'01_Supuestos'!$F$15,0)))-($J171*'01_Supuestos'!E33)))*'01_Supuestos'!$F$16)</f>
        <v/>
      </c>
      <c r="W171" s="101">
        <f>((('01_Supuestos'!F31*$I171)*'01_Supuestos'!$F$11*($H171-'01_Supuestos'!$F$9))-((('01_Supuestos'!F31*$I171)*'01_Supuestos'!$F$11*($H171-'01_Supuestos'!$F$9))*'01_Supuestos'!$F$12)-(('01_Supuestos'!F31*$I171)*'01_Supuestos'!$F$11*$K171)-(IF(('01_Supuestos'!F31*$I171)&gt;0,'01_Supuestos'!$F$15,0)))-((('01_Supuestos'!F31*$I171)*'01_Supuestos'!$F$11*($H171-'01_Supuestos'!$F$9))*'01_Supuestos'!$F$18)-($J171*'01_Supuestos'!F32)-(IF('01_Supuestos'!F30=MAX('01_Supuestos'!$C$30:$M$30),'01_Supuestos'!$F$19,0))-(MAX(0,(((('01_Supuestos'!F31*$I171)*'01_Supuestos'!$F$11*($H171-'01_Supuestos'!$F$9))-((('01_Supuestos'!F31*$I171)*'01_Supuestos'!$F$11*($H171-'01_Supuestos'!$F$9))*'01_Supuestos'!$F$12)-(('01_Supuestos'!F31*$I171)*'01_Supuestos'!$F$11*$K171)-(IF(('01_Supuestos'!F31*$I171)&gt;0,'01_Supuestos'!$F$15,0)))-($J171*'01_Supuestos'!F33)))*'01_Supuestos'!$F$16)</f>
        <v/>
      </c>
      <c r="X171" s="101">
        <f>((('01_Supuestos'!G31*$I171)*'01_Supuestos'!$F$11*($H171-'01_Supuestos'!$F$9))-((('01_Supuestos'!G31*$I171)*'01_Supuestos'!$F$11*($H171-'01_Supuestos'!$F$9))*'01_Supuestos'!$F$12)-(('01_Supuestos'!G31*$I171)*'01_Supuestos'!$F$11*$K171)-(IF(('01_Supuestos'!G31*$I171)&gt;0,'01_Supuestos'!$F$15,0)))-((('01_Supuestos'!G31*$I171)*'01_Supuestos'!$F$11*($H171-'01_Supuestos'!$F$9))*'01_Supuestos'!$F$18)-($J171*'01_Supuestos'!G32)-(IF('01_Supuestos'!G30=MAX('01_Supuestos'!$C$30:$M$30),'01_Supuestos'!$F$19,0))-(MAX(0,(((('01_Supuestos'!G31*$I171)*'01_Supuestos'!$F$11*($H171-'01_Supuestos'!$F$9))-((('01_Supuestos'!G31*$I171)*'01_Supuestos'!$F$11*($H171-'01_Supuestos'!$F$9))*'01_Supuestos'!$F$12)-(('01_Supuestos'!G31*$I171)*'01_Supuestos'!$F$11*$K171)-(IF(('01_Supuestos'!G31*$I171)&gt;0,'01_Supuestos'!$F$15,0)))-($J171*'01_Supuestos'!G33)))*'01_Supuestos'!$F$16)</f>
        <v/>
      </c>
      <c r="Y171" s="101">
        <f>((('01_Supuestos'!H31*$I171)*'01_Supuestos'!$F$11*($H171-'01_Supuestos'!$F$9))-((('01_Supuestos'!H31*$I171)*'01_Supuestos'!$F$11*($H171-'01_Supuestos'!$F$9))*'01_Supuestos'!$F$12)-(('01_Supuestos'!H31*$I171)*'01_Supuestos'!$F$11*$K171)-(IF(('01_Supuestos'!H31*$I171)&gt;0,'01_Supuestos'!$F$15,0)))-((('01_Supuestos'!H31*$I171)*'01_Supuestos'!$F$11*($H171-'01_Supuestos'!$F$9))*'01_Supuestos'!$F$18)-($J171*'01_Supuestos'!H32)-(IF('01_Supuestos'!H30=MAX('01_Supuestos'!$C$30:$M$30),'01_Supuestos'!$F$19,0))-(MAX(0,(((('01_Supuestos'!H31*$I171)*'01_Supuestos'!$F$11*($H171-'01_Supuestos'!$F$9))-((('01_Supuestos'!H31*$I171)*'01_Supuestos'!$F$11*($H171-'01_Supuestos'!$F$9))*'01_Supuestos'!$F$12)-(('01_Supuestos'!H31*$I171)*'01_Supuestos'!$F$11*$K171)-(IF(('01_Supuestos'!H31*$I171)&gt;0,'01_Supuestos'!$F$15,0)))-($J171*'01_Supuestos'!H33)))*'01_Supuestos'!$F$16)</f>
        <v/>
      </c>
      <c r="Z171" s="101">
        <f>((('01_Supuestos'!I31*$I171)*'01_Supuestos'!$F$11*($H171-'01_Supuestos'!$F$9))-((('01_Supuestos'!I31*$I171)*'01_Supuestos'!$F$11*($H171-'01_Supuestos'!$F$9))*'01_Supuestos'!$F$12)-(('01_Supuestos'!I31*$I171)*'01_Supuestos'!$F$11*$K171)-(IF(('01_Supuestos'!I31*$I171)&gt;0,'01_Supuestos'!$F$15,0)))-((('01_Supuestos'!I31*$I171)*'01_Supuestos'!$F$11*($H171-'01_Supuestos'!$F$9))*'01_Supuestos'!$F$18)-($J171*'01_Supuestos'!I32)-(IF('01_Supuestos'!I30=MAX('01_Supuestos'!$C$30:$M$30),'01_Supuestos'!$F$19,0))-(MAX(0,(((('01_Supuestos'!I31*$I171)*'01_Supuestos'!$F$11*($H171-'01_Supuestos'!$F$9))-((('01_Supuestos'!I31*$I171)*'01_Supuestos'!$F$11*($H171-'01_Supuestos'!$F$9))*'01_Supuestos'!$F$12)-(('01_Supuestos'!I31*$I171)*'01_Supuestos'!$F$11*$K171)-(IF(('01_Supuestos'!I31*$I171)&gt;0,'01_Supuestos'!$F$15,0)))-($J171*'01_Supuestos'!I33)))*'01_Supuestos'!$F$16)</f>
        <v/>
      </c>
      <c r="AA171" s="101">
        <f>((('01_Supuestos'!J31*$I171)*'01_Supuestos'!$F$11*($H171-'01_Supuestos'!$F$9))-((('01_Supuestos'!J31*$I171)*'01_Supuestos'!$F$11*($H171-'01_Supuestos'!$F$9))*'01_Supuestos'!$F$12)-(('01_Supuestos'!J31*$I171)*'01_Supuestos'!$F$11*$K171)-(IF(('01_Supuestos'!J31*$I171)&gt;0,'01_Supuestos'!$F$15,0)))-((('01_Supuestos'!J31*$I171)*'01_Supuestos'!$F$11*($H171-'01_Supuestos'!$F$9))*'01_Supuestos'!$F$18)-($J171*'01_Supuestos'!J32)-(IF('01_Supuestos'!J30=MAX('01_Supuestos'!$C$30:$M$30),'01_Supuestos'!$F$19,0))-(MAX(0,(((('01_Supuestos'!J31*$I171)*'01_Supuestos'!$F$11*($H171-'01_Supuestos'!$F$9))-((('01_Supuestos'!J31*$I171)*'01_Supuestos'!$F$11*($H171-'01_Supuestos'!$F$9))*'01_Supuestos'!$F$12)-(('01_Supuestos'!J31*$I171)*'01_Supuestos'!$F$11*$K171)-(IF(('01_Supuestos'!J31*$I171)&gt;0,'01_Supuestos'!$F$15,0)))-($J171*'01_Supuestos'!J33)))*'01_Supuestos'!$F$16)</f>
        <v/>
      </c>
      <c r="AB171" s="101">
        <f>((('01_Supuestos'!K31*$I171)*'01_Supuestos'!$F$11*($H171-'01_Supuestos'!$F$9))-((('01_Supuestos'!K31*$I171)*'01_Supuestos'!$F$11*($H171-'01_Supuestos'!$F$9))*'01_Supuestos'!$F$12)-(('01_Supuestos'!K31*$I171)*'01_Supuestos'!$F$11*$K171)-(IF(('01_Supuestos'!K31*$I171)&gt;0,'01_Supuestos'!$F$15,0)))-((('01_Supuestos'!K31*$I171)*'01_Supuestos'!$F$11*($H171-'01_Supuestos'!$F$9))*'01_Supuestos'!$F$18)-($J171*'01_Supuestos'!K32)-(IF('01_Supuestos'!K30=MAX('01_Supuestos'!$C$30:$M$30),'01_Supuestos'!$F$19,0))-(MAX(0,(((('01_Supuestos'!K31*$I171)*'01_Supuestos'!$F$11*($H171-'01_Supuestos'!$F$9))-((('01_Supuestos'!K31*$I171)*'01_Supuestos'!$F$11*($H171-'01_Supuestos'!$F$9))*'01_Supuestos'!$F$12)-(('01_Supuestos'!K31*$I171)*'01_Supuestos'!$F$11*$K171)-(IF(('01_Supuestos'!K31*$I171)&gt;0,'01_Supuestos'!$F$15,0)))-($J171*'01_Supuestos'!K33)))*'01_Supuestos'!$F$16)</f>
        <v/>
      </c>
      <c r="AC171" s="101">
        <f>((('01_Supuestos'!L31*$I171)*'01_Supuestos'!$F$11*($H171-'01_Supuestos'!$F$9))-((('01_Supuestos'!L31*$I171)*'01_Supuestos'!$F$11*($H171-'01_Supuestos'!$F$9))*'01_Supuestos'!$F$12)-(('01_Supuestos'!L31*$I171)*'01_Supuestos'!$F$11*$K171)-(IF(('01_Supuestos'!L31*$I171)&gt;0,'01_Supuestos'!$F$15,0)))-((('01_Supuestos'!L31*$I171)*'01_Supuestos'!$F$11*($H171-'01_Supuestos'!$F$9))*'01_Supuestos'!$F$18)-($J171*'01_Supuestos'!L32)-(IF('01_Supuestos'!L30=MAX('01_Supuestos'!$C$30:$M$30),'01_Supuestos'!$F$19,0))-(MAX(0,(((('01_Supuestos'!L31*$I171)*'01_Supuestos'!$F$11*($H171-'01_Supuestos'!$F$9))-((('01_Supuestos'!L31*$I171)*'01_Supuestos'!$F$11*($H171-'01_Supuestos'!$F$9))*'01_Supuestos'!$F$12)-(('01_Supuestos'!L31*$I171)*'01_Supuestos'!$F$11*$K171)-(IF(('01_Supuestos'!L31*$I171)&gt;0,'01_Supuestos'!$F$15,0)))-($J171*'01_Supuestos'!L33)))*'01_Supuestos'!$F$16)</f>
        <v/>
      </c>
      <c r="AD171" s="101">
        <f>((('01_Supuestos'!M31*$I171)*'01_Supuestos'!$F$11*($H171-'01_Supuestos'!$F$9))-((('01_Supuestos'!M31*$I171)*'01_Supuestos'!$F$11*($H171-'01_Supuestos'!$F$9))*'01_Supuestos'!$F$12)-(('01_Supuestos'!M31*$I171)*'01_Supuestos'!$F$11*$K171)-(IF(('01_Supuestos'!M31*$I171)&gt;0,'01_Supuestos'!$F$15,0)))-((('01_Supuestos'!M31*$I171)*'01_Supuestos'!$F$11*($H171-'01_Supuestos'!$F$9))*'01_Supuestos'!$F$18)-($J171*'01_Supuestos'!M32)-(IF('01_Supuestos'!M30=MAX('01_Supuestos'!$C$30:$M$30),'01_Supuestos'!$F$19,0))-(MAX(0,(((('01_Supuestos'!M31*$I171)*'01_Supuestos'!$F$11*($H171-'01_Supuestos'!$F$9))-((('01_Supuestos'!M31*$I171)*'01_Supuestos'!$F$11*($H171-'01_Supuestos'!$F$9))*'01_Supuestos'!$F$12)-(('01_Supuestos'!M31*$I171)*'01_Supuestos'!$F$11*$K171)-(IF(('01_Supuestos'!M31*$I171)&gt;0,'01_Supuestos'!$F$15,0)))-($J171*'01_Supuestos'!M33)))*'01_Supuestos'!$F$16)</f>
        <v/>
      </c>
      <c r="AE171" s="101">
        <f>0</f>
        <v/>
      </c>
      <c r="AF171" s="108">
        <f>IF(S171&gt;R171,"Appraisal+Decision",IF(S171&lt;R171,"Develop Now","Indiferente"))</f>
        <v/>
      </c>
    </row>
    <row r="172">
      <c r="A172" s="6" t="n">
        <v>142</v>
      </c>
      <c r="B172" s="27">
        <f>RAND()</f>
        <v/>
      </c>
      <c r="C172" s="27">
        <f>RAND()</f>
        <v/>
      </c>
      <c r="D172" s="27">
        <f>RAND()</f>
        <v/>
      </c>
      <c r="E172" s="27">
        <f>RAND()</f>
        <v/>
      </c>
      <c r="F172" s="27">
        <f>RAND()</f>
        <v/>
      </c>
      <c r="G172" s="27">
        <f>RAND()</f>
        <v/>
      </c>
      <c r="H172" s="102">
        <f>IF(B172&lt;($B$11-$B$10)/($B$12-$B$10), $B$10+SQRT(B172*($B$11-$B$10)*($B$12-$B$10)), $B$12-SQRT((1-B172)*($B$12-$B$11)*($B$12-$B$10)))</f>
        <v/>
      </c>
      <c r="I172" s="27">
        <f>MAX(0.1,NORMINV(C172,$B$13,$B$14))</f>
        <v/>
      </c>
      <c r="J172" s="102">
        <f>'01_Supuestos'!$F$13*MAX(0.65,NORMINV(D172,1,$B$15))</f>
        <v/>
      </c>
      <c r="K172" s="102">
        <f>'01_Supuestos'!$F$14*MAX(0.6,NORMINV(E172,1,$B$16))</f>
        <v/>
      </c>
      <c r="L172" s="102">
        <f>--(F172&lt;=$B$5)</f>
        <v/>
      </c>
      <c r="M172" s="102">
        <f>IF(L172=1, IF(G172&lt;=$B$6, "+", "-"), IF(G172&lt;=(1-$B$7), "+", "-"))</f>
        <v/>
      </c>
      <c r="N172" s="103">
        <f>IF(M172="+",'05_Bayes_Arbol'!$B$16,'05_Bayes_Arbol'!$B$17)</f>
        <v/>
      </c>
      <c r="O172" s="102">
        <f>SUMPRODUCT(T172:AD172,'01_Supuestos'!$C$34:$M$34)</f>
        <v/>
      </c>
      <c r="P172" s="102">
        <f>N172*O172 + (1-N172)*$B$9</f>
        <v/>
      </c>
      <c r="Q172" s="102">
        <f>--(P172&gt;0)</f>
        <v/>
      </c>
      <c r="R172" s="102">
        <f>IF(L172=1,O172,$B$9)</f>
        <v/>
      </c>
      <c r="S172" s="102">
        <f>-$B$8 + IF(Q172=1, IF(L172=1,O172,$B$9), 0)</f>
        <v/>
      </c>
      <c r="T172" s="101">
        <f>((('01_Supuestos'!C31*$I172)*'01_Supuestos'!$F$11*($H172-'01_Supuestos'!$F$9))-((('01_Supuestos'!C31*$I172)*'01_Supuestos'!$F$11*($H172-'01_Supuestos'!$F$9))*'01_Supuestos'!$F$12)-(('01_Supuestos'!C31*$I172)*'01_Supuestos'!$F$11*$K172)-(IF(('01_Supuestos'!C31*$I172)&gt;0,'01_Supuestos'!$F$15,0)))-((('01_Supuestos'!C31*$I172)*'01_Supuestos'!$F$11*($H172-'01_Supuestos'!$F$9))*'01_Supuestos'!$F$18)-($J172*'01_Supuestos'!C32)-(IF('01_Supuestos'!C30=MAX('01_Supuestos'!$C$30:$M$30),'01_Supuestos'!$F$19,0))-(MAX(0,(((('01_Supuestos'!C31*$I172)*'01_Supuestos'!$F$11*($H172-'01_Supuestos'!$F$9))-((('01_Supuestos'!C31*$I172)*'01_Supuestos'!$F$11*($H172-'01_Supuestos'!$F$9))*'01_Supuestos'!$F$12)-(('01_Supuestos'!C31*$I172)*'01_Supuestos'!$F$11*$K172)-(IF(('01_Supuestos'!C31*$I172)&gt;0,'01_Supuestos'!$F$15,0)))-($J172*'01_Supuestos'!C33)))*'01_Supuestos'!$F$16)</f>
        <v/>
      </c>
      <c r="U172" s="101">
        <f>((('01_Supuestos'!D31*$I172)*'01_Supuestos'!$F$11*($H172-'01_Supuestos'!$F$9))-((('01_Supuestos'!D31*$I172)*'01_Supuestos'!$F$11*($H172-'01_Supuestos'!$F$9))*'01_Supuestos'!$F$12)-(('01_Supuestos'!D31*$I172)*'01_Supuestos'!$F$11*$K172)-(IF(('01_Supuestos'!D31*$I172)&gt;0,'01_Supuestos'!$F$15,0)))-((('01_Supuestos'!D31*$I172)*'01_Supuestos'!$F$11*($H172-'01_Supuestos'!$F$9))*'01_Supuestos'!$F$18)-($J172*'01_Supuestos'!D32)-(IF('01_Supuestos'!D30=MAX('01_Supuestos'!$C$30:$M$30),'01_Supuestos'!$F$19,0))-(MAX(0,(((('01_Supuestos'!D31*$I172)*'01_Supuestos'!$F$11*($H172-'01_Supuestos'!$F$9))-((('01_Supuestos'!D31*$I172)*'01_Supuestos'!$F$11*($H172-'01_Supuestos'!$F$9))*'01_Supuestos'!$F$12)-(('01_Supuestos'!D31*$I172)*'01_Supuestos'!$F$11*$K172)-(IF(('01_Supuestos'!D31*$I172)&gt;0,'01_Supuestos'!$F$15,0)))-($J172*'01_Supuestos'!D33)))*'01_Supuestos'!$F$16)</f>
        <v/>
      </c>
      <c r="V172" s="101">
        <f>((('01_Supuestos'!E31*$I172)*'01_Supuestos'!$F$11*($H172-'01_Supuestos'!$F$9))-((('01_Supuestos'!E31*$I172)*'01_Supuestos'!$F$11*($H172-'01_Supuestos'!$F$9))*'01_Supuestos'!$F$12)-(('01_Supuestos'!E31*$I172)*'01_Supuestos'!$F$11*$K172)-(IF(('01_Supuestos'!E31*$I172)&gt;0,'01_Supuestos'!$F$15,0)))-((('01_Supuestos'!E31*$I172)*'01_Supuestos'!$F$11*($H172-'01_Supuestos'!$F$9))*'01_Supuestos'!$F$18)-($J172*'01_Supuestos'!E32)-(IF('01_Supuestos'!E30=MAX('01_Supuestos'!$C$30:$M$30),'01_Supuestos'!$F$19,0))-(MAX(0,(((('01_Supuestos'!E31*$I172)*'01_Supuestos'!$F$11*($H172-'01_Supuestos'!$F$9))-((('01_Supuestos'!E31*$I172)*'01_Supuestos'!$F$11*($H172-'01_Supuestos'!$F$9))*'01_Supuestos'!$F$12)-(('01_Supuestos'!E31*$I172)*'01_Supuestos'!$F$11*$K172)-(IF(('01_Supuestos'!E31*$I172)&gt;0,'01_Supuestos'!$F$15,0)))-($J172*'01_Supuestos'!E33)))*'01_Supuestos'!$F$16)</f>
        <v/>
      </c>
      <c r="W172" s="101">
        <f>((('01_Supuestos'!F31*$I172)*'01_Supuestos'!$F$11*($H172-'01_Supuestos'!$F$9))-((('01_Supuestos'!F31*$I172)*'01_Supuestos'!$F$11*($H172-'01_Supuestos'!$F$9))*'01_Supuestos'!$F$12)-(('01_Supuestos'!F31*$I172)*'01_Supuestos'!$F$11*$K172)-(IF(('01_Supuestos'!F31*$I172)&gt;0,'01_Supuestos'!$F$15,0)))-((('01_Supuestos'!F31*$I172)*'01_Supuestos'!$F$11*($H172-'01_Supuestos'!$F$9))*'01_Supuestos'!$F$18)-($J172*'01_Supuestos'!F32)-(IF('01_Supuestos'!F30=MAX('01_Supuestos'!$C$30:$M$30),'01_Supuestos'!$F$19,0))-(MAX(0,(((('01_Supuestos'!F31*$I172)*'01_Supuestos'!$F$11*($H172-'01_Supuestos'!$F$9))-((('01_Supuestos'!F31*$I172)*'01_Supuestos'!$F$11*($H172-'01_Supuestos'!$F$9))*'01_Supuestos'!$F$12)-(('01_Supuestos'!F31*$I172)*'01_Supuestos'!$F$11*$K172)-(IF(('01_Supuestos'!F31*$I172)&gt;0,'01_Supuestos'!$F$15,0)))-($J172*'01_Supuestos'!F33)))*'01_Supuestos'!$F$16)</f>
        <v/>
      </c>
      <c r="X172" s="101">
        <f>((('01_Supuestos'!G31*$I172)*'01_Supuestos'!$F$11*($H172-'01_Supuestos'!$F$9))-((('01_Supuestos'!G31*$I172)*'01_Supuestos'!$F$11*($H172-'01_Supuestos'!$F$9))*'01_Supuestos'!$F$12)-(('01_Supuestos'!G31*$I172)*'01_Supuestos'!$F$11*$K172)-(IF(('01_Supuestos'!G31*$I172)&gt;0,'01_Supuestos'!$F$15,0)))-((('01_Supuestos'!G31*$I172)*'01_Supuestos'!$F$11*($H172-'01_Supuestos'!$F$9))*'01_Supuestos'!$F$18)-($J172*'01_Supuestos'!G32)-(IF('01_Supuestos'!G30=MAX('01_Supuestos'!$C$30:$M$30),'01_Supuestos'!$F$19,0))-(MAX(0,(((('01_Supuestos'!G31*$I172)*'01_Supuestos'!$F$11*($H172-'01_Supuestos'!$F$9))-((('01_Supuestos'!G31*$I172)*'01_Supuestos'!$F$11*($H172-'01_Supuestos'!$F$9))*'01_Supuestos'!$F$12)-(('01_Supuestos'!G31*$I172)*'01_Supuestos'!$F$11*$K172)-(IF(('01_Supuestos'!G31*$I172)&gt;0,'01_Supuestos'!$F$15,0)))-($J172*'01_Supuestos'!G33)))*'01_Supuestos'!$F$16)</f>
        <v/>
      </c>
      <c r="Y172" s="101">
        <f>((('01_Supuestos'!H31*$I172)*'01_Supuestos'!$F$11*($H172-'01_Supuestos'!$F$9))-((('01_Supuestos'!H31*$I172)*'01_Supuestos'!$F$11*($H172-'01_Supuestos'!$F$9))*'01_Supuestos'!$F$12)-(('01_Supuestos'!H31*$I172)*'01_Supuestos'!$F$11*$K172)-(IF(('01_Supuestos'!H31*$I172)&gt;0,'01_Supuestos'!$F$15,0)))-((('01_Supuestos'!H31*$I172)*'01_Supuestos'!$F$11*($H172-'01_Supuestos'!$F$9))*'01_Supuestos'!$F$18)-($J172*'01_Supuestos'!H32)-(IF('01_Supuestos'!H30=MAX('01_Supuestos'!$C$30:$M$30),'01_Supuestos'!$F$19,0))-(MAX(0,(((('01_Supuestos'!H31*$I172)*'01_Supuestos'!$F$11*($H172-'01_Supuestos'!$F$9))-((('01_Supuestos'!H31*$I172)*'01_Supuestos'!$F$11*($H172-'01_Supuestos'!$F$9))*'01_Supuestos'!$F$12)-(('01_Supuestos'!H31*$I172)*'01_Supuestos'!$F$11*$K172)-(IF(('01_Supuestos'!H31*$I172)&gt;0,'01_Supuestos'!$F$15,0)))-($J172*'01_Supuestos'!H33)))*'01_Supuestos'!$F$16)</f>
        <v/>
      </c>
      <c r="Z172" s="101">
        <f>((('01_Supuestos'!I31*$I172)*'01_Supuestos'!$F$11*($H172-'01_Supuestos'!$F$9))-((('01_Supuestos'!I31*$I172)*'01_Supuestos'!$F$11*($H172-'01_Supuestos'!$F$9))*'01_Supuestos'!$F$12)-(('01_Supuestos'!I31*$I172)*'01_Supuestos'!$F$11*$K172)-(IF(('01_Supuestos'!I31*$I172)&gt;0,'01_Supuestos'!$F$15,0)))-((('01_Supuestos'!I31*$I172)*'01_Supuestos'!$F$11*($H172-'01_Supuestos'!$F$9))*'01_Supuestos'!$F$18)-($J172*'01_Supuestos'!I32)-(IF('01_Supuestos'!I30=MAX('01_Supuestos'!$C$30:$M$30),'01_Supuestos'!$F$19,0))-(MAX(0,(((('01_Supuestos'!I31*$I172)*'01_Supuestos'!$F$11*($H172-'01_Supuestos'!$F$9))-((('01_Supuestos'!I31*$I172)*'01_Supuestos'!$F$11*($H172-'01_Supuestos'!$F$9))*'01_Supuestos'!$F$12)-(('01_Supuestos'!I31*$I172)*'01_Supuestos'!$F$11*$K172)-(IF(('01_Supuestos'!I31*$I172)&gt;0,'01_Supuestos'!$F$15,0)))-($J172*'01_Supuestos'!I33)))*'01_Supuestos'!$F$16)</f>
        <v/>
      </c>
      <c r="AA172" s="101">
        <f>((('01_Supuestos'!J31*$I172)*'01_Supuestos'!$F$11*($H172-'01_Supuestos'!$F$9))-((('01_Supuestos'!J31*$I172)*'01_Supuestos'!$F$11*($H172-'01_Supuestos'!$F$9))*'01_Supuestos'!$F$12)-(('01_Supuestos'!J31*$I172)*'01_Supuestos'!$F$11*$K172)-(IF(('01_Supuestos'!J31*$I172)&gt;0,'01_Supuestos'!$F$15,0)))-((('01_Supuestos'!J31*$I172)*'01_Supuestos'!$F$11*($H172-'01_Supuestos'!$F$9))*'01_Supuestos'!$F$18)-($J172*'01_Supuestos'!J32)-(IF('01_Supuestos'!J30=MAX('01_Supuestos'!$C$30:$M$30),'01_Supuestos'!$F$19,0))-(MAX(0,(((('01_Supuestos'!J31*$I172)*'01_Supuestos'!$F$11*($H172-'01_Supuestos'!$F$9))-((('01_Supuestos'!J31*$I172)*'01_Supuestos'!$F$11*($H172-'01_Supuestos'!$F$9))*'01_Supuestos'!$F$12)-(('01_Supuestos'!J31*$I172)*'01_Supuestos'!$F$11*$K172)-(IF(('01_Supuestos'!J31*$I172)&gt;0,'01_Supuestos'!$F$15,0)))-($J172*'01_Supuestos'!J33)))*'01_Supuestos'!$F$16)</f>
        <v/>
      </c>
      <c r="AB172" s="101">
        <f>((('01_Supuestos'!K31*$I172)*'01_Supuestos'!$F$11*($H172-'01_Supuestos'!$F$9))-((('01_Supuestos'!K31*$I172)*'01_Supuestos'!$F$11*($H172-'01_Supuestos'!$F$9))*'01_Supuestos'!$F$12)-(('01_Supuestos'!K31*$I172)*'01_Supuestos'!$F$11*$K172)-(IF(('01_Supuestos'!K31*$I172)&gt;0,'01_Supuestos'!$F$15,0)))-((('01_Supuestos'!K31*$I172)*'01_Supuestos'!$F$11*($H172-'01_Supuestos'!$F$9))*'01_Supuestos'!$F$18)-($J172*'01_Supuestos'!K32)-(IF('01_Supuestos'!K30=MAX('01_Supuestos'!$C$30:$M$30),'01_Supuestos'!$F$19,0))-(MAX(0,(((('01_Supuestos'!K31*$I172)*'01_Supuestos'!$F$11*($H172-'01_Supuestos'!$F$9))-((('01_Supuestos'!K31*$I172)*'01_Supuestos'!$F$11*($H172-'01_Supuestos'!$F$9))*'01_Supuestos'!$F$12)-(('01_Supuestos'!K31*$I172)*'01_Supuestos'!$F$11*$K172)-(IF(('01_Supuestos'!K31*$I172)&gt;0,'01_Supuestos'!$F$15,0)))-($J172*'01_Supuestos'!K33)))*'01_Supuestos'!$F$16)</f>
        <v/>
      </c>
      <c r="AC172" s="101">
        <f>((('01_Supuestos'!L31*$I172)*'01_Supuestos'!$F$11*($H172-'01_Supuestos'!$F$9))-((('01_Supuestos'!L31*$I172)*'01_Supuestos'!$F$11*($H172-'01_Supuestos'!$F$9))*'01_Supuestos'!$F$12)-(('01_Supuestos'!L31*$I172)*'01_Supuestos'!$F$11*$K172)-(IF(('01_Supuestos'!L31*$I172)&gt;0,'01_Supuestos'!$F$15,0)))-((('01_Supuestos'!L31*$I172)*'01_Supuestos'!$F$11*($H172-'01_Supuestos'!$F$9))*'01_Supuestos'!$F$18)-($J172*'01_Supuestos'!L32)-(IF('01_Supuestos'!L30=MAX('01_Supuestos'!$C$30:$M$30),'01_Supuestos'!$F$19,0))-(MAX(0,(((('01_Supuestos'!L31*$I172)*'01_Supuestos'!$F$11*($H172-'01_Supuestos'!$F$9))-((('01_Supuestos'!L31*$I172)*'01_Supuestos'!$F$11*($H172-'01_Supuestos'!$F$9))*'01_Supuestos'!$F$12)-(('01_Supuestos'!L31*$I172)*'01_Supuestos'!$F$11*$K172)-(IF(('01_Supuestos'!L31*$I172)&gt;0,'01_Supuestos'!$F$15,0)))-($J172*'01_Supuestos'!L33)))*'01_Supuestos'!$F$16)</f>
        <v/>
      </c>
      <c r="AD172" s="101">
        <f>((('01_Supuestos'!M31*$I172)*'01_Supuestos'!$F$11*($H172-'01_Supuestos'!$F$9))-((('01_Supuestos'!M31*$I172)*'01_Supuestos'!$F$11*($H172-'01_Supuestos'!$F$9))*'01_Supuestos'!$F$12)-(('01_Supuestos'!M31*$I172)*'01_Supuestos'!$F$11*$K172)-(IF(('01_Supuestos'!M31*$I172)&gt;0,'01_Supuestos'!$F$15,0)))-((('01_Supuestos'!M31*$I172)*'01_Supuestos'!$F$11*($H172-'01_Supuestos'!$F$9))*'01_Supuestos'!$F$18)-($J172*'01_Supuestos'!M32)-(IF('01_Supuestos'!M30=MAX('01_Supuestos'!$C$30:$M$30),'01_Supuestos'!$F$19,0))-(MAX(0,(((('01_Supuestos'!M31*$I172)*'01_Supuestos'!$F$11*($H172-'01_Supuestos'!$F$9))-((('01_Supuestos'!M31*$I172)*'01_Supuestos'!$F$11*($H172-'01_Supuestos'!$F$9))*'01_Supuestos'!$F$12)-(('01_Supuestos'!M31*$I172)*'01_Supuestos'!$F$11*$K172)-(IF(('01_Supuestos'!M31*$I172)&gt;0,'01_Supuestos'!$F$15,0)))-($J172*'01_Supuestos'!M33)))*'01_Supuestos'!$F$16)</f>
        <v/>
      </c>
      <c r="AE172" s="101">
        <f>0</f>
        <v/>
      </c>
      <c r="AF172" s="108">
        <f>IF(S172&gt;R172,"Appraisal+Decision",IF(S172&lt;R172,"Develop Now","Indiferente"))</f>
        <v/>
      </c>
    </row>
    <row r="173">
      <c r="A173" s="6" t="n">
        <v>143</v>
      </c>
      <c r="B173" s="27">
        <f>RAND()</f>
        <v/>
      </c>
      <c r="C173" s="27">
        <f>RAND()</f>
        <v/>
      </c>
      <c r="D173" s="27">
        <f>RAND()</f>
        <v/>
      </c>
      <c r="E173" s="27">
        <f>RAND()</f>
        <v/>
      </c>
      <c r="F173" s="27">
        <f>RAND()</f>
        <v/>
      </c>
      <c r="G173" s="27">
        <f>RAND()</f>
        <v/>
      </c>
      <c r="H173" s="102">
        <f>IF(B173&lt;($B$11-$B$10)/($B$12-$B$10), $B$10+SQRT(B173*($B$11-$B$10)*($B$12-$B$10)), $B$12-SQRT((1-B173)*($B$12-$B$11)*($B$12-$B$10)))</f>
        <v/>
      </c>
      <c r="I173" s="27">
        <f>MAX(0.1,NORMINV(C173,$B$13,$B$14))</f>
        <v/>
      </c>
      <c r="J173" s="102">
        <f>'01_Supuestos'!$F$13*MAX(0.65,NORMINV(D173,1,$B$15))</f>
        <v/>
      </c>
      <c r="K173" s="102">
        <f>'01_Supuestos'!$F$14*MAX(0.6,NORMINV(E173,1,$B$16))</f>
        <v/>
      </c>
      <c r="L173" s="102">
        <f>--(F173&lt;=$B$5)</f>
        <v/>
      </c>
      <c r="M173" s="102">
        <f>IF(L173=1, IF(G173&lt;=$B$6, "+", "-"), IF(G173&lt;=(1-$B$7), "+", "-"))</f>
        <v/>
      </c>
      <c r="N173" s="103">
        <f>IF(M173="+",'05_Bayes_Arbol'!$B$16,'05_Bayes_Arbol'!$B$17)</f>
        <v/>
      </c>
      <c r="O173" s="102">
        <f>SUMPRODUCT(T173:AD173,'01_Supuestos'!$C$34:$M$34)</f>
        <v/>
      </c>
      <c r="P173" s="102">
        <f>N173*O173 + (1-N173)*$B$9</f>
        <v/>
      </c>
      <c r="Q173" s="102">
        <f>--(P173&gt;0)</f>
        <v/>
      </c>
      <c r="R173" s="102">
        <f>IF(L173=1,O173,$B$9)</f>
        <v/>
      </c>
      <c r="S173" s="102">
        <f>-$B$8 + IF(Q173=1, IF(L173=1,O173,$B$9), 0)</f>
        <v/>
      </c>
      <c r="T173" s="101">
        <f>((('01_Supuestos'!C31*$I173)*'01_Supuestos'!$F$11*($H173-'01_Supuestos'!$F$9))-((('01_Supuestos'!C31*$I173)*'01_Supuestos'!$F$11*($H173-'01_Supuestos'!$F$9))*'01_Supuestos'!$F$12)-(('01_Supuestos'!C31*$I173)*'01_Supuestos'!$F$11*$K173)-(IF(('01_Supuestos'!C31*$I173)&gt;0,'01_Supuestos'!$F$15,0)))-((('01_Supuestos'!C31*$I173)*'01_Supuestos'!$F$11*($H173-'01_Supuestos'!$F$9))*'01_Supuestos'!$F$18)-($J173*'01_Supuestos'!C32)-(IF('01_Supuestos'!C30=MAX('01_Supuestos'!$C$30:$M$30),'01_Supuestos'!$F$19,0))-(MAX(0,(((('01_Supuestos'!C31*$I173)*'01_Supuestos'!$F$11*($H173-'01_Supuestos'!$F$9))-((('01_Supuestos'!C31*$I173)*'01_Supuestos'!$F$11*($H173-'01_Supuestos'!$F$9))*'01_Supuestos'!$F$12)-(('01_Supuestos'!C31*$I173)*'01_Supuestos'!$F$11*$K173)-(IF(('01_Supuestos'!C31*$I173)&gt;0,'01_Supuestos'!$F$15,0)))-($J173*'01_Supuestos'!C33)))*'01_Supuestos'!$F$16)</f>
        <v/>
      </c>
      <c r="U173" s="101">
        <f>((('01_Supuestos'!D31*$I173)*'01_Supuestos'!$F$11*($H173-'01_Supuestos'!$F$9))-((('01_Supuestos'!D31*$I173)*'01_Supuestos'!$F$11*($H173-'01_Supuestos'!$F$9))*'01_Supuestos'!$F$12)-(('01_Supuestos'!D31*$I173)*'01_Supuestos'!$F$11*$K173)-(IF(('01_Supuestos'!D31*$I173)&gt;0,'01_Supuestos'!$F$15,0)))-((('01_Supuestos'!D31*$I173)*'01_Supuestos'!$F$11*($H173-'01_Supuestos'!$F$9))*'01_Supuestos'!$F$18)-($J173*'01_Supuestos'!D32)-(IF('01_Supuestos'!D30=MAX('01_Supuestos'!$C$30:$M$30),'01_Supuestos'!$F$19,0))-(MAX(0,(((('01_Supuestos'!D31*$I173)*'01_Supuestos'!$F$11*($H173-'01_Supuestos'!$F$9))-((('01_Supuestos'!D31*$I173)*'01_Supuestos'!$F$11*($H173-'01_Supuestos'!$F$9))*'01_Supuestos'!$F$12)-(('01_Supuestos'!D31*$I173)*'01_Supuestos'!$F$11*$K173)-(IF(('01_Supuestos'!D31*$I173)&gt;0,'01_Supuestos'!$F$15,0)))-($J173*'01_Supuestos'!D33)))*'01_Supuestos'!$F$16)</f>
        <v/>
      </c>
      <c r="V173" s="101">
        <f>((('01_Supuestos'!E31*$I173)*'01_Supuestos'!$F$11*($H173-'01_Supuestos'!$F$9))-((('01_Supuestos'!E31*$I173)*'01_Supuestos'!$F$11*($H173-'01_Supuestos'!$F$9))*'01_Supuestos'!$F$12)-(('01_Supuestos'!E31*$I173)*'01_Supuestos'!$F$11*$K173)-(IF(('01_Supuestos'!E31*$I173)&gt;0,'01_Supuestos'!$F$15,0)))-((('01_Supuestos'!E31*$I173)*'01_Supuestos'!$F$11*($H173-'01_Supuestos'!$F$9))*'01_Supuestos'!$F$18)-($J173*'01_Supuestos'!E32)-(IF('01_Supuestos'!E30=MAX('01_Supuestos'!$C$30:$M$30),'01_Supuestos'!$F$19,0))-(MAX(0,(((('01_Supuestos'!E31*$I173)*'01_Supuestos'!$F$11*($H173-'01_Supuestos'!$F$9))-((('01_Supuestos'!E31*$I173)*'01_Supuestos'!$F$11*($H173-'01_Supuestos'!$F$9))*'01_Supuestos'!$F$12)-(('01_Supuestos'!E31*$I173)*'01_Supuestos'!$F$11*$K173)-(IF(('01_Supuestos'!E31*$I173)&gt;0,'01_Supuestos'!$F$15,0)))-($J173*'01_Supuestos'!E33)))*'01_Supuestos'!$F$16)</f>
        <v/>
      </c>
      <c r="W173" s="101">
        <f>((('01_Supuestos'!F31*$I173)*'01_Supuestos'!$F$11*($H173-'01_Supuestos'!$F$9))-((('01_Supuestos'!F31*$I173)*'01_Supuestos'!$F$11*($H173-'01_Supuestos'!$F$9))*'01_Supuestos'!$F$12)-(('01_Supuestos'!F31*$I173)*'01_Supuestos'!$F$11*$K173)-(IF(('01_Supuestos'!F31*$I173)&gt;0,'01_Supuestos'!$F$15,0)))-((('01_Supuestos'!F31*$I173)*'01_Supuestos'!$F$11*($H173-'01_Supuestos'!$F$9))*'01_Supuestos'!$F$18)-($J173*'01_Supuestos'!F32)-(IF('01_Supuestos'!F30=MAX('01_Supuestos'!$C$30:$M$30),'01_Supuestos'!$F$19,0))-(MAX(0,(((('01_Supuestos'!F31*$I173)*'01_Supuestos'!$F$11*($H173-'01_Supuestos'!$F$9))-((('01_Supuestos'!F31*$I173)*'01_Supuestos'!$F$11*($H173-'01_Supuestos'!$F$9))*'01_Supuestos'!$F$12)-(('01_Supuestos'!F31*$I173)*'01_Supuestos'!$F$11*$K173)-(IF(('01_Supuestos'!F31*$I173)&gt;0,'01_Supuestos'!$F$15,0)))-($J173*'01_Supuestos'!F33)))*'01_Supuestos'!$F$16)</f>
        <v/>
      </c>
      <c r="X173" s="101">
        <f>((('01_Supuestos'!G31*$I173)*'01_Supuestos'!$F$11*($H173-'01_Supuestos'!$F$9))-((('01_Supuestos'!G31*$I173)*'01_Supuestos'!$F$11*($H173-'01_Supuestos'!$F$9))*'01_Supuestos'!$F$12)-(('01_Supuestos'!G31*$I173)*'01_Supuestos'!$F$11*$K173)-(IF(('01_Supuestos'!G31*$I173)&gt;0,'01_Supuestos'!$F$15,0)))-((('01_Supuestos'!G31*$I173)*'01_Supuestos'!$F$11*($H173-'01_Supuestos'!$F$9))*'01_Supuestos'!$F$18)-($J173*'01_Supuestos'!G32)-(IF('01_Supuestos'!G30=MAX('01_Supuestos'!$C$30:$M$30),'01_Supuestos'!$F$19,0))-(MAX(0,(((('01_Supuestos'!G31*$I173)*'01_Supuestos'!$F$11*($H173-'01_Supuestos'!$F$9))-((('01_Supuestos'!G31*$I173)*'01_Supuestos'!$F$11*($H173-'01_Supuestos'!$F$9))*'01_Supuestos'!$F$12)-(('01_Supuestos'!G31*$I173)*'01_Supuestos'!$F$11*$K173)-(IF(('01_Supuestos'!G31*$I173)&gt;0,'01_Supuestos'!$F$15,0)))-($J173*'01_Supuestos'!G33)))*'01_Supuestos'!$F$16)</f>
        <v/>
      </c>
      <c r="Y173" s="101">
        <f>((('01_Supuestos'!H31*$I173)*'01_Supuestos'!$F$11*($H173-'01_Supuestos'!$F$9))-((('01_Supuestos'!H31*$I173)*'01_Supuestos'!$F$11*($H173-'01_Supuestos'!$F$9))*'01_Supuestos'!$F$12)-(('01_Supuestos'!H31*$I173)*'01_Supuestos'!$F$11*$K173)-(IF(('01_Supuestos'!H31*$I173)&gt;0,'01_Supuestos'!$F$15,0)))-((('01_Supuestos'!H31*$I173)*'01_Supuestos'!$F$11*($H173-'01_Supuestos'!$F$9))*'01_Supuestos'!$F$18)-($J173*'01_Supuestos'!H32)-(IF('01_Supuestos'!H30=MAX('01_Supuestos'!$C$30:$M$30),'01_Supuestos'!$F$19,0))-(MAX(0,(((('01_Supuestos'!H31*$I173)*'01_Supuestos'!$F$11*($H173-'01_Supuestos'!$F$9))-((('01_Supuestos'!H31*$I173)*'01_Supuestos'!$F$11*($H173-'01_Supuestos'!$F$9))*'01_Supuestos'!$F$12)-(('01_Supuestos'!H31*$I173)*'01_Supuestos'!$F$11*$K173)-(IF(('01_Supuestos'!H31*$I173)&gt;0,'01_Supuestos'!$F$15,0)))-($J173*'01_Supuestos'!H33)))*'01_Supuestos'!$F$16)</f>
        <v/>
      </c>
      <c r="Z173" s="101">
        <f>((('01_Supuestos'!I31*$I173)*'01_Supuestos'!$F$11*($H173-'01_Supuestos'!$F$9))-((('01_Supuestos'!I31*$I173)*'01_Supuestos'!$F$11*($H173-'01_Supuestos'!$F$9))*'01_Supuestos'!$F$12)-(('01_Supuestos'!I31*$I173)*'01_Supuestos'!$F$11*$K173)-(IF(('01_Supuestos'!I31*$I173)&gt;0,'01_Supuestos'!$F$15,0)))-((('01_Supuestos'!I31*$I173)*'01_Supuestos'!$F$11*($H173-'01_Supuestos'!$F$9))*'01_Supuestos'!$F$18)-($J173*'01_Supuestos'!I32)-(IF('01_Supuestos'!I30=MAX('01_Supuestos'!$C$30:$M$30),'01_Supuestos'!$F$19,0))-(MAX(0,(((('01_Supuestos'!I31*$I173)*'01_Supuestos'!$F$11*($H173-'01_Supuestos'!$F$9))-((('01_Supuestos'!I31*$I173)*'01_Supuestos'!$F$11*($H173-'01_Supuestos'!$F$9))*'01_Supuestos'!$F$12)-(('01_Supuestos'!I31*$I173)*'01_Supuestos'!$F$11*$K173)-(IF(('01_Supuestos'!I31*$I173)&gt;0,'01_Supuestos'!$F$15,0)))-($J173*'01_Supuestos'!I33)))*'01_Supuestos'!$F$16)</f>
        <v/>
      </c>
      <c r="AA173" s="101">
        <f>((('01_Supuestos'!J31*$I173)*'01_Supuestos'!$F$11*($H173-'01_Supuestos'!$F$9))-((('01_Supuestos'!J31*$I173)*'01_Supuestos'!$F$11*($H173-'01_Supuestos'!$F$9))*'01_Supuestos'!$F$12)-(('01_Supuestos'!J31*$I173)*'01_Supuestos'!$F$11*$K173)-(IF(('01_Supuestos'!J31*$I173)&gt;0,'01_Supuestos'!$F$15,0)))-((('01_Supuestos'!J31*$I173)*'01_Supuestos'!$F$11*($H173-'01_Supuestos'!$F$9))*'01_Supuestos'!$F$18)-($J173*'01_Supuestos'!J32)-(IF('01_Supuestos'!J30=MAX('01_Supuestos'!$C$30:$M$30),'01_Supuestos'!$F$19,0))-(MAX(0,(((('01_Supuestos'!J31*$I173)*'01_Supuestos'!$F$11*($H173-'01_Supuestos'!$F$9))-((('01_Supuestos'!J31*$I173)*'01_Supuestos'!$F$11*($H173-'01_Supuestos'!$F$9))*'01_Supuestos'!$F$12)-(('01_Supuestos'!J31*$I173)*'01_Supuestos'!$F$11*$K173)-(IF(('01_Supuestos'!J31*$I173)&gt;0,'01_Supuestos'!$F$15,0)))-($J173*'01_Supuestos'!J33)))*'01_Supuestos'!$F$16)</f>
        <v/>
      </c>
      <c r="AB173" s="101">
        <f>((('01_Supuestos'!K31*$I173)*'01_Supuestos'!$F$11*($H173-'01_Supuestos'!$F$9))-((('01_Supuestos'!K31*$I173)*'01_Supuestos'!$F$11*($H173-'01_Supuestos'!$F$9))*'01_Supuestos'!$F$12)-(('01_Supuestos'!K31*$I173)*'01_Supuestos'!$F$11*$K173)-(IF(('01_Supuestos'!K31*$I173)&gt;0,'01_Supuestos'!$F$15,0)))-((('01_Supuestos'!K31*$I173)*'01_Supuestos'!$F$11*($H173-'01_Supuestos'!$F$9))*'01_Supuestos'!$F$18)-($J173*'01_Supuestos'!K32)-(IF('01_Supuestos'!K30=MAX('01_Supuestos'!$C$30:$M$30),'01_Supuestos'!$F$19,0))-(MAX(0,(((('01_Supuestos'!K31*$I173)*'01_Supuestos'!$F$11*($H173-'01_Supuestos'!$F$9))-((('01_Supuestos'!K31*$I173)*'01_Supuestos'!$F$11*($H173-'01_Supuestos'!$F$9))*'01_Supuestos'!$F$12)-(('01_Supuestos'!K31*$I173)*'01_Supuestos'!$F$11*$K173)-(IF(('01_Supuestos'!K31*$I173)&gt;0,'01_Supuestos'!$F$15,0)))-($J173*'01_Supuestos'!K33)))*'01_Supuestos'!$F$16)</f>
        <v/>
      </c>
      <c r="AC173" s="101">
        <f>((('01_Supuestos'!L31*$I173)*'01_Supuestos'!$F$11*($H173-'01_Supuestos'!$F$9))-((('01_Supuestos'!L31*$I173)*'01_Supuestos'!$F$11*($H173-'01_Supuestos'!$F$9))*'01_Supuestos'!$F$12)-(('01_Supuestos'!L31*$I173)*'01_Supuestos'!$F$11*$K173)-(IF(('01_Supuestos'!L31*$I173)&gt;0,'01_Supuestos'!$F$15,0)))-((('01_Supuestos'!L31*$I173)*'01_Supuestos'!$F$11*($H173-'01_Supuestos'!$F$9))*'01_Supuestos'!$F$18)-($J173*'01_Supuestos'!L32)-(IF('01_Supuestos'!L30=MAX('01_Supuestos'!$C$30:$M$30),'01_Supuestos'!$F$19,0))-(MAX(0,(((('01_Supuestos'!L31*$I173)*'01_Supuestos'!$F$11*($H173-'01_Supuestos'!$F$9))-((('01_Supuestos'!L31*$I173)*'01_Supuestos'!$F$11*($H173-'01_Supuestos'!$F$9))*'01_Supuestos'!$F$12)-(('01_Supuestos'!L31*$I173)*'01_Supuestos'!$F$11*$K173)-(IF(('01_Supuestos'!L31*$I173)&gt;0,'01_Supuestos'!$F$15,0)))-($J173*'01_Supuestos'!L33)))*'01_Supuestos'!$F$16)</f>
        <v/>
      </c>
      <c r="AD173" s="101">
        <f>((('01_Supuestos'!M31*$I173)*'01_Supuestos'!$F$11*($H173-'01_Supuestos'!$F$9))-((('01_Supuestos'!M31*$I173)*'01_Supuestos'!$F$11*($H173-'01_Supuestos'!$F$9))*'01_Supuestos'!$F$12)-(('01_Supuestos'!M31*$I173)*'01_Supuestos'!$F$11*$K173)-(IF(('01_Supuestos'!M31*$I173)&gt;0,'01_Supuestos'!$F$15,0)))-((('01_Supuestos'!M31*$I173)*'01_Supuestos'!$F$11*($H173-'01_Supuestos'!$F$9))*'01_Supuestos'!$F$18)-($J173*'01_Supuestos'!M32)-(IF('01_Supuestos'!M30=MAX('01_Supuestos'!$C$30:$M$30),'01_Supuestos'!$F$19,0))-(MAX(0,(((('01_Supuestos'!M31*$I173)*'01_Supuestos'!$F$11*($H173-'01_Supuestos'!$F$9))-((('01_Supuestos'!M31*$I173)*'01_Supuestos'!$F$11*($H173-'01_Supuestos'!$F$9))*'01_Supuestos'!$F$12)-(('01_Supuestos'!M31*$I173)*'01_Supuestos'!$F$11*$K173)-(IF(('01_Supuestos'!M31*$I173)&gt;0,'01_Supuestos'!$F$15,0)))-($J173*'01_Supuestos'!M33)))*'01_Supuestos'!$F$16)</f>
        <v/>
      </c>
      <c r="AE173" s="101">
        <f>0</f>
        <v/>
      </c>
      <c r="AF173" s="108">
        <f>IF(S173&gt;R173,"Appraisal+Decision",IF(S173&lt;R173,"Develop Now","Indiferente"))</f>
        <v/>
      </c>
    </row>
    <row r="174">
      <c r="A174" s="6" t="n">
        <v>144</v>
      </c>
      <c r="B174" s="27">
        <f>RAND()</f>
        <v/>
      </c>
      <c r="C174" s="27">
        <f>RAND()</f>
        <v/>
      </c>
      <c r="D174" s="27">
        <f>RAND()</f>
        <v/>
      </c>
      <c r="E174" s="27">
        <f>RAND()</f>
        <v/>
      </c>
      <c r="F174" s="27">
        <f>RAND()</f>
        <v/>
      </c>
      <c r="G174" s="27">
        <f>RAND()</f>
        <v/>
      </c>
      <c r="H174" s="102">
        <f>IF(B174&lt;($B$11-$B$10)/($B$12-$B$10), $B$10+SQRT(B174*($B$11-$B$10)*($B$12-$B$10)), $B$12-SQRT((1-B174)*($B$12-$B$11)*($B$12-$B$10)))</f>
        <v/>
      </c>
      <c r="I174" s="27">
        <f>MAX(0.1,NORMINV(C174,$B$13,$B$14))</f>
        <v/>
      </c>
      <c r="J174" s="102">
        <f>'01_Supuestos'!$F$13*MAX(0.65,NORMINV(D174,1,$B$15))</f>
        <v/>
      </c>
      <c r="K174" s="102">
        <f>'01_Supuestos'!$F$14*MAX(0.6,NORMINV(E174,1,$B$16))</f>
        <v/>
      </c>
      <c r="L174" s="102">
        <f>--(F174&lt;=$B$5)</f>
        <v/>
      </c>
      <c r="M174" s="102">
        <f>IF(L174=1, IF(G174&lt;=$B$6, "+", "-"), IF(G174&lt;=(1-$B$7), "+", "-"))</f>
        <v/>
      </c>
      <c r="N174" s="103">
        <f>IF(M174="+",'05_Bayes_Arbol'!$B$16,'05_Bayes_Arbol'!$B$17)</f>
        <v/>
      </c>
      <c r="O174" s="102">
        <f>SUMPRODUCT(T174:AD174,'01_Supuestos'!$C$34:$M$34)</f>
        <v/>
      </c>
      <c r="P174" s="102">
        <f>N174*O174 + (1-N174)*$B$9</f>
        <v/>
      </c>
      <c r="Q174" s="102">
        <f>--(P174&gt;0)</f>
        <v/>
      </c>
      <c r="R174" s="102">
        <f>IF(L174=1,O174,$B$9)</f>
        <v/>
      </c>
      <c r="S174" s="102">
        <f>-$B$8 + IF(Q174=1, IF(L174=1,O174,$B$9), 0)</f>
        <v/>
      </c>
      <c r="T174" s="101">
        <f>((('01_Supuestos'!C31*$I174)*'01_Supuestos'!$F$11*($H174-'01_Supuestos'!$F$9))-((('01_Supuestos'!C31*$I174)*'01_Supuestos'!$F$11*($H174-'01_Supuestos'!$F$9))*'01_Supuestos'!$F$12)-(('01_Supuestos'!C31*$I174)*'01_Supuestos'!$F$11*$K174)-(IF(('01_Supuestos'!C31*$I174)&gt;0,'01_Supuestos'!$F$15,0)))-((('01_Supuestos'!C31*$I174)*'01_Supuestos'!$F$11*($H174-'01_Supuestos'!$F$9))*'01_Supuestos'!$F$18)-($J174*'01_Supuestos'!C32)-(IF('01_Supuestos'!C30=MAX('01_Supuestos'!$C$30:$M$30),'01_Supuestos'!$F$19,0))-(MAX(0,(((('01_Supuestos'!C31*$I174)*'01_Supuestos'!$F$11*($H174-'01_Supuestos'!$F$9))-((('01_Supuestos'!C31*$I174)*'01_Supuestos'!$F$11*($H174-'01_Supuestos'!$F$9))*'01_Supuestos'!$F$12)-(('01_Supuestos'!C31*$I174)*'01_Supuestos'!$F$11*$K174)-(IF(('01_Supuestos'!C31*$I174)&gt;0,'01_Supuestos'!$F$15,0)))-($J174*'01_Supuestos'!C33)))*'01_Supuestos'!$F$16)</f>
        <v/>
      </c>
      <c r="U174" s="101">
        <f>((('01_Supuestos'!D31*$I174)*'01_Supuestos'!$F$11*($H174-'01_Supuestos'!$F$9))-((('01_Supuestos'!D31*$I174)*'01_Supuestos'!$F$11*($H174-'01_Supuestos'!$F$9))*'01_Supuestos'!$F$12)-(('01_Supuestos'!D31*$I174)*'01_Supuestos'!$F$11*$K174)-(IF(('01_Supuestos'!D31*$I174)&gt;0,'01_Supuestos'!$F$15,0)))-((('01_Supuestos'!D31*$I174)*'01_Supuestos'!$F$11*($H174-'01_Supuestos'!$F$9))*'01_Supuestos'!$F$18)-($J174*'01_Supuestos'!D32)-(IF('01_Supuestos'!D30=MAX('01_Supuestos'!$C$30:$M$30),'01_Supuestos'!$F$19,0))-(MAX(0,(((('01_Supuestos'!D31*$I174)*'01_Supuestos'!$F$11*($H174-'01_Supuestos'!$F$9))-((('01_Supuestos'!D31*$I174)*'01_Supuestos'!$F$11*($H174-'01_Supuestos'!$F$9))*'01_Supuestos'!$F$12)-(('01_Supuestos'!D31*$I174)*'01_Supuestos'!$F$11*$K174)-(IF(('01_Supuestos'!D31*$I174)&gt;0,'01_Supuestos'!$F$15,0)))-($J174*'01_Supuestos'!D33)))*'01_Supuestos'!$F$16)</f>
        <v/>
      </c>
      <c r="V174" s="101">
        <f>((('01_Supuestos'!E31*$I174)*'01_Supuestos'!$F$11*($H174-'01_Supuestos'!$F$9))-((('01_Supuestos'!E31*$I174)*'01_Supuestos'!$F$11*($H174-'01_Supuestos'!$F$9))*'01_Supuestos'!$F$12)-(('01_Supuestos'!E31*$I174)*'01_Supuestos'!$F$11*$K174)-(IF(('01_Supuestos'!E31*$I174)&gt;0,'01_Supuestos'!$F$15,0)))-((('01_Supuestos'!E31*$I174)*'01_Supuestos'!$F$11*($H174-'01_Supuestos'!$F$9))*'01_Supuestos'!$F$18)-($J174*'01_Supuestos'!E32)-(IF('01_Supuestos'!E30=MAX('01_Supuestos'!$C$30:$M$30),'01_Supuestos'!$F$19,0))-(MAX(0,(((('01_Supuestos'!E31*$I174)*'01_Supuestos'!$F$11*($H174-'01_Supuestos'!$F$9))-((('01_Supuestos'!E31*$I174)*'01_Supuestos'!$F$11*($H174-'01_Supuestos'!$F$9))*'01_Supuestos'!$F$12)-(('01_Supuestos'!E31*$I174)*'01_Supuestos'!$F$11*$K174)-(IF(('01_Supuestos'!E31*$I174)&gt;0,'01_Supuestos'!$F$15,0)))-($J174*'01_Supuestos'!E33)))*'01_Supuestos'!$F$16)</f>
        <v/>
      </c>
      <c r="W174" s="101">
        <f>((('01_Supuestos'!F31*$I174)*'01_Supuestos'!$F$11*($H174-'01_Supuestos'!$F$9))-((('01_Supuestos'!F31*$I174)*'01_Supuestos'!$F$11*($H174-'01_Supuestos'!$F$9))*'01_Supuestos'!$F$12)-(('01_Supuestos'!F31*$I174)*'01_Supuestos'!$F$11*$K174)-(IF(('01_Supuestos'!F31*$I174)&gt;0,'01_Supuestos'!$F$15,0)))-((('01_Supuestos'!F31*$I174)*'01_Supuestos'!$F$11*($H174-'01_Supuestos'!$F$9))*'01_Supuestos'!$F$18)-($J174*'01_Supuestos'!F32)-(IF('01_Supuestos'!F30=MAX('01_Supuestos'!$C$30:$M$30),'01_Supuestos'!$F$19,0))-(MAX(0,(((('01_Supuestos'!F31*$I174)*'01_Supuestos'!$F$11*($H174-'01_Supuestos'!$F$9))-((('01_Supuestos'!F31*$I174)*'01_Supuestos'!$F$11*($H174-'01_Supuestos'!$F$9))*'01_Supuestos'!$F$12)-(('01_Supuestos'!F31*$I174)*'01_Supuestos'!$F$11*$K174)-(IF(('01_Supuestos'!F31*$I174)&gt;0,'01_Supuestos'!$F$15,0)))-($J174*'01_Supuestos'!F33)))*'01_Supuestos'!$F$16)</f>
        <v/>
      </c>
      <c r="X174" s="101">
        <f>((('01_Supuestos'!G31*$I174)*'01_Supuestos'!$F$11*($H174-'01_Supuestos'!$F$9))-((('01_Supuestos'!G31*$I174)*'01_Supuestos'!$F$11*($H174-'01_Supuestos'!$F$9))*'01_Supuestos'!$F$12)-(('01_Supuestos'!G31*$I174)*'01_Supuestos'!$F$11*$K174)-(IF(('01_Supuestos'!G31*$I174)&gt;0,'01_Supuestos'!$F$15,0)))-((('01_Supuestos'!G31*$I174)*'01_Supuestos'!$F$11*($H174-'01_Supuestos'!$F$9))*'01_Supuestos'!$F$18)-($J174*'01_Supuestos'!G32)-(IF('01_Supuestos'!G30=MAX('01_Supuestos'!$C$30:$M$30),'01_Supuestos'!$F$19,0))-(MAX(0,(((('01_Supuestos'!G31*$I174)*'01_Supuestos'!$F$11*($H174-'01_Supuestos'!$F$9))-((('01_Supuestos'!G31*$I174)*'01_Supuestos'!$F$11*($H174-'01_Supuestos'!$F$9))*'01_Supuestos'!$F$12)-(('01_Supuestos'!G31*$I174)*'01_Supuestos'!$F$11*$K174)-(IF(('01_Supuestos'!G31*$I174)&gt;0,'01_Supuestos'!$F$15,0)))-($J174*'01_Supuestos'!G33)))*'01_Supuestos'!$F$16)</f>
        <v/>
      </c>
      <c r="Y174" s="101">
        <f>((('01_Supuestos'!H31*$I174)*'01_Supuestos'!$F$11*($H174-'01_Supuestos'!$F$9))-((('01_Supuestos'!H31*$I174)*'01_Supuestos'!$F$11*($H174-'01_Supuestos'!$F$9))*'01_Supuestos'!$F$12)-(('01_Supuestos'!H31*$I174)*'01_Supuestos'!$F$11*$K174)-(IF(('01_Supuestos'!H31*$I174)&gt;0,'01_Supuestos'!$F$15,0)))-((('01_Supuestos'!H31*$I174)*'01_Supuestos'!$F$11*($H174-'01_Supuestos'!$F$9))*'01_Supuestos'!$F$18)-($J174*'01_Supuestos'!H32)-(IF('01_Supuestos'!H30=MAX('01_Supuestos'!$C$30:$M$30),'01_Supuestos'!$F$19,0))-(MAX(0,(((('01_Supuestos'!H31*$I174)*'01_Supuestos'!$F$11*($H174-'01_Supuestos'!$F$9))-((('01_Supuestos'!H31*$I174)*'01_Supuestos'!$F$11*($H174-'01_Supuestos'!$F$9))*'01_Supuestos'!$F$12)-(('01_Supuestos'!H31*$I174)*'01_Supuestos'!$F$11*$K174)-(IF(('01_Supuestos'!H31*$I174)&gt;0,'01_Supuestos'!$F$15,0)))-($J174*'01_Supuestos'!H33)))*'01_Supuestos'!$F$16)</f>
        <v/>
      </c>
      <c r="Z174" s="101">
        <f>((('01_Supuestos'!I31*$I174)*'01_Supuestos'!$F$11*($H174-'01_Supuestos'!$F$9))-((('01_Supuestos'!I31*$I174)*'01_Supuestos'!$F$11*($H174-'01_Supuestos'!$F$9))*'01_Supuestos'!$F$12)-(('01_Supuestos'!I31*$I174)*'01_Supuestos'!$F$11*$K174)-(IF(('01_Supuestos'!I31*$I174)&gt;0,'01_Supuestos'!$F$15,0)))-((('01_Supuestos'!I31*$I174)*'01_Supuestos'!$F$11*($H174-'01_Supuestos'!$F$9))*'01_Supuestos'!$F$18)-($J174*'01_Supuestos'!I32)-(IF('01_Supuestos'!I30=MAX('01_Supuestos'!$C$30:$M$30),'01_Supuestos'!$F$19,0))-(MAX(0,(((('01_Supuestos'!I31*$I174)*'01_Supuestos'!$F$11*($H174-'01_Supuestos'!$F$9))-((('01_Supuestos'!I31*$I174)*'01_Supuestos'!$F$11*($H174-'01_Supuestos'!$F$9))*'01_Supuestos'!$F$12)-(('01_Supuestos'!I31*$I174)*'01_Supuestos'!$F$11*$K174)-(IF(('01_Supuestos'!I31*$I174)&gt;0,'01_Supuestos'!$F$15,0)))-($J174*'01_Supuestos'!I33)))*'01_Supuestos'!$F$16)</f>
        <v/>
      </c>
      <c r="AA174" s="101">
        <f>((('01_Supuestos'!J31*$I174)*'01_Supuestos'!$F$11*($H174-'01_Supuestos'!$F$9))-((('01_Supuestos'!J31*$I174)*'01_Supuestos'!$F$11*($H174-'01_Supuestos'!$F$9))*'01_Supuestos'!$F$12)-(('01_Supuestos'!J31*$I174)*'01_Supuestos'!$F$11*$K174)-(IF(('01_Supuestos'!J31*$I174)&gt;0,'01_Supuestos'!$F$15,0)))-((('01_Supuestos'!J31*$I174)*'01_Supuestos'!$F$11*($H174-'01_Supuestos'!$F$9))*'01_Supuestos'!$F$18)-($J174*'01_Supuestos'!J32)-(IF('01_Supuestos'!J30=MAX('01_Supuestos'!$C$30:$M$30),'01_Supuestos'!$F$19,0))-(MAX(0,(((('01_Supuestos'!J31*$I174)*'01_Supuestos'!$F$11*($H174-'01_Supuestos'!$F$9))-((('01_Supuestos'!J31*$I174)*'01_Supuestos'!$F$11*($H174-'01_Supuestos'!$F$9))*'01_Supuestos'!$F$12)-(('01_Supuestos'!J31*$I174)*'01_Supuestos'!$F$11*$K174)-(IF(('01_Supuestos'!J31*$I174)&gt;0,'01_Supuestos'!$F$15,0)))-($J174*'01_Supuestos'!J33)))*'01_Supuestos'!$F$16)</f>
        <v/>
      </c>
      <c r="AB174" s="101">
        <f>((('01_Supuestos'!K31*$I174)*'01_Supuestos'!$F$11*($H174-'01_Supuestos'!$F$9))-((('01_Supuestos'!K31*$I174)*'01_Supuestos'!$F$11*($H174-'01_Supuestos'!$F$9))*'01_Supuestos'!$F$12)-(('01_Supuestos'!K31*$I174)*'01_Supuestos'!$F$11*$K174)-(IF(('01_Supuestos'!K31*$I174)&gt;0,'01_Supuestos'!$F$15,0)))-((('01_Supuestos'!K31*$I174)*'01_Supuestos'!$F$11*($H174-'01_Supuestos'!$F$9))*'01_Supuestos'!$F$18)-($J174*'01_Supuestos'!K32)-(IF('01_Supuestos'!K30=MAX('01_Supuestos'!$C$30:$M$30),'01_Supuestos'!$F$19,0))-(MAX(0,(((('01_Supuestos'!K31*$I174)*'01_Supuestos'!$F$11*($H174-'01_Supuestos'!$F$9))-((('01_Supuestos'!K31*$I174)*'01_Supuestos'!$F$11*($H174-'01_Supuestos'!$F$9))*'01_Supuestos'!$F$12)-(('01_Supuestos'!K31*$I174)*'01_Supuestos'!$F$11*$K174)-(IF(('01_Supuestos'!K31*$I174)&gt;0,'01_Supuestos'!$F$15,0)))-($J174*'01_Supuestos'!K33)))*'01_Supuestos'!$F$16)</f>
        <v/>
      </c>
      <c r="AC174" s="101">
        <f>((('01_Supuestos'!L31*$I174)*'01_Supuestos'!$F$11*($H174-'01_Supuestos'!$F$9))-((('01_Supuestos'!L31*$I174)*'01_Supuestos'!$F$11*($H174-'01_Supuestos'!$F$9))*'01_Supuestos'!$F$12)-(('01_Supuestos'!L31*$I174)*'01_Supuestos'!$F$11*$K174)-(IF(('01_Supuestos'!L31*$I174)&gt;0,'01_Supuestos'!$F$15,0)))-((('01_Supuestos'!L31*$I174)*'01_Supuestos'!$F$11*($H174-'01_Supuestos'!$F$9))*'01_Supuestos'!$F$18)-($J174*'01_Supuestos'!L32)-(IF('01_Supuestos'!L30=MAX('01_Supuestos'!$C$30:$M$30),'01_Supuestos'!$F$19,0))-(MAX(0,(((('01_Supuestos'!L31*$I174)*'01_Supuestos'!$F$11*($H174-'01_Supuestos'!$F$9))-((('01_Supuestos'!L31*$I174)*'01_Supuestos'!$F$11*($H174-'01_Supuestos'!$F$9))*'01_Supuestos'!$F$12)-(('01_Supuestos'!L31*$I174)*'01_Supuestos'!$F$11*$K174)-(IF(('01_Supuestos'!L31*$I174)&gt;0,'01_Supuestos'!$F$15,0)))-($J174*'01_Supuestos'!L33)))*'01_Supuestos'!$F$16)</f>
        <v/>
      </c>
      <c r="AD174" s="101">
        <f>((('01_Supuestos'!M31*$I174)*'01_Supuestos'!$F$11*($H174-'01_Supuestos'!$F$9))-((('01_Supuestos'!M31*$I174)*'01_Supuestos'!$F$11*($H174-'01_Supuestos'!$F$9))*'01_Supuestos'!$F$12)-(('01_Supuestos'!M31*$I174)*'01_Supuestos'!$F$11*$K174)-(IF(('01_Supuestos'!M31*$I174)&gt;0,'01_Supuestos'!$F$15,0)))-((('01_Supuestos'!M31*$I174)*'01_Supuestos'!$F$11*($H174-'01_Supuestos'!$F$9))*'01_Supuestos'!$F$18)-($J174*'01_Supuestos'!M32)-(IF('01_Supuestos'!M30=MAX('01_Supuestos'!$C$30:$M$30),'01_Supuestos'!$F$19,0))-(MAX(0,(((('01_Supuestos'!M31*$I174)*'01_Supuestos'!$F$11*($H174-'01_Supuestos'!$F$9))-((('01_Supuestos'!M31*$I174)*'01_Supuestos'!$F$11*($H174-'01_Supuestos'!$F$9))*'01_Supuestos'!$F$12)-(('01_Supuestos'!M31*$I174)*'01_Supuestos'!$F$11*$K174)-(IF(('01_Supuestos'!M31*$I174)&gt;0,'01_Supuestos'!$F$15,0)))-($J174*'01_Supuestos'!M33)))*'01_Supuestos'!$F$16)</f>
        <v/>
      </c>
      <c r="AE174" s="101">
        <f>0</f>
        <v/>
      </c>
      <c r="AF174" s="108">
        <f>IF(S174&gt;R174,"Appraisal+Decision",IF(S174&lt;R174,"Develop Now","Indiferente"))</f>
        <v/>
      </c>
    </row>
    <row r="175">
      <c r="A175" s="6" t="n">
        <v>145</v>
      </c>
      <c r="B175" s="27">
        <f>RAND()</f>
        <v/>
      </c>
      <c r="C175" s="27">
        <f>RAND()</f>
        <v/>
      </c>
      <c r="D175" s="27">
        <f>RAND()</f>
        <v/>
      </c>
      <c r="E175" s="27">
        <f>RAND()</f>
        <v/>
      </c>
      <c r="F175" s="27">
        <f>RAND()</f>
        <v/>
      </c>
      <c r="G175" s="27">
        <f>RAND()</f>
        <v/>
      </c>
      <c r="H175" s="102">
        <f>IF(B175&lt;($B$11-$B$10)/($B$12-$B$10), $B$10+SQRT(B175*($B$11-$B$10)*($B$12-$B$10)), $B$12-SQRT((1-B175)*($B$12-$B$11)*($B$12-$B$10)))</f>
        <v/>
      </c>
      <c r="I175" s="27">
        <f>MAX(0.1,NORMINV(C175,$B$13,$B$14))</f>
        <v/>
      </c>
      <c r="J175" s="102">
        <f>'01_Supuestos'!$F$13*MAX(0.65,NORMINV(D175,1,$B$15))</f>
        <v/>
      </c>
      <c r="K175" s="102">
        <f>'01_Supuestos'!$F$14*MAX(0.6,NORMINV(E175,1,$B$16))</f>
        <v/>
      </c>
      <c r="L175" s="102">
        <f>--(F175&lt;=$B$5)</f>
        <v/>
      </c>
      <c r="M175" s="102">
        <f>IF(L175=1, IF(G175&lt;=$B$6, "+", "-"), IF(G175&lt;=(1-$B$7), "+", "-"))</f>
        <v/>
      </c>
      <c r="N175" s="103">
        <f>IF(M175="+",'05_Bayes_Arbol'!$B$16,'05_Bayes_Arbol'!$B$17)</f>
        <v/>
      </c>
      <c r="O175" s="102">
        <f>SUMPRODUCT(T175:AD175,'01_Supuestos'!$C$34:$M$34)</f>
        <v/>
      </c>
      <c r="P175" s="102">
        <f>N175*O175 + (1-N175)*$B$9</f>
        <v/>
      </c>
      <c r="Q175" s="102">
        <f>--(P175&gt;0)</f>
        <v/>
      </c>
      <c r="R175" s="102">
        <f>IF(L175=1,O175,$B$9)</f>
        <v/>
      </c>
      <c r="S175" s="102">
        <f>-$B$8 + IF(Q175=1, IF(L175=1,O175,$B$9), 0)</f>
        <v/>
      </c>
      <c r="T175" s="101">
        <f>((('01_Supuestos'!C31*$I175)*'01_Supuestos'!$F$11*($H175-'01_Supuestos'!$F$9))-((('01_Supuestos'!C31*$I175)*'01_Supuestos'!$F$11*($H175-'01_Supuestos'!$F$9))*'01_Supuestos'!$F$12)-(('01_Supuestos'!C31*$I175)*'01_Supuestos'!$F$11*$K175)-(IF(('01_Supuestos'!C31*$I175)&gt;0,'01_Supuestos'!$F$15,0)))-((('01_Supuestos'!C31*$I175)*'01_Supuestos'!$F$11*($H175-'01_Supuestos'!$F$9))*'01_Supuestos'!$F$18)-($J175*'01_Supuestos'!C32)-(IF('01_Supuestos'!C30=MAX('01_Supuestos'!$C$30:$M$30),'01_Supuestos'!$F$19,0))-(MAX(0,(((('01_Supuestos'!C31*$I175)*'01_Supuestos'!$F$11*($H175-'01_Supuestos'!$F$9))-((('01_Supuestos'!C31*$I175)*'01_Supuestos'!$F$11*($H175-'01_Supuestos'!$F$9))*'01_Supuestos'!$F$12)-(('01_Supuestos'!C31*$I175)*'01_Supuestos'!$F$11*$K175)-(IF(('01_Supuestos'!C31*$I175)&gt;0,'01_Supuestos'!$F$15,0)))-($J175*'01_Supuestos'!C33)))*'01_Supuestos'!$F$16)</f>
        <v/>
      </c>
      <c r="U175" s="101">
        <f>((('01_Supuestos'!D31*$I175)*'01_Supuestos'!$F$11*($H175-'01_Supuestos'!$F$9))-((('01_Supuestos'!D31*$I175)*'01_Supuestos'!$F$11*($H175-'01_Supuestos'!$F$9))*'01_Supuestos'!$F$12)-(('01_Supuestos'!D31*$I175)*'01_Supuestos'!$F$11*$K175)-(IF(('01_Supuestos'!D31*$I175)&gt;0,'01_Supuestos'!$F$15,0)))-((('01_Supuestos'!D31*$I175)*'01_Supuestos'!$F$11*($H175-'01_Supuestos'!$F$9))*'01_Supuestos'!$F$18)-($J175*'01_Supuestos'!D32)-(IF('01_Supuestos'!D30=MAX('01_Supuestos'!$C$30:$M$30),'01_Supuestos'!$F$19,0))-(MAX(0,(((('01_Supuestos'!D31*$I175)*'01_Supuestos'!$F$11*($H175-'01_Supuestos'!$F$9))-((('01_Supuestos'!D31*$I175)*'01_Supuestos'!$F$11*($H175-'01_Supuestos'!$F$9))*'01_Supuestos'!$F$12)-(('01_Supuestos'!D31*$I175)*'01_Supuestos'!$F$11*$K175)-(IF(('01_Supuestos'!D31*$I175)&gt;0,'01_Supuestos'!$F$15,0)))-($J175*'01_Supuestos'!D33)))*'01_Supuestos'!$F$16)</f>
        <v/>
      </c>
      <c r="V175" s="101">
        <f>((('01_Supuestos'!E31*$I175)*'01_Supuestos'!$F$11*($H175-'01_Supuestos'!$F$9))-((('01_Supuestos'!E31*$I175)*'01_Supuestos'!$F$11*($H175-'01_Supuestos'!$F$9))*'01_Supuestos'!$F$12)-(('01_Supuestos'!E31*$I175)*'01_Supuestos'!$F$11*$K175)-(IF(('01_Supuestos'!E31*$I175)&gt;0,'01_Supuestos'!$F$15,0)))-((('01_Supuestos'!E31*$I175)*'01_Supuestos'!$F$11*($H175-'01_Supuestos'!$F$9))*'01_Supuestos'!$F$18)-($J175*'01_Supuestos'!E32)-(IF('01_Supuestos'!E30=MAX('01_Supuestos'!$C$30:$M$30),'01_Supuestos'!$F$19,0))-(MAX(0,(((('01_Supuestos'!E31*$I175)*'01_Supuestos'!$F$11*($H175-'01_Supuestos'!$F$9))-((('01_Supuestos'!E31*$I175)*'01_Supuestos'!$F$11*($H175-'01_Supuestos'!$F$9))*'01_Supuestos'!$F$12)-(('01_Supuestos'!E31*$I175)*'01_Supuestos'!$F$11*$K175)-(IF(('01_Supuestos'!E31*$I175)&gt;0,'01_Supuestos'!$F$15,0)))-($J175*'01_Supuestos'!E33)))*'01_Supuestos'!$F$16)</f>
        <v/>
      </c>
      <c r="W175" s="101">
        <f>((('01_Supuestos'!F31*$I175)*'01_Supuestos'!$F$11*($H175-'01_Supuestos'!$F$9))-((('01_Supuestos'!F31*$I175)*'01_Supuestos'!$F$11*($H175-'01_Supuestos'!$F$9))*'01_Supuestos'!$F$12)-(('01_Supuestos'!F31*$I175)*'01_Supuestos'!$F$11*$K175)-(IF(('01_Supuestos'!F31*$I175)&gt;0,'01_Supuestos'!$F$15,0)))-((('01_Supuestos'!F31*$I175)*'01_Supuestos'!$F$11*($H175-'01_Supuestos'!$F$9))*'01_Supuestos'!$F$18)-($J175*'01_Supuestos'!F32)-(IF('01_Supuestos'!F30=MAX('01_Supuestos'!$C$30:$M$30),'01_Supuestos'!$F$19,0))-(MAX(0,(((('01_Supuestos'!F31*$I175)*'01_Supuestos'!$F$11*($H175-'01_Supuestos'!$F$9))-((('01_Supuestos'!F31*$I175)*'01_Supuestos'!$F$11*($H175-'01_Supuestos'!$F$9))*'01_Supuestos'!$F$12)-(('01_Supuestos'!F31*$I175)*'01_Supuestos'!$F$11*$K175)-(IF(('01_Supuestos'!F31*$I175)&gt;0,'01_Supuestos'!$F$15,0)))-($J175*'01_Supuestos'!F33)))*'01_Supuestos'!$F$16)</f>
        <v/>
      </c>
      <c r="X175" s="101">
        <f>((('01_Supuestos'!G31*$I175)*'01_Supuestos'!$F$11*($H175-'01_Supuestos'!$F$9))-((('01_Supuestos'!G31*$I175)*'01_Supuestos'!$F$11*($H175-'01_Supuestos'!$F$9))*'01_Supuestos'!$F$12)-(('01_Supuestos'!G31*$I175)*'01_Supuestos'!$F$11*$K175)-(IF(('01_Supuestos'!G31*$I175)&gt;0,'01_Supuestos'!$F$15,0)))-((('01_Supuestos'!G31*$I175)*'01_Supuestos'!$F$11*($H175-'01_Supuestos'!$F$9))*'01_Supuestos'!$F$18)-($J175*'01_Supuestos'!G32)-(IF('01_Supuestos'!G30=MAX('01_Supuestos'!$C$30:$M$30),'01_Supuestos'!$F$19,0))-(MAX(0,(((('01_Supuestos'!G31*$I175)*'01_Supuestos'!$F$11*($H175-'01_Supuestos'!$F$9))-((('01_Supuestos'!G31*$I175)*'01_Supuestos'!$F$11*($H175-'01_Supuestos'!$F$9))*'01_Supuestos'!$F$12)-(('01_Supuestos'!G31*$I175)*'01_Supuestos'!$F$11*$K175)-(IF(('01_Supuestos'!G31*$I175)&gt;0,'01_Supuestos'!$F$15,0)))-($J175*'01_Supuestos'!G33)))*'01_Supuestos'!$F$16)</f>
        <v/>
      </c>
      <c r="Y175" s="101">
        <f>((('01_Supuestos'!H31*$I175)*'01_Supuestos'!$F$11*($H175-'01_Supuestos'!$F$9))-((('01_Supuestos'!H31*$I175)*'01_Supuestos'!$F$11*($H175-'01_Supuestos'!$F$9))*'01_Supuestos'!$F$12)-(('01_Supuestos'!H31*$I175)*'01_Supuestos'!$F$11*$K175)-(IF(('01_Supuestos'!H31*$I175)&gt;0,'01_Supuestos'!$F$15,0)))-((('01_Supuestos'!H31*$I175)*'01_Supuestos'!$F$11*($H175-'01_Supuestos'!$F$9))*'01_Supuestos'!$F$18)-($J175*'01_Supuestos'!H32)-(IF('01_Supuestos'!H30=MAX('01_Supuestos'!$C$30:$M$30),'01_Supuestos'!$F$19,0))-(MAX(0,(((('01_Supuestos'!H31*$I175)*'01_Supuestos'!$F$11*($H175-'01_Supuestos'!$F$9))-((('01_Supuestos'!H31*$I175)*'01_Supuestos'!$F$11*($H175-'01_Supuestos'!$F$9))*'01_Supuestos'!$F$12)-(('01_Supuestos'!H31*$I175)*'01_Supuestos'!$F$11*$K175)-(IF(('01_Supuestos'!H31*$I175)&gt;0,'01_Supuestos'!$F$15,0)))-($J175*'01_Supuestos'!H33)))*'01_Supuestos'!$F$16)</f>
        <v/>
      </c>
      <c r="Z175" s="101">
        <f>((('01_Supuestos'!I31*$I175)*'01_Supuestos'!$F$11*($H175-'01_Supuestos'!$F$9))-((('01_Supuestos'!I31*$I175)*'01_Supuestos'!$F$11*($H175-'01_Supuestos'!$F$9))*'01_Supuestos'!$F$12)-(('01_Supuestos'!I31*$I175)*'01_Supuestos'!$F$11*$K175)-(IF(('01_Supuestos'!I31*$I175)&gt;0,'01_Supuestos'!$F$15,0)))-((('01_Supuestos'!I31*$I175)*'01_Supuestos'!$F$11*($H175-'01_Supuestos'!$F$9))*'01_Supuestos'!$F$18)-($J175*'01_Supuestos'!I32)-(IF('01_Supuestos'!I30=MAX('01_Supuestos'!$C$30:$M$30),'01_Supuestos'!$F$19,0))-(MAX(0,(((('01_Supuestos'!I31*$I175)*'01_Supuestos'!$F$11*($H175-'01_Supuestos'!$F$9))-((('01_Supuestos'!I31*$I175)*'01_Supuestos'!$F$11*($H175-'01_Supuestos'!$F$9))*'01_Supuestos'!$F$12)-(('01_Supuestos'!I31*$I175)*'01_Supuestos'!$F$11*$K175)-(IF(('01_Supuestos'!I31*$I175)&gt;0,'01_Supuestos'!$F$15,0)))-($J175*'01_Supuestos'!I33)))*'01_Supuestos'!$F$16)</f>
        <v/>
      </c>
      <c r="AA175" s="101">
        <f>((('01_Supuestos'!J31*$I175)*'01_Supuestos'!$F$11*($H175-'01_Supuestos'!$F$9))-((('01_Supuestos'!J31*$I175)*'01_Supuestos'!$F$11*($H175-'01_Supuestos'!$F$9))*'01_Supuestos'!$F$12)-(('01_Supuestos'!J31*$I175)*'01_Supuestos'!$F$11*$K175)-(IF(('01_Supuestos'!J31*$I175)&gt;0,'01_Supuestos'!$F$15,0)))-((('01_Supuestos'!J31*$I175)*'01_Supuestos'!$F$11*($H175-'01_Supuestos'!$F$9))*'01_Supuestos'!$F$18)-($J175*'01_Supuestos'!J32)-(IF('01_Supuestos'!J30=MAX('01_Supuestos'!$C$30:$M$30),'01_Supuestos'!$F$19,0))-(MAX(0,(((('01_Supuestos'!J31*$I175)*'01_Supuestos'!$F$11*($H175-'01_Supuestos'!$F$9))-((('01_Supuestos'!J31*$I175)*'01_Supuestos'!$F$11*($H175-'01_Supuestos'!$F$9))*'01_Supuestos'!$F$12)-(('01_Supuestos'!J31*$I175)*'01_Supuestos'!$F$11*$K175)-(IF(('01_Supuestos'!J31*$I175)&gt;0,'01_Supuestos'!$F$15,0)))-($J175*'01_Supuestos'!J33)))*'01_Supuestos'!$F$16)</f>
        <v/>
      </c>
      <c r="AB175" s="101">
        <f>((('01_Supuestos'!K31*$I175)*'01_Supuestos'!$F$11*($H175-'01_Supuestos'!$F$9))-((('01_Supuestos'!K31*$I175)*'01_Supuestos'!$F$11*($H175-'01_Supuestos'!$F$9))*'01_Supuestos'!$F$12)-(('01_Supuestos'!K31*$I175)*'01_Supuestos'!$F$11*$K175)-(IF(('01_Supuestos'!K31*$I175)&gt;0,'01_Supuestos'!$F$15,0)))-((('01_Supuestos'!K31*$I175)*'01_Supuestos'!$F$11*($H175-'01_Supuestos'!$F$9))*'01_Supuestos'!$F$18)-($J175*'01_Supuestos'!K32)-(IF('01_Supuestos'!K30=MAX('01_Supuestos'!$C$30:$M$30),'01_Supuestos'!$F$19,0))-(MAX(0,(((('01_Supuestos'!K31*$I175)*'01_Supuestos'!$F$11*($H175-'01_Supuestos'!$F$9))-((('01_Supuestos'!K31*$I175)*'01_Supuestos'!$F$11*($H175-'01_Supuestos'!$F$9))*'01_Supuestos'!$F$12)-(('01_Supuestos'!K31*$I175)*'01_Supuestos'!$F$11*$K175)-(IF(('01_Supuestos'!K31*$I175)&gt;0,'01_Supuestos'!$F$15,0)))-($J175*'01_Supuestos'!K33)))*'01_Supuestos'!$F$16)</f>
        <v/>
      </c>
      <c r="AC175" s="101">
        <f>((('01_Supuestos'!L31*$I175)*'01_Supuestos'!$F$11*($H175-'01_Supuestos'!$F$9))-((('01_Supuestos'!L31*$I175)*'01_Supuestos'!$F$11*($H175-'01_Supuestos'!$F$9))*'01_Supuestos'!$F$12)-(('01_Supuestos'!L31*$I175)*'01_Supuestos'!$F$11*$K175)-(IF(('01_Supuestos'!L31*$I175)&gt;0,'01_Supuestos'!$F$15,0)))-((('01_Supuestos'!L31*$I175)*'01_Supuestos'!$F$11*($H175-'01_Supuestos'!$F$9))*'01_Supuestos'!$F$18)-($J175*'01_Supuestos'!L32)-(IF('01_Supuestos'!L30=MAX('01_Supuestos'!$C$30:$M$30),'01_Supuestos'!$F$19,0))-(MAX(0,(((('01_Supuestos'!L31*$I175)*'01_Supuestos'!$F$11*($H175-'01_Supuestos'!$F$9))-((('01_Supuestos'!L31*$I175)*'01_Supuestos'!$F$11*($H175-'01_Supuestos'!$F$9))*'01_Supuestos'!$F$12)-(('01_Supuestos'!L31*$I175)*'01_Supuestos'!$F$11*$K175)-(IF(('01_Supuestos'!L31*$I175)&gt;0,'01_Supuestos'!$F$15,0)))-($J175*'01_Supuestos'!L33)))*'01_Supuestos'!$F$16)</f>
        <v/>
      </c>
      <c r="AD175" s="101">
        <f>((('01_Supuestos'!M31*$I175)*'01_Supuestos'!$F$11*($H175-'01_Supuestos'!$F$9))-((('01_Supuestos'!M31*$I175)*'01_Supuestos'!$F$11*($H175-'01_Supuestos'!$F$9))*'01_Supuestos'!$F$12)-(('01_Supuestos'!M31*$I175)*'01_Supuestos'!$F$11*$K175)-(IF(('01_Supuestos'!M31*$I175)&gt;0,'01_Supuestos'!$F$15,0)))-((('01_Supuestos'!M31*$I175)*'01_Supuestos'!$F$11*($H175-'01_Supuestos'!$F$9))*'01_Supuestos'!$F$18)-($J175*'01_Supuestos'!M32)-(IF('01_Supuestos'!M30=MAX('01_Supuestos'!$C$30:$M$30),'01_Supuestos'!$F$19,0))-(MAX(0,(((('01_Supuestos'!M31*$I175)*'01_Supuestos'!$F$11*($H175-'01_Supuestos'!$F$9))-((('01_Supuestos'!M31*$I175)*'01_Supuestos'!$F$11*($H175-'01_Supuestos'!$F$9))*'01_Supuestos'!$F$12)-(('01_Supuestos'!M31*$I175)*'01_Supuestos'!$F$11*$K175)-(IF(('01_Supuestos'!M31*$I175)&gt;0,'01_Supuestos'!$F$15,0)))-($J175*'01_Supuestos'!M33)))*'01_Supuestos'!$F$16)</f>
        <v/>
      </c>
      <c r="AE175" s="101">
        <f>0</f>
        <v/>
      </c>
      <c r="AF175" s="108">
        <f>IF(S175&gt;R175,"Appraisal+Decision",IF(S175&lt;R175,"Develop Now","Indiferente"))</f>
        <v/>
      </c>
    </row>
    <row r="176">
      <c r="A176" s="6" t="n">
        <v>146</v>
      </c>
      <c r="B176" s="27">
        <f>RAND()</f>
        <v/>
      </c>
      <c r="C176" s="27">
        <f>RAND()</f>
        <v/>
      </c>
      <c r="D176" s="27">
        <f>RAND()</f>
        <v/>
      </c>
      <c r="E176" s="27">
        <f>RAND()</f>
        <v/>
      </c>
      <c r="F176" s="27">
        <f>RAND()</f>
        <v/>
      </c>
      <c r="G176" s="27">
        <f>RAND()</f>
        <v/>
      </c>
      <c r="H176" s="102">
        <f>IF(B176&lt;($B$11-$B$10)/($B$12-$B$10), $B$10+SQRT(B176*($B$11-$B$10)*($B$12-$B$10)), $B$12-SQRT((1-B176)*($B$12-$B$11)*($B$12-$B$10)))</f>
        <v/>
      </c>
      <c r="I176" s="27">
        <f>MAX(0.1,NORMINV(C176,$B$13,$B$14))</f>
        <v/>
      </c>
      <c r="J176" s="102">
        <f>'01_Supuestos'!$F$13*MAX(0.65,NORMINV(D176,1,$B$15))</f>
        <v/>
      </c>
      <c r="K176" s="102">
        <f>'01_Supuestos'!$F$14*MAX(0.6,NORMINV(E176,1,$B$16))</f>
        <v/>
      </c>
      <c r="L176" s="102">
        <f>--(F176&lt;=$B$5)</f>
        <v/>
      </c>
      <c r="M176" s="102">
        <f>IF(L176=1, IF(G176&lt;=$B$6, "+", "-"), IF(G176&lt;=(1-$B$7), "+", "-"))</f>
        <v/>
      </c>
      <c r="N176" s="103">
        <f>IF(M176="+",'05_Bayes_Arbol'!$B$16,'05_Bayes_Arbol'!$B$17)</f>
        <v/>
      </c>
      <c r="O176" s="102">
        <f>SUMPRODUCT(T176:AD176,'01_Supuestos'!$C$34:$M$34)</f>
        <v/>
      </c>
      <c r="P176" s="102">
        <f>N176*O176 + (1-N176)*$B$9</f>
        <v/>
      </c>
      <c r="Q176" s="102">
        <f>--(P176&gt;0)</f>
        <v/>
      </c>
      <c r="R176" s="102">
        <f>IF(L176=1,O176,$B$9)</f>
        <v/>
      </c>
      <c r="S176" s="102">
        <f>-$B$8 + IF(Q176=1, IF(L176=1,O176,$B$9), 0)</f>
        <v/>
      </c>
      <c r="T176" s="101">
        <f>((('01_Supuestos'!C31*$I176)*'01_Supuestos'!$F$11*($H176-'01_Supuestos'!$F$9))-((('01_Supuestos'!C31*$I176)*'01_Supuestos'!$F$11*($H176-'01_Supuestos'!$F$9))*'01_Supuestos'!$F$12)-(('01_Supuestos'!C31*$I176)*'01_Supuestos'!$F$11*$K176)-(IF(('01_Supuestos'!C31*$I176)&gt;0,'01_Supuestos'!$F$15,0)))-((('01_Supuestos'!C31*$I176)*'01_Supuestos'!$F$11*($H176-'01_Supuestos'!$F$9))*'01_Supuestos'!$F$18)-($J176*'01_Supuestos'!C32)-(IF('01_Supuestos'!C30=MAX('01_Supuestos'!$C$30:$M$30),'01_Supuestos'!$F$19,0))-(MAX(0,(((('01_Supuestos'!C31*$I176)*'01_Supuestos'!$F$11*($H176-'01_Supuestos'!$F$9))-((('01_Supuestos'!C31*$I176)*'01_Supuestos'!$F$11*($H176-'01_Supuestos'!$F$9))*'01_Supuestos'!$F$12)-(('01_Supuestos'!C31*$I176)*'01_Supuestos'!$F$11*$K176)-(IF(('01_Supuestos'!C31*$I176)&gt;0,'01_Supuestos'!$F$15,0)))-($J176*'01_Supuestos'!C33)))*'01_Supuestos'!$F$16)</f>
        <v/>
      </c>
      <c r="U176" s="101">
        <f>((('01_Supuestos'!D31*$I176)*'01_Supuestos'!$F$11*($H176-'01_Supuestos'!$F$9))-((('01_Supuestos'!D31*$I176)*'01_Supuestos'!$F$11*($H176-'01_Supuestos'!$F$9))*'01_Supuestos'!$F$12)-(('01_Supuestos'!D31*$I176)*'01_Supuestos'!$F$11*$K176)-(IF(('01_Supuestos'!D31*$I176)&gt;0,'01_Supuestos'!$F$15,0)))-((('01_Supuestos'!D31*$I176)*'01_Supuestos'!$F$11*($H176-'01_Supuestos'!$F$9))*'01_Supuestos'!$F$18)-($J176*'01_Supuestos'!D32)-(IF('01_Supuestos'!D30=MAX('01_Supuestos'!$C$30:$M$30),'01_Supuestos'!$F$19,0))-(MAX(0,(((('01_Supuestos'!D31*$I176)*'01_Supuestos'!$F$11*($H176-'01_Supuestos'!$F$9))-((('01_Supuestos'!D31*$I176)*'01_Supuestos'!$F$11*($H176-'01_Supuestos'!$F$9))*'01_Supuestos'!$F$12)-(('01_Supuestos'!D31*$I176)*'01_Supuestos'!$F$11*$K176)-(IF(('01_Supuestos'!D31*$I176)&gt;0,'01_Supuestos'!$F$15,0)))-($J176*'01_Supuestos'!D33)))*'01_Supuestos'!$F$16)</f>
        <v/>
      </c>
      <c r="V176" s="101">
        <f>((('01_Supuestos'!E31*$I176)*'01_Supuestos'!$F$11*($H176-'01_Supuestos'!$F$9))-((('01_Supuestos'!E31*$I176)*'01_Supuestos'!$F$11*($H176-'01_Supuestos'!$F$9))*'01_Supuestos'!$F$12)-(('01_Supuestos'!E31*$I176)*'01_Supuestos'!$F$11*$K176)-(IF(('01_Supuestos'!E31*$I176)&gt;0,'01_Supuestos'!$F$15,0)))-((('01_Supuestos'!E31*$I176)*'01_Supuestos'!$F$11*($H176-'01_Supuestos'!$F$9))*'01_Supuestos'!$F$18)-($J176*'01_Supuestos'!E32)-(IF('01_Supuestos'!E30=MAX('01_Supuestos'!$C$30:$M$30),'01_Supuestos'!$F$19,0))-(MAX(0,(((('01_Supuestos'!E31*$I176)*'01_Supuestos'!$F$11*($H176-'01_Supuestos'!$F$9))-((('01_Supuestos'!E31*$I176)*'01_Supuestos'!$F$11*($H176-'01_Supuestos'!$F$9))*'01_Supuestos'!$F$12)-(('01_Supuestos'!E31*$I176)*'01_Supuestos'!$F$11*$K176)-(IF(('01_Supuestos'!E31*$I176)&gt;0,'01_Supuestos'!$F$15,0)))-($J176*'01_Supuestos'!E33)))*'01_Supuestos'!$F$16)</f>
        <v/>
      </c>
      <c r="W176" s="101">
        <f>((('01_Supuestos'!F31*$I176)*'01_Supuestos'!$F$11*($H176-'01_Supuestos'!$F$9))-((('01_Supuestos'!F31*$I176)*'01_Supuestos'!$F$11*($H176-'01_Supuestos'!$F$9))*'01_Supuestos'!$F$12)-(('01_Supuestos'!F31*$I176)*'01_Supuestos'!$F$11*$K176)-(IF(('01_Supuestos'!F31*$I176)&gt;0,'01_Supuestos'!$F$15,0)))-((('01_Supuestos'!F31*$I176)*'01_Supuestos'!$F$11*($H176-'01_Supuestos'!$F$9))*'01_Supuestos'!$F$18)-($J176*'01_Supuestos'!F32)-(IF('01_Supuestos'!F30=MAX('01_Supuestos'!$C$30:$M$30),'01_Supuestos'!$F$19,0))-(MAX(0,(((('01_Supuestos'!F31*$I176)*'01_Supuestos'!$F$11*($H176-'01_Supuestos'!$F$9))-((('01_Supuestos'!F31*$I176)*'01_Supuestos'!$F$11*($H176-'01_Supuestos'!$F$9))*'01_Supuestos'!$F$12)-(('01_Supuestos'!F31*$I176)*'01_Supuestos'!$F$11*$K176)-(IF(('01_Supuestos'!F31*$I176)&gt;0,'01_Supuestos'!$F$15,0)))-($J176*'01_Supuestos'!F33)))*'01_Supuestos'!$F$16)</f>
        <v/>
      </c>
      <c r="X176" s="101">
        <f>((('01_Supuestos'!G31*$I176)*'01_Supuestos'!$F$11*($H176-'01_Supuestos'!$F$9))-((('01_Supuestos'!G31*$I176)*'01_Supuestos'!$F$11*($H176-'01_Supuestos'!$F$9))*'01_Supuestos'!$F$12)-(('01_Supuestos'!G31*$I176)*'01_Supuestos'!$F$11*$K176)-(IF(('01_Supuestos'!G31*$I176)&gt;0,'01_Supuestos'!$F$15,0)))-((('01_Supuestos'!G31*$I176)*'01_Supuestos'!$F$11*($H176-'01_Supuestos'!$F$9))*'01_Supuestos'!$F$18)-($J176*'01_Supuestos'!G32)-(IF('01_Supuestos'!G30=MAX('01_Supuestos'!$C$30:$M$30),'01_Supuestos'!$F$19,0))-(MAX(0,(((('01_Supuestos'!G31*$I176)*'01_Supuestos'!$F$11*($H176-'01_Supuestos'!$F$9))-((('01_Supuestos'!G31*$I176)*'01_Supuestos'!$F$11*($H176-'01_Supuestos'!$F$9))*'01_Supuestos'!$F$12)-(('01_Supuestos'!G31*$I176)*'01_Supuestos'!$F$11*$K176)-(IF(('01_Supuestos'!G31*$I176)&gt;0,'01_Supuestos'!$F$15,0)))-($J176*'01_Supuestos'!G33)))*'01_Supuestos'!$F$16)</f>
        <v/>
      </c>
      <c r="Y176" s="101">
        <f>((('01_Supuestos'!H31*$I176)*'01_Supuestos'!$F$11*($H176-'01_Supuestos'!$F$9))-((('01_Supuestos'!H31*$I176)*'01_Supuestos'!$F$11*($H176-'01_Supuestos'!$F$9))*'01_Supuestos'!$F$12)-(('01_Supuestos'!H31*$I176)*'01_Supuestos'!$F$11*$K176)-(IF(('01_Supuestos'!H31*$I176)&gt;0,'01_Supuestos'!$F$15,0)))-((('01_Supuestos'!H31*$I176)*'01_Supuestos'!$F$11*($H176-'01_Supuestos'!$F$9))*'01_Supuestos'!$F$18)-($J176*'01_Supuestos'!H32)-(IF('01_Supuestos'!H30=MAX('01_Supuestos'!$C$30:$M$30),'01_Supuestos'!$F$19,0))-(MAX(0,(((('01_Supuestos'!H31*$I176)*'01_Supuestos'!$F$11*($H176-'01_Supuestos'!$F$9))-((('01_Supuestos'!H31*$I176)*'01_Supuestos'!$F$11*($H176-'01_Supuestos'!$F$9))*'01_Supuestos'!$F$12)-(('01_Supuestos'!H31*$I176)*'01_Supuestos'!$F$11*$K176)-(IF(('01_Supuestos'!H31*$I176)&gt;0,'01_Supuestos'!$F$15,0)))-($J176*'01_Supuestos'!H33)))*'01_Supuestos'!$F$16)</f>
        <v/>
      </c>
      <c r="Z176" s="101">
        <f>((('01_Supuestos'!I31*$I176)*'01_Supuestos'!$F$11*($H176-'01_Supuestos'!$F$9))-((('01_Supuestos'!I31*$I176)*'01_Supuestos'!$F$11*($H176-'01_Supuestos'!$F$9))*'01_Supuestos'!$F$12)-(('01_Supuestos'!I31*$I176)*'01_Supuestos'!$F$11*$K176)-(IF(('01_Supuestos'!I31*$I176)&gt;0,'01_Supuestos'!$F$15,0)))-((('01_Supuestos'!I31*$I176)*'01_Supuestos'!$F$11*($H176-'01_Supuestos'!$F$9))*'01_Supuestos'!$F$18)-($J176*'01_Supuestos'!I32)-(IF('01_Supuestos'!I30=MAX('01_Supuestos'!$C$30:$M$30),'01_Supuestos'!$F$19,0))-(MAX(0,(((('01_Supuestos'!I31*$I176)*'01_Supuestos'!$F$11*($H176-'01_Supuestos'!$F$9))-((('01_Supuestos'!I31*$I176)*'01_Supuestos'!$F$11*($H176-'01_Supuestos'!$F$9))*'01_Supuestos'!$F$12)-(('01_Supuestos'!I31*$I176)*'01_Supuestos'!$F$11*$K176)-(IF(('01_Supuestos'!I31*$I176)&gt;0,'01_Supuestos'!$F$15,0)))-($J176*'01_Supuestos'!I33)))*'01_Supuestos'!$F$16)</f>
        <v/>
      </c>
      <c r="AA176" s="101">
        <f>((('01_Supuestos'!J31*$I176)*'01_Supuestos'!$F$11*($H176-'01_Supuestos'!$F$9))-((('01_Supuestos'!J31*$I176)*'01_Supuestos'!$F$11*($H176-'01_Supuestos'!$F$9))*'01_Supuestos'!$F$12)-(('01_Supuestos'!J31*$I176)*'01_Supuestos'!$F$11*$K176)-(IF(('01_Supuestos'!J31*$I176)&gt;0,'01_Supuestos'!$F$15,0)))-((('01_Supuestos'!J31*$I176)*'01_Supuestos'!$F$11*($H176-'01_Supuestos'!$F$9))*'01_Supuestos'!$F$18)-($J176*'01_Supuestos'!J32)-(IF('01_Supuestos'!J30=MAX('01_Supuestos'!$C$30:$M$30),'01_Supuestos'!$F$19,0))-(MAX(0,(((('01_Supuestos'!J31*$I176)*'01_Supuestos'!$F$11*($H176-'01_Supuestos'!$F$9))-((('01_Supuestos'!J31*$I176)*'01_Supuestos'!$F$11*($H176-'01_Supuestos'!$F$9))*'01_Supuestos'!$F$12)-(('01_Supuestos'!J31*$I176)*'01_Supuestos'!$F$11*$K176)-(IF(('01_Supuestos'!J31*$I176)&gt;0,'01_Supuestos'!$F$15,0)))-($J176*'01_Supuestos'!J33)))*'01_Supuestos'!$F$16)</f>
        <v/>
      </c>
      <c r="AB176" s="101">
        <f>((('01_Supuestos'!K31*$I176)*'01_Supuestos'!$F$11*($H176-'01_Supuestos'!$F$9))-((('01_Supuestos'!K31*$I176)*'01_Supuestos'!$F$11*($H176-'01_Supuestos'!$F$9))*'01_Supuestos'!$F$12)-(('01_Supuestos'!K31*$I176)*'01_Supuestos'!$F$11*$K176)-(IF(('01_Supuestos'!K31*$I176)&gt;0,'01_Supuestos'!$F$15,0)))-((('01_Supuestos'!K31*$I176)*'01_Supuestos'!$F$11*($H176-'01_Supuestos'!$F$9))*'01_Supuestos'!$F$18)-($J176*'01_Supuestos'!K32)-(IF('01_Supuestos'!K30=MAX('01_Supuestos'!$C$30:$M$30),'01_Supuestos'!$F$19,0))-(MAX(0,(((('01_Supuestos'!K31*$I176)*'01_Supuestos'!$F$11*($H176-'01_Supuestos'!$F$9))-((('01_Supuestos'!K31*$I176)*'01_Supuestos'!$F$11*($H176-'01_Supuestos'!$F$9))*'01_Supuestos'!$F$12)-(('01_Supuestos'!K31*$I176)*'01_Supuestos'!$F$11*$K176)-(IF(('01_Supuestos'!K31*$I176)&gt;0,'01_Supuestos'!$F$15,0)))-($J176*'01_Supuestos'!K33)))*'01_Supuestos'!$F$16)</f>
        <v/>
      </c>
      <c r="AC176" s="101">
        <f>((('01_Supuestos'!L31*$I176)*'01_Supuestos'!$F$11*($H176-'01_Supuestos'!$F$9))-((('01_Supuestos'!L31*$I176)*'01_Supuestos'!$F$11*($H176-'01_Supuestos'!$F$9))*'01_Supuestos'!$F$12)-(('01_Supuestos'!L31*$I176)*'01_Supuestos'!$F$11*$K176)-(IF(('01_Supuestos'!L31*$I176)&gt;0,'01_Supuestos'!$F$15,0)))-((('01_Supuestos'!L31*$I176)*'01_Supuestos'!$F$11*($H176-'01_Supuestos'!$F$9))*'01_Supuestos'!$F$18)-($J176*'01_Supuestos'!L32)-(IF('01_Supuestos'!L30=MAX('01_Supuestos'!$C$30:$M$30),'01_Supuestos'!$F$19,0))-(MAX(0,(((('01_Supuestos'!L31*$I176)*'01_Supuestos'!$F$11*($H176-'01_Supuestos'!$F$9))-((('01_Supuestos'!L31*$I176)*'01_Supuestos'!$F$11*($H176-'01_Supuestos'!$F$9))*'01_Supuestos'!$F$12)-(('01_Supuestos'!L31*$I176)*'01_Supuestos'!$F$11*$K176)-(IF(('01_Supuestos'!L31*$I176)&gt;0,'01_Supuestos'!$F$15,0)))-($J176*'01_Supuestos'!L33)))*'01_Supuestos'!$F$16)</f>
        <v/>
      </c>
      <c r="AD176" s="101">
        <f>((('01_Supuestos'!M31*$I176)*'01_Supuestos'!$F$11*($H176-'01_Supuestos'!$F$9))-((('01_Supuestos'!M31*$I176)*'01_Supuestos'!$F$11*($H176-'01_Supuestos'!$F$9))*'01_Supuestos'!$F$12)-(('01_Supuestos'!M31*$I176)*'01_Supuestos'!$F$11*$K176)-(IF(('01_Supuestos'!M31*$I176)&gt;0,'01_Supuestos'!$F$15,0)))-((('01_Supuestos'!M31*$I176)*'01_Supuestos'!$F$11*($H176-'01_Supuestos'!$F$9))*'01_Supuestos'!$F$18)-($J176*'01_Supuestos'!M32)-(IF('01_Supuestos'!M30=MAX('01_Supuestos'!$C$30:$M$30),'01_Supuestos'!$F$19,0))-(MAX(0,(((('01_Supuestos'!M31*$I176)*'01_Supuestos'!$F$11*($H176-'01_Supuestos'!$F$9))-((('01_Supuestos'!M31*$I176)*'01_Supuestos'!$F$11*($H176-'01_Supuestos'!$F$9))*'01_Supuestos'!$F$12)-(('01_Supuestos'!M31*$I176)*'01_Supuestos'!$F$11*$K176)-(IF(('01_Supuestos'!M31*$I176)&gt;0,'01_Supuestos'!$F$15,0)))-($J176*'01_Supuestos'!M33)))*'01_Supuestos'!$F$16)</f>
        <v/>
      </c>
      <c r="AE176" s="101">
        <f>0</f>
        <v/>
      </c>
      <c r="AF176" s="108">
        <f>IF(S176&gt;R176,"Appraisal+Decision",IF(S176&lt;R176,"Develop Now","Indiferente"))</f>
        <v/>
      </c>
    </row>
    <row r="177">
      <c r="A177" s="6" t="n">
        <v>147</v>
      </c>
      <c r="B177" s="27">
        <f>RAND()</f>
        <v/>
      </c>
      <c r="C177" s="27">
        <f>RAND()</f>
        <v/>
      </c>
      <c r="D177" s="27">
        <f>RAND()</f>
        <v/>
      </c>
      <c r="E177" s="27">
        <f>RAND()</f>
        <v/>
      </c>
      <c r="F177" s="27">
        <f>RAND()</f>
        <v/>
      </c>
      <c r="G177" s="27">
        <f>RAND()</f>
        <v/>
      </c>
      <c r="H177" s="102">
        <f>IF(B177&lt;($B$11-$B$10)/($B$12-$B$10), $B$10+SQRT(B177*($B$11-$B$10)*($B$12-$B$10)), $B$12-SQRT((1-B177)*($B$12-$B$11)*($B$12-$B$10)))</f>
        <v/>
      </c>
      <c r="I177" s="27">
        <f>MAX(0.1,NORMINV(C177,$B$13,$B$14))</f>
        <v/>
      </c>
      <c r="J177" s="102">
        <f>'01_Supuestos'!$F$13*MAX(0.65,NORMINV(D177,1,$B$15))</f>
        <v/>
      </c>
      <c r="K177" s="102">
        <f>'01_Supuestos'!$F$14*MAX(0.6,NORMINV(E177,1,$B$16))</f>
        <v/>
      </c>
      <c r="L177" s="102">
        <f>--(F177&lt;=$B$5)</f>
        <v/>
      </c>
      <c r="M177" s="102">
        <f>IF(L177=1, IF(G177&lt;=$B$6, "+", "-"), IF(G177&lt;=(1-$B$7), "+", "-"))</f>
        <v/>
      </c>
      <c r="N177" s="103">
        <f>IF(M177="+",'05_Bayes_Arbol'!$B$16,'05_Bayes_Arbol'!$B$17)</f>
        <v/>
      </c>
      <c r="O177" s="102">
        <f>SUMPRODUCT(T177:AD177,'01_Supuestos'!$C$34:$M$34)</f>
        <v/>
      </c>
      <c r="P177" s="102">
        <f>N177*O177 + (1-N177)*$B$9</f>
        <v/>
      </c>
      <c r="Q177" s="102">
        <f>--(P177&gt;0)</f>
        <v/>
      </c>
      <c r="R177" s="102">
        <f>IF(L177=1,O177,$B$9)</f>
        <v/>
      </c>
      <c r="S177" s="102">
        <f>-$B$8 + IF(Q177=1, IF(L177=1,O177,$B$9), 0)</f>
        <v/>
      </c>
      <c r="T177" s="101">
        <f>((('01_Supuestos'!C31*$I177)*'01_Supuestos'!$F$11*($H177-'01_Supuestos'!$F$9))-((('01_Supuestos'!C31*$I177)*'01_Supuestos'!$F$11*($H177-'01_Supuestos'!$F$9))*'01_Supuestos'!$F$12)-(('01_Supuestos'!C31*$I177)*'01_Supuestos'!$F$11*$K177)-(IF(('01_Supuestos'!C31*$I177)&gt;0,'01_Supuestos'!$F$15,0)))-((('01_Supuestos'!C31*$I177)*'01_Supuestos'!$F$11*($H177-'01_Supuestos'!$F$9))*'01_Supuestos'!$F$18)-($J177*'01_Supuestos'!C32)-(IF('01_Supuestos'!C30=MAX('01_Supuestos'!$C$30:$M$30),'01_Supuestos'!$F$19,0))-(MAX(0,(((('01_Supuestos'!C31*$I177)*'01_Supuestos'!$F$11*($H177-'01_Supuestos'!$F$9))-((('01_Supuestos'!C31*$I177)*'01_Supuestos'!$F$11*($H177-'01_Supuestos'!$F$9))*'01_Supuestos'!$F$12)-(('01_Supuestos'!C31*$I177)*'01_Supuestos'!$F$11*$K177)-(IF(('01_Supuestos'!C31*$I177)&gt;0,'01_Supuestos'!$F$15,0)))-($J177*'01_Supuestos'!C33)))*'01_Supuestos'!$F$16)</f>
        <v/>
      </c>
      <c r="U177" s="101">
        <f>((('01_Supuestos'!D31*$I177)*'01_Supuestos'!$F$11*($H177-'01_Supuestos'!$F$9))-((('01_Supuestos'!D31*$I177)*'01_Supuestos'!$F$11*($H177-'01_Supuestos'!$F$9))*'01_Supuestos'!$F$12)-(('01_Supuestos'!D31*$I177)*'01_Supuestos'!$F$11*$K177)-(IF(('01_Supuestos'!D31*$I177)&gt;0,'01_Supuestos'!$F$15,0)))-((('01_Supuestos'!D31*$I177)*'01_Supuestos'!$F$11*($H177-'01_Supuestos'!$F$9))*'01_Supuestos'!$F$18)-($J177*'01_Supuestos'!D32)-(IF('01_Supuestos'!D30=MAX('01_Supuestos'!$C$30:$M$30),'01_Supuestos'!$F$19,0))-(MAX(0,(((('01_Supuestos'!D31*$I177)*'01_Supuestos'!$F$11*($H177-'01_Supuestos'!$F$9))-((('01_Supuestos'!D31*$I177)*'01_Supuestos'!$F$11*($H177-'01_Supuestos'!$F$9))*'01_Supuestos'!$F$12)-(('01_Supuestos'!D31*$I177)*'01_Supuestos'!$F$11*$K177)-(IF(('01_Supuestos'!D31*$I177)&gt;0,'01_Supuestos'!$F$15,0)))-($J177*'01_Supuestos'!D33)))*'01_Supuestos'!$F$16)</f>
        <v/>
      </c>
      <c r="V177" s="101">
        <f>((('01_Supuestos'!E31*$I177)*'01_Supuestos'!$F$11*($H177-'01_Supuestos'!$F$9))-((('01_Supuestos'!E31*$I177)*'01_Supuestos'!$F$11*($H177-'01_Supuestos'!$F$9))*'01_Supuestos'!$F$12)-(('01_Supuestos'!E31*$I177)*'01_Supuestos'!$F$11*$K177)-(IF(('01_Supuestos'!E31*$I177)&gt;0,'01_Supuestos'!$F$15,0)))-((('01_Supuestos'!E31*$I177)*'01_Supuestos'!$F$11*($H177-'01_Supuestos'!$F$9))*'01_Supuestos'!$F$18)-($J177*'01_Supuestos'!E32)-(IF('01_Supuestos'!E30=MAX('01_Supuestos'!$C$30:$M$30),'01_Supuestos'!$F$19,0))-(MAX(0,(((('01_Supuestos'!E31*$I177)*'01_Supuestos'!$F$11*($H177-'01_Supuestos'!$F$9))-((('01_Supuestos'!E31*$I177)*'01_Supuestos'!$F$11*($H177-'01_Supuestos'!$F$9))*'01_Supuestos'!$F$12)-(('01_Supuestos'!E31*$I177)*'01_Supuestos'!$F$11*$K177)-(IF(('01_Supuestos'!E31*$I177)&gt;0,'01_Supuestos'!$F$15,0)))-($J177*'01_Supuestos'!E33)))*'01_Supuestos'!$F$16)</f>
        <v/>
      </c>
      <c r="W177" s="101">
        <f>((('01_Supuestos'!F31*$I177)*'01_Supuestos'!$F$11*($H177-'01_Supuestos'!$F$9))-((('01_Supuestos'!F31*$I177)*'01_Supuestos'!$F$11*($H177-'01_Supuestos'!$F$9))*'01_Supuestos'!$F$12)-(('01_Supuestos'!F31*$I177)*'01_Supuestos'!$F$11*$K177)-(IF(('01_Supuestos'!F31*$I177)&gt;0,'01_Supuestos'!$F$15,0)))-((('01_Supuestos'!F31*$I177)*'01_Supuestos'!$F$11*($H177-'01_Supuestos'!$F$9))*'01_Supuestos'!$F$18)-($J177*'01_Supuestos'!F32)-(IF('01_Supuestos'!F30=MAX('01_Supuestos'!$C$30:$M$30),'01_Supuestos'!$F$19,0))-(MAX(0,(((('01_Supuestos'!F31*$I177)*'01_Supuestos'!$F$11*($H177-'01_Supuestos'!$F$9))-((('01_Supuestos'!F31*$I177)*'01_Supuestos'!$F$11*($H177-'01_Supuestos'!$F$9))*'01_Supuestos'!$F$12)-(('01_Supuestos'!F31*$I177)*'01_Supuestos'!$F$11*$K177)-(IF(('01_Supuestos'!F31*$I177)&gt;0,'01_Supuestos'!$F$15,0)))-($J177*'01_Supuestos'!F33)))*'01_Supuestos'!$F$16)</f>
        <v/>
      </c>
      <c r="X177" s="101">
        <f>((('01_Supuestos'!G31*$I177)*'01_Supuestos'!$F$11*($H177-'01_Supuestos'!$F$9))-((('01_Supuestos'!G31*$I177)*'01_Supuestos'!$F$11*($H177-'01_Supuestos'!$F$9))*'01_Supuestos'!$F$12)-(('01_Supuestos'!G31*$I177)*'01_Supuestos'!$F$11*$K177)-(IF(('01_Supuestos'!G31*$I177)&gt;0,'01_Supuestos'!$F$15,0)))-((('01_Supuestos'!G31*$I177)*'01_Supuestos'!$F$11*($H177-'01_Supuestos'!$F$9))*'01_Supuestos'!$F$18)-($J177*'01_Supuestos'!G32)-(IF('01_Supuestos'!G30=MAX('01_Supuestos'!$C$30:$M$30),'01_Supuestos'!$F$19,0))-(MAX(0,(((('01_Supuestos'!G31*$I177)*'01_Supuestos'!$F$11*($H177-'01_Supuestos'!$F$9))-((('01_Supuestos'!G31*$I177)*'01_Supuestos'!$F$11*($H177-'01_Supuestos'!$F$9))*'01_Supuestos'!$F$12)-(('01_Supuestos'!G31*$I177)*'01_Supuestos'!$F$11*$K177)-(IF(('01_Supuestos'!G31*$I177)&gt;0,'01_Supuestos'!$F$15,0)))-($J177*'01_Supuestos'!G33)))*'01_Supuestos'!$F$16)</f>
        <v/>
      </c>
      <c r="Y177" s="101">
        <f>((('01_Supuestos'!H31*$I177)*'01_Supuestos'!$F$11*($H177-'01_Supuestos'!$F$9))-((('01_Supuestos'!H31*$I177)*'01_Supuestos'!$F$11*($H177-'01_Supuestos'!$F$9))*'01_Supuestos'!$F$12)-(('01_Supuestos'!H31*$I177)*'01_Supuestos'!$F$11*$K177)-(IF(('01_Supuestos'!H31*$I177)&gt;0,'01_Supuestos'!$F$15,0)))-((('01_Supuestos'!H31*$I177)*'01_Supuestos'!$F$11*($H177-'01_Supuestos'!$F$9))*'01_Supuestos'!$F$18)-($J177*'01_Supuestos'!H32)-(IF('01_Supuestos'!H30=MAX('01_Supuestos'!$C$30:$M$30),'01_Supuestos'!$F$19,0))-(MAX(0,(((('01_Supuestos'!H31*$I177)*'01_Supuestos'!$F$11*($H177-'01_Supuestos'!$F$9))-((('01_Supuestos'!H31*$I177)*'01_Supuestos'!$F$11*($H177-'01_Supuestos'!$F$9))*'01_Supuestos'!$F$12)-(('01_Supuestos'!H31*$I177)*'01_Supuestos'!$F$11*$K177)-(IF(('01_Supuestos'!H31*$I177)&gt;0,'01_Supuestos'!$F$15,0)))-($J177*'01_Supuestos'!H33)))*'01_Supuestos'!$F$16)</f>
        <v/>
      </c>
      <c r="Z177" s="101">
        <f>((('01_Supuestos'!I31*$I177)*'01_Supuestos'!$F$11*($H177-'01_Supuestos'!$F$9))-((('01_Supuestos'!I31*$I177)*'01_Supuestos'!$F$11*($H177-'01_Supuestos'!$F$9))*'01_Supuestos'!$F$12)-(('01_Supuestos'!I31*$I177)*'01_Supuestos'!$F$11*$K177)-(IF(('01_Supuestos'!I31*$I177)&gt;0,'01_Supuestos'!$F$15,0)))-((('01_Supuestos'!I31*$I177)*'01_Supuestos'!$F$11*($H177-'01_Supuestos'!$F$9))*'01_Supuestos'!$F$18)-($J177*'01_Supuestos'!I32)-(IF('01_Supuestos'!I30=MAX('01_Supuestos'!$C$30:$M$30),'01_Supuestos'!$F$19,0))-(MAX(0,(((('01_Supuestos'!I31*$I177)*'01_Supuestos'!$F$11*($H177-'01_Supuestos'!$F$9))-((('01_Supuestos'!I31*$I177)*'01_Supuestos'!$F$11*($H177-'01_Supuestos'!$F$9))*'01_Supuestos'!$F$12)-(('01_Supuestos'!I31*$I177)*'01_Supuestos'!$F$11*$K177)-(IF(('01_Supuestos'!I31*$I177)&gt;0,'01_Supuestos'!$F$15,0)))-($J177*'01_Supuestos'!I33)))*'01_Supuestos'!$F$16)</f>
        <v/>
      </c>
      <c r="AA177" s="101">
        <f>((('01_Supuestos'!J31*$I177)*'01_Supuestos'!$F$11*($H177-'01_Supuestos'!$F$9))-((('01_Supuestos'!J31*$I177)*'01_Supuestos'!$F$11*($H177-'01_Supuestos'!$F$9))*'01_Supuestos'!$F$12)-(('01_Supuestos'!J31*$I177)*'01_Supuestos'!$F$11*$K177)-(IF(('01_Supuestos'!J31*$I177)&gt;0,'01_Supuestos'!$F$15,0)))-((('01_Supuestos'!J31*$I177)*'01_Supuestos'!$F$11*($H177-'01_Supuestos'!$F$9))*'01_Supuestos'!$F$18)-($J177*'01_Supuestos'!J32)-(IF('01_Supuestos'!J30=MAX('01_Supuestos'!$C$30:$M$30),'01_Supuestos'!$F$19,0))-(MAX(0,(((('01_Supuestos'!J31*$I177)*'01_Supuestos'!$F$11*($H177-'01_Supuestos'!$F$9))-((('01_Supuestos'!J31*$I177)*'01_Supuestos'!$F$11*($H177-'01_Supuestos'!$F$9))*'01_Supuestos'!$F$12)-(('01_Supuestos'!J31*$I177)*'01_Supuestos'!$F$11*$K177)-(IF(('01_Supuestos'!J31*$I177)&gt;0,'01_Supuestos'!$F$15,0)))-($J177*'01_Supuestos'!J33)))*'01_Supuestos'!$F$16)</f>
        <v/>
      </c>
      <c r="AB177" s="101">
        <f>((('01_Supuestos'!K31*$I177)*'01_Supuestos'!$F$11*($H177-'01_Supuestos'!$F$9))-((('01_Supuestos'!K31*$I177)*'01_Supuestos'!$F$11*($H177-'01_Supuestos'!$F$9))*'01_Supuestos'!$F$12)-(('01_Supuestos'!K31*$I177)*'01_Supuestos'!$F$11*$K177)-(IF(('01_Supuestos'!K31*$I177)&gt;0,'01_Supuestos'!$F$15,0)))-((('01_Supuestos'!K31*$I177)*'01_Supuestos'!$F$11*($H177-'01_Supuestos'!$F$9))*'01_Supuestos'!$F$18)-($J177*'01_Supuestos'!K32)-(IF('01_Supuestos'!K30=MAX('01_Supuestos'!$C$30:$M$30),'01_Supuestos'!$F$19,0))-(MAX(0,(((('01_Supuestos'!K31*$I177)*'01_Supuestos'!$F$11*($H177-'01_Supuestos'!$F$9))-((('01_Supuestos'!K31*$I177)*'01_Supuestos'!$F$11*($H177-'01_Supuestos'!$F$9))*'01_Supuestos'!$F$12)-(('01_Supuestos'!K31*$I177)*'01_Supuestos'!$F$11*$K177)-(IF(('01_Supuestos'!K31*$I177)&gt;0,'01_Supuestos'!$F$15,0)))-($J177*'01_Supuestos'!K33)))*'01_Supuestos'!$F$16)</f>
        <v/>
      </c>
      <c r="AC177" s="101">
        <f>((('01_Supuestos'!L31*$I177)*'01_Supuestos'!$F$11*($H177-'01_Supuestos'!$F$9))-((('01_Supuestos'!L31*$I177)*'01_Supuestos'!$F$11*($H177-'01_Supuestos'!$F$9))*'01_Supuestos'!$F$12)-(('01_Supuestos'!L31*$I177)*'01_Supuestos'!$F$11*$K177)-(IF(('01_Supuestos'!L31*$I177)&gt;0,'01_Supuestos'!$F$15,0)))-((('01_Supuestos'!L31*$I177)*'01_Supuestos'!$F$11*($H177-'01_Supuestos'!$F$9))*'01_Supuestos'!$F$18)-($J177*'01_Supuestos'!L32)-(IF('01_Supuestos'!L30=MAX('01_Supuestos'!$C$30:$M$30),'01_Supuestos'!$F$19,0))-(MAX(0,(((('01_Supuestos'!L31*$I177)*'01_Supuestos'!$F$11*($H177-'01_Supuestos'!$F$9))-((('01_Supuestos'!L31*$I177)*'01_Supuestos'!$F$11*($H177-'01_Supuestos'!$F$9))*'01_Supuestos'!$F$12)-(('01_Supuestos'!L31*$I177)*'01_Supuestos'!$F$11*$K177)-(IF(('01_Supuestos'!L31*$I177)&gt;0,'01_Supuestos'!$F$15,0)))-($J177*'01_Supuestos'!L33)))*'01_Supuestos'!$F$16)</f>
        <v/>
      </c>
      <c r="AD177" s="101">
        <f>((('01_Supuestos'!M31*$I177)*'01_Supuestos'!$F$11*($H177-'01_Supuestos'!$F$9))-((('01_Supuestos'!M31*$I177)*'01_Supuestos'!$F$11*($H177-'01_Supuestos'!$F$9))*'01_Supuestos'!$F$12)-(('01_Supuestos'!M31*$I177)*'01_Supuestos'!$F$11*$K177)-(IF(('01_Supuestos'!M31*$I177)&gt;0,'01_Supuestos'!$F$15,0)))-((('01_Supuestos'!M31*$I177)*'01_Supuestos'!$F$11*($H177-'01_Supuestos'!$F$9))*'01_Supuestos'!$F$18)-($J177*'01_Supuestos'!M32)-(IF('01_Supuestos'!M30=MAX('01_Supuestos'!$C$30:$M$30),'01_Supuestos'!$F$19,0))-(MAX(0,(((('01_Supuestos'!M31*$I177)*'01_Supuestos'!$F$11*($H177-'01_Supuestos'!$F$9))-((('01_Supuestos'!M31*$I177)*'01_Supuestos'!$F$11*($H177-'01_Supuestos'!$F$9))*'01_Supuestos'!$F$12)-(('01_Supuestos'!M31*$I177)*'01_Supuestos'!$F$11*$K177)-(IF(('01_Supuestos'!M31*$I177)&gt;0,'01_Supuestos'!$F$15,0)))-($J177*'01_Supuestos'!M33)))*'01_Supuestos'!$F$16)</f>
        <v/>
      </c>
      <c r="AE177" s="101">
        <f>0</f>
        <v/>
      </c>
      <c r="AF177" s="108">
        <f>IF(S177&gt;R177,"Appraisal+Decision",IF(S177&lt;R177,"Develop Now","Indiferente"))</f>
        <v/>
      </c>
    </row>
    <row r="178">
      <c r="A178" s="6" t="n">
        <v>148</v>
      </c>
      <c r="B178" s="27">
        <f>RAND()</f>
        <v/>
      </c>
      <c r="C178" s="27">
        <f>RAND()</f>
        <v/>
      </c>
      <c r="D178" s="27">
        <f>RAND()</f>
        <v/>
      </c>
      <c r="E178" s="27">
        <f>RAND()</f>
        <v/>
      </c>
      <c r="F178" s="27">
        <f>RAND()</f>
        <v/>
      </c>
      <c r="G178" s="27">
        <f>RAND()</f>
        <v/>
      </c>
      <c r="H178" s="102">
        <f>IF(B178&lt;($B$11-$B$10)/($B$12-$B$10), $B$10+SQRT(B178*($B$11-$B$10)*($B$12-$B$10)), $B$12-SQRT((1-B178)*($B$12-$B$11)*($B$12-$B$10)))</f>
        <v/>
      </c>
      <c r="I178" s="27">
        <f>MAX(0.1,NORMINV(C178,$B$13,$B$14))</f>
        <v/>
      </c>
      <c r="J178" s="102">
        <f>'01_Supuestos'!$F$13*MAX(0.65,NORMINV(D178,1,$B$15))</f>
        <v/>
      </c>
      <c r="K178" s="102">
        <f>'01_Supuestos'!$F$14*MAX(0.6,NORMINV(E178,1,$B$16))</f>
        <v/>
      </c>
      <c r="L178" s="102">
        <f>--(F178&lt;=$B$5)</f>
        <v/>
      </c>
      <c r="M178" s="102">
        <f>IF(L178=1, IF(G178&lt;=$B$6, "+", "-"), IF(G178&lt;=(1-$B$7), "+", "-"))</f>
        <v/>
      </c>
      <c r="N178" s="103">
        <f>IF(M178="+",'05_Bayes_Arbol'!$B$16,'05_Bayes_Arbol'!$B$17)</f>
        <v/>
      </c>
      <c r="O178" s="102">
        <f>SUMPRODUCT(T178:AD178,'01_Supuestos'!$C$34:$M$34)</f>
        <v/>
      </c>
      <c r="P178" s="102">
        <f>N178*O178 + (1-N178)*$B$9</f>
        <v/>
      </c>
      <c r="Q178" s="102">
        <f>--(P178&gt;0)</f>
        <v/>
      </c>
      <c r="R178" s="102">
        <f>IF(L178=1,O178,$B$9)</f>
        <v/>
      </c>
      <c r="S178" s="102">
        <f>-$B$8 + IF(Q178=1, IF(L178=1,O178,$B$9), 0)</f>
        <v/>
      </c>
      <c r="T178" s="101">
        <f>((('01_Supuestos'!C31*$I178)*'01_Supuestos'!$F$11*($H178-'01_Supuestos'!$F$9))-((('01_Supuestos'!C31*$I178)*'01_Supuestos'!$F$11*($H178-'01_Supuestos'!$F$9))*'01_Supuestos'!$F$12)-(('01_Supuestos'!C31*$I178)*'01_Supuestos'!$F$11*$K178)-(IF(('01_Supuestos'!C31*$I178)&gt;0,'01_Supuestos'!$F$15,0)))-((('01_Supuestos'!C31*$I178)*'01_Supuestos'!$F$11*($H178-'01_Supuestos'!$F$9))*'01_Supuestos'!$F$18)-($J178*'01_Supuestos'!C32)-(IF('01_Supuestos'!C30=MAX('01_Supuestos'!$C$30:$M$30),'01_Supuestos'!$F$19,0))-(MAX(0,(((('01_Supuestos'!C31*$I178)*'01_Supuestos'!$F$11*($H178-'01_Supuestos'!$F$9))-((('01_Supuestos'!C31*$I178)*'01_Supuestos'!$F$11*($H178-'01_Supuestos'!$F$9))*'01_Supuestos'!$F$12)-(('01_Supuestos'!C31*$I178)*'01_Supuestos'!$F$11*$K178)-(IF(('01_Supuestos'!C31*$I178)&gt;0,'01_Supuestos'!$F$15,0)))-($J178*'01_Supuestos'!C33)))*'01_Supuestos'!$F$16)</f>
        <v/>
      </c>
      <c r="U178" s="101">
        <f>((('01_Supuestos'!D31*$I178)*'01_Supuestos'!$F$11*($H178-'01_Supuestos'!$F$9))-((('01_Supuestos'!D31*$I178)*'01_Supuestos'!$F$11*($H178-'01_Supuestos'!$F$9))*'01_Supuestos'!$F$12)-(('01_Supuestos'!D31*$I178)*'01_Supuestos'!$F$11*$K178)-(IF(('01_Supuestos'!D31*$I178)&gt;0,'01_Supuestos'!$F$15,0)))-((('01_Supuestos'!D31*$I178)*'01_Supuestos'!$F$11*($H178-'01_Supuestos'!$F$9))*'01_Supuestos'!$F$18)-($J178*'01_Supuestos'!D32)-(IF('01_Supuestos'!D30=MAX('01_Supuestos'!$C$30:$M$30),'01_Supuestos'!$F$19,0))-(MAX(0,(((('01_Supuestos'!D31*$I178)*'01_Supuestos'!$F$11*($H178-'01_Supuestos'!$F$9))-((('01_Supuestos'!D31*$I178)*'01_Supuestos'!$F$11*($H178-'01_Supuestos'!$F$9))*'01_Supuestos'!$F$12)-(('01_Supuestos'!D31*$I178)*'01_Supuestos'!$F$11*$K178)-(IF(('01_Supuestos'!D31*$I178)&gt;0,'01_Supuestos'!$F$15,0)))-($J178*'01_Supuestos'!D33)))*'01_Supuestos'!$F$16)</f>
        <v/>
      </c>
      <c r="V178" s="101">
        <f>((('01_Supuestos'!E31*$I178)*'01_Supuestos'!$F$11*($H178-'01_Supuestos'!$F$9))-((('01_Supuestos'!E31*$I178)*'01_Supuestos'!$F$11*($H178-'01_Supuestos'!$F$9))*'01_Supuestos'!$F$12)-(('01_Supuestos'!E31*$I178)*'01_Supuestos'!$F$11*$K178)-(IF(('01_Supuestos'!E31*$I178)&gt;0,'01_Supuestos'!$F$15,0)))-((('01_Supuestos'!E31*$I178)*'01_Supuestos'!$F$11*($H178-'01_Supuestos'!$F$9))*'01_Supuestos'!$F$18)-($J178*'01_Supuestos'!E32)-(IF('01_Supuestos'!E30=MAX('01_Supuestos'!$C$30:$M$30),'01_Supuestos'!$F$19,0))-(MAX(0,(((('01_Supuestos'!E31*$I178)*'01_Supuestos'!$F$11*($H178-'01_Supuestos'!$F$9))-((('01_Supuestos'!E31*$I178)*'01_Supuestos'!$F$11*($H178-'01_Supuestos'!$F$9))*'01_Supuestos'!$F$12)-(('01_Supuestos'!E31*$I178)*'01_Supuestos'!$F$11*$K178)-(IF(('01_Supuestos'!E31*$I178)&gt;0,'01_Supuestos'!$F$15,0)))-($J178*'01_Supuestos'!E33)))*'01_Supuestos'!$F$16)</f>
        <v/>
      </c>
      <c r="W178" s="101">
        <f>((('01_Supuestos'!F31*$I178)*'01_Supuestos'!$F$11*($H178-'01_Supuestos'!$F$9))-((('01_Supuestos'!F31*$I178)*'01_Supuestos'!$F$11*($H178-'01_Supuestos'!$F$9))*'01_Supuestos'!$F$12)-(('01_Supuestos'!F31*$I178)*'01_Supuestos'!$F$11*$K178)-(IF(('01_Supuestos'!F31*$I178)&gt;0,'01_Supuestos'!$F$15,0)))-((('01_Supuestos'!F31*$I178)*'01_Supuestos'!$F$11*($H178-'01_Supuestos'!$F$9))*'01_Supuestos'!$F$18)-($J178*'01_Supuestos'!F32)-(IF('01_Supuestos'!F30=MAX('01_Supuestos'!$C$30:$M$30),'01_Supuestos'!$F$19,0))-(MAX(0,(((('01_Supuestos'!F31*$I178)*'01_Supuestos'!$F$11*($H178-'01_Supuestos'!$F$9))-((('01_Supuestos'!F31*$I178)*'01_Supuestos'!$F$11*($H178-'01_Supuestos'!$F$9))*'01_Supuestos'!$F$12)-(('01_Supuestos'!F31*$I178)*'01_Supuestos'!$F$11*$K178)-(IF(('01_Supuestos'!F31*$I178)&gt;0,'01_Supuestos'!$F$15,0)))-($J178*'01_Supuestos'!F33)))*'01_Supuestos'!$F$16)</f>
        <v/>
      </c>
      <c r="X178" s="101">
        <f>((('01_Supuestos'!G31*$I178)*'01_Supuestos'!$F$11*($H178-'01_Supuestos'!$F$9))-((('01_Supuestos'!G31*$I178)*'01_Supuestos'!$F$11*($H178-'01_Supuestos'!$F$9))*'01_Supuestos'!$F$12)-(('01_Supuestos'!G31*$I178)*'01_Supuestos'!$F$11*$K178)-(IF(('01_Supuestos'!G31*$I178)&gt;0,'01_Supuestos'!$F$15,0)))-((('01_Supuestos'!G31*$I178)*'01_Supuestos'!$F$11*($H178-'01_Supuestos'!$F$9))*'01_Supuestos'!$F$18)-($J178*'01_Supuestos'!G32)-(IF('01_Supuestos'!G30=MAX('01_Supuestos'!$C$30:$M$30),'01_Supuestos'!$F$19,0))-(MAX(0,(((('01_Supuestos'!G31*$I178)*'01_Supuestos'!$F$11*($H178-'01_Supuestos'!$F$9))-((('01_Supuestos'!G31*$I178)*'01_Supuestos'!$F$11*($H178-'01_Supuestos'!$F$9))*'01_Supuestos'!$F$12)-(('01_Supuestos'!G31*$I178)*'01_Supuestos'!$F$11*$K178)-(IF(('01_Supuestos'!G31*$I178)&gt;0,'01_Supuestos'!$F$15,0)))-($J178*'01_Supuestos'!G33)))*'01_Supuestos'!$F$16)</f>
        <v/>
      </c>
      <c r="Y178" s="101">
        <f>((('01_Supuestos'!H31*$I178)*'01_Supuestos'!$F$11*($H178-'01_Supuestos'!$F$9))-((('01_Supuestos'!H31*$I178)*'01_Supuestos'!$F$11*($H178-'01_Supuestos'!$F$9))*'01_Supuestos'!$F$12)-(('01_Supuestos'!H31*$I178)*'01_Supuestos'!$F$11*$K178)-(IF(('01_Supuestos'!H31*$I178)&gt;0,'01_Supuestos'!$F$15,0)))-((('01_Supuestos'!H31*$I178)*'01_Supuestos'!$F$11*($H178-'01_Supuestos'!$F$9))*'01_Supuestos'!$F$18)-($J178*'01_Supuestos'!H32)-(IF('01_Supuestos'!H30=MAX('01_Supuestos'!$C$30:$M$30),'01_Supuestos'!$F$19,0))-(MAX(0,(((('01_Supuestos'!H31*$I178)*'01_Supuestos'!$F$11*($H178-'01_Supuestos'!$F$9))-((('01_Supuestos'!H31*$I178)*'01_Supuestos'!$F$11*($H178-'01_Supuestos'!$F$9))*'01_Supuestos'!$F$12)-(('01_Supuestos'!H31*$I178)*'01_Supuestos'!$F$11*$K178)-(IF(('01_Supuestos'!H31*$I178)&gt;0,'01_Supuestos'!$F$15,0)))-($J178*'01_Supuestos'!H33)))*'01_Supuestos'!$F$16)</f>
        <v/>
      </c>
      <c r="Z178" s="101">
        <f>((('01_Supuestos'!I31*$I178)*'01_Supuestos'!$F$11*($H178-'01_Supuestos'!$F$9))-((('01_Supuestos'!I31*$I178)*'01_Supuestos'!$F$11*($H178-'01_Supuestos'!$F$9))*'01_Supuestos'!$F$12)-(('01_Supuestos'!I31*$I178)*'01_Supuestos'!$F$11*$K178)-(IF(('01_Supuestos'!I31*$I178)&gt;0,'01_Supuestos'!$F$15,0)))-((('01_Supuestos'!I31*$I178)*'01_Supuestos'!$F$11*($H178-'01_Supuestos'!$F$9))*'01_Supuestos'!$F$18)-($J178*'01_Supuestos'!I32)-(IF('01_Supuestos'!I30=MAX('01_Supuestos'!$C$30:$M$30),'01_Supuestos'!$F$19,0))-(MAX(0,(((('01_Supuestos'!I31*$I178)*'01_Supuestos'!$F$11*($H178-'01_Supuestos'!$F$9))-((('01_Supuestos'!I31*$I178)*'01_Supuestos'!$F$11*($H178-'01_Supuestos'!$F$9))*'01_Supuestos'!$F$12)-(('01_Supuestos'!I31*$I178)*'01_Supuestos'!$F$11*$K178)-(IF(('01_Supuestos'!I31*$I178)&gt;0,'01_Supuestos'!$F$15,0)))-($J178*'01_Supuestos'!I33)))*'01_Supuestos'!$F$16)</f>
        <v/>
      </c>
      <c r="AA178" s="101">
        <f>((('01_Supuestos'!J31*$I178)*'01_Supuestos'!$F$11*($H178-'01_Supuestos'!$F$9))-((('01_Supuestos'!J31*$I178)*'01_Supuestos'!$F$11*($H178-'01_Supuestos'!$F$9))*'01_Supuestos'!$F$12)-(('01_Supuestos'!J31*$I178)*'01_Supuestos'!$F$11*$K178)-(IF(('01_Supuestos'!J31*$I178)&gt;0,'01_Supuestos'!$F$15,0)))-((('01_Supuestos'!J31*$I178)*'01_Supuestos'!$F$11*($H178-'01_Supuestos'!$F$9))*'01_Supuestos'!$F$18)-($J178*'01_Supuestos'!J32)-(IF('01_Supuestos'!J30=MAX('01_Supuestos'!$C$30:$M$30),'01_Supuestos'!$F$19,0))-(MAX(0,(((('01_Supuestos'!J31*$I178)*'01_Supuestos'!$F$11*($H178-'01_Supuestos'!$F$9))-((('01_Supuestos'!J31*$I178)*'01_Supuestos'!$F$11*($H178-'01_Supuestos'!$F$9))*'01_Supuestos'!$F$12)-(('01_Supuestos'!J31*$I178)*'01_Supuestos'!$F$11*$K178)-(IF(('01_Supuestos'!J31*$I178)&gt;0,'01_Supuestos'!$F$15,0)))-($J178*'01_Supuestos'!J33)))*'01_Supuestos'!$F$16)</f>
        <v/>
      </c>
      <c r="AB178" s="101">
        <f>((('01_Supuestos'!K31*$I178)*'01_Supuestos'!$F$11*($H178-'01_Supuestos'!$F$9))-((('01_Supuestos'!K31*$I178)*'01_Supuestos'!$F$11*($H178-'01_Supuestos'!$F$9))*'01_Supuestos'!$F$12)-(('01_Supuestos'!K31*$I178)*'01_Supuestos'!$F$11*$K178)-(IF(('01_Supuestos'!K31*$I178)&gt;0,'01_Supuestos'!$F$15,0)))-((('01_Supuestos'!K31*$I178)*'01_Supuestos'!$F$11*($H178-'01_Supuestos'!$F$9))*'01_Supuestos'!$F$18)-($J178*'01_Supuestos'!K32)-(IF('01_Supuestos'!K30=MAX('01_Supuestos'!$C$30:$M$30),'01_Supuestos'!$F$19,0))-(MAX(0,(((('01_Supuestos'!K31*$I178)*'01_Supuestos'!$F$11*($H178-'01_Supuestos'!$F$9))-((('01_Supuestos'!K31*$I178)*'01_Supuestos'!$F$11*($H178-'01_Supuestos'!$F$9))*'01_Supuestos'!$F$12)-(('01_Supuestos'!K31*$I178)*'01_Supuestos'!$F$11*$K178)-(IF(('01_Supuestos'!K31*$I178)&gt;0,'01_Supuestos'!$F$15,0)))-($J178*'01_Supuestos'!K33)))*'01_Supuestos'!$F$16)</f>
        <v/>
      </c>
      <c r="AC178" s="101">
        <f>((('01_Supuestos'!L31*$I178)*'01_Supuestos'!$F$11*($H178-'01_Supuestos'!$F$9))-((('01_Supuestos'!L31*$I178)*'01_Supuestos'!$F$11*($H178-'01_Supuestos'!$F$9))*'01_Supuestos'!$F$12)-(('01_Supuestos'!L31*$I178)*'01_Supuestos'!$F$11*$K178)-(IF(('01_Supuestos'!L31*$I178)&gt;0,'01_Supuestos'!$F$15,0)))-((('01_Supuestos'!L31*$I178)*'01_Supuestos'!$F$11*($H178-'01_Supuestos'!$F$9))*'01_Supuestos'!$F$18)-($J178*'01_Supuestos'!L32)-(IF('01_Supuestos'!L30=MAX('01_Supuestos'!$C$30:$M$30),'01_Supuestos'!$F$19,0))-(MAX(0,(((('01_Supuestos'!L31*$I178)*'01_Supuestos'!$F$11*($H178-'01_Supuestos'!$F$9))-((('01_Supuestos'!L31*$I178)*'01_Supuestos'!$F$11*($H178-'01_Supuestos'!$F$9))*'01_Supuestos'!$F$12)-(('01_Supuestos'!L31*$I178)*'01_Supuestos'!$F$11*$K178)-(IF(('01_Supuestos'!L31*$I178)&gt;0,'01_Supuestos'!$F$15,0)))-($J178*'01_Supuestos'!L33)))*'01_Supuestos'!$F$16)</f>
        <v/>
      </c>
      <c r="AD178" s="101">
        <f>((('01_Supuestos'!M31*$I178)*'01_Supuestos'!$F$11*($H178-'01_Supuestos'!$F$9))-((('01_Supuestos'!M31*$I178)*'01_Supuestos'!$F$11*($H178-'01_Supuestos'!$F$9))*'01_Supuestos'!$F$12)-(('01_Supuestos'!M31*$I178)*'01_Supuestos'!$F$11*$K178)-(IF(('01_Supuestos'!M31*$I178)&gt;0,'01_Supuestos'!$F$15,0)))-((('01_Supuestos'!M31*$I178)*'01_Supuestos'!$F$11*($H178-'01_Supuestos'!$F$9))*'01_Supuestos'!$F$18)-($J178*'01_Supuestos'!M32)-(IF('01_Supuestos'!M30=MAX('01_Supuestos'!$C$30:$M$30),'01_Supuestos'!$F$19,0))-(MAX(0,(((('01_Supuestos'!M31*$I178)*'01_Supuestos'!$F$11*($H178-'01_Supuestos'!$F$9))-((('01_Supuestos'!M31*$I178)*'01_Supuestos'!$F$11*($H178-'01_Supuestos'!$F$9))*'01_Supuestos'!$F$12)-(('01_Supuestos'!M31*$I178)*'01_Supuestos'!$F$11*$K178)-(IF(('01_Supuestos'!M31*$I178)&gt;0,'01_Supuestos'!$F$15,0)))-($J178*'01_Supuestos'!M33)))*'01_Supuestos'!$F$16)</f>
        <v/>
      </c>
      <c r="AE178" s="101">
        <f>0</f>
        <v/>
      </c>
      <c r="AF178" s="108">
        <f>IF(S178&gt;R178,"Appraisal+Decision",IF(S178&lt;R178,"Develop Now","Indiferente"))</f>
        <v/>
      </c>
    </row>
    <row r="179">
      <c r="A179" s="6" t="n">
        <v>149</v>
      </c>
      <c r="B179" s="27">
        <f>RAND()</f>
        <v/>
      </c>
      <c r="C179" s="27">
        <f>RAND()</f>
        <v/>
      </c>
      <c r="D179" s="27">
        <f>RAND()</f>
        <v/>
      </c>
      <c r="E179" s="27">
        <f>RAND()</f>
        <v/>
      </c>
      <c r="F179" s="27">
        <f>RAND()</f>
        <v/>
      </c>
      <c r="G179" s="27">
        <f>RAND()</f>
        <v/>
      </c>
      <c r="H179" s="102">
        <f>IF(B179&lt;($B$11-$B$10)/($B$12-$B$10), $B$10+SQRT(B179*($B$11-$B$10)*($B$12-$B$10)), $B$12-SQRT((1-B179)*($B$12-$B$11)*($B$12-$B$10)))</f>
        <v/>
      </c>
      <c r="I179" s="27">
        <f>MAX(0.1,NORMINV(C179,$B$13,$B$14))</f>
        <v/>
      </c>
      <c r="J179" s="102">
        <f>'01_Supuestos'!$F$13*MAX(0.65,NORMINV(D179,1,$B$15))</f>
        <v/>
      </c>
      <c r="K179" s="102">
        <f>'01_Supuestos'!$F$14*MAX(0.6,NORMINV(E179,1,$B$16))</f>
        <v/>
      </c>
      <c r="L179" s="102">
        <f>--(F179&lt;=$B$5)</f>
        <v/>
      </c>
      <c r="M179" s="102">
        <f>IF(L179=1, IF(G179&lt;=$B$6, "+", "-"), IF(G179&lt;=(1-$B$7), "+", "-"))</f>
        <v/>
      </c>
      <c r="N179" s="103">
        <f>IF(M179="+",'05_Bayes_Arbol'!$B$16,'05_Bayes_Arbol'!$B$17)</f>
        <v/>
      </c>
      <c r="O179" s="102">
        <f>SUMPRODUCT(T179:AD179,'01_Supuestos'!$C$34:$M$34)</f>
        <v/>
      </c>
      <c r="P179" s="102">
        <f>N179*O179 + (1-N179)*$B$9</f>
        <v/>
      </c>
      <c r="Q179" s="102">
        <f>--(P179&gt;0)</f>
        <v/>
      </c>
      <c r="R179" s="102">
        <f>IF(L179=1,O179,$B$9)</f>
        <v/>
      </c>
      <c r="S179" s="102">
        <f>-$B$8 + IF(Q179=1, IF(L179=1,O179,$B$9), 0)</f>
        <v/>
      </c>
      <c r="T179" s="101">
        <f>((('01_Supuestos'!C31*$I179)*'01_Supuestos'!$F$11*($H179-'01_Supuestos'!$F$9))-((('01_Supuestos'!C31*$I179)*'01_Supuestos'!$F$11*($H179-'01_Supuestos'!$F$9))*'01_Supuestos'!$F$12)-(('01_Supuestos'!C31*$I179)*'01_Supuestos'!$F$11*$K179)-(IF(('01_Supuestos'!C31*$I179)&gt;0,'01_Supuestos'!$F$15,0)))-((('01_Supuestos'!C31*$I179)*'01_Supuestos'!$F$11*($H179-'01_Supuestos'!$F$9))*'01_Supuestos'!$F$18)-($J179*'01_Supuestos'!C32)-(IF('01_Supuestos'!C30=MAX('01_Supuestos'!$C$30:$M$30),'01_Supuestos'!$F$19,0))-(MAX(0,(((('01_Supuestos'!C31*$I179)*'01_Supuestos'!$F$11*($H179-'01_Supuestos'!$F$9))-((('01_Supuestos'!C31*$I179)*'01_Supuestos'!$F$11*($H179-'01_Supuestos'!$F$9))*'01_Supuestos'!$F$12)-(('01_Supuestos'!C31*$I179)*'01_Supuestos'!$F$11*$K179)-(IF(('01_Supuestos'!C31*$I179)&gt;0,'01_Supuestos'!$F$15,0)))-($J179*'01_Supuestos'!C33)))*'01_Supuestos'!$F$16)</f>
        <v/>
      </c>
      <c r="U179" s="101">
        <f>((('01_Supuestos'!D31*$I179)*'01_Supuestos'!$F$11*($H179-'01_Supuestos'!$F$9))-((('01_Supuestos'!D31*$I179)*'01_Supuestos'!$F$11*($H179-'01_Supuestos'!$F$9))*'01_Supuestos'!$F$12)-(('01_Supuestos'!D31*$I179)*'01_Supuestos'!$F$11*$K179)-(IF(('01_Supuestos'!D31*$I179)&gt;0,'01_Supuestos'!$F$15,0)))-((('01_Supuestos'!D31*$I179)*'01_Supuestos'!$F$11*($H179-'01_Supuestos'!$F$9))*'01_Supuestos'!$F$18)-($J179*'01_Supuestos'!D32)-(IF('01_Supuestos'!D30=MAX('01_Supuestos'!$C$30:$M$30),'01_Supuestos'!$F$19,0))-(MAX(0,(((('01_Supuestos'!D31*$I179)*'01_Supuestos'!$F$11*($H179-'01_Supuestos'!$F$9))-((('01_Supuestos'!D31*$I179)*'01_Supuestos'!$F$11*($H179-'01_Supuestos'!$F$9))*'01_Supuestos'!$F$12)-(('01_Supuestos'!D31*$I179)*'01_Supuestos'!$F$11*$K179)-(IF(('01_Supuestos'!D31*$I179)&gt;0,'01_Supuestos'!$F$15,0)))-($J179*'01_Supuestos'!D33)))*'01_Supuestos'!$F$16)</f>
        <v/>
      </c>
      <c r="V179" s="101">
        <f>((('01_Supuestos'!E31*$I179)*'01_Supuestos'!$F$11*($H179-'01_Supuestos'!$F$9))-((('01_Supuestos'!E31*$I179)*'01_Supuestos'!$F$11*($H179-'01_Supuestos'!$F$9))*'01_Supuestos'!$F$12)-(('01_Supuestos'!E31*$I179)*'01_Supuestos'!$F$11*$K179)-(IF(('01_Supuestos'!E31*$I179)&gt;0,'01_Supuestos'!$F$15,0)))-((('01_Supuestos'!E31*$I179)*'01_Supuestos'!$F$11*($H179-'01_Supuestos'!$F$9))*'01_Supuestos'!$F$18)-($J179*'01_Supuestos'!E32)-(IF('01_Supuestos'!E30=MAX('01_Supuestos'!$C$30:$M$30),'01_Supuestos'!$F$19,0))-(MAX(0,(((('01_Supuestos'!E31*$I179)*'01_Supuestos'!$F$11*($H179-'01_Supuestos'!$F$9))-((('01_Supuestos'!E31*$I179)*'01_Supuestos'!$F$11*($H179-'01_Supuestos'!$F$9))*'01_Supuestos'!$F$12)-(('01_Supuestos'!E31*$I179)*'01_Supuestos'!$F$11*$K179)-(IF(('01_Supuestos'!E31*$I179)&gt;0,'01_Supuestos'!$F$15,0)))-($J179*'01_Supuestos'!E33)))*'01_Supuestos'!$F$16)</f>
        <v/>
      </c>
      <c r="W179" s="101">
        <f>((('01_Supuestos'!F31*$I179)*'01_Supuestos'!$F$11*($H179-'01_Supuestos'!$F$9))-((('01_Supuestos'!F31*$I179)*'01_Supuestos'!$F$11*($H179-'01_Supuestos'!$F$9))*'01_Supuestos'!$F$12)-(('01_Supuestos'!F31*$I179)*'01_Supuestos'!$F$11*$K179)-(IF(('01_Supuestos'!F31*$I179)&gt;0,'01_Supuestos'!$F$15,0)))-((('01_Supuestos'!F31*$I179)*'01_Supuestos'!$F$11*($H179-'01_Supuestos'!$F$9))*'01_Supuestos'!$F$18)-($J179*'01_Supuestos'!F32)-(IF('01_Supuestos'!F30=MAX('01_Supuestos'!$C$30:$M$30),'01_Supuestos'!$F$19,0))-(MAX(0,(((('01_Supuestos'!F31*$I179)*'01_Supuestos'!$F$11*($H179-'01_Supuestos'!$F$9))-((('01_Supuestos'!F31*$I179)*'01_Supuestos'!$F$11*($H179-'01_Supuestos'!$F$9))*'01_Supuestos'!$F$12)-(('01_Supuestos'!F31*$I179)*'01_Supuestos'!$F$11*$K179)-(IF(('01_Supuestos'!F31*$I179)&gt;0,'01_Supuestos'!$F$15,0)))-($J179*'01_Supuestos'!F33)))*'01_Supuestos'!$F$16)</f>
        <v/>
      </c>
      <c r="X179" s="101">
        <f>((('01_Supuestos'!G31*$I179)*'01_Supuestos'!$F$11*($H179-'01_Supuestos'!$F$9))-((('01_Supuestos'!G31*$I179)*'01_Supuestos'!$F$11*($H179-'01_Supuestos'!$F$9))*'01_Supuestos'!$F$12)-(('01_Supuestos'!G31*$I179)*'01_Supuestos'!$F$11*$K179)-(IF(('01_Supuestos'!G31*$I179)&gt;0,'01_Supuestos'!$F$15,0)))-((('01_Supuestos'!G31*$I179)*'01_Supuestos'!$F$11*($H179-'01_Supuestos'!$F$9))*'01_Supuestos'!$F$18)-($J179*'01_Supuestos'!G32)-(IF('01_Supuestos'!G30=MAX('01_Supuestos'!$C$30:$M$30),'01_Supuestos'!$F$19,0))-(MAX(0,(((('01_Supuestos'!G31*$I179)*'01_Supuestos'!$F$11*($H179-'01_Supuestos'!$F$9))-((('01_Supuestos'!G31*$I179)*'01_Supuestos'!$F$11*($H179-'01_Supuestos'!$F$9))*'01_Supuestos'!$F$12)-(('01_Supuestos'!G31*$I179)*'01_Supuestos'!$F$11*$K179)-(IF(('01_Supuestos'!G31*$I179)&gt;0,'01_Supuestos'!$F$15,0)))-($J179*'01_Supuestos'!G33)))*'01_Supuestos'!$F$16)</f>
        <v/>
      </c>
      <c r="Y179" s="101">
        <f>((('01_Supuestos'!H31*$I179)*'01_Supuestos'!$F$11*($H179-'01_Supuestos'!$F$9))-((('01_Supuestos'!H31*$I179)*'01_Supuestos'!$F$11*($H179-'01_Supuestos'!$F$9))*'01_Supuestos'!$F$12)-(('01_Supuestos'!H31*$I179)*'01_Supuestos'!$F$11*$K179)-(IF(('01_Supuestos'!H31*$I179)&gt;0,'01_Supuestos'!$F$15,0)))-((('01_Supuestos'!H31*$I179)*'01_Supuestos'!$F$11*($H179-'01_Supuestos'!$F$9))*'01_Supuestos'!$F$18)-($J179*'01_Supuestos'!H32)-(IF('01_Supuestos'!H30=MAX('01_Supuestos'!$C$30:$M$30),'01_Supuestos'!$F$19,0))-(MAX(0,(((('01_Supuestos'!H31*$I179)*'01_Supuestos'!$F$11*($H179-'01_Supuestos'!$F$9))-((('01_Supuestos'!H31*$I179)*'01_Supuestos'!$F$11*($H179-'01_Supuestos'!$F$9))*'01_Supuestos'!$F$12)-(('01_Supuestos'!H31*$I179)*'01_Supuestos'!$F$11*$K179)-(IF(('01_Supuestos'!H31*$I179)&gt;0,'01_Supuestos'!$F$15,0)))-($J179*'01_Supuestos'!H33)))*'01_Supuestos'!$F$16)</f>
        <v/>
      </c>
      <c r="Z179" s="101">
        <f>((('01_Supuestos'!I31*$I179)*'01_Supuestos'!$F$11*($H179-'01_Supuestos'!$F$9))-((('01_Supuestos'!I31*$I179)*'01_Supuestos'!$F$11*($H179-'01_Supuestos'!$F$9))*'01_Supuestos'!$F$12)-(('01_Supuestos'!I31*$I179)*'01_Supuestos'!$F$11*$K179)-(IF(('01_Supuestos'!I31*$I179)&gt;0,'01_Supuestos'!$F$15,0)))-((('01_Supuestos'!I31*$I179)*'01_Supuestos'!$F$11*($H179-'01_Supuestos'!$F$9))*'01_Supuestos'!$F$18)-($J179*'01_Supuestos'!I32)-(IF('01_Supuestos'!I30=MAX('01_Supuestos'!$C$30:$M$30),'01_Supuestos'!$F$19,0))-(MAX(0,(((('01_Supuestos'!I31*$I179)*'01_Supuestos'!$F$11*($H179-'01_Supuestos'!$F$9))-((('01_Supuestos'!I31*$I179)*'01_Supuestos'!$F$11*($H179-'01_Supuestos'!$F$9))*'01_Supuestos'!$F$12)-(('01_Supuestos'!I31*$I179)*'01_Supuestos'!$F$11*$K179)-(IF(('01_Supuestos'!I31*$I179)&gt;0,'01_Supuestos'!$F$15,0)))-($J179*'01_Supuestos'!I33)))*'01_Supuestos'!$F$16)</f>
        <v/>
      </c>
      <c r="AA179" s="101">
        <f>((('01_Supuestos'!J31*$I179)*'01_Supuestos'!$F$11*($H179-'01_Supuestos'!$F$9))-((('01_Supuestos'!J31*$I179)*'01_Supuestos'!$F$11*($H179-'01_Supuestos'!$F$9))*'01_Supuestos'!$F$12)-(('01_Supuestos'!J31*$I179)*'01_Supuestos'!$F$11*$K179)-(IF(('01_Supuestos'!J31*$I179)&gt;0,'01_Supuestos'!$F$15,0)))-((('01_Supuestos'!J31*$I179)*'01_Supuestos'!$F$11*($H179-'01_Supuestos'!$F$9))*'01_Supuestos'!$F$18)-($J179*'01_Supuestos'!J32)-(IF('01_Supuestos'!J30=MAX('01_Supuestos'!$C$30:$M$30),'01_Supuestos'!$F$19,0))-(MAX(0,(((('01_Supuestos'!J31*$I179)*'01_Supuestos'!$F$11*($H179-'01_Supuestos'!$F$9))-((('01_Supuestos'!J31*$I179)*'01_Supuestos'!$F$11*($H179-'01_Supuestos'!$F$9))*'01_Supuestos'!$F$12)-(('01_Supuestos'!J31*$I179)*'01_Supuestos'!$F$11*$K179)-(IF(('01_Supuestos'!J31*$I179)&gt;0,'01_Supuestos'!$F$15,0)))-($J179*'01_Supuestos'!J33)))*'01_Supuestos'!$F$16)</f>
        <v/>
      </c>
      <c r="AB179" s="101">
        <f>((('01_Supuestos'!K31*$I179)*'01_Supuestos'!$F$11*($H179-'01_Supuestos'!$F$9))-((('01_Supuestos'!K31*$I179)*'01_Supuestos'!$F$11*($H179-'01_Supuestos'!$F$9))*'01_Supuestos'!$F$12)-(('01_Supuestos'!K31*$I179)*'01_Supuestos'!$F$11*$K179)-(IF(('01_Supuestos'!K31*$I179)&gt;0,'01_Supuestos'!$F$15,0)))-((('01_Supuestos'!K31*$I179)*'01_Supuestos'!$F$11*($H179-'01_Supuestos'!$F$9))*'01_Supuestos'!$F$18)-($J179*'01_Supuestos'!K32)-(IF('01_Supuestos'!K30=MAX('01_Supuestos'!$C$30:$M$30),'01_Supuestos'!$F$19,0))-(MAX(0,(((('01_Supuestos'!K31*$I179)*'01_Supuestos'!$F$11*($H179-'01_Supuestos'!$F$9))-((('01_Supuestos'!K31*$I179)*'01_Supuestos'!$F$11*($H179-'01_Supuestos'!$F$9))*'01_Supuestos'!$F$12)-(('01_Supuestos'!K31*$I179)*'01_Supuestos'!$F$11*$K179)-(IF(('01_Supuestos'!K31*$I179)&gt;0,'01_Supuestos'!$F$15,0)))-($J179*'01_Supuestos'!K33)))*'01_Supuestos'!$F$16)</f>
        <v/>
      </c>
      <c r="AC179" s="101">
        <f>((('01_Supuestos'!L31*$I179)*'01_Supuestos'!$F$11*($H179-'01_Supuestos'!$F$9))-((('01_Supuestos'!L31*$I179)*'01_Supuestos'!$F$11*($H179-'01_Supuestos'!$F$9))*'01_Supuestos'!$F$12)-(('01_Supuestos'!L31*$I179)*'01_Supuestos'!$F$11*$K179)-(IF(('01_Supuestos'!L31*$I179)&gt;0,'01_Supuestos'!$F$15,0)))-((('01_Supuestos'!L31*$I179)*'01_Supuestos'!$F$11*($H179-'01_Supuestos'!$F$9))*'01_Supuestos'!$F$18)-($J179*'01_Supuestos'!L32)-(IF('01_Supuestos'!L30=MAX('01_Supuestos'!$C$30:$M$30),'01_Supuestos'!$F$19,0))-(MAX(0,(((('01_Supuestos'!L31*$I179)*'01_Supuestos'!$F$11*($H179-'01_Supuestos'!$F$9))-((('01_Supuestos'!L31*$I179)*'01_Supuestos'!$F$11*($H179-'01_Supuestos'!$F$9))*'01_Supuestos'!$F$12)-(('01_Supuestos'!L31*$I179)*'01_Supuestos'!$F$11*$K179)-(IF(('01_Supuestos'!L31*$I179)&gt;0,'01_Supuestos'!$F$15,0)))-($J179*'01_Supuestos'!L33)))*'01_Supuestos'!$F$16)</f>
        <v/>
      </c>
      <c r="AD179" s="101">
        <f>((('01_Supuestos'!M31*$I179)*'01_Supuestos'!$F$11*($H179-'01_Supuestos'!$F$9))-((('01_Supuestos'!M31*$I179)*'01_Supuestos'!$F$11*($H179-'01_Supuestos'!$F$9))*'01_Supuestos'!$F$12)-(('01_Supuestos'!M31*$I179)*'01_Supuestos'!$F$11*$K179)-(IF(('01_Supuestos'!M31*$I179)&gt;0,'01_Supuestos'!$F$15,0)))-((('01_Supuestos'!M31*$I179)*'01_Supuestos'!$F$11*($H179-'01_Supuestos'!$F$9))*'01_Supuestos'!$F$18)-($J179*'01_Supuestos'!M32)-(IF('01_Supuestos'!M30=MAX('01_Supuestos'!$C$30:$M$30),'01_Supuestos'!$F$19,0))-(MAX(0,(((('01_Supuestos'!M31*$I179)*'01_Supuestos'!$F$11*($H179-'01_Supuestos'!$F$9))-((('01_Supuestos'!M31*$I179)*'01_Supuestos'!$F$11*($H179-'01_Supuestos'!$F$9))*'01_Supuestos'!$F$12)-(('01_Supuestos'!M31*$I179)*'01_Supuestos'!$F$11*$K179)-(IF(('01_Supuestos'!M31*$I179)&gt;0,'01_Supuestos'!$F$15,0)))-($J179*'01_Supuestos'!M33)))*'01_Supuestos'!$F$16)</f>
        <v/>
      </c>
      <c r="AE179" s="101">
        <f>0</f>
        <v/>
      </c>
      <c r="AF179" s="108">
        <f>IF(S179&gt;R179,"Appraisal+Decision",IF(S179&lt;R179,"Develop Now","Indiferente"))</f>
        <v/>
      </c>
    </row>
    <row r="180">
      <c r="A180" s="6" t="n">
        <v>150</v>
      </c>
      <c r="B180" s="27">
        <f>RAND()</f>
        <v/>
      </c>
      <c r="C180" s="27">
        <f>RAND()</f>
        <v/>
      </c>
      <c r="D180" s="27">
        <f>RAND()</f>
        <v/>
      </c>
      <c r="E180" s="27">
        <f>RAND()</f>
        <v/>
      </c>
      <c r="F180" s="27">
        <f>RAND()</f>
        <v/>
      </c>
      <c r="G180" s="27">
        <f>RAND()</f>
        <v/>
      </c>
      <c r="H180" s="102">
        <f>IF(B180&lt;($B$11-$B$10)/($B$12-$B$10), $B$10+SQRT(B180*($B$11-$B$10)*($B$12-$B$10)), $B$12-SQRT((1-B180)*($B$12-$B$11)*($B$12-$B$10)))</f>
        <v/>
      </c>
      <c r="I180" s="27">
        <f>MAX(0.1,NORMINV(C180,$B$13,$B$14))</f>
        <v/>
      </c>
      <c r="J180" s="102">
        <f>'01_Supuestos'!$F$13*MAX(0.65,NORMINV(D180,1,$B$15))</f>
        <v/>
      </c>
      <c r="K180" s="102">
        <f>'01_Supuestos'!$F$14*MAX(0.6,NORMINV(E180,1,$B$16))</f>
        <v/>
      </c>
      <c r="L180" s="102">
        <f>--(F180&lt;=$B$5)</f>
        <v/>
      </c>
      <c r="M180" s="102">
        <f>IF(L180=1, IF(G180&lt;=$B$6, "+", "-"), IF(G180&lt;=(1-$B$7), "+", "-"))</f>
        <v/>
      </c>
      <c r="N180" s="103">
        <f>IF(M180="+",'05_Bayes_Arbol'!$B$16,'05_Bayes_Arbol'!$B$17)</f>
        <v/>
      </c>
      <c r="O180" s="102">
        <f>SUMPRODUCT(T180:AD180,'01_Supuestos'!$C$34:$M$34)</f>
        <v/>
      </c>
      <c r="P180" s="102">
        <f>N180*O180 + (1-N180)*$B$9</f>
        <v/>
      </c>
      <c r="Q180" s="102">
        <f>--(P180&gt;0)</f>
        <v/>
      </c>
      <c r="R180" s="102">
        <f>IF(L180=1,O180,$B$9)</f>
        <v/>
      </c>
      <c r="S180" s="102">
        <f>-$B$8 + IF(Q180=1, IF(L180=1,O180,$B$9), 0)</f>
        <v/>
      </c>
      <c r="T180" s="101">
        <f>((('01_Supuestos'!C31*$I180)*'01_Supuestos'!$F$11*($H180-'01_Supuestos'!$F$9))-((('01_Supuestos'!C31*$I180)*'01_Supuestos'!$F$11*($H180-'01_Supuestos'!$F$9))*'01_Supuestos'!$F$12)-(('01_Supuestos'!C31*$I180)*'01_Supuestos'!$F$11*$K180)-(IF(('01_Supuestos'!C31*$I180)&gt;0,'01_Supuestos'!$F$15,0)))-((('01_Supuestos'!C31*$I180)*'01_Supuestos'!$F$11*($H180-'01_Supuestos'!$F$9))*'01_Supuestos'!$F$18)-($J180*'01_Supuestos'!C32)-(IF('01_Supuestos'!C30=MAX('01_Supuestos'!$C$30:$M$30),'01_Supuestos'!$F$19,0))-(MAX(0,(((('01_Supuestos'!C31*$I180)*'01_Supuestos'!$F$11*($H180-'01_Supuestos'!$F$9))-((('01_Supuestos'!C31*$I180)*'01_Supuestos'!$F$11*($H180-'01_Supuestos'!$F$9))*'01_Supuestos'!$F$12)-(('01_Supuestos'!C31*$I180)*'01_Supuestos'!$F$11*$K180)-(IF(('01_Supuestos'!C31*$I180)&gt;0,'01_Supuestos'!$F$15,0)))-($J180*'01_Supuestos'!C33)))*'01_Supuestos'!$F$16)</f>
        <v/>
      </c>
      <c r="U180" s="101">
        <f>((('01_Supuestos'!D31*$I180)*'01_Supuestos'!$F$11*($H180-'01_Supuestos'!$F$9))-((('01_Supuestos'!D31*$I180)*'01_Supuestos'!$F$11*($H180-'01_Supuestos'!$F$9))*'01_Supuestos'!$F$12)-(('01_Supuestos'!D31*$I180)*'01_Supuestos'!$F$11*$K180)-(IF(('01_Supuestos'!D31*$I180)&gt;0,'01_Supuestos'!$F$15,0)))-((('01_Supuestos'!D31*$I180)*'01_Supuestos'!$F$11*($H180-'01_Supuestos'!$F$9))*'01_Supuestos'!$F$18)-($J180*'01_Supuestos'!D32)-(IF('01_Supuestos'!D30=MAX('01_Supuestos'!$C$30:$M$30),'01_Supuestos'!$F$19,0))-(MAX(0,(((('01_Supuestos'!D31*$I180)*'01_Supuestos'!$F$11*($H180-'01_Supuestos'!$F$9))-((('01_Supuestos'!D31*$I180)*'01_Supuestos'!$F$11*($H180-'01_Supuestos'!$F$9))*'01_Supuestos'!$F$12)-(('01_Supuestos'!D31*$I180)*'01_Supuestos'!$F$11*$K180)-(IF(('01_Supuestos'!D31*$I180)&gt;0,'01_Supuestos'!$F$15,0)))-($J180*'01_Supuestos'!D33)))*'01_Supuestos'!$F$16)</f>
        <v/>
      </c>
      <c r="V180" s="101">
        <f>((('01_Supuestos'!E31*$I180)*'01_Supuestos'!$F$11*($H180-'01_Supuestos'!$F$9))-((('01_Supuestos'!E31*$I180)*'01_Supuestos'!$F$11*($H180-'01_Supuestos'!$F$9))*'01_Supuestos'!$F$12)-(('01_Supuestos'!E31*$I180)*'01_Supuestos'!$F$11*$K180)-(IF(('01_Supuestos'!E31*$I180)&gt;0,'01_Supuestos'!$F$15,0)))-((('01_Supuestos'!E31*$I180)*'01_Supuestos'!$F$11*($H180-'01_Supuestos'!$F$9))*'01_Supuestos'!$F$18)-($J180*'01_Supuestos'!E32)-(IF('01_Supuestos'!E30=MAX('01_Supuestos'!$C$30:$M$30),'01_Supuestos'!$F$19,0))-(MAX(0,(((('01_Supuestos'!E31*$I180)*'01_Supuestos'!$F$11*($H180-'01_Supuestos'!$F$9))-((('01_Supuestos'!E31*$I180)*'01_Supuestos'!$F$11*($H180-'01_Supuestos'!$F$9))*'01_Supuestos'!$F$12)-(('01_Supuestos'!E31*$I180)*'01_Supuestos'!$F$11*$K180)-(IF(('01_Supuestos'!E31*$I180)&gt;0,'01_Supuestos'!$F$15,0)))-($J180*'01_Supuestos'!E33)))*'01_Supuestos'!$F$16)</f>
        <v/>
      </c>
      <c r="W180" s="101">
        <f>((('01_Supuestos'!F31*$I180)*'01_Supuestos'!$F$11*($H180-'01_Supuestos'!$F$9))-((('01_Supuestos'!F31*$I180)*'01_Supuestos'!$F$11*($H180-'01_Supuestos'!$F$9))*'01_Supuestos'!$F$12)-(('01_Supuestos'!F31*$I180)*'01_Supuestos'!$F$11*$K180)-(IF(('01_Supuestos'!F31*$I180)&gt;0,'01_Supuestos'!$F$15,0)))-((('01_Supuestos'!F31*$I180)*'01_Supuestos'!$F$11*($H180-'01_Supuestos'!$F$9))*'01_Supuestos'!$F$18)-($J180*'01_Supuestos'!F32)-(IF('01_Supuestos'!F30=MAX('01_Supuestos'!$C$30:$M$30),'01_Supuestos'!$F$19,0))-(MAX(0,(((('01_Supuestos'!F31*$I180)*'01_Supuestos'!$F$11*($H180-'01_Supuestos'!$F$9))-((('01_Supuestos'!F31*$I180)*'01_Supuestos'!$F$11*($H180-'01_Supuestos'!$F$9))*'01_Supuestos'!$F$12)-(('01_Supuestos'!F31*$I180)*'01_Supuestos'!$F$11*$K180)-(IF(('01_Supuestos'!F31*$I180)&gt;0,'01_Supuestos'!$F$15,0)))-($J180*'01_Supuestos'!F33)))*'01_Supuestos'!$F$16)</f>
        <v/>
      </c>
      <c r="X180" s="101">
        <f>((('01_Supuestos'!G31*$I180)*'01_Supuestos'!$F$11*($H180-'01_Supuestos'!$F$9))-((('01_Supuestos'!G31*$I180)*'01_Supuestos'!$F$11*($H180-'01_Supuestos'!$F$9))*'01_Supuestos'!$F$12)-(('01_Supuestos'!G31*$I180)*'01_Supuestos'!$F$11*$K180)-(IF(('01_Supuestos'!G31*$I180)&gt;0,'01_Supuestos'!$F$15,0)))-((('01_Supuestos'!G31*$I180)*'01_Supuestos'!$F$11*($H180-'01_Supuestos'!$F$9))*'01_Supuestos'!$F$18)-($J180*'01_Supuestos'!G32)-(IF('01_Supuestos'!G30=MAX('01_Supuestos'!$C$30:$M$30),'01_Supuestos'!$F$19,0))-(MAX(0,(((('01_Supuestos'!G31*$I180)*'01_Supuestos'!$F$11*($H180-'01_Supuestos'!$F$9))-((('01_Supuestos'!G31*$I180)*'01_Supuestos'!$F$11*($H180-'01_Supuestos'!$F$9))*'01_Supuestos'!$F$12)-(('01_Supuestos'!G31*$I180)*'01_Supuestos'!$F$11*$K180)-(IF(('01_Supuestos'!G31*$I180)&gt;0,'01_Supuestos'!$F$15,0)))-($J180*'01_Supuestos'!G33)))*'01_Supuestos'!$F$16)</f>
        <v/>
      </c>
      <c r="Y180" s="101">
        <f>((('01_Supuestos'!H31*$I180)*'01_Supuestos'!$F$11*($H180-'01_Supuestos'!$F$9))-((('01_Supuestos'!H31*$I180)*'01_Supuestos'!$F$11*($H180-'01_Supuestos'!$F$9))*'01_Supuestos'!$F$12)-(('01_Supuestos'!H31*$I180)*'01_Supuestos'!$F$11*$K180)-(IF(('01_Supuestos'!H31*$I180)&gt;0,'01_Supuestos'!$F$15,0)))-((('01_Supuestos'!H31*$I180)*'01_Supuestos'!$F$11*($H180-'01_Supuestos'!$F$9))*'01_Supuestos'!$F$18)-($J180*'01_Supuestos'!H32)-(IF('01_Supuestos'!H30=MAX('01_Supuestos'!$C$30:$M$30),'01_Supuestos'!$F$19,0))-(MAX(0,(((('01_Supuestos'!H31*$I180)*'01_Supuestos'!$F$11*($H180-'01_Supuestos'!$F$9))-((('01_Supuestos'!H31*$I180)*'01_Supuestos'!$F$11*($H180-'01_Supuestos'!$F$9))*'01_Supuestos'!$F$12)-(('01_Supuestos'!H31*$I180)*'01_Supuestos'!$F$11*$K180)-(IF(('01_Supuestos'!H31*$I180)&gt;0,'01_Supuestos'!$F$15,0)))-($J180*'01_Supuestos'!H33)))*'01_Supuestos'!$F$16)</f>
        <v/>
      </c>
      <c r="Z180" s="101">
        <f>((('01_Supuestos'!I31*$I180)*'01_Supuestos'!$F$11*($H180-'01_Supuestos'!$F$9))-((('01_Supuestos'!I31*$I180)*'01_Supuestos'!$F$11*($H180-'01_Supuestos'!$F$9))*'01_Supuestos'!$F$12)-(('01_Supuestos'!I31*$I180)*'01_Supuestos'!$F$11*$K180)-(IF(('01_Supuestos'!I31*$I180)&gt;0,'01_Supuestos'!$F$15,0)))-((('01_Supuestos'!I31*$I180)*'01_Supuestos'!$F$11*($H180-'01_Supuestos'!$F$9))*'01_Supuestos'!$F$18)-($J180*'01_Supuestos'!I32)-(IF('01_Supuestos'!I30=MAX('01_Supuestos'!$C$30:$M$30),'01_Supuestos'!$F$19,0))-(MAX(0,(((('01_Supuestos'!I31*$I180)*'01_Supuestos'!$F$11*($H180-'01_Supuestos'!$F$9))-((('01_Supuestos'!I31*$I180)*'01_Supuestos'!$F$11*($H180-'01_Supuestos'!$F$9))*'01_Supuestos'!$F$12)-(('01_Supuestos'!I31*$I180)*'01_Supuestos'!$F$11*$K180)-(IF(('01_Supuestos'!I31*$I180)&gt;0,'01_Supuestos'!$F$15,0)))-($J180*'01_Supuestos'!I33)))*'01_Supuestos'!$F$16)</f>
        <v/>
      </c>
      <c r="AA180" s="101">
        <f>((('01_Supuestos'!J31*$I180)*'01_Supuestos'!$F$11*($H180-'01_Supuestos'!$F$9))-((('01_Supuestos'!J31*$I180)*'01_Supuestos'!$F$11*($H180-'01_Supuestos'!$F$9))*'01_Supuestos'!$F$12)-(('01_Supuestos'!J31*$I180)*'01_Supuestos'!$F$11*$K180)-(IF(('01_Supuestos'!J31*$I180)&gt;0,'01_Supuestos'!$F$15,0)))-((('01_Supuestos'!J31*$I180)*'01_Supuestos'!$F$11*($H180-'01_Supuestos'!$F$9))*'01_Supuestos'!$F$18)-($J180*'01_Supuestos'!J32)-(IF('01_Supuestos'!J30=MAX('01_Supuestos'!$C$30:$M$30),'01_Supuestos'!$F$19,0))-(MAX(0,(((('01_Supuestos'!J31*$I180)*'01_Supuestos'!$F$11*($H180-'01_Supuestos'!$F$9))-((('01_Supuestos'!J31*$I180)*'01_Supuestos'!$F$11*($H180-'01_Supuestos'!$F$9))*'01_Supuestos'!$F$12)-(('01_Supuestos'!J31*$I180)*'01_Supuestos'!$F$11*$K180)-(IF(('01_Supuestos'!J31*$I180)&gt;0,'01_Supuestos'!$F$15,0)))-($J180*'01_Supuestos'!J33)))*'01_Supuestos'!$F$16)</f>
        <v/>
      </c>
      <c r="AB180" s="101">
        <f>((('01_Supuestos'!K31*$I180)*'01_Supuestos'!$F$11*($H180-'01_Supuestos'!$F$9))-((('01_Supuestos'!K31*$I180)*'01_Supuestos'!$F$11*($H180-'01_Supuestos'!$F$9))*'01_Supuestos'!$F$12)-(('01_Supuestos'!K31*$I180)*'01_Supuestos'!$F$11*$K180)-(IF(('01_Supuestos'!K31*$I180)&gt;0,'01_Supuestos'!$F$15,0)))-((('01_Supuestos'!K31*$I180)*'01_Supuestos'!$F$11*($H180-'01_Supuestos'!$F$9))*'01_Supuestos'!$F$18)-($J180*'01_Supuestos'!K32)-(IF('01_Supuestos'!K30=MAX('01_Supuestos'!$C$30:$M$30),'01_Supuestos'!$F$19,0))-(MAX(0,(((('01_Supuestos'!K31*$I180)*'01_Supuestos'!$F$11*($H180-'01_Supuestos'!$F$9))-((('01_Supuestos'!K31*$I180)*'01_Supuestos'!$F$11*($H180-'01_Supuestos'!$F$9))*'01_Supuestos'!$F$12)-(('01_Supuestos'!K31*$I180)*'01_Supuestos'!$F$11*$K180)-(IF(('01_Supuestos'!K31*$I180)&gt;0,'01_Supuestos'!$F$15,0)))-($J180*'01_Supuestos'!K33)))*'01_Supuestos'!$F$16)</f>
        <v/>
      </c>
      <c r="AC180" s="101">
        <f>((('01_Supuestos'!L31*$I180)*'01_Supuestos'!$F$11*($H180-'01_Supuestos'!$F$9))-((('01_Supuestos'!L31*$I180)*'01_Supuestos'!$F$11*($H180-'01_Supuestos'!$F$9))*'01_Supuestos'!$F$12)-(('01_Supuestos'!L31*$I180)*'01_Supuestos'!$F$11*$K180)-(IF(('01_Supuestos'!L31*$I180)&gt;0,'01_Supuestos'!$F$15,0)))-((('01_Supuestos'!L31*$I180)*'01_Supuestos'!$F$11*($H180-'01_Supuestos'!$F$9))*'01_Supuestos'!$F$18)-($J180*'01_Supuestos'!L32)-(IF('01_Supuestos'!L30=MAX('01_Supuestos'!$C$30:$M$30),'01_Supuestos'!$F$19,0))-(MAX(0,(((('01_Supuestos'!L31*$I180)*'01_Supuestos'!$F$11*($H180-'01_Supuestos'!$F$9))-((('01_Supuestos'!L31*$I180)*'01_Supuestos'!$F$11*($H180-'01_Supuestos'!$F$9))*'01_Supuestos'!$F$12)-(('01_Supuestos'!L31*$I180)*'01_Supuestos'!$F$11*$K180)-(IF(('01_Supuestos'!L31*$I180)&gt;0,'01_Supuestos'!$F$15,0)))-($J180*'01_Supuestos'!L33)))*'01_Supuestos'!$F$16)</f>
        <v/>
      </c>
      <c r="AD180" s="101">
        <f>((('01_Supuestos'!M31*$I180)*'01_Supuestos'!$F$11*($H180-'01_Supuestos'!$F$9))-((('01_Supuestos'!M31*$I180)*'01_Supuestos'!$F$11*($H180-'01_Supuestos'!$F$9))*'01_Supuestos'!$F$12)-(('01_Supuestos'!M31*$I180)*'01_Supuestos'!$F$11*$K180)-(IF(('01_Supuestos'!M31*$I180)&gt;0,'01_Supuestos'!$F$15,0)))-((('01_Supuestos'!M31*$I180)*'01_Supuestos'!$F$11*($H180-'01_Supuestos'!$F$9))*'01_Supuestos'!$F$18)-($J180*'01_Supuestos'!M32)-(IF('01_Supuestos'!M30=MAX('01_Supuestos'!$C$30:$M$30),'01_Supuestos'!$F$19,0))-(MAX(0,(((('01_Supuestos'!M31*$I180)*'01_Supuestos'!$F$11*($H180-'01_Supuestos'!$F$9))-((('01_Supuestos'!M31*$I180)*'01_Supuestos'!$F$11*($H180-'01_Supuestos'!$F$9))*'01_Supuestos'!$F$12)-(('01_Supuestos'!M31*$I180)*'01_Supuestos'!$F$11*$K180)-(IF(('01_Supuestos'!M31*$I180)&gt;0,'01_Supuestos'!$F$15,0)))-($J180*'01_Supuestos'!M33)))*'01_Supuestos'!$F$16)</f>
        <v/>
      </c>
      <c r="AE180" s="101">
        <f>0</f>
        <v/>
      </c>
      <c r="AF180" s="108">
        <f>IF(S180&gt;R180,"Appraisal+Decision",IF(S180&lt;R180,"Develop Now","Indiferente"))</f>
        <v/>
      </c>
    </row>
    <row r="181">
      <c r="A181" s="6" t="n">
        <v>151</v>
      </c>
      <c r="B181" s="27">
        <f>RAND()</f>
        <v/>
      </c>
      <c r="C181" s="27">
        <f>RAND()</f>
        <v/>
      </c>
      <c r="D181" s="27">
        <f>RAND()</f>
        <v/>
      </c>
      <c r="E181" s="27">
        <f>RAND()</f>
        <v/>
      </c>
      <c r="F181" s="27">
        <f>RAND()</f>
        <v/>
      </c>
      <c r="G181" s="27">
        <f>RAND()</f>
        <v/>
      </c>
      <c r="H181" s="102">
        <f>IF(B181&lt;($B$11-$B$10)/($B$12-$B$10), $B$10+SQRT(B181*($B$11-$B$10)*($B$12-$B$10)), $B$12-SQRT((1-B181)*($B$12-$B$11)*($B$12-$B$10)))</f>
        <v/>
      </c>
      <c r="I181" s="27">
        <f>MAX(0.1,NORMINV(C181,$B$13,$B$14))</f>
        <v/>
      </c>
      <c r="J181" s="102">
        <f>'01_Supuestos'!$F$13*MAX(0.65,NORMINV(D181,1,$B$15))</f>
        <v/>
      </c>
      <c r="K181" s="102">
        <f>'01_Supuestos'!$F$14*MAX(0.6,NORMINV(E181,1,$B$16))</f>
        <v/>
      </c>
      <c r="L181" s="102">
        <f>--(F181&lt;=$B$5)</f>
        <v/>
      </c>
      <c r="M181" s="102">
        <f>IF(L181=1, IF(G181&lt;=$B$6, "+", "-"), IF(G181&lt;=(1-$B$7), "+", "-"))</f>
        <v/>
      </c>
      <c r="N181" s="103">
        <f>IF(M181="+",'05_Bayes_Arbol'!$B$16,'05_Bayes_Arbol'!$B$17)</f>
        <v/>
      </c>
      <c r="O181" s="102">
        <f>SUMPRODUCT(T181:AD181,'01_Supuestos'!$C$34:$M$34)</f>
        <v/>
      </c>
      <c r="P181" s="102">
        <f>N181*O181 + (1-N181)*$B$9</f>
        <v/>
      </c>
      <c r="Q181" s="102">
        <f>--(P181&gt;0)</f>
        <v/>
      </c>
      <c r="R181" s="102">
        <f>IF(L181=1,O181,$B$9)</f>
        <v/>
      </c>
      <c r="S181" s="102">
        <f>-$B$8 + IF(Q181=1, IF(L181=1,O181,$B$9), 0)</f>
        <v/>
      </c>
      <c r="T181" s="101">
        <f>((('01_Supuestos'!C31*$I181)*'01_Supuestos'!$F$11*($H181-'01_Supuestos'!$F$9))-((('01_Supuestos'!C31*$I181)*'01_Supuestos'!$F$11*($H181-'01_Supuestos'!$F$9))*'01_Supuestos'!$F$12)-(('01_Supuestos'!C31*$I181)*'01_Supuestos'!$F$11*$K181)-(IF(('01_Supuestos'!C31*$I181)&gt;0,'01_Supuestos'!$F$15,0)))-((('01_Supuestos'!C31*$I181)*'01_Supuestos'!$F$11*($H181-'01_Supuestos'!$F$9))*'01_Supuestos'!$F$18)-($J181*'01_Supuestos'!C32)-(IF('01_Supuestos'!C30=MAX('01_Supuestos'!$C$30:$M$30),'01_Supuestos'!$F$19,0))-(MAX(0,(((('01_Supuestos'!C31*$I181)*'01_Supuestos'!$F$11*($H181-'01_Supuestos'!$F$9))-((('01_Supuestos'!C31*$I181)*'01_Supuestos'!$F$11*($H181-'01_Supuestos'!$F$9))*'01_Supuestos'!$F$12)-(('01_Supuestos'!C31*$I181)*'01_Supuestos'!$F$11*$K181)-(IF(('01_Supuestos'!C31*$I181)&gt;0,'01_Supuestos'!$F$15,0)))-($J181*'01_Supuestos'!C33)))*'01_Supuestos'!$F$16)</f>
        <v/>
      </c>
      <c r="U181" s="101">
        <f>((('01_Supuestos'!D31*$I181)*'01_Supuestos'!$F$11*($H181-'01_Supuestos'!$F$9))-((('01_Supuestos'!D31*$I181)*'01_Supuestos'!$F$11*($H181-'01_Supuestos'!$F$9))*'01_Supuestos'!$F$12)-(('01_Supuestos'!D31*$I181)*'01_Supuestos'!$F$11*$K181)-(IF(('01_Supuestos'!D31*$I181)&gt;0,'01_Supuestos'!$F$15,0)))-((('01_Supuestos'!D31*$I181)*'01_Supuestos'!$F$11*($H181-'01_Supuestos'!$F$9))*'01_Supuestos'!$F$18)-($J181*'01_Supuestos'!D32)-(IF('01_Supuestos'!D30=MAX('01_Supuestos'!$C$30:$M$30),'01_Supuestos'!$F$19,0))-(MAX(0,(((('01_Supuestos'!D31*$I181)*'01_Supuestos'!$F$11*($H181-'01_Supuestos'!$F$9))-((('01_Supuestos'!D31*$I181)*'01_Supuestos'!$F$11*($H181-'01_Supuestos'!$F$9))*'01_Supuestos'!$F$12)-(('01_Supuestos'!D31*$I181)*'01_Supuestos'!$F$11*$K181)-(IF(('01_Supuestos'!D31*$I181)&gt;0,'01_Supuestos'!$F$15,0)))-($J181*'01_Supuestos'!D33)))*'01_Supuestos'!$F$16)</f>
        <v/>
      </c>
      <c r="V181" s="101">
        <f>((('01_Supuestos'!E31*$I181)*'01_Supuestos'!$F$11*($H181-'01_Supuestos'!$F$9))-((('01_Supuestos'!E31*$I181)*'01_Supuestos'!$F$11*($H181-'01_Supuestos'!$F$9))*'01_Supuestos'!$F$12)-(('01_Supuestos'!E31*$I181)*'01_Supuestos'!$F$11*$K181)-(IF(('01_Supuestos'!E31*$I181)&gt;0,'01_Supuestos'!$F$15,0)))-((('01_Supuestos'!E31*$I181)*'01_Supuestos'!$F$11*($H181-'01_Supuestos'!$F$9))*'01_Supuestos'!$F$18)-($J181*'01_Supuestos'!E32)-(IF('01_Supuestos'!E30=MAX('01_Supuestos'!$C$30:$M$30),'01_Supuestos'!$F$19,0))-(MAX(0,(((('01_Supuestos'!E31*$I181)*'01_Supuestos'!$F$11*($H181-'01_Supuestos'!$F$9))-((('01_Supuestos'!E31*$I181)*'01_Supuestos'!$F$11*($H181-'01_Supuestos'!$F$9))*'01_Supuestos'!$F$12)-(('01_Supuestos'!E31*$I181)*'01_Supuestos'!$F$11*$K181)-(IF(('01_Supuestos'!E31*$I181)&gt;0,'01_Supuestos'!$F$15,0)))-($J181*'01_Supuestos'!E33)))*'01_Supuestos'!$F$16)</f>
        <v/>
      </c>
      <c r="W181" s="101">
        <f>((('01_Supuestos'!F31*$I181)*'01_Supuestos'!$F$11*($H181-'01_Supuestos'!$F$9))-((('01_Supuestos'!F31*$I181)*'01_Supuestos'!$F$11*($H181-'01_Supuestos'!$F$9))*'01_Supuestos'!$F$12)-(('01_Supuestos'!F31*$I181)*'01_Supuestos'!$F$11*$K181)-(IF(('01_Supuestos'!F31*$I181)&gt;0,'01_Supuestos'!$F$15,0)))-((('01_Supuestos'!F31*$I181)*'01_Supuestos'!$F$11*($H181-'01_Supuestos'!$F$9))*'01_Supuestos'!$F$18)-($J181*'01_Supuestos'!F32)-(IF('01_Supuestos'!F30=MAX('01_Supuestos'!$C$30:$M$30),'01_Supuestos'!$F$19,0))-(MAX(0,(((('01_Supuestos'!F31*$I181)*'01_Supuestos'!$F$11*($H181-'01_Supuestos'!$F$9))-((('01_Supuestos'!F31*$I181)*'01_Supuestos'!$F$11*($H181-'01_Supuestos'!$F$9))*'01_Supuestos'!$F$12)-(('01_Supuestos'!F31*$I181)*'01_Supuestos'!$F$11*$K181)-(IF(('01_Supuestos'!F31*$I181)&gt;0,'01_Supuestos'!$F$15,0)))-($J181*'01_Supuestos'!F33)))*'01_Supuestos'!$F$16)</f>
        <v/>
      </c>
      <c r="X181" s="101">
        <f>((('01_Supuestos'!G31*$I181)*'01_Supuestos'!$F$11*($H181-'01_Supuestos'!$F$9))-((('01_Supuestos'!G31*$I181)*'01_Supuestos'!$F$11*($H181-'01_Supuestos'!$F$9))*'01_Supuestos'!$F$12)-(('01_Supuestos'!G31*$I181)*'01_Supuestos'!$F$11*$K181)-(IF(('01_Supuestos'!G31*$I181)&gt;0,'01_Supuestos'!$F$15,0)))-((('01_Supuestos'!G31*$I181)*'01_Supuestos'!$F$11*($H181-'01_Supuestos'!$F$9))*'01_Supuestos'!$F$18)-($J181*'01_Supuestos'!G32)-(IF('01_Supuestos'!G30=MAX('01_Supuestos'!$C$30:$M$30),'01_Supuestos'!$F$19,0))-(MAX(0,(((('01_Supuestos'!G31*$I181)*'01_Supuestos'!$F$11*($H181-'01_Supuestos'!$F$9))-((('01_Supuestos'!G31*$I181)*'01_Supuestos'!$F$11*($H181-'01_Supuestos'!$F$9))*'01_Supuestos'!$F$12)-(('01_Supuestos'!G31*$I181)*'01_Supuestos'!$F$11*$K181)-(IF(('01_Supuestos'!G31*$I181)&gt;0,'01_Supuestos'!$F$15,0)))-($J181*'01_Supuestos'!G33)))*'01_Supuestos'!$F$16)</f>
        <v/>
      </c>
      <c r="Y181" s="101">
        <f>((('01_Supuestos'!H31*$I181)*'01_Supuestos'!$F$11*($H181-'01_Supuestos'!$F$9))-((('01_Supuestos'!H31*$I181)*'01_Supuestos'!$F$11*($H181-'01_Supuestos'!$F$9))*'01_Supuestos'!$F$12)-(('01_Supuestos'!H31*$I181)*'01_Supuestos'!$F$11*$K181)-(IF(('01_Supuestos'!H31*$I181)&gt;0,'01_Supuestos'!$F$15,0)))-((('01_Supuestos'!H31*$I181)*'01_Supuestos'!$F$11*($H181-'01_Supuestos'!$F$9))*'01_Supuestos'!$F$18)-($J181*'01_Supuestos'!H32)-(IF('01_Supuestos'!H30=MAX('01_Supuestos'!$C$30:$M$30),'01_Supuestos'!$F$19,0))-(MAX(0,(((('01_Supuestos'!H31*$I181)*'01_Supuestos'!$F$11*($H181-'01_Supuestos'!$F$9))-((('01_Supuestos'!H31*$I181)*'01_Supuestos'!$F$11*($H181-'01_Supuestos'!$F$9))*'01_Supuestos'!$F$12)-(('01_Supuestos'!H31*$I181)*'01_Supuestos'!$F$11*$K181)-(IF(('01_Supuestos'!H31*$I181)&gt;0,'01_Supuestos'!$F$15,0)))-($J181*'01_Supuestos'!H33)))*'01_Supuestos'!$F$16)</f>
        <v/>
      </c>
      <c r="Z181" s="101">
        <f>((('01_Supuestos'!I31*$I181)*'01_Supuestos'!$F$11*($H181-'01_Supuestos'!$F$9))-((('01_Supuestos'!I31*$I181)*'01_Supuestos'!$F$11*($H181-'01_Supuestos'!$F$9))*'01_Supuestos'!$F$12)-(('01_Supuestos'!I31*$I181)*'01_Supuestos'!$F$11*$K181)-(IF(('01_Supuestos'!I31*$I181)&gt;0,'01_Supuestos'!$F$15,0)))-((('01_Supuestos'!I31*$I181)*'01_Supuestos'!$F$11*($H181-'01_Supuestos'!$F$9))*'01_Supuestos'!$F$18)-($J181*'01_Supuestos'!I32)-(IF('01_Supuestos'!I30=MAX('01_Supuestos'!$C$30:$M$30),'01_Supuestos'!$F$19,0))-(MAX(0,(((('01_Supuestos'!I31*$I181)*'01_Supuestos'!$F$11*($H181-'01_Supuestos'!$F$9))-((('01_Supuestos'!I31*$I181)*'01_Supuestos'!$F$11*($H181-'01_Supuestos'!$F$9))*'01_Supuestos'!$F$12)-(('01_Supuestos'!I31*$I181)*'01_Supuestos'!$F$11*$K181)-(IF(('01_Supuestos'!I31*$I181)&gt;0,'01_Supuestos'!$F$15,0)))-($J181*'01_Supuestos'!I33)))*'01_Supuestos'!$F$16)</f>
        <v/>
      </c>
      <c r="AA181" s="101">
        <f>((('01_Supuestos'!J31*$I181)*'01_Supuestos'!$F$11*($H181-'01_Supuestos'!$F$9))-((('01_Supuestos'!J31*$I181)*'01_Supuestos'!$F$11*($H181-'01_Supuestos'!$F$9))*'01_Supuestos'!$F$12)-(('01_Supuestos'!J31*$I181)*'01_Supuestos'!$F$11*$K181)-(IF(('01_Supuestos'!J31*$I181)&gt;0,'01_Supuestos'!$F$15,0)))-((('01_Supuestos'!J31*$I181)*'01_Supuestos'!$F$11*($H181-'01_Supuestos'!$F$9))*'01_Supuestos'!$F$18)-($J181*'01_Supuestos'!J32)-(IF('01_Supuestos'!J30=MAX('01_Supuestos'!$C$30:$M$30),'01_Supuestos'!$F$19,0))-(MAX(0,(((('01_Supuestos'!J31*$I181)*'01_Supuestos'!$F$11*($H181-'01_Supuestos'!$F$9))-((('01_Supuestos'!J31*$I181)*'01_Supuestos'!$F$11*($H181-'01_Supuestos'!$F$9))*'01_Supuestos'!$F$12)-(('01_Supuestos'!J31*$I181)*'01_Supuestos'!$F$11*$K181)-(IF(('01_Supuestos'!J31*$I181)&gt;0,'01_Supuestos'!$F$15,0)))-($J181*'01_Supuestos'!J33)))*'01_Supuestos'!$F$16)</f>
        <v/>
      </c>
      <c r="AB181" s="101">
        <f>((('01_Supuestos'!K31*$I181)*'01_Supuestos'!$F$11*($H181-'01_Supuestos'!$F$9))-((('01_Supuestos'!K31*$I181)*'01_Supuestos'!$F$11*($H181-'01_Supuestos'!$F$9))*'01_Supuestos'!$F$12)-(('01_Supuestos'!K31*$I181)*'01_Supuestos'!$F$11*$K181)-(IF(('01_Supuestos'!K31*$I181)&gt;0,'01_Supuestos'!$F$15,0)))-((('01_Supuestos'!K31*$I181)*'01_Supuestos'!$F$11*($H181-'01_Supuestos'!$F$9))*'01_Supuestos'!$F$18)-($J181*'01_Supuestos'!K32)-(IF('01_Supuestos'!K30=MAX('01_Supuestos'!$C$30:$M$30),'01_Supuestos'!$F$19,0))-(MAX(0,(((('01_Supuestos'!K31*$I181)*'01_Supuestos'!$F$11*($H181-'01_Supuestos'!$F$9))-((('01_Supuestos'!K31*$I181)*'01_Supuestos'!$F$11*($H181-'01_Supuestos'!$F$9))*'01_Supuestos'!$F$12)-(('01_Supuestos'!K31*$I181)*'01_Supuestos'!$F$11*$K181)-(IF(('01_Supuestos'!K31*$I181)&gt;0,'01_Supuestos'!$F$15,0)))-($J181*'01_Supuestos'!K33)))*'01_Supuestos'!$F$16)</f>
        <v/>
      </c>
      <c r="AC181" s="101">
        <f>((('01_Supuestos'!L31*$I181)*'01_Supuestos'!$F$11*($H181-'01_Supuestos'!$F$9))-((('01_Supuestos'!L31*$I181)*'01_Supuestos'!$F$11*($H181-'01_Supuestos'!$F$9))*'01_Supuestos'!$F$12)-(('01_Supuestos'!L31*$I181)*'01_Supuestos'!$F$11*$K181)-(IF(('01_Supuestos'!L31*$I181)&gt;0,'01_Supuestos'!$F$15,0)))-((('01_Supuestos'!L31*$I181)*'01_Supuestos'!$F$11*($H181-'01_Supuestos'!$F$9))*'01_Supuestos'!$F$18)-($J181*'01_Supuestos'!L32)-(IF('01_Supuestos'!L30=MAX('01_Supuestos'!$C$30:$M$30),'01_Supuestos'!$F$19,0))-(MAX(0,(((('01_Supuestos'!L31*$I181)*'01_Supuestos'!$F$11*($H181-'01_Supuestos'!$F$9))-((('01_Supuestos'!L31*$I181)*'01_Supuestos'!$F$11*($H181-'01_Supuestos'!$F$9))*'01_Supuestos'!$F$12)-(('01_Supuestos'!L31*$I181)*'01_Supuestos'!$F$11*$K181)-(IF(('01_Supuestos'!L31*$I181)&gt;0,'01_Supuestos'!$F$15,0)))-($J181*'01_Supuestos'!L33)))*'01_Supuestos'!$F$16)</f>
        <v/>
      </c>
      <c r="AD181" s="101">
        <f>((('01_Supuestos'!M31*$I181)*'01_Supuestos'!$F$11*($H181-'01_Supuestos'!$F$9))-((('01_Supuestos'!M31*$I181)*'01_Supuestos'!$F$11*($H181-'01_Supuestos'!$F$9))*'01_Supuestos'!$F$12)-(('01_Supuestos'!M31*$I181)*'01_Supuestos'!$F$11*$K181)-(IF(('01_Supuestos'!M31*$I181)&gt;0,'01_Supuestos'!$F$15,0)))-((('01_Supuestos'!M31*$I181)*'01_Supuestos'!$F$11*($H181-'01_Supuestos'!$F$9))*'01_Supuestos'!$F$18)-($J181*'01_Supuestos'!M32)-(IF('01_Supuestos'!M30=MAX('01_Supuestos'!$C$30:$M$30),'01_Supuestos'!$F$19,0))-(MAX(0,(((('01_Supuestos'!M31*$I181)*'01_Supuestos'!$F$11*($H181-'01_Supuestos'!$F$9))-((('01_Supuestos'!M31*$I181)*'01_Supuestos'!$F$11*($H181-'01_Supuestos'!$F$9))*'01_Supuestos'!$F$12)-(('01_Supuestos'!M31*$I181)*'01_Supuestos'!$F$11*$K181)-(IF(('01_Supuestos'!M31*$I181)&gt;0,'01_Supuestos'!$F$15,0)))-($J181*'01_Supuestos'!M33)))*'01_Supuestos'!$F$16)</f>
        <v/>
      </c>
      <c r="AE181" s="101">
        <f>0</f>
        <v/>
      </c>
      <c r="AF181" s="108">
        <f>IF(S181&gt;R181,"Appraisal+Decision",IF(S181&lt;R181,"Develop Now","Indiferente"))</f>
        <v/>
      </c>
    </row>
    <row r="182">
      <c r="A182" s="6" t="n">
        <v>152</v>
      </c>
      <c r="B182" s="27">
        <f>RAND()</f>
        <v/>
      </c>
      <c r="C182" s="27">
        <f>RAND()</f>
        <v/>
      </c>
      <c r="D182" s="27">
        <f>RAND()</f>
        <v/>
      </c>
      <c r="E182" s="27">
        <f>RAND()</f>
        <v/>
      </c>
      <c r="F182" s="27">
        <f>RAND()</f>
        <v/>
      </c>
      <c r="G182" s="27">
        <f>RAND()</f>
        <v/>
      </c>
      <c r="H182" s="102">
        <f>IF(B182&lt;($B$11-$B$10)/($B$12-$B$10), $B$10+SQRT(B182*($B$11-$B$10)*($B$12-$B$10)), $B$12-SQRT((1-B182)*($B$12-$B$11)*($B$12-$B$10)))</f>
        <v/>
      </c>
      <c r="I182" s="27">
        <f>MAX(0.1,NORMINV(C182,$B$13,$B$14))</f>
        <v/>
      </c>
      <c r="J182" s="102">
        <f>'01_Supuestos'!$F$13*MAX(0.65,NORMINV(D182,1,$B$15))</f>
        <v/>
      </c>
      <c r="K182" s="102">
        <f>'01_Supuestos'!$F$14*MAX(0.6,NORMINV(E182,1,$B$16))</f>
        <v/>
      </c>
      <c r="L182" s="102">
        <f>--(F182&lt;=$B$5)</f>
        <v/>
      </c>
      <c r="M182" s="102">
        <f>IF(L182=1, IF(G182&lt;=$B$6, "+", "-"), IF(G182&lt;=(1-$B$7), "+", "-"))</f>
        <v/>
      </c>
      <c r="N182" s="103">
        <f>IF(M182="+",'05_Bayes_Arbol'!$B$16,'05_Bayes_Arbol'!$B$17)</f>
        <v/>
      </c>
      <c r="O182" s="102">
        <f>SUMPRODUCT(T182:AD182,'01_Supuestos'!$C$34:$M$34)</f>
        <v/>
      </c>
      <c r="P182" s="102">
        <f>N182*O182 + (1-N182)*$B$9</f>
        <v/>
      </c>
      <c r="Q182" s="102">
        <f>--(P182&gt;0)</f>
        <v/>
      </c>
      <c r="R182" s="102">
        <f>IF(L182=1,O182,$B$9)</f>
        <v/>
      </c>
      <c r="S182" s="102">
        <f>-$B$8 + IF(Q182=1, IF(L182=1,O182,$B$9), 0)</f>
        <v/>
      </c>
      <c r="T182" s="101">
        <f>((('01_Supuestos'!C31*$I182)*'01_Supuestos'!$F$11*($H182-'01_Supuestos'!$F$9))-((('01_Supuestos'!C31*$I182)*'01_Supuestos'!$F$11*($H182-'01_Supuestos'!$F$9))*'01_Supuestos'!$F$12)-(('01_Supuestos'!C31*$I182)*'01_Supuestos'!$F$11*$K182)-(IF(('01_Supuestos'!C31*$I182)&gt;0,'01_Supuestos'!$F$15,0)))-((('01_Supuestos'!C31*$I182)*'01_Supuestos'!$F$11*($H182-'01_Supuestos'!$F$9))*'01_Supuestos'!$F$18)-($J182*'01_Supuestos'!C32)-(IF('01_Supuestos'!C30=MAX('01_Supuestos'!$C$30:$M$30),'01_Supuestos'!$F$19,0))-(MAX(0,(((('01_Supuestos'!C31*$I182)*'01_Supuestos'!$F$11*($H182-'01_Supuestos'!$F$9))-((('01_Supuestos'!C31*$I182)*'01_Supuestos'!$F$11*($H182-'01_Supuestos'!$F$9))*'01_Supuestos'!$F$12)-(('01_Supuestos'!C31*$I182)*'01_Supuestos'!$F$11*$K182)-(IF(('01_Supuestos'!C31*$I182)&gt;0,'01_Supuestos'!$F$15,0)))-($J182*'01_Supuestos'!C33)))*'01_Supuestos'!$F$16)</f>
        <v/>
      </c>
      <c r="U182" s="101">
        <f>((('01_Supuestos'!D31*$I182)*'01_Supuestos'!$F$11*($H182-'01_Supuestos'!$F$9))-((('01_Supuestos'!D31*$I182)*'01_Supuestos'!$F$11*($H182-'01_Supuestos'!$F$9))*'01_Supuestos'!$F$12)-(('01_Supuestos'!D31*$I182)*'01_Supuestos'!$F$11*$K182)-(IF(('01_Supuestos'!D31*$I182)&gt;0,'01_Supuestos'!$F$15,0)))-((('01_Supuestos'!D31*$I182)*'01_Supuestos'!$F$11*($H182-'01_Supuestos'!$F$9))*'01_Supuestos'!$F$18)-($J182*'01_Supuestos'!D32)-(IF('01_Supuestos'!D30=MAX('01_Supuestos'!$C$30:$M$30),'01_Supuestos'!$F$19,0))-(MAX(0,(((('01_Supuestos'!D31*$I182)*'01_Supuestos'!$F$11*($H182-'01_Supuestos'!$F$9))-((('01_Supuestos'!D31*$I182)*'01_Supuestos'!$F$11*($H182-'01_Supuestos'!$F$9))*'01_Supuestos'!$F$12)-(('01_Supuestos'!D31*$I182)*'01_Supuestos'!$F$11*$K182)-(IF(('01_Supuestos'!D31*$I182)&gt;0,'01_Supuestos'!$F$15,0)))-($J182*'01_Supuestos'!D33)))*'01_Supuestos'!$F$16)</f>
        <v/>
      </c>
      <c r="V182" s="101">
        <f>((('01_Supuestos'!E31*$I182)*'01_Supuestos'!$F$11*($H182-'01_Supuestos'!$F$9))-((('01_Supuestos'!E31*$I182)*'01_Supuestos'!$F$11*($H182-'01_Supuestos'!$F$9))*'01_Supuestos'!$F$12)-(('01_Supuestos'!E31*$I182)*'01_Supuestos'!$F$11*$K182)-(IF(('01_Supuestos'!E31*$I182)&gt;0,'01_Supuestos'!$F$15,0)))-((('01_Supuestos'!E31*$I182)*'01_Supuestos'!$F$11*($H182-'01_Supuestos'!$F$9))*'01_Supuestos'!$F$18)-($J182*'01_Supuestos'!E32)-(IF('01_Supuestos'!E30=MAX('01_Supuestos'!$C$30:$M$30),'01_Supuestos'!$F$19,0))-(MAX(0,(((('01_Supuestos'!E31*$I182)*'01_Supuestos'!$F$11*($H182-'01_Supuestos'!$F$9))-((('01_Supuestos'!E31*$I182)*'01_Supuestos'!$F$11*($H182-'01_Supuestos'!$F$9))*'01_Supuestos'!$F$12)-(('01_Supuestos'!E31*$I182)*'01_Supuestos'!$F$11*$K182)-(IF(('01_Supuestos'!E31*$I182)&gt;0,'01_Supuestos'!$F$15,0)))-($J182*'01_Supuestos'!E33)))*'01_Supuestos'!$F$16)</f>
        <v/>
      </c>
      <c r="W182" s="101">
        <f>((('01_Supuestos'!F31*$I182)*'01_Supuestos'!$F$11*($H182-'01_Supuestos'!$F$9))-((('01_Supuestos'!F31*$I182)*'01_Supuestos'!$F$11*($H182-'01_Supuestos'!$F$9))*'01_Supuestos'!$F$12)-(('01_Supuestos'!F31*$I182)*'01_Supuestos'!$F$11*$K182)-(IF(('01_Supuestos'!F31*$I182)&gt;0,'01_Supuestos'!$F$15,0)))-((('01_Supuestos'!F31*$I182)*'01_Supuestos'!$F$11*($H182-'01_Supuestos'!$F$9))*'01_Supuestos'!$F$18)-($J182*'01_Supuestos'!F32)-(IF('01_Supuestos'!F30=MAX('01_Supuestos'!$C$30:$M$30),'01_Supuestos'!$F$19,0))-(MAX(0,(((('01_Supuestos'!F31*$I182)*'01_Supuestos'!$F$11*($H182-'01_Supuestos'!$F$9))-((('01_Supuestos'!F31*$I182)*'01_Supuestos'!$F$11*($H182-'01_Supuestos'!$F$9))*'01_Supuestos'!$F$12)-(('01_Supuestos'!F31*$I182)*'01_Supuestos'!$F$11*$K182)-(IF(('01_Supuestos'!F31*$I182)&gt;0,'01_Supuestos'!$F$15,0)))-($J182*'01_Supuestos'!F33)))*'01_Supuestos'!$F$16)</f>
        <v/>
      </c>
      <c r="X182" s="101">
        <f>((('01_Supuestos'!G31*$I182)*'01_Supuestos'!$F$11*($H182-'01_Supuestos'!$F$9))-((('01_Supuestos'!G31*$I182)*'01_Supuestos'!$F$11*($H182-'01_Supuestos'!$F$9))*'01_Supuestos'!$F$12)-(('01_Supuestos'!G31*$I182)*'01_Supuestos'!$F$11*$K182)-(IF(('01_Supuestos'!G31*$I182)&gt;0,'01_Supuestos'!$F$15,0)))-((('01_Supuestos'!G31*$I182)*'01_Supuestos'!$F$11*($H182-'01_Supuestos'!$F$9))*'01_Supuestos'!$F$18)-($J182*'01_Supuestos'!G32)-(IF('01_Supuestos'!G30=MAX('01_Supuestos'!$C$30:$M$30),'01_Supuestos'!$F$19,0))-(MAX(0,(((('01_Supuestos'!G31*$I182)*'01_Supuestos'!$F$11*($H182-'01_Supuestos'!$F$9))-((('01_Supuestos'!G31*$I182)*'01_Supuestos'!$F$11*($H182-'01_Supuestos'!$F$9))*'01_Supuestos'!$F$12)-(('01_Supuestos'!G31*$I182)*'01_Supuestos'!$F$11*$K182)-(IF(('01_Supuestos'!G31*$I182)&gt;0,'01_Supuestos'!$F$15,0)))-($J182*'01_Supuestos'!G33)))*'01_Supuestos'!$F$16)</f>
        <v/>
      </c>
      <c r="Y182" s="101">
        <f>((('01_Supuestos'!H31*$I182)*'01_Supuestos'!$F$11*($H182-'01_Supuestos'!$F$9))-((('01_Supuestos'!H31*$I182)*'01_Supuestos'!$F$11*($H182-'01_Supuestos'!$F$9))*'01_Supuestos'!$F$12)-(('01_Supuestos'!H31*$I182)*'01_Supuestos'!$F$11*$K182)-(IF(('01_Supuestos'!H31*$I182)&gt;0,'01_Supuestos'!$F$15,0)))-((('01_Supuestos'!H31*$I182)*'01_Supuestos'!$F$11*($H182-'01_Supuestos'!$F$9))*'01_Supuestos'!$F$18)-($J182*'01_Supuestos'!H32)-(IF('01_Supuestos'!H30=MAX('01_Supuestos'!$C$30:$M$30),'01_Supuestos'!$F$19,0))-(MAX(0,(((('01_Supuestos'!H31*$I182)*'01_Supuestos'!$F$11*($H182-'01_Supuestos'!$F$9))-((('01_Supuestos'!H31*$I182)*'01_Supuestos'!$F$11*($H182-'01_Supuestos'!$F$9))*'01_Supuestos'!$F$12)-(('01_Supuestos'!H31*$I182)*'01_Supuestos'!$F$11*$K182)-(IF(('01_Supuestos'!H31*$I182)&gt;0,'01_Supuestos'!$F$15,0)))-($J182*'01_Supuestos'!H33)))*'01_Supuestos'!$F$16)</f>
        <v/>
      </c>
      <c r="Z182" s="101">
        <f>((('01_Supuestos'!I31*$I182)*'01_Supuestos'!$F$11*($H182-'01_Supuestos'!$F$9))-((('01_Supuestos'!I31*$I182)*'01_Supuestos'!$F$11*($H182-'01_Supuestos'!$F$9))*'01_Supuestos'!$F$12)-(('01_Supuestos'!I31*$I182)*'01_Supuestos'!$F$11*$K182)-(IF(('01_Supuestos'!I31*$I182)&gt;0,'01_Supuestos'!$F$15,0)))-((('01_Supuestos'!I31*$I182)*'01_Supuestos'!$F$11*($H182-'01_Supuestos'!$F$9))*'01_Supuestos'!$F$18)-($J182*'01_Supuestos'!I32)-(IF('01_Supuestos'!I30=MAX('01_Supuestos'!$C$30:$M$30),'01_Supuestos'!$F$19,0))-(MAX(0,(((('01_Supuestos'!I31*$I182)*'01_Supuestos'!$F$11*($H182-'01_Supuestos'!$F$9))-((('01_Supuestos'!I31*$I182)*'01_Supuestos'!$F$11*($H182-'01_Supuestos'!$F$9))*'01_Supuestos'!$F$12)-(('01_Supuestos'!I31*$I182)*'01_Supuestos'!$F$11*$K182)-(IF(('01_Supuestos'!I31*$I182)&gt;0,'01_Supuestos'!$F$15,0)))-($J182*'01_Supuestos'!I33)))*'01_Supuestos'!$F$16)</f>
        <v/>
      </c>
      <c r="AA182" s="101">
        <f>((('01_Supuestos'!J31*$I182)*'01_Supuestos'!$F$11*($H182-'01_Supuestos'!$F$9))-((('01_Supuestos'!J31*$I182)*'01_Supuestos'!$F$11*($H182-'01_Supuestos'!$F$9))*'01_Supuestos'!$F$12)-(('01_Supuestos'!J31*$I182)*'01_Supuestos'!$F$11*$K182)-(IF(('01_Supuestos'!J31*$I182)&gt;0,'01_Supuestos'!$F$15,0)))-((('01_Supuestos'!J31*$I182)*'01_Supuestos'!$F$11*($H182-'01_Supuestos'!$F$9))*'01_Supuestos'!$F$18)-($J182*'01_Supuestos'!J32)-(IF('01_Supuestos'!J30=MAX('01_Supuestos'!$C$30:$M$30),'01_Supuestos'!$F$19,0))-(MAX(0,(((('01_Supuestos'!J31*$I182)*'01_Supuestos'!$F$11*($H182-'01_Supuestos'!$F$9))-((('01_Supuestos'!J31*$I182)*'01_Supuestos'!$F$11*($H182-'01_Supuestos'!$F$9))*'01_Supuestos'!$F$12)-(('01_Supuestos'!J31*$I182)*'01_Supuestos'!$F$11*$K182)-(IF(('01_Supuestos'!J31*$I182)&gt;0,'01_Supuestos'!$F$15,0)))-($J182*'01_Supuestos'!J33)))*'01_Supuestos'!$F$16)</f>
        <v/>
      </c>
      <c r="AB182" s="101">
        <f>((('01_Supuestos'!K31*$I182)*'01_Supuestos'!$F$11*($H182-'01_Supuestos'!$F$9))-((('01_Supuestos'!K31*$I182)*'01_Supuestos'!$F$11*($H182-'01_Supuestos'!$F$9))*'01_Supuestos'!$F$12)-(('01_Supuestos'!K31*$I182)*'01_Supuestos'!$F$11*$K182)-(IF(('01_Supuestos'!K31*$I182)&gt;0,'01_Supuestos'!$F$15,0)))-((('01_Supuestos'!K31*$I182)*'01_Supuestos'!$F$11*($H182-'01_Supuestos'!$F$9))*'01_Supuestos'!$F$18)-($J182*'01_Supuestos'!K32)-(IF('01_Supuestos'!K30=MAX('01_Supuestos'!$C$30:$M$30),'01_Supuestos'!$F$19,0))-(MAX(0,(((('01_Supuestos'!K31*$I182)*'01_Supuestos'!$F$11*($H182-'01_Supuestos'!$F$9))-((('01_Supuestos'!K31*$I182)*'01_Supuestos'!$F$11*($H182-'01_Supuestos'!$F$9))*'01_Supuestos'!$F$12)-(('01_Supuestos'!K31*$I182)*'01_Supuestos'!$F$11*$K182)-(IF(('01_Supuestos'!K31*$I182)&gt;0,'01_Supuestos'!$F$15,0)))-($J182*'01_Supuestos'!K33)))*'01_Supuestos'!$F$16)</f>
        <v/>
      </c>
      <c r="AC182" s="101">
        <f>((('01_Supuestos'!L31*$I182)*'01_Supuestos'!$F$11*($H182-'01_Supuestos'!$F$9))-((('01_Supuestos'!L31*$I182)*'01_Supuestos'!$F$11*($H182-'01_Supuestos'!$F$9))*'01_Supuestos'!$F$12)-(('01_Supuestos'!L31*$I182)*'01_Supuestos'!$F$11*$K182)-(IF(('01_Supuestos'!L31*$I182)&gt;0,'01_Supuestos'!$F$15,0)))-((('01_Supuestos'!L31*$I182)*'01_Supuestos'!$F$11*($H182-'01_Supuestos'!$F$9))*'01_Supuestos'!$F$18)-($J182*'01_Supuestos'!L32)-(IF('01_Supuestos'!L30=MAX('01_Supuestos'!$C$30:$M$30),'01_Supuestos'!$F$19,0))-(MAX(0,(((('01_Supuestos'!L31*$I182)*'01_Supuestos'!$F$11*($H182-'01_Supuestos'!$F$9))-((('01_Supuestos'!L31*$I182)*'01_Supuestos'!$F$11*($H182-'01_Supuestos'!$F$9))*'01_Supuestos'!$F$12)-(('01_Supuestos'!L31*$I182)*'01_Supuestos'!$F$11*$K182)-(IF(('01_Supuestos'!L31*$I182)&gt;0,'01_Supuestos'!$F$15,0)))-($J182*'01_Supuestos'!L33)))*'01_Supuestos'!$F$16)</f>
        <v/>
      </c>
      <c r="AD182" s="101">
        <f>((('01_Supuestos'!M31*$I182)*'01_Supuestos'!$F$11*($H182-'01_Supuestos'!$F$9))-((('01_Supuestos'!M31*$I182)*'01_Supuestos'!$F$11*($H182-'01_Supuestos'!$F$9))*'01_Supuestos'!$F$12)-(('01_Supuestos'!M31*$I182)*'01_Supuestos'!$F$11*$K182)-(IF(('01_Supuestos'!M31*$I182)&gt;0,'01_Supuestos'!$F$15,0)))-((('01_Supuestos'!M31*$I182)*'01_Supuestos'!$F$11*($H182-'01_Supuestos'!$F$9))*'01_Supuestos'!$F$18)-($J182*'01_Supuestos'!M32)-(IF('01_Supuestos'!M30=MAX('01_Supuestos'!$C$30:$M$30),'01_Supuestos'!$F$19,0))-(MAX(0,(((('01_Supuestos'!M31*$I182)*'01_Supuestos'!$F$11*($H182-'01_Supuestos'!$F$9))-((('01_Supuestos'!M31*$I182)*'01_Supuestos'!$F$11*($H182-'01_Supuestos'!$F$9))*'01_Supuestos'!$F$12)-(('01_Supuestos'!M31*$I182)*'01_Supuestos'!$F$11*$K182)-(IF(('01_Supuestos'!M31*$I182)&gt;0,'01_Supuestos'!$F$15,0)))-($J182*'01_Supuestos'!M33)))*'01_Supuestos'!$F$16)</f>
        <v/>
      </c>
      <c r="AE182" s="101">
        <f>0</f>
        <v/>
      </c>
      <c r="AF182" s="108">
        <f>IF(S182&gt;R182,"Appraisal+Decision",IF(S182&lt;R182,"Develop Now","Indiferente"))</f>
        <v/>
      </c>
    </row>
    <row r="183">
      <c r="A183" s="6" t="n">
        <v>153</v>
      </c>
      <c r="B183" s="27">
        <f>RAND()</f>
        <v/>
      </c>
      <c r="C183" s="27">
        <f>RAND()</f>
        <v/>
      </c>
      <c r="D183" s="27">
        <f>RAND()</f>
        <v/>
      </c>
      <c r="E183" s="27">
        <f>RAND()</f>
        <v/>
      </c>
      <c r="F183" s="27">
        <f>RAND()</f>
        <v/>
      </c>
      <c r="G183" s="27">
        <f>RAND()</f>
        <v/>
      </c>
      <c r="H183" s="102">
        <f>IF(B183&lt;($B$11-$B$10)/($B$12-$B$10), $B$10+SQRT(B183*($B$11-$B$10)*($B$12-$B$10)), $B$12-SQRT((1-B183)*($B$12-$B$11)*($B$12-$B$10)))</f>
        <v/>
      </c>
      <c r="I183" s="27">
        <f>MAX(0.1,NORMINV(C183,$B$13,$B$14))</f>
        <v/>
      </c>
      <c r="J183" s="102">
        <f>'01_Supuestos'!$F$13*MAX(0.65,NORMINV(D183,1,$B$15))</f>
        <v/>
      </c>
      <c r="K183" s="102">
        <f>'01_Supuestos'!$F$14*MAX(0.6,NORMINV(E183,1,$B$16))</f>
        <v/>
      </c>
      <c r="L183" s="102">
        <f>--(F183&lt;=$B$5)</f>
        <v/>
      </c>
      <c r="M183" s="102">
        <f>IF(L183=1, IF(G183&lt;=$B$6, "+", "-"), IF(G183&lt;=(1-$B$7), "+", "-"))</f>
        <v/>
      </c>
      <c r="N183" s="103">
        <f>IF(M183="+",'05_Bayes_Arbol'!$B$16,'05_Bayes_Arbol'!$B$17)</f>
        <v/>
      </c>
      <c r="O183" s="102">
        <f>SUMPRODUCT(T183:AD183,'01_Supuestos'!$C$34:$M$34)</f>
        <v/>
      </c>
      <c r="P183" s="102">
        <f>N183*O183 + (1-N183)*$B$9</f>
        <v/>
      </c>
      <c r="Q183" s="102">
        <f>--(P183&gt;0)</f>
        <v/>
      </c>
      <c r="R183" s="102">
        <f>IF(L183=1,O183,$B$9)</f>
        <v/>
      </c>
      <c r="S183" s="102">
        <f>-$B$8 + IF(Q183=1, IF(L183=1,O183,$B$9), 0)</f>
        <v/>
      </c>
      <c r="T183" s="101">
        <f>((('01_Supuestos'!C31*$I183)*'01_Supuestos'!$F$11*($H183-'01_Supuestos'!$F$9))-((('01_Supuestos'!C31*$I183)*'01_Supuestos'!$F$11*($H183-'01_Supuestos'!$F$9))*'01_Supuestos'!$F$12)-(('01_Supuestos'!C31*$I183)*'01_Supuestos'!$F$11*$K183)-(IF(('01_Supuestos'!C31*$I183)&gt;0,'01_Supuestos'!$F$15,0)))-((('01_Supuestos'!C31*$I183)*'01_Supuestos'!$F$11*($H183-'01_Supuestos'!$F$9))*'01_Supuestos'!$F$18)-($J183*'01_Supuestos'!C32)-(IF('01_Supuestos'!C30=MAX('01_Supuestos'!$C$30:$M$30),'01_Supuestos'!$F$19,0))-(MAX(0,(((('01_Supuestos'!C31*$I183)*'01_Supuestos'!$F$11*($H183-'01_Supuestos'!$F$9))-((('01_Supuestos'!C31*$I183)*'01_Supuestos'!$F$11*($H183-'01_Supuestos'!$F$9))*'01_Supuestos'!$F$12)-(('01_Supuestos'!C31*$I183)*'01_Supuestos'!$F$11*$K183)-(IF(('01_Supuestos'!C31*$I183)&gt;0,'01_Supuestos'!$F$15,0)))-($J183*'01_Supuestos'!C33)))*'01_Supuestos'!$F$16)</f>
        <v/>
      </c>
      <c r="U183" s="101">
        <f>((('01_Supuestos'!D31*$I183)*'01_Supuestos'!$F$11*($H183-'01_Supuestos'!$F$9))-((('01_Supuestos'!D31*$I183)*'01_Supuestos'!$F$11*($H183-'01_Supuestos'!$F$9))*'01_Supuestos'!$F$12)-(('01_Supuestos'!D31*$I183)*'01_Supuestos'!$F$11*$K183)-(IF(('01_Supuestos'!D31*$I183)&gt;0,'01_Supuestos'!$F$15,0)))-((('01_Supuestos'!D31*$I183)*'01_Supuestos'!$F$11*($H183-'01_Supuestos'!$F$9))*'01_Supuestos'!$F$18)-($J183*'01_Supuestos'!D32)-(IF('01_Supuestos'!D30=MAX('01_Supuestos'!$C$30:$M$30),'01_Supuestos'!$F$19,0))-(MAX(0,(((('01_Supuestos'!D31*$I183)*'01_Supuestos'!$F$11*($H183-'01_Supuestos'!$F$9))-((('01_Supuestos'!D31*$I183)*'01_Supuestos'!$F$11*($H183-'01_Supuestos'!$F$9))*'01_Supuestos'!$F$12)-(('01_Supuestos'!D31*$I183)*'01_Supuestos'!$F$11*$K183)-(IF(('01_Supuestos'!D31*$I183)&gt;0,'01_Supuestos'!$F$15,0)))-($J183*'01_Supuestos'!D33)))*'01_Supuestos'!$F$16)</f>
        <v/>
      </c>
      <c r="V183" s="101">
        <f>((('01_Supuestos'!E31*$I183)*'01_Supuestos'!$F$11*($H183-'01_Supuestos'!$F$9))-((('01_Supuestos'!E31*$I183)*'01_Supuestos'!$F$11*($H183-'01_Supuestos'!$F$9))*'01_Supuestos'!$F$12)-(('01_Supuestos'!E31*$I183)*'01_Supuestos'!$F$11*$K183)-(IF(('01_Supuestos'!E31*$I183)&gt;0,'01_Supuestos'!$F$15,0)))-((('01_Supuestos'!E31*$I183)*'01_Supuestos'!$F$11*($H183-'01_Supuestos'!$F$9))*'01_Supuestos'!$F$18)-($J183*'01_Supuestos'!E32)-(IF('01_Supuestos'!E30=MAX('01_Supuestos'!$C$30:$M$30),'01_Supuestos'!$F$19,0))-(MAX(0,(((('01_Supuestos'!E31*$I183)*'01_Supuestos'!$F$11*($H183-'01_Supuestos'!$F$9))-((('01_Supuestos'!E31*$I183)*'01_Supuestos'!$F$11*($H183-'01_Supuestos'!$F$9))*'01_Supuestos'!$F$12)-(('01_Supuestos'!E31*$I183)*'01_Supuestos'!$F$11*$K183)-(IF(('01_Supuestos'!E31*$I183)&gt;0,'01_Supuestos'!$F$15,0)))-($J183*'01_Supuestos'!E33)))*'01_Supuestos'!$F$16)</f>
        <v/>
      </c>
      <c r="W183" s="101">
        <f>((('01_Supuestos'!F31*$I183)*'01_Supuestos'!$F$11*($H183-'01_Supuestos'!$F$9))-((('01_Supuestos'!F31*$I183)*'01_Supuestos'!$F$11*($H183-'01_Supuestos'!$F$9))*'01_Supuestos'!$F$12)-(('01_Supuestos'!F31*$I183)*'01_Supuestos'!$F$11*$K183)-(IF(('01_Supuestos'!F31*$I183)&gt;0,'01_Supuestos'!$F$15,0)))-((('01_Supuestos'!F31*$I183)*'01_Supuestos'!$F$11*($H183-'01_Supuestos'!$F$9))*'01_Supuestos'!$F$18)-($J183*'01_Supuestos'!F32)-(IF('01_Supuestos'!F30=MAX('01_Supuestos'!$C$30:$M$30),'01_Supuestos'!$F$19,0))-(MAX(0,(((('01_Supuestos'!F31*$I183)*'01_Supuestos'!$F$11*($H183-'01_Supuestos'!$F$9))-((('01_Supuestos'!F31*$I183)*'01_Supuestos'!$F$11*($H183-'01_Supuestos'!$F$9))*'01_Supuestos'!$F$12)-(('01_Supuestos'!F31*$I183)*'01_Supuestos'!$F$11*$K183)-(IF(('01_Supuestos'!F31*$I183)&gt;0,'01_Supuestos'!$F$15,0)))-($J183*'01_Supuestos'!F33)))*'01_Supuestos'!$F$16)</f>
        <v/>
      </c>
      <c r="X183" s="101">
        <f>((('01_Supuestos'!G31*$I183)*'01_Supuestos'!$F$11*($H183-'01_Supuestos'!$F$9))-((('01_Supuestos'!G31*$I183)*'01_Supuestos'!$F$11*($H183-'01_Supuestos'!$F$9))*'01_Supuestos'!$F$12)-(('01_Supuestos'!G31*$I183)*'01_Supuestos'!$F$11*$K183)-(IF(('01_Supuestos'!G31*$I183)&gt;0,'01_Supuestos'!$F$15,0)))-((('01_Supuestos'!G31*$I183)*'01_Supuestos'!$F$11*($H183-'01_Supuestos'!$F$9))*'01_Supuestos'!$F$18)-($J183*'01_Supuestos'!G32)-(IF('01_Supuestos'!G30=MAX('01_Supuestos'!$C$30:$M$30),'01_Supuestos'!$F$19,0))-(MAX(0,(((('01_Supuestos'!G31*$I183)*'01_Supuestos'!$F$11*($H183-'01_Supuestos'!$F$9))-((('01_Supuestos'!G31*$I183)*'01_Supuestos'!$F$11*($H183-'01_Supuestos'!$F$9))*'01_Supuestos'!$F$12)-(('01_Supuestos'!G31*$I183)*'01_Supuestos'!$F$11*$K183)-(IF(('01_Supuestos'!G31*$I183)&gt;0,'01_Supuestos'!$F$15,0)))-($J183*'01_Supuestos'!G33)))*'01_Supuestos'!$F$16)</f>
        <v/>
      </c>
      <c r="Y183" s="101">
        <f>((('01_Supuestos'!H31*$I183)*'01_Supuestos'!$F$11*($H183-'01_Supuestos'!$F$9))-((('01_Supuestos'!H31*$I183)*'01_Supuestos'!$F$11*($H183-'01_Supuestos'!$F$9))*'01_Supuestos'!$F$12)-(('01_Supuestos'!H31*$I183)*'01_Supuestos'!$F$11*$K183)-(IF(('01_Supuestos'!H31*$I183)&gt;0,'01_Supuestos'!$F$15,0)))-((('01_Supuestos'!H31*$I183)*'01_Supuestos'!$F$11*($H183-'01_Supuestos'!$F$9))*'01_Supuestos'!$F$18)-($J183*'01_Supuestos'!H32)-(IF('01_Supuestos'!H30=MAX('01_Supuestos'!$C$30:$M$30),'01_Supuestos'!$F$19,0))-(MAX(0,(((('01_Supuestos'!H31*$I183)*'01_Supuestos'!$F$11*($H183-'01_Supuestos'!$F$9))-((('01_Supuestos'!H31*$I183)*'01_Supuestos'!$F$11*($H183-'01_Supuestos'!$F$9))*'01_Supuestos'!$F$12)-(('01_Supuestos'!H31*$I183)*'01_Supuestos'!$F$11*$K183)-(IF(('01_Supuestos'!H31*$I183)&gt;0,'01_Supuestos'!$F$15,0)))-($J183*'01_Supuestos'!H33)))*'01_Supuestos'!$F$16)</f>
        <v/>
      </c>
      <c r="Z183" s="101">
        <f>((('01_Supuestos'!I31*$I183)*'01_Supuestos'!$F$11*($H183-'01_Supuestos'!$F$9))-((('01_Supuestos'!I31*$I183)*'01_Supuestos'!$F$11*($H183-'01_Supuestos'!$F$9))*'01_Supuestos'!$F$12)-(('01_Supuestos'!I31*$I183)*'01_Supuestos'!$F$11*$K183)-(IF(('01_Supuestos'!I31*$I183)&gt;0,'01_Supuestos'!$F$15,0)))-((('01_Supuestos'!I31*$I183)*'01_Supuestos'!$F$11*($H183-'01_Supuestos'!$F$9))*'01_Supuestos'!$F$18)-($J183*'01_Supuestos'!I32)-(IF('01_Supuestos'!I30=MAX('01_Supuestos'!$C$30:$M$30),'01_Supuestos'!$F$19,0))-(MAX(0,(((('01_Supuestos'!I31*$I183)*'01_Supuestos'!$F$11*($H183-'01_Supuestos'!$F$9))-((('01_Supuestos'!I31*$I183)*'01_Supuestos'!$F$11*($H183-'01_Supuestos'!$F$9))*'01_Supuestos'!$F$12)-(('01_Supuestos'!I31*$I183)*'01_Supuestos'!$F$11*$K183)-(IF(('01_Supuestos'!I31*$I183)&gt;0,'01_Supuestos'!$F$15,0)))-($J183*'01_Supuestos'!I33)))*'01_Supuestos'!$F$16)</f>
        <v/>
      </c>
      <c r="AA183" s="101">
        <f>((('01_Supuestos'!J31*$I183)*'01_Supuestos'!$F$11*($H183-'01_Supuestos'!$F$9))-((('01_Supuestos'!J31*$I183)*'01_Supuestos'!$F$11*($H183-'01_Supuestos'!$F$9))*'01_Supuestos'!$F$12)-(('01_Supuestos'!J31*$I183)*'01_Supuestos'!$F$11*$K183)-(IF(('01_Supuestos'!J31*$I183)&gt;0,'01_Supuestos'!$F$15,0)))-((('01_Supuestos'!J31*$I183)*'01_Supuestos'!$F$11*($H183-'01_Supuestos'!$F$9))*'01_Supuestos'!$F$18)-($J183*'01_Supuestos'!J32)-(IF('01_Supuestos'!J30=MAX('01_Supuestos'!$C$30:$M$30),'01_Supuestos'!$F$19,0))-(MAX(0,(((('01_Supuestos'!J31*$I183)*'01_Supuestos'!$F$11*($H183-'01_Supuestos'!$F$9))-((('01_Supuestos'!J31*$I183)*'01_Supuestos'!$F$11*($H183-'01_Supuestos'!$F$9))*'01_Supuestos'!$F$12)-(('01_Supuestos'!J31*$I183)*'01_Supuestos'!$F$11*$K183)-(IF(('01_Supuestos'!J31*$I183)&gt;0,'01_Supuestos'!$F$15,0)))-($J183*'01_Supuestos'!J33)))*'01_Supuestos'!$F$16)</f>
        <v/>
      </c>
      <c r="AB183" s="101">
        <f>((('01_Supuestos'!K31*$I183)*'01_Supuestos'!$F$11*($H183-'01_Supuestos'!$F$9))-((('01_Supuestos'!K31*$I183)*'01_Supuestos'!$F$11*($H183-'01_Supuestos'!$F$9))*'01_Supuestos'!$F$12)-(('01_Supuestos'!K31*$I183)*'01_Supuestos'!$F$11*$K183)-(IF(('01_Supuestos'!K31*$I183)&gt;0,'01_Supuestos'!$F$15,0)))-((('01_Supuestos'!K31*$I183)*'01_Supuestos'!$F$11*($H183-'01_Supuestos'!$F$9))*'01_Supuestos'!$F$18)-($J183*'01_Supuestos'!K32)-(IF('01_Supuestos'!K30=MAX('01_Supuestos'!$C$30:$M$30),'01_Supuestos'!$F$19,0))-(MAX(0,(((('01_Supuestos'!K31*$I183)*'01_Supuestos'!$F$11*($H183-'01_Supuestos'!$F$9))-((('01_Supuestos'!K31*$I183)*'01_Supuestos'!$F$11*($H183-'01_Supuestos'!$F$9))*'01_Supuestos'!$F$12)-(('01_Supuestos'!K31*$I183)*'01_Supuestos'!$F$11*$K183)-(IF(('01_Supuestos'!K31*$I183)&gt;0,'01_Supuestos'!$F$15,0)))-($J183*'01_Supuestos'!K33)))*'01_Supuestos'!$F$16)</f>
        <v/>
      </c>
      <c r="AC183" s="101">
        <f>((('01_Supuestos'!L31*$I183)*'01_Supuestos'!$F$11*($H183-'01_Supuestos'!$F$9))-((('01_Supuestos'!L31*$I183)*'01_Supuestos'!$F$11*($H183-'01_Supuestos'!$F$9))*'01_Supuestos'!$F$12)-(('01_Supuestos'!L31*$I183)*'01_Supuestos'!$F$11*$K183)-(IF(('01_Supuestos'!L31*$I183)&gt;0,'01_Supuestos'!$F$15,0)))-((('01_Supuestos'!L31*$I183)*'01_Supuestos'!$F$11*($H183-'01_Supuestos'!$F$9))*'01_Supuestos'!$F$18)-($J183*'01_Supuestos'!L32)-(IF('01_Supuestos'!L30=MAX('01_Supuestos'!$C$30:$M$30),'01_Supuestos'!$F$19,0))-(MAX(0,(((('01_Supuestos'!L31*$I183)*'01_Supuestos'!$F$11*($H183-'01_Supuestos'!$F$9))-((('01_Supuestos'!L31*$I183)*'01_Supuestos'!$F$11*($H183-'01_Supuestos'!$F$9))*'01_Supuestos'!$F$12)-(('01_Supuestos'!L31*$I183)*'01_Supuestos'!$F$11*$K183)-(IF(('01_Supuestos'!L31*$I183)&gt;0,'01_Supuestos'!$F$15,0)))-($J183*'01_Supuestos'!L33)))*'01_Supuestos'!$F$16)</f>
        <v/>
      </c>
      <c r="AD183" s="101">
        <f>((('01_Supuestos'!M31*$I183)*'01_Supuestos'!$F$11*($H183-'01_Supuestos'!$F$9))-((('01_Supuestos'!M31*$I183)*'01_Supuestos'!$F$11*($H183-'01_Supuestos'!$F$9))*'01_Supuestos'!$F$12)-(('01_Supuestos'!M31*$I183)*'01_Supuestos'!$F$11*$K183)-(IF(('01_Supuestos'!M31*$I183)&gt;0,'01_Supuestos'!$F$15,0)))-((('01_Supuestos'!M31*$I183)*'01_Supuestos'!$F$11*($H183-'01_Supuestos'!$F$9))*'01_Supuestos'!$F$18)-($J183*'01_Supuestos'!M32)-(IF('01_Supuestos'!M30=MAX('01_Supuestos'!$C$30:$M$30),'01_Supuestos'!$F$19,0))-(MAX(0,(((('01_Supuestos'!M31*$I183)*'01_Supuestos'!$F$11*($H183-'01_Supuestos'!$F$9))-((('01_Supuestos'!M31*$I183)*'01_Supuestos'!$F$11*($H183-'01_Supuestos'!$F$9))*'01_Supuestos'!$F$12)-(('01_Supuestos'!M31*$I183)*'01_Supuestos'!$F$11*$K183)-(IF(('01_Supuestos'!M31*$I183)&gt;0,'01_Supuestos'!$F$15,0)))-($J183*'01_Supuestos'!M33)))*'01_Supuestos'!$F$16)</f>
        <v/>
      </c>
      <c r="AE183" s="101">
        <f>0</f>
        <v/>
      </c>
      <c r="AF183" s="108">
        <f>IF(S183&gt;R183,"Appraisal+Decision",IF(S183&lt;R183,"Develop Now","Indiferente"))</f>
        <v/>
      </c>
    </row>
    <row r="184">
      <c r="A184" s="6" t="n">
        <v>154</v>
      </c>
      <c r="B184" s="27">
        <f>RAND()</f>
        <v/>
      </c>
      <c r="C184" s="27">
        <f>RAND()</f>
        <v/>
      </c>
      <c r="D184" s="27">
        <f>RAND()</f>
        <v/>
      </c>
      <c r="E184" s="27">
        <f>RAND()</f>
        <v/>
      </c>
      <c r="F184" s="27">
        <f>RAND()</f>
        <v/>
      </c>
      <c r="G184" s="27">
        <f>RAND()</f>
        <v/>
      </c>
      <c r="H184" s="102">
        <f>IF(B184&lt;($B$11-$B$10)/($B$12-$B$10), $B$10+SQRT(B184*($B$11-$B$10)*($B$12-$B$10)), $B$12-SQRT((1-B184)*($B$12-$B$11)*($B$12-$B$10)))</f>
        <v/>
      </c>
      <c r="I184" s="27">
        <f>MAX(0.1,NORMINV(C184,$B$13,$B$14))</f>
        <v/>
      </c>
      <c r="J184" s="102">
        <f>'01_Supuestos'!$F$13*MAX(0.65,NORMINV(D184,1,$B$15))</f>
        <v/>
      </c>
      <c r="K184" s="102">
        <f>'01_Supuestos'!$F$14*MAX(0.6,NORMINV(E184,1,$B$16))</f>
        <v/>
      </c>
      <c r="L184" s="102">
        <f>--(F184&lt;=$B$5)</f>
        <v/>
      </c>
      <c r="M184" s="102">
        <f>IF(L184=1, IF(G184&lt;=$B$6, "+", "-"), IF(G184&lt;=(1-$B$7), "+", "-"))</f>
        <v/>
      </c>
      <c r="N184" s="103">
        <f>IF(M184="+",'05_Bayes_Arbol'!$B$16,'05_Bayes_Arbol'!$B$17)</f>
        <v/>
      </c>
      <c r="O184" s="102">
        <f>SUMPRODUCT(T184:AD184,'01_Supuestos'!$C$34:$M$34)</f>
        <v/>
      </c>
      <c r="P184" s="102">
        <f>N184*O184 + (1-N184)*$B$9</f>
        <v/>
      </c>
      <c r="Q184" s="102">
        <f>--(P184&gt;0)</f>
        <v/>
      </c>
      <c r="R184" s="102">
        <f>IF(L184=1,O184,$B$9)</f>
        <v/>
      </c>
      <c r="S184" s="102">
        <f>-$B$8 + IF(Q184=1, IF(L184=1,O184,$B$9), 0)</f>
        <v/>
      </c>
      <c r="T184" s="101">
        <f>((('01_Supuestos'!C31*$I184)*'01_Supuestos'!$F$11*($H184-'01_Supuestos'!$F$9))-((('01_Supuestos'!C31*$I184)*'01_Supuestos'!$F$11*($H184-'01_Supuestos'!$F$9))*'01_Supuestos'!$F$12)-(('01_Supuestos'!C31*$I184)*'01_Supuestos'!$F$11*$K184)-(IF(('01_Supuestos'!C31*$I184)&gt;0,'01_Supuestos'!$F$15,0)))-((('01_Supuestos'!C31*$I184)*'01_Supuestos'!$F$11*($H184-'01_Supuestos'!$F$9))*'01_Supuestos'!$F$18)-($J184*'01_Supuestos'!C32)-(IF('01_Supuestos'!C30=MAX('01_Supuestos'!$C$30:$M$30),'01_Supuestos'!$F$19,0))-(MAX(0,(((('01_Supuestos'!C31*$I184)*'01_Supuestos'!$F$11*($H184-'01_Supuestos'!$F$9))-((('01_Supuestos'!C31*$I184)*'01_Supuestos'!$F$11*($H184-'01_Supuestos'!$F$9))*'01_Supuestos'!$F$12)-(('01_Supuestos'!C31*$I184)*'01_Supuestos'!$F$11*$K184)-(IF(('01_Supuestos'!C31*$I184)&gt;0,'01_Supuestos'!$F$15,0)))-($J184*'01_Supuestos'!C33)))*'01_Supuestos'!$F$16)</f>
        <v/>
      </c>
      <c r="U184" s="101">
        <f>((('01_Supuestos'!D31*$I184)*'01_Supuestos'!$F$11*($H184-'01_Supuestos'!$F$9))-((('01_Supuestos'!D31*$I184)*'01_Supuestos'!$F$11*($H184-'01_Supuestos'!$F$9))*'01_Supuestos'!$F$12)-(('01_Supuestos'!D31*$I184)*'01_Supuestos'!$F$11*$K184)-(IF(('01_Supuestos'!D31*$I184)&gt;0,'01_Supuestos'!$F$15,0)))-((('01_Supuestos'!D31*$I184)*'01_Supuestos'!$F$11*($H184-'01_Supuestos'!$F$9))*'01_Supuestos'!$F$18)-($J184*'01_Supuestos'!D32)-(IF('01_Supuestos'!D30=MAX('01_Supuestos'!$C$30:$M$30),'01_Supuestos'!$F$19,0))-(MAX(0,(((('01_Supuestos'!D31*$I184)*'01_Supuestos'!$F$11*($H184-'01_Supuestos'!$F$9))-((('01_Supuestos'!D31*$I184)*'01_Supuestos'!$F$11*($H184-'01_Supuestos'!$F$9))*'01_Supuestos'!$F$12)-(('01_Supuestos'!D31*$I184)*'01_Supuestos'!$F$11*$K184)-(IF(('01_Supuestos'!D31*$I184)&gt;0,'01_Supuestos'!$F$15,0)))-($J184*'01_Supuestos'!D33)))*'01_Supuestos'!$F$16)</f>
        <v/>
      </c>
      <c r="V184" s="101">
        <f>((('01_Supuestos'!E31*$I184)*'01_Supuestos'!$F$11*($H184-'01_Supuestos'!$F$9))-((('01_Supuestos'!E31*$I184)*'01_Supuestos'!$F$11*($H184-'01_Supuestos'!$F$9))*'01_Supuestos'!$F$12)-(('01_Supuestos'!E31*$I184)*'01_Supuestos'!$F$11*$K184)-(IF(('01_Supuestos'!E31*$I184)&gt;0,'01_Supuestos'!$F$15,0)))-((('01_Supuestos'!E31*$I184)*'01_Supuestos'!$F$11*($H184-'01_Supuestos'!$F$9))*'01_Supuestos'!$F$18)-($J184*'01_Supuestos'!E32)-(IF('01_Supuestos'!E30=MAX('01_Supuestos'!$C$30:$M$30),'01_Supuestos'!$F$19,0))-(MAX(0,(((('01_Supuestos'!E31*$I184)*'01_Supuestos'!$F$11*($H184-'01_Supuestos'!$F$9))-((('01_Supuestos'!E31*$I184)*'01_Supuestos'!$F$11*($H184-'01_Supuestos'!$F$9))*'01_Supuestos'!$F$12)-(('01_Supuestos'!E31*$I184)*'01_Supuestos'!$F$11*$K184)-(IF(('01_Supuestos'!E31*$I184)&gt;0,'01_Supuestos'!$F$15,0)))-($J184*'01_Supuestos'!E33)))*'01_Supuestos'!$F$16)</f>
        <v/>
      </c>
      <c r="W184" s="101">
        <f>((('01_Supuestos'!F31*$I184)*'01_Supuestos'!$F$11*($H184-'01_Supuestos'!$F$9))-((('01_Supuestos'!F31*$I184)*'01_Supuestos'!$F$11*($H184-'01_Supuestos'!$F$9))*'01_Supuestos'!$F$12)-(('01_Supuestos'!F31*$I184)*'01_Supuestos'!$F$11*$K184)-(IF(('01_Supuestos'!F31*$I184)&gt;0,'01_Supuestos'!$F$15,0)))-((('01_Supuestos'!F31*$I184)*'01_Supuestos'!$F$11*($H184-'01_Supuestos'!$F$9))*'01_Supuestos'!$F$18)-($J184*'01_Supuestos'!F32)-(IF('01_Supuestos'!F30=MAX('01_Supuestos'!$C$30:$M$30),'01_Supuestos'!$F$19,0))-(MAX(0,(((('01_Supuestos'!F31*$I184)*'01_Supuestos'!$F$11*($H184-'01_Supuestos'!$F$9))-((('01_Supuestos'!F31*$I184)*'01_Supuestos'!$F$11*($H184-'01_Supuestos'!$F$9))*'01_Supuestos'!$F$12)-(('01_Supuestos'!F31*$I184)*'01_Supuestos'!$F$11*$K184)-(IF(('01_Supuestos'!F31*$I184)&gt;0,'01_Supuestos'!$F$15,0)))-($J184*'01_Supuestos'!F33)))*'01_Supuestos'!$F$16)</f>
        <v/>
      </c>
      <c r="X184" s="101">
        <f>((('01_Supuestos'!G31*$I184)*'01_Supuestos'!$F$11*($H184-'01_Supuestos'!$F$9))-((('01_Supuestos'!G31*$I184)*'01_Supuestos'!$F$11*($H184-'01_Supuestos'!$F$9))*'01_Supuestos'!$F$12)-(('01_Supuestos'!G31*$I184)*'01_Supuestos'!$F$11*$K184)-(IF(('01_Supuestos'!G31*$I184)&gt;0,'01_Supuestos'!$F$15,0)))-((('01_Supuestos'!G31*$I184)*'01_Supuestos'!$F$11*($H184-'01_Supuestos'!$F$9))*'01_Supuestos'!$F$18)-($J184*'01_Supuestos'!G32)-(IF('01_Supuestos'!G30=MAX('01_Supuestos'!$C$30:$M$30),'01_Supuestos'!$F$19,0))-(MAX(0,(((('01_Supuestos'!G31*$I184)*'01_Supuestos'!$F$11*($H184-'01_Supuestos'!$F$9))-((('01_Supuestos'!G31*$I184)*'01_Supuestos'!$F$11*($H184-'01_Supuestos'!$F$9))*'01_Supuestos'!$F$12)-(('01_Supuestos'!G31*$I184)*'01_Supuestos'!$F$11*$K184)-(IF(('01_Supuestos'!G31*$I184)&gt;0,'01_Supuestos'!$F$15,0)))-($J184*'01_Supuestos'!G33)))*'01_Supuestos'!$F$16)</f>
        <v/>
      </c>
      <c r="Y184" s="101">
        <f>((('01_Supuestos'!H31*$I184)*'01_Supuestos'!$F$11*($H184-'01_Supuestos'!$F$9))-((('01_Supuestos'!H31*$I184)*'01_Supuestos'!$F$11*($H184-'01_Supuestos'!$F$9))*'01_Supuestos'!$F$12)-(('01_Supuestos'!H31*$I184)*'01_Supuestos'!$F$11*$K184)-(IF(('01_Supuestos'!H31*$I184)&gt;0,'01_Supuestos'!$F$15,0)))-((('01_Supuestos'!H31*$I184)*'01_Supuestos'!$F$11*($H184-'01_Supuestos'!$F$9))*'01_Supuestos'!$F$18)-($J184*'01_Supuestos'!H32)-(IF('01_Supuestos'!H30=MAX('01_Supuestos'!$C$30:$M$30),'01_Supuestos'!$F$19,0))-(MAX(0,(((('01_Supuestos'!H31*$I184)*'01_Supuestos'!$F$11*($H184-'01_Supuestos'!$F$9))-((('01_Supuestos'!H31*$I184)*'01_Supuestos'!$F$11*($H184-'01_Supuestos'!$F$9))*'01_Supuestos'!$F$12)-(('01_Supuestos'!H31*$I184)*'01_Supuestos'!$F$11*$K184)-(IF(('01_Supuestos'!H31*$I184)&gt;0,'01_Supuestos'!$F$15,0)))-($J184*'01_Supuestos'!H33)))*'01_Supuestos'!$F$16)</f>
        <v/>
      </c>
      <c r="Z184" s="101">
        <f>((('01_Supuestos'!I31*$I184)*'01_Supuestos'!$F$11*($H184-'01_Supuestos'!$F$9))-((('01_Supuestos'!I31*$I184)*'01_Supuestos'!$F$11*($H184-'01_Supuestos'!$F$9))*'01_Supuestos'!$F$12)-(('01_Supuestos'!I31*$I184)*'01_Supuestos'!$F$11*$K184)-(IF(('01_Supuestos'!I31*$I184)&gt;0,'01_Supuestos'!$F$15,0)))-((('01_Supuestos'!I31*$I184)*'01_Supuestos'!$F$11*($H184-'01_Supuestos'!$F$9))*'01_Supuestos'!$F$18)-($J184*'01_Supuestos'!I32)-(IF('01_Supuestos'!I30=MAX('01_Supuestos'!$C$30:$M$30),'01_Supuestos'!$F$19,0))-(MAX(0,(((('01_Supuestos'!I31*$I184)*'01_Supuestos'!$F$11*($H184-'01_Supuestos'!$F$9))-((('01_Supuestos'!I31*$I184)*'01_Supuestos'!$F$11*($H184-'01_Supuestos'!$F$9))*'01_Supuestos'!$F$12)-(('01_Supuestos'!I31*$I184)*'01_Supuestos'!$F$11*$K184)-(IF(('01_Supuestos'!I31*$I184)&gt;0,'01_Supuestos'!$F$15,0)))-($J184*'01_Supuestos'!I33)))*'01_Supuestos'!$F$16)</f>
        <v/>
      </c>
      <c r="AA184" s="101">
        <f>((('01_Supuestos'!J31*$I184)*'01_Supuestos'!$F$11*($H184-'01_Supuestos'!$F$9))-((('01_Supuestos'!J31*$I184)*'01_Supuestos'!$F$11*($H184-'01_Supuestos'!$F$9))*'01_Supuestos'!$F$12)-(('01_Supuestos'!J31*$I184)*'01_Supuestos'!$F$11*$K184)-(IF(('01_Supuestos'!J31*$I184)&gt;0,'01_Supuestos'!$F$15,0)))-((('01_Supuestos'!J31*$I184)*'01_Supuestos'!$F$11*($H184-'01_Supuestos'!$F$9))*'01_Supuestos'!$F$18)-($J184*'01_Supuestos'!J32)-(IF('01_Supuestos'!J30=MAX('01_Supuestos'!$C$30:$M$30),'01_Supuestos'!$F$19,0))-(MAX(0,(((('01_Supuestos'!J31*$I184)*'01_Supuestos'!$F$11*($H184-'01_Supuestos'!$F$9))-((('01_Supuestos'!J31*$I184)*'01_Supuestos'!$F$11*($H184-'01_Supuestos'!$F$9))*'01_Supuestos'!$F$12)-(('01_Supuestos'!J31*$I184)*'01_Supuestos'!$F$11*$K184)-(IF(('01_Supuestos'!J31*$I184)&gt;0,'01_Supuestos'!$F$15,0)))-($J184*'01_Supuestos'!J33)))*'01_Supuestos'!$F$16)</f>
        <v/>
      </c>
      <c r="AB184" s="101">
        <f>((('01_Supuestos'!K31*$I184)*'01_Supuestos'!$F$11*($H184-'01_Supuestos'!$F$9))-((('01_Supuestos'!K31*$I184)*'01_Supuestos'!$F$11*($H184-'01_Supuestos'!$F$9))*'01_Supuestos'!$F$12)-(('01_Supuestos'!K31*$I184)*'01_Supuestos'!$F$11*$K184)-(IF(('01_Supuestos'!K31*$I184)&gt;0,'01_Supuestos'!$F$15,0)))-((('01_Supuestos'!K31*$I184)*'01_Supuestos'!$F$11*($H184-'01_Supuestos'!$F$9))*'01_Supuestos'!$F$18)-($J184*'01_Supuestos'!K32)-(IF('01_Supuestos'!K30=MAX('01_Supuestos'!$C$30:$M$30),'01_Supuestos'!$F$19,0))-(MAX(0,(((('01_Supuestos'!K31*$I184)*'01_Supuestos'!$F$11*($H184-'01_Supuestos'!$F$9))-((('01_Supuestos'!K31*$I184)*'01_Supuestos'!$F$11*($H184-'01_Supuestos'!$F$9))*'01_Supuestos'!$F$12)-(('01_Supuestos'!K31*$I184)*'01_Supuestos'!$F$11*$K184)-(IF(('01_Supuestos'!K31*$I184)&gt;0,'01_Supuestos'!$F$15,0)))-($J184*'01_Supuestos'!K33)))*'01_Supuestos'!$F$16)</f>
        <v/>
      </c>
      <c r="AC184" s="101">
        <f>((('01_Supuestos'!L31*$I184)*'01_Supuestos'!$F$11*($H184-'01_Supuestos'!$F$9))-((('01_Supuestos'!L31*$I184)*'01_Supuestos'!$F$11*($H184-'01_Supuestos'!$F$9))*'01_Supuestos'!$F$12)-(('01_Supuestos'!L31*$I184)*'01_Supuestos'!$F$11*$K184)-(IF(('01_Supuestos'!L31*$I184)&gt;0,'01_Supuestos'!$F$15,0)))-((('01_Supuestos'!L31*$I184)*'01_Supuestos'!$F$11*($H184-'01_Supuestos'!$F$9))*'01_Supuestos'!$F$18)-($J184*'01_Supuestos'!L32)-(IF('01_Supuestos'!L30=MAX('01_Supuestos'!$C$30:$M$30),'01_Supuestos'!$F$19,0))-(MAX(0,(((('01_Supuestos'!L31*$I184)*'01_Supuestos'!$F$11*($H184-'01_Supuestos'!$F$9))-((('01_Supuestos'!L31*$I184)*'01_Supuestos'!$F$11*($H184-'01_Supuestos'!$F$9))*'01_Supuestos'!$F$12)-(('01_Supuestos'!L31*$I184)*'01_Supuestos'!$F$11*$K184)-(IF(('01_Supuestos'!L31*$I184)&gt;0,'01_Supuestos'!$F$15,0)))-($J184*'01_Supuestos'!L33)))*'01_Supuestos'!$F$16)</f>
        <v/>
      </c>
      <c r="AD184" s="101">
        <f>((('01_Supuestos'!M31*$I184)*'01_Supuestos'!$F$11*($H184-'01_Supuestos'!$F$9))-((('01_Supuestos'!M31*$I184)*'01_Supuestos'!$F$11*($H184-'01_Supuestos'!$F$9))*'01_Supuestos'!$F$12)-(('01_Supuestos'!M31*$I184)*'01_Supuestos'!$F$11*$K184)-(IF(('01_Supuestos'!M31*$I184)&gt;0,'01_Supuestos'!$F$15,0)))-((('01_Supuestos'!M31*$I184)*'01_Supuestos'!$F$11*($H184-'01_Supuestos'!$F$9))*'01_Supuestos'!$F$18)-($J184*'01_Supuestos'!M32)-(IF('01_Supuestos'!M30=MAX('01_Supuestos'!$C$30:$M$30),'01_Supuestos'!$F$19,0))-(MAX(0,(((('01_Supuestos'!M31*$I184)*'01_Supuestos'!$F$11*($H184-'01_Supuestos'!$F$9))-((('01_Supuestos'!M31*$I184)*'01_Supuestos'!$F$11*($H184-'01_Supuestos'!$F$9))*'01_Supuestos'!$F$12)-(('01_Supuestos'!M31*$I184)*'01_Supuestos'!$F$11*$K184)-(IF(('01_Supuestos'!M31*$I184)&gt;0,'01_Supuestos'!$F$15,0)))-($J184*'01_Supuestos'!M33)))*'01_Supuestos'!$F$16)</f>
        <v/>
      </c>
      <c r="AE184" s="101">
        <f>0</f>
        <v/>
      </c>
      <c r="AF184" s="108">
        <f>IF(S184&gt;R184,"Appraisal+Decision",IF(S184&lt;R184,"Develop Now","Indiferente"))</f>
        <v/>
      </c>
    </row>
    <row r="185">
      <c r="A185" s="6" t="n">
        <v>155</v>
      </c>
      <c r="B185" s="27">
        <f>RAND()</f>
        <v/>
      </c>
      <c r="C185" s="27">
        <f>RAND()</f>
        <v/>
      </c>
      <c r="D185" s="27">
        <f>RAND()</f>
        <v/>
      </c>
      <c r="E185" s="27">
        <f>RAND()</f>
        <v/>
      </c>
      <c r="F185" s="27">
        <f>RAND()</f>
        <v/>
      </c>
      <c r="G185" s="27">
        <f>RAND()</f>
        <v/>
      </c>
      <c r="H185" s="102">
        <f>IF(B185&lt;($B$11-$B$10)/($B$12-$B$10), $B$10+SQRT(B185*($B$11-$B$10)*($B$12-$B$10)), $B$12-SQRT((1-B185)*($B$12-$B$11)*($B$12-$B$10)))</f>
        <v/>
      </c>
      <c r="I185" s="27">
        <f>MAX(0.1,NORMINV(C185,$B$13,$B$14))</f>
        <v/>
      </c>
      <c r="J185" s="102">
        <f>'01_Supuestos'!$F$13*MAX(0.65,NORMINV(D185,1,$B$15))</f>
        <v/>
      </c>
      <c r="K185" s="102">
        <f>'01_Supuestos'!$F$14*MAX(0.6,NORMINV(E185,1,$B$16))</f>
        <v/>
      </c>
      <c r="L185" s="102">
        <f>--(F185&lt;=$B$5)</f>
        <v/>
      </c>
      <c r="M185" s="102">
        <f>IF(L185=1, IF(G185&lt;=$B$6, "+", "-"), IF(G185&lt;=(1-$B$7), "+", "-"))</f>
        <v/>
      </c>
      <c r="N185" s="103">
        <f>IF(M185="+",'05_Bayes_Arbol'!$B$16,'05_Bayes_Arbol'!$B$17)</f>
        <v/>
      </c>
      <c r="O185" s="102">
        <f>SUMPRODUCT(T185:AD185,'01_Supuestos'!$C$34:$M$34)</f>
        <v/>
      </c>
      <c r="P185" s="102">
        <f>N185*O185 + (1-N185)*$B$9</f>
        <v/>
      </c>
      <c r="Q185" s="102">
        <f>--(P185&gt;0)</f>
        <v/>
      </c>
      <c r="R185" s="102">
        <f>IF(L185=1,O185,$B$9)</f>
        <v/>
      </c>
      <c r="S185" s="102">
        <f>-$B$8 + IF(Q185=1, IF(L185=1,O185,$B$9), 0)</f>
        <v/>
      </c>
      <c r="T185" s="101">
        <f>((('01_Supuestos'!C31*$I185)*'01_Supuestos'!$F$11*($H185-'01_Supuestos'!$F$9))-((('01_Supuestos'!C31*$I185)*'01_Supuestos'!$F$11*($H185-'01_Supuestos'!$F$9))*'01_Supuestos'!$F$12)-(('01_Supuestos'!C31*$I185)*'01_Supuestos'!$F$11*$K185)-(IF(('01_Supuestos'!C31*$I185)&gt;0,'01_Supuestos'!$F$15,0)))-((('01_Supuestos'!C31*$I185)*'01_Supuestos'!$F$11*($H185-'01_Supuestos'!$F$9))*'01_Supuestos'!$F$18)-($J185*'01_Supuestos'!C32)-(IF('01_Supuestos'!C30=MAX('01_Supuestos'!$C$30:$M$30),'01_Supuestos'!$F$19,0))-(MAX(0,(((('01_Supuestos'!C31*$I185)*'01_Supuestos'!$F$11*($H185-'01_Supuestos'!$F$9))-((('01_Supuestos'!C31*$I185)*'01_Supuestos'!$F$11*($H185-'01_Supuestos'!$F$9))*'01_Supuestos'!$F$12)-(('01_Supuestos'!C31*$I185)*'01_Supuestos'!$F$11*$K185)-(IF(('01_Supuestos'!C31*$I185)&gt;0,'01_Supuestos'!$F$15,0)))-($J185*'01_Supuestos'!C33)))*'01_Supuestos'!$F$16)</f>
        <v/>
      </c>
      <c r="U185" s="101">
        <f>((('01_Supuestos'!D31*$I185)*'01_Supuestos'!$F$11*($H185-'01_Supuestos'!$F$9))-((('01_Supuestos'!D31*$I185)*'01_Supuestos'!$F$11*($H185-'01_Supuestos'!$F$9))*'01_Supuestos'!$F$12)-(('01_Supuestos'!D31*$I185)*'01_Supuestos'!$F$11*$K185)-(IF(('01_Supuestos'!D31*$I185)&gt;0,'01_Supuestos'!$F$15,0)))-((('01_Supuestos'!D31*$I185)*'01_Supuestos'!$F$11*($H185-'01_Supuestos'!$F$9))*'01_Supuestos'!$F$18)-($J185*'01_Supuestos'!D32)-(IF('01_Supuestos'!D30=MAX('01_Supuestos'!$C$30:$M$30),'01_Supuestos'!$F$19,0))-(MAX(0,(((('01_Supuestos'!D31*$I185)*'01_Supuestos'!$F$11*($H185-'01_Supuestos'!$F$9))-((('01_Supuestos'!D31*$I185)*'01_Supuestos'!$F$11*($H185-'01_Supuestos'!$F$9))*'01_Supuestos'!$F$12)-(('01_Supuestos'!D31*$I185)*'01_Supuestos'!$F$11*$K185)-(IF(('01_Supuestos'!D31*$I185)&gt;0,'01_Supuestos'!$F$15,0)))-($J185*'01_Supuestos'!D33)))*'01_Supuestos'!$F$16)</f>
        <v/>
      </c>
      <c r="V185" s="101">
        <f>((('01_Supuestos'!E31*$I185)*'01_Supuestos'!$F$11*($H185-'01_Supuestos'!$F$9))-((('01_Supuestos'!E31*$I185)*'01_Supuestos'!$F$11*($H185-'01_Supuestos'!$F$9))*'01_Supuestos'!$F$12)-(('01_Supuestos'!E31*$I185)*'01_Supuestos'!$F$11*$K185)-(IF(('01_Supuestos'!E31*$I185)&gt;0,'01_Supuestos'!$F$15,0)))-((('01_Supuestos'!E31*$I185)*'01_Supuestos'!$F$11*($H185-'01_Supuestos'!$F$9))*'01_Supuestos'!$F$18)-($J185*'01_Supuestos'!E32)-(IF('01_Supuestos'!E30=MAX('01_Supuestos'!$C$30:$M$30),'01_Supuestos'!$F$19,0))-(MAX(0,(((('01_Supuestos'!E31*$I185)*'01_Supuestos'!$F$11*($H185-'01_Supuestos'!$F$9))-((('01_Supuestos'!E31*$I185)*'01_Supuestos'!$F$11*($H185-'01_Supuestos'!$F$9))*'01_Supuestos'!$F$12)-(('01_Supuestos'!E31*$I185)*'01_Supuestos'!$F$11*$K185)-(IF(('01_Supuestos'!E31*$I185)&gt;0,'01_Supuestos'!$F$15,0)))-($J185*'01_Supuestos'!E33)))*'01_Supuestos'!$F$16)</f>
        <v/>
      </c>
      <c r="W185" s="101">
        <f>((('01_Supuestos'!F31*$I185)*'01_Supuestos'!$F$11*($H185-'01_Supuestos'!$F$9))-((('01_Supuestos'!F31*$I185)*'01_Supuestos'!$F$11*($H185-'01_Supuestos'!$F$9))*'01_Supuestos'!$F$12)-(('01_Supuestos'!F31*$I185)*'01_Supuestos'!$F$11*$K185)-(IF(('01_Supuestos'!F31*$I185)&gt;0,'01_Supuestos'!$F$15,0)))-((('01_Supuestos'!F31*$I185)*'01_Supuestos'!$F$11*($H185-'01_Supuestos'!$F$9))*'01_Supuestos'!$F$18)-($J185*'01_Supuestos'!F32)-(IF('01_Supuestos'!F30=MAX('01_Supuestos'!$C$30:$M$30),'01_Supuestos'!$F$19,0))-(MAX(0,(((('01_Supuestos'!F31*$I185)*'01_Supuestos'!$F$11*($H185-'01_Supuestos'!$F$9))-((('01_Supuestos'!F31*$I185)*'01_Supuestos'!$F$11*($H185-'01_Supuestos'!$F$9))*'01_Supuestos'!$F$12)-(('01_Supuestos'!F31*$I185)*'01_Supuestos'!$F$11*$K185)-(IF(('01_Supuestos'!F31*$I185)&gt;0,'01_Supuestos'!$F$15,0)))-($J185*'01_Supuestos'!F33)))*'01_Supuestos'!$F$16)</f>
        <v/>
      </c>
      <c r="X185" s="101">
        <f>((('01_Supuestos'!G31*$I185)*'01_Supuestos'!$F$11*($H185-'01_Supuestos'!$F$9))-((('01_Supuestos'!G31*$I185)*'01_Supuestos'!$F$11*($H185-'01_Supuestos'!$F$9))*'01_Supuestos'!$F$12)-(('01_Supuestos'!G31*$I185)*'01_Supuestos'!$F$11*$K185)-(IF(('01_Supuestos'!G31*$I185)&gt;0,'01_Supuestos'!$F$15,0)))-((('01_Supuestos'!G31*$I185)*'01_Supuestos'!$F$11*($H185-'01_Supuestos'!$F$9))*'01_Supuestos'!$F$18)-($J185*'01_Supuestos'!G32)-(IF('01_Supuestos'!G30=MAX('01_Supuestos'!$C$30:$M$30),'01_Supuestos'!$F$19,0))-(MAX(0,(((('01_Supuestos'!G31*$I185)*'01_Supuestos'!$F$11*($H185-'01_Supuestos'!$F$9))-((('01_Supuestos'!G31*$I185)*'01_Supuestos'!$F$11*($H185-'01_Supuestos'!$F$9))*'01_Supuestos'!$F$12)-(('01_Supuestos'!G31*$I185)*'01_Supuestos'!$F$11*$K185)-(IF(('01_Supuestos'!G31*$I185)&gt;0,'01_Supuestos'!$F$15,0)))-($J185*'01_Supuestos'!G33)))*'01_Supuestos'!$F$16)</f>
        <v/>
      </c>
      <c r="Y185" s="101">
        <f>((('01_Supuestos'!H31*$I185)*'01_Supuestos'!$F$11*($H185-'01_Supuestos'!$F$9))-((('01_Supuestos'!H31*$I185)*'01_Supuestos'!$F$11*($H185-'01_Supuestos'!$F$9))*'01_Supuestos'!$F$12)-(('01_Supuestos'!H31*$I185)*'01_Supuestos'!$F$11*$K185)-(IF(('01_Supuestos'!H31*$I185)&gt;0,'01_Supuestos'!$F$15,0)))-((('01_Supuestos'!H31*$I185)*'01_Supuestos'!$F$11*($H185-'01_Supuestos'!$F$9))*'01_Supuestos'!$F$18)-($J185*'01_Supuestos'!H32)-(IF('01_Supuestos'!H30=MAX('01_Supuestos'!$C$30:$M$30),'01_Supuestos'!$F$19,0))-(MAX(0,(((('01_Supuestos'!H31*$I185)*'01_Supuestos'!$F$11*($H185-'01_Supuestos'!$F$9))-((('01_Supuestos'!H31*$I185)*'01_Supuestos'!$F$11*($H185-'01_Supuestos'!$F$9))*'01_Supuestos'!$F$12)-(('01_Supuestos'!H31*$I185)*'01_Supuestos'!$F$11*$K185)-(IF(('01_Supuestos'!H31*$I185)&gt;0,'01_Supuestos'!$F$15,0)))-($J185*'01_Supuestos'!H33)))*'01_Supuestos'!$F$16)</f>
        <v/>
      </c>
      <c r="Z185" s="101">
        <f>((('01_Supuestos'!I31*$I185)*'01_Supuestos'!$F$11*($H185-'01_Supuestos'!$F$9))-((('01_Supuestos'!I31*$I185)*'01_Supuestos'!$F$11*($H185-'01_Supuestos'!$F$9))*'01_Supuestos'!$F$12)-(('01_Supuestos'!I31*$I185)*'01_Supuestos'!$F$11*$K185)-(IF(('01_Supuestos'!I31*$I185)&gt;0,'01_Supuestos'!$F$15,0)))-((('01_Supuestos'!I31*$I185)*'01_Supuestos'!$F$11*($H185-'01_Supuestos'!$F$9))*'01_Supuestos'!$F$18)-($J185*'01_Supuestos'!I32)-(IF('01_Supuestos'!I30=MAX('01_Supuestos'!$C$30:$M$30),'01_Supuestos'!$F$19,0))-(MAX(0,(((('01_Supuestos'!I31*$I185)*'01_Supuestos'!$F$11*($H185-'01_Supuestos'!$F$9))-((('01_Supuestos'!I31*$I185)*'01_Supuestos'!$F$11*($H185-'01_Supuestos'!$F$9))*'01_Supuestos'!$F$12)-(('01_Supuestos'!I31*$I185)*'01_Supuestos'!$F$11*$K185)-(IF(('01_Supuestos'!I31*$I185)&gt;0,'01_Supuestos'!$F$15,0)))-($J185*'01_Supuestos'!I33)))*'01_Supuestos'!$F$16)</f>
        <v/>
      </c>
      <c r="AA185" s="101">
        <f>((('01_Supuestos'!J31*$I185)*'01_Supuestos'!$F$11*($H185-'01_Supuestos'!$F$9))-((('01_Supuestos'!J31*$I185)*'01_Supuestos'!$F$11*($H185-'01_Supuestos'!$F$9))*'01_Supuestos'!$F$12)-(('01_Supuestos'!J31*$I185)*'01_Supuestos'!$F$11*$K185)-(IF(('01_Supuestos'!J31*$I185)&gt;0,'01_Supuestos'!$F$15,0)))-((('01_Supuestos'!J31*$I185)*'01_Supuestos'!$F$11*($H185-'01_Supuestos'!$F$9))*'01_Supuestos'!$F$18)-($J185*'01_Supuestos'!J32)-(IF('01_Supuestos'!J30=MAX('01_Supuestos'!$C$30:$M$30),'01_Supuestos'!$F$19,0))-(MAX(0,(((('01_Supuestos'!J31*$I185)*'01_Supuestos'!$F$11*($H185-'01_Supuestos'!$F$9))-((('01_Supuestos'!J31*$I185)*'01_Supuestos'!$F$11*($H185-'01_Supuestos'!$F$9))*'01_Supuestos'!$F$12)-(('01_Supuestos'!J31*$I185)*'01_Supuestos'!$F$11*$K185)-(IF(('01_Supuestos'!J31*$I185)&gt;0,'01_Supuestos'!$F$15,0)))-($J185*'01_Supuestos'!J33)))*'01_Supuestos'!$F$16)</f>
        <v/>
      </c>
      <c r="AB185" s="101">
        <f>((('01_Supuestos'!K31*$I185)*'01_Supuestos'!$F$11*($H185-'01_Supuestos'!$F$9))-((('01_Supuestos'!K31*$I185)*'01_Supuestos'!$F$11*($H185-'01_Supuestos'!$F$9))*'01_Supuestos'!$F$12)-(('01_Supuestos'!K31*$I185)*'01_Supuestos'!$F$11*$K185)-(IF(('01_Supuestos'!K31*$I185)&gt;0,'01_Supuestos'!$F$15,0)))-((('01_Supuestos'!K31*$I185)*'01_Supuestos'!$F$11*($H185-'01_Supuestos'!$F$9))*'01_Supuestos'!$F$18)-($J185*'01_Supuestos'!K32)-(IF('01_Supuestos'!K30=MAX('01_Supuestos'!$C$30:$M$30),'01_Supuestos'!$F$19,0))-(MAX(0,(((('01_Supuestos'!K31*$I185)*'01_Supuestos'!$F$11*($H185-'01_Supuestos'!$F$9))-((('01_Supuestos'!K31*$I185)*'01_Supuestos'!$F$11*($H185-'01_Supuestos'!$F$9))*'01_Supuestos'!$F$12)-(('01_Supuestos'!K31*$I185)*'01_Supuestos'!$F$11*$K185)-(IF(('01_Supuestos'!K31*$I185)&gt;0,'01_Supuestos'!$F$15,0)))-($J185*'01_Supuestos'!K33)))*'01_Supuestos'!$F$16)</f>
        <v/>
      </c>
      <c r="AC185" s="101">
        <f>((('01_Supuestos'!L31*$I185)*'01_Supuestos'!$F$11*($H185-'01_Supuestos'!$F$9))-((('01_Supuestos'!L31*$I185)*'01_Supuestos'!$F$11*($H185-'01_Supuestos'!$F$9))*'01_Supuestos'!$F$12)-(('01_Supuestos'!L31*$I185)*'01_Supuestos'!$F$11*$K185)-(IF(('01_Supuestos'!L31*$I185)&gt;0,'01_Supuestos'!$F$15,0)))-((('01_Supuestos'!L31*$I185)*'01_Supuestos'!$F$11*($H185-'01_Supuestos'!$F$9))*'01_Supuestos'!$F$18)-($J185*'01_Supuestos'!L32)-(IF('01_Supuestos'!L30=MAX('01_Supuestos'!$C$30:$M$30),'01_Supuestos'!$F$19,0))-(MAX(0,(((('01_Supuestos'!L31*$I185)*'01_Supuestos'!$F$11*($H185-'01_Supuestos'!$F$9))-((('01_Supuestos'!L31*$I185)*'01_Supuestos'!$F$11*($H185-'01_Supuestos'!$F$9))*'01_Supuestos'!$F$12)-(('01_Supuestos'!L31*$I185)*'01_Supuestos'!$F$11*$K185)-(IF(('01_Supuestos'!L31*$I185)&gt;0,'01_Supuestos'!$F$15,0)))-($J185*'01_Supuestos'!L33)))*'01_Supuestos'!$F$16)</f>
        <v/>
      </c>
      <c r="AD185" s="101">
        <f>((('01_Supuestos'!M31*$I185)*'01_Supuestos'!$F$11*($H185-'01_Supuestos'!$F$9))-((('01_Supuestos'!M31*$I185)*'01_Supuestos'!$F$11*($H185-'01_Supuestos'!$F$9))*'01_Supuestos'!$F$12)-(('01_Supuestos'!M31*$I185)*'01_Supuestos'!$F$11*$K185)-(IF(('01_Supuestos'!M31*$I185)&gt;0,'01_Supuestos'!$F$15,0)))-((('01_Supuestos'!M31*$I185)*'01_Supuestos'!$F$11*($H185-'01_Supuestos'!$F$9))*'01_Supuestos'!$F$18)-($J185*'01_Supuestos'!M32)-(IF('01_Supuestos'!M30=MAX('01_Supuestos'!$C$30:$M$30),'01_Supuestos'!$F$19,0))-(MAX(0,(((('01_Supuestos'!M31*$I185)*'01_Supuestos'!$F$11*($H185-'01_Supuestos'!$F$9))-((('01_Supuestos'!M31*$I185)*'01_Supuestos'!$F$11*($H185-'01_Supuestos'!$F$9))*'01_Supuestos'!$F$12)-(('01_Supuestos'!M31*$I185)*'01_Supuestos'!$F$11*$K185)-(IF(('01_Supuestos'!M31*$I185)&gt;0,'01_Supuestos'!$F$15,0)))-($J185*'01_Supuestos'!M33)))*'01_Supuestos'!$F$16)</f>
        <v/>
      </c>
      <c r="AE185" s="101">
        <f>0</f>
        <v/>
      </c>
      <c r="AF185" s="108">
        <f>IF(S185&gt;R185,"Appraisal+Decision",IF(S185&lt;R185,"Develop Now","Indiferente"))</f>
        <v/>
      </c>
    </row>
    <row r="186">
      <c r="A186" s="6" t="n">
        <v>156</v>
      </c>
      <c r="B186" s="27">
        <f>RAND()</f>
        <v/>
      </c>
      <c r="C186" s="27">
        <f>RAND()</f>
        <v/>
      </c>
      <c r="D186" s="27">
        <f>RAND()</f>
        <v/>
      </c>
      <c r="E186" s="27">
        <f>RAND()</f>
        <v/>
      </c>
      <c r="F186" s="27">
        <f>RAND()</f>
        <v/>
      </c>
      <c r="G186" s="27">
        <f>RAND()</f>
        <v/>
      </c>
      <c r="H186" s="102">
        <f>IF(B186&lt;($B$11-$B$10)/($B$12-$B$10), $B$10+SQRT(B186*($B$11-$B$10)*($B$12-$B$10)), $B$12-SQRT((1-B186)*($B$12-$B$11)*($B$12-$B$10)))</f>
        <v/>
      </c>
      <c r="I186" s="27">
        <f>MAX(0.1,NORMINV(C186,$B$13,$B$14))</f>
        <v/>
      </c>
      <c r="J186" s="102">
        <f>'01_Supuestos'!$F$13*MAX(0.65,NORMINV(D186,1,$B$15))</f>
        <v/>
      </c>
      <c r="K186" s="102">
        <f>'01_Supuestos'!$F$14*MAX(0.6,NORMINV(E186,1,$B$16))</f>
        <v/>
      </c>
      <c r="L186" s="102">
        <f>--(F186&lt;=$B$5)</f>
        <v/>
      </c>
      <c r="M186" s="102">
        <f>IF(L186=1, IF(G186&lt;=$B$6, "+", "-"), IF(G186&lt;=(1-$B$7), "+", "-"))</f>
        <v/>
      </c>
      <c r="N186" s="103">
        <f>IF(M186="+",'05_Bayes_Arbol'!$B$16,'05_Bayes_Arbol'!$B$17)</f>
        <v/>
      </c>
      <c r="O186" s="102">
        <f>SUMPRODUCT(T186:AD186,'01_Supuestos'!$C$34:$M$34)</f>
        <v/>
      </c>
      <c r="P186" s="102">
        <f>N186*O186 + (1-N186)*$B$9</f>
        <v/>
      </c>
      <c r="Q186" s="102">
        <f>--(P186&gt;0)</f>
        <v/>
      </c>
      <c r="R186" s="102">
        <f>IF(L186=1,O186,$B$9)</f>
        <v/>
      </c>
      <c r="S186" s="102">
        <f>-$B$8 + IF(Q186=1, IF(L186=1,O186,$B$9), 0)</f>
        <v/>
      </c>
      <c r="T186" s="101">
        <f>((('01_Supuestos'!C31*$I186)*'01_Supuestos'!$F$11*($H186-'01_Supuestos'!$F$9))-((('01_Supuestos'!C31*$I186)*'01_Supuestos'!$F$11*($H186-'01_Supuestos'!$F$9))*'01_Supuestos'!$F$12)-(('01_Supuestos'!C31*$I186)*'01_Supuestos'!$F$11*$K186)-(IF(('01_Supuestos'!C31*$I186)&gt;0,'01_Supuestos'!$F$15,0)))-((('01_Supuestos'!C31*$I186)*'01_Supuestos'!$F$11*($H186-'01_Supuestos'!$F$9))*'01_Supuestos'!$F$18)-($J186*'01_Supuestos'!C32)-(IF('01_Supuestos'!C30=MAX('01_Supuestos'!$C$30:$M$30),'01_Supuestos'!$F$19,0))-(MAX(0,(((('01_Supuestos'!C31*$I186)*'01_Supuestos'!$F$11*($H186-'01_Supuestos'!$F$9))-((('01_Supuestos'!C31*$I186)*'01_Supuestos'!$F$11*($H186-'01_Supuestos'!$F$9))*'01_Supuestos'!$F$12)-(('01_Supuestos'!C31*$I186)*'01_Supuestos'!$F$11*$K186)-(IF(('01_Supuestos'!C31*$I186)&gt;0,'01_Supuestos'!$F$15,0)))-($J186*'01_Supuestos'!C33)))*'01_Supuestos'!$F$16)</f>
        <v/>
      </c>
      <c r="U186" s="101">
        <f>((('01_Supuestos'!D31*$I186)*'01_Supuestos'!$F$11*($H186-'01_Supuestos'!$F$9))-((('01_Supuestos'!D31*$I186)*'01_Supuestos'!$F$11*($H186-'01_Supuestos'!$F$9))*'01_Supuestos'!$F$12)-(('01_Supuestos'!D31*$I186)*'01_Supuestos'!$F$11*$K186)-(IF(('01_Supuestos'!D31*$I186)&gt;0,'01_Supuestos'!$F$15,0)))-((('01_Supuestos'!D31*$I186)*'01_Supuestos'!$F$11*($H186-'01_Supuestos'!$F$9))*'01_Supuestos'!$F$18)-($J186*'01_Supuestos'!D32)-(IF('01_Supuestos'!D30=MAX('01_Supuestos'!$C$30:$M$30),'01_Supuestos'!$F$19,0))-(MAX(0,(((('01_Supuestos'!D31*$I186)*'01_Supuestos'!$F$11*($H186-'01_Supuestos'!$F$9))-((('01_Supuestos'!D31*$I186)*'01_Supuestos'!$F$11*($H186-'01_Supuestos'!$F$9))*'01_Supuestos'!$F$12)-(('01_Supuestos'!D31*$I186)*'01_Supuestos'!$F$11*$K186)-(IF(('01_Supuestos'!D31*$I186)&gt;0,'01_Supuestos'!$F$15,0)))-($J186*'01_Supuestos'!D33)))*'01_Supuestos'!$F$16)</f>
        <v/>
      </c>
      <c r="V186" s="101">
        <f>((('01_Supuestos'!E31*$I186)*'01_Supuestos'!$F$11*($H186-'01_Supuestos'!$F$9))-((('01_Supuestos'!E31*$I186)*'01_Supuestos'!$F$11*($H186-'01_Supuestos'!$F$9))*'01_Supuestos'!$F$12)-(('01_Supuestos'!E31*$I186)*'01_Supuestos'!$F$11*$K186)-(IF(('01_Supuestos'!E31*$I186)&gt;0,'01_Supuestos'!$F$15,0)))-((('01_Supuestos'!E31*$I186)*'01_Supuestos'!$F$11*($H186-'01_Supuestos'!$F$9))*'01_Supuestos'!$F$18)-($J186*'01_Supuestos'!E32)-(IF('01_Supuestos'!E30=MAX('01_Supuestos'!$C$30:$M$30),'01_Supuestos'!$F$19,0))-(MAX(0,(((('01_Supuestos'!E31*$I186)*'01_Supuestos'!$F$11*($H186-'01_Supuestos'!$F$9))-((('01_Supuestos'!E31*$I186)*'01_Supuestos'!$F$11*($H186-'01_Supuestos'!$F$9))*'01_Supuestos'!$F$12)-(('01_Supuestos'!E31*$I186)*'01_Supuestos'!$F$11*$K186)-(IF(('01_Supuestos'!E31*$I186)&gt;0,'01_Supuestos'!$F$15,0)))-($J186*'01_Supuestos'!E33)))*'01_Supuestos'!$F$16)</f>
        <v/>
      </c>
      <c r="W186" s="101">
        <f>((('01_Supuestos'!F31*$I186)*'01_Supuestos'!$F$11*($H186-'01_Supuestos'!$F$9))-((('01_Supuestos'!F31*$I186)*'01_Supuestos'!$F$11*($H186-'01_Supuestos'!$F$9))*'01_Supuestos'!$F$12)-(('01_Supuestos'!F31*$I186)*'01_Supuestos'!$F$11*$K186)-(IF(('01_Supuestos'!F31*$I186)&gt;0,'01_Supuestos'!$F$15,0)))-((('01_Supuestos'!F31*$I186)*'01_Supuestos'!$F$11*($H186-'01_Supuestos'!$F$9))*'01_Supuestos'!$F$18)-($J186*'01_Supuestos'!F32)-(IF('01_Supuestos'!F30=MAX('01_Supuestos'!$C$30:$M$30),'01_Supuestos'!$F$19,0))-(MAX(0,(((('01_Supuestos'!F31*$I186)*'01_Supuestos'!$F$11*($H186-'01_Supuestos'!$F$9))-((('01_Supuestos'!F31*$I186)*'01_Supuestos'!$F$11*($H186-'01_Supuestos'!$F$9))*'01_Supuestos'!$F$12)-(('01_Supuestos'!F31*$I186)*'01_Supuestos'!$F$11*$K186)-(IF(('01_Supuestos'!F31*$I186)&gt;0,'01_Supuestos'!$F$15,0)))-($J186*'01_Supuestos'!F33)))*'01_Supuestos'!$F$16)</f>
        <v/>
      </c>
      <c r="X186" s="101">
        <f>((('01_Supuestos'!G31*$I186)*'01_Supuestos'!$F$11*($H186-'01_Supuestos'!$F$9))-((('01_Supuestos'!G31*$I186)*'01_Supuestos'!$F$11*($H186-'01_Supuestos'!$F$9))*'01_Supuestos'!$F$12)-(('01_Supuestos'!G31*$I186)*'01_Supuestos'!$F$11*$K186)-(IF(('01_Supuestos'!G31*$I186)&gt;0,'01_Supuestos'!$F$15,0)))-((('01_Supuestos'!G31*$I186)*'01_Supuestos'!$F$11*($H186-'01_Supuestos'!$F$9))*'01_Supuestos'!$F$18)-($J186*'01_Supuestos'!G32)-(IF('01_Supuestos'!G30=MAX('01_Supuestos'!$C$30:$M$30),'01_Supuestos'!$F$19,0))-(MAX(0,(((('01_Supuestos'!G31*$I186)*'01_Supuestos'!$F$11*($H186-'01_Supuestos'!$F$9))-((('01_Supuestos'!G31*$I186)*'01_Supuestos'!$F$11*($H186-'01_Supuestos'!$F$9))*'01_Supuestos'!$F$12)-(('01_Supuestos'!G31*$I186)*'01_Supuestos'!$F$11*$K186)-(IF(('01_Supuestos'!G31*$I186)&gt;0,'01_Supuestos'!$F$15,0)))-($J186*'01_Supuestos'!G33)))*'01_Supuestos'!$F$16)</f>
        <v/>
      </c>
      <c r="Y186" s="101">
        <f>((('01_Supuestos'!H31*$I186)*'01_Supuestos'!$F$11*($H186-'01_Supuestos'!$F$9))-((('01_Supuestos'!H31*$I186)*'01_Supuestos'!$F$11*($H186-'01_Supuestos'!$F$9))*'01_Supuestos'!$F$12)-(('01_Supuestos'!H31*$I186)*'01_Supuestos'!$F$11*$K186)-(IF(('01_Supuestos'!H31*$I186)&gt;0,'01_Supuestos'!$F$15,0)))-((('01_Supuestos'!H31*$I186)*'01_Supuestos'!$F$11*($H186-'01_Supuestos'!$F$9))*'01_Supuestos'!$F$18)-($J186*'01_Supuestos'!H32)-(IF('01_Supuestos'!H30=MAX('01_Supuestos'!$C$30:$M$30),'01_Supuestos'!$F$19,0))-(MAX(0,(((('01_Supuestos'!H31*$I186)*'01_Supuestos'!$F$11*($H186-'01_Supuestos'!$F$9))-((('01_Supuestos'!H31*$I186)*'01_Supuestos'!$F$11*($H186-'01_Supuestos'!$F$9))*'01_Supuestos'!$F$12)-(('01_Supuestos'!H31*$I186)*'01_Supuestos'!$F$11*$K186)-(IF(('01_Supuestos'!H31*$I186)&gt;0,'01_Supuestos'!$F$15,0)))-($J186*'01_Supuestos'!H33)))*'01_Supuestos'!$F$16)</f>
        <v/>
      </c>
      <c r="Z186" s="101">
        <f>((('01_Supuestos'!I31*$I186)*'01_Supuestos'!$F$11*($H186-'01_Supuestos'!$F$9))-((('01_Supuestos'!I31*$I186)*'01_Supuestos'!$F$11*($H186-'01_Supuestos'!$F$9))*'01_Supuestos'!$F$12)-(('01_Supuestos'!I31*$I186)*'01_Supuestos'!$F$11*$K186)-(IF(('01_Supuestos'!I31*$I186)&gt;0,'01_Supuestos'!$F$15,0)))-((('01_Supuestos'!I31*$I186)*'01_Supuestos'!$F$11*($H186-'01_Supuestos'!$F$9))*'01_Supuestos'!$F$18)-($J186*'01_Supuestos'!I32)-(IF('01_Supuestos'!I30=MAX('01_Supuestos'!$C$30:$M$30),'01_Supuestos'!$F$19,0))-(MAX(0,(((('01_Supuestos'!I31*$I186)*'01_Supuestos'!$F$11*($H186-'01_Supuestos'!$F$9))-((('01_Supuestos'!I31*$I186)*'01_Supuestos'!$F$11*($H186-'01_Supuestos'!$F$9))*'01_Supuestos'!$F$12)-(('01_Supuestos'!I31*$I186)*'01_Supuestos'!$F$11*$K186)-(IF(('01_Supuestos'!I31*$I186)&gt;0,'01_Supuestos'!$F$15,0)))-($J186*'01_Supuestos'!I33)))*'01_Supuestos'!$F$16)</f>
        <v/>
      </c>
      <c r="AA186" s="101">
        <f>((('01_Supuestos'!J31*$I186)*'01_Supuestos'!$F$11*($H186-'01_Supuestos'!$F$9))-((('01_Supuestos'!J31*$I186)*'01_Supuestos'!$F$11*($H186-'01_Supuestos'!$F$9))*'01_Supuestos'!$F$12)-(('01_Supuestos'!J31*$I186)*'01_Supuestos'!$F$11*$K186)-(IF(('01_Supuestos'!J31*$I186)&gt;0,'01_Supuestos'!$F$15,0)))-((('01_Supuestos'!J31*$I186)*'01_Supuestos'!$F$11*($H186-'01_Supuestos'!$F$9))*'01_Supuestos'!$F$18)-($J186*'01_Supuestos'!J32)-(IF('01_Supuestos'!J30=MAX('01_Supuestos'!$C$30:$M$30),'01_Supuestos'!$F$19,0))-(MAX(0,(((('01_Supuestos'!J31*$I186)*'01_Supuestos'!$F$11*($H186-'01_Supuestos'!$F$9))-((('01_Supuestos'!J31*$I186)*'01_Supuestos'!$F$11*($H186-'01_Supuestos'!$F$9))*'01_Supuestos'!$F$12)-(('01_Supuestos'!J31*$I186)*'01_Supuestos'!$F$11*$K186)-(IF(('01_Supuestos'!J31*$I186)&gt;0,'01_Supuestos'!$F$15,0)))-($J186*'01_Supuestos'!J33)))*'01_Supuestos'!$F$16)</f>
        <v/>
      </c>
      <c r="AB186" s="101">
        <f>((('01_Supuestos'!K31*$I186)*'01_Supuestos'!$F$11*($H186-'01_Supuestos'!$F$9))-((('01_Supuestos'!K31*$I186)*'01_Supuestos'!$F$11*($H186-'01_Supuestos'!$F$9))*'01_Supuestos'!$F$12)-(('01_Supuestos'!K31*$I186)*'01_Supuestos'!$F$11*$K186)-(IF(('01_Supuestos'!K31*$I186)&gt;0,'01_Supuestos'!$F$15,0)))-((('01_Supuestos'!K31*$I186)*'01_Supuestos'!$F$11*($H186-'01_Supuestos'!$F$9))*'01_Supuestos'!$F$18)-($J186*'01_Supuestos'!K32)-(IF('01_Supuestos'!K30=MAX('01_Supuestos'!$C$30:$M$30),'01_Supuestos'!$F$19,0))-(MAX(0,(((('01_Supuestos'!K31*$I186)*'01_Supuestos'!$F$11*($H186-'01_Supuestos'!$F$9))-((('01_Supuestos'!K31*$I186)*'01_Supuestos'!$F$11*($H186-'01_Supuestos'!$F$9))*'01_Supuestos'!$F$12)-(('01_Supuestos'!K31*$I186)*'01_Supuestos'!$F$11*$K186)-(IF(('01_Supuestos'!K31*$I186)&gt;0,'01_Supuestos'!$F$15,0)))-($J186*'01_Supuestos'!K33)))*'01_Supuestos'!$F$16)</f>
        <v/>
      </c>
      <c r="AC186" s="101">
        <f>((('01_Supuestos'!L31*$I186)*'01_Supuestos'!$F$11*($H186-'01_Supuestos'!$F$9))-((('01_Supuestos'!L31*$I186)*'01_Supuestos'!$F$11*($H186-'01_Supuestos'!$F$9))*'01_Supuestos'!$F$12)-(('01_Supuestos'!L31*$I186)*'01_Supuestos'!$F$11*$K186)-(IF(('01_Supuestos'!L31*$I186)&gt;0,'01_Supuestos'!$F$15,0)))-((('01_Supuestos'!L31*$I186)*'01_Supuestos'!$F$11*($H186-'01_Supuestos'!$F$9))*'01_Supuestos'!$F$18)-($J186*'01_Supuestos'!L32)-(IF('01_Supuestos'!L30=MAX('01_Supuestos'!$C$30:$M$30),'01_Supuestos'!$F$19,0))-(MAX(0,(((('01_Supuestos'!L31*$I186)*'01_Supuestos'!$F$11*($H186-'01_Supuestos'!$F$9))-((('01_Supuestos'!L31*$I186)*'01_Supuestos'!$F$11*($H186-'01_Supuestos'!$F$9))*'01_Supuestos'!$F$12)-(('01_Supuestos'!L31*$I186)*'01_Supuestos'!$F$11*$K186)-(IF(('01_Supuestos'!L31*$I186)&gt;0,'01_Supuestos'!$F$15,0)))-($J186*'01_Supuestos'!L33)))*'01_Supuestos'!$F$16)</f>
        <v/>
      </c>
      <c r="AD186" s="101">
        <f>((('01_Supuestos'!M31*$I186)*'01_Supuestos'!$F$11*($H186-'01_Supuestos'!$F$9))-((('01_Supuestos'!M31*$I186)*'01_Supuestos'!$F$11*($H186-'01_Supuestos'!$F$9))*'01_Supuestos'!$F$12)-(('01_Supuestos'!M31*$I186)*'01_Supuestos'!$F$11*$K186)-(IF(('01_Supuestos'!M31*$I186)&gt;0,'01_Supuestos'!$F$15,0)))-((('01_Supuestos'!M31*$I186)*'01_Supuestos'!$F$11*($H186-'01_Supuestos'!$F$9))*'01_Supuestos'!$F$18)-($J186*'01_Supuestos'!M32)-(IF('01_Supuestos'!M30=MAX('01_Supuestos'!$C$30:$M$30),'01_Supuestos'!$F$19,0))-(MAX(0,(((('01_Supuestos'!M31*$I186)*'01_Supuestos'!$F$11*($H186-'01_Supuestos'!$F$9))-((('01_Supuestos'!M31*$I186)*'01_Supuestos'!$F$11*($H186-'01_Supuestos'!$F$9))*'01_Supuestos'!$F$12)-(('01_Supuestos'!M31*$I186)*'01_Supuestos'!$F$11*$K186)-(IF(('01_Supuestos'!M31*$I186)&gt;0,'01_Supuestos'!$F$15,0)))-($J186*'01_Supuestos'!M33)))*'01_Supuestos'!$F$16)</f>
        <v/>
      </c>
      <c r="AE186" s="101">
        <f>0</f>
        <v/>
      </c>
      <c r="AF186" s="108">
        <f>IF(S186&gt;R186,"Appraisal+Decision",IF(S186&lt;R186,"Develop Now","Indiferente"))</f>
        <v/>
      </c>
    </row>
    <row r="187">
      <c r="A187" s="6" t="n">
        <v>157</v>
      </c>
      <c r="B187" s="27">
        <f>RAND()</f>
        <v/>
      </c>
      <c r="C187" s="27">
        <f>RAND()</f>
        <v/>
      </c>
      <c r="D187" s="27">
        <f>RAND()</f>
        <v/>
      </c>
      <c r="E187" s="27">
        <f>RAND()</f>
        <v/>
      </c>
      <c r="F187" s="27">
        <f>RAND()</f>
        <v/>
      </c>
      <c r="G187" s="27">
        <f>RAND()</f>
        <v/>
      </c>
      <c r="H187" s="102">
        <f>IF(B187&lt;($B$11-$B$10)/($B$12-$B$10), $B$10+SQRT(B187*($B$11-$B$10)*($B$12-$B$10)), $B$12-SQRT((1-B187)*($B$12-$B$11)*($B$12-$B$10)))</f>
        <v/>
      </c>
      <c r="I187" s="27">
        <f>MAX(0.1,NORMINV(C187,$B$13,$B$14))</f>
        <v/>
      </c>
      <c r="J187" s="102">
        <f>'01_Supuestos'!$F$13*MAX(0.65,NORMINV(D187,1,$B$15))</f>
        <v/>
      </c>
      <c r="K187" s="102">
        <f>'01_Supuestos'!$F$14*MAX(0.6,NORMINV(E187,1,$B$16))</f>
        <v/>
      </c>
      <c r="L187" s="102">
        <f>--(F187&lt;=$B$5)</f>
        <v/>
      </c>
      <c r="M187" s="102">
        <f>IF(L187=1, IF(G187&lt;=$B$6, "+", "-"), IF(G187&lt;=(1-$B$7), "+", "-"))</f>
        <v/>
      </c>
      <c r="N187" s="103">
        <f>IF(M187="+",'05_Bayes_Arbol'!$B$16,'05_Bayes_Arbol'!$B$17)</f>
        <v/>
      </c>
      <c r="O187" s="102">
        <f>SUMPRODUCT(T187:AD187,'01_Supuestos'!$C$34:$M$34)</f>
        <v/>
      </c>
      <c r="P187" s="102">
        <f>N187*O187 + (1-N187)*$B$9</f>
        <v/>
      </c>
      <c r="Q187" s="102">
        <f>--(P187&gt;0)</f>
        <v/>
      </c>
      <c r="R187" s="102">
        <f>IF(L187=1,O187,$B$9)</f>
        <v/>
      </c>
      <c r="S187" s="102">
        <f>-$B$8 + IF(Q187=1, IF(L187=1,O187,$B$9), 0)</f>
        <v/>
      </c>
      <c r="T187" s="101">
        <f>((('01_Supuestos'!C31*$I187)*'01_Supuestos'!$F$11*($H187-'01_Supuestos'!$F$9))-((('01_Supuestos'!C31*$I187)*'01_Supuestos'!$F$11*($H187-'01_Supuestos'!$F$9))*'01_Supuestos'!$F$12)-(('01_Supuestos'!C31*$I187)*'01_Supuestos'!$F$11*$K187)-(IF(('01_Supuestos'!C31*$I187)&gt;0,'01_Supuestos'!$F$15,0)))-((('01_Supuestos'!C31*$I187)*'01_Supuestos'!$F$11*($H187-'01_Supuestos'!$F$9))*'01_Supuestos'!$F$18)-($J187*'01_Supuestos'!C32)-(IF('01_Supuestos'!C30=MAX('01_Supuestos'!$C$30:$M$30),'01_Supuestos'!$F$19,0))-(MAX(0,(((('01_Supuestos'!C31*$I187)*'01_Supuestos'!$F$11*($H187-'01_Supuestos'!$F$9))-((('01_Supuestos'!C31*$I187)*'01_Supuestos'!$F$11*($H187-'01_Supuestos'!$F$9))*'01_Supuestos'!$F$12)-(('01_Supuestos'!C31*$I187)*'01_Supuestos'!$F$11*$K187)-(IF(('01_Supuestos'!C31*$I187)&gt;0,'01_Supuestos'!$F$15,0)))-($J187*'01_Supuestos'!C33)))*'01_Supuestos'!$F$16)</f>
        <v/>
      </c>
      <c r="U187" s="101">
        <f>((('01_Supuestos'!D31*$I187)*'01_Supuestos'!$F$11*($H187-'01_Supuestos'!$F$9))-((('01_Supuestos'!D31*$I187)*'01_Supuestos'!$F$11*($H187-'01_Supuestos'!$F$9))*'01_Supuestos'!$F$12)-(('01_Supuestos'!D31*$I187)*'01_Supuestos'!$F$11*$K187)-(IF(('01_Supuestos'!D31*$I187)&gt;0,'01_Supuestos'!$F$15,0)))-((('01_Supuestos'!D31*$I187)*'01_Supuestos'!$F$11*($H187-'01_Supuestos'!$F$9))*'01_Supuestos'!$F$18)-($J187*'01_Supuestos'!D32)-(IF('01_Supuestos'!D30=MAX('01_Supuestos'!$C$30:$M$30),'01_Supuestos'!$F$19,0))-(MAX(0,(((('01_Supuestos'!D31*$I187)*'01_Supuestos'!$F$11*($H187-'01_Supuestos'!$F$9))-((('01_Supuestos'!D31*$I187)*'01_Supuestos'!$F$11*($H187-'01_Supuestos'!$F$9))*'01_Supuestos'!$F$12)-(('01_Supuestos'!D31*$I187)*'01_Supuestos'!$F$11*$K187)-(IF(('01_Supuestos'!D31*$I187)&gt;0,'01_Supuestos'!$F$15,0)))-($J187*'01_Supuestos'!D33)))*'01_Supuestos'!$F$16)</f>
        <v/>
      </c>
      <c r="V187" s="101">
        <f>((('01_Supuestos'!E31*$I187)*'01_Supuestos'!$F$11*($H187-'01_Supuestos'!$F$9))-((('01_Supuestos'!E31*$I187)*'01_Supuestos'!$F$11*($H187-'01_Supuestos'!$F$9))*'01_Supuestos'!$F$12)-(('01_Supuestos'!E31*$I187)*'01_Supuestos'!$F$11*$K187)-(IF(('01_Supuestos'!E31*$I187)&gt;0,'01_Supuestos'!$F$15,0)))-((('01_Supuestos'!E31*$I187)*'01_Supuestos'!$F$11*($H187-'01_Supuestos'!$F$9))*'01_Supuestos'!$F$18)-($J187*'01_Supuestos'!E32)-(IF('01_Supuestos'!E30=MAX('01_Supuestos'!$C$30:$M$30),'01_Supuestos'!$F$19,0))-(MAX(0,(((('01_Supuestos'!E31*$I187)*'01_Supuestos'!$F$11*($H187-'01_Supuestos'!$F$9))-((('01_Supuestos'!E31*$I187)*'01_Supuestos'!$F$11*($H187-'01_Supuestos'!$F$9))*'01_Supuestos'!$F$12)-(('01_Supuestos'!E31*$I187)*'01_Supuestos'!$F$11*$K187)-(IF(('01_Supuestos'!E31*$I187)&gt;0,'01_Supuestos'!$F$15,0)))-($J187*'01_Supuestos'!E33)))*'01_Supuestos'!$F$16)</f>
        <v/>
      </c>
      <c r="W187" s="101">
        <f>((('01_Supuestos'!F31*$I187)*'01_Supuestos'!$F$11*($H187-'01_Supuestos'!$F$9))-((('01_Supuestos'!F31*$I187)*'01_Supuestos'!$F$11*($H187-'01_Supuestos'!$F$9))*'01_Supuestos'!$F$12)-(('01_Supuestos'!F31*$I187)*'01_Supuestos'!$F$11*$K187)-(IF(('01_Supuestos'!F31*$I187)&gt;0,'01_Supuestos'!$F$15,0)))-((('01_Supuestos'!F31*$I187)*'01_Supuestos'!$F$11*($H187-'01_Supuestos'!$F$9))*'01_Supuestos'!$F$18)-($J187*'01_Supuestos'!F32)-(IF('01_Supuestos'!F30=MAX('01_Supuestos'!$C$30:$M$30),'01_Supuestos'!$F$19,0))-(MAX(0,(((('01_Supuestos'!F31*$I187)*'01_Supuestos'!$F$11*($H187-'01_Supuestos'!$F$9))-((('01_Supuestos'!F31*$I187)*'01_Supuestos'!$F$11*($H187-'01_Supuestos'!$F$9))*'01_Supuestos'!$F$12)-(('01_Supuestos'!F31*$I187)*'01_Supuestos'!$F$11*$K187)-(IF(('01_Supuestos'!F31*$I187)&gt;0,'01_Supuestos'!$F$15,0)))-($J187*'01_Supuestos'!F33)))*'01_Supuestos'!$F$16)</f>
        <v/>
      </c>
      <c r="X187" s="101">
        <f>((('01_Supuestos'!G31*$I187)*'01_Supuestos'!$F$11*($H187-'01_Supuestos'!$F$9))-((('01_Supuestos'!G31*$I187)*'01_Supuestos'!$F$11*($H187-'01_Supuestos'!$F$9))*'01_Supuestos'!$F$12)-(('01_Supuestos'!G31*$I187)*'01_Supuestos'!$F$11*$K187)-(IF(('01_Supuestos'!G31*$I187)&gt;0,'01_Supuestos'!$F$15,0)))-((('01_Supuestos'!G31*$I187)*'01_Supuestos'!$F$11*($H187-'01_Supuestos'!$F$9))*'01_Supuestos'!$F$18)-($J187*'01_Supuestos'!G32)-(IF('01_Supuestos'!G30=MAX('01_Supuestos'!$C$30:$M$30),'01_Supuestos'!$F$19,0))-(MAX(0,(((('01_Supuestos'!G31*$I187)*'01_Supuestos'!$F$11*($H187-'01_Supuestos'!$F$9))-((('01_Supuestos'!G31*$I187)*'01_Supuestos'!$F$11*($H187-'01_Supuestos'!$F$9))*'01_Supuestos'!$F$12)-(('01_Supuestos'!G31*$I187)*'01_Supuestos'!$F$11*$K187)-(IF(('01_Supuestos'!G31*$I187)&gt;0,'01_Supuestos'!$F$15,0)))-($J187*'01_Supuestos'!G33)))*'01_Supuestos'!$F$16)</f>
        <v/>
      </c>
      <c r="Y187" s="101">
        <f>((('01_Supuestos'!H31*$I187)*'01_Supuestos'!$F$11*($H187-'01_Supuestos'!$F$9))-((('01_Supuestos'!H31*$I187)*'01_Supuestos'!$F$11*($H187-'01_Supuestos'!$F$9))*'01_Supuestos'!$F$12)-(('01_Supuestos'!H31*$I187)*'01_Supuestos'!$F$11*$K187)-(IF(('01_Supuestos'!H31*$I187)&gt;0,'01_Supuestos'!$F$15,0)))-((('01_Supuestos'!H31*$I187)*'01_Supuestos'!$F$11*($H187-'01_Supuestos'!$F$9))*'01_Supuestos'!$F$18)-($J187*'01_Supuestos'!H32)-(IF('01_Supuestos'!H30=MAX('01_Supuestos'!$C$30:$M$30),'01_Supuestos'!$F$19,0))-(MAX(0,(((('01_Supuestos'!H31*$I187)*'01_Supuestos'!$F$11*($H187-'01_Supuestos'!$F$9))-((('01_Supuestos'!H31*$I187)*'01_Supuestos'!$F$11*($H187-'01_Supuestos'!$F$9))*'01_Supuestos'!$F$12)-(('01_Supuestos'!H31*$I187)*'01_Supuestos'!$F$11*$K187)-(IF(('01_Supuestos'!H31*$I187)&gt;0,'01_Supuestos'!$F$15,0)))-($J187*'01_Supuestos'!H33)))*'01_Supuestos'!$F$16)</f>
        <v/>
      </c>
      <c r="Z187" s="101">
        <f>((('01_Supuestos'!I31*$I187)*'01_Supuestos'!$F$11*($H187-'01_Supuestos'!$F$9))-((('01_Supuestos'!I31*$I187)*'01_Supuestos'!$F$11*($H187-'01_Supuestos'!$F$9))*'01_Supuestos'!$F$12)-(('01_Supuestos'!I31*$I187)*'01_Supuestos'!$F$11*$K187)-(IF(('01_Supuestos'!I31*$I187)&gt;0,'01_Supuestos'!$F$15,0)))-((('01_Supuestos'!I31*$I187)*'01_Supuestos'!$F$11*($H187-'01_Supuestos'!$F$9))*'01_Supuestos'!$F$18)-($J187*'01_Supuestos'!I32)-(IF('01_Supuestos'!I30=MAX('01_Supuestos'!$C$30:$M$30),'01_Supuestos'!$F$19,0))-(MAX(0,(((('01_Supuestos'!I31*$I187)*'01_Supuestos'!$F$11*($H187-'01_Supuestos'!$F$9))-((('01_Supuestos'!I31*$I187)*'01_Supuestos'!$F$11*($H187-'01_Supuestos'!$F$9))*'01_Supuestos'!$F$12)-(('01_Supuestos'!I31*$I187)*'01_Supuestos'!$F$11*$K187)-(IF(('01_Supuestos'!I31*$I187)&gt;0,'01_Supuestos'!$F$15,0)))-($J187*'01_Supuestos'!I33)))*'01_Supuestos'!$F$16)</f>
        <v/>
      </c>
      <c r="AA187" s="101">
        <f>((('01_Supuestos'!J31*$I187)*'01_Supuestos'!$F$11*($H187-'01_Supuestos'!$F$9))-((('01_Supuestos'!J31*$I187)*'01_Supuestos'!$F$11*($H187-'01_Supuestos'!$F$9))*'01_Supuestos'!$F$12)-(('01_Supuestos'!J31*$I187)*'01_Supuestos'!$F$11*$K187)-(IF(('01_Supuestos'!J31*$I187)&gt;0,'01_Supuestos'!$F$15,0)))-((('01_Supuestos'!J31*$I187)*'01_Supuestos'!$F$11*($H187-'01_Supuestos'!$F$9))*'01_Supuestos'!$F$18)-($J187*'01_Supuestos'!J32)-(IF('01_Supuestos'!J30=MAX('01_Supuestos'!$C$30:$M$30),'01_Supuestos'!$F$19,0))-(MAX(0,(((('01_Supuestos'!J31*$I187)*'01_Supuestos'!$F$11*($H187-'01_Supuestos'!$F$9))-((('01_Supuestos'!J31*$I187)*'01_Supuestos'!$F$11*($H187-'01_Supuestos'!$F$9))*'01_Supuestos'!$F$12)-(('01_Supuestos'!J31*$I187)*'01_Supuestos'!$F$11*$K187)-(IF(('01_Supuestos'!J31*$I187)&gt;0,'01_Supuestos'!$F$15,0)))-($J187*'01_Supuestos'!J33)))*'01_Supuestos'!$F$16)</f>
        <v/>
      </c>
      <c r="AB187" s="101">
        <f>((('01_Supuestos'!K31*$I187)*'01_Supuestos'!$F$11*($H187-'01_Supuestos'!$F$9))-((('01_Supuestos'!K31*$I187)*'01_Supuestos'!$F$11*($H187-'01_Supuestos'!$F$9))*'01_Supuestos'!$F$12)-(('01_Supuestos'!K31*$I187)*'01_Supuestos'!$F$11*$K187)-(IF(('01_Supuestos'!K31*$I187)&gt;0,'01_Supuestos'!$F$15,0)))-((('01_Supuestos'!K31*$I187)*'01_Supuestos'!$F$11*($H187-'01_Supuestos'!$F$9))*'01_Supuestos'!$F$18)-($J187*'01_Supuestos'!K32)-(IF('01_Supuestos'!K30=MAX('01_Supuestos'!$C$30:$M$30),'01_Supuestos'!$F$19,0))-(MAX(0,(((('01_Supuestos'!K31*$I187)*'01_Supuestos'!$F$11*($H187-'01_Supuestos'!$F$9))-((('01_Supuestos'!K31*$I187)*'01_Supuestos'!$F$11*($H187-'01_Supuestos'!$F$9))*'01_Supuestos'!$F$12)-(('01_Supuestos'!K31*$I187)*'01_Supuestos'!$F$11*$K187)-(IF(('01_Supuestos'!K31*$I187)&gt;0,'01_Supuestos'!$F$15,0)))-($J187*'01_Supuestos'!K33)))*'01_Supuestos'!$F$16)</f>
        <v/>
      </c>
      <c r="AC187" s="101">
        <f>((('01_Supuestos'!L31*$I187)*'01_Supuestos'!$F$11*($H187-'01_Supuestos'!$F$9))-((('01_Supuestos'!L31*$I187)*'01_Supuestos'!$F$11*($H187-'01_Supuestos'!$F$9))*'01_Supuestos'!$F$12)-(('01_Supuestos'!L31*$I187)*'01_Supuestos'!$F$11*$K187)-(IF(('01_Supuestos'!L31*$I187)&gt;0,'01_Supuestos'!$F$15,0)))-((('01_Supuestos'!L31*$I187)*'01_Supuestos'!$F$11*($H187-'01_Supuestos'!$F$9))*'01_Supuestos'!$F$18)-($J187*'01_Supuestos'!L32)-(IF('01_Supuestos'!L30=MAX('01_Supuestos'!$C$30:$M$30),'01_Supuestos'!$F$19,0))-(MAX(0,(((('01_Supuestos'!L31*$I187)*'01_Supuestos'!$F$11*($H187-'01_Supuestos'!$F$9))-((('01_Supuestos'!L31*$I187)*'01_Supuestos'!$F$11*($H187-'01_Supuestos'!$F$9))*'01_Supuestos'!$F$12)-(('01_Supuestos'!L31*$I187)*'01_Supuestos'!$F$11*$K187)-(IF(('01_Supuestos'!L31*$I187)&gt;0,'01_Supuestos'!$F$15,0)))-($J187*'01_Supuestos'!L33)))*'01_Supuestos'!$F$16)</f>
        <v/>
      </c>
      <c r="AD187" s="101">
        <f>((('01_Supuestos'!M31*$I187)*'01_Supuestos'!$F$11*($H187-'01_Supuestos'!$F$9))-((('01_Supuestos'!M31*$I187)*'01_Supuestos'!$F$11*($H187-'01_Supuestos'!$F$9))*'01_Supuestos'!$F$12)-(('01_Supuestos'!M31*$I187)*'01_Supuestos'!$F$11*$K187)-(IF(('01_Supuestos'!M31*$I187)&gt;0,'01_Supuestos'!$F$15,0)))-((('01_Supuestos'!M31*$I187)*'01_Supuestos'!$F$11*($H187-'01_Supuestos'!$F$9))*'01_Supuestos'!$F$18)-($J187*'01_Supuestos'!M32)-(IF('01_Supuestos'!M30=MAX('01_Supuestos'!$C$30:$M$30),'01_Supuestos'!$F$19,0))-(MAX(0,(((('01_Supuestos'!M31*$I187)*'01_Supuestos'!$F$11*($H187-'01_Supuestos'!$F$9))-((('01_Supuestos'!M31*$I187)*'01_Supuestos'!$F$11*($H187-'01_Supuestos'!$F$9))*'01_Supuestos'!$F$12)-(('01_Supuestos'!M31*$I187)*'01_Supuestos'!$F$11*$K187)-(IF(('01_Supuestos'!M31*$I187)&gt;0,'01_Supuestos'!$F$15,0)))-($J187*'01_Supuestos'!M33)))*'01_Supuestos'!$F$16)</f>
        <v/>
      </c>
      <c r="AE187" s="101">
        <f>0</f>
        <v/>
      </c>
      <c r="AF187" s="108">
        <f>IF(S187&gt;R187,"Appraisal+Decision",IF(S187&lt;R187,"Develop Now","Indiferente"))</f>
        <v/>
      </c>
    </row>
    <row r="188">
      <c r="A188" s="6" t="n">
        <v>158</v>
      </c>
      <c r="B188" s="27">
        <f>RAND()</f>
        <v/>
      </c>
      <c r="C188" s="27">
        <f>RAND()</f>
        <v/>
      </c>
      <c r="D188" s="27">
        <f>RAND()</f>
        <v/>
      </c>
      <c r="E188" s="27">
        <f>RAND()</f>
        <v/>
      </c>
      <c r="F188" s="27">
        <f>RAND()</f>
        <v/>
      </c>
      <c r="G188" s="27">
        <f>RAND()</f>
        <v/>
      </c>
      <c r="H188" s="102">
        <f>IF(B188&lt;($B$11-$B$10)/($B$12-$B$10), $B$10+SQRT(B188*($B$11-$B$10)*($B$12-$B$10)), $B$12-SQRT((1-B188)*($B$12-$B$11)*($B$12-$B$10)))</f>
        <v/>
      </c>
      <c r="I188" s="27">
        <f>MAX(0.1,NORMINV(C188,$B$13,$B$14))</f>
        <v/>
      </c>
      <c r="J188" s="102">
        <f>'01_Supuestos'!$F$13*MAX(0.65,NORMINV(D188,1,$B$15))</f>
        <v/>
      </c>
      <c r="K188" s="102">
        <f>'01_Supuestos'!$F$14*MAX(0.6,NORMINV(E188,1,$B$16))</f>
        <v/>
      </c>
      <c r="L188" s="102">
        <f>--(F188&lt;=$B$5)</f>
        <v/>
      </c>
      <c r="M188" s="102">
        <f>IF(L188=1, IF(G188&lt;=$B$6, "+", "-"), IF(G188&lt;=(1-$B$7), "+", "-"))</f>
        <v/>
      </c>
      <c r="N188" s="103">
        <f>IF(M188="+",'05_Bayes_Arbol'!$B$16,'05_Bayes_Arbol'!$B$17)</f>
        <v/>
      </c>
      <c r="O188" s="102">
        <f>SUMPRODUCT(T188:AD188,'01_Supuestos'!$C$34:$M$34)</f>
        <v/>
      </c>
      <c r="P188" s="102">
        <f>N188*O188 + (1-N188)*$B$9</f>
        <v/>
      </c>
      <c r="Q188" s="102">
        <f>--(P188&gt;0)</f>
        <v/>
      </c>
      <c r="R188" s="102">
        <f>IF(L188=1,O188,$B$9)</f>
        <v/>
      </c>
      <c r="S188" s="102">
        <f>-$B$8 + IF(Q188=1, IF(L188=1,O188,$B$9), 0)</f>
        <v/>
      </c>
      <c r="T188" s="101">
        <f>((('01_Supuestos'!C31*$I188)*'01_Supuestos'!$F$11*($H188-'01_Supuestos'!$F$9))-((('01_Supuestos'!C31*$I188)*'01_Supuestos'!$F$11*($H188-'01_Supuestos'!$F$9))*'01_Supuestos'!$F$12)-(('01_Supuestos'!C31*$I188)*'01_Supuestos'!$F$11*$K188)-(IF(('01_Supuestos'!C31*$I188)&gt;0,'01_Supuestos'!$F$15,0)))-((('01_Supuestos'!C31*$I188)*'01_Supuestos'!$F$11*($H188-'01_Supuestos'!$F$9))*'01_Supuestos'!$F$18)-($J188*'01_Supuestos'!C32)-(IF('01_Supuestos'!C30=MAX('01_Supuestos'!$C$30:$M$30),'01_Supuestos'!$F$19,0))-(MAX(0,(((('01_Supuestos'!C31*$I188)*'01_Supuestos'!$F$11*($H188-'01_Supuestos'!$F$9))-((('01_Supuestos'!C31*$I188)*'01_Supuestos'!$F$11*($H188-'01_Supuestos'!$F$9))*'01_Supuestos'!$F$12)-(('01_Supuestos'!C31*$I188)*'01_Supuestos'!$F$11*$K188)-(IF(('01_Supuestos'!C31*$I188)&gt;0,'01_Supuestos'!$F$15,0)))-($J188*'01_Supuestos'!C33)))*'01_Supuestos'!$F$16)</f>
        <v/>
      </c>
      <c r="U188" s="101">
        <f>((('01_Supuestos'!D31*$I188)*'01_Supuestos'!$F$11*($H188-'01_Supuestos'!$F$9))-((('01_Supuestos'!D31*$I188)*'01_Supuestos'!$F$11*($H188-'01_Supuestos'!$F$9))*'01_Supuestos'!$F$12)-(('01_Supuestos'!D31*$I188)*'01_Supuestos'!$F$11*$K188)-(IF(('01_Supuestos'!D31*$I188)&gt;0,'01_Supuestos'!$F$15,0)))-((('01_Supuestos'!D31*$I188)*'01_Supuestos'!$F$11*($H188-'01_Supuestos'!$F$9))*'01_Supuestos'!$F$18)-($J188*'01_Supuestos'!D32)-(IF('01_Supuestos'!D30=MAX('01_Supuestos'!$C$30:$M$30),'01_Supuestos'!$F$19,0))-(MAX(0,(((('01_Supuestos'!D31*$I188)*'01_Supuestos'!$F$11*($H188-'01_Supuestos'!$F$9))-((('01_Supuestos'!D31*$I188)*'01_Supuestos'!$F$11*($H188-'01_Supuestos'!$F$9))*'01_Supuestos'!$F$12)-(('01_Supuestos'!D31*$I188)*'01_Supuestos'!$F$11*$K188)-(IF(('01_Supuestos'!D31*$I188)&gt;0,'01_Supuestos'!$F$15,0)))-($J188*'01_Supuestos'!D33)))*'01_Supuestos'!$F$16)</f>
        <v/>
      </c>
      <c r="V188" s="101">
        <f>((('01_Supuestos'!E31*$I188)*'01_Supuestos'!$F$11*($H188-'01_Supuestos'!$F$9))-((('01_Supuestos'!E31*$I188)*'01_Supuestos'!$F$11*($H188-'01_Supuestos'!$F$9))*'01_Supuestos'!$F$12)-(('01_Supuestos'!E31*$I188)*'01_Supuestos'!$F$11*$K188)-(IF(('01_Supuestos'!E31*$I188)&gt;0,'01_Supuestos'!$F$15,0)))-((('01_Supuestos'!E31*$I188)*'01_Supuestos'!$F$11*($H188-'01_Supuestos'!$F$9))*'01_Supuestos'!$F$18)-($J188*'01_Supuestos'!E32)-(IF('01_Supuestos'!E30=MAX('01_Supuestos'!$C$30:$M$30),'01_Supuestos'!$F$19,0))-(MAX(0,(((('01_Supuestos'!E31*$I188)*'01_Supuestos'!$F$11*($H188-'01_Supuestos'!$F$9))-((('01_Supuestos'!E31*$I188)*'01_Supuestos'!$F$11*($H188-'01_Supuestos'!$F$9))*'01_Supuestos'!$F$12)-(('01_Supuestos'!E31*$I188)*'01_Supuestos'!$F$11*$K188)-(IF(('01_Supuestos'!E31*$I188)&gt;0,'01_Supuestos'!$F$15,0)))-($J188*'01_Supuestos'!E33)))*'01_Supuestos'!$F$16)</f>
        <v/>
      </c>
      <c r="W188" s="101">
        <f>((('01_Supuestos'!F31*$I188)*'01_Supuestos'!$F$11*($H188-'01_Supuestos'!$F$9))-((('01_Supuestos'!F31*$I188)*'01_Supuestos'!$F$11*($H188-'01_Supuestos'!$F$9))*'01_Supuestos'!$F$12)-(('01_Supuestos'!F31*$I188)*'01_Supuestos'!$F$11*$K188)-(IF(('01_Supuestos'!F31*$I188)&gt;0,'01_Supuestos'!$F$15,0)))-((('01_Supuestos'!F31*$I188)*'01_Supuestos'!$F$11*($H188-'01_Supuestos'!$F$9))*'01_Supuestos'!$F$18)-($J188*'01_Supuestos'!F32)-(IF('01_Supuestos'!F30=MAX('01_Supuestos'!$C$30:$M$30),'01_Supuestos'!$F$19,0))-(MAX(0,(((('01_Supuestos'!F31*$I188)*'01_Supuestos'!$F$11*($H188-'01_Supuestos'!$F$9))-((('01_Supuestos'!F31*$I188)*'01_Supuestos'!$F$11*($H188-'01_Supuestos'!$F$9))*'01_Supuestos'!$F$12)-(('01_Supuestos'!F31*$I188)*'01_Supuestos'!$F$11*$K188)-(IF(('01_Supuestos'!F31*$I188)&gt;0,'01_Supuestos'!$F$15,0)))-($J188*'01_Supuestos'!F33)))*'01_Supuestos'!$F$16)</f>
        <v/>
      </c>
      <c r="X188" s="101">
        <f>((('01_Supuestos'!G31*$I188)*'01_Supuestos'!$F$11*($H188-'01_Supuestos'!$F$9))-((('01_Supuestos'!G31*$I188)*'01_Supuestos'!$F$11*($H188-'01_Supuestos'!$F$9))*'01_Supuestos'!$F$12)-(('01_Supuestos'!G31*$I188)*'01_Supuestos'!$F$11*$K188)-(IF(('01_Supuestos'!G31*$I188)&gt;0,'01_Supuestos'!$F$15,0)))-((('01_Supuestos'!G31*$I188)*'01_Supuestos'!$F$11*($H188-'01_Supuestos'!$F$9))*'01_Supuestos'!$F$18)-($J188*'01_Supuestos'!G32)-(IF('01_Supuestos'!G30=MAX('01_Supuestos'!$C$30:$M$30),'01_Supuestos'!$F$19,0))-(MAX(0,(((('01_Supuestos'!G31*$I188)*'01_Supuestos'!$F$11*($H188-'01_Supuestos'!$F$9))-((('01_Supuestos'!G31*$I188)*'01_Supuestos'!$F$11*($H188-'01_Supuestos'!$F$9))*'01_Supuestos'!$F$12)-(('01_Supuestos'!G31*$I188)*'01_Supuestos'!$F$11*$K188)-(IF(('01_Supuestos'!G31*$I188)&gt;0,'01_Supuestos'!$F$15,0)))-($J188*'01_Supuestos'!G33)))*'01_Supuestos'!$F$16)</f>
        <v/>
      </c>
      <c r="Y188" s="101">
        <f>((('01_Supuestos'!H31*$I188)*'01_Supuestos'!$F$11*($H188-'01_Supuestos'!$F$9))-((('01_Supuestos'!H31*$I188)*'01_Supuestos'!$F$11*($H188-'01_Supuestos'!$F$9))*'01_Supuestos'!$F$12)-(('01_Supuestos'!H31*$I188)*'01_Supuestos'!$F$11*$K188)-(IF(('01_Supuestos'!H31*$I188)&gt;0,'01_Supuestos'!$F$15,0)))-((('01_Supuestos'!H31*$I188)*'01_Supuestos'!$F$11*($H188-'01_Supuestos'!$F$9))*'01_Supuestos'!$F$18)-($J188*'01_Supuestos'!H32)-(IF('01_Supuestos'!H30=MAX('01_Supuestos'!$C$30:$M$30),'01_Supuestos'!$F$19,0))-(MAX(0,(((('01_Supuestos'!H31*$I188)*'01_Supuestos'!$F$11*($H188-'01_Supuestos'!$F$9))-((('01_Supuestos'!H31*$I188)*'01_Supuestos'!$F$11*($H188-'01_Supuestos'!$F$9))*'01_Supuestos'!$F$12)-(('01_Supuestos'!H31*$I188)*'01_Supuestos'!$F$11*$K188)-(IF(('01_Supuestos'!H31*$I188)&gt;0,'01_Supuestos'!$F$15,0)))-($J188*'01_Supuestos'!H33)))*'01_Supuestos'!$F$16)</f>
        <v/>
      </c>
      <c r="Z188" s="101">
        <f>((('01_Supuestos'!I31*$I188)*'01_Supuestos'!$F$11*($H188-'01_Supuestos'!$F$9))-((('01_Supuestos'!I31*$I188)*'01_Supuestos'!$F$11*($H188-'01_Supuestos'!$F$9))*'01_Supuestos'!$F$12)-(('01_Supuestos'!I31*$I188)*'01_Supuestos'!$F$11*$K188)-(IF(('01_Supuestos'!I31*$I188)&gt;0,'01_Supuestos'!$F$15,0)))-((('01_Supuestos'!I31*$I188)*'01_Supuestos'!$F$11*($H188-'01_Supuestos'!$F$9))*'01_Supuestos'!$F$18)-($J188*'01_Supuestos'!I32)-(IF('01_Supuestos'!I30=MAX('01_Supuestos'!$C$30:$M$30),'01_Supuestos'!$F$19,0))-(MAX(0,(((('01_Supuestos'!I31*$I188)*'01_Supuestos'!$F$11*($H188-'01_Supuestos'!$F$9))-((('01_Supuestos'!I31*$I188)*'01_Supuestos'!$F$11*($H188-'01_Supuestos'!$F$9))*'01_Supuestos'!$F$12)-(('01_Supuestos'!I31*$I188)*'01_Supuestos'!$F$11*$K188)-(IF(('01_Supuestos'!I31*$I188)&gt;0,'01_Supuestos'!$F$15,0)))-($J188*'01_Supuestos'!I33)))*'01_Supuestos'!$F$16)</f>
        <v/>
      </c>
      <c r="AA188" s="101">
        <f>((('01_Supuestos'!J31*$I188)*'01_Supuestos'!$F$11*($H188-'01_Supuestos'!$F$9))-((('01_Supuestos'!J31*$I188)*'01_Supuestos'!$F$11*($H188-'01_Supuestos'!$F$9))*'01_Supuestos'!$F$12)-(('01_Supuestos'!J31*$I188)*'01_Supuestos'!$F$11*$K188)-(IF(('01_Supuestos'!J31*$I188)&gt;0,'01_Supuestos'!$F$15,0)))-((('01_Supuestos'!J31*$I188)*'01_Supuestos'!$F$11*($H188-'01_Supuestos'!$F$9))*'01_Supuestos'!$F$18)-($J188*'01_Supuestos'!J32)-(IF('01_Supuestos'!J30=MAX('01_Supuestos'!$C$30:$M$30),'01_Supuestos'!$F$19,0))-(MAX(0,(((('01_Supuestos'!J31*$I188)*'01_Supuestos'!$F$11*($H188-'01_Supuestos'!$F$9))-((('01_Supuestos'!J31*$I188)*'01_Supuestos'!$F$11*($H188-'01_Supuestos'!$F$9))*'01_Supuestos'!$F$12)-(('01_Supuestos'!J31*$I188)*'01_Supuestos'!$F$11*$K188)-(IF(('01_Supuestos'!J31*$I188)&gt;0,'01_Supuestos'!$F$15,0)))-($J188*'01_Supuestos'!J33)))*'01_Supuestos'!$F$16)</f>
        <v/>
      </c>
      <c r="AB188" s="101">
        <f>((('01_Supuestos'!K31*$I188)*'01_Supuestos'!$F$11*($H188-'01_Supuestos'!$F$9))-((('01_Supuestos'!K31*$I188)*'01_Supuestos'!$F$11*($H188-'01_Supuestos'!$F$9))*'01_Supuestos'!$F$12)-(('01_Supuestos'!K31*$I188)*'01_Supuestos'!$F$11*$K188)-(IF(('01_Supuestos'!K31*$I188)&gt;0,'01_Supuestos'!$F$15,0)))-((('01_Supuestos'!K31*$I188)*'01_Supuestos'!$F$11*($H188-'01_Supuestos'!$F$9))*'01_Supuestos'!$F$18)-($J188*'01_Supuestos'!K32)-(IF('01_Supuestos'!K30=MAX('01_Supuestos'!$C$30:$M$30),'01_Supuestos'!$F$19,0))-(MAX(0,(((('01_Supuestos'!K31*$I188)*'01_Supuestos'!$F$11*($H188-'01_Supuestos'!$F$9))-((('01_Supuestos'!K31*$I188)*'01_Supuestos'!$F$11*($H188-'01_Supuestos'!$F$9))*'01_Supuestos'!$F$12)-(('01_Supuestos'!K31*$I188)*'01_Supuestos'!$F$11*$K188)-(IF(('01_Supuestos'!K31*$I188)&gt;0,'01_Supuestos'!$F$15,0)))-($J188*'01_Supuestos'!K33)))*'01_Supuestos'!$F$16)</f>
        <v/>
      </c>
      <c r="AC188" s="101">
        <f>((('01_Supuestos'!L31*$I188)*'01_Supuestos'!$F$11*($H188-'01_Supuestos'!$F$9))-((('01_Supuestos'!L31*$I188)*'01_Supuestos'!$F$11*($H188-'01_Supuestos'!$F$9))*'01_Supuestos'!$F$12)-(('01_Supuestos'!L31*$I188)*'01_Supuestos'!$F$11*$K188)-(IF(('01_Supuestos'!L31*$I188)&gt;0,'01_Supuestos'!$F$15,0)))-((('01_Supuestos'!L31*$I188)*'01_Supuestos'!$F$11*($H188-'01_Supuestos'!$F$9))*'01_Supuestos'!$F$18)-($J188*'01_Supuestos'!L32)-(IF('01_Supuestos'!L30=MAX('01_Supuestos'!$C$30:$M$30),'01_Supuestos'!$F$19,0))-(MAX(0,(((('01_Supuestos'!L31*$I188)*'01_Supuestos'!$F$11*($H188-'01_Supuestos'!$F$9))-((('01_Supuestos'!L31*$I188)*'01_Supuestos'!$F$11*($H188-'01_Supuestos'!$F$9))*'01_Supuestos'!$F$12)-(('01_Supuestos'!L31*$I188)*'01_Supuestos'!$F$11*$K188)-(IF(('01_Supuestos'!L31*$I188)&gt;0,'01_Supuestos'!$F$15,0)))-($J188*'01_Supuestos'!L33)))*'01_Supuestos'!$F$16)</f>
        <v/>
      </c>
      <c r="AD188" s="101">
        <f>((('01_Supuestos'!M31*$I188)*'01_Supuestos'!$F$11*($H188-'01_Supuestos'!$F$9))-((('01_Supuestos'!M31*$I188)*'01_Supuestos'!$F$11*($H188-'01_Supuestos'!$F$9))*'01_Supuestos'!$F$12)-(('01_Supuestos'!M31*$I188)*'01_Supuestos'!$F$11*$K188)-(IF(('01_Supuestos'!M31*$I188)&gt;0,'01_Supuestos'!$F$15,0)))-((('01_Supuestos'!M31*$I188)*'01_Supuestos'!$F$11*($H188-'01_Supuestos'!$F$9))*'01_Supuestos'!$F$18)-($J188*'01_Supuestos'!M32)-(IF('01_Supuestos'!M30=MAX('01_Supuestos'!$C$30:$M$30),'01_Supuestos'!$F$19,0))-(MAX(0,(((('01_Supuestos'!M31*$I188)*'01_Supuestos'!$F$11*($H188-'01_Supuestos'!$F$9))-((('01_Supuestos'!M31*$I188)*'01_Supuestos'!$F$11*($H188-'01_Supuestos'!$F$9))*'01_Supuestos'!$F$12)-(('01_Supuestos'!M31*$I188)*'01_Supuestos'!$F$11*$K188)-(IF(('01_Supuestos'!M31*$I188)&gt;0,'01_Supuestos'!$F$15,0)))-($J188*'01_Supuestos'!M33)))*'01_Supuestos'!$F$16)</f>
        <v/>
      </c>
      <c r="AE188" s="101">
        <f>0</f>
        <v/>
      </c>
      <c r="AF188" s="108">
        <f>IF(S188&gt;R188,"Appraisal+Decision",IF(S188&lt;R188,"Develop Now","Indiferente"))</f>
        <v/>
      </c>
    </row>
    <row r="189">
      <c r="A189" s="6" t="n">
        <v>159</v>
      </c>
      <c r="B189" s="27">
        <f>RAND()</f>
        <v/>
      </c>
      <c r="C189" s="27">
        <f>RAND()</f>
        <v/>
      </c>
      <c r="D189" s="27">
        <f>RAND()</f>
        <v/>
      </c>
      <c r="E189" s="27">
        <f>RAND()</f>
        <v/>
      </c>
      <c r="F189" s="27">
        <f>RAND()</f>
        <v/>
      </c>
      <c r="G189" s="27">
        <f>RAND()</f>
        <v/>
      </c>
      <c r="H189" s="102">
        <f>IF(B189&lt;($B$11-$B$10)/($B$12-$B$10), $B$10+SQRT(B189*($B$11-$B$10)*($B$12-$B$10)), $B$12-SQRT((1-B189)*($B$12-$B$11)*($B$12-$B$10)))</f>
        <v/>
      </c>
      <c r="I189" s="27">
        <f>MAX(0.1,NORMINV(C189,$B$13,$B$14))</f>
        <v/>
      </c>
      <c r="J189" s="102">
        <f>'01_Supuestos'!$F$13*MAX(0.65,NORMINV(D189,1,$B$15))</f>
        <v/>
      </c>
      <c r="K189" s="102">
        <f>'01_Supuestos'!$F$14*MAX(0.6,NORMINV(E189,1,$B$16))</f>
        <v/>
      </c>
      <c r="L189" s="102">
        <f>--(F189&lt;=$B$5)</f>
        <v/>
      </c>
      <c r="M189" s="102">
        <f>IF(L189=1, IF(G189&lt;=$B$6, "+", "-"), IF(G189&lt;=(1-$B$7), "+", "-"))</f>
        <v/>
      </c>
      <c r="N189" s="103">
        <f>IF(M189="+",'05_Bayes_Arbol'!$B$16,'05_Bayes_Arbol'!$B$17)</f>
        <v/>
      </c>
      <c r="O189" s="102">
        <f>SUMPRODUCT(T189:AD189,'01_Supuestos'!$C$34:$M$34)</f>
        <v/>
      </c>
      <c r="P189" s="102">
        <f>N189*O189 + (1-N189)*$B$9</f>
        <v/>
      </c>
      <c r="Q189" s="102">
        <f>--(P189&gt;0)</f>
        <v/>
      </c>
      <c r="R189" s="102">
        <f>IF(L189=1,O189,$B$9)</f>
        <v/>
      </c>
      <c r="S189" s="102">
        <f>-$B$8 + IF(Q189=1, IF(L189=1,O189,$B$9), 0)</f>
        <v/>
      </c>
      <c r="T189" s="101">
        <f>((('01_Supuestos'!C31*$I189)*'01_Supuestos'!$F$11*($H189-'01_Supuestos'!$F$9))-((('01_Supuestos'!C31*$I189)*'01_Supuestos'!$F$11*($H189-'01_Supuestos'!$F$9))*'01_Supuestos'!$F$12)-(('01_Supuestos'!C31*$I189)*'01_Supuestos'!$F$11*$K189)-(IF(('01_Supuestos'!C31*$I189)&gt;0,'01_Supuestos'!$F$15,0)))-((('01_Supuestos'!C31*$I189)*'01_Supuestos'!$F$11*($H189-'01_Supuestos'!$F$9))*'01_Supuestos'!$F$18)-($J189*'01_Supuestos'!C32)-(IF('01_Supuestos'!C30=MAX('01_Supuestos'!$C$30:$M$30),'01_Supuestos'!$F$19,0))-(MAX(0,(((('01_Supuestos'!C31*$I189)*'01_Supuestos'!$F$11*($H189-'01_Supuestos'!$F$9))-((('01_Supuestos'!C31*$I189)*'01_Supuestos'!$F$11*($H189-'01_Supuestos'!$F$9))*'01_Supuestos'!$F$12)-(('01_Supuestos'!C31*$I189)*'01_Supuestos'!$F$11*$K189)-(IF(('01_Supuestos'!C31*$I189)&gt;0,'01_Supuestos'!$F$15,0)))-($J189*'01_Supuestos'!C33)))*'01_Supuestos'!$F$16)</f>
        <v/>
      </c>
      <c r="U189" s="101">
        <f>((('01_Supuestos'!D31*$I189)*'01_Supuestos'!$F$11*($H189-'01_Supuestos'!$F$9))-((('01_Supuestos'!D31*$I189)*'01_Supuestos'!$F$11*($H189-'01_Supuestos'!$F$9))*'01_Supuestos'!$F$12)-(('01_Supuestos'!D31*$I189)*'01_Supuestos'!$F$11*$K189)-(IF(('01_Supuestos'!D31*$I189)&gt;0,'01_Supuestos'!$F$15,0)))-((('01_Supuestos'!D31*$I189)*'01_Supuestos'!$F$11*($H189-'01_Supuestos'!$F$9))*'01_Supuestos'!$F$18)-($J189*'01_Supuestos'!D32)-(IF('01_Supuestos'!D30=MAX('01_Supuestos'!$C$30:$M$30),'01_Supuestos'!$F$19,0))-(MAX(0,(((('01_Supuestos'!D31*$I189)*'01_Supuestos'!$F$11*($H189-'01_Supuestos'!$F$9))-((('01_Supuestos'!D31*$I189)*'01_Supuestos'!$F$11*($H189-'01_Supuestos'!$F$9))*'01_Supuestos'!$F$12)-(('01_Supuestos'!D31*$I189)*'01_Supuestos'!$F$11*$K189)-(IF(('01_Supuestos'!D31*$I189)&gt;0,'01_Supuestos'!$F$15,0)))-($J189*'01_Supuestos'!D33)))*'01_Supuestos'!$F$16)</f>
        <v/>
      </c>
      <c r="V189" s="101">
        <f>((('01_Supuestos'!E31*$I189)*'01_Supuestos'!$F$11*($H189-'01_Supuestos'!$F$9))-((('01_Supuestos'!E31*$I189)*'01_Supuestos'!$F$11*($H189-'01_Supuestos'!$F$9))*'01_Supuestos'!$F$12)-(('01_Supuestos'!E31*$I189)*'01_Supuestos'!$F$11*$K189)-(IF(('01_Supuestos'!E31*$I189)&gt;0,'01_Supuestos'!$F$15,0)))-((('01_Supuestos'!E31*$I189)*'01_Supuestos'!$F$11*($H189-'01_Supuestos'!$F$9))*'01_Supuestos'!$F$18)-($J189*'01_Supuestos'!E32)-(IF('01_Supuestos'!E30=MAX('01_Supuestos'!$C$30:$M$30),'01_Supuestos'!$F$19,0))-(MAX(0,(((('01_Supuestos'!E31*$I189)*'01_Supuestos'!$F$11*($H189-'01_Supuestos'!$F$9))-((('01_Supuestos'!E31*$I189)*'01_Supuestos'!$F$11*($H189-'01_Supuestos'!$F$9))*'01_Supuestos'!$F$12)-(('01_Supuestos'!E31*$I189)*'01_Supuestos'!$F$11*$K189)-(IF(('01_Supuestos'!E31*$I189)&gt;0,'01_Supuestos'!$F$15,0)))-($J189*'01_Supuestos'!E33)))*'01_Supuestos'!$F$16)</f>
        <v/>
      </c>
      <c r="W189" s="101">
        <f>((('01_Supuestos'!F31*$I189)*'01_Supuestos'!$F$11*($H189-'01_Supuestos'!$F$9))-((('01_Supuestos'!F31*$I189)*'01_Supuestos'!$F$11*($H189-'01_Supuestos'!$F$9))*'01_Supuestos'!$F$12)-(('01_Supuestos'!F31*$I189)*'01_Supuestos'!$F$11*$K189)-(IF(('01_Supuestos'!F31*$I189)&gt;0,'01_Supuestos'!$F$15,0)))-((('01_Supuestos'!F31*$I189)*'01_Supuestos'!$F$11*($H189-'01_Supuestos'!$F$9))*'01_Supuestos'!$F$18)-($J189*'01_Supuestos'!F32)-(IF('01_Supuestos'!F30=MAX('01_Supuestos'!$C$30:$M$30),'01_Supuestos'!$F$19,0))-(MAX(0,(((('01_Supuestos'!F31*$I189)*'01_Supuestos'!$F$11*($H189-'01_Supuestos'!$F$9))-((('01_Supuestos'!F31*$I189)*'01_Supuestos'!$F$11*($H189-'01_Supuestos'!$F$9))*'01_Supuestos'!$F$12)-(('01_Supuestos'!F31*$I189)*'01_Supuestos'!$F$11*$K189)-(IF(('01_Supuestos'!F31*$I189)&gt;0,'01_Supuestos'!$F$15,0)))-($J189*'01_Supuestos'!F33)))*'01_Supuestos'!$F$16)</f>
        <v/>
      </c>
      <c r="X189" s="101">
        <f>((('01_Supuestos'!G31*$I189)*'01_Supuestos'!$F$11*($H189-'01_Supuestos'!$F$9))-((('01_Supuestos'!G31*$I189)*'01_Supuestos'!$F$11*($H189-'01_Supuestos'!$F$9))*'01_Supuestos'!$F$12)-(('01_Supuestos'!G31*$I189)*'01_Supuestos'!$F$11*$K189)-(IF(('01_Supuestos'!G31*$I189)&gt;0,'01_Supuestos'!$F$15,0)))-((('01_Supuestos'!G31*$I189)*'01_Supuestos'!$F$11*($H189-'01_Supuestos'!$F$9))*'01_Supuestos'!$F$18)-($J189*'01_Supuestos'!G32)-(IF('01_Supuestos'!G30=MAX('01_Supuestos'!$C$30:$M$30),'01_Supuestos'!$F$19,0))-(MAX(0,(((('01_Supuestos'!G31*$I189)*'01_Supuestos'!$F$11*($H189-'01_Supuestos'!$F$9))-((('01_Supuestos'!G31*$I189)*'01_Supuestos'!$F$11*($H189-'01_Supuestos'!$F$9))*'01_Supuestos'!$F$12)-(('01_Supuestos'!G31*$I189)*'01_Supuestos'!$F$11*$K189)-(IF(('01_Supuestos'!G31*$I189)&gt;0,'01_Supuestos'!$F$15,0)))-($J189*'01_Supuestos'!G33)))*'01_Supuestos'!$F$16)</f>
        <v/>
      </c>
      <c r="Y189" s="101">
        <f>((('01_Supuestos'!H31*$I189)*'01_Supuestos'!$F$11*($H189-'01_Supuestos'!$F$9))-((('01_Supuestos'!H31*$I189)*'01_Supuestos'!$F$11*($H189-'01_Supuestos'!$F$9))*'01_Supuestos'!$F$12)-(('01_Supuestos'!H31*$I189)*'01_Supuestos'!$F$11*$K189)-(IF(('01_Supuestos'!H31*$I189)&gt;0,'01_Supuestos'!$F$15,0)))-((('01_Supuestos'!H31*$I189)*'01_Supuestos'!$F$11*($H189-'01_Supuestos'!$F$9))*'01_Supuestos'!$F$18)-($J189*'01_Supuestos'!H32)-(IF('01_Supuestos'!H30=MAX('01_Supuestos'!$C$30:$M$30),'01_Supuestos'!$F$19,0))-(MAX(0,(((('01_Supuestos'!H31*$I189)*'01_Supuestos'!$F$11*($H189-'01_Supuestos'!$F$9))-((('01_Supuestos'!H31*$I189)*'01_Supuestos'!$F$11*($H189-'01_Supuestos'!$F$9))*'01_Supuestos'!$F$12)-(('01_Supuestos'!H31*$I189)*'01_Supuestos'!$F$11*$K189)-(IF(('01_Supuestos'!H31*$I189)&gt;0,'01_Supuestos'!$F$15,0)))-($J189*'01_Supuestos'!H33)))*'01_Supuestos'!$F$16)</f>
        <v/>
      </c>
      <c r="Z189" s="101">
        <f>((('01_Supuestos'!I31*$I189)*'01_Supuestos'!$F$11*($H189-'01_Supuestos'!$F$9))-((('01_Supuestos'!I31*$I189)*'01_Supuestos'!$F$11*($H189-'01_Supuestos'!$F$9))*'01_Supuestos'!$F$12)-(('01_Supuestos'!I31*$I189)*'01_Supuestos'!$F$11*$K189)-(IF(('01_Supuestos'!I31*$I189)&gt;0,'01_Supuestos'!$F$15,0)))-((('01_Supuestos'!I31*$I189)*'01_Supuestos'!$F$11*($H189-'01_Supuestos'!$F$9))*'01_Supuestos'!$F$18)-($J189*'01_Supuestos'!I32)-(IF('01_Supuestos'!I30=MAX('01_Supuestos'!$C$30:$M$30),'01_Supuestos'!$F$19,0))-(MAX(0,(((('01_Supuestos'!I31*$I189)*'01_Supuestos'!$F$11*($H189-'01_Supuestos'!$F$9))-((('01_Supuestos'!I31*$I189)*'01_Supuestos'!$F$11*($H189-'01_Supuestos'!$F$9))*'01_Supuestos'!$F$12)-(('01_Supuestos'!I31*$I189)*'01_Supuestos'!$F$11*$K189)-(IF(('01_Supuestos'!I31*$I189)&gt;0,'01_Supuestos'!$F$15,0)))-($J189*'01_Supuestos'!I33)))*'01_Supuestos'!$F$16)</f>
        <v/>
      </c>
      <c r="AA189" s="101">
        <f>((('01_Supuestos'!J31*$I189)*'01_Supuestos'!$F$11*($H189-'01_Supuestos'!$F$9))-((('01_Supuestos'!J31*$I189)*'01_Supuestos'!$F$11*($H189-'01_Supuestos'!$F$9))*'01_Supuestos'!$F$12)-(('01_Supuestos'!J31*$I189)*'01_Supuestos'!$F$11*$K189)-(IF(('01_Supuestos'!J31*$I189)&gt;0,'01_Supuestos'!$F$15,0)))-((('01_Supuestos'!J31*$I189)*'01_Supuestos'!$F$11*($H189-'01_Supuestos'!$F$9))*'01_Supuestos'!$F$18)-($J189*'01_Supuestos'!J32)-(IF('01_Supuestos'!J30=MAX('01_Supuestos'!$C$30:$M$30),'01_Supuestos'!$F$19,0))-(MAX(0,(((('01_Supuestos'!J31*$I189)*'01_Supuestos'!$F$11*($H189-'01_Supuestos'!$F$9))-((('01_Supuestos'!J31*$I189)*'01_Supuestos'!$F$11*($H189-'01_Supuestos'!$F$9))*'01_Supuestos'!$F$12)-(('01_Supuestos'!J31*$I189)*'01_Supuestos'!$F$11*$K189)-(IF(('01_Supuestos'!J31*$I189)&gt;0,'01_Supuestos'!$F$15,0)))-($J189*'01_Supuestos'!J33)))*'01_Supuestos'!$F$16)</f>
        <v/>
      </c>
      <c r="AB189" s="101">
        <f>((('01_Supuestos'!K31*$I189)*'01_Supuestos'!$F$11*($H189-'01_Supuestos'!$F$9))-((('01_Supuestos'!K31*$I189)*'01_Supuestos'!$F$11*($H189-'01_Supuestos'!$F$9))*'01_Supuestos'!$F$12)-(('01_Supuestos'!K31*$I189)*'01_Supuestos'!$F$11*$K189)-(IF(('01_Supuestos'!K31*$I189)&gt;0,'01_Supuestos'!$F$15,0)))-((('01_Supuestos'!K31*$I189)*'01_Supuestos'!$F$11*($H189-'01_Supuestos'!$F$9))*'01_Supuestos'!$F$18)-($J189*'01_Supuestos'!K32)-(IF('01_Supuestos'!K30=MAX('01_Supuestos'!$C$30:$M$30),'01_Supuestos'!$F$19,0))-(MAX(0,(((('01_Supuestos'!K31*$I189)*'01_Supuestos'!$F$11*($H189-'01_Supuestos'!$F$9))-((('01_Supuestos'!K31*$I189)*'01_Supuestos'!$F$11*($H189-'01_Supuestos'!$F$9))*'01_Supuestos'!$F$12)-(('01_Supuestos'!K31*$I189)*'01_Supuestos'!$F$11*$K189)-(IF(('01_Supuestos'!K31*$I189)&gt;0,'01_Supuestos'!$F$15,0)))-($J189*'01_Supuestos'!K33)))*'01_Supuestos'!$F$16)</f>
        <v/>
      </c>
      <c r="AC189" s="101">
        <f>((('01_Supuestos'!L31*$I189)*'01_Supuestos'!$F$11*($H189-'01_Supuestos'!$F$9))-((('01_Supuestos'!L31*$I189)*'01_Supuestos'!$F$11*($H189-'01_Supuestos'!$F$9))*'01_Supuestos'!$F$12)-(('01_Supuestos'!L31*$I189)*'01_Supuestos'!$F$11*$K189)-(IF(('01_Supuestos'!L31*$I189)&gt;0,'01_Supuestos'!$F$15,0)))-((('01_Supuestos'!L31*$I189)*'01_Supuestos'!$F$11*($H189-'01_Supuestos'!$F$9))*'01_Supuestos'!$F$18)-($J189*'01_Supuestos'!L32)-(IF('01_Supuestos'!L30=MAX('01_Supuestos'!$C$30:$M$30),'01_Supuestos'!$F$19,0))-(MAX(0,(((('01_Supuestos'!L31*$I189)*'01_Supuestos'!$F$11*($H189-'01_Supuestos'!$F$9))-((('01_Supuestos'!L31*$I189)*'01_Supuestos'!$F$11*($H189-'01_Supuestos'!$F$9))*'01_Supuestos'!$F$12)-(('01_Supuestos'!L31*$I189)*'01_Supuestos'!$F$11*$K189)-(IF(('01_Supuestos'!L31*$I189)&gt;0,'01_Supuestos'!$F$15,0)))-($J189*'01_Supuestos'!L33)))*'01_Supuestos'!$F$16)</f>
        <v/>
      </c>
      <c r="AD189" s="101">
        <f>((('01_Supuestos'!M31*$I189)*'01_Supuestos'!$F$11*($H189-'01_Supuestos'!$F$9))-((('01_Supuestos'!M31*$I189)*'01_Supuestos'!$F$11*($H189-'01_Supuestos'!$F$9))*'01_Supuestos'!$F$12)-(('01_Supuestos'!M31*$I189)*'01_Supuestos'!$F$11*$K189)-(IF(('01_Supuestos'!M31*$I189)&gt;0,'01_Supuestos'!$F$15,0)))-((('01_Supuestos'!M31*$I189)*'01_Supuestos'!$F$11*($H189-'01_Supuestos'!$F$9))*'01_Supuestos'!$F$18)-($J189*'01_Supuestos'!M32)-(IF('01_Supuestos'!M30=MAX('01_Supuestos'!$C$30:$M$30),'01_Supuestos'!$F$19,0))-(MAX(0,(((('01_Supuestos'!M31*$I189)*'01_Supuestos'!$F$11*($H189-'01_Supuestos'!$F$9))-((('01_Supuestos'!M31*$I189)*'01_Supuestos'!$F$11*($H189-'01_Supuestos'!$F$9))*'01_Supuestos'!$F$12)-(('01_Supuestos'!M31*$I189)*'01_Supuestos'!$F$11*$K189)-(IF(('01_Supuestos'!M31*$I189)&gt;0,'01_Supuestos'!$F$15,0)))-($J189*'01_Supuestos'!M33)))*'01_Supuestos'!$F$16)</f>
        <v/>
      </c>
      <c r="AE189" s="101">
        <f>0</f>
        <v/>
      </c>
      <c r="AF189" s="108">
        <f>IF(S189&gt;R189,"Appraisal+Decision",IF(S189&lt;R189,"Develop Now","Indiferente"))</f>
        <v/>
      </c>
    </row>
    <row r="190">
      <c r="A190" s="6" t="n">
        <v>160</v>
      </c>
      <c r="B190" s="27">
        <f>RAND()</f>
        <v/>
      </c>
      <c r="C190" s="27">
        <f>RAND()</f>
        <v/>
      </c>
      <c r="D190" s="27">
        <f>RAND()</f>
        <v/>
      </c>
      <c r="E190" s="27">
        <f>RAND()</f>
        <v/>
      </c>
      <c r="F190" s="27">
        <f>RAND()</f>
        <v/>
      </c>
      <c r="G190" s="27">
        <f>RAND()</f>
        <v/>
      </c>
      <c r="H190" s="102">
        <f>IF(B190&lt;($B$11-$B$10)/($B$12-$B$10), $B$10+SQRT(B190*($B$11-$B$10)*($B$12-$B$10)), $B$12-SQRT((1-B190)*($B$12-$B$11)*($B$12-$B$10)))</f>
        <v/>
      </c>
      <c r="I190" s="27">
        <f>MAX(0.1,NORMINV(C190,$B$13,$B$14))</f>
        <v/>
      </c>
      <c r="J190" s="102">
        <f>'01_Supuestos'!$F$13*MAX(0.65,NORMINV(D190,1,$B$15))</f>
        <v/>
      </c>
      <c r="K190" s="102">
        <f>'01_Supuestos'!$F$14*MAX(0.6,NORMINV(E190,1,$B$16))</f>
        <v/>
      </c>
      <c r="L190" s="102">
        <f>--(F190&lt;=$B$5)</f>
        <v/>
      </c>
      <c r="M190" s="102">
        <f>IF(L190=1, IF(G190&lt;=$B$6, "+", "-"), IF(G190&lt;=(1-$B$7), "+", "-"))</f>
        <v/>
      </c>
      <c r="N190" s="103">
        <f>IF(M190="+",'05_Bayes_Arbol'!$B$16,'05_Bayes_Arbol'!$B$17)</f>
        <v/>
      </c>
      <c r="O190" s="102">
        <f>SUMPRODUCT(T190:AD190,'01_Supuestos'!$C$34:$M$34)</f>
        <v/>
      </c>
      <c r="P190" s="102">
        <f>N190*O190 + (1-N190)*$B$9</f>
        <v/>
      </c>
      <c r="Q190" s="102">
        <f>--(P190&gt;0)</f>
        <v/>
      </c>
      <c r="R190" s="102">
        <f>IF(L190=1,O190,$B$9)</f>
        <v/>
      </c>
      <c r="S190" s="102">
        <f>-$B$8 + IF(Q190=1, IF(L190=1,O190,$B$9), 0)</f>
        <v/>
      </c>
      <c r="T190" s="101">
        <f>((('01_Supuestos'!C31*$I190)*'01_Supuestos'!$F$11*($H190-'01_Supuestos'!$F$9))-((('01_Supuestos'!C31*$I190)*'01_Supuestos'!$F$11*($H190-'01_Supuestos'!$F$9))*'01_Supuestos'!$F$12)-(('01_Supuestos'!C31*$I190)*'01_Supuestos'!$F$11*$K190)-(IF(('01_Supuestos'!C31*$I190)&gt;0,'01_Supuestos'!$F$15,0)))-((('01_Supuestos'!C31*$I190)*'01_Supuestos'!$F$11*($H190-'01_Supuestos'!$F$9))*'01_Supuestos'!$F$18)-($J190*'01_Supuestos'!C32)-(IF('01_Supuestos'!C30=MAX('01_Supuestos'!$C$30:$M$30),'01_Supuestos'!$F$19,0))-(MAX(0,(((('01_Supuestos'!C31*$I190)*'01_Supuestos'!$F$11*($H190-'01_Supuestos'!$F$9))-((('01_Supuestos'!C31*$I190)*'01_Supuestos'!$F$11*($H190-'01_Supuestos'!$F$9))*'01_Supuestos'!$F$12)-(('01_Supuestos'!C31*$I190)*'01_Supuestos'!$F$11*$K190)-(IF(('01_Supuestos'!C31*$I190)&gt;0,'01_Supuestos'!$F$15,0)))-($J190*'01_Supuestos'!C33)))*'01_Supuestos'!$F$16)</f>
        <v/>
      </c>
      <c r="U190" s="101">
        <f>((('01_Supuestos'!D31*$I190)*'01_Supuestos'!$F$11*($H190-'01_Supuestos'!$F$9))-((('01_Supuestos'!D31*$I190)*'01_Supuestos'!$F$11*($H190-'01_Supuestos'!$F$9))*'01_Supuestos'!$F$12)-(('01_Supuestos'!D31*$I190)*'01_Supuestos'!$F$11*$K190)-(IF(('01_Supuestos'!D31*$I190)&gt;0,'01_Supuestos'!$F$15,0)))-((('01_Supuestos'!D31*$I190)*'01_Supuestos'!$F$11*($H190-'01_Supuestos'!$F$9))*'01_Supuestos'!$F$18)-($J190*'01_Supuestos'!D32)-(IF('01_Supuestos'!D30=MAX('01_Supuestos'!$C$30:$M$30),'01_Supuestos'!$F$19,0))-(MAX(0,(((('01_Supuestos'!D31*$I190)*'01_Supuestos'!$F$11*($H190-'01_Supuestos'!$F$9))-((('01_Supuestos'!D31*$I190)*'01_Supuestos'!$F$11*($H190-'01_Supuestos'!$F$9))*'01_Supuestos'!$F$12)-(('01_Supuestos'!D31*$I190)*'01_Supuestos'!$F$11*$K190)-(IF(('01_Supuestos'!D31*$I190)&gt;0,'01_Supuestos'!$F$15,0)))-($J190*'01_Supuestos'!D33)))*'01_Supuestos'!$F$16)</f>
        <v/>
      </c>
      <c r="V190" s="101">
        <f>((('01_Supuestos'!E31*$I190)*'01_Supuestos'!$F$11*($H190-'01_Supuestos'!$F$9))-((('01_Supuestos'!E31*$I190)*'01_Supuestos'!$F$11*($H190-'01_Supuestos'!$F$9))*'01_Supuestos'!$F$12)-(('01_Supuestos'!E31*$I190)*'01_Supuestos'!$F$11*$K190)-(IF(('01_Supuestos'!E31*$I190)&gt;0,'01_Supuestos'!$F$15,0)))-((('01_Supuestos'!E31*$I190)*'01_Supuestos'!$F$11*($H190-'01_Supuestos'!$F$9))*'01_Supuestos'!$F$18)-($J190*'01_Supuestos'!E32)-(IF('01_Supuestos'!E30=MAX('01_Supuestos'!$C$30:$M$30),'01_Supuestos'!$F$19,0))-(MAX(0,(((('01_Supuestos'!E31*$I190)*'01_Supuestos'!$F$11*($H190-'01_Supuestos'!$F$9))-((('01_Supuestos'!E31*$I190)*'01_Supuestos'!$F$11*($H190-'01_Supuestos'!$F$9))*'01_Supuestos'!$F$12)-(('01_Supuestos'!E31*$I190)*'01_Supuestos'!$F$11*$K190)-(IF(('01_Supuestos'!E31*$I190)&gt;0,'01_Supuestos'!$F$15,0)))-($J190*'01_Supuestos'!E33)))*'01_Supuestos'!$F$16)</f>
        <v/>
      </c>
      <c r="W190" s="101">
        <f>((('01_Supuestos'!F31*$I190)*'01_Supuestos'!$F$11*($H190-'01_Supuestos'!$F$9))-((('01_Supuestos'!F31*$I190)*'01_Supuestos'!$F$11*($H190-'01_Supuestos'!$F$9))*'01_Supuestos'!$F$12)-(('01_Supuestos'!F31*$I190)*'01_Supuestos'!$F$11*$K190)-(IF(('01_Supuestos'!F31*$I190)&gt;0,'01_Supuestos'!$F$15,0)))-((('01_Supuestos'!F31*$I190)*'01_Supuestos'!$F$11*($H190-'01_Supuestos'!$F$9))*'01_Supuestos'!$F$18)-($J190*'01_Supuestos'!F32)-(IF('01_Supuestos'!F30=MAX('01_Supuestos'!$C$30:$M$30),'01_Supuestos'!$F$19,0))-(MAX(0,(((('01_Supuestos'!F31*$I190)*'01_Supuestos'!$F$11*($H190-'01_Supuestos'!$F$9))-((('01_Supuestos'!F31*$I190)*'01_Supuestos'!$F$11*($H190-'01_Supuestos'!$F$9))*'01_Supuestos'!$F$12)-(('01_Supuestos'!F31*$I190)*'01_Supuestos'!$F$11*$K190)-(IF(('01_Supuestos'!F31*$I190)&gt;0,'01_Supuestos'!$F$15,0)))-($J190*'01_Supuestos'!F33)))*'01_Supuestos'!$F$16)</f>
        <v/>
      </c>
      <c r="X190" s="101">
        <f>((('01_Supuestos'!G31*$I190)*'01_Supuestos'!$F$11*($H190-'01_Supuestos'!$F$9))-((('01_Supuestos'!G31*$I190)*'01_Supuestos'!$F$11*($H190-'01_Supuestos'!$F$9))*'01_Supuestos'!$F$12)-(('01_Supuestos'!G31*$I190)*'01_Supuestos'!$F$11*$K190)-(IF(('01_Supuestos'!G31*$I190)&gt;0,'01_Supuestos'!$F$15,0)))-((('01_Supuestos'!G31*$I190)*'01_Supuestos'!$F$11*($H190-'01_Supuestos'!$F$9))*'01_Supuestos'!$F$18)-($J190*'01_Supuestos'!G32)-(IF('01_Supuestos'!G30=MAX('01_Supuestos'!$C$30:$M$30),'01_Supuestos'!$F$19,0))-(MAX(0,(((('01_Supuestos'!G31*$I190)*'01_Supuestos'!$F$11*($H190-'01_Supuestos'!$F$9))-((('01_Supuestos'!G31*$I190)*'01_Supuestos'!$F$11*($H190-'01_Supuestos'!$F$9))*'01_Supuestos'!$F$12)-(('01_Supuestos'!G31*$I190)*'01_Supuestos'!$F$11*$K190)-(IF(('01_Supuestos'!G31*$I190)&gt;0,'01_Supuestos'!$F$15,0)))-($J190*'01_Supuestos'!G33)))*'01_Supuestos'!$F$16)</f>
        <v/>
      </c>
      <c r="Y190" s="101">
        <f>((('01_Supuestos'!H31*$I190)*'01_Supuestos'!$F$11*($H190-'01_Supuestos'!$F$9))-((('01_Supuestos'!H31*$I190)*'01_Supuestos'!$F$11*($H190-'01_Supuestos'!$F$9))*'01_Supuestos'!$F$12)-(('01_Supuestos'!H31*$I190)*'01_Supuestos'!$F$11*$K190)-(IF(('01_Supuestos'!H31*$I190)&gt;0,'01_Supuestos'!$F$15,0)))-((('01_Supuestos'!H31*$I190)*'01_Supuestos'!$F$11*($H190-'01_Supuestos'!$F$9))*'01_Supuestos'!$F$18)-($J190*'01_Supuestos'!H32)-(IF('01_Supuestos'!H30=MAX('01_Supuestos'!$C$30:$M$30),'01_Supuestos'!$F$19,0))-(MAX(0,(((('01_Supuestos'!H31*$I190)*'01_Supuestos'!$F$11*($H190-'01_Supuestos'!$F$9))-((('01_Supuestos'!H31*$I190)*'01_Supuestos'!$F$11*($H190-'01_Supuestos'!$F$9))*'01_Supuestos'!$F$12)-(('01_Supuestos'!H31*$I190)*'01_Supuestos'!$F$11*$K190)-(IF(('01_Supuestos'!H31*$I190)&gt;0,'01_Supuestos'!$F$15,0)))-($J190*'01_Supuestos'!H33)))*'01_Supuestos'!$F$16)</f>
        <v/>
      </c>
      <c r="Z190" s="101">
        <f>((('01_Supuestos'!I31*$I190)*'01_Supuestos'!$F$11*($H190-'01_Supuestos'!$F$9))-((('01_Supuestos'!I31*$I190)*'01_Supuestos'!$F$11*($H190-'01_Supuestos'!$F$9))*'01_Supuestos'!$F$12)-(('01_Supuestos'!I31*$I190)*'01_Supuestos'!$F$11*$K190)-(IF(('01_Supuestos'!I31*$I190)&gt;0,'01_Supuestos'!$F$15,0)))-((('01_Supuestos'!I31*$I190)*'01_Supuestos'!$F$11*($H190-'01_Supuestos'!$F$9))*'01_Supuestos'!$F$18)-($J190*'01_Supuestos'!I32)-(IF('01_Supuestos'!I30=MAX('01_Supuestos'!$C$30:$M$30),'01_Supuestos'!$F$19,0))-(MAX(0,(((('01_Supuestos'!I31*$I190)*'01_Supuestos'!$F$11*($H190-'01_Supuestos'!$F$9))-((('01_Supuestos'!I31*$I190)*'01_Supuestos'!$F$11*($H190-'01_Supuestos'!$F$9))*'01_Supuestos'!$F$12)-(('01_Supuestos'!I31*$I190)*'01_Supuestos'!$F$11*$K190)-(IF(('01_Supuestos'!I31*$I190)&gt;0,'01_Supuestos'!$F$15,0)))-($J190*'01_Supuestos'!I33)))*'01_Supuestos'!$F$16)</f>
        <v/>
      </c>
      <c r="AA190" s="101">
        <f>((('01_Supuestos'!J31*$I190)*'01_Supuestos'!$F$11*($H190-'01_Supuestos'!$F$9))-((('01_Supuestos'!J31*$I190)*'01_Supuestos'!$F$11*($H190-'01_Supuestos'!$F$9))*'01_Supuestos'!$F$12)-(('01_Supuestos'!J31*$I190)*'01_Supuestos'!$F$11*$K190)-(IF(('01_Supuestos'!J31*$I190)&gt;0,'01_Supuestos'!$F$15,0)))-((('01_Supuestos'!J31*$I190)*'01_Supuestos'!$F$11*($H190-'01_Supuestos'!$F$9))*'01_Supuestos'!$F$18)-($J190*'01_Supuestos'!J32)-(IF('01_Supuestos'!J30=MAX('01_Supuestos'!$C$30:$M$30),'01_Supuestos'!$F$19,0))-(MAX(0,(((('01_Supuestos'!J31*$I190)*'01_Supuestos'!$F$11*($H190-'01_Supuestos'!$F$9))-((('01_Supuestos'!J31*$I190)*'01_Supuestos'!$F$11*($H190-'01_Supuestos'!$F$9))*'01_Supuestos'!$F$12)-(('01_Supuestos'!J31*$I190)*'01_Supuestos'!$F$11*$K190)-(IF(('01_Supuestos'!J31*$I190)&gt;0,'01_Supuestos'!$F$15,0)))-($J190*'01_Supuestos'!J33)))*'01_Supuestos'!$F$16)</f>
        <v/>
      </c>
      <c r="AB190" s="101">
        <f>((('01_Supuestos'!K31*$I190)*'01_Supuestos'!$F$11*($H190-'01_Supuestos'!$F$9))-((('01_Supuestos'!K31*$I190)*'01_Supuestos'!$F$11*($H190-'01_Supuestos'!$F$9))*'01_Supuestos'!$F$12)-(('01_Supuestos'!K31*$I190)*'01_Supuestos'!$F$11*$K190)-(IF(('01_Supuestos'!K31*$I190)&gt;0,'01_Supuestos'!$F$15,0)))-((('01_Supuestos'!K31*$I190)*'01_Supuestos'!$F$11*($H190-'01_Supuestos'!$F$9))*'01_Supuestos'!$F$18)-($J190*'01_Supuestos'!K32)-(IF('01_Supuestos'!K30=MAX('01_Supuestos'!$C$30:$M$30),'01_Supuestos'!$F$19,0))-(MAX(0,(((('01_Supuestos'!K31*$I190)*'01_Supuestos'!$F$11*($H190-'01_Supuestos'!$F$9))-((('01_Supuestos'!K31*$I190)*'01_Supuestos'!$F$11*($H190-'01_Supuestos'!$F$9))*'01_Supuestos'!$F$12)-(('01_Supuestos'!K31*$I190)*'01_Supuestos'!$F$11*$K190)-(IF(('01_Supuestos'!K31*$I190)&gt;0,'01_Supuestos'!$F$15,0)))-($J190*'01_Supuestos'!K33)))*'01_Supuestos'!$F$16)</f>
        <v/>
      </c>
      <c r="AC190" s="101">
        <f>((('01_Supuestos'!L31*$I190)*'01_Supuestos'!$F$11*($H190-'01_Supuestos'!$F$9))-((('01_Supuestos'!L31*$I190)*'01_Supuestos'!$F$11*($H190-'01_Supuestos'!$F$9))*'01_Supuestos'!$F$12)-(('01_Supuestos'!L31*$I190)*'01_Supuestos'!$F$11*$K190)-(IF(('01_Supuestos'!L31*$I190)&gt;0,'01_Supuestos'!$F$15,0)))-((('01_Supuestos'!L31*$I190)*'01_Supuestos'!$F$11*($H190-'01_Supuestos'!$F$9))*'01_Supuestos'!$F$18)-($J190*'01_Supuestos'!L32)-(IF('01_Supuestos'!L30=MAX('01_Supuestos'!$C$30:$M$30),'01_Supuestos'!$F$19,0))-(MAX(0,(((('01_Supuestos'!L31*$I190)*'01_Supuestos'!$F$11*($H190-'01_Supuestos'!$F$9))-((('01_Supuestos'!L31*$I190)*'01_Supuestos'!$F$11*($H190-'01_Supuestos'!$F$9))*'01_Supuestos'!$F$12)-(('01_Supuestos'!L31*$I190)*'01_Supuestos'!$F$11*$K190)-(IF(('01_Supuestos'!L31*$I190)&gt;0,'01_Supuestos'!$F$15,0)))-($J190*'01_Supuestos'!L33)))*'01_Supuestos'!$F$16)</f>
        <v/>
      </c>
      <c r="AD190" s="101">
        <f>((('01_Supuestos'!M31*$I190)*'01_Supuestos'!$F$11*($H190-'01_Supuestos'!$F$9))-((('01_Supuestos'!M31*$I190)*'01_Supuestos'!$F$11*($H190-'01_Supuestos'!$F$9))*'01_Supuestos'!$F$12)-(('01_Supuestos'!M31*$I190)*'01_Supuestos'!$F$11*$K190)-(IF(('01_Supuestos'!M31*$I190)&gt;0,'01_Supuestos'!$F$15,0)))-((('01_Supuestos'!M31*$I190)*'01_Supuestos'!$F$11*($H190-'01_Supuestos'!$F$9))*'01_Supuestos'!$F$18)-($J190*'01_Supuestos'!M32)-(IF('01_Supuestos'!M30=MAX('01_Supuestos'!$C$30:$M$30),'01_Supuestos'!$F$19,0))-(MAX(0,(((('01_Supuestos'!M31*$I190)*'01_Supuestos'!$F$11*($H190-'01_Supuestos'!$F$9))-((('01_Supuestos'!M31*$I190)*'01_Supuestos'!$F$11*($H190-'01_Supuestos'!$F$9))*'01_Supuestos'!$F$12)-(('01_Supuestos'!M31*$I190)*'01_Supuestos'!$F$11*$K190)-(IF(('01_Supuestos'!M31*$I190)&gt;0,'01_Supuestos'!$F$15,0)))-($J190*'01_Supuestos'!M33)))*'01_Supuestos'!$F$16)</f>
        <v/>
      </c>
      <c r="AE190" s="101">
        <f>0</f>
        <v/>
      </c>
      <c r="AF190" s="108">
        <f>IF(S190&gt;R190,"Appraisal+Decision",IF(S190&lt;R190,"Develop Now","Indiferente"))</f>
        <v/>
      </c>
    </row>
    <row r="191">
      <c r="A191" s="6" t="n">
        <v>161</v>
      </c>
      <c r="B191" s="27">
        <f>RAND()</f>
        <v/>
      </c>
      <c r="C191" s="27">
        <f>RAND()</f>
        <v/>
      </c>
      <c r="D191" s="27">
        <f>RAND()</f>
        <v/>
      </c>
      <c r="E191" s="27">
        <f>RAND()</f>
        <v/>
      </c>
      <c r="F191" s="27">
        <f>RAND()</f>
        <v/>
      </c>
      <c r="G191" s="27">
        <f>RAND()</f>
        <v/>
      </c>
      <c r="H191" s="102">
        <f>IF(B191&lt;($B$11-$B$10)/($B$12-$B$10), $B$10+SQRT(B191*($B$11-$B$10)*($B$12-$B$10)), $B$12-SQRT((1-B191)*($B$12-$B$11)*($B$12-$B$10)))</f>
        <v/>
      </c>
      <c r="I191" s="27">
        <f>MAX(0.1,NORMINV(C191,$B$13,$B$14))</f>
        <v/>
      </c>
      <c r="J191" s="102">
        <f>'01_Supuestos'!$F$13*MAX(0.65,NORMINV(D191,1,$B$15))</f>
        <v/>
      </c>
      <c r="K191" s="102">
        <f>'01_Supuestos'!$F$14*MAX(0.6,NORMINV(E191,1,$B$16))</f>
        <v/>
      </c>
      <c r="L191" s="102">
        <f>--(F191&lt;=$B$5)</f>
        <v/>
      </c>
      <c r="M191" s="102">
        <f>IF(L191=1, IF(G191&lt;=$B$6, "+", "-"), IF(G191&lt;=(1-$B$7), "+", "-"))</f>
        <v/>
      </c>
      <c r="N191" s="103">
        <f>IF(M191="+",'05_Bayes_Arbol'!$B$16,'05_Bayes_Arbol'!$B$17)</f>
        <v/>
      </c>
      <c r="O191" s="102">
        <f>SUMPRODUCT(T191:AD191,'01_Supuestos'!$C$34:$M$34)</f>
        <v/>
      </c>
      <c r="P191" s="102">
        <f>N191*O191 + (1-N191)*$B$9</f>
        <v/>
      </c>
      <c r="Q191" s="102">
        <f>--(P191&gt;0)</f>
        <v/>
      </c>
      <c r="R191" s="102">
        <f>IF(L191=1,O191,$B$9)</f>
        <v/>
      </c>
      <c r="S191" s="102">
        <f>-$B$8 + IF(Q191=1, IF(L191=1,O191,$B$9), 0)</f>
        <v/>
      </c>
      <c r="T191" s="101">
        <f>((('01_Supuestos'!C31*$I191)*'01_Supuestos'!$F$11*($H191-'01_Supuestos'!$F$9))-((('01_Supuestos'!C31*$I191)*'01_Supuestos'!$F$11*($H191-'01_Supuestos'!$F$9))*'01_Supuestos'!$F$12)-(('01_Supuestos'!C31*$I191)*'01_Supuestos'!$F$11*$K191)-(IF(('01_Supuestos'!C31*$I191)&gt;0,'01_Supuestos'!$F$15,0)))-((('01_Supuestos'!C31*$I191)*'01_Supuestos'!$F$11*($H191-'01_Supuestos'!$F$9))*'01_Supuestos'!$F$18)-($J191*'01_Supuestos'!C32)-(IF('01_Supuestos'!C30=MAX('01_Supuestos'!$C$30:$M$30),'01_Supuestos'!$F$19,0))-(MAX(0,(((('01_Supuestos'!C31*$I191)*'01_Supuestos'!$F$11*($H191-'01_Supuestos'!$F$9))-((('01_Supuestos'!C31*$I191)*'01_Supuestos'!$F$11*($H191-'01_Supuestos'!$F$9))*'01_Supuestos'!$F$12)-(('01_Supuestos'!C31*$I191)*'01_Supuestos'!$F$11*$K191)-(IF(('01_Supuestos'!C31*$I191)&gt;0,'01_Supuestos'!$F$15,0)))-($J191*'01_Supuestos'!C33)))*'01_Supuestos'!$F$16)</f>
        <v/>
      </c>
      <c r="U191" s="101">
        <f>((('01_Supuestos'!D31*$I191)*'01_Supuestos'!$F$11*($H191-'01_Supuestos'!$F$9))-((('01_Supuestos'!D31*$I191)*'01_Supuestos'!$F$11*($H191-'01_Supuestos'!$F$9))*'01_Supuestos'!$F$12)-(('01_Supuestos'!D31*$I191)*'01_Supuestos'!$F$11*$K191)-(IF(('01_Supuestos'!D31*$I191)&gt;0,'01_Supuestos'!$F$15,0)))-((('01_Supuestos'!D31*$I191)*'01_Supuestos'!$F$11*($H191-'01_Supuestos'!$F$9))*'01_Supuestos'!$F$18)-($J191*'01_Supuestos'!D32)-(IF('01_Supuestos'!D30=MAX('01_Supuestos'!$C$30:$M$30),'01_Supuestos'!$F$19,0))-(MAX(0,(((('01_Supuestos'!D31*$I191)*'01_Supuestos'!$F$11*($H191-'01_Supuestos'!$F$9))-((('01_Supuestos'!D31*$I191)*'01_Supuestos'!$F$11*($H191-'01_Supuestos'!$F$9))*'01_Supuestos'!$F$12)-(('01_Supuestos'!D31*$I191)*'01_Supuestos'!$F$11*$K191)-(IF(('01_Supuestos'!D31*$I191)&gt;0,'01_Supuestos'!$F$15,0)))-($J191*'01_Supuestos'!D33)))*'01_Supuestos'!$F$16)</f>
        <v/>
      </c>
      <c r="V191" s="101">
        <f>((('01_Supuestos'!E31*$I191)*'01_Supuestos'!$F$11*($H191-'01_Supuestos'!$F$9))-((('01_Supuestos'!E31*$I191)*'01_Supuestos'!$F$11*($H191-'01_Supuestos'!$F$9))*'01_Supuestos'!$F$12)-(('01_Supuestos'!E31*$I191)*'01_Supuestos'!$F$11*$K191)-(IF(('01_Supuestos'!E31*$I191)&gt;0,'01_Supuestos'!$F$15,0)))-((('01_Supuestos'!E31*$I191)*'01_Supuestos'!$F$11*($H191-'01_Supuestos'!$F$9))*'01_Supuestos'!$F$18)-($J191*'01_Supuestos'!E32)-(IF('01_Supuestos'!E30=MAX('01_Supuestos'!$C$30:$M$30),'01_Supuestos'!$F$19,0))-(MAX(0,(((('01_Supuestos'!E31*$I191)*'01_Supuestos'!$F$11*($H191-'01_Supuestos'!$F$9))-((('01_Supuestos'!E31*$I191)*'01_Supuestos'!$F$11*($H191-'01_Supuestos'!$F$9))*'01_Supuestos'!$F$12)-(('01_Supuestos'!E31*$I191)*'01_Supuestos'!$F$11*$K191)-(IF(('01_Supuestos'!E31*$I191)&gt;0,'01_Supuestos'!$F$15,0)))-($J191*'01_Supuestos'!E33)))*'01_Supuestos'!$F$16)</f>
        <v/>
      </c>
      <c r="W191" s="101">
        <f>((('01_Supuestos'!F31*$I191)*'01_Supuestos'!$F$11*($H191-'01_Supuestos'!$F$9))-((('01_Supuestos'!F31*$I191)*'01_Supuestos'!$F$11*($H191-'01_Supuestos'!$F$9))*'01_Supuestos'!$F$12)-(('01_Supuestos'!F31*$I191)*'01_Supuestos'!$F$11*$K191)-(IF(('01_Supuestos'!F31*$I191)&gt;0,'01_Supuestos'!$F$15,0)))-((('01_Supuestos'!F31*$I191)*'01_Supuestos'!$F$11*($H191-'01_Supuestos'!$F$9))*'01_Supuestos'!$F$18)-($J191*'01_Supuestos'!F32)-(IF('01_Supuestos'!F30=MAX('01_Supuestos'!$C$30:$M$30),'01_Supuestos'!$F$19,0))-(MAX(0,(((('01_Supuestos'!F31*$I191)*'01_Supuestos'!$F$11*($H191-'01_Supuestos'!$F$9))-((('01_Supuestos'!F31*$I191)*'01_Supuestos'!$F$11*($H191-'01_Supuestos'!$F$9))*'01_Supuestos'!$F$12)-(('01_Supuestos'!F31*$I191)*'01_Supuestos'!$F$11*$K191)-(IF(('01_Supuestos'!F31*$I191)&gt;0,'01_Supuestos'!$F$15,0)))-($J191*'01_Supuestos'!F33)))*'01_Supuestos'!$F$16)</f>
        <v/>
      </c>
      <c r="X191" s="101">
        <f>((('01_Supuestos'!G31*$I191)*'01_Supuestos'!$F$11*($H191-'01_Supuestos'!$F$9))-((('01_Supuestos'!G31*$I191)*'01_Supuestos'!$F$11*($H191-'01_Supuestos'!$F$9))*'01_Supuestos'!$F$12)-(('01_Supuestos'!G31*$I191)*'01_Supuestos'!$F$11*$K191)-(IF(('01_Supuestos'!G31*$I191)&gt;0,'01_Supuestos'!$F$15,0)))-((('01_Supuestos'!G31*$I191)*'01_Supuestos'!$F$11*($H191-'01_Supuestos'!$F$9))*'01_Supuestos'!$F$18)-($J191*'01_Supuestos'!G32)-(IF('01_Supuestos'!G30=MAX('01_Supuestos'!$C$30:$M$30),'01_Supuestos'!$F$19,0))-(MAX(0,(((('01_Supuestos'!G31*$I191)*'01_Supuestos'!$F$11*($H191-'01_Supuestos'!$F$9))-((('01_Supuestos'!G31*$I191)*'01_Supuestos'!$F$11*($H191-'01_Supuestos'!$F$9))*'01_Supuestos'!$F$12)-(('01_Supuestos'!G31*$I191)*'01_Supuestos'!$F$11*$K191)-(IF(('01_Supuestos'!G31*$I191)&gt;0,'01_Supuestos'!$F$15,0)))-($J191*'01_Supuestos'!G33)))*'01_Supuestos'!$F$16)</f>
        <v/>
      </c>
      <c r="Y191" s="101">
        <f>((('01_Supuestos'!H31*$I191)*'01_Supuestos'!$F$11*($H191-'01_Supuestos'!$F$9))-((('01_Supuestos'!H31*$I191)*'01_Supuestos'!$F$11*($H191-'01_Supuestos'!$F$9))*'01_Supuestos'!$F$12)-(('01_Supuestos'!H31*$I191)*'01_Supuestos'!$F$11*$K191)-(IF(('01_Supuestos'!H31*$I191)&gt;0,'01_Supuestos'!$F$15,0)))-((('01_Supuestos'!H31*$I191)*'01_Supuestos'!$F$11*($H191-'01_Supuestos'!$F$9))*'01_Supuestos'!$F$18)-($J191*'01_Supuestos'!H32)-(IF('01_Supuestos'!H30=MAX('01_Supuestos'!$C$30:$M$30),'01_Supuestos'!$F$19,0))-(MAX(0,(((('01_Supuestos'!H31*$I191)*'01_Supuestos'!$F$11*($H191-'01_Supuestos'!$F$9))-((('01_Supuestos'!H31*$I191)*'01_Supuestos'!$F$11*($H191-'01_Supuestos'!$F$9))*'01_Supuestos'!$F$12)-(('01_Supuestos'!H31*$I191)*'01_Supuestos'!$F$11*$K191)-(IF(('01_Supuestos'!H31*$I191)&gt;0,'01_Supuestos'!$F$15,0)))-($J191*'01_Supuestos'!H33)))*'01_Supuestos'!$F$16)</f>
        <v/>
      </c>
      <c r="Z191" s="101">
        <f>((('01_Supuestos'!I31*$I191)*'01_Supuestos'!$F$11*($H191-'01_Supuestos'!$F$9))-((('01_Supuestos'!I31*$I191)*'01_Supuestos'!$F$11*($H191-'01_Supuestos'!$F$9))*'01_Supuestos'!$F$12)-(('01_Supuestos'!I31*$I191)*'01_Supuestos'!$F$11*$K191)-(IF(('01_Supuestos'!I31*$I191)&gt;0,'01_Supuestos'!$F$15,0)))-((('01_Supuestos'!I31*$I191)*'01_Supuestos'!$F$11*($H191-'01_Supuestos'!$F$9))*'01_Supuestos'!$F$18)-($J191*'01_Supuestos'!I32)-(IF('01_Supuestos'!I30=MAX('01_Supuestos'!$C$30:$M$30),'01_Supuestos'!$F$19,0))-(MAX(0,(((('01_Supuestos'!I31*$I191)*'01_Supuestos'!$F$11*($H191-'01_Supuestos'!$F$9))-((('01_Supuestos'!I31*$I191)*'01_Supuestos'!$F$11*($H191-'01_Supuestos'!$F$9))*'01_Supuestos'!$F$12)-(('01_Supuestos'!I31*$I191)*'01_Supuestos'!$F$11*$K191)-(IF(('01_Supuestos'!I31*$I191)&gt;0,'01_Supuestos'!$F$15,0)))-($J191*'01_Supuestos'!I33)))*'01_Supuestos'!$F$16)</f>
        <v/>
      </c>
      <c r="AA191" s="101">
        <f>((('01_Supuestos'!J31*$I191)*'01_Supuestos'!$F$11*($H191-'01_Supuestos'!$F$9))-((('01_Supuestos'!J31*$I191)*'01_Supuestos'!$F$11*($H191-'01_Supuestos'!$F$9))*'01_Supuestos'!$F$12)-(('01_Supuestos'!J31*$I191)*'01_Supuestos'!$F$11*$K191)-(IF(('01_Supuestos'!J31*$I191)&gt;0,'01_Supuestos'!$F$15,0)))-((('01_Supuestos'!J31*$I191)*'01_Supuestos'!$F$11*($H191-'01_Supuestos'!$F$9))*'01_Supuestos'!$F$18)-($J191*'01_Supuestos'!J32)-(IF('01_Supuestos'!J30=MAX('01_Supuestos'!$C$30:$M$30),'01_Supuestos'!$F$19,0))-(MAX(0,(((('01_Supuestos'!J31*$I191)*'01_Supuestos'!$F$11*($H191-'01_Supuestos'!$F$9))-((('01_Supuestos'!J31*$I191)*'01_Supuestos'!$F$11*($H191-'01_Supuestos'!$F$9))*'01_Supuestos'!$F$12)-(('01_Supuestos'!J31*$I191)*'01_Supuestos'!$F$11*$K191)-(IF(('01_Supuestos'!J31*$I191)&gt;0,'01_Supuestos'!$F$15,0)))-($J191*'01_Supuestos'!J33)))*'01_Supuestos'!$F$16)</f>
        <v/>
      </c>
      <c r="AB191" s="101">
        <f>((('01_Supuestos'!K31*$I191)*'01_Supuestos'!$F$11*($H191-'01_Supuestos'!$F$9))-((('01_Supuestos'!K31*$I191)*'01_Supuestos'!$F$11*($H191-'01_Supuestos'!$F$9))*'01_Supuestos'!$F$12)-(('01_Supuestos'!K31*$I191)*'01_Supuestos'!$F$11*$K191)-(IF(('01_Supuestos'!K31*$I191)&gt;0,'01_Supuestos'!$F$15,0)))-((('01_Supuestos'!K31*$I191)*'01_Supuestos'!$F$11*($H191-'01_Supuestos'!$F$9))*'01_Supuestos'!$F$18)-($J191*'01_Supuestos'!K32)-(IF('01_Supuestos'!K30=MAX('01_Supuestos'!$C$30:$M$30),'01_Supuestos'!$F$19,0))-(MAX(0,(((('01_Supuestos'!K31*$I191)*'01_Supuestos'!$F$11*($H191-'01_Supuestos'!$F$9))-((('01_Supuestos'!K31*$I191)*'01_Supuestos'!$F$11*($H191-'01_Supuestos'!$F$9))*'01_Supuestos'!$F$12)-(('01_Supuestos'!K31*$I191)*'01_Supuestos'!$F$11*$K191)-(IF(('01_Supuestos'!K31*$I191)&gt;0,'01_Supuestos'!$F$15,0)))-($J191*'01_Supuestos'!K33)))*'01_Supuestos'!$F$16)</f>
        <v/>
      </c>
      <c r="AC191" s="101">
        <f>((('01_Supuestos'!L31*$I191)*'01_Supuestos'!$F$11*($H191-'01_Supuestos'!$F$9))-((('01_Supuestos'!L31*$I191)*'01_Supuestos'!$F$11*($H191-'01_Supuestos'!$F$9))*'01_Supuestos'!$F$12)-(('01_Supuestos'!L31*$I191)*'01_Supuestos'!$F$11*$K191)-(IF(('01_Supuestos'!L31*$I191)&gt;0,'01_Supuestos'!$F$15,0)))-((('01_Supuestos'!L31*$I191)*'01_Supuestos'!$F$11*($H191-'01_Supuestos'!$F$9))*'01_Supuestos'!$F$18)-($J191*'01_Supuestos'!L32)-(IF('01_Supuestos'!L30=MAX('01_Supuestos'!$C$30:$M$30),'01_Supuestos'!$F$19,0))-(MAX(0,(((('01_Supuestos'!L31*$I191)*'01_Supuestos'!$F$11*($H191-'01_Supuestos'!$F$9))-((('01_Supuestos'!L31*$I191)*'01_Supuestos'!$F$11*($H191-'01_Supuestos'!$F$9))*'01_Supuestos'!$F$12)-(('01_Supuestos'!L31*$I191)*'01_Supuestos'!$F$11*$K191)-(IF(('01_Supuestos'!L31*$I191)&gt;0,'01_Supuestos'!$F$15,0)))-($J191*'01_Supuestos'!L33)))*'01_Supuestos'!$F$16)</f>
        <v/>
      </c>
      <c r="AD191" s="101">
        <f>((('01_Supuestos'!M31*$I191)*'01_Supuestos'!$F$11*($H191-'01_Supuestos'!$F$9))-((('01_Supuestos'!M31*$I191)*'01_Supuestos'!$F$11*($H191-'01_Supuestos'!$F$9))*'01_Supuestos'!$F$12)-(('01_Supuestos'!M31*$I191)*'01_Supuestos'!$F$11*$K191)-(IF(('01_Supuestos'!M31*$I191)&gt;0,'01_Supuestos'!$F$15,0)))-((('01_Supuestos'!M31*$I191)*'01_Supuestos'!$F$11*($H191-'01_Supuestos'!$F$9))*'01_Supuestos'!$F$18)-($J191*'01_Supuestos'!M32)-(IF('01_Supuestos'!M30=MAX('01_Supuestos'!$C$30:$M$30),'01_Supuestos'!$F$19,0))-(MAX(0,(((('01_Supuestos'!M31*$I191)*'01_Supuestos'!$F$11*($H191-'01_Supuestos'!$F$9))-((('01_Supuestos'!M31*$I191)*'01_Supuestos'!$F$11*($H191-'01_Supuestos'!$F$9))*'01_Supuestos'!$F$12)-(('01_Supuestos'!M31*$I191)*'01_Supuestos'!$F$11*$K191)-(IF(('01_Supuestos'!M31*$I191)&gt;0,'01_Supuestos'!$F$15,0)))-($J191*'01_Supuestos'!M33)))*'01_Supuestos'!$F$16)</f>
        <v/>
      </c>
      <c r="AE191" s="101">
        <f>0</f>
        <v/>
      </c>
      <c r="AF191" s="108">
        <f>IF(S191&gt;R191,"Appraisal+Decision",IF(S191&lt;R191,"Develop Now","Indiferente"))</f>
        <v/>
      </c>
    </row>
    <row r="192">
      <c r="A192" s="6" t="n">
        <v>162</v>
      </c>
      <c r="B192" s="27">
        <f>RAND()</f>
        <v/>
      </c>
      <c r="C192" s="27">
        <f>RAND()</f>
        <v/>
      </c>
      <c r="D192" s="27">
        <f>RAND()</f>
        <v/>
      </c>
      <c r="E192" s="27">
        <f>RAND()</f>
        <v/>
      </c>
      <c r="F192" s="27">
        <f>RAND()</f>
        <v/>
      </c>
      <c r="G192" s="27">
        <f>RAND()</f>
        <v/>
      </c>
      <c r="H192" s="102">
        <f>IF(B192&lt;($B$11-$B$10)/($B$12-$B$10), $B$10+SQRT(B192*($B$11-$B$10)*($B$12-$B$10)), $B$12-SQRT((1-B192)*($B$12-$B$11)*($B$12-$B$10)))</f>
        <v/>
      </c>
      <c r="I192" s="27">
        <f>MAX(0.1,NORMINV(C192,$B$13,$B$14))</f>
        <v/>
      </c>
      <c r="J192" s="102">
        <f>'01_Supuestos'!$F$13*MAX(0.65,NORMINV(D192,1,$B$15))</f>
        <v/>
      </c>
      <c r="K192" s="102">
        <f>'01_Supuestos'!$F$14*MAX(0.6,NORMINV(E192,1,$B$16))</f>
        <v/>
      </c>
      <c r="L192" s="102">
        <f>--(F192&lt;=$B$5)</f>
        <v/>
      </c>
      <c r="M192" s="102">
        <f>IF(L192=1, IF(G192&lt;=$B$6, "+", "-"), IF(G192&lt;=(1-$B$7), "+", "-"))</f>
        <v/>
      </c>
      <c r="N192" s="103">
        <f>IF(M192="+",'05_Bayes_Arbol'!$B$16,'05_Bayes_Arbol'!$B$17)</f>
        <v/>
      </c>
      <c r="O192" s="102">
        <f>SUMPRODUCT(T192:AD192,'01_Supuestos'!$C$34:$M$34)</f>
        <v/>
      </c>
      <c r="P192" s="102">
        <f>N192*O192 + (1-N192)*$B$9</f>
        <v/>
      </c>
      <c r="Q192" s="102">
        <f>--(P192&gt;0)</f>
        <v/>
      </c>
      <c r="R192" s="102">
        <f>IF(L192=1,O192,$B$9)</f>
        <v/>
      </c>
      <c r="S192" s="102">
        <f>-$B$8 + IF(Q192=1, IF(L192=1,O192,$B$9), 0)</f>
        <v/>
      </c>
      <c r="T192" s="101">
        <f>((('01_Supuestos'!C31*$I192)*'01_Supuestos'!$F$11*($H192-'01_Supuestos'!$F$9))-((('01_Supuestos'!C31*$I192)*'01_Supuestos'!$F$11*($H192-'01_Supuestos'!$F$9))*'01_Supuestos'!$F$12)-(('01_Supuestos'!C31*$I192)*'01_Supuestos'!$F$11*$K192)-(IF(('01_Supuestos'!C31*$I192)&gt;0,'01_Supuestos'!$F$15,0)))-((('01_Supuestos'!C31*$I192)*'01_Supuestos'!$F$11*($H192-'01_Supuestos'!$F$9))*'01_Supuestos'!$F$18)-($J192*'01_Supuestos'!C32)-(IF('01_Supuestos'!C30=MAX('01_Supuestos'!$C$30:$M$30),'01_Supuestos'!$F$19,0))-(MAX(0,(((('01_Supuestos'!C31*$I192)*'01_Supuestos'!$F$11*($H192-'01_Supuestos'!$F$9))-((('01_Supuestos'!C31*$I192)*'01_Supuestos'!$F$11*($H192-'01_Supuestos'!$F$9))*'01_Supuestos'!$F$12)-(('01_Supuestos'!C31*$I192)*'01_Supuestos'!$F$11*$K192)-(IF(('01_Supuestos'!C31*$I192)&gt;0,'01_Supuestos'!$F$15,0)))-($J192*'01_Supuestos'!C33)))*'01_Supuestos'!$F$16)</f>
        <v/>
      </c>
      <c r="U192" s="101">
        <f>((('01_Supuestos'!D31*$I192)*'01_Supuestos'!$F$11*($H192-'01_Supuestos'!$F$9))-((('01_Supuestos'!D31*$I192)*'01_Supuestos'!$F$11*($H192-'01_Supuestos'!$F$9))*'01_Supuestos'!$F$12)-(('01_Supuestos'!D31*$I192)*'01_Supuestos'!$F$11*$K192)-(IF(('01_Supuestos'!D31*$I192)&gt;0,'01_Supuestos'!$F$15,0)))-((('01_Supuestos'!D31*$I192)*'01_Supuestos'!$F$11*($H192-'01_Supuestos'!$F$9))*'01_Supuestos'!$F$18)-($J192*'01_Supuestos'!D32)-(IF('01_Supuestos'!D30=MAX('01_Supuestos'!$C$30:$M$30),'01_Supuestos'!$F$19,0))-(MAX(0,(((('01_Supuestos'!D31*$I192)*'01_Supuestos'!$F$11*($H192-'01_Supuestos'!$F$9))-((('01_Supuestos'!D31*$I192)*'01_Supuestos'!$F$11*($H192-'01_Supuestos'!$F$9))*'01_Supuestos'!$F$12)-(('01_Supuestos'!D31*$I192)*'01_Supuestos'!$F$11*$K192)-(IF(('01_Supuestos'!D31*$I192)&gt;0,'01_Supuestos'!$F$15,0)))-($J192*'01_Supuestos'!D33)))*'01_Supuestos'!$F$16)</f>
        <v/>
      </c>
      <c r="V192" s="101">
        <f>((('01_Supuestos'!E31*$I192)*'01_Supuestos'!$F$11*($H192-'01_Supuestos'!$F$9))-((('01_Supuestos'!E31*$I192)*'01_Supuestos'!$F$11*($H192-'01_Supuestos'!$F$9))*'01_Supuestos'!$F$12)-(('01_Supuestos'!E31*$I192)*'01_Supuestos'!$F$11*$K192)-(IF(('01_Supuestos'!E31*$I192)&gt;0,'01_Supuestos'!$F$15,0)))-((('01_Supuestos'!E31*$I192)*'01_Supuestos'!$F$11*($H192-'01_Supuestos'!$F$9))*'01_Supuestos'!$F$18)-($J192*'01_Supuestos'!E32)-(IF('01_Supuestos'!E30=MAX('01_Supuestos'!$C$30:$M$30),'01_Supuestos'!$F$19,0))-(MAX(0,(((('01_Supuestos'!E31*$I192)*'01_Supuestos'!$F$11*($H192-'01_Supuestos'!$F$9))-((('01_Supuestos'!E31*$I192)*'01_Supuestos'!$F$11*($H192-'01_Supuestos'!$F$9))*'01_Supuestos'!$F$12)-(('01_Supuestos'!E31*$I192)*'01_Supuestos'!$F$11*$K192)-(IF(('01_Supuestos'!E31*$I192)&gt;0,'01_Supuestos'!$F$15,0)))-($J192*'01_Supuestos'!E33)))*'01_Supuestos'!$F$16)</f>
        <v/>
      </c>
      <c r="W192" s="101">
        <f>((('01_Supuestos'!F31*$I192)*'01_Supuestos'!$F$11*($H192-'01_Supuestos'!$F$9))-((('01_Supuestos'!F31*$I192)*'01_Supuestos'!$F$11*($H192-'01_Supuestos'!$F$9))*'01_Supuestos'!$F$12)-(('01_Supuestos'!F31*$I192)*'01_Supuestos'!$F$11*$K192)-(IF(('01_Supuestos'!F31*$I192)&gt;0,'01_Supuestos'!$F$15,0)))-((('01_Supuestos'!F31*$I192)*'01_Supuestos'!$F$11*($H192-'01_Supuestos'!$F$9))*'01_Supuestos'!$F$18)-($J192*'01_Supuestos'!F32)-(IF('01_Supuestos'!F30=MAX('01_Supuestos'!$C$30:$M$30),'01_Supuestos'!$F$19,0))-(MAX(0,(((('01_Supuestos'!F31*$I192)*'01_Supuestos'!$F$11*($H192-'01_Supuestos'!$F$9))-((('01_Supuestos'!F31*$I192)*'01_Supuestos'!$F$11*($H192-'01_Supuestos'!$F$9))*'01_Supuestos'!$F$12)-(('01_Supuestos'!F31*$I192)*'01_Supuestos'!$F$11*$K192)-(IF(('01_Supuestos'!F31*$I192)&gt;0,'01_Supuestos'!$F$15,0)))-($J192*'01_Supuestos'!F33)))*'01_Supuestos'!$F$16)</f>
        <v/>
      </c>
      <c r="X192" s="101">
        <f>((('01_Supuestos'!G31*$I192)*'01_Supuestos'!$F$11*($H192-'01_Supuestos'!$F$9))-((('01_Supuestos'!G31*$I192)*'01_Supuestos'!$F$11*($H192-'01_Supuestos'!$F$9))*'01_Supuestos'!$F$12)-(('01_Supuestos'!G31*$I192)*'01_Supuestos'!$F$11*$K192)-(IF(('01_Supuestos'!G31*$I192)&gt;0,'01_Supuestos'!$F$15,0)))-((('01_Supuestos'!G31*$I192)*'01_Supuestos'!$F$11*($H192-'01_Supuestos'!$F$9))*'01_Supuestos'!$F$18)-($J192*'01_Supuestos'!G32)-(IF('01_Supuestos'!G30=MAX('01_Supuestos'!$C$30:$M$30),'01_Supuestos'!$F$19,0))-(MAX(0,(((('01_Supuestos'!G31*$I192)*'01_Supuestos'!$F$11*($H192-'01_Supuestos'!$F$9))-((('01_Supuestos'!G31*$I192)*'01_Supuestos'!$F$11*($H192-'01_Supuestos'!$F$9))*'01_Supuestos'!$F$12)-(('01_Supuestos'!G31*$I192)*'01_Supuestos'!$F$11*$K192)-(IF(('01_Supuestos'!G31*$I192)&gt;0,'01_Supuestos'!$F$15,0)))-($J192*'01_Supuestos'!G33)))*'01_Supuestos'!$F$16)</f>
        <v/>
      </c>
      <c r="Y192" s="101">
        <f>((('01_Supuestos'!H31*$I192)*'01_Supuestos'!$F$11*($H192-'01_Supuestos'!$F$9))-((('01_Supuestos'!H31*$I192)*'01_Supuestos'!$F$11*($H192-'01_Supuestos'!$F$9))*'01_Supuestos'!$F$12)-(('01_Supuestos'!H31*$I192)*'01_Supuestos'!$F$11*$K192)-(IF(('01_Supuestos'!H31*$I192)&gt;0,'01_Supuestos'!$F$15,0)))-((('01_Supuestos'!H31*$I192)*'01_Supuestos'!$F$11*($H192-'01_Supuestos'!$F$9))*'01_Supuestos'!$F$18)-($J192*'01_Supuestos'!H32)-(IF('01_Supuestos'!H30=MAX('01_Supuestos'!$C$30:$M$30),'01_Supuestos'!$F$19,0))-(MAX(0,(((('01_Supuestos'!H31*$I192)*'01_Supuestos'!$F$11*($H192-'01_Supuestos'!$F$9))-((('01_Supuestos'!H31*$I192)*'01_Supuestos'!$F$11*($H192-'01_Supuestos'!$F$9))*'01_Supuestos'!$F$12)-(('01_Supuestos'!H31*$I192)*'01_Supuestos'!$F$11*$K192)-(IF(('01_Supuestos'!H31*$I192)&gt;0,'01_Supuestos'!$F$15,0)))-($J192*'01_Supuestos'!H33)))*'01_Supuestos'!$F$16)</f>
        <v/>
      </c>
      <c r="Z192" s="101">
        <f>((('01_Supuestos'!I31*$I192)*'01_Supuestos'!$F$11*($H192-'01_Supuestos'!$F$9))-((('01_Supuestos'!I31*$I192)*'01_Supuestos'!$F$11*($H192-'01_Supuestos'!$F$9))*'01_Supuestos'!$F$12)-(('01_Supuestos'!I31*$I192)*'01_Supuestos'!$F$11*$K192)-(IF(('01_Supuestos'!I31*$I192)&gt;0,'01_Supuestos'!$F$15,0)))-((('01_Supuestos'!I31*$I192)*'01_Supuestos'!$F$11*($H192-'01_Supuestos'!$F$9))*'01_Supuestos'!$F$18)-($J192*'01_Supuestos'!I32)-(IF('01_Supuestos'!I30=MAX('01_Supuestos'!$C$30:$M$30),'01_Supuestos'!$F$19,0))-(MAX(0,(((('01_Supuestos'!I31*$I192)*'01_Supuestos'!$F$11*($H192-'01_Supuestos'!$F$9))-((('01_Supuestos'!I31*$I192)*'01_Supuestos'!$F$11*($H192-'01_Supuestos'!$F$9))*'01_Supuestos'!$F$12)-(('01_Supuestos'!I31*$I192)*'01_Supuestos'!$F$11*$K192)-(IF(('01_Supuestos'!I31*$I192)&gt;0,'01_Supuestos'!$F$15,0)))-($J192*'01_Supuestos'!I33)))*'01_Supuestos'!$F$16)</f>
        <v/>
      </c>
      <c r="AA192" s="101">
        <f>((('01_Supuestos'!J31*$I192)*'01_Supuestos'!$F$11*($H192-'01_Supuestos'!$F$9))-((('01_Supuestos'!J31*$I192)*'01_Supuestos'!$F$11*($H192-'01_Supuestos'!$F$9))*'01_Supuestos'!$F$12)-(('01_Supuestos'!J31*$I192)*'01_Supuestos'!$F$11*$K192)-(IF(('01_Supuestos'!J31*$I192)&gt;0,'01_Supuestos'!$F$15,0)))-((('01_Supuestos'!J31*$I192)*'01_Supuestos'!$F$11*($H192-'01_Supuestos'!$F$9))*'01_Supuestos'!$F$18)-($J192*'01_Supuestos'!J32)-(IF('01_Supuestos'!J30=MAX('01_Supuestos'!$C$30:$M$30),'01_Supuestos'!$F$19,0))-(MAX(0,(((('01_Supuestos'!J31*$I192)*'01_Supuestos'!$F$11*($H192-'01_Supuestos'!$F$9))-((('01_Supuestos'!J31*$I192)*'01_Supuestos'!$F$11*($H192-'01_Supuestos'!$F$9))*'01_Supuestos'!$F$12)-(('01_Supuestos'!J31*$I192)*'01_Supuestos'!$F$11*$K192)-(IF(('01_Supuestos'!J31*$I192)&gt;0,'01_Supuestos'!$F$15,0)))-($J192*'01_Supuestos'!J33)))*'01_Supuestos'!$F$16)</f>
        <v/>
      </c>
      <c r="AB192" s="101">
        <f>((('01_Supuestos'!K31*$I192)*'01_Supuestos'!$F$11*($H192-'01_Supuestos'!$F$9))-((('01_Supuestos'!K31*$I192)*'01_Supuestos'!$F$11*($H192-'01_Supuestos'!$F$9))*'01_Supuestos'!$F$12)-(('01_Supuestos'!K31*$I192)*'01_Supuestos'!$F$11*$K192)-(IF(('01_Supuestos'!K31*$I192)&gt;0,'01_Supuestos'!$F$15,0)))-((('01_Supuestos'!K31*$I192)*'01_Supuestos'!$F$11*($H192-'01_Supuestos'!$F$9))*'01_Supuestos'!$F$18)-($J192*'01_Supuestos'!K32)-(IF('01_Supuestos'!K30=MAX('01_Supuestos'!$C$30:$M$30),'01_Supuestos'!$F$19,0))-(MAX(0,(((('01_Supuestos'!K31*$I192)*'01_Supuestos'!$F$11*($H192-'01_Supuestos'!$F$9))-((('01_Supuestos'!K31*$I192)*'01_Supuestos'!$F$11*($H192-'01_Supuestos'!$F$9))*'01_Supuestos'!$F$12)-(('01_Supuestos'!K31*$I192)*'01_Supuestos'!$F$11*$K192)-(IF(('01_Supuestos'!K31*$I192)&gt;0,'01_Supuestos'!$F$15,0)))-($J192*'01_Supuestos'!K33)))*'01_Supuestos'!$F$16)</f>
        <v/>
      </c>
      <c r="AC192" s="101">
        <f>((('01_Supuestos'!L31*$I192)*'01_Supuestos'!$F$11*($H192-'01_Supuestos'!$F$9))-((('01_Supuestos'!L31*$I192)*'01_Supuestos'!$F$11*($H192-'01_Supuestos'!$F$9))*'01_Supuestos'!$F$12)-(('01_Supuestos'!L31*$I192)*'01_Supuestos'!$F$11*$K192)-(IF(('01_Supuestos'!L31*$I192)&gt;0,'01_Supuestos'!$F$15,0)))-((('01_Supuestos'!L31*$I192)*'01_Supuestos'!$F$11*($H192-'01_Supuestos'!$F$9))*'01_Supuestos'!$F$18)-($J192*'01_Supuestos'!L32)-(IF('01_Supuestos'!L30=MAX('01_Supuestos'!$C$30:$M$30),'01_Supuestos'!$F$19,0))-(MAX(0,(((('01_Supuestos'!L31*$I192)*'01_Supuestos'!$F$11*($H192-'01_Supuestos'!$F$9))-((('01_Supuestos'!L31*$I192)*'01_Supuestos'!$F$11*($H192-'01_Supuestos'!$F$9))*'01_Supuestos'!$F$12)-(('01_Supuestos'!L31*$I192)*'01_Supuestos'!$F$11*$K192)-(IF(('01_Supuestos'!L31*$I192)&gt;0,'01_Supuestos'!$F$15,0)))-($J192*'01_Supuestos'!L33)))*'01_Supuestos'!$F$16)</f>
        <v/>
      </c>
      <c r="AD192" s="101">
        <f>((('01_Supuestos'!M31*$I192)*'01_Supuestos'!$F$11*($H192-'01_Supuestos'!$F$9))-((('01_Supuestos'!M31*$I192)*'01_Supuestos'!$F$11*($H192-'01_Supuestos'!$F$9))*'01_Supuestos'!$F$12)-(('01_Supuestos'!M31*$I192)*'01_Supuestos'!$F$11*$K192)-(IF(('01_Supuestos'!M31*$I192)&gt;0,'01_Supuestos'!$F$15,0)))-((('01_Supuestos'!M31*$I192)*'01_Supuestos'!$F$11*($H192-'01_Supuestos'!$F$9))*'01_Supuestos'!$F$18)-($J192*'01_Supuestos'!M32)-(IF('01_Supuestos'!M30=MAX('01_Supuestos'!$C$30:$M$30),'01_Supuestos'!$F$19,0))-(MAX(0,(((('01_Supuestos'!M31*$I192)*'01_Supuestos'!$F$11*($H192-'01_Supuestos'!$F$9))-((('01_Supuestos'!M31*$I192)*'01_Supuestos'!$F$11*($H192-'01_Supuestos'!$F$9))*'01_Supuestos'!$F$12)-(('01_Supuestos'!M31*$I192)*'01_Supuestos'!$F$11*$K192)-(IF(('01_Supuestos'!M31*$I192)&gt;0,'01_Supuestos'!$F$15,0)))-($J192*'01_Supuestos'!M33)))*'01_Supuestos'!$F$16)</f>
        <v/>
      </c>
      <c r="AE192" s="101">
        <f>0</f>
        <v/>
      </c>
      <c r="AF192" s="108">
        <f>IF(S192&gt;R192,"Appraisal+Decision",IF(S192&lt;R192,"Develop Now","Indiferente"))</f>
        <v/>
      </c>
    </row>
    <row r="193">
      <c r="A193" s="6" t="n">
        <v>163</v>
      </c>
      <c r="B193" s="27">
        <f>RAND()</f>
        <v/>
      </c>
      <c r="C193" s="27">
        <f>RAND()</f>
        <v/>
      </c>
      <c r="D193" s="27">
        <f>RAND()</f>
        <v/>
      </c>
      <c r="E193" s="27">
        <f>RAND()</f>
        <v/>
      </c>
      <c r="F193" s="27">
        <f>RAND()</f>
        <v/>
      </c>
      <c r="G193" s="27">
        <f>RAND()</f>
        <v/>
      </c>
      <c r="H193" s="102">
        <f>IF(B193&lt;($B$11-$B$10)/($B$12-$B$10), $B$10+SQRT(B193*($B$11-$B$10)*($B$12-$B$10)), $B$12-SQRT((1-B193)*($B$12-$B$11)*($B$12-$B$10)))</f>
        <v/>
      </c>
      <c r="I193" s="27">
        <f>MAX(0.1,NORMINV(C193,$B$13,$B$14))</f>
        <v/>
      </c>
      <c r="J193" s="102">
        <f>'01_Supuestos'!$F$13*MAX(0.65,NORMINV(D193,1,$B$15))</f>
        <v/>
      </c>
      <c r="K193" s="102">
        <f>'01_Supuestos'!$F$14*MAX(0.6,NORMINV(E193,1,$B$16))</f>
        <v/>
      </c>
      <c r="L193" s="102">
        <f>--(F193&lt;=$B$5)</f>
        <v/>
      </c>
      <c r="M193" s="102">
        <f>IF(L193=1, IF(G193&lt;=$B$6, "+", "-"), IF(G193&lt;=(1-$B$7), "+", "-"))</f>
        <v/>
      </c>
      <c r="N193" s="103">
        <f>IF(M193="+",'05_Bayes_Arbol'!$B$16,'05_Bayes_Arbol'!$B$17)</f>
        <v/>
      </c>
      <c r="O193" s="102">
        <f>SUMPRODUCT(T193:AD193,'01_Supuestos'!$C$34:$M$34)</f>
        <v/>
      </c>
      <c r="P193" s="102">
        <f>N193*O193 + (1-N193)*$B$9</f>
        <v/>
      </c>
      <c r="Q193" s="102">
        <f>--(P193&gt;0)</f>
        <v/>
      </c>
      <c r="R193" s="102">
        <f>IF(L193=1,O193,$B$9)</f>
        <v/>
      </c>
      <c r="S193" s="102">
        <f>-$B$8 + IF(Q193=1, IF(L193=1,O193,$B$9), 0)</f>
        <v/>
      </c>
      <c r="T193" s="101">
        <f>((('01_Supuestos'!C31*$I193)*'01_Supuestos'!$F$11*($H193-'01_Supuestos'!$F$9))-((('01_Supuestos'!C31*$I193)*'01_Supuestos'!$F$11*($H193-'01_Supuestos'!$F$9))*'01_Supuestos'!$F$12)-(('01_Supuestos'!C31*$I193)*'01_Supuestos'!$F$11*$K193)-(IF(('01_Supuestos'!C31*$I193)&gt;0,'01_Supuestos'!$F$15,0)))-((('01_Supuestos'!C31*$I193)*'01_Supuestos'!$F$11*($H193-'01_Supuestos'!$F$9))*'01_Supuestos'!$F$18)-($J193*'01_Supuestos'!C32)-(IF('01_Supuestos'!C30=MAX('01_Supuestos'!$C$30:$M$30),'01_Supuestos'!$F$19,0))-(MAX(0,(((('01_Supuestos'!C31*$I193)*'01_Supuestos'!$F$11*($H193-'01_Supuestos'!$F$9))-((('01_Supuestos'!C31*$I193)*'01_Supuestos'!$F$11*($H193-'01_Supuestos'!$F$9))*'01_Supuestos'!$F$12)-(('01_Supuestos'!C31*$I193)*'01_Supuestos'!$F$11*$K193)-(IF(('01_Supuestos'!C31*$I193)&gt;0,'01_Supuestos'!$F$15,0)))-($J193*'01_Supuestos'!C33)))*'01_Supuestos'!$F$16)</f>
        <v/>
      </c>
      <c r="U193" s="101">
        <f>((('01_Supuestos'!D31*$I193)*'01_Supuestos'!$F$11*($H193-'01_Supuestos'!$F$9))-((('01_Supuestos'!D31*$I193)*'01_Supuestos'!$F$11*($H193-'01_Supuestos'!$F$9))*'01_Supuestos'!$F$12)-(('01_Supuestos'!D31*$I193)*'01_Supuestos'!$F$11*$K193)-(IF(('01_Supuestos'!D31*$I193)&gt;0,'01_Supuestos'!$F$15,0)))-((('01_Supuestos'!D31*$I193)*'01_Supuestos'!$F$11*($H193-'01_Supuestos'!$F$9))*'01_Supuestos'!$F$18)-($J193*'01_Supuestos'!D32)-(IF('01_Supuestos'!D30=MAX('01_Supuestos'!$C$30:$M$30),'01_Supuestos'!$F$19,0))-(MAX(0,(((('01_Supuestos'!D31*$I193)*'01_Supuestos'!$F$11*($H193-'01_Supuestos'!$F$9))-((('01_Supuestos'!D31*$I193)*'01_Supuestos'!$F$11*($H193-'01_Supuestos'!$F$9))*'01_Supuestos'!$F$12)-(('01_Supuestos'!D31*$I193)*'01_Supuestos'!$F$11*$K193)-(IF(('01_Supuestos'!D31*$I193)&gt;0,'01_Supuestos'!$F$15,0)))-($J193*'01_Supuestos'!D33)))*'01_Supuestos'!$F$16)</f>
        <v/>
      </c>
      <c r="V193" s="101">
        <f>((('01_Supuestos'!E31*$I193)*'01_Supuestos'!$F$11*($H193-'01_Supuestos'!$F$9))-((('01_Supuestos'!E31*$I193)*'01_Supuestos'!$F$11*($H193-'01_Supuestos'!$F$9))*'01_Supuestos'!$F$12)-(('01_Supuestos'!E31*$I193)*'01_Supuestos'!$F$11*$K193)-(IF(('01_Supuestos'!E31*$I193)&gt;0,'01_Supuestos'!$F$15,0)))-((('01_Supuestos'!E31*$I193)*'01_Supuestos'!$F$11*($H193-'01_Supuestos'!$F$9))*'01_Supuestos'!$F$18)-($J193*'01_Supuestos'!E32)-(IF('01_Supuestos'!E30=MAX('01_Supuestos'!$C$30:$M$30),'01_Supuestos'!$F$19,0))-(MAX(0,(((('01_Supuestos'!E31*$I193)*'01_Supuestos'!$F$11*($H193-'01_Supuestos'!$F$9))-((('01_Supuestos'!E31*$I193)*'01_Supuestos'!$F$11*($H193-'01_Supuestos'!$F$9))*'01_Supuestos'!$F$12)-(('01_Supuestos'!E31*$I193)*'01_Supuestos'!$F$11*$K193)-(IF(('01_Supuestos'!E31*$I193)&gt;0,'01_Supuestos'!$F$15,0)))-($J193*'01_Supuestos'!E33)))*'01_Supuestos'!$F$16)</f>
        <v/>
      </c>
      <c r="W193" s="101">
        <f>((('01_Supuestos'!F31*$I193)*'01_Supuestos'!$F$11*($H193-'01_Supuestos'!$F$9))-((('01_Supuestos'!F31*$I193)*'01_Supuestos'!$F$11*($H193-'01_Supuestos'!$F$9))*'01_Supuestos'!$F$12)-(('01_Supuestos'!F31*$I193)*'01_Supuestos'!$F$11*$K193)-(IF(('01_Supuestos'!F31*$I193)&gt;0,'01_Supuestos'!$F$15,0)))-((('01_Supuestos'!F31*$I193)*'01_Supuestos'!$F$11*($H193-'01_Supuestos'!$F$9))*'01_Supuestos'!$F$18)-($J193*'01_Supuestos'!F32)-(IF('01_Supuestos'!F30=MAX('01_Supuestos'!$C$30:$M$30),'01_Supuestos'!$F$19,0))-(MAX(0,(((('01_Supuestos'!F31*$I193)*'01_Supuestos'!$F$11*($H193-'01_Supuestos'!$F$9))-((('01_Supuestos'!F31*$I193)*'01_Supuestos'!$F$11*($H193-'01_Supuestos'!$F$9))*'01_Supuestos'!$F$12)-(('01_Supuestos'!F31*$I193)*'01_Supuestos'!$F$11*$K193)-(IF(('01_Supuestos'!F31*$I193)&gt;0,'01_Supuestos'!$F$15,0)))-($J193*'01_Supuestos'!F33)))*'01_Supuestos'!$F$16)</f>
        <v/>
      </c>
      <c r="X193" s="101">
        <f>((('01_Supuestos'!G31*$I193)*'01_Supuestos'!$F$11*($H193-'01_Supuestos'!$F$9))-((('01_Supuestos'!G31*$I193)*'01_Supuestos'!$F$11*($H193-'01_Supuestos'!$F$9))*'01_Supuestos'!$F$12)-(('01_Supuestos'!G31*$I193)*'01_Supuestos'!$F$11*$K193)-(IF(('01_Supuestos'!G31*$I193)&gt;0,'01_Supuestos'!$F$15,0)))-((('01_Supuestos'!G31*$I193)*'01_Supuestos'!$F$11*($H193-'01_Supuestos'!$F$9))*'01_Supuestos'!$F$18)-($J193*'01_Supuestos'!G32)-(IF('01_Supuestos'!G30=MAX('01_Supuestos'!$C$30:$M$30),'01_Supuestos'!$F$19,0))-(MAX(0,(((('01_Supuestos'!G31*$I193)*'01_Supuestos'!$F$11*($H193-'01_Supuestos'!$F$9))-((('01_Supuestos'!G31*$I193)*'01_Supuestos'!$F$11*($H193-'01_Supuestos'!$F$9))*'01_Supuestos'!$F$12)-(('01_Supuestos'!G31*$I193)*'01_Supuestos'!$F$11*$K193)-(IF(('01_Supuestos'!G31*$I193)&gt;0,'01_Supuestos'!$F$15,0)))-($J193*'01_Supuestos'!G33)))*'01_Supuestos'!$F$16)</f>
        <v/>
      </c>
      <c r="Y193" s="101">
        <f>((('01_Supuestos'!H31*$I193)*'01_Supuestos'!$F$11*($H193-'01_Supuestos'!$F$9))-((('01_Supuestos'!H31*$I193)*'01_Supuestos'!$F$11*($H193-'01_Supuestos'!$F$9))*'01_Supuestos'!$F$12)-(('01_Supuestos'!H31*$I193)*'01_Supuestos'!$F$11*$K193)-(IF(('01_Supuestos'!H31*$I193)&gt;0,'01_Supuestos'!$F$15,0)))-((('01_Supuestos'!H31*$I193)*'01_Supuestos'!$F$11*($H193-'01_Supuestos'!$F$9))*'01_Supuestos'!$F$18)-($J193*'01_Supuestos'!H32)-(IF('01_Supuestos'!H30=MAX('01_Supuestos'!$C$30:$M$30),'01_Supuestos'!$F$19,0))-(MAX(0,(((('01_Supuestos'!H31*$I193)*'01_Supuestos'!$F$11*($H193-'01_Supuestos'!$F$9))-((('01_Supuestos'!H31*$I193)*'01_Supuestos'!$F$11*($H193-'01_Supuestos'!$F$9))*'01_Supuestos'!$F$12)-(('01_Supuestos'!H31*$I193)*'01_Supuestos'!$F$11*$K193)-(IF(('01_Supuestos'!H31*$I193)&gt;0,'01_Supuestos'!$F$15,0)))-($J193*'01_Supuestos'!H33)))*'01_Supuestos'!$F$16)</f>
        <v/>
      </c>
      <c r="Z193" s="101">
        <f>((('01_Supuestos'!I31*$I193)*'01_Supuestos'!$F$11*($H193-'01_Supuestos'!$F$9))-((('01_Supuestos'!I31*$I193)*'01_Supuestos'!$F$11*($H193-'01_Supuestos'!$F$9))*'01_Supuestos'!$F$12)-(('01_Supuestos'!I31*$I193)*'01_Supuestos'!$F$11*$K193)-(IF(('01_Supuestos'!I31*$I193)&gt;0,'01_Supuestos'!$F$15,0)))-((('01_Supuestos'!I31*$I193)*'01_Supuestos'!$F$11*($H193-'01_Supuestos'!$F$9))*'01_Supuestos'!$F$18)-($J193*'01_Supuestos'!I32)-(IF('01_Supuestos'!I30=MAX('01_Supuestos'!$C$30:$M$30),'01_Supuestos'!$F$19,0))-(MAX(0,(((('01_Supuestos'!I31*$I193)*'01_Supuestos'!$F$11*($H193-'01_Supuestos'!$F$9))-((('01_Supuestos'!I31*$I193)*'01_Supuestos'!$F$11*($H193-'01_Supuestos'!$F$9))*'01_Supuestos'!$F$12)-(('01_Supuestos'!I31*$I193)*'01_Supuestos'!$F$11*$K193)-(IF(('01_Supuestos'!I31*$I193)&gt;0,'01_Supuestos'!$F$15,0)))-($J193*'01_Supuestos'!I33)))*'01_Supuestos'!$F$16)</f>
        <v/>
      </c>
      <c r="AA193" s="101">
        <f>((('01_Supuestos'!J31*$I193)*'01_Supuestos'!$F$11*($H193-'01_Supuestos'!$F$9))-((('01_Supuestos'!J31*$I193)*'01_Supuestos'!$F$11*($H193-'01_Supuestos'!$F$9))*'01_Supuestos'!$F$12)-(('01_Supuestos'!J31*$I193)*'01_Supuestos'!$F$11*$K193)-(IF(('01_Supuestos'!J31*$I193)&gt;0,'01_Supuestos'!$F$15,0)))-((('01_Supuestos'!J31*$I193)*'01_Supuestos'!$F$11*($H193-'01_Supuestos'!$F$9))*'01_Supuestos'!$F$18)-($J193*'01_Supuestos'!J32)-(IF('01_Supuestos'!J30=MAX('01_Supuestos'!$C$30:$M$30),'01_Supuestos'!$F$19,0))-(MAX(0,(((('01_Supuestos'!J31*$I193)*'01_Supuestos'!$F$11*($H193-'01_Supuestos'!$F$9))-((('01_Supuestos'!J31*$I193)*'01_Supuestos'!$F$11*($H193-'01_Supuestos'!$F$9))*'01_Supuestos'!$F$12)-(('01_Supuestos'!J31*$I193)*'01_Supuestos'!$F$11*$K193)-(IF(('01_Supuestos'!J31*$I193)&gt;0,'01_Supuestos'!$F$15,0)))-($J193*'01_Supuestos'!J33)))*'01_Supuestos'!$F$16)</f>
        <v/>
      </c>
      <c r="AB193" s="101">
        <f>((('01_Supuestos'!K31*$I193)*'01_Supuestos'!$F$11*($H193-'01_Supuestos'!$F$9))-((('01_Supuestos'!K31*$I193)*'01_Supuestos'!$F$11*($H193-'01_Supuestos'!$F$9))*'01_Supuestos'!$F$12)-(('01_Supuestos'!K31*$I193)*'01_Supuestos'!$F$11*$K193)-(IF(('01_Supuestos'!K31*$I193)&gt;0,'01_Supuestos'!$F$15,0)))-((('01_Supuestos'!K31*$I193)*'01_Supuestos'!$F$11*($H193-'01_Supuestos'!$F$9))*'01_Supuestos'!$F$18)-($J193*'01_Supuestos'!K32)-(IF('01_Supuestos'!K30=MAX('01_Supuestos'!$C$30:$M$30),'01_Supuestos'!$F$19,0))-(MAX(0,(((('01_Supuestos'!K31*$I193)*'01_Supuestos'!$F$11*($H193-'01_Supuestos'!$F$9))-((('01_Supuestos'!K31*$I193)*'01_Supuestos'!$F$11*($H193-'01_Supuestos'!$F$9))*'01_Supuestos'!$F$12)-(('01_Supuestos'!K31*$I193)*'01_Supuestos'!$F$11*$K193)-(IF(('01_Supuestos'!K31*$I193)&gt;0,'01_Supuestos'!$F$15,0)))-($J193*'01_Supuestos'!K33)))*'01_Supuestos'!$F$16)</f>
        <v/>
      </c>
      <c r="AC193" s="101">
        <f>((('01_Supuestos'!L31*$I193)*'01_Supuestos'!$F$11*($H193-'01_Supuestos'!$F$9))-((('01_Supuestos'!L31*$I193)*'01_Supuestos'!$F$11*($H193-'01_Supuestos'!$F$9))*'01_Supuestos'!$F$12)-(('01_Supuestos'!L31*$I193)*'01_Supuestos'!$F$11*$K193)-(IF(('01_Supuestos'!L31*$I193)&gt;0,'01_Supuestos'!$F$15,0)))-((('01_Supuestos'!L31*$I193)*'01_Supuestos'!$F$11*($H193-'01_Supuestos'!$F$9))*'01_Supuestos'!$F$18)-($J193*'01_Supuestos'!L32)-(IF('01_Supuestos'!L30=MAX('01_Supuestos'!$C$30:$M$30),'01_Supuestos'!$F$19,0))-(MAX(0,(((('01_Supuestos'!L31*$I193)*'01_Supuestos'!$F$11*($H193-'01_Supuestos'!$F$9))-((('01_Supuestos'!L31*$I193)*'01_Supuestos'!$F$11*($H193-'01_Supuestos'!$F$9))*'01_Supuestos'!$F$12)-(('01_Supuestos'!L31*$I193)*'01_Supuestos'!$F$11*$K193)-(IF(('01_Supuestos'!L31*$I193)&gt;0,'01_Supuestos'!$F$15,0)))-($J193*'01_Supuestos'!L33)))*'01_Supuestos'!$F$16)</f>
        <v/>
      </c>
      <c r="AD193" s="101">
        <f>((('01_Supuestos'!M31*$I193)*'01_Supuestos'!$F$11*($H193-'01_Supuestos'!$F$9))-((('01_Supuestos'!M31*$I193)*'01_Supuestos'!$F$11*($H193-'01_Supuestos'!$F$9))*'01_Supuestos'!$F$12)-(('01_Supuestos'!M31*$I193)*'01_Supuestos'!$F$11*$K193)-(IF(('01_Supuestos'!M31*$I193)&gt;0,'01_Supuestos'!$F$15,0)))-((('01_Supuestos'!M31*$I193)*'01_Supuestos'!$F$11*($H193-'01_Supuestos'!$F$9))*'01_Supuestos'!$F$18)-($J193*'01_Supuestos'!M32)-(IF('01_Supuestos'!M30=MAX('01_Supuestos'!$C$30:$M$30),'01_Supuestos'!$F$19,0))-(MAX(0,(((('01_Supuestos'!M31*$I193)*'01_Supuestos'!$F$11*($H193-'01_Supuestos'!$F$9))-((('01_Supuestos'!M31*$I193)*'01_Supuestos'!$F$11*($H193-'01_Supuestos'!$F$9))*'01_Supuestos'!$F$12)-(('01_Supuestos'!M31*$I193)*'01_Supuestos'!$F$11*$K193)-(IF(('01_Supuestos'!M31*$I193)&gt;0,'01_Supuestos'!$F$15,0)))-($J193*'01_Supuestos'!M33)))*'01_Supuestos'!$F$16)</f>
        <v/>
      </c>
      <c r="AE193" s="101">
        <f>0</f>
        <v/>
      </c>
      <c r="AF193" s="108">
        <f>IF(S193&gt;R193,"Appraisal+Decision",IF(S193&lt;R193,"Develop Now","Indiferente"))</f>
        <v/>
      </c>
    </row>
    <row r="194">
      <c r="A194" s="6" t="n">
        <v>164</v>
      </c>
      <c r="B194" s="27">
        <f>RAND()</f>
        <v/>
      </c>
      <c r="C194" s="27">
        <f>RAND()</f>
        <v/>
      </c>
      <c r="D194" s="27">
        <f>RAND()</f>
        <v/>
      </c>
      <c r="E194" s="27">
        <f>RAND()</f>
        <v/>
      </c>
      <c r="F194" s="27">
        <f>RAND()</f>
        <v/>
      </c>
      <c r="G194" s="27">
        <f>RAND()</f>
        <v/>
      </c>
      <c r="H194" s="102">
        <f>IF(B194&lt;($B$11-$B$10)/($B$12-$B$10), $B$10+SQRT(B194*($B$11-$B$10)*($B$12-$B$10)), $B$12-SQRT((1-B194)*($B$12-$B$11)*($B$12-$B$10)))</f>
        <v/>
      </c>
      <c r="I194" s="27">
        <f>MAX(0.1,NORMINV(C194,$B$13,$B$14))</f>
        <v/>
      </c>
      <c r="J194" s="102">
        <f>'01_Supuestos'!$F$13*MAX(0.65,NORMINV(D194,1,$B$15))</f>
        <v/>
      </c>
      <c r="K194" s="102">
        <f>'01_Supuestos'!$F$14*MAX(0.6,NORMINV(E194,1,$B$16))</f>
        <v/>
      </c>
      <c r="L194" s="102">
        <f>--(F194&lt;=$B$5)</f>
        <v/>
      </c>
      <c r="M194" s="102">
        <f>IF(L194=1, IF(G194&lt;=$B$6, "+", "-"), IF(G194&lt;=(1-$B$7), "+", "-"))</f>
        <v/>
      </c>
      <c r="N194" s="103">
        <f>IF(M194="+",'05_Bayes_Arbol'!$B$16,'05_Bayes_Arbol'!$B$17)</f>
        <v/>
      </c>
      <c r="O194" s="102">
        <f>SUMPRODUCT(T194:AD194,'01_Supuestos'!$C$34:$M$34)</f>
        <v/>
      </c>
      <c r="P194" s="102">
        <f>N194*O194 + (1-N194)*$B$9</f>
        <v/>
      </c>
      <c r="Q194" s="102">
        <f>--(P194&gt;0)</f>
        <v/>
      </c>
      <c r="R194" s="102">
        <f>IF(L194=1,O194,$B$9)</f>
        <v/>
      </c>
      <c r="S194" s="102">
        <f>-$B$8 + IF(Q194=1, IF(L194=1,O194,$B$9), 0)</f>
        <v/>
      </c>
      <c r="T194" s="101">
        <f>((('01_Supuestos'!C31*$I194)*'01_Supuestos'!$F$11*($H194-'01_Supuestos'!$F$9))-((('01_Supuestos'!C31*$I194)*'01_Supuestos'!$F$11*($H194-'01_Supuestos'!$F$9))*'01_Supuestos'!$F$12)-(('01_Supuestos'!C31*$I194)*'01_Supuestos'!$F$11*$K194)-(IF(('01_Supuestos'!C31*$I194)&gt;0,'01_Supuestos'!$F$15,0)))-((('01_Supuestos'!C31*$I194)*'01_Supuestos'!$F$11*($H194-'01_Supuestos'!$F$9))*'01_Supuestos'!$F$18)-($J194*'01_Supuestos'!C32)-(IF('01_Supuestos'!C30=MAX('01_Supuestos'!$C$30:$M$30),'01_Supuestos'!$F$19,0))-(MAX(0,(((('01_Supuestos'!C31*$I194)*'01_Supuestos'!$F$11*($H194-'01_Supuestos'!$F$9))-((('01_Supuestos'!C31*$I194)*'01_Supuestos'!$F$11*($H194-'01_Supuestos'!$F$9))*'01_Supuestos'!$F$12)-(('01_Supuestos'!C31*$I194)*'01_Supuestos'!$F$11*$K194)-(IF(('01_Supuestos'!C31*$I194)&gt;0,'01_Supuestos'!$F$15,0)))-($J194*'01_Supuestos'!C33)))*'01_Supuestos'!$F$16)</f>
        <v/>
      </c>
      <c r="U194" s="101">
        <f>((('01_Supuestos'!D31*$I194)*'01_Supuestos'!$F$11*($H194-'01_Supuestos'!$F$9))-((('01_Supuestos'!D31*$I194)*'01_Supuestos'!$F$11*($H194-'01_Supuestos'!$F$9))*'01_Supuestos'!$F$12)-(('01_Supuestos'!D31*$I194)*'01_Supuestos'!$F$11*$K194)-(IF(('01_Supuestos'!D31*$I194)&gt;0,'01_Supuestos'!$F$15,0)))-((('01_Supuestos'!D31*$I194)*'01_Supuestos'!$F$11*($H194-'01_Supuestos'!$F$9))*'01_Supuestos'!$F$18)-($J194*'01_Supuestos'!D32)-(IF('01_Supuestos'!D30=MAX('01_Supuestos'!$C$30:$M$30),'01_Supuestos'!$F$19,0))-(MAX(0,(((('01_Supuestos'!D31*$I194)*'01_Supuestos'!$F$11*($H194-'01_Supuestos'!$F$9))-((('01_Supuestos'!D31*$I194)*'01_Supuestos'!$F$11*($H194-'01_Supuestos'!$F$9))*'01_Supuestos'!$F$12)-(('01_Supuestos'!D31*$I194)*'01_Supuestos'!$F$11*$K194)-(IF(('01_Supuestos'!D31*$I194)&gt;0,'01_Supuestos'!$F$15,0)))-($J194*'01_Supuestos'!D33)))*'01_Supuestos'!$F$16)</f>
        <v/>
      </c>
      <c r="V194" s="101">
        <f>((('01_Supuestos'!E31*$I194)*'01_Supuestos'!$F$11*($H194-'01_Supuestos'!$F$9))-((('01_Supuestos'!E31*$I194)*'01_Supuestos'!$F$11*($H194-'01_Supuestos'!$F$9))*'01_Supuestos'!$F$12)-(('01_Supuestos'!E31*$I194)*'01_Supuestos'!$F$11*$K194)-(IF(('01_Supuestos'!E31*$I194)&gt;0,'01_Supuestos'!$F$15,0)))-((('01_Supuestos'!E31*$I194)*'01_Supuestos'!$F$11*($H194-'01_Supuestos'!$F$9))*'01_Supuestos'!$F$18)-($J194*'01_Supuestos'!E32)-(IF('01_Supuestos'!E30=MAX('01_Supuestos'!$C$30:$M$30),'01_Supuestos'!$F$19,0))-(MAX(0,(((('01_Supuestos'!E31*$I194)*'01_Supuestos'!$F$11*($H194-'01_Supuestos'!$F$9))-((('01_Supuestos'!E31*$I194)*'01_Supuestos'!$F$11*($H194-'01_Supuestos'!$F$9))*'01_Supuestos'!$F$12)-(('01_Supuestos'!E31*$I194)*'01_Supuestos'!$F$11*$K194)-(IF(('01_Supuestos'!E31*$I194)&gt;0,'01_Supuestos'!$F$15,0)))-($J194*'01_Supuestos'!E33)))*'01_Supuestos'!$F$16)</f>
        <v/>
      </c>
      <c r="W194" s="101">
        <f>((('01_Supuestos'!F31*$I194)*'01_Supuestos'!$F$11*($H194-'01_Supuestos'!$F$9))-((('01_Supuestos'!F31*$I194)*'01_Supuestos'!$F$11*($H194-'01_Supuestos'!$F$9))*'01_Supuestos'!$F$12)-(('01_Supuestos'!F31*$I194)*'01_Supuestos'!$F$11*$K194)-(IF(('01_Supuestos'!F31*$I194)&gt;0,'01_Supuestos'!$F$15,0)))-((('01_Supuestos'!F31*$I194)*'01_Supuestos'!$F$11*($H194-'01_Supuestos'!$F$9))*'01_Supuestos'!$F$18)-($J194*'01_Supuestos'!F32)-(IF('01_Supuestos'!F30=MAX('01_Supuestos'!$C$30:$M$30),'01_Supuestos'!$F$19,0))-(MAX(0,(((('01_Supuestos'!F31*$I194)*'01_Supuestos'!$F$11*($H194-'01_Supuestos'!$F$9))-((('01_Supuestos'!F31*$I194)*'01_Supuestos'!$F$11*($H194-'01_Supuestos'!$F$9))*'01_Supuestos'!$F$12)-(('01_Supuestos'!F31*$I194)*'01_Supuestos'!$F$11*$K194)-(IF(('01_Supuestos'!F31*$I194)&gt;0,'01_Supuestos'!$F$15,0)))-($J194*'01_Supuestos'!F33)))*'01_Supuestos'!$F$16)</f>
        <v/>
      </c>
      <c r="X194" s="101">
        <f>((('01_Supuestos'!G31*$I194)*'01_Supuestos'!$F$11*($H194-'01_Supuestos'!$F$9))-((('01_Supuestos'!G31*$I194)*'01_Supuestos'!$F$11*($H194-'01_Supuestos'!$F$9))*'01_Supuestos'!$F$12)-(('01_Supuestos'!G31*$I194)*'01_Supuestos'!$F$11*$K194)-(IF(('01_Supuestos'!G31*$I194)&gt;0,'01_Supuestos'!$F$15,0)))-((('01_Supuestos'!G31*$I194)*'01_Supuestos'!$F$11*($H194-'01_Supuestos'!$F$9))*'01_Supuestos'!$F$18)-($J194*'01_Supuestos'!G32)-(IF('01_Supuestos'!G30=MAX('01_Supuestos'!$C$30:$M$30),'01_Supuestos'!$F$19,0))-(MAX(0,(((('01_Supuestos'!G31*$I194)*'01_Supuestos'!$F$11*($H194-'01_Supuestos'!$F$9))-((('01_Supuestos'!G31*$I194)*'01_Supuestos'!$F$11*($H194-'01_Supuestos'!$F$9))*'01_Supuestos'!$F$12)-(('01_Supuestos'!G31*$I194)*'01_Supuestos'!$F$11*$K194)-(IF(('01_Supuestos'!G31*$I194)&gt;0,'01_Supuestos'!$F$15,0)))-($J194*'01_Supuestos'!G33)))*'01_Supuestos'!$F$16)</f>
        <v/>
      </c>
      <c r="Y194" s="101">
        <f>((('01_Supuestos'!H31*$I194)*'01_Supuestos'!$F$11*($H194-'01_Supuestos'!$F$9))-((('01_Supuestos'!H31*$I194)*'01_Supuestos'!$F$11*($H194-'01_Supuestos'!$F$9))*'01_Supuestos'!$F$12)-(('01_Supuestos'!H31*$I194)*'01_Supuestos'!$F$11*$K194)-(IF(('01_Supuestos'!H31*$I194)&gt;0,'01_Supuestos'!$F$15,0)))-((('01_Supuestos'!H31*$I194)*'01_Supuestos'!$F$11*($H194-'01_Supuestos'!$F$9))*'01_Supuestos'!$F$18)-($J194*'01_Supuestos'!H32)-(IF('01_Supuestos'!H30=MAX('01_Supuestos'!$C$30:$M$30),'01_Supuestos'!$F$19,0))-(MAX(0,(((('01_Supuestos'!H31*$I194)*'01_Supuestos'!$F$11*($H194-'01_Supuestos'!$F$9))-((('01_Supuestos'!H31*$I194)*'01_Supuestos'!$F$11*($H194-'01_Supuestos'!$F$9))*'01_Supuestos'!$F$12)-(('01_Supuestos'!H31*$I194)*'01_Supuestos'!$F$11*$K194)-(IF(('01_Supuestos'!H31*$I194)&gt;0,'01_Supuestos'!$F$15,0)))-($J194*'01_Supuestos'!H33)))*'01_Supuestos'!$F$16)</f>
        <v/>
      </c>
      <c r="Z194" s="101">
        <f>((('01_Supuestos'!I31*$I194)*'01_Supuestos'!$F$11*($H194-'01_Supuestos'!$F$9))-((('01_Supuestos'!I31*$I194)*'01_Supuestos'!$F$11*($H194-'01_Supuestos'!$F$9))*'01_Supuestos'!$F$12)-(('01_Supuestos'!I31*$I194)*'01_Supuestos'!$F$11*$K194)-(IF(('01_Supuestos'!I31*$I194)&gt;0,'01_Supuestos'!$F$15,0)))-((('01_Supuestos'!I31*$I194)*'01_Supuestos'!$F$11*($H194-'01_Supuestos'!$F$9))*'01_Supuestos'!$F$18)-($J194*'01_Supuestos'!I32)-(IF('01_Supuestos'!I30=MAX('01_Supuestos'!$C$30:$M$30),'01_Supuestos'!$F$19,0))-(MAX(0,(((('01_Supuestos'!I31*$I194)*'01_Supuestos'!$F$11*($H194-'01_Supuestos'!$F$9))-((('01_Supuestos'!I31*$I194)*'01_Supuestos'!$F$11*($H194-'01_Supuestos'!$F$9))*'01_Supuestos'!$F$12)-(('01_Supuestos'!I31*$I194)*'01_Supuestos'!$F$11*$K194)-(IF(('01_Supuestos'!I31*$I194)&gt;0,'01_Supuestos'!$F$15,0)))-($J194*'01_Supuestos'!I33)))*'01_Supuestos'!$F$16)</f>
        <v/>
      </c>
      <c r="AA194" s="101">
        <f>((('01_Supuestos'!J31*$I194)*'01_Supuestos'!$F$11*($H194-'01_Supuestos'!$F$9))-((('01_Supuestos'!J31*$I194)*'01_Supuestos'!$F$11*($H194-'01_Supuestos'!$F$9))*'01_Supuestos'!$F$12)-(('01_Supuestos'!J31*$I194)*'01_Supuestos'!$F$11*$K194)-(IF(('01_Supuestos'!J31*$I194)&gt;0,'01_Supuestos'!$F$15,0)))-((('01_Supuestos'!J31*$I194)*'01_Supuestos'!$F$11*($H194-'01_Supuestos'!$F$9))*'01_Supuestos'!$F$18)-($J194*'01_Supuestos'!J32)-(IF('01_Supuestos'!J30=MAX('01_Supuestos'!$C$30:$M$30),'01_Supuestos'!$F$19,0))-(MAX(0,(((('01_Supuestos'!J31*$I194)*'01_Supuestos'!$F$11*($H194-'01_Supuestos'!$F$9))-((('01_Supuestos'!J31*$I194)*'01_Supuestos'!$F$11*($H194-'01_Supuestos'!$F$9))*'01_Supuestos'!$F$12)-(('01_Supuestos'!J31*$I194)*'01_Supuestos'!$F$11*$K194)-(IF(('01_Supuestos'!J31*$I194)&gt;0,'01_Supuestos'!$F$15,0)))-($J194*'01_Supuestos'!J33)))*'01_Supuestos'!$F$16)</f>
        <v/>
      </c>
      <c r="AB194" s="101">
        <f>((('01_Supuestos'!K31*$I194)*'01_Supuestos'!$F$11*($H194-'01_Supuestos'!$F$9))-((('01_Supuestos'!K31*$I194)*'01_Supuestos'!$F$11*($H194-'01_Supuestos'!$F$9))*'01_Supuestos'!$F$12)-(('01_Supuestos'!K31*$I194)*'01_Supuestos'!$F$11*$K194)-(IF(('01_Supuestos'!K31*$I194)&gt;0,'01_Supuestos'!$F$15,0)))-((('01_Supuestos'!K31*$I194)*'01_Supuestos'!$F$11*($H194-'01_Supuestos'!$F$9))*'01_Supuestos'!$F$18)-($J194*'01_Supuestos'!K32)-(IF('01_Supuestos'!K30=MAX('01_Supuestos'!$C$30:$M$30),'01_Supuestos'!$F$19,0))-(MAX(0,(((('01_Supuestos'!K31*$I194)*'01_Supuestos'!$F$11*($H194-'01_Supuestos'!$F$9))-((('01_Supuestos'!K31*$I194)*'01_Supuestos'!$F$11*($H194-'01_Supuestos'!$F$9))*'01_Supuestos'!$F$12)-(('01_Supuestos'!K31*$I194)*'01_Supuestos'!$F$11*$K194)-(IF(('01_Supuestos'!K31*$I194)&gt;0,'01_Supuestos'!$F$15,0)))-($J194*'01_Supuestos'!K33)))*'01_Supuestos'!$F$16)</f>
        <v/>
      </c>
      <c r="AC194" s="101">
        <f>((('01_Supuestos'!L31*$I194)*'01_Supuestos'!$F$11*($H194-'01_Supuestos'!$F$9))-((('01_Supuestos'!L31*$I194)*'01_Supuestos'!$F$11*($H194-'01_Supuestos'!$F$9))*'01_Supuestos'!$F$12)-(('01_Supuestos'!L31*$I194)*'01_Supuestos'!$F$11*$K194)-(IF(('01_Supuestos'!L31*$I194)&gt;0,'01_Supuestos'!$F$15,0)))-((('01_Supuestos'!L31*$I194)*'01_Supuestos'!$F$11*($H194-'01_Supuestos'!$F$9))*'01_Supuestos'!$F$18)-($J194*'01_Supuestos'!L32)-(IF('01_Supuestos'!L30=MAX('01_Supuestos'!$C$30:$M$30),'01_Supuestos'!$F$19,0))-(MAX(0,(((('01_Supuestos'!L31*$I194)*'01_Supuestos'!$F$11*($H194-'01_Supuestos'!$F$9))-((('01_Supuestos'!L31*$I194)*'01_Supuestos'!$F$11*($H194-'01_Supuestos'!$F$9))*'01_Supuestos'!$F$12)-(('01_Supuestos'!L31*$I194)*'01_Supuestos'!$F$11*$K194)-(IF(('01_Supuestos'!L31*$I194)&gt;0,'01_Supuestos'!$F$15,0)))-($J194*'01_Supuestos'!L33)))*'01_Supuestos'!$F$16)</f>
        <v/>
      </c>
      <c r="AD194" s="101">
        <f>((('01_Supuestos'!M31*$I194)*'01_Supuestos'!$F$11*($H194-'01_Supuestos'!$F$9))-((('01_Supuestos'!M31*$I194)*'01_Supuestos'!$F$11*($H194-'01_Supuestos'!$F$9))*'01_Supuestos'!$F$12)-(('01_Supuestos'!M31*$I194)*'01_Supuestos'!$F$11*$K194)-(IF(('01_Supuestos'!M31*$I194)&gt;0,'01_Supuestos'!$F$15,0)))-((('01_Supuestos'!M31*$I194)*'01_Supuestos'!$F$11*($H194-'01_Supuestos'!$F$9))*'01_Supuestos'!$F$18)-($J194*'01_Supuestos'!M32)-(IF('01_Supuestos'!M30=MAX('01_Supuestos'!$C$30:$M$30),'01_Supuestos'!$F$19,0))-(MAX(0,(((('01_Supuestos'!M31*$I194)*'01_Supuestos'!$F$11*($H194-'01_Supuestos'!$F$9))-((('01_Supuestos'!M31*$I194)*'01_Supuestos'!$F$11*($H194-'01_Supuestos'!$F$9))*'01_Supuestos'!$F$12)-(('01_Supuestos'!M31*$I194)*'01_Supuestos'!$F$11*$K194)-(IF(('01_Supuestos'!M31*$I194)&gt;0,'01_Supuestos'!$F$15,0)))-($J194*'01_Supuestos'!M33)))*'01_Supuestos'!$F$16)</f>
        <v/>
      </c>
      <c r="AE194" s="101">
        <f>0</f>
        <v/>
      </c>
      <c r="AF194" s="108">
        <f>IF(S194&gt;R194,"Appraisal+Decision",IF(S194&lt;R194,"Develop Now","Indiferente"))</f>
        <v/>
      </c>
    </row>
    <row r="195">
      <c r="A195" s="6" t="n">
        <v>165</v>
      </c>
      <c r="B195" s="27">
        <f>RAND()</f>
        <v/>
      </c>
      <c r="C195" s="27">
        <f>RAND()</f>
        <v/>
      </c>
      <c r="D195" s="27">
        <f>RAND()</f>
        <v/>
      </c>
      <c r="E195" s="27">
        <f>RAND()</f>
        <v/>
      </c>
      <c r="F195" s="27">
        <f>RAND()</f>
        <v/>
      </c>
      <c r="G195" s="27">
        <f>RAND()</f>
        <v/>
      </c>
      <c r="H195" s="102">
        <f>IF(B195&lt;($B$11-$B$10)/($B$12-$B$10), $B$10+SQRT(B195*($B$11-$B$10)*($B$12-$B$10)), $B$12-SQRT((1-B195)*($B$12-$B$11)*($B$12-$B$10)))</f>
        <v/>
      </c>
      <c r="I195" s="27">
        <f>MAX(0.1,NORMINV(C195,$B$13,$B$14))</f>
        <v/>
      </c>
      <c r="J195" s="102">
        <f>'01_Supuestos'!$F$13*MAX(0.65,NORMINV(D195,1,$B$15))</f>
        <v/>
      </c>
      <c r="K195" s="102">
        <f>'01_Supuestos'!$F$14*MAX(0.6,NORMINV(E195,1,$B$16))</f>
        <v/>
      </c>
      <c r="L195" s="102">
        <f>--(F195&lt;=$B$5)</f>
        <v/>
      </c>
      <c r="M195" s="102">
        <f>IF(L195=1, IF(G195&lt;=$B$6, "+", "-"), IF(G195&lt;=(1-$B$7), "+", "-"))</f>
        <v/>
      </c>
      <c r="N195" s="103">
        <f>IF(M195="+",'05_Bayes_Arbol'!$B$16,'05_Bayes_Arbol'!$B$17)</f>
        <v/>
      </c>
      <c r="O195" s="102">
        <f>SUMPRODUCT(T195:AD195,'01_Supuestos'!$C$34:$M$34)</f>
        <v/>
      </c>
      <c r="P195" s="102">
        <f>N195*O195 + (1-N195)*$B$9</f>
        <v/>
      </c>
      <c r="Q195" s="102">
        <f>--(P195&gt;0)</f>
        <v/>
      </c>
      <c r="R195" s="102">
        <f>IF(L195=1,O195,$B$9)</f>
        <v/>
      </c>
      <c r="S195" s="102">
        <f>-$B$8 + IF(Q195=1, IF(L195=1,O195,$B$9), 0)</f>
        <v/>
      </c>
      <c r="T195" s="101">
        <f>((('01_Supuestos'!C31*$I195)*'01_Supuestos'!$F$11*($H195-'01_Supuestos'!$F$9))-((('01_Supuestos'!C31*$I195)*'01_Supuestos'!$F$11*($H195-'01_Supuestos'!$F$9))*'01_Supuestos'!$F$12)-(('01_Supuestos'!C31*$I195)*'01_Supuestos'!$F$11*$K195)-(IF(('01_Supuestos'!C31*$I195)&gt;0,'01_Supuestos'!$F$15,0)))-((('01_Supuestos'!C31*$I195)*'01_Supuestos'!$F$11*($H195-'01_Supuestos'!$F$9))*'01_Supuestos'!$F$18)-($J195*'01_Supuestos'!C32)-(IF('01_Supuestos'!C30=MAX('01_Supuestos'!$C$30:$M$30),'01_Supuestos'!$F$19,0))-(MAX(0,(((('01_Supuestos'!C31*$I195)*'01_Supuestos'!$F$11*($H195-'01_Supuestos'!$F$9))-((('01_Supuestos'!C31*$I195)*'01_Supuestos'!$F$11*($H195-'01_Supuestos'!$F$9))*'01_Supuestos'!$F$12)-(('01_Supuestos'!C31*$I195)*'01_Supuestos'!$F$11*$K195)-(IF(('01_Supuestos'!C31*$I195)&gt;0,'01_Supuestos'!$F$15,0)))-($J195*'01_Supuestos'!C33)))*'01_Supuestos'!$F$16)</f>
        <v/>
      </c>
      <c r="U195" s="101">
        <f>((('01_Supuestos'!D31*$I195)*'01_Supuestos'!$F$11*($H195-'01_Supuestos'!$F$9))-((('01_Supuestos'!D31*$I195)*'01_Supuestos'!$F$11*($H195-'01_Supuestos'!$F$9))*'01_Supuestos'!$F$12)-(('01_Supuestos'!D31*$I195)*'01_Supuestos'!$F$11*$K195)-(IF(('01_Supuestos'!D31*$I195)&gt;0,'01_Supuestos'!$F$15,0)))-((('01_Supuestos'!D31*$I195)*'01_Supuestos'!$F$11*($H195-'01_Supuestos'!$F$9))*'01_Supuestos'!$F$18)-($J195*'01_Supuestos'!D32)-(IF('01_Supuestos'!D30=MAX('01_Supuestos'!$C$30:$M$30),'01_Supuestos'!$F$19,0))-(MAX(0,(((('01_Supuestos'!D31*$I195)*'01_Supuestos'!$F$11*($H195-'01_Supuestos'!$F$9))-((('01_Supuestos'!D31*$I195)*'01_Supuestos'!$F$11*($H195-'01_Supuestos'!$F$9))*'01_Supuestos'!$F$12)-(('01_Supuestos'!D31*$I195)*'01_Supuestos'!$F$11*$K195)-(IF(('01_Supuestos'!D31*$I195)&gt;0,'01_Supuestos'!$F$15,0)))-($J195*'01_Supuestos'!D33)))*'01_Supuestos'!$F$16)</f>
        <v/>
      </c>
      <c r="V195" s="101">
        <f>((('01_Supuestos'!E31*$I195)*'01_Supuestos'!$F$11*($H195-'01_Supuestos'!$F$9))-((('01_Supuestos'!E31*$I195)*'01_Supuestos'!$F$11*($H195-'01_Supuestos'!$F$9))*'01_Supuestos'!$F$12)-(('01_Supuestos'!E31*$I195)*'01_Supuestos'!$F$11*$K195)-(IF(('01_Supuestos'!E31*$I195)&gt;0,'01_Supuestos'!$F$15,0)))-((('01_Supuestos'!E31*$I195)*'01_Supuestos'!$F$11*($H195-'01_Supuestos'!$F$9))*'01_Supuestos'!$F$18)-($J195*'01_Supuestos'!E32)-(IF('01_Supuestos'!E30=MAX('01_Supuestos'!$C$30:$M$30),'01_Supuestos'!$F$19,0))-(MAX(0,(((('01_Supuestos'!E31*$I195)*'01_Supuestos'!$F$11*($H195-'01_Supuestos'!$F$9))-((('01_Supuestos'!E31*$I195)*'01_Supuestos'!$F$11*($H195-'01_Supuestos'!$F$9))*'01_Supuestos'!$F$12)-(('01_Supuestos'!E31*$I195)*'01_Supuestos'!$F$11*$K195)-(IF(('01_Supuestos'!E31*$I195)&gt;0,'01_Supuestos'!$F$15,0)))-($J195*'01_Supuestos'!E33)))*'01_Supuestos'!$F$16)</f>
        <v/>
      </c>
      <c r="W195" s="101">
        <f>((('01_Supuestos'!F31*$I195)*'01_Supuestos'!$F$11*($H195-'01_Supuestos'!$F$9))-((('01_Supuestos'!F31*$I195)*'01_Supuestos'!$F$11*($H195-'01_Supuestos'!$F$9))*'01_Supuestos'!$F$12)-(('01_Supuestos'!F31*$I195)*'01_Supuestos'!$F$11*$K195)-(IF(('01_Supuestos'!F31*$I195)&gt;0,'01_Supuestos'!$F$15,0)))-((('01_Supuestos'!F31*$I195)*'01_Supuestos'!$F$11*($H195-'01_Supuestos'!$F$9))*'01_Supuestos'!$F$18)-($J195*'01_Supuestos'!F32)-(IF('01_Supuestos'!F30=MAX('01_Supuestos'!$C$30:$M$30),'01_Supuestos'!$F$19,0))-(MAX(0,(((('01_Supuestos'!F31*$I195)*'01_Supuestos'!$F$11*($H195-'01_Supuestos'!$F$9))-((('01_Supuestos'!F31*$I195)*'01_Supuestos'!$F$11*($H195-'01_Supuestos'!$F$9))*'01_Supuestos'!$F$12)-(('01_Supuestos'!F31*$I195)*'01_Supuestos'!$F$11*$K195)-(IF(('01_Supuestos'!F31*$I195)&gt;0,'01_Supuestos'!$F$15,0)))-($J195*'01_Supuestos'!F33)))*'01_Supuestos'!$F$16)</f>
        <v/>
      </c>
      <c r="X195" s="101">
        <f>((('01_Supuestos'!G31*$I195)*'01_Supuestos'!$F$11*($H195-'01_Supuestos'!$F$9))-((('01_Supuestos'!G31*$I195)*'01_Supuestos'!$F$11*($H195-'01_Supuestos'!$F$9))*'01_Supuestos'!$F$12)-(('01_Supuestos'!G31*$I195)*'01_Supuestos'!$F$11*$K195)-(IF(('01_Supuestos'!G31*$I195)&gt;0,'01_Supuestos'!$F$15,0)))-((('01_Supuestos'!G31*$I195)*'01_Supuestos'!$F$11*($H195-'01_Supuestos'!$F$9))*'01_Supuestos'!$F$18)-($J195*'01_Supuestos'!G32)-(IF('01_Supuestos'!G30=MAX('01_Supuestos'!$C$30:$M$30),'01_Supuestos'!$F$19,0))-(MAX(0,(((('01_Supuestos'!G31*$I195)*'01_Supuestos'!$F$11*($H195-'01_Supuestos'!$F$9))-((('01_Supuestos'!G31*$I195)*'01_Supuestos'!$F$11*($H195-'01_Supuestos'!$F$9))*'01_Supuestos'!$F$12)-(('01_Supuestos'!G31*$I195)*'01_Supuestos'!$F$11*$K195)-(IF(('01_Supuestos'!G31*$I195)&gt;0,'01_Supuestos'!$F$15,0)))-($J195*'01_Supuestos'!G33)))*'01_Supuestos'!$F$16)</f>
        <v/>
      </c>
      <c r="Y195" s="101">
        <f>((('01_Supuestos'!H31*$I195)*'01_Supuestos'!$F$11*($H195-'01_Supuestos'!$F$9))-((('01_Supuestos'!H31*$I195)*'01_Supuestos'!$F$11*($H195-'01_Supuestos'!$F$9))*'01_Supuestos'!$F$12)-(('01_Supuestos'!H31*$I195)*'01_Supuestos'!$F$11*$K195)-(IF(('01_Supuestos'!H31*$I195)&gt;0,'01_Supuestos'!$F$15,0)))-((('01_Supuestos'!H31*$I195)*'01_Supuestos'!$F$11*($H195-'01_Supuestos'!$F$9))*'01_Supuestos'!$F$18)-($J195*'01_Supuestos'!H32)-(IF('01_Supuestos'!H30=MAX('01_Supuestos'!$C$30:$M$30),'01_Supuestos'!$F$19,0))-(MAX(0,(((('01_Supuestos'!H31*$I195)*'01_Supuestos'!$F$11*($H195-'01_Supuestos'!$F$9))-((('01_Supuestos'!H31*$I195)*'01_Supuestos'!$F$11*($H195-'01_Supuestos'!$F$9))*'01_Supuestos'!$F$12)-(('01_Supuestos'!H31*$I195)*'01_Supuestos'!$F$11*$K195)-(IF(('01_Supuestos'!H31*$I195)&gt;0,'01_Supuestos'!$F$15,0)))-($J195*'01_Supuestos'!H33)))*'01_Supuestos'!$F$16)</f>
        <v/>
      </c>
      <c r="Z195" s="101">
        <f>((('01_Supuestos'!I31*$I195)*'01_Supuestos'!$F$11*($H195-'01_Supuestos'!$F$9))-((('01_Supuestos'!I31*$I195)*'01_Supuestos'!$F$11*($H195-'01_Supuestos'!$F$9))*'01_Supuestos'!$F$12)-(('01_Supuestos'!I31*$I195)*'01_Supuestos'!$F$11*$K195)-(IF(('01_Supuestos'!I31*$I195)&gt;0,'01_Supuestos'!$F$15,0)))-((('01_Supuestos'!I31*$I195)*'01_Supuestos'!$F$11*($H195-'01_Supuestos'!$F$9))*'01_Supuestos'!$F$18)-($J195*'01_Supuestos'!I32)-(IF('01_Supuestos'!I30=MAX('01_Supuestos'!$C$30:$M$30),'01_Supuestos'!$F$19,0))-(MAX(0,(((('01_Supuestos'!I31*$I195)*'01_Supuestos'!$F$11*($H195-'01_Supuestos'!$F$9))-((('01_Supuestos'!I31*$I195)*'01_Supuestos'!$F$11*($H195-'01_Supuestos'!$F$9))*'01_Supuestos'!$F$12)-(('01_Supuestos'!I31*$I195)*'01_Supuestos'!$F$11*$K195)-(IF(('01_Supuestos'!I31*$I195)&gt;0,'01_Supuestos'!$F$15,0)))-($J195*'01_Supuestos'!I33)))*'01_Supuestos'!$F$16)</f>
        <v/>
      </c>
      <c r="AA195" s="101">
        <f>((('01_Supuestos'!J31*$I195)*'01_Supuestos'!$F$11*($H195-'01_Supuestos'!$F$9))-((('01_Supuestos'!J31*$I195)*'01_Supuestos'!$F$11*($H195-'01_Supuestos'!$F$9))*'01_Supuestos'!$F$12)-(('01_Supuestos'!J31*$I195)*'01_Supuestos'!$F$11*$K195)-(IF(('01_Supuestos'!J31*$I195)&gt;0,'01_Supuestos'!$F$15,0)))-((('01_Supuestos'!J31*$I195)*'01_Supuestos'!$F$11*($H195-'01_Supuestos'!$F$9))*'01_Supuestos'!$F$18)-($J195*'01_Supuestos'!J32)-(IF('01_Supuestos'!J30=MAX('01_Supuestos'!$C$30:$M$30),'01_Supuestos'!$F$19,0))-(MAX(0,(((('01_Supuestos'!J31*$I195)*'01_Supuestos'!$F$11*($H195-'01_Supuestos'!$F$9))-((('01_Supuestos'!J31*$I195)*'01_Supuestos'!$F$11*($H195-'01_Supuestos'!$F$9))*'01_Supuestos'!$F$12)-(('01_Supuestos'!J31*$I195)*'01_Supuestos'!$F$11*$K195)-(IF(('01_Supuestos'!J31*$I195)&gt;0,'01_Supuestos'!$F$15,0)))-($J195*'01_Supuestos'!J33)))*'01_Supuestos'!$F$16)</f>
        <v/>
      </c>
      <c r="AB195" s="101">
        <f>((('01_Supuestos'!K31*$I195)*'01_Supuestos'!$F$11*($H195-'01_Supuestos'!$F$9))-((('01_Supuestos'!K31*$I195)*'01_Supuestos'!$F$11*($H195-'01_Supuestos'!$F$9))*'01_Supuestos'!$F$12)-(('01_Supuestos'!K31*$I195)*'01_Supuestos'!$F$11*$K195)-(IF(('01_Supuestos'!K31*$I195)&gt;0,'01_Supuestos'!$F$15,0)))-((('01_Supuestos'!K31*$I195)*'01_Supuestos'!$F$11*($H195-'01_Supuestos'!$F$9))*'01_Supuestos'!$F$18)-($J195*'01_Supuestos'!K32)-(IF('01_Supuestos'!K30=MAX('01_Supuestos'!$C$30:$M$30),'01_Supuestos'!$F$19,0))-(MAX(0,(((('01_Supuestos'!K31*$I195)*'01_Supuestos'!$F$11*($H195-'01_Supuestos'!$F$9))-((('01_Supuestos'!K31*$I195)*'01_Supuestos'!$F$11*($H195-'01_Supuestos'!$F$9))*'01_Supuestos'!$F$12)-(('01_Supuestos'!K31*$I195)*'01_Supuestos'!$F$11*$K195)-(IF(('01_Supuestos'!K31*$I195)&gt;0,'01_Supuestos'!$F$15,0)))-($J195*'01_Supuestos'!K33)))*'01_Supuestos'!$F$16)</f>
        <v/>
      </c>
      <c r="AC195" s="101">
        <f>((('01_Supuestos'!L31*$I195)*'01_Supuestos'!$F$11*($H195-'01_Supuestos'!$F$9))-((('01_Supuestos'!L31*$I195)*'01_Supuestos'!$F$11*($H195-'01_Supuestos'!$F$9))*'01_Supuestos'!$F$12)-(('01_Supuestos'!L31*$I195)*'01_Supuestos'!$F$11*$K195)-(IF(('01_Supuestos'!L31*$I195)&gt;0,'01_Supuestos'!$F$15,0)))-((('01_Supuestos'!L31*$I195)*'01_Supuestos'!$F$11*($H195-'01_Supuestos'!$F$9))*'01_Supuestos'!$F$18)-($J195*'01_Supuestos'!L32)-(IF('01_Supuestos'!L30=MAX('01_Supuestos'!$C$30:$M$30),'01_Supuestos'!$F$19,0))-(MAX(0,(((('01_Supuestos'!L31*$I195)*'01_Supuestos'!$F$11*($H195-'01_Supuestos'!$F$9))-((('01_Supuestos'!L31*$I195)*'01_Supuestos'!$F$11*($H195-'01_Supuestos'!$F$9))*'01_Supuestos'!$F$12)-(('01_Supuestos'!L31*$I195)*'01_Supuestos'!$F$11*$K195)-(IF(('01_Supuestos'!L31*$I195)&gt;0,'01_Supuestos'!$F$15,0)))-($J195*'01_Supuestos'!L33)))*'01_Supuestos'!$F$16)</f>
        <v/>
      </c>
      <c r="AD195" s="101">
        <f>((('01_Supuestos'!M31*$I195)*'01_Supuestos'!$F$11*($H195-'01_Supuestos'!$F$9))-((('01_Supuestos'!M31*$I195)*'01_Supuestos'!$F$11*($H195-'01_Supuestos'!$F$9))*'01_Supuestos'!$F$12)-(('01_Supuestos'!M31*$I195)*'01_Supuestos'!$F$11*$K195)-(IF(('01_Supuestos'!M31*$I195)&gt;0,'01_Supuestos'!$F$15,0)))-((('01_Supuestos'!M31*$I195)*'01_Supuestos'!$F$11*($H195-'01_Supuestos'!$F$9))*'01_Supuestos'!$F$18)-($J195*'01_Supuestos'!M32)-(IF('01_Supuestos'!M30=MAX('01_Supuestos'!$C$30:$M$30),'01_Supuestos'!$F$19,0))-(MAX(0,(((('01_Supuestos'!M31*$I195)*'01_Supuestos'!$F$11*($H195-'01_Supuestos'!$F$9))-((('01_Supuestos'!M31*$I195)*'01_Supuestos'!$F$11*($H195-'01_Supuestos'!$F$9))*'01_Supuestos'!$F$12)-(('01_Supuestos'!M31*$I195)*'01_Supuestos'!$F$11*$K195)-(IF(('01_Supuestos'!M31*$I195)&gt;0,'01_Supuestos'!$F$15,0)))-($J195*'01_Supuestos'!M33)))*'01_Supuestos'!$F$16)</f>
        <v/>
      </c>
      <c r="AE195" s="101">
        <f>0</f>
        <v/>
      </c>
      <c r="AF195" s="108">
        <f>IF(S195&gt;R195,"Appraisal+Decision",IF(S195&lt;R195,"Develop Now","Indiferente"))</f>
        <v/>
      </c>
    </row>
    <row r="196">
      <c r="A196" s="6" t="n">
        <v>166</v>
      </c>
      <c r="B196" s="27">
        <f>RAND()</f>
        <v/>
      </c>
      <c r="C196" s="27">
        <f>RAND()</f>
        <v/>
      </c>
      <c r="D196" s="27">
        <f>RAND()</f>
        <v/>
      </c>
      <c r="E196" s="27">
        <f>RAND()</f>
        <v/>
      </c>
      <c r="F196" s="27">
        <f>RAND()</f>
        <v/>
      </c>
      <c r="G196" s="27">
        <f>RAND()</f>
        <v/>
      </c>
      <c r="H196" s="102">
        <f>IF(B196&lt;($B$11-$B$10)/($B$12-$B$10), $B$10+SQRT(B196*($B$11-$B$10)*($B$12-$B$10)), $B$12-SQRT((1-B196)*($B$12-$B$11)*($B$12-$B$10)))</f>
        <v/>
      </c>
      <c r="I196" s="27">
        <f>MAX(0.1,NORMINV(C196,$B$13,$B$14))</f>
        <v/>
      </c>
      <c r="J196" s="102">
        <f>'01_Supuestos'!$F$13*MAX(0.65,NORMINV(D196,1,$B$15))</f>
        <v/>
      </c>
      <c r="K196" s="102">
        <f>'01_Supuestos'!$F$14*MAX(0.6,NORMINV(E196,1,$B$16))</f>
        <v/>
      </c>
      <c r="L196" s="102">
        <f>--(F196&lt;=$B$5)</f>
        <v/>
      </c>
      <c r="M196" s="102">
        <f>IF(L196=1, IF(G196&lt;=$B$6, "+", "-"), IF(G196&lt;=(1-$B$7), "+", "-"))</f>
        <v/>
      </c>
      <c r="N196" s="103">
        <f>IF(M196="+",'05_Bayes_Arbol'!$B$16,'05_Bayes_Arbol'!$B$17)</f>
        <v/>
      </c>
      <c r="O196" s="102">
        <f>SUMPRODUCT(T196:AD196,'01_Supuestos'!$C$34:$M$34)</f>
        <v/>
      </c>
      <c r="P196" s="102">
        <f>N196*O196 + (1-N196)*$B$9</f>
        <v/>
      </c>
      <c r="Q196" s="102">
        <f>--(P196&gt;0)</f>
        <v/>
      </c>
      <c r="R196" s="102">
        <f>IF(L196=1,O196,$B$9)</f>
        <v/>
      </c>
      <c r="S196" s="102">
        <f>-$B$8 + IF(Q196=1, IF(L196=1,O196,$B$9), 0)</f>
        <v/>
      </c>
      <c r="T196" s="101">
        <f>((('01_Supuestos'!C31*$I196)*'01_Supuestos'!$F$11*($H196-'01_Supuestos'!$F$9))-((('01_Supuestos'!C31*$I196)*'01_Supuestos'!$F$11*($H196-'01_Supuestos'!$F$9))*'01_Supuestos'!$F$12)-(('01_Supuestos'!C31*$I196)*'01_Supuestos'!$F$11*$K196)-(IF(('01_Supuestos'!C31*$I196)&gt;0,'01_Supuestos'!$F$15,0)))-((('01_Supuestos'!C31*$I196)*'01_Supuestos'!$F$11*($H196-'01_Supuestos'!$F$9))*'01_Supuestos'!$F$18)-($J196*'01_Supuestos'!C32)-(IF('01_Supuestos'!C30=MAX('01_Supuestos'!$C$30:$M$30),'01_Supuestos'!$F$19,0))-(MAX(0,(((('01_Supuestos'!C31*$I196)*'01_Supuestos'!$F$11*($H196-'01_Supuestos'!$F$9))-((('01_Supuestos'!C31*$I196)*'01_Supuestos'!$F$11*($H196-'01_Supuestos'!$F$9))*'01_Supuestos'!$F$12)-(('01_Supuestos'!C31*$I196)*'01_Supuestos'!$F$11*$K196)-(IF(('01_Supuestos'!C31*$I196)&gt;0,'01_Supuestos'!$F$15,0)))-($J196*'01_Supuestos'!C33)))*'01_Supuestos'!$F$16)</f>
        <v/>
      </c>
      <c r="U196" s="101">
        <f>((('01_Supuestos'!D31*$I196)*'01_Supuestos'!$F$11*($H196-'01_Supuestos'!$F$9))-((('01_Supuestos'!D31*$I196)*'01_Supuestos'!$F$11*($H196-'01_Supuestos'!$F$9))*'01_Supuestos'!$F$12)-(('01_Supuestos'!D31*$I196)*'01_Supuestos'!$F$11*$K196)-(IF(('01_Supuestos'!D31*$I196)&gt;0,'01_Supuestos'!$F$15,0)))-((('01_Supuestos'!D31*$I196)*'01_Supuestos'!$F$11*($H196-'01_Supuestos'!$F$9))*'01_Supuestos'!$F$18)-($J196*'01_Supuestos'!D32)-(IF('01_Supuestos'!D30=MAX('01_Supuestos'!$C$30:$M$30),'01_Supuestos'!$F$19,0))-(MAX(0,(((('01_Supuestos'!D31*$I196)*'01_Supuestos'!$F$11*($H196-'01_Supuestos'!$F$9))-((('01_Supuestos'!D31*$I196)*'01_Supuestos'!$F$11*($H196-'01_Supuestos'!$F$9))*'01_Supuestos'!$F$12)-(('01_Supuestos'!D31*$I196)*'01_Supuestos'!$F$11*$K196)-(IF(('01_Supuestos'!D31*$I196)&gt;0,'01_Supuestos'!$F$15,0)))-($J196*'01_Supuestos'!D33)))*'01_Supuestos'!$F$16)</f>
        <v/>
      </c>
      <c r="V196" s="101">
        <f>((('01_Supuestos'!E31*$I196)*'01_Supuestos'!$F$11*($H196-'01_Supuestos'!$F$9))-((('01_Supuestos'!E31*$I196)*'01_Supuestos'!$F$11*($H196-'01_Supuestos'!$F$9))*'01_Supuestos'!$F$12)-(('01_Supuestos'!E31*$I196)*'01_Supuestos'!$F$11*$K196)-(IF(('01_Supuestos'!E31*$I196)&gt;0,'01_Supuestos'!$F$15,0)))-((('01_Supuestos'!E31*$I196)*'01_Supuestos'!$F$11*($H196-'01_Supuestos'!$F$9))*'01_Supuestos'!$F$18)-($J196*'01_Supuestos'!E32)-(IF('01_Supuestos'!E30=MAX('01_Supuestos'!$C$30:$M$30),'01_Supuestos'!$F$19,0))-(MAX(0,(((('01_Supuestos'!E31*$I196)*'01_Supuestos'!$F$11*($H196-'01_Supuestos'!$F$9))-((('01_Supuestos'!E31*$I196)*'01_Supuestos'!$F$11*($H196-'01_Supuestos'!$F$9))*'01_Supuestos'!$F$12)-(('01_Supuestos'!E31*$I196)*'01_Supuestos'!$F$11*$K196)-(IF(('01_Supuestos'!E31*$I196)&gt;0,'01_Supuestos'!$F$15,0)))-($J196*'01_Supuestos'!E33)))*'01_Supuestos'!$F$16)</f>
        <v/>
      </c>
      <c r="W196" s="101">
        <f>((('01_Supuestos'!F31*$I196)*'01_Supuestos'!$F$11*($H196-'01_Supuestos'!$F$9))-((('01_Supuestos'!F31*$I196)*'01_Supuestos'!$F$11*($H196-'01_Supuestos'!$F$9))*'01_Supuestos'!$F$12)-(('01_Supuestos'!F31*$I196)*'01_Supuestos'!$F$11*$K196)-(IF(('01_Supuestos'!F31*$I196)&gt;0,'01_Supuestos'!$F$15,0)))-((('01_Supuestos'!F31*$I196)*'01_Supuestos'!$F$11*($H196-'01_Supuestos'!$F$9))*'01_Supuestos'!$F$18)-($J196*'01_Supuestos'!F32)-(IF('01_Supuestos'!F30=MAX('01_Supuestos'!$C$30:$M$30),'01_Supuestos'!$F$19,0))-(MAX(0,(((('01_Supuestos'!F31*$I196)*'01_Supuestos'!$F$11*($H196-'01_Supuestos'!$F$9))-((('01_Supuestos'!F31*$I196)*'01_Supuestos'!$F$11*($H196-'01_Supuestos'!$F$9))*'01_Supuestos'!$F$12)-(('01_Supuestos'!F31*$I196)*'01_Supuestos'!$F$11*$K196)-(IF(('01_Supuestos'!F31*$I196)&gt;0,'01_Supuestos'!$F$15,0)))-($J196*'01_Supuestos'!F33)))*'01_Supuestos'!$F$16)</f>
        <v/>
      </c>
      <c r="X196" s="101">
        <f>((('01_Supuestos'!G31*$I196)*'01_Supuestos'!$F$11*($H196-'01_Supuestos'!$F$9))-((('01_Supuestos'!G31*$I196)*'01_Supuestos'!$F$11*($H196-'01_Supuestos'!$F$9))*'01_Supuestos'!$F$12)-(('01_Supuestos'!G31*$I196)*'01_Supuestos'!$F$11*$K196)-(IF(('01_Supuestos'!G31*$I196)&gt;0,'01_Supuestos'!$F$15,0)))-((('01_Supuestos'!G31*$I196)*'01_Supuestos'!$F$11*($H196-'01_Supuestos'!$F$9))*'01_Supuestos'!$F$18)-($J196*'01_Supuestos'!G32)-(IF('01_Supuestos'!G30=MAX('01_Supuestos'!$C$30:$M$30),'01_Supuestos'!$F$19,0))-(MAX(0,(((('01_Supuestos'!G31*$I196)*'01_Supuestos'!$F$11*($H196-'01_Supuestos'!$F$9))-((('01_Supuestos'!G31*$I196)*'01_Supuestos'!$F$11*($H196-'01_Supuestos'!$F$9))*'01_Supuestos'!$F$12)-(('01_Supuestos'!G31*$I196)*'01_Supuestos'!$F$11*$K196)-(IF(('01_Supuestos'!G31*$I196)&gt;0,'01_Supuestos'!$F$15,0)))-($J196*'01_Supuestos'!G33)))*'01_Supuestos'!$F$16)</f>
        <v/>
      </c>
      <c r="Y196" s="101">
        <f>((('01_Supuestos'!H31*$I196)*'01_Supuestos'!$F$11*($H196-'01_Supuestos'!$F$9))-((('01_Supuestos'!H31*$I196)*'01_Supuestos'!$F$11*($H196-'01_Supuestos'!$F$9))*'01_Supuestos'!$F$12)-(('01_Supuestos'!H31*$I196)*'01_Supuestos'!$F$11*$K196)-(IF(('01_Supuestos'!H31*$I196)&gt;0,'01_Supuestos'!$F$15,0)))-((('01_Supuestos'!H31*$I196)*'01_Supuestos'!$F$11*($H196-'01_Supuestos'!$F$9))*'01_Supuestos'!$F$18)-($J196*'01_Supuestos'!H32)-(IF('01_Supuestos'!H30=MAX('01_Supuestos'!$C$30:$M$30),'01_Supuestos'!$F$19,0))-(MAX(0,(((('01_Supuestos'!H31*$I196)*'01_Supuestos'!$F$11*($H196-'01_Supuestos'!$F$9))-((('01_Supuestos'!H31*$I196)*'01_Supuestos'!$F$11*($H196-'01_Supuestos'!$F$9))*'01_Supuestos'!$F$12)-(('01_Supuestos'!H31*$I196)*'01_Supuestos'!$F$11*$K196)-(IF(('01_Supuestos'!H31*$I196)&gt;0,'01_Supuestos'!$F$15,0)))-($J196*'01_Supuestos'!H33)))*'01_Supuestos'!$F$16)</f>
        <v/>
      </c>
      <c r="Z196" s="101">
        <f>((('01_Supuestos'!I31*$I196)*'01_Supuestos'!$F$11*($H196-'01_Supuestos'!$F$9))-((('01_Supuestos'!I31*$I196)*'01_Supuestos'!$F$11*($H196-'01_Supuestos'!$F$9))*'01_Supuestos'!$F$12)-(('01_Supuestos'!I31*$I196)*'01_Supuestos'!$F$11*$K196)-(IF(('01_Supuestos'!I31*$I196)&gt;0,'01_Supuestos'!$F$15,0)))-((('01_Supuestos'!I31*$I196)*'01_Supuestos'!$F$11*($H196-'01_Supuestos'!$F$9))*'01_Supuestos'!$F$18)-($J196*'01_Supuestos'!I32)-(IF('01_Supuestos'!I30=MAX('01_Supuestos'!$C$30:$M$30),'01_Supuestos'!$F$19,0))-(MAX(0,(((('01_Supuestos'!I31*$I196)*'01_Supuestos'!$F$11*($H196-'01_Supuestos'!$F$9))-((('01_Supuestos'!I31*$I196)*'01_Supuestos'!$F$11*($H196-'01_Supuestos'!$F$9))*'01_Supuestos'!$F$12)-(('01_Supuestos'!I31*$I196)*'01_Supuestos'!$F$11*$K196)-(IF(('01_Supuestos'!I31*$I196)&gt;0,'01_Supuestos'!$F$15,0)))-($J196*'01_Supuestos'!I33)))*'01_Supuestos'!$F$16)</f>
        <v/>
      </c>
      <c r="AA196" s="101">
        <f>((('01_Supuestos'!J31*$I196)*'01_Supuestos'!$F$11*($H196-'01_Supuestos'!$F$9))-((('01_Supuestos'!J31*$I196)*'01_Supuestos'!$F$11*($H196-'01_Supuestos'!$F$9))*'01_Supuestos'!$F$12)-(('01_Supuestos'!J31*$I196)*'01_Supuestos'!$F$11*$K196)-(IF(('01_Supuestos'!J31*$I196)&gt;0,'01_Supuestos'!$F$15,0)))-((('01_Supuestos'!J31*$I196)*'01_Supuestos'!$F$11*($H196-'01_Supuestos'!$F$9))*'01_Supuestos'!$F$18)-($J196*'01_Supuestos'!J32)-(IF('01_Supuestos'!J30=MAX('01_Supuestos'!$C$30:$M$30),'01_Supuestos'!$F$19,0))-(MAX(0,(((('01_Supuestos'!J31*$I196)*'01_Supuestos'!$F$11*($H196-'01_Supuestos'!$F$9))-((('01_Supuestos'!J31*$I196)*'01_Supuestos'!$F$11*($H196-'01_Supuestos'!$F$9))*'01_Supuestos'!$F$12)-(('01_Supuestos'!J31*$I196)*'01_Supuestos'!$F$11*$K196)-(IF(('01_Supuestos'!J31*$I196)&gt;0,'01_Supuestos'!$F$15,0)))-($J196*'01_Supuestos'!J33)))*'01_Supuestos'!$F$16)</f>
        <v/>
      </c>
      <c r="AB196" s="101">
        <f>((('01_Supuestos'!K31*$I196)*'01_Supuestos'!$F$11*($H196-'01_Supuestos'!$F$9))-((('01_Supuestos'!K31*$I196)*'01_Supuestos'!$F$11*($H196-'01_Supuestos'!$F$9))*'01_Supuestos'!$F$12)-(('01_Supuestos'!K31*$I196)*'01_Supuestos'!$F$11*$K196)-(IF(('01_Supuestos'!K31*$I196)&gt;0,'01_Supuestos'!$F$15,0)))-((('01_Supuestos'!K31*$I196)*'01_Supuestos'!$F$11*($H196-'01_Supuestos'!$F$9))*'01_Supuestos'!$F$18)-($J196*'01_Supuestos'!K32)-(IF('01_Supuestos'!K30=MAX('01_Supuestos'!$C$30:$M$30),'01_Supuestos'!$F$19,0))-(MAX(0,(((('01_Supuestos'!K31*$I196)*'01_Supuestos'!$F$11*($H196-'01_Supuestos'!$F$9))-((('01_Supuestos'!K31*$I196)*'01_Supuestos'!$F$11*($H196-'01_Supuestos'!$F$9))*'01_Supuestos'!$F$12)-(('01_Supuestos'!K31*$I196)*'01_Supuestos'!$F$11*$K196)-(IF(('01_Supuestos'!K31*$I196)&gt;0,'01_Supuestos'!$F$15,0)))-($J196*'01_Supuestos'!K33)))*'01_Supuestos'!$F$16)</f>
        <v/>
      </c>
      <c r="AC196" s="101">
        <f>((('01_Supuestos'!L31*$I196)*'01_Supuestos'!$F$11*($H196-'01_Supuestos'!$F$9))-((('01_Supuestos'!L31*$I196)*'01_Supuestos'!$F$11*($H196-'01_Supuestos'!$F$9))*'01_Supuestos'!$F$12)-(('01_Supuestos'!L31*$I196)*'01_Supuestos'!$F$11*$K196)-(IF(('01_Supuestos'!L31*$I196)&gt;0,'01_Supuestos'!$F$15,0)))-((('01_Supuestos'!L31*$I196)*'01_Supuestos'!$F$11*($H196-'01_Supuestos'!$F$9))*'01_Supuestos'!$F$18)-($J196*'01_Supuestos'!L32)-(IF('01_Supuestos'!L30=MAX('01_Supuestos'!$C$30:$M$30),'01_Supuestos'!$F$19,0))-(MAX(0,(((('01_Supuestos'!L31*$I196)*'01_Supuestos'!$F$11*($H196-'01_Supuestos'!$F$9))-((('01_Supuestos'!L31*$I196)*'01_Supuestos'!$F$11*($H196-'01_Supuestos'!$F$9))*'01_Supuestos'!$F$12)-(('01_Supuestos'!L31*$I196)*'01_Supuestos'!$F$11*$K196)-(IF(('01_Supuestos'!L31*$I196)&gt;0,'01_Supuestos'!$F$15,0)))-($J196*'01_Supuestos'!L33)))*'01_Supuestos'!$F$16)</f>
        <v/>
      </c>
      <c r="AD196" s="101">
        <f>((('01_Supuestos'!M31*$I196)*'01_Supuestos'!$F$11*($H196-'01_Supuestos'!$F$9))-((('01_Supuestos'!M31*$I196)*'01_Supuestos'!$F$11*($H196-'01_Supuestos'!$F$9))*'01_Supuestos'!$F$12)-(('01_Supuestos'!M31*$I196)*'01_Supuestos'!$F$11*$K196)-(IF(('01_Supuestos'!M31*$I196)&gt;0,'01_Supuestos'!$F$15,0)))-((('01_Supuestos'!M31*$I196)*'01_Supuestos'!$F$11*($H196-'01_Supuestos'!$F$9))*'01_Supuestos'!$F$18)-($J196*'01_Supuestos'!M32)-(IF('01_Supuestos'!M30=MAX('01_Supuestos'!$C$30:$M$30),'01_Supuestos'!$F$19,0))-(MAX(0,(((('01_Supuestos'!M31*$I196)*'01_Supuestos'!$F$11*($H196-'01_Supuestos'!$F$9))-((('01_Supuestos'!M31*$I196)*'01_Supuestos'!$F$11*($H196-'01_Supuestos'!$F$9))*'01_Supuestos'!$F$12)-(('01_Supuestos'!M31*$I196)*'01_Supuestos'!$F$11*$K196)-(IF(('01_Supuestos'!M31*$I196)&gt;0,'01_Supuestos'!$F$15,0)))-($J196*'01_Supuestos'!M33)))*'01_Supuestos'!$F$16)</f>
        <v/>
      </c>
      <c r="AE196" s="101">
        <f>0</f>
        <v/>
      </c>
      <c r="AF196" s="108">
        <f>IF(S196&gt;R196,"Appraisal+Decision",IF(S196&lt;R196,"Develop Now","Indiferente"))</f>
        <v/>
      </c>
    </row>
    <row r="197">
      <c r="A197" s="6" t="n">
        <v>167</v>
      </c>
      <c r="B197" s="27">
        <f>RAND()</f>
        <v/>
      </c>
      <c r="C197" s="27">
        <f>RAND()</f>
        <v/>
      </c>
      <c r="D197" s="27">
        <f>RAND()</f>
        <v/>
      </c>
      <c r="E197" s="27">
        <f>RAND()</f>
        <v/>
      </c>
      <c r="F197" s="27">
        <f>RAND()</f>
        <v/>
      </c>
      <c r="G197" s="27">
        <f>RAND()</f>
        <v/>
      </c>
      <c r="H197" s="102">
        <f>IF(B197&lt;($B$11-$B$10)/($B$12-$B$10), $B$10+SQRT(B197*($B$11-$B$10)*($B$12-$B$10)), $B$12-SQRT((1-B197)*($B$12-$B$11)*($B$12-$B$10)))</f>
        <v/>
      </c>
      <c r="I197" s="27">
        <f>MAX(0.1,NORMINV(C197,$B$13,$B$14))</f>
        <v/>
      </c>
      <c r="J197" s="102">
        <f>'01_Supuestos'!$F$13*MAX(0.65,NORMINV(D197,1,$B$15))</f>
        <v/>
      </c>
      <c r="K197" s="102">
        <f>'01_Supuestos'!$F$14*MAX(0.6,NORMINV(E197,1,$B$16))</f>
        <v/>
      </c>
      <c r="L197" s="102">
        <f>--(F197&lt;=$B$5)</f>
        <v/>
      </c>
      <c r="M197" s="102">
        <f>IF(L197=1, IF(G197&lt;=$B$6, "+", "-"), IF(G197&lt;=(1-$B$7), "+", "-"))</f>
        <v/>
      </c>
      <c r="N197" s="103">
        <f>IF(M197="+",'05_Bayes_Arbol'!$B$16,'05_Bayes_Arbol'!$B$17)</f>
        <v/>
      </c>
      <c r="O197" s="102">
        <f>SUMPRODUCT(T197:AD197,'01_Supuestos'!$C$34:$M$34)</f>
        <v/>
      </c>
      <c r="P197" s="102">
        <f>N197*O197 + (1-N197)*$B$9</f>
        <v/>
      </c>
      <c r="Q197" s="102">
        <f>--(P197&gt;0)</f>
        <v/>
      </c>
      <c r="R197" s="102">
        <f>IF(L197=1,O197,$B$9)</f>
        <v/>
      </c>
      <c r="S197" s="102">
        <f>-$B$8 + IF(Q197=1, IF(L197=1,O197,$B$9), 0)</f>
        <v/>
      </c>
      <c r="T197" s="101">
        <f>((('01_Supuestos'!C31*$I197)*'01_Supuestos'!$F$11*($H197-'01_Supuestos'!$F$9))-((('01_Supuestos'!C31*$I197)*'01_Supuestos'!$F$11*($H197-'01_Supuestos'!$F$9))*'01_Supuestos'!$F$12)-(('01_Supuestos'!C31*$I197)*'01_Supuestos'!$F$11*$K197)-(IF(('01_Supuestos'!C31*$I197)&gt;0,'01_Supuestos'!$F$15,0)))-((('01_Supuestos'!C31*$I197)*'01_Supuestos'!$F$11*($H197-'01_Supuestos'!$F$9))*'01_Supuestos'!$F$18)-($J197*'01_Supuestos'!C32)-(IF('01_Supuestos'!C30=MAX('01_Supuestos'!$C$30:$M$30),'01_Supuestos'!$F$19,0))-(MAX(0,(((('01_Supuestos'!C31*$I197)*'01_Supuestos'!$F$11*($H197-'01_Supuestos'!$F$9))-((('01_Supuestos'!C31*$I197)*'01_Supuestos'!$F$11*($H197-'01_Supuestos'!$F$9))*'01_Supuestos'!$F$12)-(('01_Supuestos'!C31*$I197)*'01_Supuestos'!$F$11*$K197)-(IF(('01_Supuestos'!C31*$I197)&gt;0,'01_Supuestos'!$F$15,0)))-($J197*'01_Supuestos'!C33)))*'01_Supuestos'!$F$16)</f>
        <v/>
      </c>
      <c r="U197" s="101">
        <f>((('01_Supuestos'!D31*$I197)*'01_Supuestos'!$F$11*($H197-'01_Supuestos'!$F$9))-((('01_Supuestos'!D31*$I197)*'01_Supuestos'!$F$11*($H197-'01_Supuestos'!$F$9))*'01_Supuestos'!$F$12)-(('01_Supuestos'!D31*$I197)*'01_Supuestos'!$F$11*$K197)-(IF(('01_Supuestos'!D31*$I197)&gt;0,'01_Supuestos'!$F$15,0)))-((('01_Supuestos'!D31*$I197)*'01_Supuestos'!$F$11*($H197-'01_Supuestos'!$F$9))*'01_Supuestos'!$F$18)-($J197*'01_Supuestos'!D32)-(IF('01_Supuestos'!D30=MAX('01_Supuestos'!$C$30:$M$30),'01_Supuestos'!$F$19,0))-(MAX(0,(((('01_Supuestos'!D31*$I197)*'01_Supuestos'!$F$11*($H197-'01_Supuestos'!$F$9))-((('01_Supuestos'!D31*$I197)*'01_Supuestos'!$F$11*($H197-'01_Supuestos'!$F$9))*'01_Supuestos'!$F$12)-(('01_Supuestos'!D31*$I197)*'01_Supuestos'!$F$11*$K197)-(IF(('01_Supuestos'!D31*$I197)&gt;0,'01_Supuestos'!$F$15,0)))-($J197*'01_Supuestos'!D33)))*'01_Supuestos'!$F$16)</f>
        <v/>
      </c>
      <c r="V197" s="101">
        <f>((('01_Supuestos'!E31*$I197)*'01_Supuestos'!$F$11*($H197-'01_Supuestos'!$F$9))-((('01_Supuestos'!E31*$I197)*'01_Supuestos'!$F$11*($H197-'01_Supuestos'!$F$9))*'01_Supuestos'!$F$12)-(('01_Supuestos'!E31*$I197)*'01_Supuestos'!$F$11*$K197)-(IF(('01_Supuestos'!E31*$I197)&gt;0,'01_Supuestos'!$F$15,0)))-((('01_Supuestos'!E31*$I197)*'01_Supuestos'!$F$11*($H197-'01_Supuestos'!$F$9))*'01_Supuestos'!$F$18)-($J197*'01_Supuestos'!E32)-(IF('01_Supuestos'!E30=MAX('01_Supuestos'!$C$30:$M$30),'01_Supuestos'!$F$19,0))-(MAX(0,(((('01_Supuestos'!E31*$I197)*'01_Supuestos'!$F$11*($H197-'01_Supuestos'!$F$9))-((('01_Supuestos'!E31*$I197)*'01_Supuestos'!$F$11*($H197-'01_Supuestos'!$F$9))*'01_Supuestos'!$F$12)-(('01_Supuestos'!E31*$I197)*'01_Supuestos'!$F$11*$K197)-(IF(('01_Supuestos'!E31*$I197)&gt;0,'01_Supuestos'!$F$15,0)))-($J197*'01_Supuestos'!E33)))*'01_Supuestos'!$F$16)</f>
        <v/>
      </c>
      <c r="W197" s="101">
        <f>((('01_Supuestos'!F31*$I197)*'01_Supuestos'!$F$11*($H197-'01_Supuestos'!$F$9))-((('01_Supuestos'!F31*$I197)*'01_Supuestos'!$F$11*($H197-'01_Supuestos'!$F$9))*'01_Supuestos'!$F$12)-(('01_Supuestos'!F31*$I197)*'01_Supuestos'!$F$11*$K197)-(IF(('01_Supuestos'!F31*$I197)&gt;0,'01_Supuestos'!$F$15,0)))-((('01_Supuestos'!F31*$I197)*'01_Supuestos'!$F$11*($H197-'01_Supuestos'!$F$9))*'01_Supuestos'!$F$18)-($J197*'01_Supuestos'!F32)-(IF('01_Supuestos'!F30=MAX('01_Supuestos'!$C$30:$M$30),'01_Supuestos'!$F$19,0))-(MAX(0,(((('01_Supuestos'!F31*$I197)*'01_Supuestos'!$F$11*($H197-'01_Supuestos'!$F$9))-((('01_Supuestos'!F31*$I197)*'01_Supuestos'!$F$11*($H197-'01_Supuestos'!$F$9))*'01_Supuestos'!$F$12)-(('01_Supuestos'!F31*$I197)*'01_Supuestos'!$F$11*$K197)-(IF(('01_Supuestos'!F31*$I197)&gt;0,'01_Supuestos'!$F$15,0)))-($J197*'01_Supuestos'!F33)))*'01_Supuestos'!$F$16)</f>
        <v/>
      </c>
      <c r="X197" s="101">
        <f>((('01_Supuestos'!G31*$I197)*'01_Supuestos'!$F$11*($H197-'01_Supuestos'!$F$9))-((('01_Supuestos'!G31*$I197)*'01_Supuestos'!$F$11*($H197-'01_Supuestos'!$F$9))*'01_Supuestos'!$F$12)-(('01_Supuestos'!G31*$I197)*'01_Supuestos'!$F$11*$K197)-(IF(('01_Supuestos'!G31*$I197)&gt;0,'01_Supuestos'!$F$15,0)))-((('01_Supuestos'!G31*$I197)*'01_Supuestos'!$F$11*($H197-'01_Supuestos'!$F$9))*'01_Supuestos'!$F$18)-($J197*'01_Supuestos'!G32)-(IF('01_Supuestos'!G30=MAX('01_Supuestos'!$C$30:$M$30),'01_Supuestos'!$F$19,0))-(MAX(0,(((('01_Supuestos'!G31*$I197)*'01_Supuestos'!$F$11*($H197-'01_Supuestos'!$F$9))-((('01_Supuestos'!G31*$I197)*'01_Supuestos'!$F$11*($H197-'01_Supuestos'!$F$9))*'01_Supuestos'!$F$12)-(('01_Supuestos'!G31*$I197)*'01_Supuestos'!$F$11*$K197)-(IF(('01_Supuestos'!G31*$I197)&gt;0,'01_Supuestos'!$F$15,0)))-($J197*'01_Supuestos'!G33)))*'01_Supuestos'!$F$16)</f>
        <v/>
      </c>
      <c r="Y197" s="101">
        <f>((('01_Supuestos'!H31*$I197)*'01_Supuestos'!$F$11*($H197-'01_Supuestos'!$F$9))-((('01_Supuestos'!H31*$I197)*'01_Supuestos'!$F$11*($H197-'01_Supuestos'!$F$9))*'01_Supuestos'!$F$12)-(('01_Supuestos'!H31*$I197)*'01_Supuestos'!$F$11*$K197)-(IF(('01_Supuestos'!H31*$I197)&gt;0,'01_Supuestos'!$F$15,0)))-((('01_Supuestos'!H31*$I197)*'01_Supuestos'!$F$11*($H197-'01_Supuestos'!$F$9))*'01_Supuestos'!$F$18)-($J197*'01_Supuestos'!H32)-(IF('01_Supuestos'!H30=MAX('01_Supuestos'!$C$30:$M$30),'01_Supuestos'!$F$19,0))-(MAX(0,(((('01_Supuestos'!H31*$I197)*'01_Supuestos'!$F$11*($H197-'01_Supuestos'!$F$9))-((('01_Supuestos'!H31*$I197)*'01_Supuestos'!$F$11*($H197-'01_Supuestos'!$F$9))*'01_Supuestos'!$F$12)-(('01_Supuestos'!H31*$I197)*'01_Supuestos'!$F$11*$K197)-(IF(('01_Supuestos'!H31*$I197)&gt;0,'01_Supuestos'!$F$15,0)))-($J197*'01_Supuestos'!H33)))*'01_Supuestos'!$F$16)</f>
        <v/>
      </c>
      <c r="Z197" s="101">
        <f>((('01_Supuestos'!I31*$I197)*'01_Supuestos'!$F$11*($H197-'01_Supuestos'!$F$9))-((('01_Supuestos'!I31*$I197)*'01_Supuestos'!$F$11*($H197-'01_Supuestos'!$F$9))*'01_Supuestos'!$F$12)-(('01_Supuestos'!I31*$I197)*'01_Supuestos'!$F$11*$K197)-(IF(('01_Supuestos'!I31*$I197)&gt;0,'01_Supuestos'!$F$15,0)))-((('01_Supuestos'!I31*$I197)*'01_Supuestos'!$F$11*($H197-'01_Supuestos'!$F$9))*'01_Supuestos'!$F$18)-($J197*'01_Supuestos'!I32)-(IF('01_Supuestos'!I30=MAX('01_Supuestos'!$C$30:$M$30),'01_Supuestos'!$F$19,0))-(MAX(0,(((('01_Supuestos'!I31*$I197)*'01_Supuestos'!$F$11*($H197-'01_Supuestos'!$F$9))-((('01_Supuestos'!I31*$I197)*'01_Supuestos'!$F$11*($H197-'01_Supuestos'!$F$9))*'01_Supuestos'!$F$12)-(('01_Supuestos'!I31*$I197)*'01_Supuestos'!$F$11*$K197)-(IF(('01_Supuestos'!I31*$I197)&gt;0,'01_Supuestos'!$F$15,0)))-($J197*'01_Supuestos'!I33)))*'01_Supuestos'!$F$16)</f>
        <v/>
      </c>
      <c r="AA197" s="101">
        <f>((('01_Supuestos'!J31*$I197)*'01_Supuestos'!$F$11*($H197-'01_Supuestos'!$F$9))-((('01_Supuestos'!J31*$I197)*'01_Supuestos'!$F$11*($H197-'01_Supuestos'!$F$9))*'01_Supuestos'!$F$12)-(('01_Supuestos'!J31*$I197)*'01_Supuestos'!$F$11*$K197)-(IF(('01_Supuestos'!J31*$I197)&gt;0,'01_Supuestos'!$F$15,0)))-((('01_Supuestos'!J31*$I197)*'01_Supuestos'!$F$11*($H197-'01_Supuestos'!$F$9))*'01_Supuestos'!$F$18)-($J197*'01_Supuestos'!J32)-(IF('01_Supuestos'!J30=MAX('01_Supuestos'!$C$30:$M$30),'01_Supuestos'!$F$19,0))-(MAX(0,(((('01_Supuestos'!J31*$I197)*'01_Supuestos'!$F$11*($H197-'01_Supuestos'!$F$9))-((('01_Supuestos'!J31*$I197)*'01_Supuestos'!$F$11*($H197-'01_Supuestos'!$F$9))*'01_Supuestos'!$F$12)-(('01_Supuestos'!J31*$I197)*'01_Supuestos'!$F$11*$K197)-(IF(('01_Supuestos'!J31*$I197)&gt;0,'01_Supuestos'!$F$15,0)))-($J197*'01_Supuestos'!J33)))*'01_Supuestos'!$F$16)</f>
        <v/>
      </c>
      <c r="AB197" s="101">
        <f>((('01_Supuestos'!K31*$I197)*'01_Supuestos'!$F$11*($H197-'01_Supuestos'!$F$9))-((('01_Supuestos'!K31*$I197)*'01_Supuestos'!$F$11*($H197-'01_Supuestos'!$F$9))*'01_Supuestos'!$F$12)-(('01_Supuestos'!K31*$I197)*'01_Supuestos'!$F$11*$K197)-(IF(('01_Supuestos'!K31*$I197)&gt;0,'01_Supuestos'!$F$15,0)))-((('01_Supuestos'!K31*$I197)*'01_Supuestos'!$F$11*($H197-'01_Supuestos'!$F$9))*'01_Supuestos'!$F$18)-($J197*'01_Supuestos'!K32)-(IF('01_Supuestos'!K30=MAX('01_Supuestos'!$C$30:$M$30),'01_Supuestos'!$F$19,0))-(MAX(0,(((('01_Supuestos'!K31*$I197)*'01_Supuestos'!$F$11*($H197-'01_Supuestos'!$F$9))-((('01_Supuestos'!K31*$I197)*'01_Supuestos'!$F$11*($H197-'01_Supuestos'!$F$9))*'01_Supuestos'!$F$12)-(('01_Supuestos'!K31*$I197)*'01_Supuestos'!$F$11*$K197)-(IF(('01_Supuestos'!K31*$I197)&gt;0,'01_Supuestos'!$F$15,0)))-($J197*'01_Supuestos'!K33)))*'01_Supuestos'!$F$16)</f>
        <v/>
      </c>
      <c r="AC197" s="101">
        <f>((('01_Supuestos'!L31*$I197)*'01_Supuestos'!$F$11*($H197-'01_Supuestos'!$F$9))-((('01_Supuestos'!L31*$I197)*'01_Supuestos'!$F$11*($H197-'01_Supuestos'!$F$9))*'01_Supuestos'!$F$12)-(('01_Supuestos'!L31*$I197)*'01_Supuestos'!$F$11*$K197)-(IF(('01_Supuestos'!L31*$I197)&gt;0,'01_Supuestos'!$F$15,0)))-((('01_Supuestos'!L31*$I197)*'01_Supuestos'!$F$11*($H197-'01_Supuestos'!$F$9))*'01_Supuestos'!$F$18)-($J197*'01_Supuestos'!L32)-(IF('01_Supuestos'!L30=MAX('01_Supuestos'!$C$30:$M$30),'01_Supuestos'!$F$19,0))-(MAX(0,(((('01_Supuestos'!L31*$I197)*'01_Supuestos'!$F$11*($H197-'01_Supuestos'!$F$9))-((('01_Supuestos'!L31*$I197)*'01_Supuestos'!$F$11*($H197-'01_Supuestos'!$F$9))*'01_Supuestos'!$F$12)-(('01_Supuestos'!L31*$I197)*'01_Supuestos'!$F$11*$K197)-(IF(('01_Supuestos'!L31*$I197)&gt;0,'01_Supuestos'!$F$15,0)))-($J197*'01_Supuestos'!L33)))*'01_Supuestos'!$F$16)</f>
        <v/>
      </c>
      <c r="AD197" s="101">
        <f>((('01_Supuestos'!M31*$I197)*'01_Supuestos'!$F$11*($H197-'01_Supuestos'!$F$9))-((('01_Supuestos'!M31*$I197)*'01_Supuestos'!$F$11*($H197-'01_Supuestos'!$F$9))*'01_Supuestos'!$F$12)-(('01_Supuestos'!M31*$I197)*'01_Supuestos'!$F$11*$K197)-(IF(('01_Supuestos'!M31*$I197)&gt;0,'01_Supuestos'!$F$15,0)))-((('01_Supuestos'!M31*$I197)*'01_Supuestos'!$F$11*($H197-'01_Supuestos'!$F$9))*'01_Supuestos'!$F$18)-($J197*'01_Supuestos'!M32)-(IF('01_Supuestos'!M30=MAX('01_Supuestos'!$C$30:$M$30),'01_Supuestos'!$F$19,0))-(MAX(0,(((('01_Supuestos'!M31*$I197)*'01_Supuestos'!$F$11*($H197-'01_Supuestos'!$F$9))-((('01_Supuestos'!M31*$I197)*'01_Supuestos'!$F$11*($H197-'01_Supuestos'!$F$9))*'01_Supuestos'!$F$12)-(('01_Supuestos'!M31*$I197)*'01_Supuestos'!$F$11*$K197)-(IF(('01_Supuestos'!M31*$I197)&gt;0,'01_Supuestos'!$F$15,0)))-($J197*'01_Supuestos'!M33)))*'01_Supuestos'!$F$16)</f>
        <v/>
      </c>
      <c r="AE197" s="101">
        <f>0</f>
        <v/>
      </c>
      <c r="AF197" s="108">
        <f>IF(S197&gt;R197,"Appraisal+Decision",IF(S197&lt;R197,"Develop Now","Indiferente"))</f>
        <v/>
      </c>
    </row>
    <row r="198">
      <c r="A198" s="6" t="n">
        <v>168</v>
      </c>
      <c r="B198" s="27">
        <f>RAND()</f>
        <v/>
      </c>
      <c r="C198" s="27">
        <f>RAND()</f>
        <v/>
      </c>
      <c r="D198" s="27">
        <f>RAND()</f>
        <v/>
      </c>
      <c r="E198" s="27">
        <f>RAND()</f>
        <v/>
      </c>
      <c r="F198" s="27">
        <f>RAND()</f>
        <v/>
      </c>
      <c r="G198" s="27">
        <f>RAND()</f>
        <v/>
      </c>
      <c r="H198" s="102">
        <f>IF(B198&lt;($B$11-$B$10)/($B$12-$B$10), $B$10+SQRT(B198*($B$11-$B$10)*($B$12-$B$10)), $B$12-SQRT((1-B198)*($B$12-$B$11)*($B$12-$B$10)))</f>
        <v/>
      </c>
      <c r="I198" s="27">
        <f>MAX(0.1,NORMINV(C198,$B$13,$B$14))</f>
        <v/>
      </c>
      <c r="J198" s="102">
        <f>'01_Supuestos'!$F$13*MAX(0.65,NORMINV(D198,1,$B$15))</f>
        <v/>
      </c>
      <c r="K198" s="102">
        <f>'01_Supuestos'!$F$14*MAX(0.6,NORMINV(E198,1,$B$16))</f>
        <v/>
      </c>
      <c r="L198" s="102">
        <f>--(F198&lt;=$B$5)</f>
        <v/>
      </c>
      <c r="M198" s="102">
        <f>IF(L198=1, IF(G198&lt;=$B$6, "+", "-"), IF(G198&lt;=(1-$B$7), "+", "-"))</f>
        <v/>
      </c>
      <c r="N198" s="103">
        <f>IF(M198="+",'05_Bayes_Arbol'!$B$16,'05_Bayes_Arbol'!$B$17)</f>
        <v/>
      </c>
      <c r="O198" s="102">
        <f>SUMPRODUCT(T198:AD198,'01_Supuestos'!$C$34:$M$34)</f>
        <v/>
      </c>
      <c r="P198" s="102">
        <f>N198*O198 + (1-N198)*$B$9</f>
        <v/>
      </c>
      <c r="Q198" s="102">
        <f>--(P198&gt;0)</f>
        <v/>
      </c>
      <c r="R198" s="102">
        <f>IF(L198=1,O198,$B$9)</f>
        <v/>
      </c>
      <c r="S198" s="102">
        <f>-$B$8 + IF(Q198=1, IF(L198=1,O198,$B$9), 0)</f>
        <v/>
      </c>
      <c r="T198" s="101">
        <f>((('01_Supuestos'!C31*$I198)*'01_Supuestos'!$F$11*($H198-'01_Supuestos'!$F$9))-((('01_Supuestos'!C31*$I198)*'01_Supuestos'!$F$11*($H198-'01_Supuestos'!$F$9))*'01_Supuestos'!$F$12)-(('01_Supuestos'!C31*$I198)*'01_Supuestos'!$F$11*$K198)-(IF(('01_Supuestos'!C31*$I198)&gt;0,'01_Supuestos'!$F$15,0)))-((('01_Supuestos'!C31*$I198)*'01_Supuestos'!$F$11*($H198-'01_Supuestos'!$F$9))*'01_Supuestos'!$F$18)-($J198*'01_Supuestos'!C32)-(IF('01_Supuestos'!C30=MAX('01_Supuestos'!$C$30:$M$30),'01_Supuestos'!$F$19,0))-(MAX(0,(((('01_Supuestos'!C31*$I198)*'01_Supuestos'!$F$11*($H198-'01_Supuestos'!$F$9))-((('01_Supuestos'!C31*$I198)*'01_Supuestos'!$F$11*($H198-'01_Supuestos'!$F$9))*'01_Supuestos'!$F$12)-(('01_Supuestos'!C31*$I198)*'01_Supuestos'!$F$11*$K198)-(IF(('01_Supuestos'!C31*$I198)&gt;0,'01_Supuestos'!$F$15,0)))-($J198*'01_Supuestos'!C33)))*'01_Supuestos'!$F$16)</f>
        <v/>
      </c>
      <c r="U198" s="101">
        <f>((('01_Supuestos'!D31*$I198)*'01_Supuestos'!$F$11*($H198-'01_Supuestos'!$F$9))-((('01_Supuestos'!D31*$I198)*'01_Supuestos'!$F$11*($H198-'01_Supuestos'!$F$9))*'01_Supuestos'!$F$12)-(('01_Supuestos'!D31*$I198)*'01_Supuestos'!$F$11*$K198)-(IF(('01_Supuestos'!D31*$I198)&gt;0,'01_Supuestos'!$F$15,0)))-((('01_Supuestos'!D31*$I198)*'01_Supuestos'!$F$11*($H198-'01_Supuestos'!$F$9))*'01_Supuestos'!$F$18)-($J198*'01_Supuestos'!D32)-(IF('01_Supuestos'!D30=MAX('01_Supuestos'!$C$30:$M$30),'01_Supuestos'!$F$19,0))-(MAX(0,(((('01_Supuestos'!D31*$I198)*'01_Supuestos'!$F$11*($H198-'01_Supuestos'!$F$9))-((('01_Supuestos'!D31*$I198)*'01_Supuestos'!$F$11*($H198-'01_Supuestos'!$F$9))*'01_Supuestos'!$F$12)-(('01_Supuestos'!D31*$I198)*'01_Supuestos'!$F$11*$K198)-(IF(('01_Supuestos'!D31*$I198)&gt;0,'01_Supuestos'!$F$15,0)))-($J198*'01_Supuestos'!D33)))*'01_Supuestos'!$F$16)</f>
        <v/>
      </c>
      <c r="V198" s="101">
        <f>((('01_Supuestos'!E31*$I198)*'01_Supuestos'!$F$11*($H198-'01_Supuestos'!$F$9))-((('01_Supuestos'!E31*$I198)*'01_Supuestos'!$F$11*($H198-'01_Supuestos'!$F$9))*'01_Supuestos'!$F$12)-(('01_Supuestos'!E31*$I198)*'01_Supuestos'!$F$11*$K198)-(IF(('01_Supuestos'!E31*$I198)&gt;0,'01_Supuestos'!$F$15,0)))-((('01_Supuestos'!E31*$I198)*'01_Supuestos'!$F$11*($H198-'01_Supuestos'!$F$9))*'01_Supuestos'!$F$18)-($J198*'01_Supuestos'!E32)-(IF('01_Supuestos'!E30=MAX('01_Supuestos'!$C$30:$M$30),'01_Supuestos'!$F$19,0))-(MAX(0,(((('01_Supuestos'!E31*$I198)*'01_Supuestos'!$F$11*($H198-'01_Supuestos'!$F$9))-((('01_Supuestos'!E31*$I198)*'01_Supuestos'!$F$11*($H198-'01_Supuestos'!$F$9))*'01_Supuestos'!$F$12)-(('01_Supuestos'!E31*$I198)*'01_Supuestos'!$F$11*$K198)-(IF(('01_Supuestos'!E31*$I198)&gt;0,'01_Supuestos'!$F$15,0)))-($J198*'01_Supuestos'!E33)))*'01_Supuestos'!$F$16)</f>
        <v/>
      </c>
      <c r="W198" s="101">
        <f>((('01_Supuestos'!F31*$I198)*'01_Supuestos'!$F$11*($H198-'01_Supuestos'!$F$9))-((('01_Supuestos'!F31*$I198)*'01_Supuestos'!$F$11*($H198-'01_Supuestos'!$F$9))*'01_Supuestos'!$F$12)-(('01_Supuestos'!F31*$I198)*'01_Supuestos'!$F$11*$K198)-(IF(('01_Supuestos'!F31*$I198)&gt;0,'01_Supuestos'!$F$15,0)))-((('01_Supuestos'!F31*$I198)*'01_Supuestos'!$F$11*($H198-'01_Supuestos'!$F$9))*'01_Supuestos'!$F$18)-($J198*'01_Supuestos'!F32)-(IF('01_Supuestos'!F30=MAX('01_Supuestos'!$C$30:$M$30),'01_Supuestos'!$F$19,0))-(MAX(0,(((('01_Supuestos'!F31*$I198)*'01_Supuestos'!$F$11*($H198-'01_Supuestos'!$F$9))-((('01_Supuestos'!F31*$I198)*'01_Supuestos'!$F$11*($H198-'01_Supuestos'!$F$9))*'01_Supuestos'!$F$12)-(('01_Supuestos'!F31*$I198)*'01_Supuestos'!$F$11*$K198)-(IF(('01_Supuestos'!F31*$I198)&gt;0,'01_Supuestos'!$F$15,0)))-($J198*'01_Supuestos'!F33)))*'01_Supuestos'!$F$16)</f>
        <v/>
      </c>
      <c r="X198" s="101">
        <f>((('01_Supuestos'!G31*$I198)*'01_Supuestos'!$F$11*($H198-'01_Supuestos'!$F$9))-((('01_Supuestos'!G31*$I198)*'01_Supuestos'!$F$11*($H198-'01_Supuestos'!$F$9))*'01_Supuestos'!$F$12)-(('01_Supuestos'!G31*$I198)*'01_Supuestos'!$F$11*$K198)-(IF(('01_Supuestos'!G31*$I198)&gt;0,'01_Supuestos'!$F$15,0)))-((('01_Supuestos'!G31*$I198)*'01_Supuestos'!$F$11*($H198-'01_Supuestos'!$F$9))*'01_Supuestos'!$F$18)-($J198*'01_Supuestos'!G32)-(IF('01_Supuestos'!G30=MAX('01_Supuestos'!$C$30:$M$30),'01_Supuestos'!$F$19,0))-(MAX(0,(((('01_Supuestos'!G31*$I198)*'01_Supuestos'!$F$11*($H198-'01_Supuestos'!$F$9))-((('01_Supuestos'!G31*$I198)*'01_Supuestos'!$F$11*($H198-'01_Supuestos'!$F$9))*'01_Supuestos'!$F$12)-(('01_Supuestos'!G31*$I198)*'01_Supuestos'!$F$11*$K198)-(IF(('01_Supuestos'!G31*$I198)&gt;0,'01_Supuestos'!$F$15,0)))-($J198*'01_Supuestos'!G33)))*'01_Supuestos'!$F$16)</f>
        <v/>
      </c>
      <c r="Y198" s="101">
        <f>((('01_Supuestos'!H31*$I198)*'01_Supuestos'!$F$11*($H198-'01_Supuestos'!$F$9))-((('01_Supuestos'!H31*$I198)*'01_Supuestos'!$F$11*($H198-'01_Supuestos'!$F$9))*'01_Supuestos'!$F$12)-(('01_Supuestos'!H31*$I198)*'01_Supuestos'!$F$11*$K198)-(IF(('01_Supuestos'!H31*$I198)&gt;0,'01_Supuestos'!$F$15,0)))-((('01_Supuestos'!H31*$I198)*'01_Supuestos'!$F$11*($H198-'01_Supuestos'!$F$9))*'01_Supuestos'!$F$18)-($J198*'01_Supuestos'!H32)-(IF('01_Supuestos'!H30=MAX('01_Supuestos'!$C$30:$M$30),'01_Supuestos'!$F$19,0))-(MAX(0,(((('01_Supuestos'!H31*$I198)*'01_Supuestos'!$F$11*($H198-'01_Supuestos'!$F$9))-((('01_Supuestos'!H31*$I198)*'01_Supuestos'!$F$11*($H198-'01_Supuestos'!$F$9))*'01_Supuestos'!$F$12)-(('01_Supuestos'!H31*$I198)*'01_Supuestos'!$F$11*$K198)-(IF(('01_Supuestos'!H31*$I198)&gt;0,'01_Supuestos'!$F$15,0)))-($J198*'01_Supuestos'!H33)))*'01_Supuestos'!$F$16)</f>
        <v/>
      </c>
      <c r="Z198" s="101">
        <f>((('01_Supuestos'!I31*$I198)*'01_Supuestos'!$F$11*($H198-'01_Supuestos'!$F$9))-((('01_Supuestos'!I31*$I198)*'01_Supuestos'!$F$11*($H198-'01_Supuestos'!$F$9))*'01_Supuestos'!$F$12)-(('01_Supuestos'!I31*$I198)*'01_Supuestos'!$F$11*$K198)-(IF(('01_Supuestos'!I31*$I198)&gt;0,'01_Supuestos'!$F$15,0)))-((('01_Supuestos'!I31*$I198)*'01_Supuestos'!$F$11*($H198-'01_Supuestos'!$F$9))*'01_Supuestos'!$F$18)-($J198*'01_Supuestos'!I32)-(IF('01_Supuestos'!I30=MAX('01_Supuestos'!$C$30:$M$30),'01_Supuestos'!$F$19,0))-(MAX(0,(((('01_Supuestos'!I31*$I198)*'01_Supuestos'!$F$11*($H198-'01_Supuestos'!$F$9))-((('01_Supuestos'!I31*$I198)*'01_Supuestos'!$F$11*($H198-'01_Supuestos'!$F$9))*'01_Supuestos'!$F$12)-(('01_Supuestos'!I31*$I198)*'01_Supuestos'!$F$11*$K198)-(IF(('01_Supuestos'!I31*$I198)&gt;0,'01_Supuestos'!$F$15,0)))-($J198*'01_Supuestos'!I33)))*'01_Supuestos'!$F$16)</f>
        <v/>
      </c>
      <c r="AA198" s="101">
        <f>((('01_Supuestos'!J31*$I198)*'01_Supuestos'!$F$11*($H198-'01_Supuestos'!$F$9))-((('01_Supuestos'!J31*$I198)*'01_Supuestos'!$F$11*($H198-'01_Supuestos'!$F$9))*'01_Supuestos'!$F$12)-(('01_Supuestos'!J31*$I198)*'01_Supuestos'!$F$11*$K198)-(IF(('01_Supuestos'!J31*$I198)&gt;0,'01_Supuestos'!$F$15,0)))-((('01_Supuestos'!J31*$I198)*'01_Supuestos'!$F$11*($H198-'01_Supuestos'!$F$9))*'01_Supuestos'!$F$18)-($J198*'01_Supuestos'!J32)-(IF('01_Supuestos'!J30=MAX('01_Supuestos'!$C$30:$M$30),'01_Supuestos'!$F$19,0))-(MAX(0,(((('01_Supuestos'!J31*$I198)*'01_Supuestos'!$F$11*($H198-'01_Supuestos'!$F$9))-((('01_Supuestos'!J31*$I198)*'01_Supuestos'!$F$11*($H198-'01_Supuestos'!$F$9))*'01_Supuestos'!$F$12)-(('01_Supuestos'!J31*$I198)*'01_Supuestos'!$F$11*$K198)-(IF(('01_Supuestos'!J31*$I198)&gt;0,'01_Supuestos'!$F$15,0)))-($J198*'01_Supuestos'!J33)))*'01_Supuestos'!$F$16)</f>
        <v/>
      </c>
      <c r="AB198" s="101">
        <f>((('01_Supuestos'!K31*$I198)*'01_Supuestos'!$F$11*($H198-'01_Supuestos'!$F$9))-((('01_Supuestos'!K31*$I198)*'01_Supuestos'!$F$11*($H198-'01_Supuestos'!$F$9))*'01_Supuestos'!$F$12)-(('01_Supuestos'!K31*$I198)*'01_Supuestos'!$F$11*$K198)-(IF(('01_Supuestos'!K31*$I198)&gt;0,'01_Supuestos'!$F$15,0)))-((('01_Supuestos'!K31*$I198)*'01_Supuestos'!$F$11*($H198-'01_Supuestos'!$F$9))*'01_Supuestos'!$F$18)-($J198*'01_Supuestos'!K32)-(IF('01_Supuestos'!K30=MAX('01_Supuestos'!$C$30:$M$30),'01_Supuestos'!$F$19,0))-(MAX(0,(((('01_Supuestos'!K31*$I198)*'01_Supuestos'!$F$11*($H198-'01_Supuestos'!$F$9))-((('01_Supuestos'!K31*$I198)*'01_Supuestos'!$F$11*($H198-'01_Supuestos'!$F$9))*'01_Supuestos'!$F$12)-(('01_Supuestos'!K31*$I198)*'01_Supuestos'!$F$11*$K198)-(IF(('01_Supuestos'!K31*$I198)&gt;0,'01_Supuestos'!$F$15,0)))-($J198*'01_Supuestos'!K33)))*'01_Supuestos'!$F$16)</f>
        <v/>
      </c>
      <c r="AC198" s="101">
        <f>((('01_Supuestos'!L31*$I198)*'01_Supuestos'!$F$11*($H198-'01_Supuestos'!$F$9))-((('01_Supuestos'!L31*$I198)*'01_Supuestos'!$F$11*($H198-'01_Supuestos'!$F$9))*'01_Supuestos'!$F$12)-(('01_Supuestos'!L31*$I198)*'01_Supuestos'!$F$11*$K198)-(IF(('01_Supuestos'!L31*$I198)&gt;0,'01_Supuestos'!$F$15,0)))-((('01_Supuestos'!L31*$I198)*'01_Supuestos'!$F$11*($H198-'01_Supuestos'!$F$9))*'01_Supuestos'!$F$18)-($J198*'01_Supuestos'!L32)-(IF('01_Supuestos'!L30=MAX('01_Supuestos'!$C$30:$M$30),'01_Supuestos'!$F$19,0))-(MAX(0,(((('01_Supuestos'!L31*$I198)*'01_Supuestos'!$F$11*($H198-'01_Supuestos'!$F$9))-((('01_Supuestos'!L31*$I198)*'01_Supuestos'!$F$11*($H198-'01_Supuestos'!$F$9))*'01_Supuestos'!$F$12)-(('01_Supuestos'!L31*$I198)*'01_Supuestos'!$F$11*$K198)-(IF(('01_Supuestos'!L31*$I198)&gt;0,'01_Supuestos'!$F$15,0)))-($J198*'01_Supuestos'!L33)))*'01_Supuestos'!$F$16)</f>
        <v/>
      </c>
      <c r="AD198" s="101">
        <f>((('01_Supuestos'!M31*$I198)*'01_Supuestos'!$F$11*($H198-'01_Supuestos'!$F$9))-((('01_Supuestos'!M31*$I198)*'01_Supuestos'!$F$11*($H198-'01_Supuestos'!$F$9))*'01_Supuestos'!$F$12)-(('01_Supuestos'!M31*$I198)*'01_Supuestos'!$F$11*$K198)-(IF(('01_Supuestos'!M31*$I198)&gt;0,'01_Supuestos'!$F$15,0)))-((('01_Supuestos'!M31*$I198)*'01_Supuestos'!$F$11*($H198-'01_Supuestos'!$F$9))*'01_Supuestos'!$F$18)-($J198*'01_Supuestos'!M32)-(IF('01_Supuestos'!M30=MAX('01_Supuestos'!$C$30:$M$30),'01_Supuestos'!$F$19,0))-(MAX(0,(((('01_Supuestos'!M31*$I198)*'01_Supuestos'!$F$11*($H198-'01_Supuestos'!$F$9))-((('01_Supuestos'!M31*$I198)*'01_Supuestos'!$F$11*($H198-'01_Supuestos'!$F$9))*'01_Supuestos'!$F$12)-(('01_Supuestos'!M31*$I198)*'01_Supuestos'!$F$11*$K198)-(IF(('01_Supuestos'!M31*$I198)&gt;0,'01_Supuestos'!$F$15,0)))-($J198*'01_Supuestos'!M33)))*'01_Supuestos'!$F$16)</f>
        <v/>
      </c>
      <c r="AE198" s="101">
        <f>0</f>
        <v/>
      </c>
      <c r="AF198" s="108">
        <f>IF(S198&gt;R198,"Appraisal+Decision",IF(S198&lt;R198,"Develop Now","Indiferente"))</f>
        <v/>
      </c>
    </row>
    <row r="199">
      <c r="A199" s="6" t="n">
        <v>169</v>
      </c>
      <c r="B199" s="27">
        <f>RAND()</f>
        <v/>
      </c>
      <c r="C199" s="27">
        <f>RAND()</f>
        <v/>
      </c>
      <c r="D199" s="27">
        <f>RAND()</f>
        <v/>
      </c>
      <c r="E199" s="27">
        <f>RAND()</f>
        <v/>
      </c>
      <c r="F199" s="27">
        <f>RAND()</f>
        <v/>
      </c>
      <c r="G199" s="27">
        <f>RAND()</f>
        <v/>
      </c>
      <c r="H199" s="102">
        <f>IF(B199&lt;($B$11-$B$10)/($B$12-$B$10), $B$10+SQRT(B199*($B$11-$B$10)*($B$12-$B$10)), $B$12-SQRT((1-B199)*($B$12-$B$11)*($B$12-$B$10)))</f>
        <v/>
      </c>
      <c r="I199" s="27">
        <f>MAX(0.1,NORMINV(C199,$B$13,$B$14))</f>
        <v/>
      </c>
      <c r="J199" s="102">
        <f>'01_Supuestos'!$F$13*MAX(0.65,NORMINV(D199,1,$B$15))</f>
        <v/>
      </c>
      <c r="K199" s="102">
        <f>'01_Supuestos'!$F$14*MAX(0.6,NORMINV(E199,1,$B$16))</f>
        <v/>
      </c>
      <c r="L199" s="102">
        <f>--(F199&lt;=$B$5)</f>
        <v/>
      </c>
      <c r="M199" s="102">
        <f>IF(L199=1, IF(G199&lt;=$B$6, "+", "-"), IF(G199&lt;=(1-$B$7), "+", "-"))</f>
        <v/>
      </c>
      <c r="N199" s="103">
        <f>IF(M199="+",'05_Bayes_Arbol'!$B$16,'05_Bayes_Arbol'!$B$17)</f>
        <v/>
      </c>
      <c r="O199" s="102">
        <f>SUMPRODUCT(T199:AD199,'01_Supuestos'!$C$34:$M$34)</f>
        <v/>
      </c>
      <c r="P199" s="102">
        <f>N199*O199 + (1-N199)*$B$9</f>
        <v/>
      </c>
      <c r="Q199" s="102">
        <f>--(P199&gt;0)</f>
        <v/>
      </c>
      <c r="R199" s="102">
        <f>IF(L199=1,O199,$B$9)</f>
        <v/>
      </c>
      <c r="S199" s="102">
        <f>-$B$8 + IF(Q199=1, IF(L199=1,O199,$B$9), 0)</f>
        <v/>
      </c>
      <c r="T199" s="101">
        <f>((('01_Supuestos'!C31*$I199)*'01_Supuestos'!$F$11*($H199-'01_Supuestos'!$F$9))-((('01_Supuestos'!C31*$I199)*'01_Supuestos'!$F$11*($H199-'01_Supuestos'!$F$9))*'01_Supuestos'!$F$12)-(('01_Supuestos'!C31*$I199)*'01_Supuestos'!$F$11*$K199)-(IF(('01_Supuestos'!C31*$I199)&gt;0,'01_Supuestos'!$F$15,0)))-((('01_Supuestos'!C31*$I199)*'01_Supuestos'!$F$11*($H199-'01_Supuestos'!$F$9))*'01_Supuestos'!$F$18)-($J199*'01_Supuestos'!C32)-(IF('01_Supuestos'!C30=MAX('01_Supuestos'!$C$30:$M$30),'01_Supuestos'!$F$19,0))-(MAX(0,(((('01_Supuestos'!C31*$I199)*'01_Supuestos'!$F$11*($H199-'01_Supuestos'!$F$9))-((('01_Supuestos'!C31*$I199)*'01_Supuestos'!$F$11*($H199-'01_Supuestos'!$F$9))*'01_Supuestos'!$F$12)-(('01_Supuestos'!C31*$I199)*'01_Supuestos'!$F$11*$K199)-(IF(('01_Supuestos'!C31*$I199)&gt;0,'01_Supuestos'!$F$15,0)))-($J199*'01_Supuestos'!C33)))*'01_Supuestos'!$F$16)</f>
        <v/>
      </c>
      <c r="U199" s="101">
        <f>((('01_Supuestos'!D31*$I199)*'01_Supuestos'!$F$11*($H199-'01_Supuestos'!$F$9))-((('01_Supuestos'!D31*$I199)*'01_Supuestos'!$F$11*($H199-'01_Supuestos'!$F$9))*'01_Supuestos'!$F$12)-(('01_Supuestos'!D31*$I199)*'01_Supuestos'!$F$11*$K199)-(IF(('01_Supuestos'!D31*$I199)&gt;0,'01_Supuestos'!$F$15,0)))-((('01_Supuestos'!D31*$I199)*'01_Supuestos'!$F$11*($H199-'01_Supuestos'!$F$9))*'01_Supuestos'!$F$18)-($J199*'01_Supuestos'!D32)-(IF('01_Supuestos'!D30=MAX('01_Supuestos'!$C$30:$M$30),'01_Supuestos'!$F$19,0))-(MAX(0,(((('01_Supuestos'!D31*$I199)*'01_Supuestos'!$F$11*($H199-'01_Supuestos'!$F$9))-((('01_Supuestos'!D31*$I199)*'01_Supuestos'!$F$11*($H199-'01_Supuestos'!$F$9))*'01_Supuestos'!$F$12)-(('01_Supuestos'!D31*$I199)*'01_Supuestos'!$F$11*$K199)-(IF(('01_Supuestos'!D31*$I199)&gt;0,'01_Supuestos'!$F$15,0)))-($J199*'01_Supuestos'!D33)))*'01_Supuestos'!$F$16)</f>
        <v/>
      </c>
      <c r="V199" s="101">
        <f>((('01_Supuestos'!E31*$I199)*'01_Supuestos'!$F$11*($H199-'01_Supuestos'!$F$9))-((('01_Supuestos'!E31*$I199)*'01_Supuestos'!$F$11*($H199-'01_Supuestos'!$F$9))*'01_Supuestos'!$F$12)-(('01_Supuestos'!E31*$I199)*'01_Supuestos'!$F$11*$K199)-(IF(('01_Supuestos'!E31*$I199)&gt;0,'01_Supuestos'!$F$15,0)))-((('01_Supuestos'!E31*$I199)*'01_Supuestos'!$F$11*($H199-'01_Supuestos'!$F$9))*'01_Supuestos'!$F$18)-($J199*'01_Supuestos'!E32)-(IF('01_Supuestos'!E30=MAX('01_Supuestos'!$C$30:$M$30),'01_Supuestos'!$F$19,0))-(MAX(0,(((('01_Supuestos'!E31*$I199)*'01_Supuestos'!$F$11*($H199-'01_Supuestos'!$F$9))-((('01_Supuestos'!E31*$I199)*'01_Supuestos'!$F$11*($H199-'01_Supuestos'!$F$9))*'01_Supuestos'!$F$12)-(('01_Supuestos'!E31*$I199)*'01_Supuestos'!$F$11*$K199)-(IF(('01_Supuestos'!E31*$I199)&gt;0,'01_Supuestos'!$F$15,0)))-($J199*'01_Supuestos'!E33)))*'01_Supuestos'!$F$16)</f>
        <v/>
      </c>
      <c r="W199" s="101">
        <f>((('01_Supuestos'!F31*$I199)*'01_Supuestos'!$F$11*($H199-'01_Supuestos'!$F$9))-((('01_Supuestos'!F31*$I199)*'01_Supuestos'!$F$11*($H199-'01_Supuestos'!$F$9))*'01_Supuestos'!$F$12)-(('01_Supuestos'!F31*$I199)*'01_Supuestos'!$F$11*$K199)-(IF(('01_Supuestos'!F31*$I199)&gt;0,'01_Supuestos'!$F$15,0)))-((('01_Supuestos'!F31*$I199)*'01_Supuestos'!$F$11*($H199-'01_Supuestos'!$F$9))*'01_Supuestos'!$F$18)-($J199*'01_Supuestos'!F32)-(IF('01_Supuestos'!F30=MAX('01_Supuestos'!$C$30:$M$30),'01_Supuestos'!$F$19,0))-(MAX(0,(((('01_Supuestos'!F31*$I199)*'01_Supuestos'!$F$11*($H199-'01_Supuestos'!$F$9))-((('01_Supuestos'!F31*$I199)*'01_Supuestos'!$F$11*($H199-'01_Supuestos'!$F$9))*'01_Supuestos'!$F$12)-(('01_Supuestos'!F31*$I199)*'01_Supuestos'!$F$11*$K199)-(IF(('01_Supuestos'!F31*$I199)&gt;0,'01_Supuestos'!$F$15,0)))-($J199*'01_Supuestos'!F33)))*'01_Supuestos'!$F$16)</f>
        <v/>
      </c>
      <c r="X199" s="101">
        <f>((('01_Supuestos'!G31*$I199)*'01_Supuestos'!$F$11*($H199-'01_Supuestos'!$F$9))-((('01_Supuestos'!G31*$I199)*'01_Supuestos'!$F$11*($H199-'01_Supuestos'!$F$9))*'01_Supuestos'!$F$12)-(('01_Supuestos'!G31*$I199)*'01_Supuestos'!$F$11*$K199)-(IF(('01_Supuestos'!G31*$I199)&gt;0,'01_Supuestos'!$F$15,0)))-((('01_Supuestos'!G31*$I199)*'01_Supuestos'!$F$11*($H199-'01_Supuestos'!$F$9))*'01_Supuestos'!$F$18)-($J199*'01_Supuestos'!G32)-(IF('01_Supuestos'!G30=MAX('01_Supuestos'!$C$30:$M$30),'01_Supuestos'!$F$19,0))-(MAX(0,(((('01_Supuestos'!G31*$I199)*'01_Supuestos'!$F$11*($H199-'01_Supuestos'!$F$9))-((('01_Supuestos'!G31*$I199)*'01_Supuestos'!$F$11*($H199-'01_Supuestos'!$F$9))*'01_Supuestos'!$F$12)-(('01_Supuestos'!G31*$I199)*'01_Supuestos'!$F$11*$K199)-(IF(('01_Supuestos'!G31*$I199)&gt;0,'01_Supuestos'!$F$15,0)))-($J199*'01_Supuestos'!G33)))*'01_Supuestos'!$F$16)</f>
        <v/>
      </c>
      <c r="Y199" s="101">
        <f>((('01_Supuestos'!H31*$I199)*'01_Supuestos'!$F$11*($H199-'01_Supuestos'!$F$9))-((('01_Supuestos'!H31*$I199)*'01_Supuestos'!$F$11*($H199-'01_Supuestos'!$F$9))*'01_Supuestos'!$F$12)-(('01_Supuestos'!H31*$I199)*'01_Supuestos'!$F$11*$K199)-(IF(('01_Supuestos'!H31*$I199)&gt;0,'01_Supuestos'!$F$15,0)))-((('01_Supuestos'!H31*$I199)*'01_Supuestos'!$F$11*($H199-'01_Supuestos'!$F$9))*'01_Supuestos'!$F$18)-($J199*'01_Supuestos'!H32)-(IF('01_Supuestos'!H30=MAX('01_Supuestos'!$C$30:$M$30),'01_Supuestos'!$F$19,0))-(MAX(0,(((('01_Supuestos'!H31*$I199)*'01_Supuestos'!$F$11*($H199-'01_Supuestos'!$F$9))-((('01_Supuestos'!H31*$I199)*'01_Supuestos'!$F$11*($H199-'01_Supuestos'!$F$9))*'01_Supuestos'!$F$12)-(('01_Supuestos'!H31*$I199)*'01_Supuestos'!$F$11*$K199)-(IF(('01_Supuestos'!H31*$I199)&gt;0,'01_Supuestos'!$F$15,0)))-($J199*'01_Supuestos'!H33)))*'01_Supuestos'!$F$16)</f>
        <v/>
      </c>
      <c r="Z199" s="101">
        <f>((('01_Supuestos'!I31*$I199)*'01_Supuestos'!$F$11*($H199-'01_Supuestos'!$F$9))-((('01_Supuestos'!I31*$I199)*'01_Supuestos'!$F$11*($H199-'01_Supuestos'!$F$9))*'01_Supuestos'!$F$12)-(('01_Supuestos'!I31*$I199)*'01_Supuestos'!$F$11*$K199)-(IF(('01_Supuestos'!I31*$I199)&gt;0,'01_Supuestos'!$F$15,0)))-((('01_Supuestos'!I31*$I199)*'01_Supuestos'!$F$11*($H199-'01_Supuestos'!$F$9))*'01_Supuestos'!$F$18)-($J199*'01_Supuestos'!I32)-(IF('01_Supuestos'!I30=MAX('01_Supuestos'!$C$30:$M$30),'01_Supuestos'!$F$19,0))-(MAX(0,(((('01_Supuestos'!I31*$I199)*'01_Supuestos'!$F$11*($H199-'01_Supuestos'!$F$9))-((('01_Supuestos'!I31*$I199)*'01_Supuestos'!$F$11*($H199-'01_Supuestos'!$F$9))*'01_Supuestos'!$F$12)-(('01_Supuestos'!I31*$I199)*'01_Supuestos'!$F$11*$K199)-(IF(('01_Supuestos'!I31*$I199)&gt;0,'01_Supuestos'!$F$15,0)))-($J199*'01_Supuestos'!I33)))*'01_Supuestos'!$F$16)</f>
        <v/>
      </c>
      <c r="AA199" s="101">
        <f>((('01_Supuestos'!J31*$I199)*'01_Supuestos'!$F$11*($H199-'01_Supuestos'!$F$9))-((('01_Supuestos'!J31*$I199)*'01_Supuestos'!$F$11*($H199-'01_Supuestos'!$F$9))*'01_Supuestos'!$F$12)-(('01_Supuestos'!J31*$I199)*'01_Supuestos'!$F$11*$K199)-(IF(('01_Supuestos'!J31*$I199)&gt;0,'01_Supuestos'!$F$15,0)))-((('01_Supuestos'!J31*$I199)*'01_Supuestos'!$F$11*($H199-'01_Supuestos'!$F$9))*'01_Supuestos'!$F$18)-($J199*'01_Supuestos'!J32)-(IF('01_Supuestos'!J30=MAX('01_Supuestos'!$C$30:$M$30),'01_Supuestos'!$F$19,0))-(MAX(0,(((('01_Supuestos'!J31*$I199)*'01_Supuestos'!$F$11*($H199-'01_Supuestos'!$F$9))-((('01_Supuestos'!J31*$I199)*'01_Supuestos'!$F$11*($H199-'01_Supuestos'!$F$9))*'01_Supuestos'!$F$12)-(('01_Supuestos'!J31*$I199)*'01_Supuestos'!$F$11*$K199)-(IF(('01_Supuestos'!J31*$I199)&gt;0,'01_Supuestos'!$F$15,0)))-($J199*'01_Supuestos'!J33)))*'01_Supuestos'!$F$16)</f>
        <v/>
      </c>
      <c r="AB199" s="101">
        <f>((('01_Supuestos'!K31*$I199)*'01_Supuestos'!$F$11*($H199-'01_Supuestos'!$F$9))-((('01_Supuestos'!K31*$I199)*'01_Supuestos'!$F$11*($H199-'01_Supuestos'!$F$9))*'01_Supuestos'!$F$12)-(('01_Supuestos'!K31*$I199)*'01_Supuestos'!$F$11*$K199)-(IF(('01_Supuestos'!K31*$I199)&gt;0,'01_Supuestos'!$F$15,0)))-((('01_Supuestos'!K31*$I199)*'01_Supuestos'!$F$11*($H199-'01_Supuestos'!$F$9))*'01_Supuestos'!$F$18)-($J199*'01_Supuestos'!K32)-(IF('01_Supuestos'!K30=MAX('01_Supuestos'!$C$30:$M$30),'01_Supuestos'!$F$19,0))-(MAX(0,(((('01_Supuestos'!K31*$I199)*'01_Supuestos'!$F$11*($H199-'01_Supuestos'!$F$9))-((('01_Supuestos'!K31*$I199)*'01_Supuestos'!$F$11*($H199-'01_Supuestos'!$F$9))*'01_Supuestos'!$F$12)-(('01_Supuestos'!K31*$I199)*'01_Supuestos'!$F$11*$K199)-(IF(('01_Supuestos'!K31*$I199)&gt;0,'01_Supuestos'!$F$15,0)))-($J199*'01_Supuestos'!K33)))*'01_Supuestos'!$F$16)</f>
        <v/>
      </c>
      <c r="AC199" s="101">
        <f>((('01_Supuestos'!L31*$I199)*'01_Supuestos'!$F$11*($H199-'01_Supuestos'!$F$9))-((('01_Supuestos'!L31*$I199)*'01_Supuestos'!$F$11*($H199-'01_Supuestos'!$F$9))*'01_Supuestos'!$F$12)-(('01_Supuestos'!L31*$I199)*'01_Supuestos'!$F$11*$K199)-(IF(('01_Supuestos'!L31*$I199)&gt;0,'01_Supuestos'!$F$15,0)))-((('01_Supuestos'!L31*$I199)*'01_Supuestos'!$F$11*($H199-'01_Supuestos'!$F$9))*'01_Supuestos'!$F$18)-($J199*'01_Supuestos'!L32)-(IF('01_Supuestos'!L30=MAX('01_Supuestos'!$C$30:$M$30),'01_Supuestos'!$F$19,0))-(MAX(0,(((('01_Supuestos'!L31*$I199)*'01_Supuestos'!$F$11*($H199-'01_Supuestos'!$F$9))-((('01_Supuestos'!L31*$I199)*'01_Supuestos'!$F$11*($H199-'01_Supuestos'!$F$9))*'01_Supuestos'!$F$12)-(('01_Supuestos'!L31*$I199)*'01_Supuestos'!$F$11*$K199)-(IF(('01_Supuestos'!L31*$I199)&gt;0,'01_Supuestos'!$F$15,0)))-($J199*'01_Supuestos'!L33)))*'01_Supuestos'!$F$16)</f>
        <v/>
      </c>
      <c r="AD199" s="101">
        <f>((('01_Supuestos'!M31*$I199)*'01_Supuestos'!$F$11*($H199-'01_Supuestos'!$F$9))-((('01_Supuestos'!M31*$I199)*'01_Supuestos'!$F$11*($H199-'01_Supuestos'!$F$9))*'01_Supuestos'!$F$12)-(('01_Supuestos'!M31*$I199)*'01_Supuestos'!$F$11*$K199)-(IF(('01_Supuestos'!M31*$I199)&gt;0,'01_Supuestos'!$F$15,0)))-((('01_Supuestos'!M31*$I199)*'01_Supuestos'!$F$11*($H199-'01_Supuestos'!$F$9))*'01_Supuestos'!$F$18)-($J199*'01_Supuestos'!M32)-(IF('01_Supuestos'!M30=MAX('01_Supuestos'!$C$30:$M$30),'01_Supuestos'!$F$19,0))-(MAX(0,(((('01_Supuestos'!M31*$I199)*'01_Supuestos'!$F$11*($H199-'01_Supuestos'!$F$9))-((('01_Supuestos'!M31*$I199)*'01_Supuestos'!$F$11*($H199-'01_Supuestos'!$F$9))*'01_Supuestos'!$F$12)-(('01_Supuestos'!M31*$I199)*'01_Supuestos'!$F$11*$K199)-(IF(('01_Supuestos'!M31*$I199)&gt;0,'01_Supuestos'!$F$15,0)))-($J199*'01_Supuestos'!M33)))*'01_Supuestos'!$F$16)</f>
        <v/>
      </c>
      <c r="AE199" s="101">
        <f>0</f>
        <v/>
      </c>
      <c r="AF199" s="108">
        <f>IF(S199&gt;R199,"Appraisal+Decision",IF(S199&lt;R199,"Develop Now","Indiferente"))</f>
        <v/>
      </c>
    </row>
    <row r="200">
      <c r="A200" s="6" t="n">
        <v>170</v>
      </c>
      <c r="B200" s="27">
        <f>RAND()</f>
        <v/>
      </c>
      <c r="C200" s="27">
        <f>RAND()</f>
        <v/>
      </c>
      <c r="D200" s="27">
        <f>RAND()</f>
        <v/>
      </c>
      <c r="E200" s="27">
        <f>RAND()</f>
        <v/>
      </c>
      <c r="F200" s="27">
        <f>RAND()</f>
        <v/>
      </c>
      <c r="G200" s="27">
        <f>RAND()</f>
        <v/>
      </c>
      <c r="H200" s="102">
        <f>IF(B200&lt;($B$11-$B$10)/($B$12-$B$10), $B$10+SQRT(B200*($B$11-$B$10)*($B$12-$B$10)), $B$12-SQRT((1-B200)*($B$12-$B$11)*($B$12-$B$10)))</f>
        <v/>
      </c>
      <c r="I200" s="27">
        <f>MAX(0.1,NORMINV(C200,$B$13,$B$14))</f>
        <v/>
      </c>
      <c r="J200" s="102">
        <f>'01_Supuestos'!$F$13*MAX(0.65,NORMINV(D200,1,$B$15))</f>
        <v/>
      </c>
      <c r="K200" s="102">
        <f>'01_Supuestos'!$F$14*MAX(0.6,NORMINV(E200,1,$B$16))</f>
        <v/>
      </c>
      <c r="L200" s="102">
        <f>--(F200&lt;=$B$5)</f>
        <v/>
      </c>
      <c r="M200" s="102">
        <f>IF(L200=1, IF(G200&lt;=$B$6, "+", "-"), IF(G200&lt;=(1-$B$7), "+", "-"))</f>
        <v/>
      </c>
      <c r="N200" s="103">
        <f>IF(M200="+",'05_Bayes_Arbol'!$B$16,'05_Bayes_Arbol'!$B$17)</f>
        <v/>
      </c>
      <c r="O200" s="102">
        <f>SUMPRODUCT(T200:AD200,'01_Supuestos'!$C$34:$M$34)</f>
        <v/>
      </c>
      <c r="P200" s="102">
        <f>N200*O200 + (1-N200)*$B$9</f>
        <v/>
      </c>
      <c r="Q200" s="102">
        <f>--(P200&gt;0)</f>
        <v/>
      </c>
      <c r="R200" s="102">
        <f>IF(L200=1,O200,$B$9)</f>
        <v/>
      </c>
      <c r="S200" s="102">
        <f>-$B$8 + IF(Q200=1, IF(L200=1,O200,$B$9), 0)</f>
        <v/>
      </c>
      <c r="T200" s="101">
        <f>((('01_Supuestos'!C31*$I200)*'01_Supuestos'!$F$11*($H200-'01_Supuestos'!$F$9))-((('01_Supuestos'!C31*$I200)*'01_Supuestos'!$F$11*($H200-'01_Supuestos'!$F$9))*'01_Supuestos'!$F$12)-(('01_Supuestos'!C31*$I200)*'01_Supuestos'!$F$11*$K200)-(IF(('01_Supuestos'!C31*$I200)&gt;0,'01_Supuestos'!$F$15,0)))-((('01_Supuestos'!C31*$I200)*'01_Supuestos'!$F$11*($H200-'01_Supuestos'!$F$9))*'01_Supuestos'!$F$18)-($J200*'01_Supuestos'!C32)-(IF('01_Supuestos'!C30=MAX('01_Supuestos'!$C$30:$M$30),'01_Supuestos'!$F$19,0))-(MAX(0,(((('01_Supuestos'!C31*$I200)*'01_Supuestos'!$F$11*($H200-'01_Supuestos'!$F$9))-((('01_Supuestos'!C31*$I200)*'01_Supuestos'!$F$11*($H200-'01_Supuestos'!$F$9))*'01_Supuestos'!$F$12)-(('01_Supuestos'!C31*$I200)*'01_Supuestos'!$F$11*$K200)-(IF(('01_Supuestos'!C31*$I200)&gt;0,'01_Supuestos'!$F$15,0)))-($J200*'01_Supuestos'!C33)))*'01_Supuestos'!$F$16)</f>
        <v/>
      </c>
      <c r="U200" s="101">
        <f>((('01_Supuestos'!D31*$I200)*'01_Supuestos'!$F$11*($H200-'01_Supuestos'!$F$9))-((('01_Supuestos'!D31*$I200)*'01_Supuestos'!$F$11*($H200-'01_Supuestos'!$F$9))*'01_Supuestos'!$F$12)-(('01_Supuestos'!D31*$I200)*'01_Supuestos'!$F$11*$K200)-(IF(('01_Supuestos'!D31*$I200)&gt;0,'01_Supuestos'!$F$15,0)))-((('01_Supuestos'!D31*$I200)*'01_Supuestos'!$F$11*($H200-'01_Supuestos'!$F$9))*'01_Supuestos'!$F$18)-($J200*'01_Supuestos'!D32)-(IF('01_Supuestos'!D30=MAX('01_Supuestos'!$C$30:$M$30),'01_Supuestos'!$F$19,0))-(MAX(0,(((('01_Supuestos'!D31*$I200)*'01_Supuestos'!$F$11*($H200-'01_Supuestos'!$F$9))-((('01_Supuestos'!D31*$I200)*'01_Supuestos'!$F$11*($H200-'01_Supuestos'!$F$9))*'01_Supuestos'!$F$12)-(('01_Supuestos'!D31*$I200)*'01_Supuestos'!$F$11*$K200)-(IF(('01_Supuestos'!D31*$I200)&gt;0,'01_Supuestos'!$F$15,0)))-($J200*'01_Supuestos'!D33)))*'01_Supuestos'!$F$16)</f>
        <v/>
      </c>
      <c r="V200" s="101">
        <f>((('01_Supuestos'!E31*$I200)*'01_Supuestos'!$F$11*($H200-'01_Supuestos'!$F$9))-((('01_Supuestos'!E31*$I200)*'01_Supuestos'!$F$11*($H200-'01_Supuestos'!$F$9))*'01_Supuestos'!$F$12)-(('01_Supuestos'!E31*$I200)*'01_Supuestos'!$F$11*$K200)-(IF(('01_Supuestos'!E31*$I200)&gt;0,'01_Supuestos'!$F$15,0)))-((('01_Supuestos'!E31*$I200)*'01_Supuestos'!$F$11*($H200-'01_Supuestos'!$F$9))*'01_Supuestos'!$F$18)-($J200*'01_Supuestos'!E32)-(IF('01_Supuestos'!E30=MAX('01_Supuestos'!$C$30:$M$30),'01_Supuestos'!$F$19,0))-(MAX(0,(((('01_Supuestos'!E31*$I200)*'01_Supuestos'!$F$11*($H200-'01_Supuestos'!$F$9))-((('01_Supuestos'!E31*$I200)*'01_Supuestos'!$F$11*($H200-'01_Supuestos'!$F$9))*'01_Supuestos'!$F$12)-(('01_Supuestos'!E31*$I200)*'01_Supuestos'!$F$11*$K200)-(IF(('01_Supuestos'!E31*$I200)&gt;0,'01_Supuestos'!$F$15,0)))-($J200*'01_Supuestos'!E33)))*'01_Supuestos'!$F$16)</f>
        <v/>
      </c>
      <c r="W200" s="101">
        <f>((('01_Supuestos'!F31*$I200)*'01_Supuestos'!$F$11*($H200-'01_Supuestos'!$F$9))-((('01_Supuestos'!F31*$I200)*'01_Supuestos'!$F$11*($H200-'01_Supuestos'!$F$9))*'01_Supuestos'!$F$12)-(('01_Supuestos'!F31*$I200)*'01_Supuestos'!$F$11*$K200)-(IF(('01_Supuestos'!F31*$I200)&gt;0,'01_Supuestos'!$F$15,0)))-((('01_Supuestos'!F31*$I200)*'01_Supuestos'!$F$11*($H200-'01_Supuestos'!$F$9))*'01_Supuestos'!$F$18)-($J200*'01_Supuestos'!F32)-(IF('01_Supuestos'!F30=MAX('01_Supuestos'!$C$30:$M$30),'01_Supuestos'!$F$19,0))-(MAX(0,(((('01_Supuestos'!F31*$I200)*'01_Supuestos'!$F$11*($H200-'01_Supuestos'!$F$9))-((('01_Supuestos'!F31*$I200)*'01_Supuestos'!$F$11*($H200-'01_Supuestos'!$F$9))*'01_Supuestos'!$F$12)-(('01_Supuestos'!F31*$I200)*'01_Supuestos'!$F$11*$K200)-(IF(('01_Supuestos'!F31*$I200)&gt;0,'01_Supuestos'!$F$15,0)))-($J200*'01_Supuestos'!F33)))*'01_Supuestos'!$F$16)</f>
        <v/>
      </c>
      <c r="X200" s="101">
        <f>((('01_Supuestos'!G31*$I200)*'01_Supuestos'!$F$11*($H200-'01_Supuestos'!$F$9))-((('01_Supuestos'!G31*$I200)*'01_Supuestos'!$F$11*($H200-'01_Supuestos'!$F$9))*'01_Supuestos'!$F$12)-(('01_Supuestos'!G31*$I200)*'01_Supuestos'!$F$11*$K200)-(IF(('01_Supuestos'!G31*$I200)&gt;0,'01_Supuestos'!$F$15,0)))-((('01_Supuestos'!G31*$I200)*'01_Supuestos'!$F$11*($H200-'01_Supuestos'!$F$9))*'01_Supuestos'!$F$18)-($J200*'01_Supuestos'!G32)-(IF('01_Supuestos'!G30=MAX('01_Supuestos'!$C$30:$M$30),'01_Supuestos'!$F$19,0))-(MAX(0,(((('01_Supuestos'!G31*$I200)*'01_Supuestos'!$F$11*($H200-'01_Supuestos'!$F$9))-((('01_Supuestos'!G31*$I200)*'01_Supuestos'!$F$11*($H200-'01_Supuestos'!$F$9))*'01_Supuestos'!$F$12)-(('01_Supuestos'!G31*$I200)*'01_Supuestos'!$F$11*$K200)-(IF(('01_Supuestos'!G31*$I200)&gt;0,'01_Supuestos'!$F$15,0)))-($J200*'01_Supuestos'!G33)))*'01_Supuestos'!$F$16)</f>
        <v/>
      </c>
      <c r="Y200" s="101">
        <f>((('01_Supuestos'!H31*$I200)*'01_Supuestos'!$F$11*($H200-'01_Supuestos'!$F$9))-((('01_Supuestos'!H31*$I200)*'01_Supuestos'!$F$11*($H200-'01_Supuestos'!$F$9))*'01_Supuestos'!$F$12)-(('01_Supuestos'!H31*$I200)*'01_Supuestos'!$F$11*$K200)-(IF(('01_Supuestos'!H31*$I200)&gt;0,'01_Supuestos'!$F$15,0)))-((('01_Supuestos'!H31*$I200)*'01_Supuestos'!$F$11*($H200-'01_Supuestos'!$F$9))*'01_Supuestos'!$F$18)-($J200*'01_Supuestos'!H32)-(IF('01_Supuestos'!H30=MAX('01_Supuestos'!$C$30:$M$30),'01_Supuestos'!$F$19,0))-(MAX(0,(((('01_Supuestos'!H31*$I200)*'01_Supuestos'!$F$11*($H200-'01_Supuestos'!$F$9))-((('01_Supuestos'!H31*$I200)*'01_Supuestos'!$F$11*($H200-'01_Supuestos'!$F$9))*'01_Supuestos'!$F$12)-(('01_Supuestos'!H31*$I200)*'01_Supuestos'!$F$11*$K200)-(IF(('01_Supuestos'!H31*$I200)&gt;0,'01_Supuestos'!$F$15,0)))-($J200*'01_Supuestos'!H33)))*'01_Supuestos'!$F$16)</f>
        <v/>
      </c>
      <c r="Z200" s="101">
        <f>((('01_Supuestos'!I31*$I200)*'01_Supuestos'!$F$11*($H200-'01_Supuestos'!$F$9))-((('01_Supuestos'!I31*$I200)*'01_Supuestos'!$F$11*($H200-'01_Supuestos'!$F$9))*'01_Supuestos'!$F$12)-(('01_Supuestos'!I31*$I200)*'01_Supuestos'!$F$11*$K200)-(IF(('01_Supuestos'!I31*$I200)&gt;0,'01_Supuestos'!$F$15,0)))-((('01_Supuestos'!I31*$I200)*'01_Supuestos'!$F$11*($H200-'01_Supuestos'!$F$9))*'01_Supuestos'!$F$18)-($J200*'01_Supuestos'!I32)-(IF('01_Supuestos'!I30=MAX('01_Supuestos'!$C$30:$M$30),'01_Supuestos'!$F$19,0))-(MAX(0,(((('01_Supuestos'!I31*$I200)*'01_Supuestos'!$F$11*($H200-'01_Supuestos'!$F$9))-((('01_Supuestos'!I31*$I200)*'01_Supuestos'!$F$11*($H200-'01_Supuestos'!$F$9))*'01_Supuestos'!$F$12)-(('01_Supuestos'!I31*$I200)*'01_Supuestos'!$F$11*$K200)-(IF(('01_Supuestos'!I31*$I200)&gt;0,'01_Supuestos'!$F$15,0)))-($J200*'01_Supuestos'!I33)))*'01_Supuestos'!$F$16)</f>
        <v/>
      </c>
      <c r="AA200" s="101">
        <f>((('01_Supuestos'!J31*$I200)*'01_Supuestos'!$F$11*($H200-'01_Supuestos'!$F$9))-((('01_Supuestos'!J31*$I200)*'01_Supuestos'!$F$11*($H200-'01_Supuestos'!$F$9))*'01_Supuestos'!$F$12)-(('01_Supuestos'!J31*$I200)*'01_Supuestos'!$F$11*$K200)-(IF(('01_Supuestos'!J31*$I200)&gt;0,'01_Supuestos'!$F$15,0)))-((('01_Supuestos'!J31*$I200)*'01_Supuestos'!$F$11*($H200-'01_Supuestos'!$F$9))*'01_Supuestos'!$F$18)-($J200*'01_Supuestos'!J32)-(IF('01_Supuestos'!J30=MAX('01_Supuestos'!$C$30:$M$30),'01_Supuestos'!$F$19,0))-(MAX(0,(((('01_Supuestos'!J31*$I200)*'01_Supuestos'!$F$11*($H200-'01_Supuestos'!$F$9))-((('01_Supuestos'!J31*$I200)*'01_Supuestos'!$F$11*($H200-'01_Supuestos'!$F$9))*'01_Supuestos'!$F$12)-(('01_Supuestos'!J31*$I200)*'01_Supuestos'!$F$11*$K200)-(IF(('01_Supuestos'!J31*$I200)&gt;0,'01_Supuestos'!$F$15,0)))-($J200*'01_Supuestos'!J33)))*'01_Supuestos'!$F$16)</f>
        <v/>
      </c>
      <c r="AB200" s="101">
        <f>((('01_Supuestos'!K31*$I200)*'01_Supuestos'!$F$11*($H200-'01_Supuestos'!$F$9))-((('01_Supuestos'!K31*$I200)*'01_Supuestos'!$F$11*($H200-'01_Supuestos'!$F$9))*'01_Supuestos'!$F$12)-(('01_Supuestos'!K31*$I200)*'01_Supuestos'!$F$11*$K200)-(IF(('01_Supuestos'!K31*$I200)&gt;0,'01_Supuestos'!$F$15,0)))-((('01_Supuestos'!K31*$I200)*'01_Supuestos'!$F$11*($H200-'01_Supuestos'!$F$9))*'01_Supuestos'!$F$18)-($J200*'01_Supuestos'!K32)-(IF('01_Supuestos'!K30=MAX('01_Supuestos'!$C$30:$M$30),'01_Supuestos'!$F$19,0))-(MAX(0,(((('01_Supuestos'!K31*$I200)*'01_Supuestos'!$F$11*($H200-'01_Supuestos'!$F$9))-((('01_Supuestos'!K31*$I200)*'01_Supuestos'!$F$11*($H200-'01_Supuestos'!$F$9))*'01_Supuestos'!$F$12)-(('01_Supuestos'!K31*$I200)*'01_Supuestos'!$F$11*$K200)-(IF(('01_Supuestos'!K31*$I200)&gt;0,'01_Supuestos'!$F$15,0)))-($J200*'01_Supuestos'!K33)))*'01_Supuestos'!$F$16)</f>
        <v/>
      </c>
      <c r="AC200" s="101">
        <f>((('01_Supuestos'!L31*$I200)*'01_Supuestos'!$F$11*($H200-'01_Supuestos'!$F$9))-((('01_Supuestos'!L31*$I200)*'01_Supuestos'!$F$11*($H200-'01_Supuestos'!$F$9))*'01_Supuestos'!$F$12)-(('01_Supuestos'!L31*$I200)*'01_Supuestos'!$F$11*$K200)-(IF(('01_Supuestos'!L31*$I200)&gt;0,'01_Supuestos'!$F$15,0)))-((('01_Supuestos'!L31*$I200)*'01_Supuestos'!$F$11*($H200-'01_Supuestos'!$F$9))*'01_Supuestos'!$F$18)-($J200*'01_Supuestos'!L32)-(IF('01_Supuestos'!L30=MAX('01_Supuestos'!$C$30:$M$30),'01_Supuestos'!$F$19,0))-(MAX(0,(((('01_Supuestos'!L31*$I200)*'01_Supuestos'!$F$11*($H200-'01_Supuestos'!$F$9))-((('01_Supuestos'!L31*$I200)*'01_Supuestos'!$F$11*($H200-'01_Supuestos'!$F$9))*'01_Supuestos'!$F$12)-(('01_Supuestos'!L31*$I200)*'01_Supuestos'!$F$11*$K200)-(IF(('01_Supuestos'!L31*$I200)&gt;0,'01_Supuestos'!$F$15,0)))-($J200*'01_Supuestos'!L33)))*'01_Supuestos'!$F$16)</f>
        <v/>
      </c>
      <c r="AD200" s="101">
        <f>((('01_Supuestos'!M31*$I200)*'01_Supuestos'!$F$11*($H200-'01_Supuestos'!$F$9))-((('01_Supuestos'!M31*$I200)*'01_Supuestos'!$F$11*($H200-'01_Supuestos'!$F$9))*'01_Supuestos'!$F$12)-(('01_Supuestos'!M31*$I200)*'01_Supuestos'!$F$11*$K200)-(IF(('01_Supuestos'!M31*$I200)&gt;0,'01_Supuestos'!$F$15,0)))-((('01_Supuestos'!M31*$I200)*'01_Supuestos'!$F$11*($H200-'01_Supuestos'!$F$9))*'01_Supuestos'!$F$18)-($J200*'01_Supuestos'!M32)-(IF('01_Supuestos'!M30=MAX('01_Supuestos'!$C$30:$M$30),'01_Supuestos'!$F$19,0))-(MAX(0,(((('01_Supuestos'!M31*$I200)*'01_Supuestos'!$F$11*($H200-'01_Supuestos'!$F$9))-((('01_Supuestos'!M31*$I200)*'01_Supuestos'!$F$11*($H200-'01_Supuestos'!$F$9))*'01_Supuestos'!$F$12)-(('01_Supuestos'!M31*$I200)*'01_Supuestos'!$F$11*$K200)-(IF(('01_Supuestos'!M31*$I200)&gt;0,'01_Supuestos'!$F$15,0)))-($J200*'01_Supuestos'!M33)))*'01_Supuestos'!$F$16)</f>
        <v/>
      </c>
      <c r="AE200" s="101">
        <f>0</f>
        <v/>
      </c>
      <c r="AF200" s="108">
        <f>IF(S200&gt;R200,"Appraisal+Decision",IF(S200&lt;R200,"Develop Now","Indiferente"))</f>
        <v/>
      </c>
    </row>
    <row r="201">
      <c r="A201" s="6" t="n">
        <v>171</v>
      </c>
      <c r="B201" s="27">
        <f>RAND()</f>
        <v/>
      </c>
      <c r="C201" s="27">
        <f>RAND()</f>
        <v/>
      </c>
      <c r="D201" s="27">
        <f>RAND()</f>
        <v/>
      </c>
      <c r="E201" s="27">
        <f>RAND()</f>
        <v/>
      </c>
      <c r="F201" s="27">
        <f>RAND()</f>
        <v/>
      </c>
      <c r="G201" s="27">
        <f>RAND()</f>
        <v/>
      </c>
      <c r="H201" s="102">
        <f>IF(B201&lt;($B$11-$B$10)/($B$12-$B$10), $B$10+SQRT(B201*($B$11-$B$10)*($B$12-$B$10)), $B$12-SQRT((1-B201)*($B$12-$B$11)*($B$12-$B$10)))</f>
        <v/>
      </c>
      <c r="I201" s="27">
        <f>MAX(0.1,NORMINV(C201,$B$13,$B$14))</f>
        <v/>
      </c>
      <c r="J201" s="102">
        <f>'01_Supuestos'!$F$13*MAX(0.65,NORMINV(D201,1,$B$15))</f>
        <v/>
      </c>
      <c r="K201" s="102">
        <f>'01_Supuestos'!$F$14*MAX(0.6,NORMINV(E201,1,$B$16))</f>
        <v/>
      </c>
      <c r="L201" s="102">
        <f>--(F201&lt;=$B$5)</f>
        <v/>
      </c>
      <c r="M201" s="102">
        <f>IF(L201=1, IF(G201&lt;=$B$6, "+", "-"), IF(G201&lt;=(1-$B$7), "+", "-"))</f>
        <v/>
      </c>
      <c r="N201" s="103">
        <f>IF(M201="+",'05_Bayes_Arbol'!$B$16,'05_Bayes_Arbol'!$B$17)</f>
        <v/>
      </c>
      <c r="O201" s="102">
        <f>SUMPRODUCT(T201:AD201,'01_Supuestos'!$C$34:$M$34)</f>
        <v/>
      </c>
      <c r="P201" s="102">
        <f>N201*O201 + (1-N201)*$B$9</f>
        <v/>
      </c>
      <c r="Q201" s="102">
        <f>--(P201&gt;0)</f>
        <v/>
      </c>
      <c r="R201" s="102">
        <f>IF(L201=1,O201,$B$9)</f>
        <v/>
      </c>
      <c r="S201" s="102">
        <f>-$B$8 + IF(Q201=1, IF(L201=1,O201,$B$9), 0)</f>
        <v/>
      </c>
      <c r="T201" s="101">
        <f>((('01_Supuestos'!C31*$I201)*'01_Supuestos'!$F$11*($H201-'01_Supuestos'!$F$9))-((('01_Supuestos'!C31*$I201)*'01_Supuestos'!$F$11*($H201-'01_Supuestos'!$F$9))*'01_Supuestos'!$F$12)-(('01_Supuestos'!C31*$I201)*'01_Supuestos'!$F$11*$K201)-(IF(('01_Supuestos'!C31*$I201)&gt;0,'01_Supuestos'!$F$15,0)))-((('01_Supuestos'!C31*$I201)*'01_Supuestos'!$F$11*($H201-'01_Supuestos'!$F$9))*'01_Supuestos'!$F$18)-($J201*'01_Supuestos'!C32)-(IF('01_Supuestos'!C30=MAX('01_Supuestos'!$C$30:$M$30),'01_Supuestos'!$F$19,0))-(MAX(0,(((('01_Supuestos'!C31*$I201)*'01_Supuestos'!$F$11*($H201-'01_Supuestos'!$F$9))-((('01_Supuestos'!C31*$I201)*'01_Supuestos'!$F$11*($H201-'01_Supuestos'!$F$9))*'01_Supuestos'!$F$12)-(('01_Supuestos'!C31*$I201)*'01_Supuestos'!$F$11*$K201)-(IF(('01_Supuestos'!C31*$I201)&gt;0,'01_Supuestos'!$F$15,0)))-($J201*'01_Supuestos'!C33)))*'01_Supuestos'!$F$16)</f>
        <v/>
      </c>
      <c r="U201" s="101">
        <f>((('01_Supuestos'!D31*$I201)*'01_Supuestos'!$F$11*($H201-'01_Supuestos'!$F$9))-((('01_Supuestos'!D31*$I201)*'01_Supuestos'!$F$11*($H201-'01_Supuestos'!$F$9))*'01_Supuestos'!$F$12)-(('01_Supuestos'!D31*$I201)*'01_Supuestos'!$F$11*$K201)-(IF(('01_Supuestos'!D31*$I201)&gt;0,'01_Supuestos'!$F$15,0)))-((('01_Supuestos'!D31*$I201)*'01_Supuestos'!$F$11*($H201-'01_Supuestos'!$F$9))*'01_Supuestos'!$F$18)-($J201*'01_Supuestos'!D32)-(IF('01_Supuestos'!D30=MAX('01_Supuestos'!$C$30:$M$30),'01_Supuestos'!$F$19,0))-(MAX(0,(((('01_Supuestos'!D31*$I201)*'01_Supuestos'!$F$11*($H201-'01_Supuestos'!$F$9))-((('01_Supuestos'!D31*$I201)*'01_Supuestos'!$F$11*($H201-'01_Supuestos'!$F$9))*'01_Supuestos'!$F$12)-(('01_Supuestos'!D31*$I201)*'01_Supuestos'!$F$11*$K201)-(IF(('01_Supuestos'!D31*$I201)&gt;0,'01_Supuestos'!$F$15,0)))-($J201*'01_Supuestos'!D33)))*'01_Supuestos'!$F$16)</f>
        <v/>
      </c>
      <c r="V201" s="101">
        <f>((('01_Supuestos'!E31*$I201)*'01_Supuestos'!$F$11*($H201-'01_Supuestos'!$F$9))-((('01_Supuestos'!E31*$I201)*'01_Supuestos'!$F$11*($H201-'01_Supuestos'!$F$9))*'01_Supuestos'!$F$12)-(('01_Supuestos'!E31*$I201)*'01_Supuestos'!$F$11*$K201)-(IF(('01_Supuestos'!E31*$I201)&gt;0,'01_Supuestos'!$F$15,0)))-((('01_Supuestos'!E31*$I201)*'01_Supuestos'!$F$11*($H201-'01_Supuestos'!$F$9))*'01_Supuestos'!$F$18)-($J201*'01_Supuestos'!E32)-(IF('01_Supuestos'!E30=MAX('01_Supuestos'!$C$30:$M$30),'01_Supuestos'!$F$19,0))-(MAX(0,(((('01_Supuestos'!E31*$I201)*'01_Supuestos'!$F$11*($H201-'01_Supuestos'!$F$9))-((('01_Supuestos'!E31*$I201)*'01_Supuestos'!$F$11*($H201-'01_Supuestos'!$F$9))*'01_Supuestos'!$F$12)-(('01_Supuestos'!E31*$I201)*'01_Supuestos'!$F$11*$K201)-(IF(('01_Supuestos'!E31*$I201)&gt;0,'01_Supuestos'!$F$15,0)))-($J201*'01_Supuestos'!E33)))*'01_Supuestos'!$F$16)</f>
        <v/>
      </c>
      <c r="W201" s="101">
        <f>((('01_Supuestos'!F31*$I201)*'01_Supuestos'!$F$11*($H201-'01_Supuestos'!$F$9))-((('01_Supuestos'!F31*$I201)*'01_Supuestos'!$F$11*($H201-'01_Supuestos'!$F$9))*'01_Supuestos'!$F$12)-(('01_Supuestos'!F31*$I201)*'01_Supuestos'!$F$11*$K201)-(IF(('01_Supuestos'!F31*$I201)&gt;0,'01_Supuestos'!$F$15,0)))-((('01_Supuestos'!F31*$I201)*'01_Supuestos'!$F$11*($H201-'01_Supuestos'!$F$9))*'01_Supuestos'!$F$18)-($J201*'01_Supuestos'!F32)-(IF('01_Supuestos'!F30=MAX('01_Supuestos'!$C$30:$M$30),'01_Supuestos'!$F$19,0))-(MAX(0,(((('01_Supuestos'!F31*$I201)*'01_Supuestos'!$F$11*($H201-'01_Supuestos'!$F$9))-((('01_Supuestos'!F31*$I201)*'01_Supuestos'!$F$11*($H201-'01_Supuestos'!$F$9))*'01_Supuestos'!$F$12)-(('01_Supuestos'!F31*$I201)*'01_Supuestos'!$F$11*$K201)-(IF(('01_Supuestos'!F31*$I201)&gt;0,'01_Supuestos'!$F$15,0)))-($J201*'01_Supuestos'!F33)))*'01_Supuestos'!$F$16)</f>
        <v/>
      </c>
      <c r="X201" s="101">
        <f>((('01_Supuestos'!G31*$I201)*'01_Supuestos'!$F$11*($H201-'01_Supuestos'!$F$9))-((('01_Supuestos'!G31*$I201)*'01_Supuestos'!$F$11*($H201-'01_Supuestos'!$F$9))*'01_Supuestos'!$F$12)-(('01_Supuestos'!G31*$I201)*'01_Supuestos'!$F$11*$K201)-(IF(('01_Supuestos'!G31*$I201)&gt;0,'01_Supuestos'!$F$15,0)))-((('01_Supuestos'!G31*$I201)*'01_Supuestos'!$F$11*($H201-'01_Supuestos'!$F$9))*'01_Supuestos'!$F$18)-($J201*'01_Supuestos'!G32)-(IF('01_Supuestos'!G30=MAX('01_Supuestos'!$C$30:$M$30),'01_Supuestos'!$F$19,0))-(MAX(0,(((('01_Supuestos'!G31*$I201)*'01_Supuestos'!$F$11*($H201-'01_Supuestos'!$F$9))-((('01_Supuestos'!G31*$I201)*'01_Supuestos'!$F$11*($H201-'01_Supuestos'!$F$9))*'01_Supuestos'!$F$12)-(('01_Supuestos'!G31*$I201)*'01_Supuestos'!$F$11*$K201)-(IF(('01_Supuestos'!G31*$I201)&gt;0,'01_Supuestos'!$F$15,0)))-($J201*'01_Supuestos'!G33)))*'01_Supuestos'!$F$16)</f>
        <v/>
      </c>
      <c r="Y201" s="101">
        <f>((('01_Supuestos'!H31*$I201)*'01_Supuestos'!$F$11*($H201-'01_Supuestos'!$F$9))-((('01_Supuestos'!H31*$I201)*'01_Supuestos'!$F$11*($H201-'01_Supuestos'!$F$9))*'01_Supuestos'!$F$12)-(('01_Supuestos'!H31*$I201)*'01_Supuestos'!$F$11*$K201)-(IF(('01_Supuestos'!H31*$I201)&gt;0,'01_Supuestos'!$F$15,0)))-((('01_Supuestos'!H31*$I201)*'01_Supuestos'!$F$11*($H201-'01_Supuestos'!$F$9))*'01_Supuestos'!$F$18)-($J201*'01_Supuestos'!H32)-(IF('01_Supuestos'!H30=MAX('01_Supuestos'!$C$30:$M$30),'01_Supuestos'!$F$19,0))-(MAX(0,(((('01_Supuestos'!H31*$I201)*'01_Supuestos'!$F$11*($H201-'01_Supuestos'!$F$9))-((('01_Supuestos'!H31*$I201)*'01_Supuestos'!$F$11*($H201-'01_Supuestos'!$F$9))*'01_Supuestos'!$F$12)-(('01_Supuestos'!H31*$I201)*'01_Supuestos'!$F$11*$K201)-(IF(('01_Supuestos'!H31*$I201)&gt;0,'01_Supuestos'!$F$15,0)))-($J201*'01_Supuestos'!H33)))*'01_Supuestos'!$F$16)</f>
        <v/>
      </c>
      <c r="Z201" s="101">
        <f>((('01_Supuestos'!I31*$I201)*'01_Supuestos'!$F$11*($H201-'01_Supuestos'!$F$9))-((('01_Supuestos'!I31*$I201)*'01_Supuestos'!$F$11*($H201-'01_Supuestos'!$F$9))*'01_Supuestos'!$F$12)-(('01_Supuestos'!I31*$I201)*'01_Supuestos'!$F$11*$K201)-(IF(('01_Supuestos'!I31*$I201)&gt;0,'01_Supuestos'!$F$15,0)))-((('01_Supuestos'!I31*$I201)*'01_Supuestos'!$F$11*($H201-'01_Supuestos'!$F$9))*'01_Supuestos'!$F$18)-($J201*'01_Supuestos'!I32)-(IF('01_Supuestos'!I30=MAX('01_Supuestos'!$C$30:$M$30),'01_Supuestos'!$F$19,0))-(MAX(0,(((('01_Supuestos'!I31*$I201)*'01_Supuestos'!$F$11*($H201-'01_Supuestos'!$F$9))-((('01_Supuestos'!I31*$I201)*'01_Supuestos'!$F$11*($H201-'01_Supuestos'!$F$9))*'01_Supuestos'!$F$12)-(('01_Supuestos'!I31*$I201)*'01_Supuestos'!$F$11*$K201)-(IF(('01_Supuestos'!I31*$I201)&gt;0,'01_Supuestos'!$F$15,0)))-($J201*'01_Supuestos'!I33)))*'01_Supuestos'!$F$16)</f>
        <v/>
      </c>
      <c r="AA201" s="101">
        <f>((('01_Supuestos'!J31*$I201)*'01_Supuestos'!$F$11*($H201-'01_Supuestos'!$F$9))-((('01_Supuestos'!J31*$I201)*'01_Supuestos'!$F$11*($H201-'01_Supuestos'!$F$9))*'01_Supuestos'!$F$12)-(('01_Supuestos'!J31*$I201)*'01_Supuestos'!$F$11*$K201)-(IF(('01_Supuestos'!J31*$I201)&gt;0,'01_Supuestos'!$F$15,0)))-((('01_Supuestos'!J31*$I201)*'01_Supuestos'!$F$11*($H201-'01_Supuestos'!$F$9))*'01_Supuestos'!$F$18)-($J201*'01_Supuestos'!J32)-(IF('01_Supuestos'!J30=MAX('01_Supuestos'!$C$30:$M$30),'01_Supuestos'!$F$19,0))-(MAX(0,(((('01_Supuestos'!J31*$I201)*'01_Supuestos'!$F$11*($H201-'01_Supuestos'!$F$9))-((('01_Supuestos'!J31*$I201)*'01_Supuestos'!$F$11*($H201-'01_Supuestos'!$F$9))*'01_Supuestos'!$F$12)-(('01_Supuestos'!J31*$I201)*'01_Supuestos'!$F$11*$K201)-(IF(('01_Supuestos'!J31*$I201)&gt;0,'01_Supuestos'!$F$15,0)))-($J201*'01_Supuestos'!J33)))*'01_Supuestos'!$F$16)</f>
        <v/>
      </c>
      <c r="AB201" s="101">
        <f>((('01_Supuestos'!K31*$I201)*'01_Supuestos'!$F$11*($H201-'01_Supuestos'!$F$9))-((('01_Supuestos'!K31*$I201)*'01_Supuestos'!$F$11*($H201-'01_Supuestos'!$F$9))*'01_Supuestos'!$F$12)-(('01_Supuestos'!K31*$I201)*'01_Supuestos'!$F$11*$K201)-(IF(('01_Supuestos'!K31*$I201)&gt;0,'01_Supuestos'!$F$15,0)))-((('01_Supuestos'!K31*$I201)*'01_Supuestos'!$F$11*($H201-'01_Supuestos'!$F$9))*'01_Supuestos'!$F$18)-($J201*'01_Supuestos'!K32)-(IF('01_Supuestos'!K30=MAX('01_Supuestos'!$C$30:$M$30),'01_Supuestos'!$F$19,0))-(MAX(0,(((('01_Supuestos'!K31*$I201)*'01_Supuestos'!$F$11*($H201-'01_Supuestos'!$F$9))-((('01_Supuestos'!K31*$I201)*'01_Supuestos'!$F$11*($H201-'01_Supuestos'!$F$9))*'01_Supuestos'!$F$12)-(('01_Supuestos'!K31*$I201)*'01_Supuestos'!$F$11*$K201)-(IF(('01_Supuestos'!K31*$I201)&gt;0,'01_Supuestos'!$F$15,0)))-($J201*'01_Supuestos'!K33)))*'01_Supuestos'!$F$16)</f>
        <v/>
      </c>
      <c r="AC201" s="101">
        <f>((('01_Supuestos'!L31*$I201)*'01_Supuestos'!$F$11*($H201-'01_Supuestos'!$F$9))-((('01_Supuestos'!L31*$I201)*'01_Supuestos'!$F$11*($H201-'01_Supuestos'!$F$9))*'01_Supuestos'!$F$12)-(('01_Supuestos'!L31*$I201)*'01_Supuestos'!$F$11*$K201)-(IF(('01_Supuestos'!L31*$I201)&gt;0,'01_Supuestos'!$F$15,0)))-((('01_Supuestos'!L31*$I201)*'01_Supuestos'!$F$11*($H201-'01_Supuestos'!$F$9))*'01_Supuestos'!$F$18)-($J201*'01_Supuestos'!L32)-(IF('01_Supuestos'!L30=MAX('01_Supuestos'!$C$30:$M$30),'01_Supuestos'!$F$19,0))-(MAX(0,(((('01_Supuestos'!L31*$I201)*'01_Supuestos'!$F$11*($H201-'01_Supuestos'!$F$9))-((('01_Supuestos'!L31*$I201)*'01_Supuestos'!$F$11*($H201-'01_Supuestos'!$F$9))*'01_Supuestos'!$F$12)-(('01_Supuestos'!L31*$I201)*'01_Supuestos'!$F$11*$K201)-(IF(('01_Supuestos'!L31*$I201)&gt;0,'01_Supuestos'!$F$15,0)))-($J201*'01_Supuestos'!L33)))*'01_Supuestos'!$F$16)</f>
        <v/>
      </c>
      <c r="AD201" s="101">
        <f>((('01_Supuestos'!M31*$I201)*'01_Supuestos'!$F$11*($H201-'01_Supuestos'!$F$9))-((('01_Supuestos'!M31*$I201)*'01_Supuestos'!$F$11*($H201-'01_Supuestos'!$F$9))*'01_Supuestos'!$F$12)-(('01_Supuestos'!M31*$I201)*'01_Supuestos'!$F$11*$K201)-(IF(('01_Supuestos'!M31*$I201)&gt;0,'01_Supuestos'!$F$15,0)))-((('01_Supuestos'!M31*$I201)*'01_Supuestos'!$F$11*($H201-'01_Supuestos'!$F$9))*'01_Supuestos'!$F$18)-($J201*'01_Supuestos'!M32)-(IF('01_Supuestos'!M30=MAX('01_Supuestos'!$C$30:$M$30),'01_Supuestos'!$F$19,0))-(MAX(0,(((('01_Supuestos'!M31*$I201)*'01_Supuestos'!$F$11*($H201-'01_Supuestos'!$F$9))-((('01_Supuestos'!M31*$I201)*'01_Supuestos'!$F$11*($H201-'01_Supuestos'!$F$9))*'01_Supuestos'!$F$12)-(('01_Supuestos'!M31*$I201)*'01_Supuestos'!$F$11*$K201)-(IF(('01_Supuestos'!M31*$I201)&gt;0,'01_Supuestos'!$F$15,0)))-($J201*'01_Supuestos'!M33)))*'01_Supuestos'!$F$16)</f>
        <v/>
      </c>
      <c r="AE201" s="101">
        <f>0</f>
        <v/>
      </c>
      <c r="AF201" s="108">
        <f>IF(S201&gt;R201,"Appraisal+Decision",IF(S201&lt;R201,"Develop Now","Indiferente"))</f>
        <v/>
      </c>
    </row>
    <row r="202">
      <c r="A202" s="6" t="n">
        <v>172</v>
      </c>
      <c r="B202" s="27">
        <f>RAND()</f>
        <v/>
      </c>
      <c r="C202" s="27">
        <f>RAND()</f>
        <v/>
      </c>
      <c r="D202" s="27">
        <f>RAND()</f>
        <v/>
      </c>
      <c r="E202" s="27">
        <f>RAND()</f>
        <v/>
      </c>
      <c r="F202" s="27">
        <f>RAND()</f>
        <v/>
      </c>
      <c r="G202" s="27">
        <f>RAND()</f>
        <v/>
      </c>
      <c r="H202" s="102">
        <f>IF(B202&lt;($B$11-$B$10)/($B$12-$B$10), $B$10+SQRT(B202*($B$11-$B$10)*($B$12-$B$10)), $B$12-SQRT((1-B202)*($B$12-$B$11)*($B$12-$B$10)))</f>
        <v/>
      </c>
      <c r="I202" s="27">
        <f>MAX(0.1,NORMINV(C202,$B$13,$B$14))</f>
        <v/>
      </c>
      <c r="J202" s="102">
        <f>'01_Supuestos'!$F$13*MAX(0.65,NORMINV(D202,1,$B$15))</f>
        <v/>
      </c>
      <c r="K202" s="102">
        <f>'01_Supuestos'!$F$14*MAX(0.6,NORMINV(E202,1,$B$16))</f>
        <v/>
      </c>
      <c r="L202" s="102">
        <f>--(F202&lt;=$B$5)</f>
        <v/>
      </c>
      <c r="M202" s="102">
        <f>IF(L202=1, IF(G202&lt;=$B$6, "+", "-"), IF(G202&lt;=(1-$B$7), "+", "-"))</f>
        <v/>
      </c>
      <c r="N202" s="103">
        <f>IF(M202="+",'05_Bayes_Arbol'!$B$16,'05_Bayes_Arbol'!$B$17)</f>
        <v/>
      </c>
      <c r="O202" s="102">
        <f>SUMPRODUCT(T202:AD202,'01_Supuestos'!$C$34:$M$34)</f>
        <v/>
      </c>
      <c r="P202" s="102">
        <f>N202*O202 + (1-N202)*$B$9</f>
        <v/>
      </c>
      <c r="Q202" s="102">
        <f>--(P202&gt;0)</f>
        <v/>
      </c>
      <c r="R202" s="102">
        <f>IF(L202=1,O202,$B$9)</f>
        <v/>
      </c>
      <c r="S202" s="102">
        <f>-$B$8 + IF(Q202=1, IF(L202=1,O202,$B$9), 0)</f>
        <v/>
      </c>
      <c r="T202" s="101">
        <f>((('01_Supuestos'!C31*$I202)*'01_Supuestos'!$F$11*($H202-'01_Supuestos'!$F$9))-((('01_Supuestos'!C31*$I202)*'01_Supuestos'!$F$11*($H202-'01_Supuestos'!$F$9))*'01_Supuestos'!$F$12)-(('01_Supuestos'!C31*$I202)*'01_Supuestos'!$F$11*$K202)-(IF(('01_Supuestos'!C31*$I202)&gt;0,'01_Supuestos'!$F$15,0)))-((('01_Supuestos'!C31*$I202)*'01_Supuestos'!$F$11*($H202-'01_Supuestos'!$F$9))*'01_Supuestos'!$F$18)-($J202*'01_Supuestos'!C32)-(IF('01_Supuestos'!C30=MAX('01_Supuestos'!$C$30:$M$30),'01_Supuestos'!$F$19,0))-(MAX(0,(((('01_Supuestos'!C31*$I202)*'01_Supuestos'!$F$11*($H202-'01_Supuestos'!$F$9))-((('01_Supuestos'!C31*$I202)*'01_Supuestos'!$F$11*($H202-'01_Supuestos'!$F$9))*'01_Supuestos'!$F$12)-(('01_Supuestos'!C31*$I202)*'01_Supuestos'!$F$11*$K202)-(IF(('01_Supuestos'!C31*$I202)&gt;0,'01_Supuestos'!$F$15,0)))-($J202*'01_Supuestos'!C33)))*'01_Supuestos'!$F$16)</f>
        <v/>
      </c>
      <c r="U202" s="101">
        <f>((('01_Supuestos'!D31*$I202)*'01_Supuestos'!$F$11*($H202-'01_Supuestos'!$F$9))-((('01_Supuestos'!D31*$I202)*'01_Supuestos'!$F$11*($H202-'01_Supuestos'!$F$9))*'01_Supuestos'!$F$12)-(('01_Supuestos'!D31*$I202)*'01_Supuestos'!$F$11*$K202)-(IF(('01_Supuestos'!D31*$I202)&gt;0,'01_Supuestos'!$F$15,0)))-((('01_Supuestos'!D31*$I202)*'01_Supuestos'!$F$11*($H202-'01_Supuestos'!$F$9))*'01_Supuestos'!$F$18)-($J202*'01_Supuestos'!D32)-(IF('01_Supuestos'!D30=MAX('01_Supuestos'!$C$30:$M$30),'01_Supuestos'!$F$19,0))-(MAX(0,(((('01_Supuestos'!D31*$I202)*'01_Supuestos'!$F$11*($H202-'01_Supuestos'!$F$9))-((('01_Supuestos'!D31*$I202)*'01_Supuestos'!$F$11*($H202-'01_Supuestos'!$F$9))*'01_Supuestos'!$F$12)-(('01_Supuestos'!D31*$I202)*'01_Supuestos'!$F$11*$K202)-(IF(('01_Supuestos'!D31*$I202)&gt;0,'01_Supuestos'!$F$15,0)))-($J202*'01_Supuestos'!D33)))*'01_Supuestos'!$F$16)</f>
        <v/>
      </c>
      <c r="V202" s="101">
        <f>((('01_Supuestos'!E31*$I202)*'01_Supuestos'!$F$11*($H202-'01_Supuestos'!$F$9))-((('01_Supuestos'!E31*$I202)*'01_Supuestos'!$F$11*($H202-'01_Supuestos'!$F$9))*'01_Supuestos'!$F$12)-(('01_Supuestos'!E31*$I202)*'01_Supuestos'!$F$11*$K202)-(IF(('01_Supuestos'!E31*$I202)&gt;0,'01_Supuestos'!$F$15,0)))-((('01_Supuestos'!E31*$I202)*'01_Supuestos'!$F$11*($H202-'01_Supuestos'!$F$9))*'01_Supuestos'!$F$18)-($J202*'01_Supuestos'!E32)-(IF('01_Supuestos'!E30=MAX('01_Supuestos'!$C$30:$M$30),'01_Supuestos'!$F$19,0))-(MAX(0,(((('01_Supuestos'!E31*$I202)*'01_Supuestos'!$F$11*($H202-'01_Supuestos'!$F$9))-((('01_Supuestos'!E31*$I202)*'01_Supuestos'!$F$11*($H202-'01_Supuestos'!$F$9))*'01_Supuestos'!$F$12)-(('01_Supuestos'!E31*$I202)*'01_Supuestos'!$F$11*$K202)-(IF(('01_Supuestos'!E31*$I202)&gt;0,'01_Supuestos'!$F$15,0)))-($J202*'01_Supuestos'!E33)))*'01_Supuestos'!$F$16)</f>
        <v/>
      </c>
      <c r="W202" s="101">
        <f>((('01_Supuestos'!F31*$I202)*'01_Supuestos'!$F$11*($H202-'01_Supuestos'!$F$9))-((('01_Supuestos'!F31*$I202)*'01_Supuestos'!$F$11*($H202-'01_Supuestos'!$F$9))*'01_Supuestos'!$F$12)-(('01_Supuestos'!F31*$I202)*'01_Supuestos'!$F$11*$K202)-(IF(('01_Supuestos'!F31*$I202)&gt;0,'01_Supuestos'!$F$15,0)))-((('01_Supuestos'!F31*$I202)*'01_Supuestos'!$F$11*($H202-'01_Supuestos'!$F$9))*'01_Supuestos'!$F$18)-($J202*'01_Supuestos'!F32)-(IF('01_Supuestos'!F30=MAX('01_Supuestos'!$C$30:$M$30),'01_Supuestos'!$F$19,0))-(MAX(0,(((('01_Supuestos'!F31*$I202)*'01_Supuestos'!$F$11*($H202-'01_Supuestos'!$F$9))-((('01_Supuestos'!F31*$I202)*'01_Supuestos'!$F$11*($H202-'01_Supuestos'!$F$9))*'01_Supuestos'!$F$12)-(('01_Supuestos'!F31*$I202)*'01_Supuestos'!$F$11*$K202)-(IF(('01_Supuestos'!F31*$I202)&gt;0,'01_Supuestos'!$F$15,0)))-($J202*'01_Supuestos'!F33)))*'01_Supuestos'!$F$16)</f>
        <v/>
      </c>
      <c r="X202" s="101">
        <f>((('01_Supuestos'!G31*$I202)*'01_Supuestos'!$F$11*($H202-'01_Supuestos'!$F$9))-((('01_Supuestos'!G31*$I202)*'01_Supuestos'!$F$11*($H202-'01_Supuestos'!$F$9))*'01_Supuestos'!$F$12)-(('01_Supuestos'!G31*$I202)*'01_Supuestos'!$F$11*$K202)-(IF(('01_Supuestos'!G31*$I202)&gt;0,'01_Supuestos'!$F$15,0)))-((('01_Supuestos'!G31*$I202)*'01_Supuestos'!$F$11*($H202-'01_Supuestos'!$F$9))*'01_Supuestos'!$F$18)-($J202*'01_Supuestos'!G32)-(IF('01_Supuestos'!G30=MAX('01_Supuestos'!$C$30:$M$30),'01_Supuestos'!$F$19,0))-(MAX(0,(((('01_Supuestos'!G31*$I202)*'01_Supuestos'!$F$11*($H202-'01_Supuestos'!$F$9))-((('01_Supuestos'!G31*$I202)*'01_Supuestos'!$F$11*($H202-'01_Supuestos'!$F$9))*'01_Supuestos'!$F$12)-(('01_Supuestos'!G31*$I202)*'01_Supuestos'!$F$11*$K202)-(IF(('01_Supuestos'!G31*$I202)&gt;0,'01_Supuestos'!$F$15,0)))-($J202*'01_Supuestos'!G33)))*'01_Supuestos'!$F$16)</f>
        <v/>
      </c>
      <c r="Y202" s="101">
        <f>((('01_Supuestos'!H31*$I202)*'01_Supuestos'!$F$11*($H202-'01_Supuestos'!$F$9))-((('01_Supuestos'!H31*$I202)*'01_Supuestos'!$F$11*($H202-'01_Supuestos'!$F$9))*'01_Supuestos'!$F$12)-(('01_Supuestos'!H31*$I202)*'01_Supuestos'!$F$11*$K202)-(IF(('01_Supuestos'!H31*$I202)&gt;0,'01_Supuestos'!$F$15,0)))-((('01_Supuestos'!H31*$I202)*'01_Supuestos'!$F$11*($H202-'01_Supuestos'!$F$9))*'01_Supuestos'!$F$18)-($J202*'01_Supuestos'!H32)-(IF('01_Supuestos'!H30=MAX('01_Supuestos'!$C$30:$M$30),'01_Supuestos'!$F$19,0))-(MAX(0,(((('01_Supuestos'!H31*$I202)*'01_Supuestos'!$F$11*($H202-'01_Supuestos'!$F$9))-((('01_Supuestos'!H31*$I202)*'01_Supuestos'!$F$11*($H202-'01_Supuestos'!$F$9))*'01_Supuestos'!$F$12)-(('01_Supuestos'!H31*$I202)*'01_Supuestos'!$F$11*$K202)-(IF(('01_Supuestos'!H31*$I202)&gt;0,'01_Supuestos'!$F$15,0)))-($J202*'01_Supuestos'!H33)))*'01_Supuestos'!$F$16)</f>
        <v/>
      </c>
      <c r="Z202" s="101">
        <f>((('01_Supuestos'!I31*$I202)*'01_Supuestos'!$F$11*($H202-'01_Supuestos'!$F$9))-((('01_Supuestos'!I31*$I202)*'01_Supuestos'!$F$11*($H202-'01_Supuestos'!$F$9))*'01_Supuestos'!$F$12)-(('01_Supuestos'!I31*$I202)*'01_Supuestos'!$F$11*$K202)-(IF(('01_Supuestos'!I31*$I202)&gt;0,'01_Supuestos'!$F$15,0)))-((('01_Supuestos'!I31*$I202)*'01_Supuestos'!$F$11*($H202-'01_Supuestos'!$F$9))*'01_Supuestos'!$F$18)-($J202*'01_Supuestos'!I32)-(IF('01_Supuestos'!I30=MAX('01_Supuestos'!$C$30:$M$30),'01_Supuestos'!$F$19,0))-(MAX(0,(((('01_Supuestos'!I31*$I202)*'01_Supuestos'!$F$11*($H202-'01_Supuestos'!$F$9))-((('01_Supuestos'!I31*$I202)*'01_Supuestos'!$F$11*($H202-'01_Supuestos'!$F$9))*'01_Supuestos'!$F$12)-(('01_Supuestos'!I31*$I202)*'01_Supuestos'!$F$11*$K202)-(IF(('01_Supuestos'!I31*$I202)&gt;0,'01_Supuestos'!$F$15,0)))-($J202*'01_Supuestos'!I33)))*'01_Supuestos'!$F$16)</f>
        <v/>
      </c>
      <c r="AA202" s="101">
        <f>((('01_Supuestos'!J31*$I202)*'01_Supuestos'!$F$11*($H202-'01_Supuestos'!$F$9))-((('01_Supuestos'!J31*$I202)*'01_Supuestos'!$F$11*($H202-'01_Supuestos'!$F$9))*'01_Supuestos'!$F$12)-(('01_Supuestos'!J31*$I202)*'01_Supuestos'!$F$11*$K202)-(IF(('01_Supuestos'!J31*$I202)&gt;0,'01_Supuestos'!$F$15,0)))-((('01_Supuestos'!J31*$I202)*'01_Supuestos'!$F$11*($H202-'01_Supuestos'!$F$9))*'01_Supuestos'!$F$18)-($J202*'01_Supuestos'!J32)-(IF('01_Supuestos'!J30=MAX('01_Supuestos'!$C$30:$M$30),'01_Supuestos'!$F$19,0))-(MAX(0,(((('01_Supuestos'!J31*$I202)*'01_Supuestos'!$F$11*($H202-'01_Supuestos'!$F$9))-((('01_Supuestos'!J31*$I202)*'01_Supuestos'!$F$11*($H202-'01_Supuestos'!$F$9))*'01_Supuestos'!$F$12)-(('01_Supuestos'!J31*$I202)*'01_Supuestos'!$F$11*$K202)-(IF(('01_Supuestos'!J31*$I202)&gt;0,'01_Supuestos'!$F$15,0)))-($J202*'01_Supuestos'!J33)))*'01_Supuestos'!$F$16)</f>
        <v/>
      </c>
      <c r="AB202" s="101">
        <f>((('01_Supuestos'!K31*$I202)*'01_Supuestos'!$F$11*($H202-'01_Supuestos'!$F$9))-((('01_Supuestos'!K31*$I202)*'01_Supuestos'!$F$11*($H202-'01_Supuestos'!$F$9))*'01_Supuestos'!$F$12)-(('01_Supuestos'!K31*$I202)*'01_Supuestos'!$F$11*$K202)-(IF(('01_Supuestos'!K31*$I202)&gt;0,'01_Supuestos'!$F$15,0)))-((('01_Supuestos'!K31*$I202)*'01_Supuestos'!$F$11*($H202-'01_Supuestos'!$F$9))*'01_Supuestos'!$F$18)-($J202*'01_Supuestos'!K32)-(IF('01_Supuestos'!K30=MAX('01_Supuestos'!$C$30:$M$30),'01_Supuestos'!$F$19,0))-(MAX(0,(((('01_Supuestos'!K31*$I202)*'01_Supuestos'!$F$11*($H202-'01_Supuestos'!$F$9))-((('01_Supuestos'!K31*$I202)*'01_Supuestos'!$F$11*($H202-'01_Supuestos'!$F$9))*'01_Supuestos'!$F$12)-(('01_Supuestos'!K31*$I202)*'01_Supuestos'!$F$11*$K202)-(IF(('01_Supuestos'!K31*$I202)&gt;0,'01_Supuestos'!$F$15,0)))-($J202*'01_Supuestos'!K33)))*'01_Supuestos'!$F$16)</f>
        <v/>
      </c>
      <c r="AC202" s="101">
        <f>((('01_Supuestos'!L31*$I202)*'01_Supuestos'!$F$11*($H202-'01_Supuestos'!$F$9))-((('01_Supuestos'!L31*$I202)*'01_Supuestos'!$F$11*($H202-'01_Supuestos'!$F$9))*'01_Supuestos'!$F$12)-(('01_Supuestos'!L31*$I202)*'01_Supuestos'!$F$11*$K202)-(IF(('01_Supuestos'!L31*$I202)&gt;0,'01_Supuestos'!$F$15,0)))-((('01_Supuestos'!L31*$I202)*'01_Supuestos'!$F$11*($H202-'01_Supuestos'!$F$9))*'01_Supuestos'!$F$18)-($J202*'01_Supuestos'!L32)-(IF('01_Supuestos'!L30=MAX('01_Supuestos'!$C$30:$M$30),'01_Supuestos'!$F$19,0))-(MAX(0,(((('01_Supuestos'!L31*$I202)*'01_Supuestos'!$F$11*($H202-'01_Supuestos'!$F$9))-((('01_Supuestos'!L31*$I202)*'01_Supuestos'!$F$11*($H202-'01_Supuestos'!$F$9))*'01_Supuestos'!$F$12)-(('01_Supuestos'!L31*$I202)*'01_Supuestos'!$F$11*$K202)-(IF(('01_Supuestos'!L31*$I202)&gt;0,'01_Supuestos'!$F$15,0)))-($J202*'01_Supuestos'!L33)))*'01_Supuestos'!$F$16)</f>
        <v/>
      </c>
      <c r="AD202" s="101">
        <f>((('01_Supuestos'!M31*$I202)*'01_Supuestos'!$F$11*($H202-'01_Supuestos'!$F$9))-((('01_Supuestos'!M31*$I202)*'01_Supuestos'!$F$11*($H202-'01_Supuestos'!$F$9))*'01_Supuestos'!$F$12)-(('01_Supuestos'!M31*$I202)*'01_Supuestos'!$F$11*$K202)-(IF(('01_Supuestos'!M31*$I202)&gt;0,'01_Supuestos'!$F$15,0)))-((('01_Supuestos'!M31*$I202)*'01_Supuestos'!$F$11*($H202-'01_Supuestos'!$F$9))*'01_Supuestos'!$F$18)-($J202*'01_Supuestos'!M32)-(IF('01_Supuestos'!M30=MAX('01_Supuestos'!$C$30:$M$30),'01_Supuestos'!$F$19,0))-(MAX(0,(((('01_Supuestos'!M31*$I202)*'01_Supuestos'!$F$11*($H202-'01_Supuestos'!$F$9))-((('01_Supuestos'!M31*$I202)*'01_Supuestos'!$F$11*($H202-'01_Supuestos'!$F$9))*'01_Supuestos'!$F$12)-(('01_Supuestos'!M31*$I202)*'01_Supuestos'!$F$11*$K202)-(IF(('01_Supuestos'!M31*$I202)&gt;0,'01_Supuestos'!$F$15,0)))-($J202*'01_Supuestos'!M33)))*'01_Supuestos'!$F$16)</f>
        <v/>
      </c>
      <c r="AE202" s="101">
        <f>0</f>
        <v/>
      </c>
      <c r="AF202" s="108">
        <f>IF(S202&gt;R202,"Appraisal+Decision",IF(S202&lt;R202,"Develop Now","Indiferente"))</f>
        <v/>
      </c>
    </row>
    <row r="203">
      <c r="A203" s="6" t="n">
        <v>173</v>
      </c>
      <c r="B203" s="27">
        <f>RAND()</f>
        <v/>
      </c>
      <c r="C203" s="27">
        <f>RAND()</f>
        <v/>
      </c>
      <c r="D203" s="27">
        <f>RAND()</f>
        <v/>
      </c>
      <c r="E203" s="27">
        <f>RAND()</f>
        <v/>
      </c>
      <c r="F203" s="27">
        <f>RAND()</f>
        <v/>
      </c>
      <c r="G203" s="27">
        <f>RAND()</f>
        <v/>
      </c>
      <c r="H203" s="102">
        <f>IF(B203&lt;($B$11-$B$10)/($B$12-$B$10), $B$10+SQRT(B203*($B$11-$B$10)*($B$12-$B$10)), $B$12-SQRT((1-B203)*($B$12-$B$11)*($B$12-$B$10)))</f>
        <v/>
      </c>
      <c r="I203" s="27">
        <f>MAX(0.1,NORMINV(C203,$B$13,$B$14))</f>
        <v/>
      </c>
      <c r="J203" s="102">
        <f>'01_Supuestos'!$F$13*MAX(0.65,NORMINV(D203,1,$B$15))</f>
        <v/>
      </c>
      <c r="K203" s="102">
        <f>'01_Supuestos'!$F$14*MAX(0.6,NORMINV(E203,1,$B$16))</f>
        <v/>
      </c>
      <c r="L203" s="102">
        <f>--(F203&lt;=$B$5)</f>
        <v/>
      </c>
      <c r="M203" s="102">
        <f>IF(L203=1, IF(G203&lt;=$B$6, "+", "-"), IF(G203&lt;=(1-$B$7), "+", "-"))</f>
        <v/>
      </c>
      <c r="N203" s="103">
        <f>IF(M203="+",'05_Bayes_Arbol'!$B$16,'05_Bayes_Arbol'!$B$17)</f>
        <v/>
      </c>
      <c r="O203" s="102">
        <f>SUMPRODUCT(T203:AD203,'01_Supuestos'!$C$34:$M$34)</f>
        <v/>
      </c>
      <c r="P203" s="102">
        <f>N203*O203 + (1-N203)*$B$9</f>
        <v/>
      </c>
      <c r="Q203" s="102">
        <f>--(P203&gt;0)</f>
        <v/>
      </c>
      <c r="R203" s="102">
        <f>IF(L203=1,O203,$B$9)</f>
        <v/>
      </c>
      <c r="S203" s="102">
        <f>-$B$8 + IF(Q203=1, IF(L203=1,O203,$B$9), 0)</f>
        <v/>
      </c>
      <c r="T203" s="101">
        <f>((('01_Supuestos'!C31*$I203)*'01_Supuestos'!$F$11*($H203-'01_Supuestos'!$F$9))-((('01_Supuestos'!C31*$I203)*'01_Supuestos'!$F$11*($H203-'01_Supuestos'!$F$9))*'01_Supuestos'!$F$12)-(('01_Supuestos'!C31*$I203)*'01_Supuestos'!$F$11*$K203)-(IF(('01_Supuestos'!C31*$I203)&gt;0,'01_Supuestos'!$F$15,0)))-((('01_Supuestos'!C31*$I203)*'01_Supuestos'!$F$11*($H203-'01_Supuestos'!$F$9))*'01_Supuestos'!$F$18)-($J203*'01_Supuestos'!C32)-(IF('01_Supuestos'!C30=MAX('01_Supuestos'!$C$30:$M$30),'01_Supuestos'!$F$19,0))-(MAX(0,(((('01_Supuestos'!C31*$I203)*'01_Supuestos'!$F$11*($H203-'01_Supuestos'!$F$9))-((('01_Supuestos'!C31*$I203)*'01_Supuestos'!$F$11*($H203-'01_Supuestos'!$F$9))*'01_Supuestos'!$F$12)-(('01_Supuestos'!C31*$I203)*'01_Supuestos'!$F$11*$K203)-(IF(('01_Supuestos'!C31*$I203)&gt;0,'01_Supuestos'!$F$15,0)))-($J203*'01_Supuestos'!C33)))*'01_Supuestos'!$F$16)</f>
        <v/>
      </c>
      <c r="U203" s="101">
        <f>((('01_Supuestos'!D31*$I203)*'01_Supuestos'!$F$11*($H203-'01_Supuestos'!$F$9))-((('01_Supuestos'!D31*$I203)*'01_Supuestos'!$F$11*($H203-'01_Supuestos'!$F$9))*'01_Supuestos'!$F$12)-(('01_Supuestos'!D31*$I203)*'01_Supuestos'!$F$11*$K203)-(IF(('01_Supuestos'!D31*$I203)&gt;0,'01_Supuestos'!$F$15,0)))-((('01_Supuestos'!D31*$I203)*'01_Supuestos'!$F$11*($H203-'01_Supuestos'!$F$9))*'01_Supuestos'!$F$18)-($J203*'01_Supuestos'!D32)-(IF('01_Supuestos'!D30=MAX('01_Supuestos'!$C$30:$M$30),'01_Supuestos'!$F$19,0))-(MAX(0,(((('01_Supuestos'!D31*$I203)*'01_Supuestos'!$F$11*($H203-'01_Supuestos'!$F$9))-((('01_Supuestos'!D31*$I203)*'01_Supuestos'!$F$11*($H203-'01_Supuestos'!$F$9))*'01_Supuestos'!$F$12)-(('01_Supuestos'!D31*$I203)*'01_Supuestos'!$F$11*$K203)-(IF(('01_Supuestos'!D31*$I203)&gt;0,'01_Supuestos'!$F$15,0)))-($J203*'01_Supuestos'!D33)))*'01_Supuestos'!$F$16)</f>
        <v/>
      </c>
      <c r="V203" s="101">
        <f>((('01_Supuestos'!E31*$I203)*'01_Supuestos'!$F$11*($H203-'01_Supuestos'!$F$9))-((('01_Supuestos'!E31*$I203)*'01_Supuestos'!$F$11*($H203-'01_Supuestos'!$F$9))*'01_Supuestos'!$F$12)-(('01_Supuestos'!E31*$I203)*'01_Supuestos'!$F$11*$K203)-(IF(('01_Supuestos'!E31*$I203)&gt;0,'01_Supuestos'!$F$15,0)))-((('01_Supuestos'!E31*$I203)*'01_Supuestos'!$F$11*($H203-'01_Supuestos'!$F$9))*'01_Supuestos'!$F$18)-($J203*'01_Supuestos'!E32)-(IF('01_Supuestos'!E30=MAX('01_Supuestos'!$C$30:$M$30),'01_Supuestos'!$F$19,0))-(MAX(0,(((('01_Supuestos'!E31*$I203)*'01_Supuestos'!$F$11*($H203-'01_Supuestos'!$F$9))-((('01_Supuestos'!E31*$I203)*'01_Supuestos'!$F$11*($H203-'01_Supuestos'!$F$9))*'01_Supuestos'!$F$12)-(('01_Supuestos'!E31*$I203)*'01_Supuestos'!$F$11*$K203)-(IF(('01_Supuestos'!E31*$I203)&gt;0,'01_Supuestos'!$F$15,0)))-($J203*'01_Supuestos'!E33)))*'01_Supuestos'!$F$16)</f>
        <v/>
      </c>
      <c r="W203" s="101">
        <f>((('01_Supuestos'!F31*$I203)*'01_Supuestos'!$F$11*($H203-'01_Supuestos'!$F$9))-((('01_Supuestos'!F31*$I203)*'01_Supuestos'!$F$11*($H203-'01_Supuestos'!$F$9))*'01_Supuestos'!$F$12)-(('01_Supuestos'!F31*$I203)*'01_Supuestos'!$F$11*$K203)-(IF(('01_Supuestos'!F31*$I203)&gt;0,'01_Supuestos'!$F$15,0)))-((('01_Supuestos'!F31*$I203)*'01_Supuestos'!$F$11*($H203-'01_Supuestos'!$F$9))*'01_Supuestos'!$F$18)-($J203*'01_Supuestos'!F32)-(IF('01_Supuestos'!F30=MAX('01_Supuestos'!$C$30:$M$30),'01_Supuestos'!$F$19,0))-(MAX(0,(((('01_Supuestos'!F31*$I203)*'01_Supuestos'!$F$11*($H203-'01_Supuestos'!$F$9))-((('01_Supuestos'!F31*$I203)*'01_Supuestos'!$F$11*($H203-'01_Supuestos'!$F$9))*'01_Supuestos'!$F$12)-(('01_Supuestos'!F31*$I203)*'01_Supuestos'!$F$11*$K203)-(IF(('01_Supuestos'!F31*$I203)&gt;0,'01_Supuestos'!$F$15,0)))-($J203*'01_Supuestos'!F33)))*'01_Supuestos'!$F$16)</f>
        <v/>
      </c>
      <c r="X203" s="101">
        <f>((('01_Supuestos'!G31*$I203)*'01_Supuestos'!$F$11*($H203-'01_Supuestos'!$F$9))-((('01_Supuestos'!G31*$I203)*'01_Supuestos'!$F$11*($H203-'01_Supuestos'!$F$9))*'01_Supuestos'!$F$12)-(('01_Supuestos'!G31*$I203)*'01_Supuestos'!$F$11*$K203)-(IF(('01_Supuestos'!G31*$I203)&gt;0,'01_Supuestos'!$F$15,0)))-((('01_Supuestos'!G31*$I203)*'01_Supuestos'!$F$11*($H203-'01_Supuestos'!$F$9))*'01_Supuestos'!$F$18)-($J203*'01_Supuestos'!G32)-(IF('01_Supuestos'!G30=MAX('01_Supuestos'!$C$30:$M$30),'01_Supuestos'!$F$19,0))-(MAX(0,(((('01_Supuestos'!G31*$I203)*'01_Supuestos'!$F$11*($H203-'01_Supuestos'!$F$9))-((('01_Supuestos'!G31*$I203)*'01_Supuestos'!$F$11*($H203-'01_Supuestos'!$F$9))*'01_Supuestos'!$F$12)-(('01_Supuestos'!G31*$I203)*'01_Supuestos'!$F$11*$K203)-(IF(('01_Supuestos'!G31*$I203)&gt;0,'01_Supuestos'!$F$15,0)))-($J203*'01_Supuestos'!G33)))*'01_Supuestos'!$F$16)</f>
        <v/>
      </c>
      <c r="Y203" s="101">
        <f>((('01_Supuestos'!H31*$I203)*'01_Supuestos'!$F$11*($H203-'01_Supuestos'!$F$9))-((('01_Supuestos'!H31*$I203)*'01_Supuestos'!$F$11*($H203-'01_Supuestos'!$F$9))*'01_Supuestos'!$F$12)-(('01_Supuestos'!H31*$I203)*'01_Supuestos'!$F$11*$K203)-(IF(('01_Supuestos'!H31*$I203)&gt;0,'01_Supuestos'!$F$15,0)))-((('01_Supuestos'!H31*$I203)*'01_Supuestos'!$F$11*($H203-'01_Supuestos'!$F$9))*'01_Supuestos'!$F$18)-($J203*'01_Supuestos'!H32)-(IF('01_Supuestos'!H30=MAX('01_Supuestos'!$C$30:$M$30),'01_Supuestos'!$F$19,0))-(MAX(0,(((('01_Supuestos'!H31*$I203)*'01_Supuestos'!$F$11*($H203-'01_Supuestos'!$F$9))-((('01_Supuestos'!H31*$I203)*'01_Supuestos'!$F$11*($H203-'01_Supuestos'!$F$9))*'01_Supuestos'!$F$12)-(('01_Supuestos'!H31*$I203)*'01_Supuestos'!$F$11*$K203)-(IF(('01_Supuestos'!H31*$I203)&gt;0,'01_Supuestos'!$F$15,0)))-($J203*'01_Supuestos'!H33)))*'01_Supuestos'!$F$16)</f>
        <v/>
      </c>
      <c r="Z203" s="101">
        <f>((('01_Supuestos'!I31*$I203)*'01_Supuestos'!$F$11*($H203-'01_Supuestos'!$F$9))-((('01_Supuestos'!I31*$I203)*'01_Supuestos'!$F$11*($H203-'01_Supuestos'!$F$9))*'01_Supuestos'!$F$12)-(('01_Supuestos'!I31*$I203)*'01_Supuestos'!$F$11*$K203)-(IF(('01_Supuestos'!I31*$I203)&gt;0,'01_Supuestos'!$F$15,0)))-((('01_Supuestos'!I31*$I203)*'01_Supuestos'!$F$11*($H203-'01_Supuestos'!$F$9))*'01_Supuestos'!$F$18)-($J203*'01_Supuestos'!I32)-(IF('01_Supuestos'!I30=MAX('01_Supuestos'!$C$30:$M$30),'01_Supuestos'!$F$19,0))-(MAX(0,(((('01_Supuestos'!I31*$I203)*'01_Supuestos'!$F$11*($H203-'01_Supuestos'!$F$9))-((('01_Supuestos'!I31*$I203)*'01_Supuestos'!$F$11*($H203-'01_Supuestos'!$F$9))*'01_Supuestos'!$F$12)-(('01_Supuestos'!I31*$I203)*'01_Supuestos'!$F$11*$K203)-(IF(('01_Supuestos'!I31*$I203)&gt;0,'01_Supuestos'!$F$15,0)))-($J203*'01_Supuestos'!I33)))*'01_Supuestos'!$F$16)</f>
        <v/>
      </c>
      <c r="AA203" s="101">
        <f>((('01_Supuestos'!J31*$I203)*'01_Supuestos'!$F$11*($H203-'01_Supuestos'!$F$9))-((('01_Supuestos'!J31*$I203)*'01_Supuestos'!$F$11*($H203-'01_Supuestos'!$F$9))*'01_Supuestos'!$F$12)-(('01_Supuestos'!J31*$I203)*'01_Supuestos'!$F$11*$K203)-(IF(('01_Supuestos'!J31*$I203)&gt;0,'01_Supuestos'!$F$15,0)))-((('01_Supuestos'!J31*$I203)*'01_Supuestos'!$F$11*($H203-'01_Supuestos'!$F$9))*'01_Supuestos'!$F$18)-($J203*'01_Supuestos'!J32)-(IF('01_Supuestos'!J30=MAX('01_Supuestos'!$C$30:$M$30),'01_Supuestos'!$F$19,0))-(MAX(0,(((('01_Supuestos'!J31*$I203)*'01_Supuestos'!$F$11*($H203-'01_Supuestos'!$F$9))-((('01_Supuestos'!J31*$I203)*'01_Supuestos'!$F$11*($H203-'01_Supuestos'!$F$9))*'01_Supuestos'!$F$12)-(('01_Supuestos'!J31*$I203)*'01_Supuestos'!$F$11*$K203)-(IF(('01_Supuestos'!J31*$I203)&gt;0,'01_Supuestos'!$F$15,0)))-($J203*'01_Supuestos'!J33)))*'01_Supuestos'!$F$16)</f>
        <v/>
      </c>
      <c r="AB203" s="101">
        <f>((('01_Supuestos'!K31*$I203)*'01_Supuestos'!$F$11*($H203-'01_Supuestos'!$F$9))-((('01_Supuestos'!K31*$I203)*'01_Supuestos'!$F$11*($H203-'01_Supuestos'!$F$9))*'01_Supuestos'!$F$12)-(('01_Supuestos'!K31*$I203)*'01_Supuestos'!$F$11*$K203)-(IF(('01_Supuestos'!K31*$I203)&gt;0,'01_Supuestos'!$F$15,0)))-((('01_Supuestos'!K31*$I203)*'01_Supuestos'!$F$11*($H203-'01_Supuestos'!$F$9))*'01_Supuestos'!$F$18)-($J203*'01_Supuestos'!K32)-(IF('01_Supuestos'!K30=MAX('01_Supuestos'!$C$30:$M$30),'01_Supuestos'!$F$19,0))-(MAX(0,(((('01_Supuestos'!K31*$I203)*'01_Supuestos'!$F$11*($H203-'01_Supuestos'!$F$9))-((('01_Supuestos'!K31*$I203)*'01_Supuestos'!$F$11*($H203-'01_Supuestos'!$F$9))*'01_Supuestos'!$F$12)-(('01_Supuestos'!K31*$I203)*'01_Supuestos'!$F$11*$K203)-(IF(('01_Supuestos'!K31*$I203)&gt;0,'01_Supuestos'!$F$15,0)))-($J203*'01_Supuestos'!K33)))*'01_Supuestos'!$F$16)</f>
        <v/>
      </c>
      <c r="AC203" s="101">
        <f>((('01_Supuestos'!L31*$I203)*'01_Supuestos'!$F$11*($H203-'01_Supuestos'!$F$9))-((('01_Supuestos'!L31*$I203)*'01_Supuestos'!$F$11*($H203-'01_Supuestos'!$F$9))*'01_Supuestos'!$F$12)-(('01_Supuestos'!L31*$I203)*'01_Supuestos'!$F$11*$K203)-(IF(('01_Supuestos'!L31*$I203)&gt;0,'01_Supuestos'!$F$15,0)))-((('01_Supuestos'!L31*$I203)*'01_Supuestos'!$F$11*($H203-'01_Supuestos'!$F$9))*'01_Supuestos'!$F$18)-($J203*'01_Supuestos'!L32)-(IF('01_Supuestos'!L30=MAX('01_Supuestos'!$C$30:$M$30),'01_Supuestos'!$F$19,0))-(MAX(0,(((('01_Supuestos'!L31*$I203)*'01_Supuestos'!$F$11*($H203-'01_Supuestos'!$F$9))-((('01_Supuestos'!L31*$I203)*'01_Supuestos'!$F$11*($H203-'01_Supuestos'!$F$9))*'01_Supuestos'!$F$12)-(('01_Supuestos'!L31*$I203)*'01_Supuestos'!$F$11*$K203)-(IF(('01_Supuestos'!L31*$I203)&gt;0,'01_Supuestos'!$F$15,0)))-($J203*'01_Supuestos'!L33)))*'01_Supuestos'!$F$16)</f>
        <v/>
      </c>
      <c r="AD203" s="101">
        <f>((('01_Supuestos'!M31*$I203)*'01_Supuestos'!$F$11*($H203-'01_Supuestos'!$F$9))-((('01_Supuestos'!M31*$I203)*'01_Supuestos'!$F$11*($H203-'01_Supuestos'!$F$9))*'01_Supuestos'!$F$12)-(('01_Supuestos'!M31*$I203)*'01_Supuestos'!$F$11*$K203)-(IF(('01_Supuestos'!M31*$I203)&gt;0,'01_Supuestos'!$F$15,0)))-((('01_Supuestos'!M31*$I203)*'01_Supuestos'!$F$11*($H203-'01_Supuestos'!$F$9))*'01_Supuestos'!$F$18)-($J203*'01_Supuestos'!M32)-(IF('01_Supuestos'!M30=MAX('01_Supuestos'!$C$30:$M$30),'01_Supuestos'!$F$19,0))-(MAX(0,(((('01_Supuestos'!M31*$I203)*'01_Supuestos'!$F$11*($H203-'01_Supuestos'!$F$9))-((('01_Supuestos'!M31*$I203)*'01_Supuestos'!$F$11*($H203-'01_Supuestos'!$F$9))*'01_Supuestos'!$F$12)-(('01_Supuestos'!M31*$I203)*'01_Supuestos'!$F$11*$K203)-(IF(('01_Supuestos'!M31*$I203)&gt;0,'01_Supuestos'!$F$15,0)))-($J203*'01_Supuestos'!M33)))*'01_Supuestos'!$F$16)</f>
        <v/>
      </c>
      <c r="AE203" s="101">
        <f>0</f>
        <v/>
      </c>
      <c r="AF203" s="108">
        <f>IF(S203&gt;R203,"Appraisal+Decision",IF(S203&lt;R203,"Develop Now","Indiferente"))</f>
        <v/>
      </c>
    </row>
    <row r="204">
      <c r="A204" s="6" t="n">
        <v>174</v>
      </c>
      <c r="B204" s="27">
        <f>RAND()</f>
        <v/>
      </c>
      <c r="C204" s="27">
        <f>RAND()</f>
        <v/>
      </c>
      <c r="D204" s="27">
        <f>RAND()</f>
        <v/>
      </c>
      <c r="E204" s="27">
        <f>RAND()</f>
        <v/>
      </c>
      <c r="F204" s="27">
        <f>RAND()</f>
        <v/>
      </c>
      <c r="G204" s="27">
        <f>RAND()</f>
        <v/>
      </c>
      <c r="H204" s="102">
        <f>IF(B204&lt;($B$11-$B$10)/($B$12-$B$10), $B$10+SQRT(B204*($B$11-$B$10)*($B$12-$B$10)), $B$12-SQRT((1-B204)*($B$12-$B$11)*($B$12-$B$10)))</f>
        <v/>
      </c>
      <c r="I204" s="27">
        <f>MAX(0.1,NORMINV(C204,$B$13,$B$14))</f>
        <v/>
      </c>
      <c r="J204" s="102">
        <f>'01_Supuestos'!$F$13*MAX(0.65,NORMINV(D204,1,$B$15))</f>
        <v/>
      </c>
      <c r="K204" s="102">
        <f>'01_Supuestos'!$F$14*MAX(0.6,NORMINV(E204,1,$B$16))</f>
        <v/>
      </c>
      <c r="L204" s="102">
        <f>--(F204&lt;=$B$5)</f>
        <v/>
      </c>
      <c r="M204" s="102">
        <f>IF(L204=1, IF(G204&lt;=$B$6, "+", "-"), IF(G204&lt;=(1-$B$7), "+", "-"))</f>
        <v/>
      </c>
      <c r="N204" s="103">
        <f>IF(M204="+",'05_Bayes_Arbol'!$B$16,'05_Bayes_Arbol'!$B$17)</f>
        <v/>
      </c>
      <c r="O204" s="102">
        <f>SUMPRODUCT(T204:AD204,'01_Supuestos'!$C$34:$M$34)</f>
        <v/>
      </c>
      <c r="P204" s="102">
        <f>N204*O204 + (1-N204)*$B$9</f>
        <v/>
      </c>
      <c r="Q204" s="102">
        <f>--(P204&gt;0)</f>
        <v/>
      </c>
      <c r="R204" s="102">
        <f>IF(L204=1,O204,$B$9)</f>
        <v/>
      </c>
      <c r="S204" s="102">
        <f>-$B$8 + IF(Q204=1, IF(L204=1,O204,$B$9), 0)</f>
        <v/>
      </c>
      <c r="T204" s="101">
        <f>((('01_Supuestos'!C31*$I204)*'01_Supuestos'!$F$11*($H204-'01_Supuestos'!$F$9))-((('01_Supuestos'!C31*$I204)*'01_Supuestos'!$F$11*($H204-'01_Supuestos'!$F$9))*'01_Supuestos'!$F$12)-(('01_Supuestos'!C31*$I204)*'01_Supuestos'!$F$11*$K204)-(IF(('01_Supuestos'!C31*$I204)&gt;0,'01_Supuestos'!$F$15,0)))-((('01_Supuestos'!C31*$I204)*'01_Supuestos'!$F$11*($H204-'01_Supuestos'!$F$9))*'01_Supuestos'!$F$18)-($J204*'01_Supuestos'!C32)-(IF('01_Supuestos'!C30=MAX('01_Supuestos'!$C$30:$M$30),'01_Supuestos'!$F$19,0))-(MAX(0,(((('01_Supuestos'!C31*$I204)*'01_Supuestos'!$F$11*($H204-'01_Supuestos'!$F$9))-((('01_Supuestos'!C31*$I204)*'01_Supuestos'!$F$11*($H204-'01_Supuestos'!$F$9))*'01_Supuestos'!$F$12)-(('01_Supuestos'!C31*$I204)*'01_Supuestos'!$F$11*$K204)-(IF(('01_Supuestos'!C31*$I204)&gt;0,'01_Supuestos'!$F$15,0)))-($J204*'01_Supuestos'!C33)))*'01_Supuestos'!$F$16)</f>
        <v/>
      </c>
      <c r="U204" s="101">
        <f>((('01_Supuestos'!D31*$I204)*'01_Supuestos'!$F$11*($H204-'01_Supuestos'!$F$9))-((('01_Supuestos'!D31*$I204)*'01_Supuestos'!$F$11*($H204-'01_Supuestos'!$F$9))*'01_Supuestos'!$F$12)-(('01_Supuestos'!D31*$I204)*'01_Supuestos'!$F$11*$K204)-(IF(('01_Supuestos'!D31*$I204)&gt;0,'01_Supuestos'!$F$15,0)))-((('01_Supuestos'!D31*$I204)*'01_Supuestos'!$F$11*($H204-'01_Supuestos'!$F$9))*'01_Supuestos'!$F$18)-($J204*'01_Supuestos'!D32)-(IF('01_Supuestos'!D30=MAX('01_Supuestos'!$C$30:$M$30),'01_Supuestos'!$F$19,0))-(MAX(0,(((('01_Supuestos'!D31*$I204)*'01_Supuestos'!$F$11*($H204-'01_Supuestos'!$F$9))-((('01_Supuestos'!D31*$I204)*'01_Supuestos'!$F$11*($H204-'01_Supuestos'!$F$9))*'01_Supuestos'!$F$12)-(('01_Supuestos'!D31*$I204)*'01_Supuestos'!$F$11*$K204)-(IF(('01_Supuestos'!D31*$I204)&gt;0,'01_Supuestos'!$F$15,0)))-($J204*'01_Supuestos'!D33)))*'01_Supuestos'!$F$16)</f>
        <v/>
      </c>
      <c r="V204" s="101">
        <f>((('01_Supuestos'!E31*$I204)*'01_Supuestos'!$F$11*($H204-'01_Supuestos'!$F$9))-((('01_Supuestos'!E31*$I204)*'01_Supuestos'!$F$11*($H204-'01_Supuestos'!$F$9))*'01_Supuestos'!$F$12)-(('01_Supuestos'!E31*$I204)*'01_Supuestos'!$F$11*$K204)-(IF(('01_Supuestos'!E31*$I204)&gt;0,'01_Supuestos'!$F$15,0)))-((('01_Supuestos'!E31*$I204)*'01_Supuestos'!$F$11*($H204-'01_Supuestos'!$F$9))*'01_Supuestos'!$F$18)-($J204*'01_Supuestos'!E32)-(IF('01_Supuestos'!E30=MAX('01_Supuestos'!$C$30:$M$30),'01_Supuestos'!$F$19,0))-(MAX(0,(((('01_Supuestos'!E31*$I204)*'01_Supuestos'!$F$11*($H204-'01_Supuestos'!$F$9))-((('01_Supuestos'!E31*$I204)*'01_Supuestos'!$F$11*($H204-'01_Supuestos'!$F$9))*'01_Supuestos'!$F$12)-(('01_Supuestos'!E31*$I204)*'01_Supuestos'!$F$11*$K204)-(IF(('01_Supuestos'!E31*$I204)&gt;0,'01_Supuestos'!$F$15,0)))-($J204*'01_Supuestos'!E33)))*'01_Supuestos'!$F$16)</f>
        <v/>
      </c>
      <c r="W204" s="101">
        <f>((('01_Supuestos'!F31*$I204)*'01_Supuestos'!$F$11*($H204-'01_Supuestos'!$F$9))-((('01_Supuestos'!F31*$I204)*'01_Supuestos'!$F$11*($H204-'01_Supuestos'!$F$9))*'01_Supuestos'!$F$12)-(('01_Supuestos'!F31*$I204)*'01_Supuestos'!$F$11*$K204)-(IF(('01_Supuestos'!F31*$I204)&gt;0,'01_Supuestos'!$F$15,0)))-((('01_Supuestos'!F31*$I204)*'01_Supuestos'!$F$11*($H204-'01_Supuestos'!$F$9))*'01_Supuestos'!$F$18)-($J204*'01_Supuestos'!F32)-(IF('01_Supuestos'!F30=MAX('01_Supuestos'!$C$30:$M$30),'01_Supuestos'!$F$19,0))-(MAX(0,(((('01_Supuestos'!F31*$I204)*'01_Supuestos'!$F$11*($H204-'01_Supuestos'!$F$9))-((('01_Supuestos'!F31*$I204)*'01_Supuestos'!$F$11*($H204-'01_Supuestos'!$F$9))*'01_Supuestos'!$F$12)-(('01_Supuestos'!F31*$I204)*'01_Supuestos'!$F$11*$K204)-(IF(('01_Supuestos'!F31*$I204)&gt;0,'01_Supuestos'!$F$15,0)))-($J204*'01_Supuestos'!F33)))*'01_Supuestos'!$F$16)</f>
        <v/>
      </c>
      <c r="X204" s="101">
        <f>((('01_Supuestos'!G31*$I204)*'01_Supuestos'!$F$11*($H204-'01_Supuestos'!$F$9))-((('01_Supuestos'!G31*$I204)*'01_Supuestos'!$F$11*($H204-'01_Supuestos'!$F$9))*'01_Supuestos'!$F$12)-(('01_Supuestos'!G31*$I204)*'01_Supuestos'!$F$11*$K204)-(IF(('01_Supuestos'!G31*$I204)&gt;0,'01_Supuestos'!$F$15,0)))-((('01_Supuestos'!G31*$I204)*'01_Supuestos'!$F$11*($H204-'01_Supuestos'!$F$9))*'01_Supuestos'!$F$18)-($J204*'01_Supuestos'!G32)-(IF('01_Supuestos'!G30=MAX('01_Supuestos'!$C$30:$M$30),'01_Supuestos'!$F$19,0))-(MAX(0,(((('01_Supuestos'!G31*$I204)*'01_Supuestos'!$F$11*($H204-'01_Supuestos'!$F$9))-((('01_Supuestos'!G31*$I204)*'01_Supuestos'!$F$11*($H204-'01_Supuestos'!$F$9))*'01_Supuestos'!$F$12)-(('01_Supuestos'!G31*$I204)*'01_Supuestos'!$F$11*$K204)-(IF(('01_Supuestos'!G31*$I204)&gt;0,'01_Supuestos'!$F$15,0)))-($J204*'01_Supuestos'!G33)))*'01_Supuestos'!$F$16)</f>
        <v/>
      </c>
      <c r="Y204" s="101">
        <f>((('01_Supuestos'!H31*$I204)*'01_Supuestos'!$F$11*($H204-'01_Supuestos'!$F$9))-((('01_Supuestos'!H31*$I204)*'01_Supuestos'!$F$11*($H204-'01_Supuestos'!$F$9))*'01_Supuestos'!$F$12)-(('01_Supuestos'!H31*$I204)*'01_Supuestos'!$F$11*$K204)-(IF(('01_Supuestos'!H31*$I204)&gt;0,'01_Supuestos'!$F$15,0)))-((('01_Supuestos'!H31*$I204)*'01_Supuestos'!$F$11*($H204-'01_Supuestos'!$F$9))*'01_Supuestos'!$F$18)-($J204*'01_Supuestos'!H32)-(IF('01_Supuestos'!H30=MAX('01_Supuestos'!$C$30:$M$30),'01_Supuestos'!$F$19,0))-(MAX(0,(((('01_Supuestos'!H31*$I204)*'01_Supuestos'!$F$11*($H204-'01_Supuestos'!$F$9))-((('01_Supuestos'!H31*$I204)*'01_Supuestos'!$F$11*($H204-'01_Supuestos'!$F$9))*'01_Supuestos'!$F$12)-(('01_Supuestos'!H31*$I204)*'01_Supuestos'!$F$11*$K204)-(IF(('01_Supuestos'!H31*$I204)&gt;0,'01_Supuestos'!$F$15,0)))-($J204*'01_Supuestos'!H33)))*'01_Supuestos'!$F$16)</f>
        <v/>
      </c>
      <c r="Z204" s="101">
        <f>((('01_Supuestos'!I31*$I204)*'01_Supuestos'!$F$11*($H204-'01_Supuestos'!$F$9))-((('01_Supuestos'!I31*$I204)*'01_Supuestos'!$F$11*($H204-'01_Supuestos'!$F$9))*'01_Supuestos'!$F$12)-(('01_Supuestos'!I31*$I204)*'01_Supuestos'!$F$11*$K204)-(IF(('01_Supuestos'!I31*$I204)&gt;0,'01_Supuestos'!$F$15,0)))-((('01_Supuestos'!I31*$I204)*'01_Supuestos'!$F$11*($H204-'01_Supuestos'!$F$9))*'01_Supuestos'!$F$18)-($J204*'01_Supuestos'!I32)-(IF('01_Supuestos'!I30=MAX('01_Supuestos'!$C$30:$M$30),'01_Supuestos'!$F$19,0))-(MAX(0,(((('01_Supuestos'!I31*$I204)*'01_Supuestos'!$F$11*($H204-'01_Supuestos'!$F$9))-((('01_Supuestos'!I31*$I204)*'01_Supuestos'!$F$11*($H204-'01_Supuestos'!$F$9))*'01_Supuestos'!$F$12)-(('01_Supuestos'!I31*$I204)*'01_Supuestos'!$F$11*$K204)-(IF(('01_Supuestos'!I31*$I204)&gt;0,'01_Supuestos'!$F$15,0)))-($J204*'01_Supuestos'!I33)))*'01_Supuestos'!$F$16)</f>
        <v/>
      </c>
      <c r="AA204" s="101">
        <f>((('01_Supuestos'!J31*$I204)*'01_Supuestos'!$F$11*($H204-'01_Supuestos'!$F$9))-((('01_Supuestos'!J31*$I204)*'01_Supuestos'!$F$11*($H204-'01_Supuestos'!$F$9))*'01_Supuestos'!$F$12)-(('01_Supuestos'!J31*$I204)*'01_Supuestos'!$F$11*$K204)-(IF(('01_Supuestos'!J31*$I204)&gt;0,'01_Supuestos'!$F$15,0)))-((('01_Supuestos'!J31*$I204)*'01_Supuestos'!$F$11*($H204-'01_Supuestos'!$F$9))*'01_Supuestos'!$F$18)-($J204*'01_Supuestos'!J32)-(IF('01_Supuestos'!J30=MAX('01_Supuestos'!$C$30:$M$30),'01_Supuestos'!$F$19,0))-(MAX(0,(((('01_Supuestos'!J31*$I204)*'01_Supuestos'!$F$11*($H204-'01_Supuestos'!$F$9))-((('01_Supuestos'!J31*$I204)*'01_Supuestos'!$F$11*($H204-'01_Supuestos'!$F$9))*'01_Supuestos'!$F$12)-(('01_Supuestos'!J31*$I204)*'01_Supuestos'!$F$11*$K204)-(IF(('01_Supuestos'!J31*$I204)&gt;0,'01_Supuestos'!$F$15,0)))-($J204*'01_Supuestos'!J33)))*'01_Supuestos'!$F$16)</f>
        <v/>
      </c>
      <c r="AB204" s="101">
        <f>((('01_Supuestos'!K31*$I204)*'01_Supuestos'!$F$11*($H204-'01_Supuestos'!$F$9))-((('01_Supuestos'!K31*$I204)*'01_Supuestos'!$F$11*($H204-'01_Supuestos'!$F$9))*'01_Supuestos'!$F$12)-(('01_Supuestos'!K31*$I204)*'01_Supuestos'!$F$11*$K204)-(IF(('01_Supuestos'!K31*$I204)&gt;0,'01_Supuestos'!$F$15,0)))-((('01_Supuestos'!K31*$I204)*'01_Supuestos'!$F$11*($H204-'01_Supuestos'!$F$9))*'01_Supuestos'!$F$18)-($J204*'01_Supuestos'!K32)-(IF('01_Supuestos'!K30=MAX('01_Supuestos'!$C$30:$M$30),'01_Supuestos'!$F$19,0))-(MAX(0,(((('01_Supuestos'!K31*$I204)*'01_Supuestos'!$F$11*($H204-'01_Supuestos'!$F$9))-((('01_Supuestos'!K31*$I204)*'01_Supuestos'!$F$11*($H204-'01_Supuestos'!$F$9))*'01_Supuestos'!$F$12)-(('01_Supuestos'!K31*$I204)*'01_Supuestos'!$F$11*$K204)-(IF(('01_Supuestos'!K31*$I204)&gt;0,'01_Supuestos'!$F$15,0)))-($J204*'01_Supuestos'!K33)))*'01_Supuestos'!$F$16)</f>
        <v/>
      </c>
      <c r="AC204" s="101">
        <f>((('01_Supuestos'!L31*$I204)*'01_Supuestos'!$F$11*($H204-'01_Supuestos'!$F$9))-((('01_Supuestos'!L31*$I204)*'01_Supuestos'!$F$11*($H204-'01_Supuestos'!$F$9))*'01_Supuestos'!$F$12)-(('01_Supuestos'!L31*$I204)*'01_Supuestos'!$F$11*$K204)-(IF(('01_Supuestos'!L31*$I204)&gt;0,'01_Supuestos'!$F$15,0)))-((('01_Supuestos'!L31*$I204)*'01_Supuestos'!$F$11*($H204-'01_Supuestos'!$F$9))*'01_Supuestos'!$F$18)-($J204*'01_Supuestos'!L32)-(IF('01_Supuestos'!L30=MAX('01_Supuestos'!$C$30:$M$30),'01_Supuestos'!$F$19,0))-(MAX(0,(((('01_Supuestos'!L31*$I204)*'01_Supuestos'!$F$11*($H204-'01_Supuestos'!$F$9))-((('01_Supuestos'!L31*$I204)*'01_Supuestos'!$F$11*($H204-'01_Supuestos'!$F$9))*'01_Supuestos'!$F$12)-(('01_Supuestos'!L31*$I204)*'01_Supuestos'!$F$11*$K204)-(IF(('01_Supuestos'!L31*$I204)&gt;0,'01_Supuestos'!$F$15,0)))-($J204*'01_Supuestos'!L33)))*'01_Supuestos'!$F$16)</f>
        <v/>
      </c>
      <c r="AD204" s="101">
        <f>((('01_Supuestos'!M31*$I204)*'01_Supuestos'!$F$11*($H204-'01_Supuestos'!$F$9))-((('01_Supuestos'!M31*$I204)*'01_Supuestos'!$F$11*($H204-'01_Supuestos'!$F$9))*'01_Supuestos'!$F$12)-(('01_Supuestos'!M31*$I204)*'01_Supuestos'!$F$11*$K204)-(IF(('01_Supuestos'!M31*$I204)&gt;0,'01_Supuestos'!$F$15,0)))-((('01_Supuestos'!M31*$I204)*'01_Supuestos'!$F$11*($H204-'01_Supuestos'!$F$9))*'01_Supuestos'!$F$18)-($J204*'01_Supuestos'!M32)-(IF('01_Supuestos'!M30=MAX('01_Supuestos'!$C$30:$M$30),'01_Supuestos'!$F$19,0))-(MAX(0,(((('01_Supuestos'!M31*$I204)*'01_Supuestos'!$F$11*($H204-'01_Supuestos'!$F$9))-((('01_Supuestos'!M31*$I204)*'01_Supuestos'!$F$11*($H204-'01_Supuestos'!$F$9))*'01_Supuestos'!$F$12)-(('01_Supuestos'!M31*$I204)*'01_Supuestos'!$F$11*$K204)-(IF(('01_Supuestos'!M31*$I204)&gt;0,'01_Supuestos'!$F$15,0)))-($J204*'01_Supuestos'!M33)))*'01_Supuestos'!$F$16)</f>
        <v/>
      </c>
      <c r="AE204" s="101">
        <f>0</f>
        <v/>
      </c>
      <c r="AF204" s="108">
        <f>IF(S204&gt;R204,"Appraisal+Decision",IF(S204&lt;R204,"Develop Now","Indiferente"))</f>
        <v/>
      </c>
    </row>
    <row r="205">
      <c r="A205" s="6" t="n">
        <v>175</v>
      </c>
      <c r="B205" s="27">
        <f>RAND()</f>
        <v/>
      </c>
      <c r="C205" s="27">
        <f>RAND()</f>
        <v/>
      </c>
      <c r="D205" s="27">
        <f>RAND()</f>
        <v/>
      </c>
      <c r="E205" s="27">
        <f>RAND()</f>
        <v/>
      </c>
      <c r="F205" s="27">
        <f>RAND()</f>
        <v/>
      </c>
      <c r="G205" s="27">
        <f>RAND()</f>
        <v/>
      </c>
      <c r="H205" s="102">
        <f>IF(B205&lt;($B$11-$B$10)/($B$12-$B$10), $B$10+SQRT(B205*($B$11-$B$10)*($B$12-$B$10)), $B$12-SQRT((1-B205)*($B$12-$B$11)*($B$12-$B$10)))</f>
        <v/>
      </c>
      <c r="I205" s="27">
        <f>MAX(0.1,NORMINV(C205,$B$13,$B$14))</f>
        <v/>
      </c>
      <c r="J205" s="102">
        <f>'01_Supuestos'!$F$13*MAX(0.65,NORMINV(D205,1,$B$15))</f>
        <v/>
      </c>
      <c r="K205" s="102">
        <f>'01_Supuestos'!$F$14*MAX(0.6,NORMINV(E205,1,$B$16))</f>
        <v/>
      </c>
      <c r="L205" s="102">
        <f>--(F205&lt;=$B$5)</f>
        <v/>
      </c>
      <c r="M205" s="102">
        <f>IF(L205=1, IF(G205&lt;=$B$6, "+", "-"), IF(G205&lt;=(1-$B$7), "+", "-"))</f>
        <v/>
      </c>
      <c r="N205" s="103">
        <f>IF(M205="+",'05_Bayes_Arbol'!$B$16,'05_Bayes_Arbol'!$B$17)</f>
        <v/>
      </c>
      <c r="O205" s="102">
        <f>SUMPRODUCT(T205:AD205,'01_Supuestos'!$C$34:$M$34)</f>
        <v/>
      </c>
      <c r="P205" s="102">
        <f>N205*O205 + (1-N205)*$B$9</f>
        <v/>
      </c>
      <c r="Q205" s="102">
        <f>--(P205&gt;0)</f>
        <v/>
      </c>
      <c r="R205" s="102">
        <f>IF(L205=1,O205,$B$9)</f>
        <v/>
      </c>
      <c r="S205" s="102">
        <f>-$B$8 + IF(Q205=1, IF(L205=1,O205,$B$9), 0)</f>
        <v/>
      </c>
      <c r="T205" s="101">
        <f>((('01_Supuestos'!C31*$I205)*'01_Supuestos'!$F$11*($H205-'01_Supuestos'!$F$9))-((('01_Supuestos'!C31*$I205)*'01_Supuestos'!$F$11*($H205-'01_Supuestos'!$F$9))*'01_Supuestos'!$F$12)-(('01_Supuestos'!C31*$I205)*'01_Supuestos'!$F$11*$K205)-(IF(('01_Supuestos'!C31*$I205)&gt;0,'01_Supuestos'!$F$15,0)))-((('01_Supuestos'!C31*$I205)*'01_Supuestos'!$F$11*($H205-'01_Supuestos'!$F$9))*'01_Supuestos'!$F$18)-($J205*'01_Supuestos'!C32)-(IF('01_Supuestos'!C30=MAX('01_Supuestos'!$C$30:$M$30),'01_Supuestos'!$F$19,0))-(MAX(0,(((('01_Supuestos'!C31*$I205)*'01_Supuestos'!$F$11*($H205-'01_Supuestos'!$F$9))-((('01_Supuestos'!C31*$I205)*'01_Supuestos'!$F$11*($H205-'01_Supuestos'!$F$9))*'01_Supuestos'!$F$12)-(('01_Supuestos'!C31*$I205)*'01_Supuestos'!$F$11*$K205)-(IF(('01_Supuestos'!C31*$I205)&gt;0,'01_Supuestos'!$F$15,0)))-($J205*'01_Supuestos'!C33)))*'01_Supuestos'!$F$16)</f>
        <v/>
      </c>
      <c r="U205" s="101">
        <f>((('01_Supuestos'!D31*$I205)*'01_Supuestos'!$F$11*($H205-'01_Supuestos'!$F$9))-((('01_Supuestos'!D31*$I205)*'01_Supuestos'!$F$11*($H205-'01_Supuestos'!$F$9))*'01_Supuestos'!$F$12)-(('01_Supuestos'!D31*$I205)*'01_Supuestos'!$F$11*$K205)-(IF(('01_Supuestos'!D31*$I205)&gt;0,'01_Supuestos'!$F$15,0)))-((('01_Supuestos'!D31*$I205)*'01_Supuestos'!$F$11*($H205-'01_Supuestos'!$F$9))*'01_Supuestos'!$F$18)-($J205*'01_Supuestos'!D32)-(IF('01_Supuestos'!D30=MAX('01_Supuestos'!$C$30:$M$30),'01_Supuestos'!$F$19,0))-(MAX(0,(((('01_Supuestos'!D31*$I205)*'01_Supuestos'!$F$11*($H205-'01_Supuestos'!$F$9))-((('01_Supuestos'!D31*$I205)*'01_Supuestos'!$F$11*($H205-'01_Supuestos'!$F$9))*'01_Supuestos'!$F$12)-(('01_Supuestos'!D31*$I205)*'01_Supuestos'!$F$11*$K205)-(IF(('01_Supuestos'!D31*$I205)&gt;0,'01_Supuestos'!$F$15,0)))-($J205*'01_Supuestos'!D33)))*'01_Supuestos'!$F$16)</f>
        <v/>
      </c>
      <c r="V205" s="101">
        <f>((('01_Supuestos'!E31*$I205)*'01_Supuestos'!$F$11*($H205-'01_Supuestos'!$F$9))-((('01_Supuestos'!E31*$I205)*'01_Supuestos'!$F$11*($H205-'01_Supuestos'!$F$9))*'01_Supuestos'!$F$12)-(('01_Supuestos'!E31*$I205)*'01_Supuestos'!$F$11*$K205)-(IF(('01_Supuestos'!E31*$I205)&gt;0,'01_Supuestos'!$F$15,0)))-((('01_Supuestos'!E31*$I205)*'01_Supuestos'!$F$11*($H205-'01_Supuestos'!$F$9))*'01_Supuestos'!$F$18)-($J205*'01_Supuestos'!E32)-(IF('01_Supuestos'!E30=MAX('01_Supuestos'!$C$30:$M$30),'01_Supuestos'!$F$19,0))-(MAX(0,(((('01_Supuestos'!E31*$I205)*'01_Supuestos'!$F$11*($H205-'01_Supuestos'!$F$9))-((('01_Supuestos'!E31*$I205)*'01_Supuestos'!$F$11*($H205-'01_Supuestos'!$F$9))*'01_Supuestos'!$F$12)-(('01_Supuestos'!E31*$I205)*'01_Supuestos'!$F$11*$K205)-(IF(('01_Supuestos'!E31*$I205)&gt;0,'01_Supuestos'!$F$15,0)))-($J205*'01_Supuestos'!E33)))*'01_Supuestos'!$F$16)</f>
        <v/>
      </c>
      <c r="W205" s="101">
        <f>((('01_Supuestos'!F31*$I205)*'01_Supuestos'!$F$11*($H205-'01_Supuestos'!$F$9))-((('01_Supuestos'!F31*$I205)*'01_Supuestos'!$F$11*($H205-'01_Supuestos'!$F$9))*'01_Supuestos'!$F$12)-(('01_Supuestos'!F31*$I205)*'01_Supuestos'!$F$11*$K205)-(IF(('01_Supuestos'!F31*$I205)&gt;0,'01_Supuestos'!$F$15,0)))-((('01_Supuestos'!F31*$I205)*'01_Supuestos'!$F$11*($H205-'01_Supuestos'!$F$9))*'01_Supuestos'!$F$18)-($J205*'01_Supuestos'!F32)-(IF('01_Supuestos'!F30=MAX('01_Supuestos'!$C$30:$M$30),'01_Supuestos'!$F$19,0))-(MAX(0,(((('01_Supuestos'!F31*$I205)*'01_Supuestos'!$F$11*($H205-'01_Supuestos'!$F$9))-((('01_Supuestos'!F31*$I205)*'01_Supuestos'!$F$11*($H205-'01_Supuestos'!$F$9))*'01_Supuestos'!$F$12)-(('01_Supuestos'!F31*$I205)*'01_Supuestos'!$F$11*$K205)-(IF(('01_Supuestos'!F31*$I205)&gt;0,'01_Supuestos'!$F$15,0)))-($J205*'01_Supuestos'!F33)))*'01_Supuestos'!$F$16)</f>
        <v/>
      </c>
      <c r="X205" s="101">
        <f>((('01_Supuestos'!G31*$I205)*'01_Supuestos'!$F$11*($H205-'01_Supuestos'!$F$9))-((('01_Supuestos'!G31*$I205)*'01_Supuestos'!$F$11*($H205-'01_Supuestos'!$F$9))*'01_Supuestos'!$F$12)-(('01_Supuestos'!G31*$I205)*'01_Supuestos'!$F$11*$K205)-(IF(('01_Supuestos'!G31*$I205)&gt;0,'01_Supuestos'!$F$15,0)))-((('01_Supuestos'!G31*$I205)*'01_Supuestos'!$F$11*($H205-'01_Supuestos'!$F$9))*'01_Supuestos'!$F$18)-($J205*'01_Supuestos'!G32)-(IF('01_Supuestos'!G30=MAX('01_Supuestos'!$C$30:$M$30),'01_Supuestos'!$F$19,0))-(MAX(0,(((('01_Supuestos'!G31*$I205)*'01_Supuestos'!$F$11*($H205-'01_Supuestos'!$F$9))-((('01_Supuestos'!G31*$I205)*'01_Supuestos'!$F$11*($H205-'01_Supuestos'!$F$9))*'01_Supuestos'!$F$12)-(('01_Supuestos'!G31*$I205)*'01_Supuestos'!$F$11*$K205)-(IF(('01_Supuestos'!G31*$I205)&gt;0,'01_Supuestos'!$F$15,0)))-($J205*'01_Supuestos'!G33)))*'01_Supuestos'!$F$16)</f>
        <v/>
      </c>
      <c r="Y205" s="101">
        <f>((('01_Supuestos'!H31*$I205)*'01_Supuestos'!$F$11*($H205-'01_Supuestos'!$F$9))-((('01_Supuestos'!H31*$I205)*'01_Supuestos'!$F$11*($H205-'01_Supuestos'!$F$9))*'01_Supuestos'!$F$12)-(('01_Supuestos'!H31*$I205)*'01_Supuestos'!$F$11*$K205)-(IF(('01_Supuestos'!H31*$I205)&gt;0,'01_Supuestos'!$F$15,0)))-((('01_Supuestos'!H31*$I205)*'01_Supuestos'!$F$11*($H205-'01_Supuestos'!$F$9))*'01_Supuestos'!$F$18)-($J205*'01_Supuestos'!H32)-(IF('01_Supuestos'!H30=MAX('01_Supuestos'!$C$30:$M$30),'01_Supuestos'!$F$19,0))-(MAX(0,(((('01_Supuestos'!H31*$I205)*'01_Supuestos'!$F$11*($H205-'01_Supuestos'!$F$9))-((('01_Supuestos'!H31*$I205)*'01_Supuestos'!$F$11*($H205-'01_Supuestos'!$F$9))*'01_Supuestos'!$F$12)-(('01_Supuestos'!H31*$I205)*'01_Supuestos'!$F$11*$K205)-(IF(('01_Supuestos'!H31*$I205)&gt;0,'01_Supuestos'!$F$15,0)))-($J205*'01_Supuestos'!H33)))*'01_Supuestos'!$F$16)</f>
        <v/>
      </c>
      <c r="Z205" s="101">
        <f>((('01_Supuestos'!I31*$I205)*'01_Supuestos'!$F$11*($H205-'01_Supuestos'!$F$9))-((('01_Supuestos'!I31*$I205)*'01_Supuestos'!$F$11*($H205-'01_Supuestos'!$F$9))*'01_Supuestos'!$F$12)-(('01_Supuestos'!I31*$I205)*'01_Supuestos'!$F$11*$K205)-(IF(('01_Supuestos'!I31*$I205)&gt;0,'01_Supuestos'!$F$15,0)))-((('01_Supuestos'!I31*$I205)*'01_Supuestos'!$F$11*($H205-'01_Supuestos'!$F$9))*'01_Supuestos'!$F$18)-($J205*'01_Supuestos'!I32)-(IF('01_Supuestos'!I30=MAX('01_Supuestos'!$C$30:$M$30),'01_Supuestos'!$F$19,0))-(MAX(0,(((('01_Supuestos'!I31*$I205)*'01_Supuestos'!$F$11*($H205-'01_Supuestos'!$F$9))-((('01_Supuestos'!I31*$I205)*'01_Supuestos'!$F$11*($H205-'01_Supuestos'!$F$9))*'01_Supuestos'!$F$12)-(('01_Supuestos'!I31*$I205)*'01_Supuestos'!$F$11*$K205)-(IF(('01_Supuestos'!I31*$I205)&gt;0,'01_Supuestos'!$F$15,0)))-($J205*'01_Supuestos'!I33)))*'01_Supuestos'!$F$16)</f>
        <v/>
      </c>
      <c r="AA205" s="101">
        <f>((('01_Supuestos'!J31*$I205)*'01_Supuestos'!$F$11*($H205-'01_Supuestos'!$F$9))-((('01_Supuestos'!J31*$I205)*'01_Supuestos'!$F$11*($H205-'01_Supuestos'!$F$9))*'01_Supuestos'!$F$12)-(('01_Supuestos'!J31*$I205)*'01_Supuestos'!$F$11*$K205)-(IF(('01_Supuestos'!J31*$I205)&gt;0,'01_Supuestos'!$F$15,0)))-((('01_Supuestos'!J31*$I205)*'01_Supuestos'!$F$11*($H205-'01_Supuestos'!$F$9))*'01_Supuestos'!$F$18)-($J205*'01_Supuestos'!J32)-(IF('01_Supuestos'!J30=MAX('01_Supuestos'!$C$30:$M$30),'01_Supuestos'!$F$19,0))-(MAX(0,(((('01_Supuestos'!J31*$I205)*'01_Supuestos'!$F$11*($H205-'01_Supuestos'!$F$9))-((('01_Supuestos'!J31*$I205)*'01_Supuestos'!$F$11*($H205-'01_Supuestos'!$F$9))*'01_Supuestos'!$F$12)-(('01_Supuestos'!J31*$I205)*'01_Supuestos'!$F$11*$K205)-(IF(('01_Supuestos'!J31*$I205)&gt;0,'01_Supuestos'!$F$15,0)))-($J205*'01_Supuestos'!J33)))*'01_Supuestos'!$F$16)</f>
        <v/>
      </c>
      <c r="AB205" s="101">
        <f>((('01_Supuestos'!K31*$I205)*'01_Supuestos'!$F$11*($H205-'01_Supuestos'!$F$9))-((('01_Supuestos'!K31*$I205)*'01_Supuestos'!$F$11*($H205-'01_Supuestos'!$F$9))*'01_Supuestos'!$F$12)-(('01_Supuestos'!K31*$I205)*'01_Supuestos'!$F$11*$K205)-(IF(('01_Supuestos'!K31*$I205)&gt;0,'01_Supuestos'!$F$15,0)))-((('01_Supuestos'!K31*$I205)*'01_Supuestos'!$F$11*($H205-'01_Supuestos'!$F$9))*'01_Supuestos'!$F$18)-($J205*'01_Supuestos'!K32)-(IF('01_Supuestos'!K30=MAX('01_Supuestos'!$C$30:$M$30),'01_Supuestos'!$F$19,0))-(MAX(0,(((('01_Supuestos'!K31*$I205)*'01_Supuestos'!$F$11*($H205-'01_Supuestos'!$F$9))-((('01_Supuestos'!K31*$I205)*'01_Supuestos'!$F$11*($H205-'01_Supuestos'!$F$9))*'01_Supuestos'!$F$12)-(('01_Supuestos'!K31*$I205)*'01_Supuestos'!$F$11*$K205)-(IF(('01_Supuestos'!K31*$I205)&gt;0,'01_Supuestos'!$F$15,0)))-($J205*'01_Supuestos'!K33)))*'01_Supuestos'!$F$16)</f>
        <v/>
      </c>
      <c r="AC205" s="101">
        <f>((('01_Supuestos'!L31*$I205)*'01_Supuestos'!$F$11*($H205-'01_Supuestos'!$F$9))-((('01_Supuestos'!L31*$I205)*'01_Supuestos'!$F$11*($H205-'01_Supuestos'!$F$9))*'01_Supuestos'!$F$12)-(('01_Supuestos'!L31*$I205)*'01_Supuestos'!$F$11*$K205)-(IF(('01_Supuestos'!L31*$I205)&gt;0,'01_Supuestos'!$F$15,0)))-((('01_Supuestos'!L31*$I205)*'01_Supuestos'!$F$11*($H205-'01_Supuestos'!$F$9))*'01_Supuestos'!$F$18)-($J205*'01_Supuestos'!L32)-(IF('01_Supuestos'!L30=MAX('01_Supuestos'!$C$30:$M$30),'01_Supuestos'!$F$19,0))-(MAX(0,(((('01_Supuestos'!L31*$I205)*'01_Supuestos'!$F$11*($H205-'01_Supuestos'!$F$9))-((('01_Supuestos'!L31*$I205)*'01_Supuestos'!$F$11*($H205-'01_Supuestos'!$F$9))*'01_Supuestos'!$F$12)-(('01_Supuestos'!L31*$I205)*'01_Supuestos'!$F$11*$K205)-(IF(('01_Supuestos'!L31*$I205)&gt;0,'01_Supuestos'!$F$15,0)))-($J205*'01_Supuestos'!L33)))*'01_Supuestos'!$F$16)</f>
        <v/>
      </c>
      <c r="AD205" s="101">
        <f>((('01_Supuestos'!M31*$I205)*'01_Supuestos'!$F$11*($H205-'01_Supuestos'!$F$9))-((('01_Supuestos'!M31*$I205)*'01_Supuestos'!$F$11*($H205-'01_Supuestos'!$F$9))*'01_Supuestos'!$F$12)-(('01_Supuestos'!M31*$I205)*'01_Supuestos'!$F$11*$K205)-(IF(('01_Supuestos'!M31*$I205)&gt;0,'01_Supuestos'!$F$15,0)))-((('01_Supuestos'!M31*$I205)*'01_Supuestos'!$F$11*($H205-'01_Supuestos'!$F$9))*'01_Supuestos'!$F$18)-($J205*'01_Supuestos'!M32)-(IF('01_Supuestos'!M30=MAX('01_Supuestos'!$C$30:$M$30),'01_Supuestos'!$F$19,0))-(MAX(0,(((('01_Supuestos'!M31*$I205)*'01_Supuestos'!$F$11*($H205-'01_Supuestos'!$F$9))-((('01_Supuestos'!M31*$I205)*'01_Supuestos'!$F$11*($H205-'01_Supuestos'!$F$9))*'01_Supuestos'!$F$12)-(('01_Supuestos'!M31*$I205)*'01_Supuestos'!$F$11*$K205)-(IF(('01_Supuestos'!M31*$I205)&gt;0,'01_Supuestos'!$F$15,0)))-($J205*'01_Supuestos'!M33)))*'01_Supuestos'!$F$16)</f>
        <v/>
      </c>
      <c r="AE205" s="101">
        <f>0</f>
        <v/>
      </c>
      <c r="AF205" s="108">
        <f>IF(S205&gt;R205,"Appraisal+Decision",IF(S205&lt;R205,"Develop Now","Indiferente"))</f>
        <v/>
      </c>
    </row>
    <row r="206">
      <c r="A206" s="6" t="n">
        <v>176</v>
      </c>
      <c r="B206" s="27">
        <f>RAND()</f>
        <v/>
      </c>
      <c r="C206" s="27">
        <f>RAND()</f>
        <v/>
      </c>
      <c r="D206" s="27">
        <f>RAND()</f>
        <v/>
      </c>
      <c r="E206" s="27">
        <f>RAND()</f>
        <v/>
      </c>
      <c r="F206" s="27">
        <f>RAND()</f>
        <v/>
      </c>
      <c r="G206" s="27">
        <f>RAND()</f>
        <v/>
      </c>
      <c r="H206" s="102">
        <f>IF(B206&lt;($B$11-$B$10)/($B$12-$B$10), $B$10+SQRT(B206*($B$11-$B$10)*($B$12-$B$10)), $B$12-SQRT((1-B206)*($B$12-$B$11)*($B$12-$B$10)))</f>
        <v/>
      </c>
      <c r="I206" s="27">
        <f>MAX(0.1,NORMINV(C206,$B$13,$B$14))</f>
        <v/>
      </c>
      <c r="J206" s="102">
        <f>'01_Supuestos'!$F$13*MAX(0.65,NORMINV(D206,1,$B$15))</f>
        <v/>
      </c>
      <c r="K206" s="102">
        <f>'01_Supuestos'!$F$14*MAX(0.6,NORMINV(E206,1,$B$16))</f>
        <v/>
      </c>
      <c r="L206" s="102">
        <f>--(F206&lt;=$B$5)</f>
        <v/>
      </c>
      <c r="M206" s="102">
        <f>IF(L206=1, IF(G206&lt;=$B$6, "+", "-"), IF(G206&lt;=(1-$B$7), "+", "-"))</f>
        <v/>
      </c>
      <c r="N206" s="103">
        <f>IF(M206="+",'05_Bayes_Arbol'!$B$16,'05_Bayes_Arbol'!$B$17)</f>
        <v/>
      </c>
      <c r="O206" s="102">
        <f>SUMPRODUCT(T206:AD206,'01_Supuestos'!$C$34:$M$34)</f>
        <v/>
      </c>
      <c r="P206" s="102">
        <f>N206*O206 + (1-N206)*$B$9</f>
        <v/>
      </c>
      <c r="Q206" s="102">
        <f>--(P206&gt;0)</f>
        <v/>
      </c>
      <c r="R206" s="102">
        <f>IF(L206=1,O206,$B$9)</f>
        <v/>
      </c>
      <c r="S206" s="102">
        <f>-$B$8 + IF(Q206=1, IF(L206=1,O206,$B$9), 0)</f>
        <v/>
      </c>
      <c r="T206" s="101">
        <f>((('01_Supuestos'!C31*$I206)*'01_Supuestos'!$F$11*($H206-'01_Supuestos'!$F$9))-((('01_Supuestos'!C31*$I206)*'01_Supuestos'!$F$11*($H206-'01_Supuestos'!$F$9))*'01_Supuestos'!$F$12)-(('01_Supuestos'!C31*$I206)*'01_Supuestos'!$F$11*$K206)-(IF(('01_Supuestos'!C31*$I206)&gt;0,'01_Supuestos'!$F$15,0)))-((('01_Supuestos'!C31*$I206)*'01_Supuestos'!$F$11*($H206-'01_Supuestos'!$F$9))*'01_Supuestos'!$F$18)-($J206*'01_Supuestos'!C32)-(IF('01_Supuestos'!C30=MAX('01_Supuestos'!$C$30:$M$30),'01_Supuestos'!$F$19,0))-(MAX(0,(((('01_Supuestos'!C31*$I206)*'01_Supuestos'!$F$11*($H206-'01_Supuestos'!$F$9))-((('01_Supuestos'!C31*$I206)*'01_Supuestos'!$F$11*($H206-'01_Supuestos'!$F$9))*'01_Supuestos'!$F$12)-(('01_Supuestos'!C31*$I206)*'01_Supuestos'!$F$11*$K206)-(IF(('01_Supuestos'!C31*$I206)&gt;0,'01_Supuestos'!$F$15,0)))-($J206*'01_Supuestos'!C33)))*'01_Supuestos'!$F$16)</f>
        <v/>
      </c>
      <c r="U206" s="101">
        <f>((('01_Supuestos'!D31*$I206)*'01_Supuestos'!$F$11*($H206-'01_Supuestos'!$F$9))-((('01_Supuestos'!D31*$I206)*'01_Supuestos'!$F$11*($H206-'01_Supuestos'!$F$9))*'01_Supuestos'!$F$12)-(('01_Supuestos'!D31*$I206)*'01_Supuestos'!$F$11*$K206)-(IF(('01_Supuestos'!D31*$I206)&gt;0,'01_Supuestos'!$F$15,0)))-((('01_Supuestos'!D31*$I206)*'01_Supuestos'!$F$11*($H206-'01_Supuestos'!$F$9))*'01_Supuestos'!$F$18)-($J206*'01_Supuestos'!D32)-(IF('01_Supuestos'!D30=MAX('01_Supuestos'!$C$30:$M$30),'01_Supuestos'!$F$19,0))-(MAX(0,(((('01_Supuestos'!D31*$I206)*'01_Supuestos'!$F$11*($H206-'01_Supuestos'!$F$9))-((('01_Supuestos'!D31*$I206)*'01_Supuestos'!$F$11*($H206-'01_Supuestos'!$F$9))*'01_Supuestos'!$F$12)-(('01_Supuestos'!D31*$I206)*'01_Supuestos'!$F$11*$K206)-(IF(('01_Supuestos'!D31*$I206)&gt;0,'01_Supuestos'!$F$15,0)))-($J206*'01_Supuestos'!D33)))*'01_Supuestos'!$F$16)</f>
        <v/>
      </c>
      <c r="V206" s="101">
        <f>((('01_Supuestos'!E31*$I206)*'01_Supuestos'!$F$11*($H206-'01_Supuestos'!$F$9))-((('01_Supuestos'!E31*$I206)*'01_Supuestos'!$F$11*($H206-'01_Supuestos'!$F$9))*'01_Supuestos'!$F$12)-(('01_Supuestos'!E31*$I206)*'01_Supuestos'!$F$11*$K206)-(IF(('01_Supuestos'!E31*$I206)&gt;0,'01_Supuestos'!$F$15,0)))-((('01_Supuestos'!E31*$I206)*'01_Supuestos'!$F$11*($H206-'01_Supuestos'!$F$9))*'01_Supuestos'!$F$18)-($J206*'01_Supuestos'!E32)-(IF('01_Supuestos'!E30=MAX('01_Supuestos'!$C$30:$M$30),'01_Supuestos'!$F$19,0))-(MAX(0,(((('01_Supuestos'!E31*$I206)*'01_Supuestos'!$F$11*($H206-'01_Supuestos'!$F$9))-((('01_Supuestos'!E31*$I206)*'01_Supuestos'!$F$11*($H206-'01_Supuestos'!$F$9))*'01_Supuestos'!$F$12)-(('01_Supuestos'!E31*$I206)*'01_Supuestos'!$F$11*$K206)-(IF(('01_Supuestos'!E31*$I206)&gt;0,'01_Supuestos'!$F$15,0)))-($J206*'01_Supuestos'!E33)))*'01_Supuestos'!$F$16)</f>
        <v/>
      </c>
      <c r="W206" s="101">
        <f>((('01_Supuestos'!F31*$I206)*'01_Supuestos'!$F$11*($H206-'01_Supuestos'!$F$9))-((('01_Supuestos'!F31*$I206)*'01_Supuestos'!$F$11*($H206-'01_Supuestos'!$F$9))*'01_Supuestos'!$F$12)-(('01_Supuestos'!F31*$I206)*'01_Supuestos'!$F$11*$K206)-(IF(('01_Supuestos'!F31*$I206)&gt;0,'01_Supuestos'!$F$15,0)))-((('01_Supuestos'!F31*$I206)*'01_Supuestos'!$F$11*($H206-'01_Supuestos'!$F$9))*'01_Supuestos'!$F$18)-($J206*'01_Supuestos'!F32)-(IF('01_Supuestos'!F30=MAX('01_Supuestos'!$C$30:$M$30),'01_Supuestos'!$F$19,0))-(MAX(0,(((('01_Supuestos'!F31*$I206)*'01_Supuestos'!$F$11*($H206-'01_Supuestos'!$F$9))-((('01_Supuestos'!F31*$I206)*'01_Supuestos'!$F$11*($H206-'01_Supuestos'!$F$9))*'01_Supuestos'!$F$12)-(('01_Supuestos'!F31*$I206)*'01_Supuestos'!$F$11*$K206)-(IF(('01_Supuestos'!F31*$I206)&gt;0,'01_Supuestos'!$F$15,0)))-($J206*'01_Supuestos'!F33)))*'01_Supuestos'!$F$16)</f>
        <v/>
      </c>
      <c r="X206" s="101">
        <f>((('01_Supuestos'!G31*$I206)*'01_Supuestos'!$F$11*($H206-'01_Supuestos'!$F$9))-((('01_Supuestos'!G31*$I206)*'01_Supuestos'!$F$11*($H206-'01_Supuestos'!$F$9))*'01_Supuestos'!$F$12)-(('01_Supuestos'!G31*$I206)*'01_Supuestos'!$F$11*$K206)-(IF(('01_Supuestos'!G31*$I206)&gt;0,'01_Supuestos'!$F$15,0)))-((('01_Supuestos'!G31*$I206)*'01_Supuestos'!$F$11*($H206-'01_Supuestos'!$F$9))*'01_Supuestos'!$F$18)-($J206*'01_Supuestos'!G32)-(IF('01_Supuestos'!G30=MAX('01_Supuestos'!$C$30:$M$30),'01_Supuestos'!$F$19,0))-(MAX(0,(((('01_Supuestos'!G31*$I206)*'01_Supuestos'!$F$11*($H206-'01_Supuestos'!$F$9))-((('01_Supuestos'!G31*$I206)*'01_Supuestos'!$F$11*($H206-'01_Supuestos'!$F$9))*'01_Supuestos'!$F$12)-(('01_Supuestos'!G31*$I206)*'01_Supuestos'!$F$11*$K206)-(IF(('01_Supuestos'!G31*$I206)&gt;0,'01_Supuestos'!$F$15,0)))-($J206*'01_Supuestos'!G33)))*'01_Supuestos'!$F$16)</f>
        <v/>
      </c>
      <c r="Y206" s="101">
        <f>((('01_Supuestos'!H31*$I206)*'01_Supuestos'!$F$11*($H206-'01_Supuestos'!$F$9))-((('01_Supuestos'!H31*$I206)*'01_Supuestos'!$F$11*($H206-'01_Supuestos'!$F$9))*'01_Supuestos'!$F$12)-(('01_Supuestos'!H31*$I206)*'01_Supuestos'!$F$11*$K206)-(IF(('01_Supuestos'!H31*$I206)&gt;0,'01_Supuestos'!$F$15,0)))-((('01_Supuestos'!H31*$I206)*'01_Supuestos'!$F$11*($H206-'01_Supuestos'!$F$9))*'01_Supuestos'!$F$18)-($J206*'01_Supuestos'!H32)-(IF('01_Supuestos'!H30=MAX('01_Supuestos'!$C$30:$M$30),'01_Supuestos'!$F$19,0))-(MAX(0,(((('01_Supuestos'!H31*$I206)*'01_Supuestos'!$F$11*($H206-'01_Supuestos'!$F$9))-((('01_Supuestos'!H31*$I206)*'01_Supuestos'!$F$11*($H206-'01_Supuestos'!$F$9))*'01_Supuestos'!$F$12)-(('01_Supuestos'!H31*$I206)*'01_Supuestos'!$F$11*$K206)-(IF(('01_Supuestos'!H31*$I206)&gt;0,'01_Supuestos'!$F$15,0)))-($J206*'01_Supuestos'!H33)))*'01_Supuestos'!$F$16)</f>
        <v/>
      </c>
      <c r="Z206" s="101">
        <f>((('01_Supuestos'!I31*$I206)*'01_Supuestos'!$F$11*($H206-'01_Supuestos'!$F$9))-((('01_Supuestos'!I31*$I206)*'01_Supuestos'!$F$11*($H206-'01_Supuestos'!$F$9))*'01_Supuestos'!$F$12)-(('01_Supuestos'!I31*$I206)*'01_Supuestos'!$F$11*$K206)-(IF(('01_Supuestos'!I31*$I206)&gt;0,'01_Supuestos'!$F$15,0)))-((('01_Supuestos'!I31*$I206)*'01_Supuestos'!$F$11*($H206-'01_Supuestos'!$F$9))*'01_Supuestos'!$F$18)-($J206*'01_Supuestos'!I32)-(IF('01_Supuestos'!I30=MAX('01_Supuestos'!$C$30:$M$30),'01_Supuestos'!$F$19,0))-(MAX(0,(((('01_Supuestos'!I31*$I206)*'01_Supuestos'!$F$11*($H206-'01_Supuestos'!$F$9))-((('01_Supuestos'!I31*$I206)*'01_Supuestos'!$F$11*($H206-'01_Supuestos'!$F$9))*'01_Supuestos'!$F$12)-(('01_Supuestos'!I31*$I206)*'01_Supuestos'!$F$11*$K206)-(IF(('01_Supuestos'!I31*$I206)&gt;0,'01_Supuestos'!$F$15,0)))-($J206*'01_Supuestos'!I33)))*'01_Supuestos'!$F$16)</f>
        <v/>
      </c>
      <c r="AA206" s="101">
        <f>((('01_Supuestos'!J31*$I206)*'01_Supuestos'!$F$11*($H206-'01_Supuestos'!$F$9))-((('01_Supuestos'!J31*$I206)*'01_Supuestos'!$F$11*($H206-'01_Supuestos'!$F$9))*'01_Supuestos'!$F$12)-(('01_Supuestos'!J31*$I206)*'01_Supuestos'!$F$11*$K206)-(IF(('01_Supuestos'!J31*$I206)&gt;0,'01_Supuestos'!$F$15,0)))-((('01_Supuestos'!J31*$I206)*'01_Supuestos'!$F$11*($H206-'01_Supuestos'!$F$9))*'01_Supuestos'!$F$18)-($J206*'01_Supuestos'!J32)-(IF('01_Supuestos'!J30=MAX('01_Supuestos'!$C$30:$M$30),'01_Supuestos'!$F$19,0))-(MAX(0,(((('01_Supuestos'!J31*$I206)*'01_Supuestos'!$F$11*($H206-'01_Supuestos'!$F$9))-((('01_Supuestos'!J31*$I206)*'01_Supuestos'!$F$11*($H206-'01_Supuestos'!$F$9))*'01_Supuestos'!$F$12)-(('01_Supuestos'!J31*$I206)*'01_Supuestos'!$F$11*$K206)-(IF(('01_Supuestos'!J31*$I206)&gt;0,'01_Supuestos'!$F$15,0)))-($J206*'01_Supuestos'!J33)))*'01_Supuestos'!$F$16)</f>
        <v/>
      </c>
      <c r="AB206" s="101">
        <f>((('01_Supuestos'!K31*$I206)*'01_Supuestos'!$F$11*($H206-'01_Supuestos'!$F$9))-((('01_Supuestos'!K31*$I206)*'01_Supuestos'!$F$11*($H206-'01_Supuestos'!$F$9))*'01_Supuestos'!$F$12)-(('01_Supuestos'!K31*$I206)*'01_Supuestos'!$F$11*$K206)-(IF(('01_Supuestos'!K31*$I206)&gt;0,'01_Supuestos'!$F$15,0)))-((('01_Supuestos'!K31*$I206)*'01_Supuestos'!$F$11*($H206-'01_Supuestos'!$F$9))*'01_Supuestos'!$F$18)-($J206*'01_Supuestos'!K32)-(IF('01_Supuestos'!K30=MAX('01_Supuestos'!$C$30:$M$30),'01_Supuestos'!$F$19,0))-(MAX(0,(((('01_Supuestos'!K31*$I206)*'01_Supuestos'!$F$11*($H206-'01_Supuestos'!$F$9))-((('01_Supuestos'!K31*$I206)*'01_Supuestos'!$F$11*($H206-'01_Supuestos'!$F$9))*'01_Supuestos'!$F$12)-(('01_Supuestos'!K31*$I206)*'01_Supuestos'!$F$11*$K206)-(IF(('01_Supuestos'!K31*$I206)&gt;0,'01_Supuestos'!$F$15,0)))-($J206*'01_Supuestos'!K33)))*'01_Supuestos'!$F$16)</f>
        <v/>
      </c>
      <c r="AC206" s="101">
        <f>((('01_Supuestos'!L31*$I206)*'01_Supuestos'!$F$11*($H206-'01_Supuestos'!$F$9))-((('01_Supuestos'!L31*$I206)*'01_Supuestos'!$F$11*($H206-'01_Supuestos'!$F$9))*'01_Supuestos'!$F$12)-(('01_Supuestos'!L31*$I206)*'01_Supuestos'!$F$11*$K206)-(IF(('01_Supuestos'!L31*$I206)&gt;0,'01_Supuestos'!$F$15,0)))-((('01_Supuestos'!L31*$I206)*'01_Supuestos'!$F$11*($H206-'01_Supuestos'!$F$9))*'01_Supuestos'!$F$18)-($J206*'01_Supuestos'!L32)-(IF('01_Supuestos'!L30=MAX('01_Supuestos'!$C$30:$M$30),'01_Supuestos'!$F$19,0))-(MAX(0,(((('01_Supuestos'!L31*$I206)*'01_Supuestos'!$F$11*($H206-'01_Supuestos'!$F$9))-((('01_Supuestos'!L31*$I206)*'01_Supuestos'!$F$11*($H206-'01_Supuestos'!$F$9))*'01_Supuestos'!$F$12)-(('01_Supuestos'!L31*$I206)*'01_Supuestos'!$F$11*$K206)-(IF(('01_Supuestos'!L31*$I206)&gt;0,'01_Supuestos'!$F$15,0)))-($J206*'01_Supuestos'!L33)))*'01_Supuestos'!$F$16)</f>
        <v/>
      </c>
      <c r="AD206" s="101">
        <f>((('01_Supuestos'!M31*$I206)*'01_Supuestos'!$F$11*($H206-'01_Supuestos'!$F$9))-((('01_Supuestos'!M31*$I206)*'01_Supuestos'!$F$11*($H206-'01_Supuestos'!$F$9))*'01_Supuestos'!$F$12)-(('01_Supuestos'!M31*$I206)*'01_Supuestos'!$F$11*$K206)-(IF(('01_Supuestos'!M31*$I206)&gt;0,'01_Supuestos'!$F$15,0)))-((('01_Supuestos'!M31*$I206)*'01_Supuestos'!$F$11*($H206-'01_Supuestos'!$F$9))*'01_Supuestos'!$F$18)-($J206*'01_Supuestos'!M32)-(IF('01_Supuestos'!M30=MAX('01_Supuestos'!$C$30:$M$30),'01_Supuestos'!$F$19,0))-(MAX(0,(((('01_Supuestos'!M31*$I206)*'01_Supuestos'!$F$11*($H206-'01_Supuestos'!$F$9))-((('01_Supuestos'!M31*$I206)*'01_Supuestos'!$F$11*($H206-'01_Supuestos'!$F$9))*'01_Supuestos'!$F$12)-(('01_Supuestos'!M31*$I206)*'01_Supuestos'!$F$11*$K206)-(IF(('01_Supuestos'!M31*$I206)&gt;0,'01_Supuestos'!$F$15,0)))-($J206*'01_Supuestos'!M33)))*'01_Supuestos'!$F$16)</f>
        <v/>
      </c>
      <c r="AE206" s="101">
        <f>0</f>
        <v/>
      </c>
      <c r="AF206" s="108">
        <f>IF(S206&gt;R206,"Appraisal+Decision",IF(S206&lt;R206,"Develop Now","Indiferente"))</f>
        <v/>
      </c>
    </row>
    <row r="207">
      <c r="A207" s="6" t="n">
        <v>177</v>
      </c>
      <c r="B207" s="27">
        <f>RAND()</f>
        <v/>
      </c>
      <c r="C207" s="27">
        <f>RAND()</f>
        <v/>
      </c>
      <c r="D207" s="27">
        <f>RAND()</f>
        <v/>
      </c>
      <c r="E207" s="27">
        <f>RAND()</f>
        <v/>
      </c>
      <c r="F207" s="27">
        <f>RAND()</f>
        <v/>
      </c>
      <c r="G207" s="27">
        <f>RAND()</f>
        <v/>
      </c>
      <c r="H207" s="102">
        <f>IF(B207&lt;($B$11-$B$10)/($B$12-$B$10), $B$10+SQRT(B207*($B$11-$B$10)*($B$12-$B$10)), $B$12-SQRT((1-B207)*($B$12-$B$11)*($B$12-$B$10)))</f>
        <v/>
      </c>
      <c r="I207" s="27">
        <f>MAX(0.1,NORMINV(C207,$B$13,$B$14))</f>
        <v/>
      </c>
      <c r="J207" s="102">
        <f>'01_Supuestos'!$F$13*MAX(0.65,NORMINV(D207,1,$B$15))</f>
        <v/>
      </c>
      <c r="K207" s="102">
        <f>'01_Supuestos'!$F$14*MAX(0.6,NORMINV(E207,1,$B$16))</f>
        <v/>
      </c>
      <c r="L207" s="102">
        <f>--(F207&lt;=$B$5)</f>
        <v/>
      </c>
      <c r="M207" s="102">
        <f>IF(L207=1, IF(G207&lt;=$B$6, "+", "-"), IF(G207&lt;=(1-$B$7), "+", "-"))</f>
        <v/>
      </c>
      <c r="N207" s="103">
        <f>IF(M207="+",'05_Bayes_Arbol'!$B$16,'05_Bayes_Arbol'!$B$17)</f>
        <v/>
      </c>
      <c r="O207" s="102">
        <f>SUMPRODUCT(T207:AD207,'01_Supuestos'!$C$34:$M$34)</f>
        <v/>
      </c>
      <c r="P207" s="102">
        <f>N207*O207 + (1-N207)*$B$9</f>
        <v/>
      </c>
      <c r="Q207" s="102">
        <f>--(P207&gt;0)</f>
        <v/>
      </c>
      <c r="R207" s="102">
        <f>IF(L207=1,O207,$B$9)</f>
        <v/>
      </c>
      <c r="S207" s="102">
        <f>-$B$8 + IF(Q207=1, IF(L207=1,O207,$B$9), 0)</f>
        <v/>
      </c>
      <c r="T207" s="101">
        <f>((('01_Supuestos'!C31*$I207)*'01_Supuestos'!$F$11*($H207-'01_Supuestos'!$F$9))-((('01_Supuestos'!C31*$I207)*'01_Supuestos'!$F$11*($H207-'01_Supuestos'!$F$9))*'01_Supuestos'!$F$12)-(('01_Supuestos'!C31*$I207)*'01_Supuestos'!$F$11*$K207)-(IF(('01_Supuestos'!C31*$I207)&gt;0,'01_Supuestos'!$F$15,0)))-((('01_Supuestos'!C31*$I207)*'01_Supuestos'!$F$11*($H207-'01_Supuestos'!$F$9))*'01_Supuestos'!$F$18)-($J207*'01_Supuestos'!C32)-(IF('01_Supuestos'!C30=MAX('01_Supuestos'!$C$30:$M$30),'01_Supuestos'!$F$19,0))-(MAX(0,(((('01_Supuestos'!C31*$I207)*'01_Supuestos'!$F$11*($H207-'01_Supuestos'!$F$9))-((('01_Supuestos'!C31*$I207)*'01_Supuestos'!$F$11*($H207-'01_Supuestos'!$F$9))*'01_Supuestos'!$F$12)-(('01_Supuestos'!C31*$I207)*'01_Supuestos'!$F$11*$K207)-(IF(('01_Supuestos'!C31*$I207)&gt;0,'01_Supuestos'!$F$15,0)))-($J207*'01_Supuestos'!C33)))*'01_Supuestos'!$F$16)</f>
        <v/>
      </c>
      <c r="U207" s="101">
        <f>((('01_Supuestos'!D31*$I207)*'01_Supuestos'!$F$11*($H207-'01_Supuestos'!$F$9))-((('01_Supuestos'!D31*$I207)*'01_Supuestos'!$F$11*($H207-'01_Supuestos'!$F$9))*'01_Supuestos'!$F$12)-(('01_Supuestos'!D31*$I207)*'01_Supuestos'!$F$11*$K207)-(IF(('01_Supuestos'!D31*$I207)&gt;0,'01_Supuestos'!$F$15,0)))-((('01_Supuestos'!D31*$I207)*'01_Supuestos'!$F$11*($H207-'01_Supuestos'!$F$9))*'01_Supuestos'!$F$18)-($J207*'01_Supuestos'!D32)-(IF('01_Supuestos'!D30=MAX('01_Supuestos'!$C$30:$M$30),'01_Supuestos'!$F$19,0))-(MAX(0,(((('01_Supuestos'!D31*$I207)*'01_Supuestos'!$F$11*($H207-'01_Supuestos'!$F$9))-((('01_Supuestos'!D31*$I207)*'01_Supuestos'!$F$11*($H207-'01_Supuestos'!$F$9))*'01_Supuestos'!$F$12)-(('01_Supuestos'!D31*$I207)*'01_Supuestos'!$F$11*$K207)-(IF(('01_Supuestos'!D31*$I207)&gt;0,'01_Supuestos'!$F$15,0)))-($J207*'01_Supuestos'!D33)))*'01_Supuestos'!$F$16)</f>
        <v/>
      </c>
      <c r="V207" s="101">
        <f>((('01_Supuestos'!E31*$I207)*'01_Supuestos'!$F$11*($H207-'01_Supuestos'!$F$9))-((('01_Supuestos'!E31*$I207)*'01_Supuestos'!$F$11*($H207-'01_Supuestos'!$F$9))*'01_Supuestos'!$F$12)-(('01_Supuestos'!E31*$I207)*'01_Supuestos'!$F$11*$K207)-(IF(('01_Supuestos'!E31*$I207)&gt;0,'01_Supuestos'!$F$15,0)))-((('01_Supuestos'!E31*$I207)*'01_Supuestos'!$F$11*($H207-'01_Supuestos'!$F$9))*'01_Supuestos'!$F$18)-($J207*'01_Supuestos'!E32)-(IF('01_Supuestos'!E30=MAX('01_Supuestos'!$C$30:$M$30),'01_Supuestos'!$F$19,0))-(MAX(0,(((('01_Supuestos'!E31*$I207)*'01_Supuestos'!$F$11*($H207-'01_Supuestos'!$F$9))-((('01_Supuestos'!E31*$I207)*'01_Supuestos'!$F$11*($H207-'01_Supuestos'!$F$9))*'01_Supuestos'!$F$12)-(('01_Supuestos'!E31*$I207)*'01_Supuestos'!$F$11*$K207)-(IF(('01_Supuestos'!E31*$I207)&gt;0,'01_Supuestos'!$F$15,0)))-($J207*'01_Supuestos'!E33)))*'01_Supuestos'!$F$16)</f>
        <v/>
      </c>
      <c r="W207" s="101">
        <f>((('01_Supuestos'!F31*$I207)*'01_Supuestos'!$F$11*($H207-'01_Supuestos'!$F$9))-((('01_Supuestos'!F31*$I207)*'01_Supuestos'!$F$11*($H207-'01_Supuestos'!$F$9))*'01_Supuestos'!$F$12)-(('01_Supuestos'!F31*$I207)*'01_Supuestos'!$F$11*$K207)-(IF(('01_Supuestos'!F31*$I207)&gt;0,'01_Supuestos'!$F$15,0)))-((('01_Supuestos'!F31*$I207)*'01_Supuestos'!$F$11*($H207-'01_Supuestos'!$F$9))*'01_Supuestos'!$F$18)-($J207*'01_Supuestos'!F32)-(IF('01_Supuestos'!F30=MAX('01_Supuestos'!$C$30:$M$30),'01_Supuestos'!$F$19,0))-(MAX(0,(((('01_Supuestos'!F31*$I207)*'01_Supuestos'!$F$11*($H207-'01_Supuestos'!$F$9))-((('01_Supuestos'!F31*$I207)*'01_Supuestos'!$F$11*($H207-'01_Supuestos'!$F$9))*'01_Supuestos'!$F$12)-(('01_Supuestos'!F31*$I207)*'01_Supuestos'!$F$11*$K207)-(IF(('01_Supuestos'!F31*$I207)&gt;0,'01_Supuestos'!$F$15,0)))-($J207*'01_Supuestos'!F33)))*'01_Supuestos'!$F$16)</f>
        <v/>
      </c>
      <c r="X207" s="101">
        <f>((('01_Supuestos'!G31*$I207)*'01_Supuestos'!$F$11*($H207-'01_Supuestos'!$F$9))-((('01_Supuestos'!G31*$I207)*'01_Supuestos'!$F$11*($H207-'01_Supuestos'!$F$9))*'01_Supuestos'!$F$12)-(('01_Supuestos'!G31*$I207)*'01_Supuestos'!$F$11*$K207)-(IF(('01_Supuestos'!G31*$I207)&gt;0,'01_Supuestos'!$F$15,0)))-((('01_Supuestos'!G31*$I207)*'01_Supuestos'!$F$11*($H207-'01_Supuestos'!$F$9))*'01_Supuestos'!$F$18)-($J207*'01_Supuestos'!G32)-(IF('01_Supuestos'!G30=MAX('01_Supuestos'!$C$30:$M$30),'01_Supuestos'!$F$19,0))-(MAX(0,(((('01_Supuestos'!G31*$I207)*'01_Supuestos'!$F$11*($H207-'01_Supuestos'!$F$9))-((('01_Supuestos'!G31*$I207)*'01_Supuestos'!$F$11*($H207-'01_Supuestos'!$F$9))*'01_Supuestos'!$F$12)-(('01_Supuestos'!G31*$I207)*'01_Supuestos'!$F$11*$K207)-(IF(('01_Supuestos'!G31*$I207)&gt;0,'01_Supuestos'!$F$15,0)))-($J207*'01_Supuestos'!G33)))*'01_Supuestos'!$F$16)</f>
        <v/>
      </c>
      <c r="Y207" s="101">
        <f>((('01_Supuestos'!H31*$I207)*'01_Supuestos'!$F$11*($H207-'01_Supuestos'!$F$9))-((('01_Supuestos'!H31*$I207)*'01_Supuestos'!$F$11*($H207-'01_Supuestos'!$F$9))*'01_Supuestos'!$F$12)-(('01_Supuestos'!H31*$I207)*'01_Supuestos'!$F$11*$K207)-(IF(('01_Supuestos'!H31*$I207)&gt;0,'01_Supuestos'!$F$15,0)))-((('01_Supuestos'!H31*$I207)*'01_Supuestos'!$F$11*($H207-'01_Supuestos'!$F$9))*'01_Supuestos'!$F$18)-($J207*'01_Supuestos'!H32)-(IF('01_Supuestos'!H30=MAX('01_Supuestos'!$C$30:$M$30),'01_Supuestos'!$F$19,0))-(MAX(0,(((('01_Supuestos'!H31*$I207)*'01_Supuestos'!$F$11*($H207-'01_Supuestos'!$F$9))-((('01_Supuestos'!H31*$I207)*'01_Supuestos'!$F$11*($H207-'01_Supuestos'!$F$9))*'01_Supuestos'!$F$12)-(('01_Supuestos'!H31*$I207)*'01_Supuestos'!$F$11*$K207)-(IF(('01_Supuestos'!H31*$I207)&gt;0,'01_Supuestos'!$F$15,0)))-($J207*'01_Supuestos'!H33)))*'01_Supuestos'!$F$16)</f>
        <v/>
      </c>
      <c r="Z207" s="101">
        <f>((('01_Supuestos'!I31*$I207)*'01_Supuestos'!$F$11*($H207-'01_Supuestos'!$F$9))-((('01_Supuestos'!I31*$I207)*'01_Supuestos'!$F$11*($H207-'01_Supuestos'!$F$9))*'01_Supuestos'!$F$12)-(('01_Supuestos'!I31*$I207)*'01_Supuestos'!$F$11*$K207)-(IF(('01_Supuestos'!I31*$I207)&gt;0,'01_Supuestos'!$F$15,0)))-((('01_Supuestos'!I31*$I207)*'01_Supuestos'!$F$11*($H207-'01_Supuestos'!$F$9))*'01_Supuestos'!$F$18)-($J207*'01_Supuestos'!I32)-(IF('01_Supuestos'!I30=MAX('01_Supuestos'!$C$30:$M$30),'01_Supuestos'!$F$19,0))-(MAX(0,(((('01_Supuestos'!I31*$I207)*'01_Supuestos'!$F$11*($H207-'01_Supuestos'!$F$9))-((('01_Supuestos'!I31*$I207)*'01_Supuestos'!$F$11*($H207-'01_Supuestos'!$F$9))*'01_Supuestos'!$F$12)-(('01_Supuestos'!I31*$I207)*'01_Supuestos'!$F$11*$K207)-(IF(('01_Supuestos'!I31*$I207)&gt;0,'01_Supuestos'!$F$15,0)))-($J207*'01_Supuestos'!I33)))*'01_Supuestos'!$F$16)</f>
        <v/>
      </c>
      <c r="AA207" s="101">
        <f>((('01_Supuestos'!J31*$I207)*'01_Supuestos'!$F$11*($H207-'01_Supuestos'!$F$9))-((('01_Supuestos'!J31*$I207)*'01_Supuestos'!$F$11*($H207-'01_Supuestos'!$F$9))*'01_Supuestos'!$F$12)-(('01_Supuestos'!J31*$I207)*'01_Supuestos'!$F$11*$K207)-(IF(('01_Supuestos'!J31*$I207)&gt;0,'01_Supuestos'!$F$15,0)))-((('01_Supuestos'!J31*$I207)*'01_Supuestos'!$F$11*($H207-'01_Supuestos'!$F$9))*'01_Supuestos'!$F$18)-($J207*'01_Supuestos'!J32)-(IF('01_Supuestos'!J30=MAX('01_Supuestos'!$C$30:$M$30),'01_Supuestos'!$F$19,0))-(MAX(0,(((('01_Supuestos'!J31*$I207)*'01_Supuestos'!$F$11*($H207-'01_Supuestos'!$F$9))-((('01_Supuestos'!J31*$I207)*'01_Supuestos'!$F$11*($H207-'01_Supuestos'!$F$9))*'01_Supuestos'!$F$12)-(('01_Supuestos'!J31*$I207)*'01_Supuestos'!$F$11*$K207)-(IF(('01_Supuestos'!J31*$I207)&gt;0,'01_Supuestos'!$F$15,0)))-($J207*'01_Supuestos'!J33)))*'01_Supuestos'!$F$16)</f>
        <v/>
      </c>
      <c r="AB207" s="101">
        <f>((('01_Supuestos'!K31*$I207)*'01_Supuestos'!$F$11*($H207-'01_Supuestos'!$F$9))-((('01_Supuestos'!K31*$I207)*'01_Supuestos'!$F$11*($H207-'01_Supuestos'!$F$9))*'01_Supuestos'!$F$12)-(('01_Supuestos'!K31*$I207)*'01_Supuestos'!$F$11*$K207)-(IF(('01_Supuestos'!K31*$I207)&gt;0,'01_Supuestos'!$F$15,0)))-((('01_Supuestos'!K31*$I207)*'01_Supuestos'!$F$11*($H207-'01_Supuestos'!$F$9))*'01_Supuestos'!$F$18)-($J207*'01_Supuestos'!K32)-(IF('01_Supuestos'!K30=MAX('01_Supuestos'!$C$30:$M$30),'01_Supuestos'!$F$19,0))-(MAX(0,(((('01_Supuestos'!K31*$I207)*'01_Supuestos'!$F$11*($H207-'01_Supuestos'!$F$9))-((('01_Supuestos'!K31*$I207)*'01_Supuestos'!$F$11*($H207-'01_Supuestos'!$F$9))*'01_Supuestos'!$F$12)-(('01_Supuestos'!K31*$I207)*'01_Supuestos'!$F$11*$K207)-(IF(('01_Supuestos'!K31*$I207)&gt;0,'01_Supuestos'!$F$15,0)))-($J207*'01_Supuestos'!K33)))*'01_Supuestos'!$F$16)</f>
        <v/>
      </c>
      <c r="AC207" s="101">
        <f>((('01_Supuestos'!L31*$I207)*'01_Supuestos'!$F$11*($H207-'01_Supuestos'!$F$9))-((('01_Supuestos'!L31*$I207)*'01_Supuestos'!$F$11*($H207-'01_Supuestos'!$F$9))*'01_Supuestos'!$F$12)-(('01_Supuestos'!L31*$I207)*'01_Supuestos'!$F$11*$K207)-(IF(('01_Supuestos'!L31*$I207)&gt;0,'01_Supuestos'!$F$15,0)))-((('01_Supuestos'!L31*$I207)*'01_Supuestos'!$F$11*($H207-'01_Supuestos'!$F$9))*'01_Supuestos'!$F$18)-($J207*'01_Supuestos'!L32)-(IF('01_Supuestos'!L30=MAX('01_Supuestos'!$C$30:$M$30),'01_Supuestos'!$F$19,0))-(MAX(0,(((('01_Supuestos'!L31*$I207)*'01_Supuestos'!$F$11*($H207-'01_Supuestos'!$F$9))-((('01_Supuestos'!L31*$I207)*'01_Supuestos'!$F$11*($H207-'01_Supuestos'!$F$9))*'01_Supuestos'!$F$12)-(('01_Supuestos'!L31*$I207)*'01_Supuestos'!$F$11*$K207)-(IF(('01_Supuestos'!L31*$I207)&gt;0,'01_Supuestos'!$F$15,0)))-($J207*'01_Supuestos'!L33)))*'01_Supuestos'!$F$16)</f>
        <v/>
      </c>
      <c r="AD207" s="101">
        <f>((('01_Supuestos'!M31*$I207)*'01_Supuestos'!$F$11*($H207-'01_Supuestos'!$F$9))-((('01_Supuestos'!M31*$I207)*'01_Supuestos'!$F$11*($H207-'01_Supuestos'!$F$9))*'01_Supuestos'!$F$12)-(('01_Supuestos'!M31*$I207)*'01_Supuestos'!$F$11*$K207)-(IF(('01_Supuestos'!M31*$I207)&gt;0,'01_Supuestos'!$F$15,0)))-((('01_Supuestos'!M31*$I207)*'01_Supuestos'!$F$11*($H207-'01_Supuestos'!$F$9))*'01_Supuestos'!$F$18)-($J207*'01_Supuestos'!M32)-(IF('01_Supuestos'!M30=MAX('01_Supuestos'!$C$30:$M$30),'01_Supuestos'!$F$19,0))-(MAX(0,(((('01_Supuestos'!M31*$I207)*'01_Supuestos'!$F$11*($H207-'01_Supuestos'!$F$9))-((('01_Supuestos'!M31*$I207)*'01_Supuestos'!$F$11*($H207-'01_Supuestos'!$F$9))*'01_Supuestos'!$F$12)-(('01_Supuestos'!M31*$I207)*'01_Supuestos'!$F$11*$K207)-(IF(('01_Supuestos'!M31*$I207)&gt;0,'01_Supuestos'!$F$15,0)))-($J207*'01_Supuestos'!M33)))*'01_Supuestos'!$F$16)</f>
        <v/>
      </c>
      <c r="AE207" s="101">
        <f>0</f>
        <v/>
      </c>
      <c r="AF207" s="108">
        <f>IF(S207&gt;R207,"Appraisal+Decision",IF(S207&lt;R207,"Develop Now","Indiferente"))</f>
        <v/>
      </c>
    </row>
    <row r="208">
      <c r="A208" s="6" t="n">
        <v>178</v>
      </c>
      <c r="B208" s="27">
        <f>RAND()</f>
        <v/>
      </c>
      <c r="C208" s="27">
        <f>RAND()</f>
        <v/>
      </c>
      <c r="D208" s="27">
        <f>RAND()</f>
        <v/>
      </c>
      <c r="E208" s="27">
        <f>RAND()</f>
        <v/>
      </c>
      <c r="F208" s="27">
        <f>RAND()</f>
        <v/>
      </c>
      <c r="G208" s="27">
        <f>RAND()</f>
        <v/>
      </c>
      <c r="H208" s="102">
        <f>IF(B208&lt;($B$11-$B$10)/($B$12-$B$10), $B$10+SQRT(B208*($B$11-$B$10)*($B$12-$B$10)), $B$12-SQRT((1-B208)*($B$12-$B$11)*($B$12-$B$10)))</f>
        <v/>
      </c>
      <c r="I208" s="27">
        <f>MAX(0.1,NORMINV(C208,$B$13,$B$14))</f>
        <v/>
      </c>
      <c r="J208" s="102">
        <f>'01_Supuestos'!$F$13*MAX(0.65,NORMINV(D208,1,$B$15))</f>
        <v/>
      </c>
      <c r="K208" s="102">
        <f>'01_Supuestos'!$F$14*MAX(0.6,NORMINV(E208,1,$B$16))</f>
        <v/>
      </c>
      <c r="L208" s="102">
        <f>--(F208&lt;=$B$5)</f>
        <v/>
      </c>
      <c r="M208" s="102">
        <f>IF(L208=1, IF(G208&lt;=$B$6, "+", "-"), IF(G208&lt;=(1-$B$7), "+", "-"))</f>
        <v/>
      </c>
      <c r="N208" s="103">
        <f>IF(M208="+",'05_Bayes_Arbol'!$B$16,'05_Bayes_Arbol'!$B$17)</f>
        <v/>
      </c>
      <c r="O208" s="102">
        <f>SUMPRODUCT(T208:AD208,'01_Supuestos'!$C$34:$M$34)</f>
        <v/>
      </c>
      <c r="P208" s="102">
        <f>N208*O208 + (1-N208)*$B$9</f>
        <v/>
      </c>
      <c r="Q208" s="102">
        <f>--(P208&gt;0)</f>
        <v/>
      </c>
      <c r="R208" s="102">
        <f>IF(L208=1,O208,$B$9)</f>
        <v/>
      </c>
      <c r="S208" s="102">
        <f>-$B$8 + IF(Q208=1, IF(L208=1,O208,$B$9), 0)</f>
        <v/>
      </c>
      <c r="T208" s="101">
        <f>((('01_Supuestos'!C31*$I208)*'01_Supuestos'!$F$11*($H208-'01_Supuestos'!$F$9))-((('01_Supuestos'!C31*$I208)*'01_Supuestos'!$F$11*($H208-'01_Supuestos'!$F$9))*'01_Supuestos'!$F$12)-(('01_Supuestos'!C31*$I208)*'01_Supuestos'!$F$11*$K208)-(IF(('01_Supuestos'!C31*$I208)&gt;0,'01_Supuestos'!$F$15,0)))-((('01_Supuestos'!C31*$I208)*'01_Supuestos'!$F$11*($H208-'01_Supuestos'!$F$9))*'01_Supuestos'!$F$18)-($J208*'01_Supuestos'!C32)-(IF('01_Supuestos'!C30=MAX('01_Supuestos'!$C$30:$M$30),'01_Supuestos'!$F$19,0))-(MAX(0,(((('01_Supuestos'!C31*$I208)*'01_Supuestos'!$F$11*($H208-'01_Supuestos'!$F$9))-((('01_Supuestos'!C31*$I208)*'01_Supuestos'!$F$11*($H208-'01_Supuestos'!$F$9))*'01_Supuestos'!$F$12)-(('01_Supuestos'!C31*$I208)*'01_Supuestos'!$F$11*$K208)-(IF(('01_Supuestos'!C31*$I208)&gt;0,'01_Supuestos'!$F$15,0)))-($J208*'01_Supuestos'!C33)))*'01_Supuestos'!$F$16)</f>
        <v/>
      </c>
      <c r="U208" s="101">
        <f>((('01_Supuestos'!D31*$I208)*'01_Supuestos'!$F$11*($H208-'01_Supuestos'!$F$9))-((('01_Supuestos'!D31*$I208)*'01_Supuestos'!$F$11*($H208-'01_Supuestos'!$F$9))*'01_Supuestos'!$F$12)-(('01_Supuestos'!D31*$I208)*'01_Supuestos'!$F$11*$K208)-(IF(('01_Supuestos'!D31*$I208)&gt;0,'01_Supuestos'!$F$15,0)))-((('01_Supuestos'!D31*$I208)*'01_Supuestos'!$F$11*($H208-'01_Supuestos'!$F$9))*'01_Supuestos'!$F$18)-($J208*'01_Supuestos'!D32)-(IF('01_Supuestos'!D30=MAX('01_Supuestos'!$C$30:$M$30),'01_Supuestos'!$F$19,0))-(MAX(0,(((('01_Supuestos'!D31*$I208)*'01_Supuestos'!$F$11*($H208-'01_Supuestos'!$F$9))-((('01_Supuestos'!D31*$I208)*'01_Supuestos'!$F$11*($H208-'01_Supuestos'!$F$9))*'01_Supuestos'!$F$12)-(('01_Supuestos'!D31*$I208)*'01_Supuestos'!$F$11*$K208)-(IF(('01_Supuestos'!D31*$I208)&gt;0,'01_Supuestos'!$F$15,0)))-($J208*'01_Supuestos'!D33)))*'01_Supuestos'!$F$16)</f>
        <v/>
      </c>
      <c r="V208" s="101">
        <f>((('01_Supuestos'!E31*$I208)*'01_Supuestos'!$F$11*($H208-'01_Supuestos'!$F$9))-((('01_Supuestos'!E31*$I208)*'01_Supuestos'!$F$11*($H208-'01_Supuestos'!$F$9))*'01_Supuestos'!$F$12)-(('01_Supuestos'!E31*$I208)*'01_Supuestos'!$F$11*$K208)-(IF(('01_Supuestos'!E31*$I208)&gt;0,'01_Supuestos'!$F$15,0)))-((('01_Supuestos'!E31*$I208)*'01_Supuestos'!$F$11*($H208-'01_Supuestos'!$F$9))*'01_Supuestos'!$F$18)-($J208*'01_Supuestos'!E32)-(IF('01_Supuestos'!E30=MAX('01_Supuestos'!$C$30:$M$30),'01_Supuestos'!$F$19,0))-(MAX(0,(((('01_Supuestos'!E31*$I208)*'01_Supuestos'!$F$11*($H208-'01_Supuestos'!$F$9))-((('01_Supuestos'!E31*$I208)*'01_Supuestos'!$F$11*($H208-'01_Supuestos'!$F$9))*'01_Supuestos'!$F$12)-(('01_Supuestos'!E31*$I208)*'01_Supuestos'!$F$11*$K208)-(IF(('01_Supuestos'!E31*$I208)&gt;0,'01_Supuestos'!$F$15,0)))-($J208*'01_Supuestos'!E33)))*'01_Supuestos'!$F$16)</f>
        <v/>
      </c>
      <c r="W208" s="101">
        <f>((('01_Supuestos'!F31*$I208)*'01_Supuestos'!$F$11*($H208-'01_Supuestos'!$F$9))-((('01_Supuestos'!F31*$I208)*'01_Supuestos'!$F$11*($H208-'01_Supuestos'!$F$9))*'01_Supuestos'!$F$12)-(('01_Supuestos'!F31*$I208)*'01_Supuestos'!$F$11*$K208)-(IF(('01_Supuestos'!F31*$I208)&gt;0,'01_Supuestos'!$F$15,0)))-((('01_Supuestos'!F31*$I208)*'01_Supuestos'!$F$11*($H208-'01_Supuestos'!$F$9))*'01_Supuestos'!$F$18)-($J208*'01_Supuestos'!F32)-(IF('01_Supuestos'!F30=MAX('01_Supuestos'!$C$30:$M$30),'01_Supuestos'!$F$19,0))-(MAX(0,(((('01_Supuestos'!F31*$I208)*'01_Supuestos'!$F$11*($H208-'01_Supuestos'!$F$9))-((('01_Supuestos'!F31*$I208)*'01_Supuestos'!$F$11*($H208-'01_Supuestos'!$F$9))*'01_Supuestos'!$F$12)-(('01_Supuestos'!F31*$I208)*'01_Supuestos'!$F$11*$K208)-(IF(('01_Supuestos'!F31*$I208)&gt;0,'01_Supuestos'!$F$15,0)))-($J208*'01_Supuestos'!F33)))*'01_Supuestos'!$F$16)</f>
        <v/>
      </c>
      <c r="X208" s="101">
        <f>((('01_Supuestos'!G31*$I208)*'01_Supuestos'!$F$11*($H208-'01_Supuestos'!$F$9))-((('01_Supuestos'!G31*$I208)*'01_Supuestos'!$F$11*($H208-'01_Supuestos'!$F$9))*'01_Supuestos'!$F$12)-(('01_Supuestos'!G31*$I208)*'01_Supuestos'!$F$11*$K208)-(IF(('01_Supuestos'!G31*$I208)&gt;0,'01_Supuestos'!$F$15,0)))-((('01_Supuestos'!G31*$I208)*'01_Supuestos'!$F$11*($H208-'01_Supuestos'!$F$9))*'01_Supuestos'!$F$18)-($J208*'01_Supuestos'!G32)-(IF('01_Supuestos'!G30=MAX('01_Supuestos'!$C$30:$M$30),'01_Supuestos'!$F$19,0))-(MAX(0,(((('01_Supuestos'!G31*$I208)*'01_Supuestos'!$F$11*($H208-'01_Supuestos'!$F$9))-((('01_Supuestos'!G31*$I208)*'01_Supuestos'!$F$11*($H208-'01_Supuestos'!$F$9))*'01_Supuestos'!$F$12)-(('01_Supuestos'!G31*$I208)*'01_Supuestos'!$F$11*$K208)-(IF(('01_Supuestos'!G31*$I208)&gt;0,'01_Supuestos'!$F$15,0)))-($J208*'01_Supuestos'!G33)))*'01_Supuestos'!$F$16)</f>
        <v/>
      </c>
      <c r="Y208" s="101">
        <f>((('01_Supuestos'!H31*$I208)*'01_Supuestos'!$F$11*($H208-'01_Supuestos'!$F$9))-((('01_Supuestos'!H31*$I208)*'01_Supuestos'!$F$11*($H208-'01_Supuestos'!$F$9))*'01_Supuestos'!$F$12)-(('01_Supuestos'!H31*$I208)*'01_Supuestos'!$F$11*$K208)-(IF(('01_Supuestos'!H31*$I208)&gt;0,'01_Supuestos'!$F$15,0)))-((('01_Supuestos'!H31*$I208)*'01_Supuestos'!$F$11*($H208-'01_Supuestos'!$F$9))*'01_Supuestos'!$F$18)-($J208*'01_Supuestos'!H32)-(IF('01_Supuestos'!H30=MAX('01_Supuestos'!$C$30:$M$30),'01_Supuestos'!$F$19,0))-(MAX(0,(((('01_Supuestos'!H31*$I208)*'01_Supuestos'!$F$11*($H208-'01_Supuestos'!$F$9))-((('01_Supuestos'!H31*$I208)*'01_Supuestos'!$F$11*($H208-'01_Supuestos'!$F$9))*'01_Supuestos'!$F$12)-(('01_Supuestos'!H31*$I208)*'01_Supuestos'!$F$11*$K208)-(IF(('01_Supuestos'!H31*$I208)&gt;0,'01_Supuestos'!$F$15,0)))-($J208*'01_Supuestos'!H33)))*'01_Supuestos'!$F$16)</f>
        <v/>
      </c>
      <c r="Z208" s="101">
        <f>((('01_Supuestos'!I31*$I208)*'01_Supuestos'!$F$11*($H208-'01_Supuestos'!$F$9))-((('01_Supuestos'!I31*$I208)*'01_Supuestos'!$F$11*($H208-'01_Supuestos'!$F$9))*'01_Supuestos'!$F$12)-(('01_Supuestos'!I31*$I208)*'01_Supuestos'!$F$11*$K208)-(IF(('01_Supuestos'!I31*$I208)&gt;0,'01_Supuestos'!$F$15,0)))-((('01_Supuestos'!I31*$I208)*'01_Supuestos'!$F$11*($H208-'01_Supuestos'!$F$9))*'01_Supuestos'!$F$18)-($J208*'01_Supuestos'!I32)-(IF('01_Supuestos'!I30=MAX('01_Supuestos'!$C$30:$M$30),'01_Supuestos'!$F$19,0))-(MAX(0,(((('01_Supuestos'!I31*$I208)*'01_Supuestos'!$F$11*($H208-'01_Supuestos'!$F$9))-((('01_Supuestos'!I31*$I208)*'01_Supuestos'!$F$11*($H208-'01_Supuestos'!$F$9))*'01_Supuestos'!$F$12)-(('01_Supuestos'!I31*$I208)*'01_Supuestos'!$F$11*$K208)-(IF(('01_Supuestos'!I31*$I208)&gt;0,'01_Supuestos'!$F$15,0)))-($J208*'01_Supuestos'!I33)))*'01_Supuestos'!$F$16)</f>
        <v/>
      </c>
      <c r="AA208" s="101">
        <f>((('01_Supuestos'!J31*$I208)*'01_Supuestos'!$F$11*($H208-'01_Supuestos'!$F$9))-((('01_Supuestos'!J31*$I208)*'01_Supuestos'!$F$11*($H208-'01_Supuestos'!$F$9))*'01_Supuestos'!$F$12)-(('01_Supuestos'!J31*$I208)*'01_Supuestos'!$F$11*$K208)-(IF(('01_Supuestos'!J31*$I208)&gt;0,'01_Supuestos'!$F$15,0)))-((('01_Supuestos'!J31*$I208)*'01_Supuestos'!$F$11*($H208-'01_Supuestos'!$F$9))*'01_Supuestos'!$F$18)-($J208*'01_Supuestos'!J32)-(IF('01_Supuestos'!J30=MAX('01_Supuestos'!$C$30:$M$30),'01_Supuestos'!$F$19,0))-(MAX(0,(((('01_Supuestos'!J31*$I208)*'01_Supuestos'!$F$11*($H208-'01_Supuestos'!$F$9))-((('01_Supuestos'!J31*$I208)*'01_Supuestos'!$F$11*($H208-'01_Supuestos'!$F$9))*'01_Supuestos'!$F$12)-(('01_Supuestos'!J31*$I208)*'01_Supuestos'!$F$11*$K208)-(IF(('01_Supuestos'!J31*$I208)&gt;0,'01_Supuestos'!$F$15,0)))-($J208*'01_Supuestos'!J33)))*'01_Supuestos'!$F$16)</f>
        <v/>
      </c>
      <c r="AB208" s="101">
        <f>((('01_Supuestos'!K31*$I208)*'01_Supuestos'!$F$11*($H208-'01_Supuestos'!$F$9))-((('01_Supuestos'!K31*$I208)*'01_Supuestos'!$F$11*($H208-'01_Supuestos'!$F$9))*'01_Supuestos'!$F$12)-(('01_Supuestos'!K31*$I208)*'01_Supuestos'!$F$11*$K208)-(IF(('01_Supuestos'!K31*$I208)&gt;0,'01_Supuestos'!$F$15,0)))-((('01_Supuestos'!K31*$I208)*'01_Supuestos'!$F$11*($H208-'01_Supuestos'!$F$9))*'01_Supuestos'!$F$18)-($J208*'01_Supuestos'!K32)-(IF('01_Supuestos'!K30=MAX('01_Supuestos'!$C$30:$M$30),'01_Supuestos'!$F$19,0))-(MAX(0,(((('01_Supuestos'!K31*$I208)*'01_Supuestos'!$F$11*($H208-'01_Supuestos'!$F$9))-((('01_Supuestos'!K31*$I208)*'01_Supuestos'!$F$11*($H208-'01_Supuestos'!$F$9))*'01_Supuestos'!$F$12)-(('01_Supuestos'!K31*$I208)*'01_Supuestos'!$F$11*$K208)-(IF(('01_Supuestos'!K31*$I208)&gt;0,'01_Supuestos'!$F$15,0)))-($J208*'01_Supuestos'!K33)))*'01_Supuestos'!$F$16)</f>
        <v/>
      </c>
      <c r="AC208" s="101">
        <f>((('01_Supuestos'!L31*$I208)*'01_Supuestos'!$F$11*($H208-'01_Supuestos'!$F$9))-((('01_Supuestos'!L31*$I208)*'01_Supuestos'!$F$11*($H208-'01_Supuestos'!$F$9))*'01_Supuestos'!$F$12)-(('01_Supuestos'!L31*$I208)*'01_Supuestos'!$F$11*$K208)-(IF(('01_Supuestos'!L31*$I208)&gt;0,'01_Supuestos'!$F$15,0)))-((('01_Supuestos'!L31*$I208)*'01_Supuestos'!$F$11*($H208-'01_Supuestos'!$F$9))*'01_Supuestos'!$F$18)-($J208*'01_Supuestos'!L32)-(IF('01_Supuestos'!L30=MAX('01_Supuestos'!$C$30:$M$30),'01_Supuestos'!$F$19,0))-(MAX(0,(((('01_Supuestos'!L31*$I208)*'01_Supuestos'!$F$11*($H208-'01_Supuestos'!$F$9))-((('01_Supuestos'!L31*$I208)*'01_Supuestos'!$F$11*($H208-'01_Supuestos'!$F$9))*'01_Supuestos'!$F$12)-(('01_Supuestos'!L31*$I208)*'01_Supuestos'!$F$11*$K208)-(IF(('01_Supuestos'!L31*$I208)&gt;0,'01_Supuestos'!$F$15,0)))-($J208*'01_Supuestos'!L33)))*'01_Supuestos'!$F$16)</f>
        <v/>
      </c>
      <c r="AD208" s="101">
        <f>((('01_Supuestos'!M31*$I208)*'01_Supuestos'!$F$11*($H208-'01_Supuestos'!$F$9))-((('01_Supuestos'!M31*$I208)*'01_Supuestos'!$F$11*($H208-'01_Supuestos'!$F$9))*'01_Supuestos'!$F$12)-(('01_Supuestos'!M31*$I208)*'01_Supuestos'!$F$11*$K208)-(IF(('01_Supuestos'!M31*$I208)&gt;0,'01_Supuestos'!$F$15,0)))-((('01_Supuestos'!M31*$I208)*'01_Supuestos'!$F$11*($H208-'01_Supuestos'!$F$9))*'01_Supuestos'!$F$18)-($J208*'01_Supuestos'!M32)-(IF('01_Supuestos'!M30=MAX('01_Supuestos'!$C$30:$M$30),'01_Supuestos'!$F$19,0))-(MAX(0,(((('01_Supuestos'!M31*$I208)*'01_Supuestos'!$F$11*($H208-'01_Supuestos'!$F$9))-((('01_Supuestos'!M31*$I208)*'01_Supuestos'!$F$11*($H208-'01_Supuestos'!$F$9))*'01_Supuestos'!$F$12)-(('01_Supuestos'!M31*$I208)*'01_Supuestos'!$F$11*$K208)-(IF(('01_Supuestos'!M31*$I208)&gt;0,'01_Supuestos'!$F$15,0)))-($J208*'01_Supuestos'!M33)))*'01_Supuestos'!$F$16)</f>
        <v/>
      </c>
      <c r="AE208" s="101">
        <f>0</f>
        <v/>
      </c>
      <c r="AF208" s="108">
        <f>IF(S208&gt;R208,"Appraisal+Decision",IF(S208&lt;R208,"Develop Now","Indiferente"))</f>
        <v/>
      </c>
    </row>
    <row r="209">
      <c r="A209" s="6" t="n">
        <v>179</v>
      </c>
      <c r="B209" s="27">
        <f>RAND()</f>
        <v/>
      </c>
      <c r="C209" s="27">
        <f>RAND()</f>
        <v/>
      </c>
      <c r="D209" s="27">
        <f>RAND()</f>
        <v/>
      </c>
      <c r="E209" s="27">
        <f>RAND()</f>
        <v/>
      </c>
      <c r="F209" s="27">
        <f>RAND()</f>
        <v/>
      </c>
      <c r="G209" s="27">
        <f>RAND()</f>
        <v/>
      </c>
      <c r="H209" s="102">
        <f>IF(B209&lt;($B$11-$B$10)/($B$12-$B$10), $B$10+SQRT(B209*($B$11-$B$10)*($B$12-$B$10)), $B$12-SQRT((1-B209)*($B$12-$B$11)*($B$12-$B$10)))</f>
        <v/>
      </c>
      <c r="I209" s="27">
        <f>MAX(0.1,NORMINV(C209,$B$13,$B$14))</f>
        <v/>
      </c>
      <c r="J209" s="102">
        <f>'01_Supuestos'!$F$13*MAX(0.65,NORMINV(D209,1,$B$15))</f>
        <v/>
      </c>
      <c r="K209" s="102">
        <f>'01_Supuestos'!$F$14*MAX(0.6,NORMINV(E209,1,$B$16))</f>
        <v/>
      </c>
      <c r="L209" s="102">
        <f>--(F209&lt;=$B$5)</f>
        <v/>
      </c>
      <c r="M209" s="102">
        <f>IF(L209=1, IF(G209&lt;=$B$6, "+", "-"), IF(G209&lt;=(1-$B$7), "+", "-"))</f>
        <v/>
      </c>
      <c r="N209" s="103">
        <f>IF(M209="+",'05_Bayes_Arbol'!$B$16,'05_Bayes_Arbol'!$B$17)</f>
        <v/>
      </c>
      <c r="O209" s="102">
        <f>SUMPRODUCT(T209:AD209,'01_Supuestos'!$C$34:$M$34)</f>
        <v/>
      </c>
      <c r="P209" s="102">
        <f>N209*O209 + (1-N209)*$B$9</f>
        <v/>
      </c>
      <c r="Q209" s="102">
        <f>--(P209&gt;0)</f>
        <v/>
      </c>
      <c r="R209" s="102">
        <f>IF(L209=1,O209,$B$9)</f>
        <v/>
      </c>
      <c r="S209" s="102">
        <f>-$B$8 + IF(Q209=1, IF(L209=1,O209,$B$9), 0)</f>
        <v/>
      </c>
      <c r="T209" s="101">
        <f>((('01_Supuestos'!C31*$I209)*'01_Supuestos'!$F$11*($H209-'01_Supuestos'!$F$9))-((('01_Supuestos'!C31*$I209)*'01_Supuestos'!$F$11*($H209-'01_Supuestos'!$F$9))*'01_Supuestos'!$F$12)-(('01_Supuestos'!C31*$I209)*'01_Supuestos'!$F$11*$K209)-(IF(('01_Supuestos'!C31*$I209)&gt;0,'01_Supuestos'!$F$15,0)))-((('01_Supuestos'!C31*$I209)*'01_Supuestos'!$F$11*($H209-'01_Supuestos'!$F$9))*'01_Supuestos'!$F$18)-($J209*'01_Supuestos'!C32)-(IF('01_Supuestos'!C30=MAX('01_Supuestos'!$C$30:$M$30),'01_Supuestos'!$F$19,0))-(MAX(0,(((('01_Supuestos'!C31*$I209)*'01_Supuestos'!$F$11*($H209-'01_Supuestos'!$F$9))-((('01_Supuestos'!C31*$I209)*'01_Supuestos'!$F$11*($H209-'01_Supuestos'!$F$9))*'01_Supuestos'!$F$12)-(('01_Supuestos'!C31*$I209)*'01_Supuestos'!$F$11*$K209)-(IF(('01_Supuestos'!C31*$I209)&gt;0,'01_Supuestos'!$F$15,0)))-($J209*'01_Supuestos'!C33)))*'01_Supuestos'!$F$16)</f>
        <v/>
      </c>
      <c r="U209" s="101">
        <f>((('01_Supuestos'!D31*$I209)*'01_Supuestos'!$F$11*($H209-'01_Supuestos'!$F$9))-((('01_Supuestos'!D31*$I209)*'01_Supuestos'!$F$11*($H209-'01_Supuestos'!$F$9))*'01_Supuestos'!$F$12)-(('01_Supuestos'!D31*$I209)*'01_Supuestos'!$F$11*$K209)-(IF(('01_Supuestos'!D31*$I209)&gt;0,'01_Supuestos'!$F$15,0)))-((('01_Supuestos'!D31*$I209)*'01_Supuestos'!$F$11*($H209-'01_Supuestos'!$F$9))*'01_Supuestos'!$F$18)-($J209*'01_Supuestos'!D32)-(IF('01_Supuestos'!D30=MAX('01_Supuestos'!$C$30:$M$30),'01_Supuestos'!$F$19,0))-(MAX(0,(((('01_Supuestos'!D31*$I209)*'01_Supuestos'!$F$11*($H209-'01_Supuestos'!$F$9))-((('01_Supuestos'!D31*$I209)*'01_Supuestos'!$F$11*($H209-'01_Supuestos'!$F$9))*'01_Supuestos'!$F$12)-(('01_Supuestos'!D31*$I209)*'01_Supuestos'!$F$11*$K209)-(IF(('01_Supuestos'!D31*$I209)&gt;0,'01_Supuestos'!$F$15,0)))-($J209*'01_Supuestos'!D33)))*'01_Supuestos'!$F$16)</f>
        <v/>
      </c>
      <c r="V209" s="101">
        <f>((('01_Supuestos'!E31*$I209)*'01_Supuestos'!$F$11*($H209-'01_Supuestos'!$F$9))-((('01_Supuestos'!E31*$I209)*'01_Supuestos'!$F$11*($H209-'01_Supuestos'!$F$9))*'01_Supuestos'!$F$12)-(('01_Supuestos'!E31*$I209)*'01_Supuestos'!$F$11*$K209)-(IF(('01_Supuestos'!E31*$I209)&gt;0,'01_Supuestos'!$F$15,0)))-((('01_Supuestos'!E31*$I209)*'01_Supuestos'!$F$11*($H209-'01_Supuestos'!$F$9))*'01_Supuestos'!$F$18)-($J209*'01_Supuestos'!E32)-(IF('01_Supuestos'!E30=MAX('01_Supuestos'!$C$30:$M$30),'01_Supuestos'!$F$19,0))-(MAX(0,(((('01_Supuestos'!E31*$I209)*'01_Supuestos'!$F$11*($H209-'01_Supuestos'!$F$9))-((('01_Supuestos'!E31*$I209)*'01_Supuestos'!$F$11*($H209-'01_Supuestos'!$F$9))*'01_Supuestos'!$F$12)-(('01_Supuestos'!E31*$I209)*'01_Supuestos'!$F$11*$K209)-(IF(('01_Supuestos'!E31*$I209)&gt;0,'01_Supuestos'!$F$15,0)))-($J209*'01_Supuestos'!E33)))*'01_Supuestos'!$F$16)</f>
        <v/>
      </c>
      <c r="W209" s="101">
        <f>((('01_Supuestos'!F31*$I209)*'01_Supuestos'!$F$11*($H209-'01_Supuestos'!$F$9))-((('01_Supuestos'!F31*$I209)*'01_Supuestos'!$F$11*($H209-'01_Supuestos'!$F$9))*'01_Supuestos'!$F$12)-(('01_Supuestos'!F31*$I209)*'01_Supuestos'!$F$11*$K209)-(IF(('01_Supuestos'!F31*$I209)&gt;0,'01_Supuestos'!$F$15,0)))-((('01_Supuestos'!F31*$I209)*'01_Supuestos'!$F$11*($H209-'01_Supuestos'!$F$9))*'01_Supuestos'!$F$18)-($J209*'01_Supuestos'!F32)-(IF('01_Supuestos'!F30=MAX('01_Supuestos'!$C$30:$M$30),'01_Supuestos'!$F$19,0))-(MAX(0,(((('01_Supuestos'!F31*$I209)*'01_Supuestos'!$F$11*($H209-'01_Supuestos'!$F$9))-((('01_Supuestos'!F31*$I209)*'01_Supuestos'!$F$11*($H209-'01_Supuestos'!$F$9))*'01_Supuestos'!$F$12)-(('01_Supuestos'!F31*$I209)*'01_Supuestos'!$F$11*$K209)-(IF(('01_Supuestos'!F31*$I209)&gt;0,'01_Supuestos'!$F$15,0)))-($J209*'01_Supuestos'!F33)))*'01_Supuestos'!$F$16)</f>
        <v/>
      </c>
      <c r="X209" s="101">
        <f>((('01_Supuestos'!G31*$I209)*'01_Supuestos'!$F$11*($H209-'01_Supuestos'!$F$9))-((('01_Supuestos'!G31*$I209)*'01_Supuestos'!$F$11*($H209-'01_Supuestos'!$F$9))*'01_Supuestos'!$F$12)-(('01_Supuestos'!G31*$I209)*'01_Supuestos'!$F$11*$K209)-(IF(('01_Supuestos'!G31*$I209)&gt;0,'01_Supuestos'!$F$15,0)))-((('01_Supuestos'!G31*$I209)*'01_Supuestos'!$F$11*($H209-'01_Supuestos'!$F$9))*'01_Supuestos'!$F$18)-($J209*'01_Supuestos'!G32)-(IF('01_Supuestos'!G30=MAX('01_Supuestos'!$C$30:$M$30),'01_Supuestos'!$F$19,0))-(MAX(0,(((('01_Supuestos'!G31*$I209)*'01_Supuestos'!$F$11*($H209-'01_Supuestos'!$F$9))-((('01_Supuestos'!G31*$I209)*'01_Supuestos'!$F$11*($H209-'01_Supuestos'!$F$9))*'01_Supuestos'!$F$12)-(('01_Supuestos'!G31*$I209)*'01_Supuestos'!$F$11*$K209)-(IF(('01_Supuestos'!G31*$I209)&gt;0,'01_Supuestos'!$F$15,0)))-($J209*'01_Supuestos'!G33)))*'01_Supuestos'!$F$16)</f>
        <v/>
      </c>
      <c r="Y209" s="101">
        <f>((('01_Supuestos'!H31*$I209)*'01_Supuestos'!$F$11*($H209-'01_Supuestos'!$F$9))-((('01_Supuestos'!H31*$I209)*'01_Supuestos'!$F$11*($H209-'01_Supuestos'!$F$9))*'01_Supuestos'!$F$12)-(('01_Supuestos'!H31*$I209)*'01_Supuestos'!$F$11*$K209)-(IF(('01_Supuestos'!H31*$I209)&gt;0,'01_Supuestos'!$F$15,0)))-((('01_Supuestos'!H31*$I209)*'01_Supuestos'!$F$11*($H209-'01_Supuestos'!$F$9))*'01_Supuestos'!$F$18)-($J209*'01_Supuestos'!H32)-(IF('01_Supuestos'!H30=MAX('01_Supuestos'!$C$30:$M$30),'01_Supuestos'!$F$19,0))-(MAX(0,(((('01_Supuestos'!H31*$I209)*'01_Supuestos'!$F$11*($H209-'01_Supuestos'!$F$9))-((('01_Supuestos'!H31*$I209)*'01_Supuestos'!$F$11*($H209-'01_Supuestos'!$F$9))*'01_Supuestos'!$F$12)-(('01_Supuestos'!H31*$I209)*'01_Supuestos'!$F$11*$K209)-(IF(('01_Supuestos'!H31*$I209)&gt;0,'01_Supuestos'!$F$15,0)))-($J209*'01_Supuestos'!H33)))*'01_Supuestos'!$F$16)</f>
        <v/>
      </c>
      <c r="Z209" s="101">
        <f>((('01_Supuestos'!I31*$I209)*'01_Supuestos'!$F$11*($H209-'01_Supuestos'!$F$9))-((('01_Supuestos'!I31*$I209)*'01_Supuestos'!$F$11*($H209-'01_Supuestos'!$F$9))*'01_Supuestos'!$F$12)-(('01_Supuestos'!I31*$I209)*'01_Supuestos'!$F$11*$K209)-(IF(('01_Supuestos'!I31*$I209)&gt;0,'01_Supuestos'!$F$15,0)))-((('01_Supuestos'!I31*$I209)*'01_Supuestos'!$F$11*($H209-'01_Supuestos'!$F$9))*'01_Supuestos'!$F$18)-($J209*'01_Supuestos'!I32)-(IF('01_Supuestos'!I30=MAX('01_Supuestos'!$C$30:$M$30),'01_Supuestos'!$F$19,0))-(MAX(0,(((('01_Supuestos'!I31*$I209)*'01_Supuestos'!$F$11*($H209-'01_Supuestos'!$F$9))-((('01_Supuestos'!I31*$I209)*'01_Supuestos'!$F$11*($H209-'01_Supuestos'!$F$9))*'01_Supuestos'!$F$12)-(('01_Supuestos'!I31*$I209)*'01_Supuestos'!$F$11*$K209)-(IF(('01_Supuestos'!I31*$I209)&gt;0,'01_Supuestos'!$F$15,0)))-($J209*'01_Supuestos'!I33)))*'01_Supuestos'!$F$16)</f>
        <v/>
      </c>
      <c r="AA209" s="101">
        <f>((('01_Supuestos'!J31*$I209)*'01_Supuestos'!$F$11*($H209-'01_Supuestos'!$F$9))-((('01_Supuestos'!J31*$I209)*'01_Supuestos'!$F$11*($H209-'01_Supuestos'!$F$9))*'01_Supuestos'!$F$12)-(('01_Supuestos'!J31*$I209)*'01_Supuestos'!$F$11*$K209)-(IF(('01_Supuestos'!J31*$I209)&gt;0,'01_Supuestos'!$F$15,0)))-((('01_Supuestos'!J31*$I209)*'01_Supuestos'!$F$11*($H209-'01_Supuestos'!$F$9))*'01_Supuestos'!$F$18)-($J209*'01_Supuestos'!J32)-(IF('01_Supuestos'!J30=MAX('01_Supuestos'!$C$30:$M$30),'01_Supuestos'!$F$19,0))-(MAX(0,(((('01_Supuestos'!J31*$I209)*'01_Supuestos'!$F$11*($H209-'01_Supuestos'!$F$9))-((('01_Supuestos'!J31*$I209)*'01_Supuestos'!$F$11*($H209-'01_Supuestos'!$F$9))*'01_Supuestos'!$F$12)-(('01_Supuestos'!J31*$I209)*'01_Supuestos'!$F$11*$K209)-(IF(('01_Supuestos'!J31*$I209)&gt;0,'01_Supuestos'!$F$15,0)))-($J209*'01_Supuestos'!J33)))*'01_Supuestos'!$F$16)</f>
        <v/>
      </c>
      <c r="AB209" s="101">
        <f>((('01_Supuestos'!K31*$I209)*'01_Supuestos'!$F$11*($H209-'01_Supuestos'!$F$9))-((('01_Supuestos'!K31*$I209)*'01_Supuestos'!$F$11*($H209-'01_Supuestos'!$F$9))*'01_Supuestos'!$F$12)-(('01_Supuestos'!K31*$I209)*'01_Supuestos'!$F$11*$K209)-(IF(('01_Supuestos'!K31*$I209)&gt;0,'01_Supuestos'!$F$15,0)))-((('01_Supuestos'!K31*$I209)*'01_Supuestos'!$F$11*($H209-'01_Supuestos'!$F$9))*'01_Supuestos'!$F$18)-($J209*'01_Supuestos'!K32)-(IF('01_Supuestos'!K30=MAX('01_Supuestos'!$C$30:$M$30),'01_Supuestos'!$F$19,0))-(MAX(0,(((('01_Supuestos'!K31*$I209)*'01_Supuestos'!$F$11*($H209-'01_Supuestos'!$F$9))-((('01_Supuestos'!K31*$I209)*'01_Supuestos'!$F$11*($H209-'01_Supuestos'!$F$9))*'01_Supuestos'!$F$12)-(('01_Supuestos'!K31*$I209)*'01_Supuestos'!$F$11*$K209)-(IF(('01_Supuestos'!K31*$I209)&gt;0,'01_Supuestos'!$F$15,0)))-($J209*'01_Supuestos'!K33)))*'01_Supuestos'!$F$16)</f>
        <v/>
      </c>
      <c r="AC209" s="101">
        <f>((('01_Supuestos'!L31*$I209)*'01_Supuestos'!$F$11*($H209-'01_Supuestos'!$F$9))-((('01_Supuestos'!L31*$I209)*'01_Supuestos'!$F$11*($H209-'01_Supuestos'!$F$9))*'01_Supuestos'!$F$12)-(('01_Supuestos'!L31*$I209)*'01_Supuestos'!$F$11*$K209)-(IF(('01_Supuestos'!L31*$I209)&gt;0,'01_Supuestos'!$F$15,0)))-((('01_Supuestos'!L31*$I209)*'01_Supuestos'!$F$11*($H209-'01_Supuestos'!$F$9))*'01_Supuestos'!$F$18)-($J209*'01_Supuestos'!L32)-(IF('01_Supuestos'!L30=MAX('01_Supuestos'!$C$30:$M$30),'01_Supuestos'!$F$19,0))-(MAX(0,(((('01_Supuestos'!L31*$I209)*'01_Supuestos'!$F$11*($H209-'01_Supuestos'!$F$9))-((('01_Supuestos'!L31*$I209)*'01_Supuestos'!$F$11*($H209-'01_Supuestos'!$F$9))*'01_Supuestos'!$F$12)-(('01_Supuestos'!L31*$I209)*'01_Supuestos'!$F$11*$K209)-(IF(('01_Supuestos'!L31*$I209)&gt;0,'01_Supuestos'!$F$15,0)))-($J209*'01_Supuestos'!L33)))*'01_Supuestos'!$F$16)</f>
        <v/>
      </c>
      <c r="AD209" s="101">
        <f>((('01_Supuestos'!M31*$I209)*'01_Supuestos'!$F$11*($H209-'01_Supuestos'!$F$9))-((('01_Supuestos'!M31*$I209)*'01_Supuestos'!$F$11*($H209-'01_Supuestos'!$F$9))*'01_Supuestos'!$F$12)-(('01_Supuestos'!M31*$I209)*'01_Supuestos'!$F$11*$K209)-(IF(('01_Supuestos'!M31*$I209)&gt;0,'01_Supuestos'!$F$15,0)))-((('01_Supuestos'!M31*$I209)*'01_Supuestos'!$F$11*($H209-'01_Supuestos'!$F$9))*'01_Supuestos'!$F$18)-($J209*'01_Supuestos'!M32)-(IF('01_Supuestos'!M30=MAX('01_Supuestos'!$C$30:$M$30),'01_Supuestos'!$F$19,0))-(MAX(0,(((('01_Supuestos'!M31*$I209)*'01_Supuestos'!$F$11*($H209-'01_Supuestos'!$F$9))-((('01_Supuestos'!M31*$I209)*'01_Supuestos'!$F$11*($H209-'01_Supuestos'!$F$9))*'01_Supuestos'!$F$12)-(('01_Supuestos'!M31*$I209)*'01_Supuestos'!$F$11*$K209)-(IF(('01_Supuestos'!M31*$I209)&gt;0,'01_Supuestos'!$F$15,0)))-($J209*'01_Supuestos'!M33)))*'01_Supuestos'!$F$16)</f>
        <v/>
      </c>
      <c r="AE209" s="101">
        <f>0</f>
        <v/>
      </c>
      <c r="AF209" s="108">
        <f>IF(S209&gt;R209,"Appraisal+Decision",IF(S209&lt;R209,"Develop Now","Indiferente"))</f>
        <v/>
      </c>
    </row>
    <row r="210">
      <c r="A210" s="6" t="n">
        <v>180</v>
      </c>
      <c r="B210" s="27">
        <f>RAND()</f>
        <v/>
      </c>
      <c r="C210" s="27">
        <f>RAND()</f>
        <v/>
      </c>
      <c r="D210" s="27">
        <f>RAND()</f>
        <v/>
      </c>
      <c r="E210" s="27">
        <f>RAND()</f>
        <v/>
      </c>
      <c r="F210" s="27">
        <f>RAND()</f>
        <v/>
      </c>
      <c r="G210" s="27">
        <f>RAND()</f>
        <v/>
      </c>
      <c r="H210" s="102">
        <f>IF(B210&lt;($B$11-$B$10)/($B$12-$B$10), $B$10+SQRT(B210*($B$11-$B$10)*($B$12-$B$10)), $B$12-SQRT((1-B210)*($B$12-$B$11)*($B$12-$B$10)))</f>
        <v/>
      </c>
      <c r="I210" s="27">
        <f>MAX(0.1,NORMINV(C210,$B$13,$B$14))</f>
        <v/>
      </c>
      <c r="J210" s="102">
        <f>'01_Supuestos'!$F$13*MAX(0.65,NORMINV(D210,1,$B$15))</f>
        <v/>
      </c>
      <c r="K210" s="102">
        <f>'01_Supuestos'!$F$14*MAX(0.6,NORMINV(E210,1,$B$16))</f>
        <v/>
      </c>
      <c r="L210" s="102">
        <f>--(F210&lt;=$B$5)</f>
        <v/>
      </c>
      <c r="M210" s="102">
        <f>IF(L210=1, IF(G210&lt;=$B$6, "+", "-"), IF(G210&lt;=(1-$B$7), "+", "-"))</f>
        <v/>
      </c>
      <c r="N210" s="103">
        <f>IF(M210="+",'05_Bayes_Arbol'!$B$16,'05_Bayes_Arbol'!$B$17)</f>
        <v/>
      </c>
      <c r="O210" s="102">
        <f>SUMPRODUCT(T210:AD210,'01_Supuestos'!$C$34:$M$34)</f>
        <v/>
      </c>
      <c r="P210" s="102">
        <f>N210*O210 + (1-N210)*$B$9</f>
        <v/>
      </c>
      <c r="Q210" s="102">
        <f>--(P210&gt;0)</f>
        <v/>
      </c>
      <c r="R210" s="102">
        <f>IF(L210=1,O210,$B$9)</f>
        <v/>
      </c>
      <c r="S210" s="102">
        <f>-$B$8 + IF(Q210=1, IF(L210=1,O210,$B$9), 0)</f>
        <v/>
      </c>
      <c r="T210" s="101">
        <f>((('01_Supuestos'!C31*$I210)*'01_Supuestos'!$F$11*($H210-'01_Supuestos'!$F$9))-((('01_Supuestos'!C31*$I210)*'01_Supuestos'!$F$11*($H210-'01_Supuestos'!$F$9))*'01_Supuestos'!$F$12)-(('01_Supuestos'!C31*$I210)*'01_Supuestos'!$F$11*$K210)-(IF(('01_Supuestos'!C31*$I210)&gt;0,'01_Supuestos'!$F$15,0)))-((('01_Supuestos'!C31*$I210)*'01_Supuestos'!$F$11*($H210-'01_Supuestos'!$F$9))*'01_Supuestos'!$F$18)-($J210*'01_Supuestos'!C32)-(IF('01_Supuestos'!C30=MAX('01_Supuestos'!$C$30:$M$30),'01_Supuestos'!$F$19,0))-(MAX(0,(((('01_Supuestos'!C31*$I210)*'01_Supuestos'!$F$11*($H210-'01_Supuestos'!$F$9))-((('01_Supuestos'!C31*$I210)*'01_Supuestos'!$F$11*($H210-'01_Supuestos'!$F$9))*'01_Supuestos'!$F$12)-(('01_Supuestos'!C31*$I210)*'01_Supuestos'!$F$11*$K210)-(IF(('01_Supuestos'!C31*$I210)&gt;0,'01_Supuestos'!$F$15,0)))-($J210*'01_Supuestos'!C33)))*'01_Supuestos'!$F$16)</f>
        <v/>
      </c>
      <c r="U210" s="101">
        <f>((('01_Supuestos'!D31*$I210)*'01_Supuestos'!$F$11*($H210-'01_Supuestos'!$F$9))-((('01_Supuestos'!D31*$I210)*'01_Supuestos'!$F$11*($H210-'01_Supuestos'!$F$9))*'01_Supuestos'!$F$12)-(('01_Supuestos'!D31*$I210)*'01_Supuestos'!$F$11*$K210)-(IF(('01_Supuestos'!D31*$I210)&gt;0,'01_Supuestos'!$F$15,0)))-((('01_Supuestos'!D31*$I210)*'01_Supuestos'!$F$11*($H210-'01_Supuestos'!$F$9))*'01_Supuestos'!$F$18)-($J210*'01_Supuestos'!D32)-(IF('01_Supuestos'!D30=MAX('01_Supuestos'!$C$30:$M$30),'01_Supuestos'!$F$19,0))-(MAX(0,(((('01_Supuestos'!D31*$I210)*'01_Supuestos'!$F$11*($H210-'01_Supuestos'!$F$9))-((('01_Supuestos'!D31*$I210)*'01_Supuestos'!$F$11*($H210-'01_Supuestos'!$F$9))*'01_Supuestos'!$F$12)-(('01_Supuestos'!D31*$I210)*'01_Supuestos'!$F$11*$K210)-(IF(('01_Supuestos'!D31*$I210)&gt;0,'01_Supuestos'!$F$15,0)))-($J210*'01_Supuestos'!D33)))*'01_Supuestos'!$F$16)</f>
        <v/>
      </c>
      <c r="V210" s="101">
        <f>((('01_Supuestos'!E31*$I210)*'01_Supuestos'!$F$11*($H210-'01_Supuestos'!$F$9))-((('01_Supuestos'!E31*$I210)*'01_Supuestos'!$F$11*($H210-'01_Supuestos'!$F$9))*'01_Supuestos'!$F$12)-(('01_Supuestos'!E31*$I210)*'01_Supuestos'!$F$11*$K210)-(IF(('01_Supuestos'!E31*$I210)&gt;0,'01_Supuestos'!$F$15,0)))-((('01_Supuestos'!E31*$I210)*'01_Supuestos'!$F$11*($H210-'01_Supuestos'!$F$9))*'01_Supuestos'!$F$18)-($J210*'01_Supuestos'!E32)-(IF('01_Supuestos'!E30=MAX('01_Supuestos'!$C$30:$M$30),'01_Supuestos'!$F$19,0))-(MAX(0,(((('01_Supuestos'!E31*$I210)*'01_Supuestos'!$F$11*($H210-'01_Supuestos'!$F$9))-((('01_Supuestos'!E31*$I210)*'01_Supuestos'!$F$11*($H210-'01_Supuestos'!$F$9))*'01_Supuestos'!$F$12)-(('01_Supuestos'!E31*$I210)*'01_Supuestos'!$F$11*$K210)-(IF(('01_Supuestos'!E31*$I210)&gt;0,'01_Supuestos'!$F$15,0)))-($J210*'01_Supuestos'!E33)))*'01_Supuestos'!$F$16)</f>
        <v/>
      </c>
      <c r="W210" s="101">
        <f>((('01_Supuestos'!F31*$I210)*'01_Supuestos'!$F$11*($H210-'01_Supuestos'!$F$9))-((('01_Supuestos'!F31*$I210)*'01_Supuestos'!$F$11*($H210-'01_Supuestos'!$F$9))*'01_Supuestos'!$F$12)-(('01_Supuestos'!F31*$I210)*'01_Supuestos'!$F$11*$K210)-(IF(('01_Supuestos'!F31*$I210)&gt;0,'01_Supuestos'!$F$15,0)))-((('01_Supuestos'!F31*$I210)*'01_Supuestos'!$F$11*($H210-'01_Supuestos'!$F$9))*'01_Supuestos'!$F$18)-($J210*'01_Supuestos'!F32)-(IF('01_Supuestos'!F30=MAX('01_Supuestos'!$C$30:$M$30),'01_Supuestos'!$F$19,0))-(MAX(0,(((('01_Supuestos'!F31*$I210)*'01_Supuestos'!$F$11*($H210-'01_Supuestos'!$F$9))-((('01_Supuestos'!F31*$I210)*'01_Supuestos'!$F$11*($H210-'01_Supuestos'!$F$9))*'01_Supuestos'!$F$12)-(('01_Supuestos'!F31*$I210)*'01_Supuestos'!$F$11*$K210)-(IF(('01_Supuestos'!F31*$I210)&gt;0,'01_Supuestos'!$F$15,0)))-($J210*'01_Supuestos'!F33)))*'01_Supuestos'!$F$16)</f>
        <v/>
      </c>
      <c r="X210" s="101">
        <f>((('01_Supuestos'!G31*$I210)*'01_Supuestos'!$F$11*($H210-'01_Supuestos'!$F$9))-((('01_Supuestos'!G31*$I210)*'01_Supuestos'!$F$11*($H210-'01_Supuestos'!$F$9))*'01_Supuestos'!$F$12)-(('01_Supuestos'!G31*$I210)*'01_Supuestos'!$F$11*$K210)-(IF(('01_Supuestos'!G31*$I210)&gt;0,'01_Supuestos'!$F$15,0)))-((('01_Supuestos'!G31*$I210)*'01_Supuestos'!$F$11*($H210-'01_Supuestos'!$F$9))*'01_Supuestos'!$F$18)-($J210*'01_Supuestos'!G32)-(IF('01_Supuestos'!G30=MAX('01_Supuestos'!$C$30:$M$30),'01_Supuestos'!$F$19,0))-(MAX(0,(((('01_Supuestos'!G31*$I210)*'01_Supuestos'!$F$11*($H210-'01_Supuestos'!$F$9))-((('01_Supuestos'!G31*$I210)*'01_Supuestos'!$F$11*($H210-'01_Supuestos'!$F$9))*'01_Supuestos'!$F$12)-(('01_Supuestos'!G31*$I210)*'01_Supuestos'!$F$11*$K210)-(IF(('01_Supuestos'!G31*$I210)&gt;0,'01_Supuestos'!$F$15,0)))-($J210*'01_Supuestos'!G33)))*'01_Supuestos'!$F$16)</f>
        <v/>
      </c>
      <c r="Y210" s="101">
        <f>((('01_Supuestos'!H31*$I210)*'01_Supuestos'!$F$11*($H210-'01_Supuestos'!$F$9))-((('01_Supuestos'!H31*$I210)*'01_Supuestos'!$F$11*($H210-'01_Supuestos'!$F$9))*'01_Supuestos'!$F$12)-(('01_Supuestos'!H31*$I210)*'01_Supuestos'!$F$11*$K210)-(IF(('01_Supuestos'!H31*$I210)&gt;0,'01_Supuestos'!$F$15,0)))-((('01_Supuestos'!H31*$I210)*'01_Supuestos'!$F$11*($H210-'01_Supuestos'!$F$9))*'01_Supuestos'!$F$18)-($J210*'01_Supuestos'!H32)-(IF('01_Supuestos'!H30=MAX('01_Supuestos'!$C$30:$M$30),'01_Supuestos'!$F$19,0))-(MAX(0,(((('01_Supuestos'!H31*$I210)*'01_Supuestos'!$F$11*($H210-'01_Supuestos'!$F$9))-((('01_Supuestos'!H31*$I210)*'01_Supuestos'!$F$11*($H210-'01_Supuestos'!$F$9))*'01_Supuestos'!$F$12)-(('01_Supuestos'!H31*$I210)*'01_Supuestos'!$F$11*$K210)-(IF(('01_Supuestos'!H31*$I210)&gt;0,'01_Supuestos'!$F$15,0)))-($J210*'01_Supuestos'!H33)))*'01_Supuestos'!$F$16)</f>
        <v/>
      </c>
      <c r="Z210" s="101">
        <f>((('01_Supuestos'!I31*$I210)*'01_Supuestos'!$F$11*($H210-'01_Supuestos'!$F$9))-((('01_Supuestos'!I31*$I210)*'01_Supuestos'!$F$11*($H210-'01_Supuestos'!$F$9))*'01_Supuestos'!$F$12)-(('01_Supuestos'!I31*$I210)*'01_Supuestos'!$F$11*$K210)-(IF(('01_Supuestos'!I31*$I210)&gt;0,'01_Supuestos'!$F$15,0)))-((('01_Supuestos'!I31*$I210)*'01_Supuestos'!$F$11*($H210-'01_Supuestos'!$F$9))*'01_Supuestos'!$F$18)-($J210*'01_Supuestos'!I32)-(IF('01_Supuestos'!I30=MAX('01_Supuestos'!$C$30:$M$30),'01_Supuestos'!$F$19,0))-(MAX(0,(((('01_Supuestos'!I31*$I210)*'01_Supuestos'!$F$11*($H210-'01_Supuestos'!$F$9))-((('01_Supuestos'!I31*$I210)*'01_Supuestos'!$F$11*($H210-'01_Supuestos'!$F$9))*'01_Supuestos'!$F$12)-(('01_Supuestos'!I31*$I210)*'01_Supuestos'!$F$11*$K210)-(IF(('01_Supuestos'!I31*$I210)&gt;0,'01_Supuestos'!$F$15,0)))-($J210*'01_Supuestos'!I33)))*'01_Supuestos'!$F$16)</f>
        <v/>
      </c>
      <c r="AA210" s="101">
        <f>((('01_Supuestos'!J31*$I210)*'01_Supuestos'!$F$11*($H210-'01_Supuestos'!$F$9))-((('01_Supuestos'!J31*$I210)*'01_Supuestos'!$F$11*($H210-'01_Supuestos'!$F$9))*'01_Supuestos'!$F$12)-(('01_Supuestos'!J31*$I210)*'01_Supuestos'!$F$11*$K210)-(IF(('01_Supuestos'!J31*$I210)&gt;0,'01_Supuestos'!$F$15,0)))-((('01_Supuestos'!J31*$I210)*'01_Supuestos'!$F$11*($H210-'01_Supuestos'!$F$9))*'01_Supuestos'!$F$18)-($J210*'01_Supuestos'!J32)-(IF('01_Supuestos'!J30=MAX('01_Supuestos'!$C$30:$M$30),'01_Supuestos'!$F$19,0))-(MAX(0,(((('01_Supuestos'!J31*$I210)*'01_Supuestos'!$F$11*($H210-'01_Supuestos'!$F$9))-((('01_Supuestos'!J31*$I210)*'01_Supuestos'!$F$11*($H210-'01_Supuestos'!$F$9))*'01_Supuestos'!$F$12)-(('01_Supuestos'!J31*$I210)*'01_Supuestos'!$F$11*$K210)-(IF(('01_Supuestos'!J31*$I210)&gt;0,'01_Supuestos'!$F$15,0)))-($J210*'01_Supuestos'!J33)))*'01_Supuestos'!$F$16)</f>
        <v/>
      </c>
      <c r="AB210" s="101">
        <f>((('01_Supuestos'!K31*$I210)*'01_Supuestos'!$F$11*($H210-'01_Supuestos'!$F$9))-((('01_Supuestos'!K31*$I210)*'01_Supuestos'!$F$11*($H210-'01_Supuestos'!$F$9))*'01_Supuestos'!$F$12)-(('01_Supuestos'!K31*$I210)*'01_Supuestos'!$F$11*$K210)-(IF(('01_Supuestos'!K31*$I210)&gt;0,'01_Supuestos'!$F$15,0)))-((('01_Supuestos'!K31*$I210)*'01_Supuestos'!$F$11*($H210-'01_Supuestos'!$F$9))*'01_Supuestos'!$F$18)-($J210*'01_Supuestos'!K32)-(IF('01_Supuestos'!K30=MAX('01_Supuestos'!$C$30:$M$30),'01_Supuestos'!$F$19,0))-(MAX(0,(((('01_Supuestos'!K31*$I210)*'01_Supuestos'!$F$11*($H210-'01_Supuestos'!$F$9))-((('01_Supuestos'!K31*$I210)*'01_Supuestos'!$F$11*($H210-'01_Supuestos'!$F$9))*'01_Supuestos'!$F$12)-(('01_Supuestos'!K31*$I210)*'01_Supuestos'!$F$11*$K210)-(IF(('01_Supuestos'!K31*$I210)&gt;0,'01_Supuestos'!$F$15,0)))-($J210*'01_Supuestos'!K33)))*'01_Supuestos'!$F$16)</f>
        <v/>
      </c>
      <c r="AC210" s="101">
        <f>((('01_Supuestos'!L31*$I210)*'01_Supuestos'!$F$11*($H210-'01_Supuestos'!$F$9))-((('01_Supuestos'!L31*$I210)*'01_Supuestos'!$F$11*($H210-'01_Supuestos'!$F$9))*'01_Supuestos'!$F$12)-(('01_Supuestos'!L31*$I210)*'01_Supuestos'!$F$11*$K210)-(IF(('01_Supuestos'!L31*$I210)&gt;0,'01_Supuestos'!$F$15,0)))-((('01_Supuestos'!L31*$I210)*'01_Supuestos'!$F$11*($H210-'01_Supuestos'!$F$9))*'01_Supuestos'!$F$18)-($J210*'01_Supuestos'!L32)-(IF('01_Supuestos'!L30=MAX('01_Supuestos'!$C$30:$M$30),'01_Supuestos'!$F$19,0))-(MAX(0,(((('01_Supuestos'!L31*$I210)*'01_Supuestos'!$F$11*($H210-'01_Supuestos'!$F$9))-((('01_Supuestos'!L31*$I210)*'01_Supuestos'!$F$11*($H210-'01_Supuestos'!$F$9))*'01_Supuestos'!$F$12)-(('01_Supuestos'!L31*$I210)*'01_Supuestos'!$F$11*$K210)-(IF(('01_Supuestos'!L31*$I210)&gt;0,'01_Supuestos'!$F$15,0)))-($J210*'01_Supuestos'!L33)))*'01_Supuestos'!$F$16)</f>
        <v/>
      </c>
      <c r="AD210" s="101">
        <f>((('01_Supuestos'!M31*$I210)*'01_Supuestos'!$F$11*($H210-'01_Supuestos'!$F$9))-((('01_Supuestos'!M31*$I210)*'01_Supuestos'!$F$11*($H210-'01_Supuestos'!$F$9))*'01_Supuestos'!$F$12)-(('01_Supuestos'!M31*$I210)*'01_Supuestos'!$F$11*$K210)-(IF(('01_Supuestos'!M31*$I210)&gt;0,'01_Supuestos'!$F$15,0)))-((('01_Supuestos'!M31*$I210)*'01_Supuestos'!$F$11*($H210-'01_Supuestos'!$F$9))*'01_Supuestos'!$F$18)-($J210*'01_Supuestos'!M32)-(IF('01_Supuestos'!M30=MAX('01_Supuestos'!$C$30:$M$30),'01_Supuestos'!$F$19,0))-(MAX(0,(((('01_Supuestos'!M31*$I210)*'01_Supuestos'!$F$11*($H210-'01_Supuestos'!$F$9))-((('01_Supuestos'!M31*$I210)*'01_Supuestos'!$F$11*($H210-'01_Supuestos'!$F$9))*'01_Supuestos'!$F$12)-(('01_Supuestos'!M31*$I210)*'01_Supuestos'!$F$11*$K210)-(IF(('01_Supuestos'!M31*$I210)&gt;0,'01_Supuestos'!$F$15,0)))-($J210*'01_Supuestos'!M33)))*'01_Supuestos'!$F$16)</f>
        <v/>
      </c>
      <c r="AE210" s="101">
        <f>0</f>
        <v/>
      </c>
      <c r="AF210" s="108">
        <f>IF(S210&gt;R210,"Appraisal+Decision",IF(S210&lt;R210,"Develop Now","Indiferente"))</f>
        <v/>
      </c>
    </row>
    <row r="211">
      <c r="A211" s="6" t="n">
        <v>181</v>
      </c>
      <c r="B211" s="27">
        <f>RAND()</f>
        <v/>
      </c>
      <c r="C211" s="27">
        <f>RAND()</f>
        <v/>
      </c>
      <c r="D211" s="27">
        <f>RAND()</f>
        <v/>
      </c>
      <c r="E211" s="27">
        <f>RAND()</f>
        <v/>
      </c>
      <c r="F211" s="27">
        <f>RAND()</f>
        <v/>
      </c>
      <c r="G211" s="27">
        <f>RAND()</f>
        <v/>
      </c>
      <c r="H211" s="102">
        <f>IF(B211&lt;($B$11-$B$10)/($B$12-$B$10), $B$10+SQRT(B211*($B$11-$B$10)*($B$12-$B$10)), $B$12-SQRT((1-B211)*($B$12-$B$11)*($B$12-$B$10)))</f>
        <v/>
      </c>
      <c r="I211" s="27">
        <f>MAX(0.1,NORMINV(C211,$B$13,$B$14))</f>
        <v/>
      </c>
      <c r="J211" s="102">
        <f>'01_Supuestos'!$F$13*MAX(0.65,NORMINV(D211,1,$B$15))</f>
        <v/>
      </c>
      <c r="K211" s="102">
        <f>'01_Supuestos'!$F$14*MAX(0.6,NORMINV(E211,1,$B$16))</f>
        <v/>
      </c>
      <c r="L211" s="102">
        <f>--(F211&lt;=$B$5)</f>
        <v/>
      </c>
      <c r="M211" s="102">
        <f>IF(L211=1, IF(G211&lt;=$B$6, "+", "-"), IF(G211&lt;=(1-$B$7), "+", "-"))</f>
        <v/>
      </c>
      <c r="N211" s="103">
        <f>IF(M211="+",'05_Bayes_Arbol'!$B$16,'05_Bayes_Arbol'!$B$17)</f>
        <v/>
      </c>
      <c r="O211" s="102">
        <f>SUMPRODUCT(T211:AD211,'01_Supuestos'!$C$34:$M$34)</f>
        <v/>
      </c>
      <c r="P211" s="102">
        <f>N211*O211 + (1-N211)*$B$9</f>
        <v/>
      </c>
      <c r="Q211" s="102">
        <f>--(P211&gt;0)</f>
        <v/>
      </c>
      <c r="R211" s="102">
        <f>IF(L211=1,O211,$B$9)</f>
        <v/>
      </c>
      <c r="S211" s="102">
        <f>-$B$8 + IF(Q211=1, IF(L211=1,O211,$B$9), 0)</f>
        <v/>
      </c>
      <c r="T211" s="101">
        <f>((('01_Supuestos'!C31*$I211)*'01_Supuestos'!$F$11*($H211-'01_Supuestos'!$F$9))-((('01_Supuestos'!C31*$I211)*'01_Supuestos'!$F$11*($H211-'01_Supuestos'!$F$9))*'01_Supuestos'!$F$12)-(('01_Supuestos'!C31*$I211)*'01_Supuestos'!$F$11*$K211)-(IF(('01_Supuestos'!C31*$I211)&gt;0,'01_Supuestos'!$F$15,0)))-((('01_Supuestos'!C31*$I211)*'01_Supuestos'!$F$11*($H211-'01_Supuestos'!$F$9))*'01_Supuestos'!$F$18)-($J211*'01_Supuestos'!C32)-(IF('01_Supuestos'!C30=MAX('01_Supuestos'!$C$30:$M$30),'01_Supuestos'!$F$19,0))-(MAX(0,(((('01_Supuestos'!C31*$I211)*'01_Supuestos'!$F$11*($H211-'01_Supuestos'!$F$9))-((('01_Supuestos'!C31*$I211)*'01_Supuestos'!$F$11*($H211-'01_Supuestos'!$F$9))*'01_Supuestos'!$F$12)-(('01_Supuestos'!C31*$I211)*'01_Supuestos'!$F$11*$K211)-(IF(('01_Supuestos'!C31*$I211)&gt;0,'01_Supuestos'!$F$15,0)))-($J211*'01_Supuestos'!C33)))*'01_Supuestos'!$F$16)</f>
        <v/>
      </c>
      <c r="U211" s="101">
        <f>((('01_Supuestos'!D31*$I211)*'01_Supuestos'!$F$11*($H211-'01_Supuestos'!$F$9))-((('01_Supuestos'!D31*$I211)*'01_Supuestos'!$F$11*($H211-'01_Supuestos'!$F$9))*'01_Supuestos'!$F$12)-(('01_Supuestos'!D31*$I211)*'01_Supuestos'!$F$11*$K211)-(IF(('01_Supuestos'!D31*$I211)&gt;0,'01_Supuestos'!$F$15,0)))-((('01_Supuestos'!D31*$I211)*'01_Supuestos'!$F$11*($H211-'01_Supuestos'!$F$9))*'01_Supuestos'!$F$18)-($J211*'01_Supuestos'!D32)-(IF('01_Supuestos'!D30=MAX('01_Supuestos'!$C$30:$M$30),'01_Supuestos'!$F$19,0))-(MAX(0,(((('01_Supuestos'!D31*$I211)*'01_Supuestos'!$F$11*($H211-'01_Supuestos'!$F$9))-((('01_Supuestos'!D31*$I211)*'01_Supuestos'!$F$11*($H211-'01_Supuestos'!$F$9))*'01_Supuestos'!$F$12)-(('01_Supuestos'!D31*$I211)*'01_Supuestos'!$F$11*$K211)-(IF(('01_Supuestos'!D31*$I211)&gt;0,'01_Supuestos'!$F$15,0)))-($J211*'01_Supuestos'!D33)))*'01_Supuestos'!$F$16)</f>
        <v/>
      </c>
      <c r="V211" s="101">
        <f>((('01_Supuestos'!E31*$I211)*'01_Supuestos'!$F$11*($H211-'01_Supuestos'!$F$9))-((('01_Supuestos'!E31*$I211)*'01_Supuestos'!$F$11*($H211-'01_Supuestos'!$F$9))*'01_Supuestos'!$F$12)-(('01_Supuestos'!E31*$I211)*'01_Supuestos'!$F$11*$K211)-(IF(('01_Supuestos'!E31*$I211)&gt;0,'01_Supuestos'!$F$15,0)))-((('01_Supuestos'!E31*$I211)*'01_Supuestos'!$F$11*($H211-'01_Supuestos'!$F$9))*'01_Supuestos'!$F$18)-($J211*'01_Supuestos'!E32)-(IF('01_Supuestos'!E30=MAX('01_Supuestos'!$C$30:$M$30),'01_Supuestos'!$F$19,0))-(MAX(0,(((('01_Supuestos'!E31*$I211)*'01_Supuestos'!$F$11*($H211-'01_Supuestos'!$F$9))-((('01_Supuestos'!E31*$I211)*'01_Supuestos'!$F$11*($H211-'01_Supuestos'!$F$9))*'01_Supuestos'!$F$12)-(('01_Supuestos'!E31*$I211)*'01_Supuestos'!$F$11*$K211)-(IF(('01_Supuestos'!E31*$I211)&gt;0,'01_Supuestos'!$F$15,0)))-($J211*'01_Supuestos'!E33)))*'01_Supuestos'!$F$16)</f>
        <v/>
      </c>
      <c r="W211" s="101">
        <f>((('01_Supuestos'!F31*$I211)*'01_Supuestos'!$F$11*($H211-'01_Supuestos'!$F$9))-((('01_Supuestos'!F31*$I211)*'01_Supuestos'!$F$11*($H211-'01_Supuestos'!$F$9))*'01_Supuestos'!$F$12)-(('01_Supuestos'!F31*$I211)*'01_Supuestos'!$F$11*$K211)-(IF(('01_Supuestos'!F31*$I211)&gt;0,'01_Supuestos'!$F$15,0)))-((('01_Supuestos'!F31*$I211)*'01_Supuestos'!$F$11*($H211-'01_Supuestos'!$F$9))*'01_Supuestos'!$F$18)-($J211*'01_Supuestos'!F32)-(IF('01_Supuestos'!F30=MAX('01_Supuestos'!$C$30:$M$30),'01_Supuestos'!$F$19,0))-(MAX(0,(((('01_Supuestos'!F31*$I211)*'01_Supuestos'!$F$11*($H211-'01_Supuestos'!$F$9))-((('01_Supuestos'!F31*$I211)*'01_Supuestos'!$F$11*($H211-'01_Supuestos'!$F$9))*'01_Supuestos'!$F$12)-(('01_Supuestos'!F31*$I211)*'01_Supuestos'!$F$11*$K211)-(IF(('01_Supuestos'!F31*$I211)&gt;0,'01_Supuestos'!$F$15,0)))-($J211*'01_Supuestos'!F33)))*'01_Supuestos'!$F$16)</f>
        <v/>
      </c>
      <c r="X211" s="101">
        <f>((('01_Supuestos'!G31*$I211)*'01_Supuestos'!$F$11*($H211-'01_Supuestos'!$F$9))-((('01_Supuestos'!G31*$I211)*'01_Supuestos'!$F$11*($H211-'01_Supuestos'!$F$9))*'01_Supuestos'!$F$12)-(('01_Supuestos'!G31*$I211)*'01_Supuestos'!$F$11*$K211)-(IF(('01_Supuestos'!G31*$I211)&gt;0,'01_Supuestos'!$F$15,0)))-((('01_Supuestos'!G31*$I211)*'01_Supuestos'!$F$11*($H211-'01_Supuestos'!$F$9))*'01_Supuestos'!$F$18)-($J211*'01_Supuestos'!G32)-(IF('01_Supuestos'!G30=MAX('01_Supuestos'!$C$30:$M$30),'01_Supuestos'!$F$19,0))-(MAX(0,(((('01_Supuestos'!G31*$I211)*'01_Supuestos'!$F$11*($H211-'01_Supuestos'!$F$9))-((('01_Supuestos'!G31*$I211)*'01_Supuestos'!$F$11*($H211-'01_Supuestos'!$F$9))*'01_Supuestos'!$F$12)-(('01_Supuestos'!G31*$I211)*'01_Supuestos'!$F$11*$K211)-(IF(('01_Supuestos'!G31*$I211)&gt;0,'01_Supuestos'!$F$15,0)))-($J211*'01_Supuestos'!G33)))*'01_Supuestos'!$F$16)</f>
        <v/>
      </c>
      <c r="Y211" s="101">
        <f>((('01_Supuestos'!H31*$I211)*'01_Supuestos'!$F$11*($H211-'01_Supuestos'!$F$9))-((('01_Supuestos'!H31*$I211)*'01_Supuestos'!$F$11*($H211-'01_Supuestos'!$F$9))*'01_Supuestos'!$F$12)-(('01_Supuestos'!H31*$I211)*'01_Supuestos'!$F$11*$K211)-(IF(('01_Supuestos'!H31*$I211)&gt;0,'01_Supuestos'!$F$15,0)))-((('01_Supuestos'!H31*$I211)*'01_Supuestos'!$F$11*($H211-'01_Supuestos'!$F$9))*'01_Supuestos'!$F$18)-($J211*'01_Supuestos'!H32)-(IF('01_Supuestos'!H30=MAX('01_Supuestos'!$C$30:$M$30),'01_Supuestos'!$F$19,0))-(MAX(0,(((('01_Supuestos'!H31*$I211)*'01_Supuestos'!$F$11*($H211-'01_Supuestos'!$F$9))-((('01_Supuestos'!H31*$I211)*'01_Supuestos'!$F$11*($H211-'01_Supuestos'!$F$9))*'01_Supuestos'!$F$12)-(('01_Supuestos'!H31*$I211)*'01_Supuestos'!$F$11*$K211)-(IF(('01_Supuestos'!H31*$I211)&gt;0,'01_Supuestos'!$F$15,0)))-($J211*'01_Supuestos'!H33)))*'01_Supuestos'!$F$16)</f>
        <v/>
      </c>
      <c r="Z211" s="101">
        <f>((('01_Supuestos'!I31*$I211)*'01_Supuestos'!$F$11*($H211-'01_Supuestos'!$F$9))-((('01_Supuestos'!I31*$I211)*'01_Supuestos'!$F$11*($H211-'01_Supuestos'!$F$9))*'01_Supuestos'!$F$12)-(('01_Supuestos'!I31*$I211)*'01_Supuestos'!$F$11*$K211)-(IF(('01_Supuestos'!I31*$I211)&gt;0,'01_Supuestos'!$F$15,0)))-((('01_Supuestos'!I31*$I211)*'01_Supuestos'!$F$11*($H211-'01_Supuestos'!$F$9))*'01_Supuestos'!$F$18)-($J211*'01_Supuestos'!I32)-(IF('01_Supuestos'!I30=MAX('01_Supuestos'!$C$30:$M$30),'01_Supuestos'!$F$19,0))-(MAX(0,(((('01_Supuestos'!I31*$I211)*'01_Supuestos'!$F$11*($H211-'01_Supuestos'!$F$9))-((('01_Supuestos'!I31*$I211)*'01_Supuestos'!$F$11*($H211-'01_Supuestos'!$F$9))*'01_Supuestos'!$F$12)-(('01_Supuestos'!I31*$I211)*'01_Supuestos'!$F$11*$K211)-(IF(('01_Supuestos'!I31*$I211)&gt;0,'01_Supuestos'!$F$15,0)))-($J211*'01_Supuestos'!I33)))*'01_Supuestos'!$F$16)</f>
        <v/>
      </c>
      <c r="AA211" s="101">
        <f>((('01_Supuestos'!J31*$I211)*'01_Supuestos'!$F$11*($H211-'01_Supuestos'!$F$9))-((('01_Supuestos'!J31*$I211)*'01_Supuestos'!$F$11*($H211-'01_Supuestos'!$F$9))*'01_Supuestos'!$F$12)-(('01_Supuestos'!J31*$I211)*'01_Supuestos'!$F$11*$K211)-(IF(('01_Supuestos'!J31*$I211)&gt;0,'01_Supuestos'!$F$15,0)))-((('01_Supuestos'!J31*$I211)*'01_Supuestos'!$F$11*($H211-'01_Supuestos'!$F$9))*'01_Supuestos'!$F$18)-($J211*'01_Supuestos'!J32)-(IF('01_Supuestos'!J30=MAX('01_Supuestos'!$C$30:$M$30),'01_Supuestos'!$F$19,0))-(MAX(0,(((('01_Supuestos'!J31*$I211)*'01_Supuestos'!$F$11*($H211-'01_Supuestos'!$F$9))-((('01_Supuestos'!J31*$I211)*'01_Supuestos'!$F$11*($H211-'01_Supuestos'!$F$9))*'01_Supuestos'!$F$12)-(('01_Supuestos'!J31*$I211)*'01_Supuestos'!$F$11*$K211)-(IF(('01_Supuestos'!J31*$I211)&gt;0,'01_Supuestos'!$F$15,0)))-($J211*'01_Supuestos'!J33)))*'01_Supuestos'!$F$16)</f>
        <v/>
      </c>
      <c r="AB211" s="101">
        <f>((('01_Supuestos'!K31*$I211)*'01_Supuestos'!$F$11*($H211-'01_Supuestos'!$F$9))-((('01_Supuestos'!K31*$I211)*'01_Supuestos'!$F$11*($H211-'01_Supuestos'!$F$9))*'01_Supuestos'!$F$12)-(('01_Supuestos'!K31*$I211)*'01_Supuestos'!$F$11*$K211)-(IF(('01_Supuestos'!K31*$I211)&gt;0,'01_Supuestos'!$F$15,0)))-((('01_Supuestos'!K31*$I211)*'01_Supuestos'!$F$11*($H211-'01_Supuestos'!$F$9))*'01_Supuestos'!$F$18)-($J211*'01_Supuestos'!K32)-(IF('01_Supuestos'!K30=MAX('01_Supuestos'!$C$30:$M$30),'01_Supuestos'!$F$19,0))-(MAX(0,(((('01_Supuestos'!K31*$I211)*'01_Supuestos'!$F$11*($H211-'01_Supuestos'!$F$9))-((('01_Supuestos'!K31*$I211)*'01_Supuestos'!$F$11*($H211-'01_Supuestos'!$F$9))*'01_Supuestos'!$F$12)-(('01_Supuestos'!K31*$I211)*'01_Supuestos'!$F$11*$K211)-(IF(('01_Supuestos'!K31*$I211)&gt;0,'01_Supuestos'!$F$15,0)))-($J211*'01_Supuestos'!K33)))*'01_Supuestos'!$F$16)</f>
        <v/>
      </c>
      <c r="AC211" s="101">
        <f>((('01_Supuestos'!L31*$I211)*'01_Supuestos'!$F$11*($H211-'01_Supuestos'!$F$9))-((('01_Supuestos'!L31*$I211)*'01_Supuestos'!$F$11*($H211-'01_Supuestos'!$F$9))*'01_Supuestos'!$F$12)-(('01_Supuestos'!L31*$I211)*'01_Supuestos'!$F$11*$K211)-(IF(('01_Supuestos'!L31*$I211)&gt;0,'01_Supuestos'!$F$15,0)))-((('01_Supuestos'!L31*$I211)*'01_Supuestos'!$F$11*($H211-'01_Supuestos'!$F$9))*'01_Supuestos'!$F$18)-($J211*'01_Supuestos'!L32)-(IF('01_Supuestos'!L30=MAX('01_Supuestos'!$C$30:$M$30),'01_Supuestos'!$F$19,0))-(MAX(0,(((('01_Supuestos'!L31*$I211)*'01_Supuestos'!$F$11*($H211-'01_Supuestos'!$F$9))-((('01_Supuestos'!L31*$I211)*'01_Supuestos'!$F$11*($H211-'01_Supuestos'!$F$9))*'01_Supuestos'!$F$12)-(('01_Supuestos'!L31*$I211)*'01_Supuestos'!$F$11*$K211)-(IF(('01_Supuestos'!L31*$I211)&gt;0,'01_Supuestos'!$F$15,0)))-($J211*'01_Supuestos'!L33)))*'01_Supuestos'!$F$16)</f>
        <v/>
      </c>
      <c r="AD211" s="101">
        <f>((('01_Supuestos'!M31*$I211)*'01_Supuestos'!$F$11*($H211-'01_Supuestos'!$F$9))-((('01_Supuestos'!M31*$I211)*'01_Supuestos'!$F$11*($H211-'01_Supuestos'!$F$9))*'01_Supuestos'!$F$12)-(('01_Supuestos'!M31*$I211)*'01_Supuestos'!$F$11*$K211)-(IF(('01_Supuestos'!M31*$I211)&gt;0,'01_Supuestos'!$F$15,0)))-((('01_Supuestos'!M31*$I211)*'01_Supuestos'!$F$11*($H211-'01_Supuestos'!$F$9))*'01_Supuestos'!$F$18)-($J211*'01_Supuestos'!M32)-(IF('01_Supuestos'!M30=MAX('01_Supuestos'!$C$30:$M$30),'01_Supuestos'!$F$19,0))-(MAX(0,(((('01_Supuestos'!M31*$I211)*'01_Supuestos'!$F$11*($H211-'01_Supuestos'!$F$9))-((('01_Supuestos'!M31*$I211)*'01_Supuestos'!$F$11*($H211-'01_Supuestos'!$F$9))*'01_Supuestos'!$F$12)-(('01_Supuestos'!M31*$I211)*'01_Supuestos'!$F$11*$K211)-(IF(('01_Supuestos'!M31*$I211)&gt;0,'01_Supuestos'!$F$15,0)))-($J211*'01_Supuestos'!M33)))*'01_Supuestos'!$F$16)</f>
        <v/>
      </c>
      <c r="AE211" s="101">
        <f>0</f>
        <v/>
      </c>
      <c r="AF211" s="108">
        <f>IF(S211&gt;R211,"Appraisal+Decision",IF(S211&lt;R211,"Develop Now","Indiferente"))</f>
        <v/>
      </c>
    </row>
    <row r="212">
      <c r="A212" s="6" t="n">
        <v>182</v>
      </c>
      <c r="B212" s="27">
        <f>RAND()</f>
        <v/>
      </c>
      <c r="C212" s="27">
        <f>RAND()</f>
        <v/>
      </c>
      <c r="D212" s="27">
        <f>RAND()</f>
        <v/>
      </c>
      <c r="E212" s="27">
        <f>RAND()</f>
        <v/>
      </c>
      <c r="F212" s="27">
        <f>RAND()</f>
        <v/>
      </c>
      <c r="G212" s="27">
        <f>RAND()</f>
        <v/>
      </c>
      <c r="H212" s="102">
        <f>IF(B212&lt;($B$11-$B$10)/($B$12-$B$10), $B$10+SQRT(B212*($B$11-$B$10)*($B$12-$B$10)), $B$12-SQRT((1-B212)*($B$12-$B$11)*($B$12-$B$10)))</f>
        <v/>
      </c>
      <c r="I212" s="27">
        <f>MAX(0.1,NORMINV(C212,$B$13,$B$14))</f>
        <v/>
      </c>
      <c r="J212" s="102">
        <f>'01_Supuestos'!$F$13*MAX(0.65,NORMINV(D212,1,$B$15))</f>
        <v/>
      </c>
      <c r="K212" s="102">
        <f>'01_Supuestos'!$F$14*MAX(0.6,NORMINV(E212,1,$B$16))</f>
        <v/>
      </c>
      <c r="L212" s="102">
        <f>--(F212&lt;=$B$5)</f>
        <v/>
      </c>
      <c r="M212" s="102">
        <f>IF(L212=1, IF(G212&lt;=$B$6, "+", "-"), IF(G212&lt;=(1-$B$7), "+", "-"))</f>
        <v/>
      </c>
      <c r="N212" s="103">
        <f>IF(M212="+",'05_Bayes_Arbol'!$B$16,'05_Bayes_Arbol'!$B$17)</f>
        <v/>
      </c>
      <c r="O212" s="102">
        <f>SUMPRODUCT(T212:AD212,'01_Supuestos'!$C$34:$M$34)</f>
        <v/>
      </c>
      <c r="P212" s="102">
        <f>N212*O212 + (1-N212)*$B$9</f>
        <v/>
      </c>
      <c r="Q212" s="102">
        <f>--(P212&gt;0)</f>
        <v/>
      </c>
      <c r="R212" s="102">
        <f>IF(L212=1,O212,$B$9)</f>
        <v/>
      </c>
      <c r="S212" s="102">
        <f>-$B$8 + IF(Q212=1, IF(L212=1,O212,$B$9), 0)</f>
        <v/>
      </c>
      <c r="T212" s="101">
        <f>((('01_Supuestos'!C31*$I212)*'01_Supuestos'!$F$11*($H212-'01_Supuestos'!$F$9))-((('01_Supuestos'!C31*$I212)*'01_Supuestos'!$F$11*($H212-'01_Supuestos'!$F$9))*'01_Supuestos'!$F$12)-(('01_Supuestos'!C31*$I212)*'01_Supuestos'!$F$11*$K212)-(IF(('01_Supuestos'!C31*$I212)&gt;0,'01_Supuestos'!$F$15,0)))-((('01_Supuestos'!C31*$I212)*'01_Supuestos'!$F$11*($H212-'01_Supuestos'!$F$9))*'01_Supuestos'!$F$18)-($J212*'01_Supuestos'!C32)-(IF('01_Supuestos'!C30=MAX('01_Supuestos'!$C$30:$M$30),'01_Supuestos'!$F$19,0))-(MAX(0,(((('01_Supuestos'!C31*$I212)*'01_Supuestos'!$F$11*($H212-'01_Supuestos'!$F$9))-((('01_Supuestos'!C31*$I212)*'01_Supuestos'!$F$11*($H212-'01_Supuestos'!$F$9))*'01_Supuestos'!$F$12)-(('01_Supuestos'!C31*$I212)*'01_Supuestos'!$F$11*$K212)-(IF(('01_Supuestos'!C31*$I212)&gt;0,'01_Supuestos'!$F$15,0)))-($J212*'01_Supuestos'!C33)))*'01_Supuestos'!$F$16)</f>
        <v/>
      </c>
      <c r="U212" s="101">
        <f>((('01_Supuestos'!D31*$I212)*'01_Supuestos'!$F$11*($H212-'01_Supuestos'!$F$9))-((('01_Supuestos'!D31*$I212)*'01_Supuestos'!$F$11*($H212-'01_Supuestos'!$F$9))*'01_Supuestos'!$F$12)-(('01_Supuestos'!D31*$I212)*'01_Supuestos'!$F$11*$K212)-(IF(('01_Supuestos'!D31*$I212)&gt;0,'01_Supuestos'!$F$15,0)))-((('01_Supuestos'!D31*$I212)*'01_Supuestos'!$F$11*($H212-'01_Supuestos'!$F$9))*'01_Supuestos'!$F$18)-($J212*'01_Supuestos'!D32)-(IF('01_Supuestos'!D30=MAX('01_Supuestos'!$C$30:$M$30),'01_Supuestos'!$F$19,0))-(MAX(0,(((('01_Supuestos'!D31*$I212)*'01_Supuestos'!$F$11*($H212-'01_Supuestos'!$F$9))-((('01_Supuestos'!D31*$I212)*'01_Supuestos'!$F$11*($H212-'01_Supuestos'!$F$9))*'01_Supuestos'!$F$12)-(('01_Supuestos'!D31*$I212)*'01_Supuestos'!$F$11*$K212)-(IF(('01_Supuestos'!D31*$I212)&gt;0,'01_Supuestos'!$F$15,0)))-($J212*'01_Supuestos'!D33)))*'01_Supuestos'!$F$16)</f>
        <v/>
      </c>
      <c r="V212" s="101">
        <f>((('01_Supuestos'!E31*$I212)*'01_Supuestos'!$F$11*($H212-'01_Supuestos'!$F$9))-((('01_Supuestos'!E31*$I212)*'01_Supuestos'!$F$11*($H212-'01_Supuestos'!$F$9))*'01_Supuestos'!$F$12)-(('01_Supuestos'!E31*$I212)*'01_Supuestos'!$F$11*$K212)-(IF(('01_Supuestos'!E31*$I212)&gt;0,'01_Supuestos'!$F$15,0)))-((('01_Supuestos'!E31*$I212)*'01_Supuestos'!$F$11*($H212-'01_Supuestos'!$F$9))*'01_Supuestos'!$F$18)-($J212*'01_Supuestos'!E32)-(IF('01_Supuestos'!E30=MAX('01_Supuestos'!$C$30:$M$30),'01_Supuestos'!$F$19,0))-(MAX(0,(((('01_Supuestos'!E31*$I212)*'01_Supuestos'!$F$11*($H212-'01_Supuestos'!$F$9))-((('01_Supuestos'!E31*$I212)*'01_Supuestos'!$F$11*($H212-'01_Supuestos'!$F$9))*'01_Supuestos'!$F$12)-(('01_Supuestos'!E31*$I212)*'01_Supuestos'!$F$11*$K212)-(IF(('01_Supuestos'!E31*$I212)&gt;0,'01_Supuestos'!$F$15,0)))-($J212*'01_Supuestos'!E33)))*'01_Supuestos'!$F$16)</f>
        <v/>
      </c>
      <c r="W212" s="101">
        <f>((('01_Supuestos'!F31*$I212)*'01_Supuestos'!$F$11*($H212-'01_Supuestos'!$F$9))-((('01_Supuestos'!F31*$I212)*'01_Supuestos'!$F$11*($H212-'01_Supuestos'!$F$9))*'01_Supuestos'!$F$12)-(('01_Supuestos'!F31*$I212)*'01_Supuestos'!$F$11*$K212)-(IF(('01_Supuestos'!F31*$I212)&gt;0,'01_Supuestos'!$F$15,0)))-((('01_Supuestos'!F31*$I212)*'01_Supuestos'!$F$11*($H212-'01_Supuestos'!$F$9))*'01_Supuestos'!$F$18)-($J212*'01_Supuestos'!F32)-(IF('01_Supuestos'!F30=MAX('01_Supuestos'!$C$30:$M$30),'01_Supuestos'!$F$19,0))-(MAX(0,(((('01_Supuestos'!F31*$I212)*'01_Supuestos'!$F$11*($H212-'01_Supuestos'!$F$9))-((('01_Supuestos'!F31*$I212)*'01_Supuestos'!$F$11*($H212-'01_Supuestos'!$F$9))*'01_Supuestos'!$F$12)-(('01_Supuestos'!F31*$I212)*'01_Supuestos'!$F$11*$K212)-(IF(('01_Supuestos'!F31*$I212)&gt;0,'01_Supuestos'!$F$15,0)))-($J212*'01_Supuestos'!F33)))*'01_Supuestos'!$F$16)</f>
        <v/>
      </c>
      <c r="X212" s="101">
        <f>((('01_Supuestos'!G31*$I212)*'01_Supuestos'!$F$11*($H212-'01_Supuestos'!$F$9))-((('01_Supuestos'!G31*$I212)*'01_Supuestos'!$F$11*($H212-'01_Supuestos'!$F$9))*'01_Supuestos'!$F$12)-(('01_Supuestos'!G31*$I212)*'01_Supuestos'!$F$11*$K212)-(IF(('01_Supuestos'!G31*$I212)&gt;0,'01_Supuestos'!$F$15,0)))-((('01_Supuestos'!G31*$I212)*'01_Supuestos'!$F$11*($H212-'01_Supuestos'!$F$9))*'01_Supuestos'!$F$18)-($J212*'01_Supuestos'!G32)-(IF('01_Supuestos'!G30=MAX('01_Supuestos'!$C$30:$M$30),'01_Supuestos'!$F$19,0))-(MAX(0,(((('01_Supuestos'!G31*$I212)*'01_Supuestos'!$F$11*($H212-'01_Supuestos'!$F$9))-((('01_Supuestos'!G31*$I212)*'01_Supuestos'!$F$11*($H212-'01_Supuestos'!$F$9))*'01_Supuestos'!$F$12)-(('01_Supuestos'!G31*$I212)*'01_Supuestos'!$F$11*$K212)-(IF(('01_Supuestos'!G31*$I212)&gt;0,'01_Supuestos'!$F$15,0)))-($J212*'01_Supuestos'!G33)))*'01_Supuestos'!$F$16)</f>
        <v/>
      </c>
      <c r="Y212" s="101">
        <f>((('01_Supuestos'!H31*$I212)*'01_Supuestos'!$F$11*($H212-'01_Supuestos'!$F$9))-((('01_Supuestos'!H31*$I212)*'01_Supuestos'!$F$11*($H212-'01_Supuestos'!$F$9))*'01_Supuestos'!$F$12)-(('01_Supuestos'!H31*$I212)*'01_Supuestos'!$F$11*$K212)-(IF(('01_Supuestos'!H31*$I212)&gt;0,'01_Supuestos'!$F$15,0)))-((('01_Supuestos'!H31*$I212)*'01_Supuestos'!$F$11*($H212-'01_Supuestos'!$F$9))*'01_Supuestos'!$F$18)-($J212*'01_Supuestos'!H32)-(IF('01_Supuestos'!H30=MAX('01_Supuestos'!$C$30:$M$30),'01_Supuestos'!$F$19,0))-(MAX(0,(((('01_Supuestos'!H31*$I212)*'01_Supuestos'!$F$11*($H212-'01_Supuestos'!$F$9))-((('01_Supuestos'!H31*$I212)*'01_Supuestos'!$F$11*($H212-'01_Supuestos'!$F$9))*'01_Supuestos'!$F$12)-(('01_Supuestos'!H31*$I212)*'01_Supuestos'!$F$11*$K212)-(IF(('01_Supuestos'!H31*$I212)&gt;0,'01_Supuestos'!$F$15,0)))-($J212*'01_Supuestos'!H33)))*'01_Supuestos'!$F$16)</f>
        <v/>
      </c>
      <c r="Z212" s="101">
        <f>((('01_Supuestos'!I31*$I212)*'01_Supuestos'!$F$11*($H212-'01_Supuestos'!$F$9))-((('01_Supuestos'!I31*$I212)*'01_Supuestos'!$F$11*($H212-'01_Supuestos'!$F$9))*'01_Supuestos'!$F$12)-(('01_Supuestos'!I31*$I212)*'01_Supuestos'!$F$11*$K212)-(IF(('01_Supuestos'!I31*$I212)&gt;0,'01_Supuestos'!$F$15,0)))-((('01_Supuestos'!I31*$I212)*'01_Supuestos'!$F$11*($H212-'01_Supuestos'!$F$9))*'01_Supuestos'!$F$18)-($J212*'01_Supuestos'!I32)-(IF('01_Supuestos'!I30=MAX('01_Supuestos'!$C$30:$M$30),'01_Supuestos'!$F$19,0))-(MAX(0,(((('01_Supuestos'!I31*$I212)*'01_Supuestos'!$F$11*($H212-'01_Supuestos'!$F$9))-((('01_Supuestos'!I31*$I212)*'01_Supuestos'!$F$11*($H212-'01_Supuestos'!$F$9))*'01_Supuestos'!$F$12)-(('01_Supuestos'!I31*$I212)*'01_Supuestos'!$F$11*$K212)-(IF(('01_Supuestos'!I31*$I212)&gt;0,'01_Supuestos'!$F$15,0)))-($J212*'01_Supuestos'!I33)))*'01_Supuestos'!$F$16)</f>
        <v/>
      </c>
      <c r="AA212" s="101">
        <f>((('01_Supuestos'!J31*$I212)*'01_Supuestos'!$F$11*($H212-'01_Supuestos'!$F$9))-((('01_Supuestos'!J31*$I212)*'01_Supuestos'!$F$11*($H212-'01_Supuestos'!$F$9))*'01_Supuestos'!$F$12)-(('01_Supuestos'!J31*$I212)*'01_Supuestos'!$F$11*$K212)-(IF(('01_Supuestos'!J31*$I212)&gt;0,'01_Supuestos'!$F$15,0)))-((('01_Supuestos'!J31*$I212)*'01_Supuestos'!$F$11*($H212-'01_Supuestos'!$F$9))*'01_Supuestos'!$F$18)-($J212*'01_Supuestos'!J32)-(IF('01_Supuestos'!J30=MAX('01_Supuestos'!$C$30:$M$30),'01_Supuestos'!$F$19,0))-(MAX(0,(((('01_Supuestos'!J31*$I212)*'01_Supuestos'!$F$11*($H212-'01_Supuestos'!$F$9))-((('01_Supuestos'!J31*$I212)*'01_Supuestos'!$F$11*($H212-'01_Supuestos'!$F$9))*'01_Supuestos'!$F$12)-(('01_Supuestos'!J31*$I212)*'01_Supuestos'!$F$11*$K212)-(IF(('01_Supuestos'!J31*$I212)&gt;0,'01_Supuestos'!$F$15,0)))-($J212*'01_Supuestos'!J33)))*'01_Supuestos'!$F$16)</f>
        <v/>
      </c>
      <c r="AB212" s="101">
        <f>((('01_Supuestos'!K31*$I212)*'01_Supuestos'!$F$11*($H212-'01_Supuestos'!$F$9))-((('01_Supuestos'!K31*$I212)*'01_Supuestos'!$F$11*($H212-'01_Supuestos'!$F$9))*'01_Supuestos'!$F$12)-(('01_Supuestos'!K31*$I212)*'01_Supuestos'!$F$11*$K212)-(IF(('01_Supuestos'!K31*$I212)&gt;0,'01_Supuestos'!$F$15,0)))-((('01_Supuestos'!K31*$I212)*'01_Supuestos'!$F$11*($H212-'01_Supuestos'!$F$9))*'01_Supuestos'!$F$18)-($J212*'01_Supuestos'!K32)-(IF('01_Supuestos'!K30=MAX('01_Supuestos'!$C$30:$M$30),'01_Supuestos'!$F$19,0))-(MAX(0,(((('01_Supuestos'!K31*$I212)*'01_Supuestos'!$F$11*($H212-'01_Supuestos'!$F$9))-((('01_Supuestos'!K31*$I212)*'01_Supuestos'!$F$11*($H212-'01_Supuestos'!$F$9))*'01_Supuestos'!$F$12)-(('01_Supuestos'!K31*$I212)*'01_Supuestos'!$F$11*$K212)-(IF(('01_Supuestos'!K31*$I212)&gt;0,'01_Supuestos'!$F$15,0)))-($J212*'01_Supuestos'!K33)))*'01_Supuestos'!$F$16)</f>
        <v/>
      </c>
      <c r="AC212" s="101">
        <f>((('01_Supuestos'!L31*$I212)*'01_Supuestos'!$F$11*($H212-'01_Supuestos'!$F$9))-((('01_Supuestos'!L31*$I212)*'01_Supuestos'!$F$11*($H212-'01_Supuestos'!$F$9))*'01_Supuestos'!$F$12)-(('01_Supuestos'!L31*$I212)*'01_Supuestos'!$F$11*$K212)-(IF(('01_Supuestos'!L31*$I212)&gt;0,'01_Supuestos'!$F$15,0)))-((('01_Supuestos'!L31*$I212)*'01_Supuestos'!$F$11*($H212-'01_Supuestos'!$F$9))*'01_Supuestos'!$F$18)-($J212*'01_Supuestos'!L32)-(IF('01_Supuestos'!L30=MAX('01_Supuestos'!$C$30:$M$30),'01_Supuestos'!$F$19,0))-(MAX(0,(((('01_Supuestos'!L31*$I212)*'01_Supuestos'!$F$11*($H212-'01_Supuestos'!$F$9))-((('01_Supuestos'!L31*$I212)*'01_Supuestos'!$F$11*($H212-'01_Supuestos'!$F$9))*'01_Supuestos'!$F$12)-(('01_Supuestos'!L31*$I212)*'01_Supuestos'!$F$11*$K212)-(IF(('01_Supuestos'!L31*$I212)&gt;0,'01_Supuestos'!$F$15,0)))-($J212*'01_Supuestos'!L33)))*'01_Supuestos'!$F$16)</f>
        <v/>
      </c>
      <c r="AD212" s="101">
        <f>((('01_Supuestos'!M31*$I212)*'01_Supuestos'!$F$11*($H212-'01_Supuestos'!$F$9))-((('01_Supuestos'!M31*$I212)*'01_Supuestos'!$F$11*($H212-'01_Supuestos'!$F$9))*'01_Supuestos'!$F$12)-(('01_Supuestos'!M31*$I212)*'01_Supuestos'!$F$11*$K212)-(IF(('01_Supuestos'!M31*$I212)&gt;0,'01_Supuestos'!$F$15,0)))-((('01_Supuestos'!M31*$I212)*'01_Supuestos'!$F$11*($H212-'01_Supuestos'!$F$9))*'01_Supuestos'!$F$18)-($J212*'01_Supuestos'!M32)-(IF('01_Supuestos'!M30=MAX('01_Supuestos'!$C$30:$M$30),'01_Supuestos'!$F$19,0))-(MAX(0,(((('01_Supuestos'!M31*$I212)*'01_Supuestos'!$F$11*($H212-'01_Supuestos'!$F$9))-((('01_Supuestos'!M31*$I212)*'01_Supuestos'!$F$11*($H212-'01_Supuestos'!$F$9))*'01_Supuestos'!$F$12)-(('01_Supuestos'!M31*$I212)*'01_Supuestos'!$F$11*$K212)-(IF(('01_Supuestos'!M31*$I212)&gt;0,'01_Supuestos'!$F$15,0)))-($J212*'01_Supuestos'!M33)))*'01_Supuestos'!$F$16)</f>
        <v/>
      </c>
      <c r="AE212" s="101">
        <f>0</f>
        <v/>
      </c>
      <c r="AF212" s="108">
        <f>IF(S212&gt;R212,"Appraisal+Decision",IF(S212&lt;R212,"Develop Now","Indiferente"))</f>
        <v/>
      </c>
    </row>
    <row r="213">
      <c r="A213" s="6" t="n">
        <v>183</v>
      </c>
      <c r="B213" s="27">
        <f>RAND()</f>
        <v/>
      </c>
      <c r="C213" s="27">
        <f>RAND()</f>
        <v/>
      </c>
      <c r="D213" s="27">
        <f>RAND()</f>
        <v/>
      </c>
      <c r="E213" s="27">
        <f>RAND()</f>
        <v/>
      </c>
      <c r="F213" s="27">
        <f>RAND()</f>
        <v/>
      </c>
      <c r="G213" s="27">
        <f>RAND()</f>
        <v/>
      </c>
      <c r="H213" s="102">
        <f>IF(B213&lt;($B$11-$B$10)/($B$12-$B$10), $B$10+SQRT(B213*($B$11-$B$10)*($B$12-$B$10)), $B$12-SQRT((1-B213)*($B$12-$B$11)*($B$12-$B$10)))</f>
        <v/>
      </c>
      <c r="I213" s="27">
        <f>MAX(0.1,NORMINV(C213,$B$13,$B$14))</f>
        <v/>
      </c>
      <c r="J213" s="102">
        <f>'01_Supuestos'!$F$13*MAX(0.65,NORMINV(D213,1,$B$15))</f>
        <v/>
      </c>
      <c r="K213" s="102">
        <f>'01_Supuestos'!$F$14*MAX(0.6,NORMINV(E213,1,$B$16))</f>
        <v/>
      </c>
      <c r="L213" s="102">
        <f>--(F213&lt;=$B$5)</f>
        <v/>
      </c>
      <c r="M213" s="102">
        <f>IF(L213=1, IF(G213&lt;=$B$6, "+", "-"), IF(G213&lt;=(1-$B$7), "+", "-"))</f>
        <v/>
      </c>
      <c r="N213" s="103">
        <f>IF(M213="+",'05_Bayes_Arbol'!$B$16,'05_Bayes_Arbol'!$B$17)</f>
        <v/>
      </c>
      <c r="O213" s="102">
        <f>SUMPRODUCT(T213:AD213,'01_Supuestos'!$C$34:$M$34)</f>
        <v/>
      </c>
      <c r="P213" s="102">
        <f>N213*O213 + (1-N213)*$B$9</f>
        <v/>
      </c>
      <c r="Q213" s="102">
        <f>--(P213&gt;0)</f>
        <v/>
      </c>
      <c r="R213" s="102">
        <f>IF(L213=1,O213,$B$9)</f>
        <v/>
      </c>
      <c r="S213" s="102">
        <f>-$B$8 + IF(Q213=1, IF(L213=1,O213,$B$9), 0)</f>
        <v/>
      </c>
      <c r="T213" s="101">
        <f>((('01_Supuestos'!C31*$I213)*'01_Supuestos'!$F$11*($H213-'01_Supuestos'!$F$9))-((('01_Supuestos'!C31*$I213)*'01_Supuestos'!$F$11*($H213-'01_Supuestos'!$F$9))*'01_Supuestos'!$F$12)-(('01_Supuestos'!C31*$I213)*'01_Supuestos'!$F$11*$K213)-(IF(('01_Supuestos'!C31*$I213)&gt;0,'01_Supuestos'!$F$15,0)))-((('01_Supuestos'!C31*$I213)*'01_Supuestos'!$F$11*($H213-'01_Supuestos'!$F$9))*'01_Supuestos'!$F$18)-($J213*'01_Supuestos'!C32)-(IF('01_Supuestos'!C30=MAX('01_Supuestos'!$C$30:$M$30),'01_Supuestos'!$F$19,0))-(MAX(0,(((('01_Supuestos'!C31*$I213)*'01_Supuestos'!$F$11*($H213-'01_Supuestos'!$F$9))-((('01_Supuestos'!C31*$I213)*'01_Supuestos'!$F$11*($H213-'01_Supuestos'!$F$9))*'01_Supuestos'!$F$12)-(('01_Supuestos'!C31*$I213)*'01_Supuestos'!$F$11*$K213)-(IF(('01_Supuestos'!C31*$I213)&gt;0,'01_Supuestos'!$F$15,0)))-($J213*'01_Supuestos'!C33)))*'01_Supuestos'!$F$16)</f>
        <v/>
      </c>
      <c r="U213" s="101">
        <f>((('01_Supuestos'!D31*$I213)*'01_Supuestos'!$F$11*($H213-'01_Supuestos'!$F$9))-((('01_Supuestos'!D31*$I213)*'01_Supuestos'!$F$11*($H213-'01_Supuestos'!$F$9))*'01_Supuestos'!$F$12)-(('01_Supuestos'!D31*$I213)*'01_Supuestos'!$F$11*$K213)-(IF(('01_Supuestos'!D31*$I213)&gt;0,'01_Supuestos'!$F$15,0)))-((('01_Supuestos'!D31*$I213)*'01_Supuestos'!$F$11*($H213-'01_Supuestos'!$F$9))*'01_Supuestos'!$F$18)-($J213*'01_Supuestos'!D32)-(IF('01_Supuestos'!D30=MAX('01_Supuestos'!$C$30:$M$30),'01_Supuestos'!$F$19,0))-(MAX(0,(((('01_Supuestos'!D31*$I213)*'01_Supuestos'!$F$11*($H213-'01_Supuestos'!$F$9))-((('01_Supuestos'!D31*$I213)*'01_Supuestos'!$F$11*($H213-'01_Supuestos'!$F$9))*'01_Supuestos'!$F$12)-(('01_Supuestos'!D31*$I213)*'01_Supuestos'!$F$11*$K213)-(IF(('01_Supuestos'!D31*$I213)&gt;0,'01_Supuestos'!$F$15,0)))-($J213*'01_Supuestos'!D33)))*'01_Supuestos'!$F$16)</f>
        <v/>
      </c>
      <c r="V213" s="101">
        <f>((('01_Supuestos'!E31*$I213)*'01_Supuestos'!$F$11*($H213-'01_Supuestos'!$F$9))-((('01_Supuestos'!E31*$I213)*'01_Supuestos'!$F$11*($H213-'01_Supuestos'!$F$9))*'01_Supuestos'!$F$12)-(('01_Supuestos'!E31*$I213)*'01_Supuestos'!$F$11*$K213)-(IF(('01_Supuestos'!E31*$I213)&gt;0,'01_Supuestos'!$F$15,0)))-((('01_Supuestos'!E31*$I213)*'01_Supuestos'!$F$11*($H213-'01_Supuestos'!$F$9))*'01_Supuestos'!$F$18)-($J213*'01_Supuestos'!E32)-(IF('01_Supuestos'!E30=MAX('01_Supuestos'!$C$30:$M$30),'01_Supuestos'!$F$19,0))-(MAX(0,(((('01_Supuestos'!E31*$I213)*'01_Supuestos'!$F$11*($H213-'01_Supuestos'!$F$9))-((('01_Supuestos'!E31*$I213)*'01_Supuestos'!$F$11*($H213-'01_Supuestos'!$F$9))*'01_Supuestos'!$F$12)-(('01_Supuestos'!E31*$I213)*'01_Supuestos'!$F$11*$K213)-(IF(('01_Supuestos'!E31*$I213)&gt;0,'01_Supuestos'!$F$15,0)))-($J213*'01_Supuestos'!E33)))*'01_Supuestos'!$F$16)</f>
        <v/>
      </c>
      <c r="W213" s="101">
        <f>((('01_Supuestos'!F31*$I213)*'01_Supuestos'!$F$11*($H213-'01_Supuestos'!$F$9))-((('01_Supuestos'!F31*$I213)*'01_Supuestos'!$F$11*($H213-'01_Supuestos'!$F$9))*'01_Supuestos'!$F$12)-(('01_Supuestos'!F31*$I213)*'01_Supuestos'!$F$11*$K213)-(IF(('01_Supuestos'!F31*$I213)&gt;0,'01_Supuestos'!$F$15,0)))-((('01_Supuestos'!F31*$I213)*'01_Supuestos'!$F$11*($H213-'01_Supuestos'!$F$9))*'01_Supuestos'!$F$18)-($J213*'01_Supuestos'!F32)-(IF('01_Supuestos'!F30=MAX('01_Supuestos'!$C$30:$M$30),'01_Supuestos'!$F$19,0))-(MAX(0,(((('01_Supuestos'!F31*$I213)*'01_Supuestos'!$F$11*($H213-'01_Supuestos'!$F$9))-((('01_Supuestos'!F31*$I213)*'01_Supuestos'!$F$11*($H213-'01_Supuestos'!$F$9))*'01_Supuestos'!$F$12)-(('01_Supuestos'!F31*$I213)*'01_Supuestos'!$F$11*$K213)-(IF(('01_Supuestos'!F31*$I213)&gt;0,'01_Supuestos'!$F$15,0)))-($J213*'01_Supuestos'!F33)))*'01_Supuestos'!$F$16)</f>
        <v/>
      </c>
      <c r="X213" s="101">
        <f>((('01_Supuestos'!G31*$I213)*'01_Supuestos'!$F$11*($H213-'01_Supuestos'!$F$9))-((('01_Supuestos'!G31*$I213)*'01_Supuestos'!$F$11*($H213-'01_Supuestos'!$F$9))*'01_Supuestos'!$F$12)-(('01_Supuestos'!G31*$I213)*'01_Supuestos'!$F$11*$K213)-(IF(('01_Supuestos'!G31*$I213)&gt;0,'01_Supuestos'!$F$15,0)))-((('01_Supuestos'!G31*$I213)*'01_Supuestos'!$F$11*($H213-'01_Supuestos'!$F$9))*'01_Supuestos'!$F$18)-($J213*'01_Supuestos'!G32)-(IF('01_Supuestos'!G30=MAX('01_Supuestos'!$C$30:$M$30),'01_Supuestos'!$F$19,0))-(MAX(0,(((('01_Supuestos'!G31*$I213)*'01_Supuestos'!$F$11*($H213-'01_Supuestos'!$F$9))-((('01_Supuestos'!G31*$I213)*'01_Supuestos'!$F$11*($H213-'01_Supuestos'!$F$9))*'01_Supuestos'!$F$12)-(('01_Supuestos'!G31*$I213)*'01_Supuestos'!$F$11*$K213)-(IF(('01_Supuestos'!G31*$I213)&gt;0,'01_Supuestos'!$F$15,0)))-($J213*'01_Supuestos'!G33)))*'01_Supuestos'!$F$16)</f>
        <v/>
      </c>
      <c r="Y213" s="101">
        <f>((('01_Supuestos'!H31*$I213)*'01_Supuestos'!$F$11*($H213-'01_Supuestos'!$F$9))-((('01_Supuestos'!H31*$I213)*'01_Supuestos'!$F$11*($H213-'01_Supuestos'!$F$9))*'01_Supuestos'!$F$12)-(('01_Supuestos'!H31*$I213)*'01_Supuestos'!$F$11*$K213)-(IF(('01_Supuestos'!H31*$I213)&gt;0,'01_Supuestos'!$F$15,0)))-((('01_Supuestos'!H31*$I213)*'01_Supuestos'!$F$11*($H213-'01_Supuestos'!$F$9))*'01_Supuestos'!$F$18)-($J213*'01_Supuestos'!H32)-(IF('01_Supuestos'!H30=MAX('01_Supuestos'!$C$30:$M$30),'01_Supuestos'!$F$19,0))-(MAX(0,(((('01_Supuestos'!H31*$I213)*'01_Supuestos'!$F$11*($H213-'01_Supuestos'!$F$9))-((('01_Supuestos'!H31*$I213)*'01_Supuestos'!$F$11*($H213-'01_Supuestos'!$F$9))*'01_Supuestos'!$F$12)-(('01_Supuestos'!H31*$I213)*'01_Supuestos'!$F$11*$K213)-(IF(('01_Supuestos'!H31*$I213)&gt;0,'01_Supuestos'!$F$15,0)))-($J213*'01_Supuestos'!H33)))*'01_Supuestos'!$F$16)</f>
        <v/>
      </c>
      <c r="Z213" s="101">
        <f>((('01_Supuestos'!I31*$I213)*'01_Supuestos'!$F$11*($H213-'01_Supuestos'!$F$9))-((('01_Supuestos'!I31*$I213)*'01_Supuestos'!$F$11*($H213-'01_Supuestos'!$F$9))*'01_Supuestos'!$F$12)-(('01_Supuestos'!I31*$I213)*'01_Supuestos'!$F$11*$K213)-(IF(('01_Supuestos'!I31*$I213)&gt;0,'01_Supuestos'!$F$15,0)))-((('01_Supuestos'!I31*$I213)*'01_Supuestos'!$F$11*($H213-'01_Supuestos'!$F$9))*'01_Supuestos'!$F$18)-($J213*'01_Supuestos'!I32)-(IF('01_Supuestos'!I30=MAX('01_Supuestos'!$C$30:$M$30),'01_Supuestos'!$F$19,0))-(MAX(0,(((('01_Supuestos'!I31*$I213)*'01_Supuestos'!$F$11*($H213-'01_Supuestos'!$F$9))-((('01_Supuestos'!I31*$I213)*'01_Supuestos'!$F$11*($H213-'01_Supuestos'!$F$9))*'01_Supuestos'!$F$12)-(('01_Supuestos'!I31*$I213)*'01_Supuestos'!$F$11*$K213)-(IF(('01_Supuestos'!I31*$I213)&gt;0,'01_Supuestos'!$F$15,0)))-($J213*'01_Supuestos'!I33)))*'01_Supuestos'!$F$16)</f>
        <v/>
      </c>
      <c r="AA213" s="101">
        <f>((('01_Supuestos'!J31*$I213)*'01_Supuestos'!$F$11*($H213-'01_Supuestos'!$F$9))-((('01_Supuestos'!J31*$I213)*'01_Supuestos'!$F$11*($H213-'01_Supuestos'!$F$9))*'01_Supuestos'!$F$12)-(('01_Supuestos'!J31*$I213)*'01_Supuestos'!$F$11*$K213)-(IF(('01_Supuestos'!J31*$I213)&gt;0,'01_Supuestos'!$F$15,0)))-((('01_Supuestos'!J31*$I213)*'01_Supuestos'!$F$11*($H213-'01_Supuestos'!$F$9))*'01_Supuestos'!$F$18)-($J213*'01_Supuestos'!J32)-(IF('01_Supuestos'!J30=MAX('01_Supuestos'!$C$30:$M$30),'01_Supuestos'!$F$19,0))-(MAX(0,(((('01_Supuestos'!J31*$I213)*'01_Supuestos'!$F$11*($H213-'01_Supuestos'!$F$9))-((('01_Supuestos'!J31*$I213)*'01_Supuestos'!$F$11*($H213-'01_Supuestos'!$F$9))*'01_Supuestos'!$F$12)-(('01_Supuestos'!J31*$I213)*'01_Supuestos'!$F$11*$K213)-(IF(('01_Supuestos'!J31*$I213)&gt;0,'01_Supuestos'!$F$15,0)))-($J213*'01_Supuestos'!J33)))*'01_Supuestos'!$F$16)</f>
        <v/>
      </c>
      <c r="AB213" s="101">
        <f>((('01_Supuestos'!K31*$I213)*'01_Supuestos'!$F$11*($H213-'01_Supuestos'!$F$9))-((('01_Supuestos'!K31*$I213)*'01_Supuestos'!$F$11*($H213-'01_Supuestos'!$F$9))*'01_Supuestos'!$F$12)-(('01_Supuestos'!K31*$I213)*'01_Supuestos'!$F$11*$K213)-(IF(('01_Supuestos'!K31*$I213)&gt;0,'01_Supuestos'!$F$15,0)))-((('01_Supuestos'!K31*$I213)*'01_Supuestos'!$F$11*($H213-'01_Supuestos'!$F$9))*'01_Supuestos'!$F$18)-($J213*'01_Supuestos'!K32)-(IF('01_Supuestos'!K30=MAX('01_Supuestos'!$C$30:$M$30),'01_Supuestos'!$F$19,0))-(MAX(0,(((('01_Supuestos'!K31*$I213)*'01_Supuestos'!$F$11*($H213-'01_Supuestos'!$F$9))-((('01_Supuestos'!K31*$I213)*'01_Supuestos'!$F$11*($H213-'01_Supuestos'!$F$9))*'01_Supuestos'!$F$12)-(('01_Supuestos'!K31*$I213)*'01_Supuestos'!$F$11*$K213)-(IF(('01_Supuestos'!K31*$I213)&gt;0,'01_Supuestos'!$F$15,0)))-($J213*'01_Supuestos'!K33)))*'01_Supuestos'!$F$16)</f>
        <v/>
      </c>
      <c r="AC213" s="101">
        <f>((('01_Supuestos'!L31*$I213)*'01_Supuestos'!$F$11*($H213-'01_Supuestos'!$F$9))-((('01_Supuestos'!L31*$I213)*'01_Supuestos'!$F$11*($H213-'01_Supuestos'!$F$9))*'01_Supuestos'!$F$12)-(('01_Supuestos'!L31*$I213)*'01_Supuestos'!$F$11*$K213)-(IF(('01_Supuestos'!L31*$I213)&gt;0,'01_Supuestos'!$F$15,0)))-((('01_Supuestos'!L31*$I213)*'01_Supuestos'!$F$11*($H213-'01_Supuestos'!$F$9))*'01_Supuestos'!$F$18)-($J213*'01_Supuestos'!L32)-(IF('01_Supuestos'!L30=MAX('01_Supuestos'!$C$30:$M$30),'01_Supuestos'!$F$19,0))-(MAX(0,(((('01_Supuestos'!L31*$I213)*'01_Supuestos'!$F$11*($H213-'01_Supuestos'!$F$9))-((('01_Supuestos'!L31*$I213)*'01_Supuestos'!$F$11*($H213-'01_Supuestos'!$F$9))*'01_Supuestos'!$F$12)-(('01_Supuestos'!L31*$I213)*'01_Supuestos'!$F$11*$K213)-(IF(('01_Supuestos'!L31*$I213)&gt;0,'01_Supuestos'!$F$15,0)))-($J213*'01_Supuestos'!L33)))*'01_Supuestos'!$F$16)</f>
        <v/>
      </c>
      <c r="AD213" s="101">
        <f>((('01_Supuestos'!M31*$I213)*'01_Supuestos'!$F$11*($H213-'01_Supuestos'!$F$9))-((('01_Supuestos'!M31*$I213)*'01_Supuestos'!$F$11*($H213-'01_Supuestos'!$F$9))*'01_Supuestos'!$F$12)-(('01_Supuestos'!M31*$I213)*'01_Supuestos'!$F$11*$K213)-(IF(('01_Supuestos'!M31*$I213)&gt;0,'01_Supuestos'!$F$15,0)))-((('01_Supuestos'!M31*$I213)*'01_Supuestos'!$F$11*($H213-'01_Supuestos'!$F$9))*'01_Supuestos'!$F$18)-($J213*'01_Supuestos'!M32)-(IF('01_Supuestos'!M30=MAX('01_Supuestos'!$C$30:$M$30),'01_Supuestos'!$F$19,0))-(MAX(0,(((('01_Supuestos'!M31*$I213)*'01_Supuestos'!$F$11*($H213-'01_Supuestos'!$F$9))-((('01_Supuestos'!M31*$I213)*'01_Supuestos'!$F$11*($H213-'01_Supuestos'!$F$9))*'01_Supuestos'!$F$12)-(('01_Supuestos'!M31*$I213)*'01_Supuestos'!$F$11*$K213)-(IF(('01_Supuestos'!M31*$I213)&gt;0,'01_Supuestos'!$F$15,0)))-($J213*'01_Supuestos'!M33)))*'01_Supuestos'!$F$16)</f>
        <v/>
      </c>
      <c r="AE213" s="101">
        <f>0</f>
        <v/>
      </c>
      <c r="AF213" s="108">
        <f>IF(S213&gt;R213,"Appraisal+Decision",IF(S213&lt;R213,"Develop Now","Indiferente"))</f>
        <v/>
      </c>
    </row>
    <row r="214">
      <c r="A214" s="6" t="n">
        <v>184</v>
      </c>
      <c r="B214" s="27">
        <f>RAND()</f>
        <v/>
      </c>
      <c r="C214" s="27">
        <f>RAND()</f>
        <v/>
      </c>
      <c r="D214" s="27">
        <f>RAND()</f>
        <v/>
      </c>
      <c r="E214" s="27">
        <f>RAND()</f>
        <v/>
      </c>
      <c r="F214" s="27">
        <f>RAND()</f>
        <v/>
      </c>
      <c r="G214" s="27">
        <f>RAND()</f>
        <v/>
      </c>
      <c r="H214" s="102">
        <f>IF(B214&lt;($B$11-$B$10)/($B$12-$B$10), $B$10+SQRT(B214*($B$11-$B$10)*($B$12-$B$10)), $B$12-SQRT((1-B214)*($B$12-$B$11)*($B$12-$B$10)))</f>
        <v/>
      </c>
      <c r="I214" s="27">
        <f>MAX(0.1,NORMINV(C214,$B$13,$B$14))</f>
        <v/>
      </c>
      <c r="J214" s="102">
        <f>'01_Supuestos'!$F$13*MAX(0.65,NORMINV(D214,1,$B$15))</f>
        <v/>
      </c>
      <c r="K214" s="102">
        <f>'01_Supuestos'!$F$14*MAX(0.6,NORMINV(E214,1,$B$16))</f>
        <v/>
      </c>
      <c r="L214" s="102">
        <f>--(F214&lt;=$B$5)</f>
        <v/>
      </c>
      <c r="M214" s="102">
        <f>IF(L214=1, IF(G214&lt;=$B$6, "+", "-"), IF(G214&lt;=(1-$B$7), "+", "-"))</f>
        <v/>
      </c>
      <c r="N214" s="103">
        <f>IF(M214="+",'05_Bayes_Arbol'!$B$16,'05_Bayes_Arbol'!$B$17)</f>
        <v/>
      </c>
      <c r="O214" s="102">
        <f>SUMPRODUCT(T214:AD214,'01_Supuestos'!$C$34:$M$34)</f>
        <v/>
      </c>
      <c r="P214" s="102">
        <f>N214*O214 + (1-N214)*$B$9</f>
        <v/>
      </c>
      <c r="Q214" s="102">
        <f>--(P214&gt;0)</f>
        <v/>
      </c>
      <c r="R214" s="102">
        <f>IF(L214=1,O214,$B$9)</f>
        <v/>
      </c>
      <c r="S214" s="102">
        <f>-$B$8 + IF(Q214=1, IF(L214=1,O214,$B$9), 0)</f>
        <v/>
      </c>
      <c r="T214" s="101">
        <f>((('01_Supuestos'!C31*$I214)*'01_Supuestos'!$F$11*($H214-'01_Supuestos'!$F$9))-((('01_Supuestos'!C31*$I214)*'01_Supuestos'!$F$11*($H214-'01_Supuestos'!$F$9))*'01_Supuestos'!$F$12)-(('01_Supuestos'!C31*$I214)*'01_Supuestos'!$F$11*$K214)-(IF(('01_Supuestos'!C31*$I214)&gt;0,'01_Supuestos'!$F$15,0)))-((('01_Supuestos'!C31*$I214)*'01_Supuestos'!$F$11*($H214-'01_Supuestos'!$F$9))*'01_Supuestos'!$F$18)-($J214*'01_Supuestos'!C32)-(IF('01_Supuestos'!C30=MAX('01_Supuestos'!$C$30:$M$30),'01_Supuestos'!$F$19,0))-(MAX(0,(((('01_Supuestos'!C31*$I214)*'01_Supuestos'!$F$11*($H214-'01_Supuestos'!$F$9))-((('01_Supuestos'!C31*$I214)*'01_Supuestos'!$F$11*($H214-'01_Supuestos'!$F$9))*'01_Supuestos'!$F$12)-(('01_Supuestos'!C31*$I214)*'01_Supuestos'!$F$11*$K214)-(IF(('01_Supuestos'!C31*$I214)&gt;0,'01_Supuestos'!$F$15,0)))-($J214*'01_Supuestos'!C33)))*'01_Supuestos'!$F$16)</f>
        <v/>
      </c>
      <c r="U214" s="101">
        <f>((('01_Supuestos'!D31*$I214)*'01_Supuestos'!$F$11*($H214-'01_Supuestos'!$F$9))-((('01_Supuestos'!D31*$I214)*'01_Supuestos'!$F$11*($H214-'01_Supuestos'!$F$9))*'01_Supuestos'!$F$12)-(('01_Supuestos'!D31*$I214)*'01_Supuestos'!$F$11*$K214)-(IF(('01_Supuestos'!D31*$I214)&gt;0,'01_Supuestos'!$F$15,0)))-((('01_Supuestos'!D31*$I214)*'01_Supuestos'!$F$11*($H214-'01_Supuestos'!$F$9))*'01_Supuestos'!$F$18)-($J214*'01_Supuestos'!D32)-(IF('01_Supuestos'!D30=MAX('01_Supuestos'!$C$30:$M$30),'01_Supuestos'!$F$19,0))-(MAX(0,(((('01_Supuestos'!D31*$I214)*'01_Supuestos'!$F$11*($H214-'01_Supuestos'!$F$9))-((('01_Supuestos'!D31*$I214)*'01_Supuestos'!$F$11*($H214-'01_Supuestos'!$F$9))*'01_Supuestos'!$F$12)-(('01_Supuestos'!D31*$I214)*'01_Supuestos'!$F$11*$K214)-(IF(('01_Supuestos'!D31*$I214)&gt;0,'01_Supuestos'!$F$15,0)))-($J214*'01_Supuestos'!D33)))*'01_Supuestos'!$F$16)</f>
        <v/>
      </c>
      <c r="V214" s="101">
        <f>((('01_Supuestos'!E31*$I214)*'01_Supuestos'!$F$11*($H214-'01_Supuestos'!$F$9))-((('01_Supuestos'!E31*$I214)*'01_Supuestos'!$F$11*($H214-'01_Supuestos'!$F$9))*'01_Supuestos'!$F$12)-(('01_Supuestos'!E31*$I214)*'01_Supuestos'!$F$11*$K214)-(IF(('01_Supuestos'!E31*$I214)&gt;0,'01_Supuestos'!$F$15,0)))-((('01_Supuestos'!E31*$I214)*'01_Supuestos'!$F$11*($H214-'01_Supuestos'!$F$9))*'01_Supuestos'!$F$18)-($J214*'01_Supuestos'!E32)-(IF('01_Supuestos'!E30=MAX('01_Supuestos'!$C$30:$M$30),'01_Supuestos'!$F$19,0))-(MAX(0,(((('01_Supuestos'!E31*$I214)*'01_Supuestos'!$F$11*($H214-'01_Supuestos'!$F$9))-((('01_Supuestos'!E31*$I214)*'01_Supuestos'!$F$11*($H214-'01_Supuestos'!$F$9))*'01_Supuestos'!$F$12)-(('01_Supuestos'!E31*$I214)*'01_Supuestos'!$F$11*$K214)-(IF(('01_Supuestos'!E31*$I214)&gt;0,'01_Supuestos'!$F$15,0)))-($J214*'01_Supuestos'!E33)))*'01_Supuestos'!$F$16)</f>
        <v/>
      </c>
      <c r="W214" s="101">
        <f>((('01_Supuestos'!F31*$I214)*'01_Supuestos'!$F$11*($H214-'01_Supuestos'!$F$9))-((('01_Supuestos'!F31*$I214)*'01_Supuestos'!$F$11*($H214-'01_Supuestos'!$F$9))*'01_Supuestos'!$F$12)-(('01_Supuestos'!F31*$I214)*'01_Supuestos'!$F$11*$K214)-(IF(('01_Supuestos'!F31*$I214)&gt;0,'01_Supuestos'!$F$15,0)))-((('01_Supuestos'!F31*$I214)*'01_Supuestos'!$F$11*($H214-'01_Supuestos'!$F$9))*'01_Supuestos'!$F$18)-($J214*'01_Supuestos'!F32)-(IF('01_Supuestos'!F30=MAX('01_Supuestos'!$C$30:$M$30),'01_Supuestos'!$F$19,0))-(MAX(0,(((('01_Supuestos'!F31*$I214)*'01_Supuestos'!$F$11*($H214-'01_Supuestos'!$F$9))-((('01_Supuestos'!F31*$I214)*'01_Supuestos'!$F$11*($H214-'01_Supuestos'!$F$9))*'01_Supuestos'!$F$12)-(('01_Supuestos'!F31*$I214)*'01_Supuestos'!$F$11*$K214)-(IF(('01_Supuestos'!F31*$I214)&gt;0,'01_Supuestos'!$F$15,0)))-($J214*'01_Supuestos'!F33)))*'01_Supuestos'!$F$16)</f>
        <v/>
      </c>
      <c r="X214" s="101">
        <f>((('01_Supuestos'!G31*$I214)*'01_Supuestos'!$F$11*($H214-'01_Supuestos'!$F$9))-((('01_Supuestos'!G31*$I214)*'01_Supuestos'!$F$11*($H214-'01_Supuestos'!$F$9))*'01_Supuestos'!$F$12)-(('01_Supuestos'!G31*$I214)*'01_Supuestos'!$F$11*$K214)-(IF(('01_Supuestos'!G31*$I214)&gt;0,'01_Supuestos'!$F$15,0)))-((('01_Supuestos'!G31*$I214)*'01_Supuestos'!$F$11*($H214-'01_Supuestos'!$F$9))*'01_Supuestos'!$F$18)-($J214*'01_Supuestos'!G32)-(IF('01_Supuestos'!G30=MAX('01_Supuestos'!$C$30:$M$30),'01_Supuestos'!$F$19,0))-(MAX(0,(((('01_Supuestos'!G31*$I214)*'01_Supuestos'!$F$11*($H214-'01_Supuestos'!$F$9))-((('01_Supuestos'!G31*$I214)*'01_Supuestos'!$F$11*($H214-'01_Supuestos'!$F$9))*'01_Supuestos'!$F$12)-(('01_Supuestos'!G31*$I214)*'01_Supuestos'!$F$11*$K214)-(IF(('01_Supuestos'!G31*$I214)&gt;0,'01_Supuestos'!$F$15,0)))-($J214*'01_Supuestos'!G33)))*'01_Supuestos'!$F$16)</f>
        <v/>
      </c>
      <c r="Y214" s="101">
        <f>((('01_Supuestos'!H31*$I214)*'01_Supuestos'!$F$11*($H214-'01_Supuestos'!$F$9))-((('01_Supuestos'!H31*$I214)*'01_Supuestos'!$F$11*($H214-'01_Supuestos'!$F$9))*'01_Supuestos'!$F$12)-(('01_Supuestos'!H31*$I214)*'01_Supuestos'!$F$11*$K214)-(IF(('01_Supuestos'!H31*$I214)&gt;0,'01_Supuestos'!$F$15,0)))-((('01_Supuestos'!H31*$I214)*'01_Supuestos'!$F$11*($H214-'01_Supuestos'!$F$9))*'01_Supuestos'!$F$18)-($J214*'01_Supuestos'!H32)-(IF('01_Supuestos'!H30=MAX('01_Supuestos'!$C$30:$M$30),'01_Supuestos'!$F$19,0))-(MAX(0,(((('01_Supuestos'!H31*$I214)*'01_Supuestos'!$F$11*($H214-'01_Supuestos'!$F$9))-((('01_Supuestos'!H31*$I214)*'01_Supuestos'!$F$11*($H214-'01_Supuestos'!$F$9))*'01_Supuestos'!$F$12)-(('01_Supuestos'!H31*$I214)*'01_Supuestos'!$F$11*$K214)-(IF(('01_Supuestos'!H31*$I214)&gt;0,'01_Supuestos'!$F$15,0)))-($J214*'01_Supuestos'!H33)))*'01_Supuestos'!$F$16)</f>
        <v/>
      </c>
      <c r="Z214" s="101">
        <f>((('01_Supuestos'!I31*$I214)*'01_Supuestos'!$F$11*($H214-'01_Supuestos'!$F$9))-((('01_Supuestos'!I31*$I214)*'01_Supuestos'!$F$11*($H214-'01_Supuestos'!$F$9))*'01_Supuestos'!$F$12)-(('01_Supuestos'!I31*$I214)*'01_Supuestos'!$F$11*$K214)-(IF(('01_Supuestos'!I31*$I214)&gt;0,'01_Supuestos'!$F$15,0)))-((('01_Supuestos'!I31*$I214)*'01_Supuestos'!$F$11*($H214-'01_Supuestos'!$F$9))*'01_Supuestos'!$F$18)-($J214*'01_Supuestos'!I32)-(IF('01_Supuestos'!I30=MAX('01_Supuestos'!$C$30:$M$30),'01_Supuestos'!$F$19,0))-(MAX(0,(((('01_Supuestos'!I31*$I214)*'01_Supuestos'!$F$11*($H214-'01_Supuestos'!$F$9))-((('01_Supuestos'!I31*$I214)*'01_Supuestos'!$F$11*($H214-'01_Supuestos'!$F$9))*'01_Supuestos'!$F$12)-(('01_Supuestos'!I31*$I214)*'01_Supuestos'!$F$11*$K214)-(IF(('01_Supuestos'!I31*$I214)&gt;0,'01_Supuestos'!$F$15,0)))-($J214*'01_Supuestos'!I33)))*'01_Supuestos'!$F$16)</f>
        <v/>
      </c>
      <c r="AA214" s="101">
        <f>((('01_Supuestos'!J31*$I214)*'01_Supuestos'!$F$11*($H214-'01_Supuestos'!$F$9))-((('01_Supuestos'!J31*$I214)*'01_Supuestos'!$F$11*($H214-'01_Supuestos'!$F$9))*'01_Supuestos'!$F$12)-(('01_Supuestos'!J31*$I214)*'01_Supuestos'!$F$11*$K214)-(IF(('01_Supuestos'!J31*$I214)&gt;0,'01_Supuestos'!$F$15,0)))-((('01_Supuestos'!J31*$I214)*'01_Supuestos'!$F$11*($H214-'01_Supuestos'!$F$9))*'01_Supuestos'!$F$18)-($J214*'01_Supuestos'!J32)-(IF('01_Supuestos'!J30=MAX('01_Supuestos'!$C$30:$M$30),'01_Supuestos'!$F$19,0))-(MAX(0,(((('01_Supuestos'!J31*$I214)*'01_Supuestos'!$F$11*($H214-'01_Supuestos'!$F$9))-((('01_Supuestos'!J31*$I214)*'01_Supuestos'!$F$11*($H214-'01_Supuestos'!$F$9))*'01_Supuestos'!$F$12)-(('01_Supuestos'!J31*$I214)*'01_Supuestos'!$F$11*$K214)-(IF(('01_Supuestos'!J31*$I214)&gt;0,'01_Supuestos'!$F$15,0)))-($J214*'01_Supuestos'!J33)))*'01_Supuestos'!$F$16)</f>
        <v/>
      </c>
      <c r="AB214" s="101">
        <f>((('01_Supuestos'!K31*$I214)*'01_Supuestos'!$F$11*($H214-'01_Supuestos'!$F$9))-((('01_Supuestos'!K31*$I214)*'01_Supuestos'!$F$11*($H214-'01_Supuestos'!$F$9))*'01_Supuestos'!$F$12)-(('01_Supuestos'!K31*$I214)*'01_Supuestos'!$F$11*$K214)-(IF(('01_Supuestos'!K31*$I214)&gt;0,'01_Supuestos'!$F$15,0)))-((('01_Supuestos'!K31*$I214)*'01_Supuestos'!$F$11*($H214-'01_Supuestos'!$F$9))*'01_Supuestos'!$F$18)-($J214*'01_Supuestos'!K32)-(IF('01_Supuestos'!K30=MAX('01_Supuestos'!$C$30:$M$30),'01_Supuestos'!$F$19,0))-(MAX(0,(((('01_Supuestos'!K31*$I214)*'01_Supuestos'!$F$11*($H214-'01_Supuestos'!$F$9))-((('01_Supuestos'!K31*$I214)*'01_Supuestos'!$F$11*($H214-'01_Supuestos'!$F$9))*'01_Supuestos'!$F$12)-(('01_Supuestos'!K31*$I214)*'01_Supuestos'!$F$11*$K214)-(IF(('01_Supuestos'!K31*$I214)&gt;0,'01_Supuestos'!$F$15,0)))-($J214*'01_Supuestos'!K33)))*'01_Supuestos'!$F$16)</f>
        <v/>
      </c>
      <c r="AC214" s="101">
        <f>((('01_Supuestos'!L31*$I214)*'01_Supuestos'!$F$11*($H214-'01_Supuestos'!$F$9))-((('01_Supuestos'!L31*$I214)*'01_Supuestos'!$F$11*($H214-'01_Supuestos'!$F$9))*'01_Supuestos'!$F$12)-(('01_Supuestos'!L31*$I214)*'01_Supuestos'!$F$11*$K214)-(IF(('01_Supuestos'!L31*$I214)&gt;0,'01_Supuestos'!$F$15,0)))-((('01_Supuestos'!L31*$I214)*'01_Supuestos'!$F$11*($H214-'01_Supuestos'!$F$9))*'01_Supuestos'!$F$18)-($J214*'01_Supuestos'!L32)-(IF('01_Supuestos'!L30=MAX('01_Supuestos'!$C$30:$M$30),'01_Supuestos'!$F$19,0))-(MAX(0,(((('01_Supuestos'!L31*$I214)*'01_Supuestos'!$F$11*($H214-'01_Supuestos'!$F$9))-((('01_Supuestos'!L31*$I214)*'01_Supuestos'!$F$11*($H214-'01_Supuestos'!$F$9))*'01_Supuestos'!$F$12)-(('01_Supuestos'!L31*$I214)*'01_Supuestos'!$F$11*$K214)-(IF(('01_Supuestos'!L31*$I214)&gt;0,'01_Supuestos'!$F$15,0)))-($J214*'01_Supuestos'!L33)))*'01_Supuestos'!$F$16)</f>
        <v/>
      </c>
      <c r="AD214" s="101">
        <f>((('01_Supuestos'!M31*$I214)*'01_Supuestos'!$F$11*($H214-'01_Supuestos'!$F$9))-((('01_Supuestos'!M31*$I214)*'01_Supuestos'!$F$11*($H214-'01_Supuestos'!$F$9))*'01_Supuestos'!$F$12)-(('01_Supuestos'!M31*$I214)*'01_Supuestos'!$F$11*$K214)-(IF(('01_Supuestos'!M31*$I214)&gt;0,'01_Supuestos'!$F$15,0)))-((('01_Supuestos'!M31*$I214)*'01_Supuestos'!$F$11*($H214-'01_Supuestos'!$F$9))*'01_Supuestos'!$F$18)-($J214*'01_Supuestos'!M32)-(IF('01_Supuestos'!M30=MAX('01_Supuestos'!$C$30:$M$30),'01_Supuestos'!$F$19,0))-(MAX(0,(((('01_Supuestos'!M31*$I214)*'01_Supuestos'!$F$11*($H214-'01_Supuestos'!$F$9))-((('01_Supuestos'!M31*$I214)*'01_Supuestos'!$F$11*($H214-'01_Supuestos'!$F$9))*'01_Supuestos'!$F$12)-(('01_Supuestos'!M31*$I214)*'01_Supuestos'!$F$11*$K214)-(IF(('01_Supuestos'!M31*$I214)&gt;0,'01_Supuestos'!$F$15,0)))-($J214*'01_Supuestos'!M33)))*'01_Supuestos'!$F$16)</f>
        <v/>
      </c>
      <c r="AE214" s="101">
        <f>0</f>
        <v/>
      </c>
      <c r="AF214" s="108">
        <f>IF(S214&gt;R214,"Appraisal+Decision",IF(S214&lt;R214,"Develop Now","Indiferente"))</f>
        <v/>
      </c>
    </row>
    <row r="215">
      <c r="A215" s="6" t="n">
        <v>185</v>
      </c>
      <c r="B215" s="27">
        <f>RAND()</f>
        <v/>
      </c>
      <c r="C215" s="27">
        <f>RAND()</f>
        <v/>
      </c>
      <c r="D215" s="27">
        <f>RAND()</f>
        <v/>
      </c>
      <c r="E215" s="27">
        <f>RAND()</f>
        <v/>
      </c>
      <c r="F215" s="27">
        <f>RAND()</f>
        <v/>
      </c>
      <c r="G215" s="27">
        <f>RAND()</f>
        <v/>
      </c>
      <c r="H215" s="102">
        <f>IF(B215&lt;($B$11-$B$10)/($B$12-$B$10), $B$10+SQRT(B215*($B$11-$B$10)*($B$12-$B$10)), $B$12-SQRT((1-B215)*($B$12-$B$11)*($B$12-$B$10)))</f>
        <v/>
      </c>
      <c r="I215" s="27">
        <f>MAX(0.1,NORMINV(C215,$B$13,$B$14))</f>
        <v/>
      </c>
      <c r="J215" s="102">
        <f>'01_Supuestos'!$F$13*MAX(0.65,NORMINV(D215,1,$B$15))</f>
        <v/>
      </c>
      <c r="K215" s="102">
        <f>'01_Supuestos'!$F$14*MAX(0.6,NORMINV(E215,1,$B$16))</f>
        <v/>
      </c>
      <c r="L215" s="102">
        <f>--(F215&lt;=$B$5)</f>
        <v/>
      </c>
      <c r="M215" s="102">
        <f>IF(L215=1, IF(G215&lt;=$B$6, "+", "-"), IF(G215&lt;=(1-$B$7), "+", "-"))</f>
        <v/>
      </c>
      <c r="N215" s="103">
        <f>IF(M215="+",'05_Bayes_Arbol'!$B$16,'05_Bayes_Arbol'!$B$17)</f>
        <v/>
      </c>
      <c r="O215" s="102">
        <f>SUMPRODUCT(T215:AD215,'01_Supuestos'!$C$34:$M$34)</f>
        <v/>
      </c>
      <c r="P215" s="102">
        <f>N215*O215 + (1-N215)*$B$9</f>
        <v/>
      </c>
      <c r="Q215" s="102">
        <f>--(P215&gt;0)</f>
        <v/>
      </c>
      <c r="R215" s="102">
        <f>IF(L215=1,O215,$B$9)</f>
        <v/>
      </c>
      <c r="S215" s="102">
        <f>-$B$8 + IF(Q215=1, IF(L215=1,O215,$B$9), 0)</f>
        <v/>
      </c>
      <c r="T215" s="101">
        <f>((('01_Supuestos'!C31*$I215)*'01_Supuestos'!$F$11*($H215-'01_Supuestos'!$F$9))-((('01_Supuestos'!C31*$I215)*'01_Supuestos'!$F$11*($H215-'01_Supuestos'!$F$9))*'01_Supuestos'!$F$12)-(('01_Supuestos'!C31*$I215)*'01_Supuestos'!$F$11*$K215)-(IF(('01_Supuestos'!C31*$I215)&gt;0,'01_Supuestos'!$F$15,0)))-((('01_Supuestos'!C31*$I215)*'01_Supuestos'!$F$11*($H215-'01_Supuestos'!$F$9))*'01_Supuestos'!$F$18)-($J215*'01_Supuestos'!C32)-(IF('01_Supuestos'!C30=MAX('01_Supuestos'!$C$30:$M$30),'01_Supuestos'!$F$19,0))-(MAX(0,(((('01_Supuestos'!C31*$I215)*'01_Supuestos'!$F$11*($H215-'01_Supuestos'!$F$9))-((('01_Supuestos'!C31*$I215)*'01_Supuestos'!$F$11*($H215-'01_Supuestos'!$F$9))*'01_Supuestos'!$F$12)-(('01_Supuestos'!C31*$I215)*'01_Supuestos'!$F$11*$K215)-(IF(('01_Supuestos'!C31*$I215)&gt;0,'01_Supuestos'!$F$15,0)))-($J215*'01_Supuestos'!C33)))*'01_Supuestos'!$F$16)</f>
        <v/>
      </c>
      <c r="U215" s="101">
        <f>((('01_Supuestos'!D31*$I215)*'01_Supuestos'!$F$11*($H215-'01_Supuestos'!$F$9))-((('01_Supuestos'!D31*$I215)*'01_Supuestos'!$F$11*($H215-'01_Supuestos'!$F$9))*'01_Supuestos'!$F$12)-(('01_Supuestos'!D31*$I215)*'01_Supuestos'!$F$11*$K215)-(IF(('01_Supuestos'!D31*$I215)&gt;0,'01_Supuestos'!$F$15,0)))-((('01_Supuestos'!D31*$I215)*'01_Supuestos'!$F$11*($H215-'01_Supuestos'!$F$9))*'01_Supuestos'!$F$18)-($J215*'01_Supuestos'!D32)-(IF('01_Supuestos'!D30=MAX('01_Supuestos'!$C$30:$M$30),'01_Supuestos'!$F$19,0))-(MAX(0,(((('01_Supuestos'!D31*$I215)*'01_Supuestos'!$F$11*($H215-'01_Supuestos'!$F$9))-((('01_Supuestos'!D31*$I215)*'01_Supuestos'!$F$11*($H215-'01_Supuestos'!$F$9))*'01_Supuestos'!$F$12)-(('01_Supuestos'!D31*$I215)*'01_Supuestos'!$F$11*$K215)-(IF(('01_Supuestos'!D31*$I215)&gt;0,'01_Supuestos'!$F$15,0)))-($J215*'01_Supuestos'!D33)))*'01_Supuestos'!$F$16)</f>
        <v/>
      </c>
      <c r="V215" s="101">
        <f>((('01_Supuestos'!E31*$I215)*'01_Supuestos'!$F$11*($H215-'01_Supuestos'!$F$9))-((('01_Supuestos'!E31*$I215)*'01_Supuestos'!$F$11*($H215-'01_Supuestos'!$F$9))*'01_Supuestos'!$F$12)-(('01_Supuestos'!E31*$I215)*'01_Supuestos'!$F$11*$K215)-(IF(('01_Supuestos'!E31*$I215)&gt;0,'01_Supuestos'!$F$15,0)))-((('01_Supuestos'!E31*$I215)*'01_Supuestos'!$F$11*($H215-'01_Supuestos'!$F$9))*'01_Supuestos'!$F$18)-($J215*'01_Supuestos'!E32)-(IF('01_Supuestos'!E30=MAX('01_Supuestos'!$C$30:$M$30),'01_Supuestos'!$F$19,0))-(MAX(0,(((('01_Supuestos'!E31*$I215)*'01_Supuestos'!$F$11*($H215-'01_Supuestos'!$F$9))-((('01_Supuestos'!E31*$I215)*'01_Supuestos'!$F$11*($H215-'01_Supuestos'!$F$9))*'01_Supuestos'!$F$12)-(('01_Supuestos'!E31*$I215)*'01_Supuestos'!$F$11*$K215)-(IF(('01_Supuestos'!E31*$I215)&gt;0,'01_Supuestos'!$F$15,0)))-($J215*'01_Supuestos'!E33)))*'01_Supuestos'!$F$16)</f>
        <v/>
      </c>
      <c r="W215" s="101">
        <f>((('01_Supuestos'!F31*$I215)*'01_Supuestos'!$F$11*($H215-'01_Supuestos'!$F$9))-((('01_Supuestos'!F31*$I215)*'01_Supuestos'!$F$11*($H215-'01_Supuestos'!$F$9))*'01_Supuestos'!$F$12)-(('01_Supuestos'!F31*$I215)*'01_Supuestos'!$F$11*$K215)-(IF(('01_Supuestos'!F31*$I215)&gt;0,'01_Supuestos'!$F$15,0)))-((('01_Supuestos'!F31*$I215)*'01_Supuestos'!$F$11*($H215-'01_Supuestos'!$F$9))*'01_Supuestos'!$F$18)-($J215*'01_Supuestos'!F32)-(IF('01_Supuestos'!F30=MAX('01_Supuestos'!$C$30:$M$30),'01_Supuestos'!$F$19,0))-(MAX(0,(((('01_Supuestos'!F31*$I215)*'01_Supuestos'!$F$11*($H215-'01_Supuestos'!$F$9))-((('01_Supuestos'!F31*$I215)*'01_Supuestos'!$F$11*($H215-'01_Supuestos'!$F$9))*'01_Supuestos'!$F$12)-(('01_Supuestos'!F31*$I215)*'01_Supuestos'!$F$11*$K215)-(IF(('01_Supuestos'!F31*$I215)&gt;0,'01_Supuestos'!$F$15,0)))-($J215*'01_Supuestos'!F33)))*'01_Supuestos'!$F$16)</f>
        <v/>
      </c>
      <c r="X215" s="101">
        <f>((('01_Supuestos'!G31*$I215)*'01_Supuestos'!$F$11*($H215-'01_Supuestos'!$F$9))-((('01_Supuestos'!G31*$I215)*'01_Supuestos'!$F$11*($H215-'01_Supuestos'!$F$9))*'01_Supuestos'!$F$12)-(('01_Supuestos'!G31*$I215)*'01_Supuestos'!$F$11*$K215)-(IF(('01_Supuestos'!G31*$I215)&gt;0,'01_Supuestos'!$F$15,0)))-((('01_Supuestos'!G31*$I215)*'01_Supuestos'!$F$11*($H215-'01_Supuestos'!$F$9))*'01_Supuestos'!$F$18)-($J215*'01_Supuestos'!G32)-(IF('01_Supuestos'!G30=MAX('01_Supuestos'!$C$30:$M$30),'01_Supuestos'!$F$19,0))-(MAX(0,(((('01_Supuestos'!G31*$I215)*'01_Supuestos'!$F$11*($H215-'01_Supuestos'!$F$9))-((('01_Supuestos'!G31*$I215)*'01_Supuestos'!$F$11*($H215-'01_Supuestos'!$F$9))*'01_Supuestos'!$F$12)-(('01_Supuestos'!G31*$I215)*'01_Supuestos'!$F$11*$K215)-(IF(('01_Supuestos'!G31*$I215)&gt;0,'01_Supuestos'!$F$15,0)))-($J215*'01_Supuestos'!G33)))*'01_Supuestos'!$F$16)</f>
        <v/>
      </c>
      <c r="Y215" s="101">
        <f>((('01_Supuestos'!H31*$I215)*'01_Supuestos'!$F$11*($H215-'01_Supuestos'!$F$9))-((('01_Supuestos'!H31*$I215)*'01_Supuestos'!$F$11*($H215-'01_Supuestos'!$F$9))*'01_Supuestos'!$F$12)-(('01_Supuestos'!H31*$I215)*'01_Supuestos'!$F$11*$K215)-(IF(('01_Supuestos'!H31*$I215)&gt;0,'01_Supuestos'!$F$15,0)))-((('01_Supuestos'!H31*$I215)*'01_Supuestos'!$F$11*($H215-'01_Supuestos'!$F$9))*'01_Supuestos'!$F$18)-($J215*'01_Supuestos'!H32)-(IF('01_Supuestos'!H30=MAX('01_Supuestos'!$C$30:$M$30),'01_Supuestos'!$F$19,0))-(MAX(0,(((('01_Supuestos'!H31*$I215)*'01_Supuestos'!$F$11*($H215-'01_Supuestos'!$F$9))-((('01_Supuestos'!H31*$I215)*'01_Supuestos'!$F$11*($H215-'01_Supuestos'!$F$9))*'01_Supuestos'!$F$12)-(('01_Supuestos'!H31*$I215)*'01_Supuestos'!$F$11*$K215)-(IF(('01_Supuestos'!H31*$I215)&gt;0,'01_Supuestos'!$F$15,0)))-($J215*'01_Supuestos'!H33)))*'01_Supuestos'!$F$16)</f>
        <v/>
      </c>
      <c r="Z215" s="101">
        <f>((('01_Supuestos'!I31*$I215)*'01_Supuestos'!$F$11*($H215-'01_Supuestos'!$F$9))-((('01_Supuestos'!I31*$I215)*'01_Supuestos'!$F$11*($H215-'01_Supuestos'!$F$9))*'01_Supuestos'!$F$12)-(('01_Supuestos'!I31*$I215)*'01_Supuestos'!$F$11*$K215)-(IF(('01_Supuestos'!I31*$I215)&gt;0,'01_Supuestos'!$F$15,0)))-((('01_Supuestos'!I31*$I215)*'01_Supuestos'!$F$11*($H215-'01_Supuestos'!$F$9))*'01_Supuestos'!$F$18)-($J215*'01_Supuestos'!I32)-(IF('01_Supuestos'!I30=MAX('01_Supuestos'!$C$30:$M$30),'01_Supuestos'!$F$19,0))-(MAX(0,(((('01_Supuestos'!I31*$I215)*'01_Supuestos'!$F$11*($H215-'01_Supuestos'!$F$9))-((('01_Supuestos'!I31*$I215)*'01_Supuestos'!$F$11*($H215-'01_Supuestos'!$F$9))*'01_Supuestos'!$F$12)-(('01_Supuestos'!I31*$I215)*'01_Supuestos'!$F$11*$K215)-(IF(('01_Supuestos'!I31*$I215)&gt;0,'01_Supuestos'!$F$15,0)))-($J215*'01_Supuestos'!I33)))*'01_Supuestos'!$F$16)</f>
        <v/>
      </c>
      <c r="AA215" s="101">
        <f>((('01_Supuestos'!J31*$I215)*'01_Supuestos'!$F$11*($H215-'01_Supuestos'!$F$9))-((('01_Supuestos'!J31*$I215)*'01_Supuestos'!$F$11*($H215-'01_Supuestos'!$F$9))*'01_Supuestos'!$F$12)-(('01_Supuestos'!J31*$I215)*'01_Supuestos'!$F$11*$K215)-(IF(('01_Supuestos'!J31*$I215)&gt;0,'01_Supuestos'!$F$15,0)))-((('01_Supuestos'!J31*$I215)*'01_Supuestos'!$F$11*($H215-'01_Supuestos'!$F$9))*'01_Supuestos'!$F$18)-($J215*'01_Supuestos'!J32)-(IF('01_Supuestos'!J30=MAX('01_Supuestos'!$C$30:$M$30),'01_Supuestos'!$F$19,0))-(MAX(0,(((('01_Supuestos'!J31*$I215)*'01_Supuestos'!$F$11*($H215-'01_Supuestos'!$F$9))-((('01_Supuestos'!J31*$I215)*'01_Supuestos'!$F$11*($H215-'01_Supuestos'!$F$9))*'01_Supuestos'!$F$12)-(('01_Supuestos'!J31*$I215)*'01_Supuestos'!$F$11*$K215)-(IF(('01_Supuestos'!J31*$I215)&gt;0,'01_Supuestos'!$F$15,0)))-($J215*'01_Supuestos'!J33)))*'01_Supuestos'!$F$16)</f>
        <v/>
      </c>
      <c r="AB215" s="101">
        <f>((('01_Supuestos'!K31*$I215)*'01_Supuestos'!$F$11*($H215-'01_Supuestos'!$F$9))-((('01_Supuestos'!K31*$I215)*'01_Supuestos'!$F$11*($H215-'01_Supuestos'!$F$9))*'01_Supuestos'!$F$12)-(('01_Supuestos'!K31*$I215)*'01_Supuestos'!$F$11*$K215)-(IF(('01_Supuestos'!K31*$I215)&gt;0,'01_Supuestos'!$F$15,0)))-((('01_Supuestos'!K31*$I215)*'01_Supuestos'!$F$11*($H215-'01_Supuestos'!$F$9))*'01_Supuestos'!$F$18)-($J215*'01_Supuestos'!K32)-(IF('01_Supuestos'!K30=MAX('01_Supuestos'!$C$30:$M$30),'01_Supuestos'!$F$19,0))-(MAX(0,(((('01_Supuestos'!K31*$I215)*'01_Supuestos'!$F$11*($H215-'01_Supuestos'!$F$9))-((('01_Supuestos'!K31*$I215)*'01_Supuestos'!$F$11*($H215-'01_Supuestos'!$F$9))*'01_Supuestos'!$F$12)-(('01_Supuestos'!K31*$I215)*'01_Supuestos'!$F$11*$K215)-(IF(('01_Supuestos'!K31*$I215)&gt;0,'01_Supuestos'!$F$15,0)))-($J215*'01_Supuestos'!K33)))*'01_Supuestos'!$F$16)</f>
        <v/>
      </c>
      <c r="AC215" s="101">
        <f>((('01_Supuestos'!L31*$I215)*'01_Supuestos'!$F$11*($H215-'01_Supuestos'!$F$9))-((('01_Supuestos'!L31*$I215)*'01_Supuestos'!$F$11*($H215-'01_Supuestos'!$F$9))*'01_Supuestos'!$F$12)-(('01_Supuestos'!L31*$I215)*'01_Supuestos'!$F$11*$K215)-(IF(('01_Supuestos'!L31*$I215)&gt;0,'01_Supuestos'!$F$15,0)))-((('01_Supuestos'!L31*$I215)*'01_Supuestos'!$F$11*($H215-'01_Supuestos'!$F$9))*'01_Supuestos'!$F$18)-($J215*'01_Supuestos'!L32)-(IF('01_Supuestos'!L30=MAX('01_Supuestos'!$C$30:$M$30),'01_Supuestos'!$F$19,0))-(MAX(0,(((('01_Supuestos'!L31*$I215)*'01_Supuestos'!$F$11*($H215-'01_Supuestos'!$F$9))-((('01_Supuestos'!L31*$I215)*'01_Supuestos'!$F$11*($H215-'01_Supuestos'!$F$9))*'01_Supuestos'!$F$12)-(('01_Supuestos'!L31*$I215)*'01_Supuestos'!$F$11*$K215)-(IF(('01_Supuestos'!L31*$I215)&gt;0,'01_Supuestos'!$F$15,0)))-($J215*'01_Supuestos'!L33)))*'01_Supuestos'!$F$16)</f>
        <v/>
      </c>
      <c r="AD215" s="101">
        <f>((('01_Supuestos'!M31*$I215)*'01_Supuestos'!$F$11*($H215-'01_Supuestos'!$F$9))-((('01_Supuestos'!M31*$I215)*'01_Supuestos'!$F$11*($H215-'01_Supuestos'!$F$9))*'01_Supuestos'!$F$12)-(('01_Supuestos'!M31*$I215)*'01_Supuestos'!$F$11*$K215)-(IF(('01_Supuestos'!M31*$I215)&gt;0,'01_Supuestos'!$F$15,0)))-((('01_Supuestos'!M31*$I215)*'01_Supuestos'!$F$11*($H215-'01_Supuestos'!$F$9))*'01_Supuestos'!$F$18)-($J215*'01_Supuestos'!M32)-(IF('01_Supuestos'!M30=MAX('01_Supuestos'!$C$30:$M$30),'01_Supuestos'!$F$19,0))-(MAX(0,(((('01_Supuestos'!M31*$I215)*'01_Supuestos'!$F$11*($H215-'01_Supuestos'!$F$9))-((('01_Supuestos'!M31*$I215)*'01_Supuestos'!$F$11*($H215-'01_Supuestos'!$F$9))*'01_Supuestos'!$F$12)-(('01_Supuestos'!M31*$I215)*'01_Supuestos'!$F$11*$K215)-(IF(('01_Supuestos'!M31*$I215)&gt;0,'01_Supuestos'!$F$15,0)))-($J215*'01_Supuestos'!M33)))*'01_Supuestos'!$F$16)</f>
        <v/>
      </c>
      <c r="AE215" s="101">
        <f>0</f>
        <v/>
      </c>
      <c r="AF215" s="108">
        <f>IF(S215&gt;R215,"Appraisal+Decision",IF(S215&lt;R215,"Develop Now","Indiferente"))</f>
        <v/>
      </c>
    </row>
    <row r="216">
      <c r="A216" s="6" t="n">
        <v>186</v>
      </c>
      <c r="B216" s="27">
        <f>RAND()</f>
        <v/>
      </c>
      <c r="C216" s="27">
        <f>RAND()</f>
        <v/>
      </c>
      <c r="D216" s="27">
        <f>RAND()</f>
        <v/>
      </c>
      <c r="E216" s="27">
        <f>RAND()</f>
        <v/>
      </c>
      <c r="F216" s="27">
        <f>RAND()</f>
        <v/>
      </c>
      <c r="G216" s="27">
        <f>RAND()</f>
        <v/>
      </c>
      <c r="H216" s="102">
        <f>IF(B216&lt;($B$11-$B$10)/($B$12-$B$10), $B$10+SQRT(B216*($B$11-$B$10)*($B$12-$B$10)), $B$12-SQRT((1-B216)*($B$12-$B$11)*($B$12-$B$10)))</f>
        <v/>
      </c>
      <c r="I216" s="27">
        <f>MAX(0.1,NORMINV(C216,$B$13,$B$14))</f>
        <v/>
      </c>
      <c r="J216" s="102">
        <f>'01_Supuestos'!$F$13*MAX(0.65,NORMINV(D216,1,$B$15))</f>
        <v/>
      </c>
      <c r="K216" s="102">
        <f>'01_Supuestos'!$F$14*MAX(0.6,NORMINV(E216,1,$B$16))</f>
        <v/>
      </c>
      <c r="L216" s="102">
        <f>--(F216&lt;=$B$5)</f>
        <v/>
      </c>
      <c r="M216" s="102">
        <f>IF(L216=1, IF(G216&lt;=$B$6, "+", "-"), IF(G216&lt;=(1-$B$7), "+", "-"))</f>
        <v/>
      </c>
      <c r="N216" s="103">
        <f>IF(M216="+",'05_Bayes_Arbol'!$B$16,'05_Bayes_Arbol'!$B$17)</f>
        <v/>
      </c>
      <c r="O216" s="102">
        <f>SUMPRODUCT(T216:AD216,'01_Supuestos'!$C$34:$M$34)</f>
        <v/>
      </c>
      <c r="P216" s="102">
        <f>N216*O216 + (1-N216)*$B$9</f>
        <v/>
      </c>
      <c r="Q216" s="102">
        <f>--(P216&gt;0)</f>
        <v/>
      </c>
      <c r="R216" s="102">
        <f>IF(L216=1,O216,$B$9)</f>
        <v/>
      </c>
      <c r="S216" s="102">
        <f>-$B$8 + IF(Q216=1, IF(L216=1,O216,$B$9), 0)</f>
        <v/>
      </c>
      <c r="T216" s="101">
        <f>((('01_Supuestos'!C31*$I216)*'01_Supuestos'!$F$11*($H216-'01_Supuestos'!$F$9))-((('01_Supuestos'!C31*$I216)*'01_Supuestos'!$F$11*($H216-'01_Supuestos'!$F$9))*'01_Supuestos'!$F$12)-(('01_Supuestos'!C31*$I216)*'01_Supuestos'!$F$11*$K216)-(IF(('01_Supuestos'!C31*$I216)&gt;0,'01_Supuestos'!$F$15,0)))-((('01_Supuestos'!C31*$I216)*'01_Supuestos'!$F$11*($H216-'01_Supuestos'!$F$9))*'01_Supuestos'!$F$18)-($J216*'01_Supuestos'!C32)-(IF('01_Supuestos'!C30=MAX('01_Supuestos'!$C$30:$M$30),'01_Supuestos'!$F$19,0))-(MAX(0,(((('01_Supuestos'!C31*$I216)*'01_Supuestos'!$F$11*($H216-'01_Supuestos'!$F$9))-((('01_Supuestos'!C31*$I216)*'01_Supuestos'!$F$11*($H216-'01_Supuestos'!$F$9))*'01_Supuestos'!$F$12)-(('01_Supuestos'!C31*$I216)*'01_Supuestos'!$F$11*$K216)-(IF(('01_Supuestos'!C31*$I216)&gt;0,'01_Supuestos'!$F$15,0)))-($J216*'01_Supuestos'!C33)))*'01_Supuestos'!$F$16)</f>
        <v/>
      </c>
      <c r="U216" s="101">
        <f>((('01_Supuestos'!D31*$I216)*'01_Supuestos'!$F$11*($H216-'01_Supuestos'!$F$9))-((('01_Supuestos'!D31*$I216)*'01_Supuestos'!$F$11*($H216-'01_Supuestos'!$F$9))*'01_Supuestos'!$F$12)-(('01_Supuestos'!D31*$I216)*'01_Supuestos'!$F$11*$K216)-(IF(('01_Supuestos'!D31*$I216)&gt;0,'01_Supuestos'!$F$15,0)))-((('01_Supuestos'!D31*$I216)*'01_Supuestos'!$F$11*($H216-'01_Supuestos'!$F$9))*'01_Supuestos'!$F$18)-($J216*'01_Supuestos'!D32)-(IF('01_Supuestos'!D30=MAX('01_Supuestos'!$C$30:$M$30),'01_Supuestos'!$F$19,0))-(MAX(0,(((('01_Supuestos'!D31*$I216)*'01_Supuestos'!$F$11*($H216-'01_Supuestos'!$F$9))-((('01_Supuestos'!D31*$I216)*'01_Supuestos'!$F$11*($H216-'01_Supuestos'!$F$9))*'01_Supuestos'!$F$12)-(('01_Supuestos'!D31*$I216)*'01_Supuestos'!$F$11*$K216)-(IF(('01_Supuestos'!D31*$I216)&gt;0,'01_Supuestos'!$F$15,0)))-($J216*'01_Supuestos'!D33)))*'01_Supuestos'!$F$16)</f>
        <v/>
      </c>
      <c r="V216" s="101">
        <f>((('01_Supuestos'!E31*$I216)*'01_Supuestos'!$F$11*($H216-'01_Supuestos'!$F$9))-((('01_Supuestos'!E31*$I216)*'01_Supuestos'!$F$11*($H216-'01_Supuestos'!$F$9))*'01_Supuestos'!$F$12)-(('01_Supuestos'!E31*$I216)*'01_Supuestos'!$F$11*$K216)-(IF(('01_Supuestos'!E31*$I216)&gt;0,'01_Supuestos'!$F$15,0)))-((('01_Supuestos'!E31*$I216)*'01_Supuestos'!$F$11*($H216-'01_Supuestos'!$F$9))*'01_Supuestos'!$F$18)-($J216*'01_Supuestos'!E32)-(IF('01_Supuestos'!E30=MAX('01_Supuestos'!$C$30:$M$30),'01_Supuestos'!$F$19,0))-(MAX(0,(((('01_Supuestos'!E31*$I216)*'01_Supuestos'!$F$11*($H216-'01_Supuestos'!$F$9))-((('01_Supuestos'!E31*$I216)*'01_Supuestos'!$F$11*($H216-'01_Supuestos'!$F$9))*'01_Supuestos'!$F$12)-(('01_Supuestos'!E31*$I216)*'01_Supuestos'!$F$11*$K216)-(IF(('01_Supuestos'!E31*$I216)&gt;0,'01_Supuestos'!$F$15,0)))-($J216*'01_Supuestos'!E33)))*'01_Supuestos'!$F$16)</f>
        <v/>
      </c>
      <c r="W216" s="101">
        <f>((('01_Supuestos'!F31*$I216)*'01_Supuestos'!$F$11*($H216-'01_Supuestos'!$F$9))-((('01_Supuestos'!F31*$I216)*'01_Supuestos'!$F$11*($H216-'01_Supuestos'!$F$9))*'01_Supuestos'!$F$12)-(('01_Supuestos'!F31*$I216)*'01_Supuestos'!$F$11*$K216)-(IF(('01_Supuestos'!F31*$I216)&gt;0,'01_Supuestos'!$F$15,0)))-((('01_Supuestos'!F31*$I216)*'01_Supuestos'!$F$11*($H216-'01_Supuestos'!$F$9))*'01_Supuestos'!$F$18)-($J216*'01_Supuestos'!F32)-(IF('01_Supuestos'!F30=MAX('01_Supuestos'!$C$30:$M$30),'01_Supuestos'!$F$19,0))-(MAX(0,(((('01_Supuestos'!F31*$I216)*'01_Supuestos'!$F$11*($H216-'01_Supuestos'!$F$9))-((('01_Supuestos'!F31*$I216)*'01_Supuestos'!$F$11*($H216-'01_Supuestos'!$F$9))*'01_Supuestos'!$F$12)-(('01_Supuestos'!F31*$I216)*'01_Supuestos'!$F$11*$K216)-(IF(('01_Supuestos'!F31*$I216)&gt;0,'01_Supuestos'!$F$15,0)))-($J216*'01_Supuestos'!F33)))*'01_Supuestos'!$F$16)</f>
        <v/>
      </c>
      <c r="X216" s="101">
        <f>((('01_Supuestos'!G31*$I216)*'01_Supuestos'!$F$11*($H216-'01_Supuestos'!$F$9))-((('01_Supuestos'!G31*$I216)*'01_Supuestos'!$F$11*($H216-'01_Supuestos'!$F$9))*'01_Supuestos'!$F$12)-(('01_Supuestos'!G31*$I216)*'01_Supuestos'!$F$11*$K216)-(IF(('01_Supuestos'!G31*$I216)&gt;0,'01_Supuestos'!$F$15,0)))-((('01_Supuestos'!G31*$I216)*'01_Supuestos'!$F$11*($H216-'01_Supuestos'!$F$9))*'01_Supuestos'!$F$18)-($J216*'01_Supuestos'!G32)-(IF('01_Supuestos'!G30=MAX('01_Supuestos'!$C$30:$M$30),'01_Supuestos'!$F$19,0))-(MAX(0,(((('01_Supuestos'!G31*$I216)*'01_Supuestos'!$F$11*($H216-'01_Supuestos'!$F$9))-((('01_Supuestos'!G31*$I216)*'01_Supuestos'!$F$11*($H216-'01_Supuestos'!$F$9))*'01_Supuestos'!$F$12)-(('01_Supuestos'!G31*$I216)*'01_Supuestos'!$F$11*$K216)-(IF(('01_Supuestos'!G31*$I216)&gt;0,'01_Supuestos'!$F$15,0)))-($J216*'01_Supuestos'!G33)))*'01_Supuestos'!$F$16)</f>
        <v/>
      </c>
      <c r="Y216" s="101">
        <f>((('01_Supuestos'!H31*$I216)*'01_Supuestos'!$F$11*($H216-'01_Supuestos'!$F$9))-((('01_Supuestos'!H31*$I216)*'01_Supuestos'!$F$11*($H216-'01_Supuestos'!$F$9))*'01_Supuestos'!$F$12)-(('01_Supuestos'!H31*$I216)*'01_Supuestos'!$F$11*$K216)-(IF(('01_Supuestos'!H31*$I216)&gt;0,'01_Supuestos'!$F$15,0)))-((('01_Supuestos'!H31*$I216)*'01_Supuestos'!$F$11*($H216-'01_Supuestos'!$F$9))*'01_Supuestos'!$F$18)-($J216*'01_Supuestos'!H32)-(IF('01_Supuestos'!H30=MAX('01_Supuestos'!$C$30:$M$30),'01_Supuestos'!$F$19,0))-(MAX(0,(((('01_Supuestos'!H31*$I216)*'01_Supuestos'!$F$11*($H216-'01_Supuestos'!$F$9))-((('01_Supuestos'!H31*$I216)*'01_Supuestos'!$F$11*($H216-'01_Supuestos'!$F$9))*'01_Supuestos'!$F$12)-(('01_Supuestos'!H31*$I216)*'01_Supuestos'!$F$11*$K216)-(IF(('01_Supuestos'!H31*$I216)&gt;0,'01_Supuestos'!$F$15,0)))-($J216*'01_Supuestos'!H33)))*'01_Supuestos'!$F$16)</f>
        <v/>
      </c>
      <c r="Z216" s="101">
        <f>((('01_Supuestos'!I31*$I216)*'01_Supuestos'!$F$11*($H216-'01_Supuestos'!$F$9))-((('01_Supuestos'!I31*$I216)*'01_Supuestos'!$F$11*($H216-'01_Supuestos'!$F$9))*'01_Supuestos'!$F$12)-(('01_Supuestos'!I31*$I216)*'01_Supuestos'!$F$11*$K216)-(IF(('01_Supuestos'!I31*$I216)&gt;0,'01_Supuestos'!$F$15,0)))-((('01_Supuestos'!I31*$I216)*'01_Supuestos'!$F$11*($H216-'01_Supuestos'!$F$9))*'01_Supuestos'!$F$18)-($J216*'01_Supuestos'!I32)-(IF('01_Supuestos'!I30=MAX('01_Supuestos'!$C$30:$M$30),'01_Supuestos'!$F$19,0))-(MAX(0,(((('01_Supuestos'!I31*$I216)*'01_Supuestos'!$F$11*($H216-'01_Supuestos'!$F$9))-((('01_Supuestos'!I31*$I216)*'01_Supuestos'!$F$11*($H216-'01_Supuestos'!$F$9))*'01_Supuestos'!$F$12)-(('01_Supuestos'!I31*$I216)*'01_Supuestos'!$F$11*$K216)-(IF(('01_Supuestos'!I31*$I216)&gt;0,'01_Supuestos'!$F$15,0)))-($J216*'01_Supuestos'!I33)))*'01_Supuestos'!$F$16)</f>
        <v/>
      </c>
      <c r="AA216" s="101">
        <f>((('01_Supuestos'!J31*$I216)*'01_Supuestos'!$F$11*($H216-'01_Supuestos'!$F$9))-((('01_Supuestos'!J31*$I216)*'01_Supuestos'!$F$11*($H216-'01_Supuestos'!$F$9))*'01_Supuestos'!$F$12)-(('01_Supuestos'!J31*$I216)*'01_Supuestos'!$F$11*$K216)-(IF(('01_Supuestos'!J31*$I216)&gt;0,'01_Supuestos'!$F$15,0)))-((('01_Supuestos'!J31*$I216)*'01_Supuestos'!$F$11*($H216-'01_Supuestos'!$F$9))*'01_Supuestos'!$F$18)-($J216*'01_Supuestos'!J32)-(IF('01_Supuestos'!J30=MAX('01_Supuestos'!$C$30:$M$30),'01_Supuestos'!$F$19,0))-(MAX(0,(((('01_Supuestos'!J31*$I216)*'01_Supuestos'!$F$11*($H216-'01_Supuestos'!$F$9))-((('01_Supuestos'!J31*$I216)*'01_Supuestos'!$F$11*($H216-'01_Supuestos'!$F$9))*'01_Supuestos'!$F$12)-(('01_Supuestos'!J31*$I216)*'01_Supuestos'!$F$11*$K216)-(IF(('01_Supuestos'!J31*$I216)&gt;0,'01_Supuestos'!$F$15,0)))-($J216*'01_Supuestos'!J33)))*'01_Supuestos'!$F$16)</f>
        <v/>
      </c>
      <c r="AB216" s="101">
        <f>((('01_Supuestos'!K31*$I216)*'01_Supuestos'!$F$11*($H216-'01_Supuestos'!$F$9))-((('01_Supuestos'!K31*$I216)*'01_Supuestos'!$F$11*($H216-'01_Supuestos'!$F$9))*'01_Supuestos'!$F$12)-(('01_Supuestos'!K31*$I216)*'01_Supuestos'!$F$11*$K216)-(IF(('01_Supuestos'!K31*$I216)&gt;0,'01_Supuestos'!$F$15,0)))-((('01_Supuestos'!K31*$I216)*'01_Supuestos'!$F$11*($H216-'01_Supuestos'!$F$9))*'01_Supuestos'!$F$18)-($J216*'01_Supuestos'!K32)-(IF('01_Supuestos'!K30=MAX('01_Supuestos'!$C$30:$M$30),'01_Supuestos'!$F$19,0))-(MAX(0,(((('01_Supuestos'!K31*$I216)*'01_Supuestos'!$F$11*($H216-'01_Supuestos'!$F$9))-((('01_Supuestos'!K31*$I216)*'01_Supuestos'!$F$11*($H216-'01_Supuestos'!$F$9))*'01_Supuestos'!$F$12)-(('01_Supuestos'!K31*$I216)*'01_Supuestos'!$F$11*$K216)-(IF(('01_Supuestos'!K31*$I216)&gt;0,'01_Supuestos'!$F$15,0)))-($J216*'01_Supuestos'!K33)))*'01_Supuestos'!$F$16)</f>
        <v/>
      </c>
      <c r="AC216" s="101">
        <f>((('01_Supuestos'!L31*$I216)*'01_Supuestos'!$F$11*($H216-'01_Supuestos'!$F$9))-((('01_Supuestos'!L31*$I216)*'01_Supuestos'!$F$11*($H216-'01_Supuestos'!$F$9))*'01_Supuestos'!$F$12)-(('01_Supuestos'!L31*$I216)*'01_Supuestos'!$F$11*$K216)-(IF(('01_Supuestos'!L31*$I216)&gt;0,'01_Supuestos'!$F$15,0)))-((('01_Supuestos'!L31*$I216)*'01_Supuestos'!$F$11*($H216-'01_Supuestos'!$F$9))*'01_Supuestos'!$F$18)-($J216*'01_Supuestos'!L32)-(IF('01_Supuestos'!L30=MAX('01_Supuestos'!$C$30:$M$30),'01_Supuestos'!$F$19,0))-(MAX(0,(((('01_Supuestos'!L31*$I216)*'01_Supuestos'!$F$11*($H216-'01_Supuestos'!$F$9))-((('01_Supuestos'!L31*$I216)*'01_Supuestos'!$F$11*($H216-'01_Supuestos'!$F$9))*'01_Supuestos'!$F$12)-(('01_Supuestos'!L31*$I216)*'01_Supuestos'!$F$11*$K216)-(IF(('01_Supuestos'!L31*$I216)&gt;0,'01_Supuestos'!$F$15,0)))-($J216*'01_Supuestos'!L33)))*'01_Supuestos'!$F$16)</f>
        <v/>
      </c>
      <c r="AD216" s="101">
        <f>((('01_Supuestos'!M31*$I216)*'01_Supuestos'!$F$11*($H216-'01_Supuestos'!$F$9))-((('01_Supuestos'!M31*$I216)*'01_Supuestos'!$F$11*($H216-'01_Supuestos'!$F$9))*'01_Supuestos'!$F$12)-(('01_Supuestos'!M31*$I216)*'01_Supuestos'!$F$11*$K216)-(IF(('01_Supuestos'!M31*$I216)&gt;0,'01_Supuestos'!$F$15,0)))-((('01_Supuestos'!M31*$I216)*'01_Supuestos'!$F$11*($H216-'01_Supuestos'!$F$9))*'01_Supuestos'!$F$18)-($J216*'01_Supuestos'!M32)-(IF('01_Supuestos'!M30=MAX('01_Supuestos'!$C$30:$M$30),'01_Supuestos'!$F$19,0))-(MAX(0,(((('01_Supuestos'!M31*$I216)*'01_Supuestos'!$F$11*($H216-'01_Supuestos'!$F$9))-((('01_Supuestos'!M31*$I216)*'01_Supuestos'!$F$11*($H216-'01_Supuestos'!$F$9))*'01_Supuestos'!$F$12)-(('01_Supuestos'!M31*$I216)*'01_Supuestos'!$F$11*$K216)-(IF(('01_Supuestos'!M31*$I216)&gt;0,'01_Supuestos'!$F$15,0)))-($J216*'01_Supuestos'!M33)))*'01_Supuestos'!$F$16)</f>
        <v/>
      </c>
      <c r="AE216" s="101">
        <f>0</f>
        <v/>
      </c>
      <c r="AF216" s="108">
        <f>IF(S216&gt;R216,"Appraisal+Decision",IF(S216&lt;R216,"Develop Now","Indiferente"))</f>
        <v/>
      </c>
    </row>
    <row r="217">
      <c r="A217" s="6" t="n">
        <v>187</v>
      </c>
      <c r="B217" s="27">
        <f>RAND()</f>
        <v/>
      </c>
      <c r="C217" s="27">
        <f>RAND()</f>
        <v/>
      </c>
      <c r="D217" s="27">
        <f>RAND()</f>
        <v/>
      </c>
      <c r="E217" s="27">
        <f>RAND()</f>
        <v/>
      </c>
      <c r="F217" s="27">
        <f>RAND()</f>
        <v/>
      </c>
      <c r="G217" s="27">
        <f>RAND()</f>
        <v/>
      </c>
      <c r="H217" s="102">
        <f>IF(B217&lt;($B$11-$B$10)/($B$12-$B$10), $B$10+SQRT(B217*($B$11-$B$10)*($B$12-$B$10)), $B$12-SQRT((1-B217)*($B$12-$B$11)*($B$12-$B$10)))</f>
        <v/>
      </c>
      <c r="I217" s="27">
        <f>MAX(0.1,NORMINV(C217,$B$13,$B$14))</f>
        <v/>
      </c>
      <c r="J217" s="102">
        <f>'01_Supuestos'!$F$13*MAX(0.65,NORMINV(D217,1,$B$15))</f>
        <v/>
      </c>
      <c r="K217" s="102">
        <f>'01_Supuestos'!$F$14*MAX(0.6,NORMINV(E217,1,$B$16))</f>
        <v/>
      </c>
      <c r="L217" s="102">
        <f>--(F217&lt;=$B$5)</f>
        <v/>
      </c>
      <c r="M217" s="102">
        <f>IF(L217=1, IF(G217&lt;=$B$6, "+", "-"), IF(G217&lt;=(1-$B$7), "+", "-"))</f>
        <v/>
      </c>
      <c r="N217" s="103">
        <f>IF(M217="+",'05_Bayes_Arbol'!$B$16,'05_Bayes_Arbol'!$B$17)</f>
        <v/>
      </c>
      <c r="O217" s="102">
        <f>SUMPRODUCT(T217:AD217,'01_Supuestos'!$C$34:$M$34)</f>
        <v/>
      </c>
      <c r="P217" s="102">
        <f>N217*O217 + (1-N217)*$B$9</f>
        <v/>
      </c>
      <c r="Q217" s="102">
        <f>--(P217&gt;0)</f>
        <v/>
      </c>
      <c r="R217" s="102">
        <f>IF(L217=1,O217,$B$9)</f>
        <v/>
      </c>
      <c r="S217" s="102">
        <f>-$B$8 + IF(Q217=1, IF(L217=1,O217,$B$9), 0)</f>
        <v/>
      </c>
      <c r="T217" s="101">
        <f>((('01_Supuestos'!C31*$I217)*'01_Supuestos'!$F$11*($H217-'01_Supuestos'!$F$9))-((('01_Supuestos'!C31*$I217)*'01_Supuestos'!$F$11*($H217-'01_Supuestos'!$F$9))*'01_Supuestos'!$F$12)-(('01_Supuestos'!C31*$I217)*'01_Supuestos'!$F$11*$K217)-(IF(('01_Supuestos'!C31*$I217)&gt;0,'01_Supuestos'!$F$15,0)))-((('01_Supuestos'!C31*$I217)*'01_Supuestos'!$F$11*($H217-'01_Supuestos'!$F$9))*'01_Supuestos'!$F$18)-($J217*'01_Supuestos'!C32)-(IF('01_Supuestos'!C30=MAX('01_Supuestos'!$C$30:$M$30),'01_Supuestos'!$F$19,0))-(MAX(0,(((('01_Supuestos'!C31*$I217)*'01_Supuestos'!$F$11*($H217-'01_Supuestos'!$F$9))-((('01_Supuestos'!C31*$I217)*'01_Supuestos'!$F$11*($H217-'01_Supuestos'!$F$9))*'01_Supuestos'!$F$12)-(('01_Supuestos'!C31*$I217)*'01_Supuestos'!$F$11*$K217)-(IF(('01_Supuestos'!C31*$I217)&gt;0,'01_Supuestos'!$F$15,0)))-($J217*'01_Supuestos'!C33)))*'01_Supuestos'!$F$16)</f>
        <v/>
      </c>
      <c r="U217" s="101">
        <f>((('01_Supuestos'!D31*$I217)*'01_Supuestos'!$F$11*($H217-'01_Supuestos'!$F$9))-((('01_Supuestos'!D31*$I217)*'01_Supuestos'!$F$11*($H217-'01_Supuestos'!$F$9))*'01_Supuestos'!$F$12)-(('01_Supuestos'!D31*$I217)*'01_Supuestos'!$F$11*$K217)-(IF(('01_Supuestos'!D31*$I217)&gt;0,'01_Supuestos'!$F$15,0)))-((('01_Supuestos'!D31*$I217)*'01_Supuestos'!$F$11*($H217-'01_Supuestos'!$F$9))*'01_Supuestos'!$F$18)-($J217*'01_Supuestos'!D32)-(IF('01_Supuestos'!D30=MAX('01_Supuestos'!$C$30:$M$30),'01_Supuestos'!$F$19,0))-(MAX(0,(((('01_Supuestos'!D31*$I217)*'01_Supuestos'!$F$11*($H217-'01_Supuestos'!$F$9))-((('01_Supuestos'!D31*$I217)*'01_Supuestos'!$F$11*($H217-'01_Supuestos'!$F$9))*'01_Supuestos'!$F$12)-(('01_Supuestos'!D31*$I217)*'01_Supuestos'!$F$11*$K217)-(IF(('01_Supuestos'!D31*$I217)&gt;0,'01_Supuestos'!$F$15,0)))-($J217*'01_Supuestos'!D33)))*'01_Supuestos'!$F$16)</f>
        <v/>
      </c>
      <c r="V217" s="101">
        <f>((('01_Supuestos'!E31*$I217)*'01_Supuestos'!$F$11*($H217-'01_Supuestos'!$F$9))-((('01_Supuestos'!E31*$I217)*'01_Supuestos'!$F$11*($H217-'01_Supuestos'!$F$9))*'01_Supuestos'!$F$12)-(('01_Supuestos'!E31*$I217)*'01_Supuestos'!$F$11*$K217)-(IF(('01_Supuestos'!E31*$I217)&gt;0,'01_Supuestos'!$F$15,0)))-((('01_Supuestos'!E31*$I217)*'01_Supuestos'!$F$11*($H217-'01_Supuestos'!$F$9))*'01_Supuestos'!$F$18)-($J217*'01_Supuestos'!E32)-(IF('01_Supuestos'!E30=MAX('01_Supuestos'!$C$30:$M$30),'01_Supuestos'!$F$19,0))-(MAX(0,(((('01_Supuestos'!E31*$I217)*'01_Supuestos'!$F$11*($H217-'01_Supuestos'!$F$9))-((('01_Supuestos'!E31*$I217)*'01_Supuestos'!$F$11*($H217-'01_Supuestos'!$F$9))*'01_Supuestos'!$F$12)-(('01_Supuestos'!E31*$I217)*'01_Supuestos'!$F$11*$K217)-(IF(('01_Supuestos'!E31*$I217)&gt;0,'01_Supuestos'!$F$15,0)))-($J217*'01_Supuestos'!E33)))*'01_Supuestos'!$F$16)</f>
        <v/>
      </c>
      <c r="W217" s="101">
        <f>((('01_Supuestos'!F31*$I217)*'01_Supuestos'!$F$11*($H217-'01_Supuestos'!$F$9))-((('01_Supuestos'!F31*$I217)*'01_Supuestos'!$F$11*($H217-'01_Supuestos'!$F$9))*'01_Supuestos'!$F$12)-(('01_Supuestos'!F31*$I217)*'01_Supuestos'!$F$11*$K217)-(IF(('01_Supuestos'!F31*$I217)&gt;0,'01_Supuestos'!$F$15,0)))-((('01_Supuestos'!F31*$I217)*'01_Supuestos'!$F$11*($H217-'01_Supuestos'!$F$9))*'01_Supuestos'!$F$18)-($J217*'01_Supuestos'!F32)-(IF('01_Supuestos'!F30=MAX('01_Supuestos'!$C$30:$M$30),'01_Supuestos'!$F$19,0))-(MAX(0,(((('01_Supuestos'!F31*$I217)*'01_Supuestos'!$F$11*($H217-'01_Supuestos'!$F$9))-((('01_Supuestos'!F31*$I217)*'01_Supuestos'!$F$11*($H217-'01_Supuestos'!$F$9))*'01_Supuestos'!$F$12)-(('01_Supuestos'!F31*$I217)*'01_Supuestos'!$F$11*$K217)-(IF(('01_Supuestos'!F31*$I217)&gt;0,'01_Supuestos'!$F$15,0)))-($J217*'01_Supuestos'!F33)))*'01_Supuestos'!$F$16)</f>
        <v/>
      </c>
      <c r="X217" s="101">
        <f>((('01_Supuestos'!G31*$I217)*'01_Supuestos'!$F$11*($H217-'01_Supuestos'!$F$9))-((('01_Supuestos'!G31*$I217)*'01_Supuestos'!$F$11*($H217-'01_Supuestos'!$F$9))*'01_Supuestos'!$F$12)-(('01_Supuestos'!G31*$I217)*'01_Supuestos'!$F$11*$K217)-(IF(('01_Supuestos'!G31*$I217)&gt;0,'01_Supuestos'!$F$15,0)))-((('01_Supuestos'!G31*$I217)*'01_Supuestos'!$F$11*($H217-'01_Supuestos'!$F$9))*'01_Supuestos'!$F$18)-($J217*'01_Supuestos'!G32)-(IF('01_Supuestos'!G30=MAX('01_Supuestos'!$C$30:$M$30),'01_Supuestos'!$F$19,0))-(MAX(0,(((('01_Supuestos'!G31*$I217)*'01_Supuestos'!$F$11*($H217-'01_Supuestos'!$F$9))-((('01_Supuestos'!G31*$I217)*'01_Supuestos'!$F$11*($H217-'01_Supuestos'!$F$9))*'01_Supuestos'!$F$12)-(('01_Supuestos'!G31*$I217)*'01_Supuestos'!$F$11*$K217)-(IF(('01_Supuestos'!G31*$I217)&gt;0,'01_Supuestos'!$F$15,0)))-($J217*'01_Supuestos'!G33)))*'01_Supuestos'!$F$16)</f>
        <v/>
      </c>
      <c r="Y217" s="101">
        <f>((('01_Supuestos'!H31*$I217)*'01_Supuestos'!$F$11*($H217-'01_Supuestos'!$F$9))-((('01_Supuestos'!H31*$I217)*'01_Supuestos'!$F$11*($H217-'01_Supuestos'!$F$9))*'01_Supuestos'!$F$12)-(('01_Supuestos'!H31*$I217)*'01_Supuestos'!$F$11*$K217)-(IF(('01_Supuestos'!H31*$I217)&gt;0,'01_Supuestos'!$F$15,0)))-((('01_Supuestos'!H31*$I217)*'01_Supuestos'!$F$11*($H217-'01_Supuestos'!$F$9))*'01_Supuestos'!$F$18)-($J217*'01_Supuestos'!H32)-(IF('01_Supuestos'!H30=MAX('01_Supuestos'!$C$30:$M$30),'01_Supuestos'!$F$19,0))-(MAX(0,(((('01_Supuestos'!H31*$I217)*'01_Supuestos'!$F$11*($H217-'01_Supuestos'!$F$9))-((('01_Supuestos'!H31*$I217)*'01_Supuestos'!$F$11*($H217-'01_Supuestos'!$F$9))*'01_Supuestos'!$F$12)-(('01_Supuestos'!H31*$I217)*'01_Supuestos'!$F$11*$K217)-(IF(('01_Supuestos'!H31*$I217)&gt;0,'01_Supuestos'!$F$15,0)))-($J217*'01_Supuestos'!H33)))*'01_Supuestos'!$F$16)</f>
        <v/>
      </c>
      <c r="Z217" s="101">
        <f>((('01_Supuestos'!I31*$I217)*'01_Supuestos'!$F$11*($H217-'01_Supuestos'!$F$9))-((('01_Supuestos'!I31*$I217)*'01_Supuestos'!$F$11*($H217-'01_Supuestos'!$F$9))*'01_Supuestos'!$F$12)-(('01_Supuestos'!I31*$I217)*'01_Supuestos'!$F$11*$K217)-(IF(('01_Supuestos'!I31*$I217)&gt;0,'01_Supuestos'!$F$15,0)))-((('01_Supuestos'!I31*$I217)*'01_Supuestos'!$F$11*($H217-'01_Supuestos'!$F$9))*'01_Supuestos'!$F$18)-($J217*'01_Supuestos'!I32)-(IF('01_Supuestos'!I30=MAX('01_Supuestos'!$C$30:$M$30),'01_Supuestos'!$F$19,0))-(MAX(0,(((('01_Supuestos'!I31*$I217)*'01_Supuestos'!$F$11*($H217-'01_Supuestos'!$F$9))-((('01_Supuestos'!I31*$I217)*'01_Supuestos'!$F$11*($H217-'01_Supuestos'!$F$9))*'01_Supuestos'!$F$12)-(('01_Supuestos'!I31*$I217)*'01_Supuestos'!$F$11*$K217)-(IF(('01_Supuestos'!I31*$I217)&gt;0,'01_Supuestos'!$F$15,0)))-($J217*'01_Supuestos'!I33)))*'01_Supuestos'!$F$16)</f>
        <v/>
      </c>
      <c r="AA217" s="101">
        <f>((('01_Supuestos'!J31*$I217)*'01_Supuestos'!$F$11*($H217-'01_Supuestos'!$F$9))-((('01_Supuestos'!J31*$I217)*'01_Supuestos'!$F$11*($H217-'01_Supuestos'!$F$9))*'01_Supuestos'!$F$12)-(('01_Supuestos'!J31*$I217)*'01_Supuestos'!$F$11*$K217)-(IF(('01_Supuestos'!J31*$I217)&gt;0,'01_Supuestos'!$F$15,0)))-((('01_Supuestos'!J31*$I217)*'01_Supuestos'!$F$11*($H217-'01_Supuestos'!$F$9))*'01_Supuestos'!$F$18)-($J217*'01_Supuestos'!J32)-(IF('01_Supuestos'!J30=MAX('01_Supuestos'!$C$30:$M$30),'01_Supuestos'!$F$19,0))-(MAX(0,(((('01_Supuestos'!J31*$I217)*'01_Supuestos'!$F$11*($H217-'01_Supuestos'!$F$9))-((('01_Supuestos'!J31*$I217)*'01_Supuestos'!$F$11*($H217-'01_Supuestos'!$F$9))*'01_Supuestos'!$F$12)-(('01_Supuestos'!J31*$I217)*'01_Supuestos'!$F$11*$K217)-(IF(('01_Supuestos'!J31*$I217)&gt;0,'01_Supuestos'!$F$15,0)))-($J217*'01_Supuestos'!J33)))*'01_Supuestos'!$F$16)</f>
        <v/>
      </c>
      <c r="AB217" s="101">
        <f>((('01_Supuestos'!K31*$I217)*'01_Supuestos'!$F$11*($H217-'01_Supuestos'!$F$9))-((('01_Supuestos'!K31*$I217)*'01_Supuestos'!$F$11*($H217-'01_Supuestos'!$F$9))*'01_Supuestos'!$F$12)-(('01_Supuestos'!K31*$I217)*'01_Supuestos'!$F$11*$K217)-(IF(('01_Supuestos'!K31*$I217)&gt;0,'01_Supuestos'!$F$15,0)))-((('01_Supuestos'!K31*$I217)*'01_Supuestos'!$F$11*($H217-'01_Supuestos'!$F$9))*'01_Supuestos'!$F$18)-($J217*'01_Supuestos'!K32)-(IF('01_Supuestos'!K30=MAX('01_Supuestos'!$C$30:$M$30),'01_Supuestos'!$F$19,0))-(MAX(0,(((('01_Supuestos'!K31*$I217)*'01_Supuestos'!$F$11*($H217-'01_Supuestos'!$F$9))-((('01_Supuestos'!K31*$I217)*'01_Supuestos'!$F$11*($H217-'01_Supuestos'!$F$9))*'01_Supuestos'!$F$12)-(('01_Supuestos'!K31*$I217)*'01_Supuestos'!$F$11*$K217)-(IF(('01_Supuestos'!K31*$I217)&gt;0,'01_Supuestos'!$F$15,0)))-($J217*'01_Supuestos'!K33)))*'01_Supuestos'!$F$16)</f>
        <v/>
      </c>
      <c r="AC217" s="101">
        <f>((('01_Supuestos'!L31*$I217)*'01_Supuestos'!$F$11*($H217-'01_Supuestos'!$F$9))-((('01_Supuestos'!L31*$I217)*'01_Supuestos'!$F$11*($H217-'01_Supuestos'!$F$9))*'01_Supuestos'!$F$12)-(('01_Supuestos'!L31*$I217)*'01_Supuestos'!$F$11*$K217)-(IF(('01_Supuestos'!L31*$I217)&gt;0,'01_Supuestos'!$F$15,0)))-((('01_Supuestos'!L31*$I217)*'01_Supuestos'!$F$11*($H217-'01_Supuestos'!$F$9))*'01_Supuestos'!$F$18)-($J217*'01_Supuestos'!L32)-(IF('01_Supuestos'!L30=MAX('01_Supuestos'!$C$30:$M$30),'01_Supuestos'!$F$19,0))-(MAX(0,(((('01_Supuestos'!L31*$I217)*'01_Supuestos'!$F$11*($H217-'01_Supuestos'!$F$9))-((('01_Supuestos'!L31*$I217)*'01_Supuestos'!$F$11*($H217-'01_Supuestos'!$F$9))*'01_Supuestos'!$F$12)-(('01_Supuestos'!L31*$I217)*'01_Supuestos'!$F$11*$K217)-(IF(('01_Supuestos'!L31*$I217)&gt;0,'01_Supuestos'!$F$15,0)))-($J217*'01_Supuestos'!L33)))*'01_Supuestos'!$F$16)</f>
        <v/>
      </c>
      <c r="AD217" s="101">
        <f>((('01_Supuestos'!M31*$I217)*'01_Supuestos'!$F$11*($H217-'01_Supuestos'!$F$9))-((('01_Supuestos'!M31*$I217)*'01_Supuestos'!$F$11*($H217-'01_Supuestos'!$F$9))*'01_Supuestos'!$F$12)-(('01_Supuestos'!M31*$I217)*'01_Supuestos'!$F$11*$K217)-(IF(('01_Supuestos'!M31*$I217)&gt;0,'01_Supuestos'!$F$15,0)))-((('01_Supuestos'!M31*$I217)*'01_Supuestos'!$F$11*($H217-'01_Supuestos'!$F$9))*'01_Supuestos'!$F$18)-($J217*'01_Supuestos'!M32)-(IF('01_Supuestos'!M30=MAX('01_Supuestos'!$C$30:$M$30),'01_Supuestos'!$F$19,0))-(MAX(0,(((('01_Supuestos'!M31*$I217)*'01_Supuestos'!$F$11*($H217-'01_Supuestos'!$F$9))-((('01_Supuestos'!M31*$I217)*'01_Supuestos'!$F$11*($H217-'01_Supuestos'!$F$9))*'01_Supuestos'!$F$12)-(('01_Supuestos'!M31*$I217)*'01_Supuestos'!$F$11*$K217)-(IF(('01_Supuestos'!M31*$I217)&gt;0,'01_Supuestos'!$F$15,0)))-($J217*'01_Supuestos'!M33)))*'01_Supuestos'!$F$16)</f>
        <v/>
      </c>
      <c r="AE217" s="101">
        <f>0</f>
        <v/>
      </c>
      <c r="AF217" s="108">
        <f>IF(S217&gt;R217,"Appraisal+Decision",IF(S217&lt;R217,"Develop Now","Indiferente"))</f>
        <v/>
      </c>
    </row>
    <row r="218">
      <c r="A218" s="6" t="n">
        <v>188</v>
      </c>
      <c r="B218" s="27">
        <f>RAND()</f>
        <v/>
      </c>
      <c r="C218" s="27">
        <f>RAND()</f>
        <v/>
      </c>
      <c r="D218" s="27">
        <f>RAND()</f>
        <v/>
      </c>
      <c r="E218" s="27">
        <f>RAND()</f>
        <v/>
      </c>
      <c r="F218" s="27">
        <f>RAND()</f>
        <v/>
      </c>
      <c r="G218" s="27">
        <f>RAND()</f>
        <v/>
      </c>
      <c r="H218" s="102">
        <f>IF(B218&lt;($B$11-$B$10)/($B$12-$B$10), $B$10+SQRT(B218*($B$11-$B$10)*($B$12-$B$10)), $B$12-SQRT((1-B218)*($B$12-$B$11)*($B$12-$B$10)))</f>
        <v/>
      </c>
      <c r="I218" s="27">
        <f>MAX(0.1,NORMINV(C218,$B$13,$B$14))</f>
        <v/>
      </c>
      <c r="J218" s="102">
        <f>'01_Supuestos'!$F$13*MAX(0.65,NORMINV(D218,1,$B$15))</f>
        <v/>
      </c>
      <c r="K218" s="102">
        <f>'01_Supuestos'!$F$14*MAX(0.6,NORMINV(E218,1,$B$16))</f>
        <v/>
      </c>
      <c r="L218" s="102">
        <f>--(F218&lt;=$B$5)</f>
        <v/>
      </c>
      <c r="M218" s="102">
        <f>IF(L218=1, IF(G218&lt;=$B$6, "+", "-"), IF(G218&lt;=(1-$B$7), "+", "-"))</f>
        <v/>
      </c>
      <c r="N218" s="103">
        <f>IF(M218="+",'05_Bayes_Arbol'!$B$16,'05_Bayes_Arbol'!$B$17)</f>
        <v/>
      </c>
      <c r="O218" s="102">
        <f>SUMPRODUCT(T218:AD218,'01_Supuestos'!$C$34:$M$34)</f>
        <v/>
      </c>
      <c r="P218" s="102">
        <f>N218*O218 + (1-N218)*$B$9</f>
        <v/>
      </c>
      <c r="Q218" s="102">
        <f>--(P218&gt;0)</f>
        <v/>
      </c>
      <c r="R218" s="102">
        <f>IF(L218=1,O218,$B$9)</f>
        <v/>
      </c>
      <c r="S218" s="102">
        <f>-$B$8 + IF(Q218=1, IF(L218=1,O218,$B$9), 0)</f>
        <v/>
      </c>
      <c r="T218" s="101">
        <f>((('01_Supuestos'!C31*$I218)*'01_Supuestos'!$F$11*($H218-'01_Supuestos'!$F$9))-((('01_Supuestos'!C31*$I218)*'01_Supuestos'!$F$11*($H218-'01_Supuestos'!$F$9))*'01_Supuestos'!$F$12)-(('01_Supuestos'!C31*$I218)*'01_Supuestos'!$F$11*$K218)-(IF(('01_Supuestos'!C31*$I218)&gt;0,'01_Supuestos'!$F$15,0)))-((('01_Supuestos'!C31*$I218)*'01_Supuestos'!$F$11*($H218-'01_Supuestos'!$F$9))*'01_Supuestos'!$F$18)-($J218*'01_Supuestos'!C32)-(IF('01_Supuestos'!C30=MAX('01_Supuestos'!$C$30:$M$30),'01_Supuestos'!$F$19,0))-(MAX(0,(((('01_Supuestos'!C31*$I218)*'01_Supuestos'!$F$11*($H218-'01_Supuestos'!$F$9))-((('01_Supuestos'!C31*$I218)*'01_Supuestos'!$F$11*($H218-'01_Supuestos'!$F$9))*'01_Supuestos'!$F$12)-(('01_Supuestos'!C31*$I218)*'01_Supuestos'!$F$11*$K218)-(IF(('01_Supuestos'!C31*$I218)&gt;0,'01_Supuestos'!$F$15,0)))-($J218*'01_Supuestos'!C33)))*'01_Supuestos'!$F$16)</f>
        <v/>
      </c>
      <c r="U218" s="101">
        <f>((('01_Supuestos'!D31*$I218)*'01_Supuestos'!$F$11*($H218-'01_Supuestos'!$F$9))-((('01_Supuestos'!D31*$I218)*'01_Supuestos'!$F$11*($H218-'01_Supuestos'!$F$9))*'01_Supuestos'!$F$12)-(('01_Supuestos'!D31*$I218)*'01_Supuestos'!$F$11*$K218)-(IF(('01_Supuestos'!D31*$I218)&gt;0,'01_Supuestos'!$F$15,0)))-((('01_Supuestos'!D31*$I218)*'01_Supuestos'!$F$11*($H218-'01_Supuestos'!$F$9))*'01_Supuestos'!$F$18)-($J218*'01_Supuestos'!D32)-(IF('01_Supuestos'!D30=MAX('01_Supuestos'!$C$30:$M$30),'01_Supuestos'!$F$19,0))-(MAX(0,(((('01_Supuestos'!D31*$I218)*'01_Supuestos'!$F$11*($H218-'01_Supuestos'!$F$9))-((('01_Supuestos'!D31*$I218)*'01_Supuestos'!$F$11*($H218-'01_Supuestos'!$F$9))*'01_Supuestos'!$F$12)-(('01_Supuestos'!D31*$I218)*'01_Supuestos'!$F$11*$K218)-(IF(('01_Supuestos'!D31*$I218)&gt;0,'01_Supuestos'!$F$15,0)))-($J218*'01_Supuestos'!D33)))*'01_Supuestos'!$F$16)</f>
        <v/>
      </c>
      <c r="V218" s="101">
        <f>((('01_Supuestos'!E31*$I218)*'01_Supuestos'!$F$11*($H218-'01_Supuestos'!$F$9))-((('01_Supuestos'!E31*$I218)*'01_Supuestos'!$F$11*($H218-'01_Supuestos'!$F$9))*'01_Supuestos'!$F$12)-(('01_Supuestos'!E31*$I218)*'01_Supuestos'!$F$11*$K218)-(IF(('01_Supuestos'!E31*$I218)&gt;0,'01_Supuestos'!$F$15,0)))-((('01_Supuestos'!E31*$I218)*'01_Supuestos'!$F$11*($H218-'01_Supuestos'!$F$9))*'01_Supuestos'!$F$18)-($J218*'01_Supuestos'!E32)-(IF('01_Supuestos'!E30=MAX('01_Supuestos'!$C$30:$M$30),'01_Supuestos'!$F$19,0))-(MAX(0,(((('01_Supuestos'!E31*$I218)*'01_Supuestos'!$F$11*($H218-'01_Supuestos'!$F$9))-((('01_Supuestos'!E31*$I218)*'01_Supuestos'!$F$11*($H218-'01_Supuestos'!$F$9))*'01_Supuestos'!$F$12)-(('01_Supuestos'!E31*$I218)*'01_Supuestos'!$F$11*$K218)-(IF(('01_Supuestos'!E31*$I218)&gt;0,'01_Supuestos'!$F$15,0)))-($J218*'01_Supuestos'!E33)))*'01_Supuestos'!$F$16)</f>
        <v/>
      </c>
      <c r="W218" s="101">
        <f>((('01_Supuestos'!F31*$I218)*'01_Supuestos'!$F$11*($H218-'01_Supuestos'!$F$9))-((('01_Supuestos'!F31*$I218)*'01_Supuestos'!$F$11*($H218-'01_Supuestos'!$F$9))*'01_Supuestos'!$F$12)-(('01_Supuestos'!F31*$I218)*'01_Supuestos'!$F$11*$K218)-(IF(('01_Supuestos'!F31*$I218)&gt;0,'01_Supuestos'!$F$15,0)))-((('01_Supuestos'!F31*$I218)*'01_Supuestos'!$F$11*($H218-'01_Supuestos'!$F$9))*'01_Supuestos'!$F$18)-($J218*'01_Supuestos'!F32)-(IF('01_Supuestos'!F30=MAX('01_Supuestos'!$C$30:$M$30),'01_Supuestos'!$F$19,0))-(MAX(0,(((('01_Supuestos'!F31*$I218)*'01_Supuestos'!$F$11*($H218-'01_Supuestos'!$F$9))-((('01_Supuestos'!F31*$I218)*'01_Supuestos'!$F$11*($H218-'01_Supuestos'!$F$9))*'01_Supuestos'!$F$12)-(('01_Supuestos'!F31*$I218)*'01_Supuestos'!$F$11*$K218)-(IF(('01_Supuestos'!F31*$I218)&gt;0,'01_Supuestos'!$F$15,0)))-($J218*'01_Supuestos'!F33)))*'01_Supuestos'!$F$16)</f>
        <v/>
      </c>
      <c r="X218" s="101">
        <f>((('01_Supuestos'!G31*$I218)*'01_Supuestos'!$F$11*($H218-'01_Supuestos'!$F$9))-((('01_Supuestos'!G31*$I218)*'01_Supuestos'!$F$11*($H218-'01_Supuestos'!$F$9))*'01_Supuestos'!$F$12)-(('01_Supuestos'!G31*$I218)*'01_Supuestos'!$F$11*$K218)-(IF(('01_Supuestos'!G31*$I218)&gt;0,'01_Supuestos'!$F$15,0)))-((('01_Supuestos'!G31*$I218)*'01_Supuestos'!$F$11*($H218-'01_Supuestos'!$F$9))*'01_Supuestos'!$F$18)-($J218*'01_Supuestos'!G32)-(IF('01_Supuestos'!G30=MAX('01_Supuestos'!$C$30:$M$30),'01_Supuestos'!$F$19,0))-(MAX(0,(((('01_Supuestos'!G31*$I218)*'01_Supuestos'!$F$11*($H218-'01_Supuestos'!$F$9))-((('01_Supuestos'!G31*$I218)*'01_Supuestos'!$F$11*($H218-'01_Supuestos'!$F$9))*'01_Supuestos'!$F$12)-(('01_Supuestos'!G31*$I218)*'01_Supuestos'!$F$11*$K218)-(IF(('01_Supuestos'!G31*$I218)&gt;0,'01_Supuestos'!$F$15,0)))-($J218*'01_Supuestos'!G33)))*'01_Supuestos'!$F$16)</f>
        <v/>
      </c>
      <c r="Y218" s="101">
        <f>((('01_Supuestos'!H31*$I218)*'01_Supuestos'!$F$11*($H218-'01_Supuestos'!$F$9))-((('01_Supuestos'!H31*$I218)*'01_Supuestos'!$F$11*($H218-'01_Supuestos'!$F$9))*'01_Supuestos'!$F$12)-(('01_Supuestos'!H31*$I218)*'01_Supuestos'!$F$11*$K218)-(IF(('01_Supuestos'!H31*$I218)&gt;0,'01_Supuestos'!$F$15,0)))-((('01_Supuestos'!H31*$I218)*'01_Supuestos'!$F$11*($H218-'01_Supuestos'!$F$9))*'01_Supuestos'!$F$18)-($J218*'01_Supuestos'!H32)-(IF('01_Supuestos'!H30=MAX('01_Supuestos'!$C$30:$M$30),'01_Supuestos'!$F$19,0))-(MAX(0,(((('01_Supuestos'!H31*$I218)*'01_Supuestos'!$F$11*($H218-'01_Supuestos'!$F$9))-((('01_Supuestos'!H31*$I218)*'01_Supuestos'!$F$11*($H218-'01_Supuestos'!$F$9))*'01_Supuestos'!$F$12)-(('01_Supuestos'!H31*$I218)*'01_Supuestos'!$F$11*$K218)-(IF(('01_Supuestos'!H31*$I218)&gt;0,'01_Supuestos'!$F$15,0)))-($J218*'01_Supuestos'!H33)))*'01_Supuestos'!$F$16)</f>
        <v/>
      </c>
      <c r="Z218" s="101">
        <f>((('01_Supuestos'!I31*$I218)*'01_Supuestos'!$F$11*($H218-'01_Supuestos'!$F$9))-((('01_Supuestos'!I31*$I218)*'01_Supuestos'!$F$11*($H218-'01_Supuestos'!$F$9))*'01_Supuestos'!$F$12)-(('01_Supuestos'!I31*$I218)*'01_Supuestos'!$F$11*$K218)-(IF(('01_Supuestos'!I31*$I218)&gt;0,'01_Supuestos'!$F$15,0)))-((('01_Supuestos'!I31*$I218)*'01_Supuestos'!$F$11*($H218-'01_Supuestos'!$F$9))*'01_Supuestos'!$F$18)-($J218*'01_Supuestos'!I32)-(IF('01_Supuestos'!I30=MAX('01_Supuestos'!$C$30:$M$30),'01_Supuestos'!$F$19,0))-(MAX(0,(((('01_Supuestos'!I31*$I218)*'01_Supuestos'!$F$11*($H218-'01_Supuestos'!$F$9))-((('01_Supuestos'!I31*$I218)*'01_Supuestos'!$F$11*($H218-'01_Supuestos'!$F$9))*'01_Supuestos'!$F$12)-(('01_Supuestos'!I31*$I218)*'01_Supuestos'!$F$11*$K218)-(IF(('01_Supuestos'!I31*$I218)&gt;0,'01_Supuestos'!$F$15,0)))-($J218*'01_Supuestos'!I33)))*'01_Supuestos'!$F$16)</f>
        <v/>
      </c>
      <c r="AA218" s="101">
        <f>((('01_Supuestos'!J31*$I218)*'01_Supuestos'!$F$11*($H218-'01_Supuestos'!$F$9))-((('01_Supuestos'!J31*$I218)*'01_Supuestos'!$F$11*($H218-'01_Supuestos'!$F$9))*'01_Supuestos'!$F$12)-(('01_Supuestos'!J31*$I218)*'01_Supuestos'!$F$11*$K218)-(IF(('01_Supuestos'!J31*$I218)&gt;0,'01_Supuestos'!$F$15,0)))-((('01_Supuestos'!J31*$I218)*'01_Supuestos'!$F$11*($H218-'01_Supuestos'!$F$9))*'01_Supuestos'!$F$18)-($J218*'01_Supuestos'!J32)-(IF('01_Supuestos'!J30=MAX('01_Supuestos'!$C$30:$M$30),'01_Supuestos'!$F$19,0))-(MAX(0,(((('01_Supuestos'!J31*$I218)*'01_Supuestos'!$F$11*($H218-'01_Supuestos'!$F$9))-((('01_Supuestos'!J31*$I218)*'01_Supuestos'!$F$11*($H218-'01_Supuestos'!$F$9))*'01_Supuestos'!$F$12)-(('01_Supuestos'!J31*$I218)*'01_Supuestos'!$F$11*$K218)-(IF(('01_Supuestos'!J31*$I218)&gt;0,'01_Supuestos'!$F$15,0)))-($J218*'01_Supuestos'!J33)))*'01_Supuestos'!$F$16)</f>
        <v/>
      </c>
      <c r="AB218" s="101">
        <f>((('01_Supuestos'!K31*$I218)*'01_Supuestos'!$F$11*($H218-'01_Supuestos'!$F$9))-((('01_Supuestos'!K31*$I218)*'01_Supuestos'!$F$11*($H218-'01_Supuestos'!$F$9))*'01_Supuestos'!$F$12)-(('01_Supuestos'!K31*$I218)*'01_Supuestos'!$F$11*$K218)-(IF(('01_Supuestos'!K31*$I218)&gt;0,'01_Supuestos'!$F$15,0)))-((('01_Supuestos'!K31*$I218)*'01_Supuestos'!$F$11*($H218-'01_Supuestos'!$F$9))*'01_Supuestos'!$F$18)-($J218*'01_Supuestos'!K32)-(IF('01_Supuestos'!K30=MAX('01_Supuestos'!$C$30:$M$30),'01_Supuestos'!$F$19,0))-(MAX(0,(((('01_Supuestos'!K31*$I218)*'01_Supuestos'!$F$11*($H218-'01_Supuestos'!$F$9))-((('01_Supuestos'!K31*$I218)*'01_Supuestos'!$F$11*($H218-'01_Supuestos'!$F$9))*'01_Supuestos'!$F$12)-(('01_Supuestos'!K31*$I218)*'01_Supuestos'!$F$11*$K218)-(IF(('01_Supuestos'!K31*$I218)&gt;0,'01_Supuestos'!$F$15,0)))-($J218*'01_Supuestos'!K33)))*'01_Supuestos'!$F$16)</f>
        <v/>
      </c>
      <c r="AC218" s="101">
        <f>((('01_Supuestos'!L31*$I218)*'01_Supuestos'!$F$11*($H218-'01_Supuestos'!$F$9))-((('01_Supuestos'!L31*$I218)*'01_Supuestos'!$F$11*($H218-'01_Supuestos'!$F$9))*'01_Supuestos'!$F$12)-(('01_Supuestos'!L31*$I218)*'01_Supuestos'!$F$11*$K218)-(IF(('01_Supuestos'!L31*$I218)&gt;0,'01_Supuestos'!$F$15,0)))-((('01_Supuestos'!L31*$I218)*'01_Supuestos'!$F$11*($H218-'01_Supuestos'!$F$9))*'01_Supuestos'!$F$18)-($J218*'01_Supuestos'!L32)-(IF('01_Supuestos'!L30=MAX('01_Supuestos'!$C$30:$M$30),'01_Supuestos'!$F$19,0))-(MAX(0,(((('01_Supuestos'!L31*$I218)*'01_Supuestos'!$F$11*($H218-'01_Supuestos'!$F$9))-((('01_Supuestos'!L31*$I218)*'01_Supuestos'!$F$11*($H218-'01_Supuestos'!$F$9))*'01_Supuestos'!$F$12)-(('01_Supuestos'!L31*$I218)*'01_Supuestos'!$F$11*$K218)-(IF(('01_Supuestos'!L31*$I218)&gt;0,'01_Supuestos'!$F$15,0)))-($J218*'01_Supuestos'!L33)))*'01_Supuestos'!$F$16)</f>
        <v/>
      </c>
      <c r="AD218" s="101">
        <f>((('01_Supuestos'!M31*$I218)*'01_Supuestos'!$F$11*($H218-'01_Supuestos'!$F$9))-((('01_Supuestos'!M31*$I218)*'01_Supuestos'!$F$11*($H218-'01_Supuestos'!$F$9))*'01_Supuestos'!$F$12)-(('01_Supuestos'!M31*$I218)*'01_Supuestos'!$F$11*$K218)-(IF(('01_Supuestos'!M31*$I218)&gt;0,'01_Supuestos'!$F$15,0)))-((('01_Supuestos'!M31*$I218)*'01_Supuestos'!$F$11*($H218-'01_Supuestos'!$F$9))*'01_Supuestos'!$F$18)-($J218*'01_Supuestos'!M32)-(IF('01_Supuestos'!M30=MAX('01_Supuestos'!$C$30:$M$30),'01_Supuestos'!$F$19,0))-(MAX(0,(((('01_Supuestos'!M31*$I218)*'01_Supuestos'!$F$11*($H218-'01_Supuestos'!$F$9))-((('01_Supuestos'!M31*$I218)*'01_Supuestos'!$F$11*($H218-'01_Supuestos'!$F$9))*'01_Supuestos'!$F$12)-(('01_Supuestos'!M31*$I218)*'01_Supuestos'!$F$11*$K218)-(IF(('01_Supuestos'!M31*$I218)&gt;0,'01_Supuestos'!$F$15,0)))-($J218*'01_Supuestos'!M33)))*'01_Supuestos'!$F$16)</f>
        <v/>
      </c>
      <c r="AE218" s="101">
        <f>0</f>
        <v/>
      </c>
      <c r="AF218" s="108">
        <f>IF(S218&gt;R218,"Appraisal+Decision",IF(S218&lt;R218,"Develop Now","Indiferente"))</f>
        <v/>
      </c>
    </row>
    <row r="219">
      <c r="A219" s="6" t="n">
        <v>189</v>
      </c>
      <c r="B219" s="27">
        <f>RAND()</f>
        <v/>
      </c>
      <c r="C219" s="27">
        <f>RAND()</f>
        <v/>
      </c>
      <c r="D219" s="27">
        <f>RAND()</f>
        <v/>
      </c>
      <c r="E219" s="27">
        <f>RAND()</f>
        <v/>
      </c>
      <c r="F219" s="27">
        <f>RAND()</f>
        <v/>
      </c>
      <c r="G219" s="27">
        <f>RAND()</f>
        <v/>
      </c>
      <c r="H219" s="102">
        <f>IF(B219&lt;($B$11-$B$10)/($B$12-$B$10), $B$10+SQRT(B219*($B$11-$B$10)*($B$12-$B$10)), $B$12-SQRT((1-B219)*($B$12-$B$11)*($B$12-$B$10)))</f>
        <v/>
      </c>
      <c r="I219" s="27">
        <f>MAX(0.1,NORMINV(C219,$B$13,$B$14))</f>
        <v/>
      </c>
      <c r="J219" s="102">
        <f>'01_Supuestos'!$F$13*MAX(0.65,NORMINV(D219,1,$B$15))</f>
        <v/>
      </c>
      <c r="K219" s="102">
        <f>'01_Supuestos'!$F$14*MAX(0.6,NORMINV(E219,1,$B$16))</f>
        <v/>
      </c>
      <c r="L219" s="102">
        <f>--(F219&lt;=$B$5)</f>
        <v/>
      </c>
      <c r="M219" s="102">
        <f>IF(L219=1, IF(G219&lt;=$B$6, "+", "-"), IF(G219&lt;=(1-$B$7), "+", "-"))</f>
        <v/>
      </c>
      <c r="N219" s="103">
        <f>IF(M219="+",'05_Bayes_Arbol'!$B$16,'05_Bayes_Arbol'!$B$17)</f>
        <v/>
      </c>
      <c r="O219" s="102">
        <f>SUMPRODUCT(T219:AD219,'01_Supuestos'!$C$34:$M$34)</f>
        <v/>
      </c>
      <c r="P219" s="102">
        <f>N219*O219 + (1-N219)*$B$9</f>
        <v/>
      </c>
      <c r="Q219" s="102">
        <f>--(P219&gt;0)</f>
        <v/>
      </c>
      <c r="R219" s="102">
        <f>IF(L219=1,O219,$B$9)</f>
        <v/>
      </c>
      <c r="S219" s="102">
        <f>-$B$8 + IF(Q219=1, IF(L219=1,O219,$B$9), 0)</f>
        <v/>
      </c>
      <c r="T219" s="101">
        <f>((('01_Supuestos'!C31*$I219)*'01_Supuestos'!$F$11*($H219-'01_Supuestos'!$F$9))-((('01_Supuestos'!C31*$I219)*'01_Supuestos'!$F$11*($H219-'01_Supuestos'!$F$9))*'01_Supuestos'!$F$12)-(('01_Supuestos'!C31*$I219)*'01_Supuestos'!$F$11*$K219)-(IF(('01_Supuestos'!C31*$I219)&gt;0,'01_Supuestos'!$F$15,0)))-((('01_Supuestos'!C31*$I219)*'01_Supuestos'!$F$11*($H219-'01_Supuestos'!$F$9))*'01_Supuestos'!$F$18)-($J219*'01_Supuestos'!C32)-(IF('01_Supuestos'!C30=MAX('01_Supuestos'!$C$30:$M$30),'01_Supuestos'!$F$19,0))-(MAX(0,(((('01_Supuestos'!C31*$I219)*'01_Supuestos'!$F$11*($H219-'01_Supuestos'!$F$9))-((('01_Supuestos'!C31*$I219)*'01_Supuestos'!$F$11*($H219-'01_Supuestos'!$F$9))*'01_Supuestos'!$F$12)-(('01_Supuestos'!C31*$I219)*'01_Supuestos'!$F$11*$K219)-(IF(('01_Supuestos'!C31*$I219)&gt;0,'01_Supuestos'!$F$15,0)))-($J219*'01_Supuestos'!C33)))*'01_Supuestos'!$F$16)</f>
        <v/>
      </c>
      <c r="U219" s="101">
        <f>((('01_Supuestos'!D31*$I219)*'01_Supuestos'!$F$11*($H219-'01_Supuestos'!$F$9))-((('01_Supuestos'!D31*$I219)*'01_Supuestos'!$F$11*($H219-'01_Supuestos'!$F$9))*'01_Supuestos'!$F$12)-(('01_Supuestos'!D31*$I219)*'01_Supuestos'!$F$11*$K219)-(IF(('01_Supuestos'!D31*$I219)&gt;0,'01_Supuestos'!$F$15,0)))-((('01_Supuestos'!D31*$I219)*'01_Supuestos'!$F$11*($H219-'01_Supuestos'!$F$9))*'01_Supuestos'!$F$18)-($J219*'01_Supuestos'!D32)-(IF('01_Supuestos'!D30=MAX('01_Supuestos'!$C$30:$M$30),'01_Supuestos'!$F$19,0))-(MAX(0,(((('01_Supuestos'!D31*$I219)*'01_Supuestos'!$F$11*($H219-'01_Supuestos'!$F$9))-((('01_Supuestos'!D31*$I219)*'01_Supuestos'!$F$11*($H219-'01_Supuestos'!$F$9))*'01_Supuestos'!$F$12)-(('01_Supuestos'!D31*$I219)*'01_Supuestos'!$F$11*$K219)-(IF(('01_Supuestos'!D31*$I219)&gt;0,'01_Supuestos'!$F$15,0)))-($J219*'01_Supuestos'!D33)))*'01_Supuestos'!$F$16)</f>
        <v/>
      </c>
      <c r="V219" s="101">
        <f>((('01_Supuestos'!E31*$I219)*'01_Supuestos'!$F$11*($H219-'01_Supuestos'!$F$9))-((('01_Supuestos'!E31*$I219)*'01_Supuestos'!$F$11*($H219-'01_Supuestos'!$F$9))*'01_Supuestos'!$F$12)-(('01_Supuestos'!E31*$I219)*'01_Supuestos'!$F$11*$K219)-(IF(('01_Supuestos'!E31*$I219)&gt;0,'01_Supuestos'!$F$15,0)))-((('01_Supuestos'!E31*$I219)*'01_Supuestos'!$F$11*($H219-'01_Supuestos'!$F$9))*'01_Supuestos'!$F$18)-($J219*'01_Supuestos'!E32)-(IF('01_Supuestos'!E30=MAX('01_Supuestos'!$C$30:$M$30),'01_Supuestos'!$F$19,0))-(MAX(0,(((('01_Supuestos'!E31*$I219)*'01_Supuestos'!$F$11*($H219-'01_Supuestos'!$F$9))-((('01_Supuestos'!E31*$I219)*'01_Supuestos'!$F$11*($H219-'01_Supuestos'!$F$9))*'01_Supuestos'!$F$12)-(('01_Supuestos'!E31*$I219)*'01_Supuestos'!$F$11*$K219)-(IF(('01_Supuestos'!E31*$I219)&gt;0,'01_Supuestos'!$F$15,0)))-($J219*'01_Supuestos'!E33)))*'01_Supuestos'!$F$16)</f>
        <v/>
      </c>
      <c r="W219" s="101">
        <f>((('01_Supuestos'!F31*$I219)*'01_Supuestos'!$F$11*($H219-'01_Supuestos'!$F$9))-((('01_Supuestos'!F31*$I219)*'01_Supuestos'!$F$11*($H219-'01_Supuestos'!$F$9))*'01_Supuestos'!$F$12)-(('01_Supuestos'!F31*$I219)*'01_Supuestos'!$F$11*$K219)-(IF(('01_Supuestos'!F31*$I219)&gt;0,'01_Supuestos'!$F$15,0)))-((('01_Supuestos'!F31*$I219)*'01_Supuestos'!$F$11*($H219-'01_Supuestos'!$F$9))*'01_Supuestos'!$F$18)-($J219*'01_Supuestos'!F32)-(IF('01_Supuestos'!F30=MAX('01_Supuestos'!$C$30:$M$30),'01_Supuestos'!$F$19,0))-(MAX(0,(((('01_Supuestos'!F31*$I219)*'01_Supuestos'!$F$11*($H219-'01_Supuestos'!$F$9))-((('01_Supuestos'!F31*$I219)*'01_Supuestos'!$F$11*($H219-'01_Supuestos'!$F$9))*'01_Supuestos'!$F$12)-(('01_Supuestos'!F31*$I219)*'01_Supuestos'!$F$11*$K219)-(IF(('01_Supuestos'!F31*$I219)&gt;0,'01_Supuestos'!$F$15,0)))-($J219*'01_Supuestos'!F33)))*'01_Supuestos'!$F$16)</f>
        <v/>
      </c>
      <c r="X219" s="101">
        <f>((('01_Supuestos'!G31*$I219)*'01_Supuestos'!$F$11*($H219-'01_Supuestos'!$F$9))-((('01_Supuestos'!G31*$I219)*'01_Supuestos'!$F$11*($H219-'01_Supuestos'!$F$9))*'01_Supuestos'!$F$12)-(('01_Supuestos'!G31*$I219)*'01_Supuestos'!$F$11*$K219)-(IF(('01_Supuestos'!G31*$I219)&gt;0,'01_Supuestos'!$F$15,0)))-((('01_Supuestos'!G31*$I219)*'01_Supuestos'!$F$11*($H219-'01_Supuestos'!$F$9))*'01_Supuestos'!$F$18)-($J219*'01_Supuestos'!G32)-(IF('01_Supuestos'!G30=MAX('01_Supuestos'!$C$30:$M$30),'01_Supuestos'!$F$19,0))-(MAX(0,(((('01_Supuestos'!G31*$I219)*'01_Supuestos'!$F$11*($H219-'01_Supuestos'!$F$9))-((('01_Supuestos'!G31*$I219)*'01_Supuestos'!$F$11*($H219-'01_Supuestos'!$F$9))*'01_Supuestos'!$F$12)-(('01_Supuestos'!G31*$I219)*'01_Supuestos'!$F$11*$K219)-(IF(('01_Supuestos'!G31*$I219)&gt;0,'01_Supuestos'!$F$15,0)))-($J219*'01_Supuestos'!G33)))*'01_Supuestos'!$F$16)</f>
        <v/>
      </c>
      <c r="Y219" s="101">
        <f>((('01_Supuestos'!H31*$I219)*'01_Supuestos'!$F$11*($H219-'01_Supuestos'!$F$9))-((('01_Supuestos'!H31*$I219)*'01_Supuestos'!$F$11*($H219-'01_Supuestos'!$F$9))*'01_Supuestos'!$F$12)-(('01_Supuestos'!H31*$I219)*'01_Supuestos'!$F$11*$K219)-(IF(('01_Supuestos'!H31*$I219)&gt;0,'01_Supuestos'!$F$15,0)))-((('01_Supuestos'!H31*$I219)*'01_Supuestos'!$F$11*($H219-'01_Supuestos'!$F$9))*'01_Supuestos'!$F$18)-($J219*'01_Supuestos'!H32)-(IF('01_Supuestos'!H30=MAX('01_Supuestos'!$C$30:$M$30),'01_Supuestos'!$F$19,0))-(MAX(0,(((('01_Supuestos'!H31*$I219)*'01_Supuestos'!$F$11*($H219-'01_Supuestos'!$F$9))-((('01_Supuestos'!H31*$I219)*'01_Supuestos'!$F$11*($H219-'01_Supuestos'!$F$9))*'01_Supuestos'!$F$12)-(('01_Supuestos'!H31*$I219)*'01_Supuestos'!$F$11*$K219)-(IF(('01_Supuestos'!H31*$I219)&gt;0,'01_Supuestos'!$F$15,0)))-($J219*'01_Supuestos'!H33)))*'01_Supuestos'!$F$16)</f>
        <v/>
      </c>
      <c r="Z219" s="101">
        <f>((('01_Supuestos'!I31*$I219)*'01_Supuestos'!$F$11*($H219-'01_Supuestos'!$F$9))-((('01_Supuestos'!I31*$I219)*'01_Supuestos'!$F$11*($H219-'01_Supuestos'!$F$9))*'01_Supuestos'!$F$12)-(('01_Supuestos'!I31*$I219)*'01_Supuestos'!$F$11*$K219)-(IF(('01_Supuestos'!I31*$I219)&gt;0,'01_Supuestos'!$F$15,0)))-((('01_Supuestos'!I31*$I219)*'01_Supuestos'!$F$11*($H219-'01_Supuestos'!$F$9))*'01_Supuestos'!$F$18)-($J219*'01_Supuestos'!I32)-(IF('01_Supuestos'!I30=MAX('01_Supuestos'!$C$30:$M$30),'01_Supuestos'!$F$19,0))-(MAX(0,(((('01_Supuestos'!I31*$I219)*'01_Supuestos'!$F$11*($H219-'01_Supuestos'!$F$9))-((('01_Supuestos'!I31*$I219)*'01_Supuestos'!$F$11*($H219-'01_Supuestos'!$F$9))*'01_Supuestos'!$F$12)-(('01_Supuestos'!I31*$I219)*'01_Supuestos'!$F$11*$K219)-(IF(('01_Supuestos'!I31*$I219)&gt;0,'01_Supuestos'!$F$15,0)))-($J219*'01_Supuestos'!I33)))*'01_Supuestos'!$F$16)</f>
        <v/>
      </c>
      <c r="AA219" s="101">
        <f>((('01_Supuestos'!J31*$I219)*'01_Supuestos'!$F$11*($H219-'01_Supuestos'!$F$9))-((('01_Supuestos'!J31*$I219)*'01_Supuestos'!$F$11*($H219-'01_Supuestos'!$F$9))*'01_Supuestos'!$F$12)-(('01_Supuestos'!J31*$I219)*'01_Supuestos'!$F$11*$K219)-(IF(('01_Supuestos'!J31*$I219)&gt;0,'01_Supuestos'!$F$15,0)))-((('01_Supuestos'!J31*$I219)*'01_Supuestos'!$F$11*($H219-'01_Supuestos'!$F$9))*'01_Supuestos'!$F$18)-($J219*'01_Supuestos'!J32)-(IF('01_Supuestos'!J30=MAX('01_Supuestos'!$C$30:$M$30),'01_Supuestos'!$F$19,0))-(MAX(0,(((('01_Supuestos'!J31*$I219)*'01_Supuestos'!$F$11*($H219-'01_Supuestos'!$F$9))-((('01_Supuestos'!J31*$I219)*'01_Supuestos'!$F$11*($H219-'01_Supuestos'!$F$9))*'01_Supuestos'!$F$12)-(('01_Supuestos'!J31*$I219)*'01_Supuestos'!$F$11*$K219)-(IF(('01_Supuestos'!J31*$I219)&gt;0,'01_Supuestos'!$F$15,0)))-($J219*'01_Supuestos'!J33)))*'01_Supuestos'!$F$16)</f>
        <v/>
      </c>
      <c r="AB219" s="101">
        <f>((('01_Supuestos'!K31*$I219)*'01_Supuestos'!$F$11*($H219-'01_Supuestos'!$F$9))-((('01_Supuestos'!K31*$I219)*'01_Supuestos'!$F$11*($H219-'01_Supuestos'!$F$9))*'01_Supuestos'!$F$12)-(('01_Supuestos'!K31*$I219)*'01_Supuestos'!$F$11*$K219)-(IF(('01_Supuestos'!K31*$I219)&gt;0,'01_Supuestos'!$F$15,0)))-((('01_Supuestos'!K31*$I219)*'01_Supuestos'!$F$11*($H219-'01_Supuestos'!$F$9))*'01_Supuestos'!$F$18)-($J219*'01_Supuestos'!K32)-(IF('01_Supuestos'!K30=MAX('01_Supuestos'!$C$30:$M$30),'01_Supuestos'!$F$19,0))-(MAX(0,(((('01_Supuestos'!K31*$I219)*'01_Supuestos'!$F$11*($H219-'01_Supuestos'!$F$9))-((('01_Supuestos'!K31*$I219)*'01_Supuestos'!$F$11*($H219-'01_Supuestos'!$F$9))*'01_Supuestos'!$F$12)-(('01_Supuestos'!K31*$I219)*'01_Supuestos'!$F$11*$K219)-(IF(('01_Supuestos'!K31*$I219)&gt;0,'01_Supuestos'!$F$15,0)))-($J219*'01_Supuestos'!K33)))*'01_Supuestos'!$F$16)</f>
        <v/>
      </c>
      <c r="AC219" s="101">
        <f>((('01_Supuestos'!L31*$I219)*'01_Supuestos'!$F$11*($H219-'01_Supuestos'!$F$9))-((('01_Supuestos'!L31*$I219)*'01_Supuestos'!$F$11*($H219-'01_Supuestos'!$F$9))*'01_Supuestos'!$F$12)-(('01_Supuestos'!L31*$I219)*'01_Supuestos'!$F$11*$K219)-(IF(('01_Supuestos'!L31*$I219)&gt;0,'01_Supuestos'!$F$15,0)))-((('01_Supuestos'!L31*$I219)*'01_Supuestos'!$F$11*($H219-'01_Supuestos'!$F$9))*'01_Supuestos'!$F$18)-($J219*'01_Supuestos'!L32)-(IF('01_Supuestos'!L30=MAX('01_Supuestos'!$C$30:$M$30),'01_Supuestos'!$F$19,0))-(MAX(0,(((('01_Supuestos'!L31*$I219)*'01_Supuestos'!$F$11*($H219-'01_Supuestos'!$F$9))-((('01_Supuestos'!L31*$I219)*'01_Supuestos'!$F$11*($H219-'01_Supuestos'!$F$9))*'01_Supuestos'!$F$12)-(('01_Supuestos'!L31*$I219)*'01_Supuestos'!$F$11*$K219)-(IF(('01_Supuestos'!L31*$I219)&gt;0,'01_Supuestos'!$F$15,0)))-($J219*'01_Supuestos'!L33)))*'01_Supuestos'!$F$16)</f>
        <v/>
      </c>
      <c r="AD219" s="101">
        <f>((('01_Supuestos'!M31*$I219)*'01_Supuestos'!$F$11*($H219-'01_Supuestos'!$F$9))-((('01_Supuestos'!M31*$I219)*'01_Supuestos'!$F$11*($H219-'01_Supuestos'!$F$9))*'01_Supuestos'!$F$12)-(('01_Supuestos'!M31*$I219)*'01_Supuestos'!$F$11*$K219)-(IF(('01_Supuestos'!M31*$I219)&gt;0,'01_Supuestos'!$F$15,0)))-((('01_Supuestos'!M31*$I219)*'01_Supuestos'!$F$11*($H219-'01_Supuestos'!$F$9))*'01_Supuestos'!$F$18)-($J219*'01_Supuestos'!M32)-(IF('01_Supuestos'!M30=MAX('01_Supuestos'!$C$30:$M$30),'01_Supuestos'!$F$19,0))-(MAX(0,(((('01_Supuestos'!M31*$I219)*'01_Supuestos'!$F$11*($H219-'01_Supuestos'!$F$9))-((('01_Supuestos'!M31*$I219)*'01_Supuestos'!$F$11*($H219-'01_Supuestos'!$F$9))*'01_Supuestos'!$F$12)-(('01_Supuestos'!M31*$I219)*'01_Supuestos'!$F$11*$K219)-(IF(('01_Supuestos'!M31*$I219)&gt;0,'01_Supuestos'!$F$15,0)))-($J219*'01_Supuestos'!M33)))*'01_Supuestos'!$F$16)</f>
        <v/>
      </c>
      <c r="AE219" s="101">
        <f>0</f>
        <v/>
      </c>
      <c r="AF219" s="108">
        <f>IF(S219&gt;R219,"Appraisal+Decision",IF(S219&lt;R219,"Develop Now","Indiferente"))</f>
        <v/>
      </c>
    </row>
    <row r="220">
      <c r="A220" s="6" t="n">
        <v>190</v>
      </c>
      <c r="B220" s="27">
        <f>RAND()</f>
        <v/>
      </c>
      <c r="C220" s="27">
        <f>RAND()</f>
        <v/>
      </c>
      <c r="D220" s="27">
        <f>RAND()</f>
        <v/>
      </c>
      <c r="E220" s="27">
        <f>RAND()</f>
        <v/>
      </c>
      <c r="F220" s="27">
        <f>RAND()</f>
        <v/>
      </c>
      <c r="G220" s="27">
        <f>RAND()</f>
        <v/>
      </c>
      <c r="H220" s="102">
        <f>IF(B220&lt;($B$11-$B$10)/($B$12-$B$10), $B$10+SQRT(B220*($B$11-$B$10)*($B$12-$B$10)), $B$12-SQRT((1-B220)*($B$12-$B$11)*($B$12-$B$10)))</f>
        <v/>
      </c>
      <c r="I220" s="27">
        <f>MAX(0.1,NORMINV(C220,$B$13,$B$14))</f>
        <v/>
      </c>
      <c r="J220" s="102">
        <f>'01_Supuestos'!$F$13*MAX(0.65,NORMINV(D220,1,$B$15))</f>
        <v/>
      </c>
      <c r="K220" s="102">
        <f>'01_Supuestos'!$F$14*MAX(0.6,NORMINV(E220,1,$B$16))</f>
        <v/>
      </c>
      <c r="L220" s="102">
        <f>--(F220&lt;=$B$5)</f>
        <v/>
      </c>
      <c r="M220" s="102">
        <f>IF(L220=1, IF(G220&lt;=$B$6, "+", "-"), IF(G220&lt;=(1-$B$7), "+", "-"))</f>
        <v/>
      </c>
      <c r="N220" s="103">
        <f>IF(M220="+",'05_Bayes_Arbol'!$B$16,'05_Bayes_Arbol'!$B$17)</f>
        <v/>
      </c>
      <c r="O220" s="102">
        <f>SUMPRODUCT(T220:AD220,'01_Supuestos'!$C$34:$M$34)</f>
        <v/>
      </c>
      <c r="P220" s="102">
        <f>N220*O220 + (1-N220)*$B$9</f>
        <v/>
      </c>
      <c r="Q220" s="102">
        <f>--(P220&gt;0)</f>
        <v/>
      </c>
      <c r="R220" s="102">
        <f>IF(L220=1,O220,$B$9)</f>
        <v/>
      </c>
      <c r="S220" s="102">
        <f>-$B$8 + IF(Q220=1, IF(L220=1,O220,$B$9), 0)</f>
        <v/>
      </c>
      <c r="T220" s="101">
        <f>((('01_Supuestos'!C31*$I220)*'01_Supuestos'!$F$11*($H220-'01_Supuestos'!$F$9))-((('01_Supuestos'!C31*$I220)*'01_Supuestos'!$F$11*($H220-'01_Supuestos'!$F$9))*'01_Supuestos'!$F$12)-(('01_Supuestos'!C31*$I220)*'01_Supuestos'!$F$11*$K220)-(IF(('01_Supuestos'!C31*$I220)&gt;0,'01_Supuestos'!$F$15,0)))-((('01_Supuestos'!C31*$I220)*'01_Supuestos'!$F$11*($H220-'01_Supuestos'!$F$9))*'01_Supuestos'!$F$18)-($J220*'01_Supuestos'!C32)-(IF('01_Supuestos'!C30=MAX('01_Supuestos'!$C$30:$M$30),'01_Supuestos'!$F$19,0))-(MAX(0,(((('01_Supuestos'!C31*$I220)*'01_Supuestos'!$F$11*($H220-'01_Supuestos'!$F$9))-((('01_Supuestos'!C31*$I220)*'01_Supuestos'!$F$11*($H220-'01_Supuestos'!$F$9))*'01_Supuestos'!$F$12)-(('01_Supuestos'!C31*$I220)*'01_Supuestos'!$F$11*$K220)-(IF(('01_Supuestos'!C31*$I220)&gt;0,'01_Supuestos'!$F$15,0)))-($J220*'01_Supuestos'!C33)))*'01_Supuestos'!$F$16)</f>
        <v/>
      </c>
      <c r="U220" s="101">
        <f>((('01_Supuestos'!D31*$I220)*'01_Supuestos'!$F$11*($H220-'01_Supuestos'!$F$9))-((('01_Supuestos'!D31*$I220)*'01_Supuestos'!$F$11*($H220-'01_Supuestos'!$F$9))*'01_Supuestos'!$F$12)-(('01_Supuestos'!D31*$I220)*'01_Supuestos'!$F$11*$K220)-(IF(('01_Supuestos'!D31*$I220)&gt;0,'01_Supuestos'!$F$15,0)))-((('01_Supuestos'!D31*$I220)*'01_Supuestos'!$F$11*($H220-'01_Supuestos'!$F$9))*'01_Supuestos'!$F$18)-($J220*'01_Supuestos'!D32)-(IF('01_Supuestos'!D30=MAX('01_Supuestos'!$C$30:$M$30),'01_Supuestos'!$F$19,0))-(MAX(0,(((('01_Supuestos'!D31*$I220)*'01_Supuestos'!$F$11*($H220-'01_Supuestos'!$F$9))-((('01_Supuestos'!D31*$I220)*'01_Supuestos'!$F$11*($H220-'01_Supuestos'!$F$9))*'01_Supuestos'!$F$12)-(('01_Supuestos'!D31*$I220)*'01_Supuestos'!$F$11*$K220)-(IF(('01_Supuestos'!D31*$I220)&gt;0,'01_Supuestos'!$F$15,0)))-($J220*'01_Supuestos'!D33)))*'01_Supuestos'!$F$16)</f>
        <v/>
      </c>
      <c r="V220" s="101">
        <f>((('01_Supuestos'!E31*$I220)*'01_Supuestos'!$F$11*($H220-'01_Supuestos'!$F$9))-((('01_Supuestos'!E31*$I220)*'01_Supuestos'!$F$11*($H220-'01_Supuestos'!$F$9))*'01_Supuestos'!$F$12)-(('01_Supuestos'!E31*$I220)*'01_Supuestos'!$F$11*$K220)-(IF(('01_Supuestos'!E31*$I220)&gt;0,'01_Supuestos'!$F$15,0)))-((('01_Supuestos'!E31*$I220)*'01_Supuestos'!$F$11*($H220-'01_Supuestos'!$F$9))*'01_Supuestos'!$F$18)-($J220*'01_Supuestos'!E32)-(IF('01_Supuestos'!E30=MAX('01_Supuestos'!$C$30:$M$30),'01_Supuestos'!$F$19,0))-(MAX(0,(((('01_Supuestos'!E31*$I220)*'01_Supuestos'!$F$11*($H220-'01_Supuestos'!$F$9))-((('01_Supuestos'!E31*$I220)*'01_Supuestos'!$F$11*($H220-'01_Supuestos'!$F$9))*'01_Supuestos'!$F$12)-(('01_Supuestos'!E31*$I220)*'01_Supuestos'!$F$11*$K220)-(IF(('01_Supuestos'!E31*$I220)&gt;0,'01_Supuestos'!$F$15,0)))-($J220*'01_Supuestos'!E33)))*'01_Supuestos'!$F$16)</f>
        <v/>
      </c>
      <c r="W220" s="101">
        <f>((('01_Supuestos'!F31*$I220)*'01_Supuestos'!$F$11*($H220-'01_Supuestos'!$F$9))-((('01_Supuestos'!F31*$I220)*'01_Supuestos'!$F$11*($H220-'01_Supuestos'!$F$9))*'01_Supuestos'!$F$12)-(('01_Supuestos'!F31*$I220)*'01_Supuestos'!$F$11*$K220)-(IF(('01_Supuestos'!F31*$I220)&gt;0,'01_Supuestos'!$F$15,0)))-((('01_Supuestos'!F31*$I220)*'01_Supuestos'!$F$11*($H220-'01_Supuestos'!$F$9))*'01_Supuestos'!$F$18)-($J220*'01_Supuestos'!F32)-(IF('01_Supuestos'!F30=MAX('01_Supuestos'!$C$30:$M$30),'01_Supuestos'!$F$19,0))-(MAX(0,(((('01_Supuestos'!F31*$I220)*'01_Supuestos'!$F$11*($H220-'01_Supuestos'!$F$9))-((('01_Supuestos'!F31*$I220)*'01_Supuestos'!$F$11*($H220-'01_Supuestos'!$F$9))*'01_Supuestos'!$F$12)-(('01_Supuestos'!F31*$I220)*'01_Supuestos'!$F$11*$K220)-(IF(('01_Supuestos'!F31*$I220)&gt;0,'01_Supuestos'!$F$15,0)))-($J220*'01_Supuestos'!F33)))*'01_Supuestos'!$F$16)</f>
        <v/>
      </c>
      <c r="X220" s="101">
        <f>((('01_Supuestos'!G31*$I220)*'01_Supuestos'!$F$11*($H220-'01_Supuestos'!$F$9))-((('01_Supuestos'!G31*$I220)*'01_Supuestos'!$F$11*($H220-'01_Supuestos'!$F$9))*'01_Supuestos'!$F$12)-(('01_Supuestos'!G31*$I220)*'01_Supuestos'!$F$11*$K220)-(IF(('01_Supuestos'!G31*$I220)&gt;0,'01_Supuestos'!$F$15,0)))-((('01_Supuestos'!G31*$I220)*'01_Supuestos'!$F$11*($H220-'01_Supuestos'!$F$9))*'01_Supuestos'!$F$18)-($J220*'01_Supuestos'!G32)-(IF('01_Supuestos'!G30=MAX('01_Supuestos'!$C$30:$M$30),'01_Supuestos'!$F$19,0))-(MAX(0,(((('01_Supuestos'!G31*$I220)*'01_Supuestos'!$F$11*($H220-'01_Supuestos'!$F$9))-((('01_Supuestos'!G31*$I220)*'01_Supuestos'!$F$11*($H220-'01_Supuestos'!$F$9))*'01_Supuestos'!$F$12)-(('01_Supuestos'!G31*$I220)*'01_Supuestos'!$F$11*$K220)-(IF(('01_Supuestos'!G31*$I220)&gt;0,'01_Supuestos'!$F$15,0)))-($J220*'01_Supuestos'!G33)))*'01_Supuestos'!$F$16)</f>
        <v/>
      </c>
      <c r="Y220" s="101">
        <f>((('01_Supuestos'!H31*$I220)*'01_Supuestos'!$F$11*($H220-'01_Supuestos'!$F$9))-((('01_Supuestos'!H31*$I220)*'01_Supuestos'!$F$11*($H220-'01_Supuestos'!$F$9))*'01_Supuestos'!$F$12)-(('01_Supuestos'!H31*$I220)*'01_Supuestos'!$F$11*$K220)-(IF(('01_Supuestos'!H31*$I220)&gt;0,'01_Supuestos'!$F$15,0)))-((('01_Supuestos'!H31*$I220)*'01_Supuestos'!$F$11*($H220-'01_Supuestos'!$F$9))*'01_Supuestos'!$F$18)-($J220*'01_Supuestos'!H32)-(IF('01_Supuestos'!H30=MAX('01_Supuestos'!$C$30:$M$30),'01_Supuestos'!$F$19,0))-(MAX(0,(((('01_Supuestos'!H31*$I220)*'01_Supuestos'!$F$11*($H220-'01_Supuestos'!$F$9))-((('01_Supuestos'!H31*$I220)*'01_Supuestos'!$F$11*($H220-'01_Supuestos'!$F$9))*'01_Supuestos'!$F$12)-(('01_Supuestos'!H31*$I220)*'01_Supuestos'!$F$11*$K220)-(IF(('01_Supuestos'!H31*$I220)&gt;0,'01_Supuestos'!$F$15,0)))-($J220*'01_Supuestos'!H33)))*'01_Supuestos'!$F$16)</f>
        <v/>
      </c>
      <c r="Z220" s="101">
        <f>((('01_Supuestos'!I31*$I220)*'01_Supuestos'!$F$11*($H220-'01_Supuestos'!$F$9))-((('01_Supuestos'!I31*$I220)*'01_Supuestos'!$F$11*($H220-'01_Supuestos'!$F$9))*'01_Supuestos'!$F$12)-(('01_Supuestos'!I31*$I220)*'01_Supuestos'!$F$11*$K220)-(IF(('01_Supuestos'!I31*$I220)&gt;0,'01_Supuestos'!$F$15,0)))-((('01_Supuestos'!I31*$I220)*'01_Supuestos'!$F$11*($H220-'01_Supuestos'!$F$9))*'01_Supuestos'!$F$18)-($J220*'01_Supuestos'!I32)-(IF('01_Supuestos'!I30=MAX('01_Supuestos'!$C$30:$M$30),'01_Supuestos'!$F$19,0))-(MAX(0,(((('01_Supuestos'!I31*$I220)*'01_Supuestos'!$F$11*($H220-'01_Supuestos'!$F$9))-((('01_Supuestos'!I31*$I220)*'01_Supuestos'!$F$11*($H220-'01_Supuestos'!$F$9))*'01_Supuestos'!$F$12)-(('01_Supuestos'!I31*$I220)*'01_Supuestos'!$F$11*$K220)-(IF(('01_Supuestos'!I31*$I220)&gt;0,'01_Supuestos'!$F$15,0)))-($J220*'01_Supuestos'!I33)))*'01_Supuestos'!$F$16)</f>
        <v/>
      </c>
      <c r="AA220" s="101">
        <f>((('01_Supuestos'!J31*$I220)*'01_Supuestos'!$F$11*($H220-'01_Supuestos'!$F$9))-((('01_Supuestos'!J31*$I220)*'01_Supuestos'!$F$11*($H220-'01_Supuestos'!$F$9))*'01_Supuestos'!$F$12)-(('01_Supuestos'!J31*$I220)*'01_Supuestos'!$F$11*$K220)-(IF(('01_Supuestos'!J31*$I220)&gt;0,'01_Supuestos'!$F$15,0)))-((('01_Supuestos'!J31*$I220)*'01_Supuestos'!$F$11*($H220-'01_Supuestos'!$F$9))*'01_Supuestos'!$F$18)-($J220*'01_Supuestos'!J32)-(IF('01_Supuestos'!J30=MAX('01_Supuestos'!$C$30:$M$30),'01_Supuestos'!$F$19,0))-(MAX(0,(((('01_Supuestos'!J31*$I220)*'01_Supuestos'!$F$11*($H220-'01_Supuestos'!$F$9))-((('01_Supuestos'!J31*$I220)*'01_Supuestos'!$F$11*($H220-'01_Supuestos'!$F$9))*'01_Supuestos'!$F$12)-(('01_Supuestos'!J31*$I220)*'01_Supuestos'!$F$11*$K220)-(IF(('01_Supuestos'!J31*$I220)&gt;0,'01_Supuestos'!$F$15,0)))-($J220*'01_Supuestos'!J33)))*'01_Supuestos'!$F$16)</f>
        <v/>
      </c>
      <c r="AB220" s="101">
        <f>((('01_Supuestos'!K31*$I220)*'01_Supuestos'!$F$11*($H220-'01_Supuestos'!$F$9))-((('01_Supuestos'!K31*$I220)*'01_Supuestos'!$F$11*($H220-'01_Supuestos'!$F$9))*'01_Supuestos'!$F$12)-(('01_Supuestos'!K31*$I220)*'01_Supuestos'!$F$11*$K220)-(IF(('01_Supuestos'!K31*$I220)&gt;0,'01_Supuestos'!$F$15,0)))-((('01_Supuestos'!K31*$I220)*'01_Supuestos'!$F$11*($H220-'01_Supuestos'!$F$9))*'01_Supuestos'!$F$18)-($J220*'01_Supuestos'!K32)-(IF('01_Supuestos'!K30=MAX('01_Supuestos'!$C$30:$M$30),'01_Supuestos'!$F$19,0))-(MAX(0,(((('01_Supuestos'!K31*$I220)*'01_Supuestos'!$F$11*($H220-'01_Supuestos'!$F$9))-((('01_Supuestos'!K31*$I220)*'01_Supuestos'!$F$11*($H220-'01_Supuestos'!$F$9))*'01_Supuestos'!$F$12)-(('01_Supuestos'!K31*$I220)*'01_Supuestos'!$F$11*$K220)-(IF(('01_Supuestos'!K31*$I220)&gt;0,'01_Supuestos'!$F$15,0)))-($J220*'01_Supuestos'!K33)))*'01_Supuestos'!$F$16)</f>
        <v/>
      </c>
      <c r="AC220" s="101">
        <f>((('01_Supuestos'!L31*$I220)*'01_Supuestos'!$F$11*($H220-'01_Supuestos'!$F$9))-((('01_Supuestos'!L31*$I220)*'01_Supuestos'!$F$11*($H220-'01_Supuestos'!$F$9))*'01_Supuestos'!$F$12)-(('01_Supuestos'!L31*$I220)*'01_Supuestos'!$F$11*$K220)-(IF(('01_Supuestos'!L31*$I220)&gt;0,'01_Supuestos'!$F$15,0)))-((('01_Supuestos'!L31*$I220)*'01_Supuestos'!$F$11*($H220-'01_Supuestos'!$F$9))*'01_Supuestos'!$F$18)-($J220*'01_Supuestos'!L32)-(IF('01_Supuestos'!L30=MAX('01_Supuestos'!$C$30:$M$30),'01_Supuestos'!$F$19,0))-(MAX(0,(((('01_Supuestos'!L31*$I220)*'01_Supuestos'!$F$11*($H220-'01_Supuestos'!$F$9))-((('01_Supuestos'!L31*$I220)*'01_Supuestos'!$F$11*($H220-'01_Supuestos'!$F$9))*'01_Supuestos'!$F$12)-(('01_Supuestos'!L31*$I220)*'01_Supuestos'!$F$11*$K220)-(IF(('01_Supuestos'!L31*$I220)&gt;0,'01_Supuestos'!$F$15,0)))-($J220*'01_Supuestos'!L33)))*'01_Supuestos'!$F$16)</f>
        <v/>
      </c>
      <c r="AD220" s="101">
        <f>((('01_Supuestos'!M31*$I220)*'01_Supuestos'!$F$11*($H220-'01_Supuestos'!$F$9))-((('01_Supuestos'!M31*$I220)*'01_Supuestos'!$F$11*($H220-'01_Supuestos'!$F$9))*'01_Supuestos'!$F$12)-(('01_Supuestos'!M31*$I220)*'01_Supuestos'!$F$11*$K220)-(IF(('01_Supuestos'!M31*$I220)&gt;0,'01_Supuestos'!$F$15,0)))-((('01_Supuestos'!M31*$I220)*'01_Supuestos'!$F$11*($H220-'01_Supuestos'!$F$9))*'01_Supuestos'!$F$18)-($J220*'01_Supuestos'!M32)-(IF('01_Supuestos'!M30=MAX('01_Supuestos'!$C$30:$M$30),'01_Supuestos'!$F$19,0))-(MAX(0,(((('01_Supuestos'!M31*$I220)*'01_Supuestos'!$F$11*($H220-'01_Supuestos'!$F$9))-((('01_Supuestos'!M31*$I220)*'01_Supuestos'!$F$11*($H220-'01_Supuestos'!$F$9))*'01_Supuestos'!$F$12)-(('01_Supuestos'!M31*$I220)*'01_Supuestos'!$F$11*$K220)-(IF(('01_Supuestos'!M31*$I220)&gt;0,'01_Supuestos'!$F$15,0)))-($J220*'01_Supuestos'!M33)))*'01_Supuestos'!$F$16)</f>
        <v/>
      </c>
      <c r="AE220" s="101">
        <f>0</f>
        <v/>
      </c>
      <c r="AF220" s="108">
        <f>IF(S220&gt;R220,"Appraisal+Decision",IF(S220&lt;R220,"Develop Now","Indiferente"))</f>
        <v/>
      </c>
    </row>
    <row r="221">
      <c r="A221" s="6" t="n">
        <v>191</v>
      </c>
      <c r="B221" s="27">
        <f>RAND()</f>
        <v/>
      </c>
      <c r="C221" s="27">
        <f>RAND()</f>
        <v/>
      </c>
      <c r="D221" s="27">
        <f>RAND()</f>
        <v/>
      </c>
      <c r="E221" s="27">
        <f>RAND()</f>
        <v/>
      </c>
      <c r="F221" s="27">
        <f>RAND()</f>
        <v/>
      </c>
      <c r="G221" s="27">
        <f>RAND()</f>
        <v/>
      </c>
      <c r="H221" s="102">
        <f>IF(B221&lt;($B$11-$B$10)/($B$12-$B$10), $B$10+SQRT(B221*($B$11-$B$10)*($B$12-$B$10)), $B$12-SQRT((1-B221)*($B$12-$B$11)*($B$12-$B$10)))</f>
        <v/>
      </c>
      <c r="I221" s="27">
        <f>MAX(0.1,NORMINV(C221,$B$13,$B$14))</f>
        <v/>
      </c>
      <c r="J221" s="102">
        <f>'01_Supuestos'!$F$13*MAX(0.65,NORMINV(D221,1,$B$15))</f>
        <v/>
      </c>
      <c r="K221" s="102">
        <f>'01_Supuestos'!$F$14*MAX(0.6,NORMINV(E221,1,$B$16))</f>
        <v/>
      </c>
      <c r="L221" s="102">
        <f>--(F221&lt;=$B$5)</f>
        <v/>
      </c>
      <c r="M221" s="102">
        <f>IF(L221=1, IF(G221&lt;=$B$6, "+", "-"), IF(G221&lt;=(1-$B$7), "+", "-"))</f>
        <v/>
      </c>
      <c r="N221" s="103">
        <f>IF(M221="+",'05_Bayes_Arbol'!$B$16,'05_Bayes_Arbol'!$B$17)</f>
        <v/>
      </c>
      <c r="O221" s="102">
        <f>SUMPRODUCT(T221:AD221,'01_Supuestos'!$C$34:$M$34)</f>
        <v/>
      </c>
      <c r="P221" s="102">
        <f>N221*O221 + (1-N221)*$B$9</f>
        <v/>
      </c>
      <c r="Q221" s="102">
        <f>--(P221&gt;0)</f>
        <v/>
      </c>
      <c r="R221" s="102">
        <f>IF(L221=1,O221,$B$9)</f>
        <v/>
      </c>
      <c r="S221" s="102">
        <f>-$B$8 + IF(Q221=1, IF(L221=1,O221,$B$9), 0)</f>
        <v/>
      </c>
      <c r="T221" s="101">
        <f>((('01_Supuestos'!C31*$I221)*'01_Supuestos'!$F$11*($H221-'01_Supuestos'!$F$9))-((('01_Supuestos'!C31*$I221)*'01_Supuestos'!$F$11*($H221-'01_Supuestos'!$F$9))*'01_Supuestos'!$F$12)-(('01_Supuestos'!C31*$I221)*'01_Supuestos'!$F$11*$K221)-(IF(('01_Supuestos'!C31*$I221)&gt;0,'01_Supuestos'!$F$15,0)))-((('01_Supuestos'!C31*$I221)*'01_Supuestos'!$F$11*($H221-'01_Supuestos'!$F$9))*'01_Supuestos'!$F$18)-($J221*'01_Supuestos'!C32)-(IF('01_Supuestos'!C30=MAX('01_Supuestos'!$C$30:$M$30),'01_Supuestos'!$F$19,0))-(MAX(0,(((('01_Supuestos'!C31*$I221)*'01_Supuestos'!$F$11*($H221-'01_Supuestos'!$F$9))-((('01_Supuestos'!C31*$I221)*'01_Supuestos'!$F$11*($H221-'01_Supuestos'!$F$9))*'01_Supuestos'!$F$12)-(('01_Supuestos'!C31*$I221)*'01_Supuestos'!$F$11*$K221)-(IF(('01_Supuestos'!C31*$I221)&gt;0,'01_Supuestos'!$F$15,0)))-($J221*'01_Supuestos'!C33)))*'01_Supuestos'!$F$16)</f>
        <v/>
      </c>
      <c r="U221" s="101">
        <f>((('01_Supuestos'!D31*$I221)*'01_Supuestos'!$F$11*($H221-'01_Supuestos'!$F$9))-((('01_Supuestos'!D31*$I221)*'01_Supuestos'!$F$11*($H221-'01_Supuestos'!$F$9))*'01_Supuestos'!$F$12)-(('01_Supuestos'!D31*$I221)*'01_Supuestos'!$F$11*$K221)-(IF(('01_Supuestos'!D31*$I221)&gt;0,'01_Supuestos'!$F$15,0)))-((('01_Supuestos'!D31*$I221)*'01_Supuestos'!$F$11*($H221-'01_Supuestos'!$F$9))*'01_Supuestos'!$F$18)-($J221*'01_Supuestos'!D32)-(IF('01_Supuestos'!D30=MAX('01_Supuestos'!$C$30:$M$30),'01_Supuestos'!$F$19,0))-(MAX(0,(((('01_Supuestos'!D31*$I221)*'01_Supuestos'!$F$11*($H221-'01_Supuestos'!$F$9))-((('01_Supuestos'!D31*$I221)*'01_Supuestos'!$F$11*($H221-'01_Supuestos'!$F$9))*'01_Supuestos'!$F$12)-(('01_Supuestos'!D31*$I221)*'01_Supuestos'!$F$11*$K221)-(IF(('01_Supuestos'!D31*$I221)&gt;0,'01_Supuestos'!$F$15,0)))-($J221*'01_Supuestos'!D33)))*'01_Supuestos'!$F$16)</f>
        <v/>
      </c>
      <c r="V221" s="101">
        <f>((('01_Supuestos'!E31*$I221)*'01_Supuestos'!$F$11*($H221-'01_Supuestos'!$F$9))-((('01_Supuestos'!E31*$I221)*'01_Supuestos'!$F$11*($H221-'01_Supuestos'!$F$9))*'01_Supuestos'!$F$12)-(('01_Supuestos'!E31*$I221)*'01_Supuestos'!$F$11*$K221)-(IF(('01_Supuestos'!E31*$I221)&gt;0,'01_Supuestos'!$F$15,0)))-((('01_Supuestos'!E31*$I221)*'01_Supuestos'!$F$11*($H221-'01_Supuestos'!$F$9))*'01_Supuestos'!$F$18)-($J221*'01_Supuestos'!E32)-(IF('01_Supuestos'!E30=MAX('01_Supuestos'!$C$30:$M$30),'01_Supuestos'!$F$19,0))-(MAX(0,(((('01_Supuestos'!E31*$I221)*'01_Supuestos'!$F$11*($H221-'01_Supuestos'!$F$9))-((('01_Supuestos'!E31*$I221)*'01_Supuestos'!$F$11*($H221-'01_Supuestos'!$F$9))*'01_Supuestos'!$F$12)-(('01_Supuestos'!E31*$I221)*'01_Supuestos'!$F$11*$K221)-(IF(('01_Supuestos'!E31*$I221)&gt;0,'01_Supuestos'!$F$15,0)))-($J221*'01_Supuestos'!E33)))*'01_Supuestos'!$F$16)</f>
        <v/>
      </c>
      <c r="W221" s="101">
        <f>((('01_Supuestos'!F31*$I221)*'01_Supuestos'!$F$11*($H221-'01_Supuestos'!$F$9))-((('01_Supuestos'!F31*$I221)*'01_Supuestos'!$F$11*($H221-'01_Supuestos'!$F$9))*'01_Supuestos'!$F$12)-(('01_Supuestos'!F31*$I221)*'01_Supuestos'!$F$11*$K221)-(IF(('01_Supuestos'!F31*$I221)&gt;0,'01_Supuestos'!$F$15,0)))-((('01_Supuestos'!F31*$I221)*'01_Supuestos'!$F$11*($H221-'01_Supuestos'!$F$9))*'01_Supuestos'!$F$18)-($J221*'01_Supuestos'!F32)-(IF('01_Supuestos'!F30=MAX('01_Supuestos'!$C$30:$M$30),'01_Supuestos'!$F$19,0))-(MAX(0,(((('01_Supuestos'!F31*$I221)*'01_Supuestos'!$F$11*($H221-'01_Supuestos'!$F$9))-((('01_Supuestos'!F31*$I221)*'01_Supuestos'!$F$11*($H221-'01_Supuestos'!$F$9))*'01_Supuestos'!$F$12)-(('01_Supuestos'!F31*$I221)*'01_Supuestos'!$F$11*$K221)-(IF(('01_Supuestos'!F31*$I221)&gt;0,'01_Supuestos'!$F$15,0)))-($J221*'01_Supuestos'!F33)))*'01_Supuestos'!$F$16)</f>
        <v/>
      </c>
      <c r="X221" s="101">
        <f>((('01_Supuestos'!G31*$I221)*'01_Supuestos'!$F$11*($H221-'01_Supuestos'!$F$9))-((('01_Supuestos'!G31*$I221)*'01_Supuestos'!$F$11*($H221-'01_Supuestos'!$F$9))*'01_Supuestos'!$F$12)-(('01_Supuestos'!G31*$I221)*'01_Supuestos'!$F$11*$K221)-(IF(('01_Supuestos'!G31*$I221)&gt;0,'01_Supuestos'!$F$15,0)))-((('01_Supuestos'!G31*$I221)*'01_Supuestos'!$F$11*($H221-'01_Supuestos'!$F$9))*'01_Supuestos'!$F$18)-($J221*'01_Supuestos'!G32)-(IF('01_Supuestos'!G30=MAX('01_Supuestos'!$C$30:$M$30),'01_Supuestos'!$F$19,0))-(MAX(0,(((('01_Supuestos'!G31*$I221)*'01_Supuestos'!$F$11*($H221-'01_Supuestos'!$F$9))-((('01_Supuestos'!G31*$I221)*'01_Supuestos'!$F$11*($H221-'01_Supuestos'!$F$9))*'01_Supuestos'!$F$12)-(('01_Supuestos'!G31*$I221)*'01_Supuestos'!$F$11*$K221)-(IF(('01_Supuestos'!G31*$I221)&gt;0,'01_Supuestos'!$F$15,0)))-($J221*'01_Supuestos'!G33)))*'01_Supuestos'!$F$16)</f>
        <v/>
      </c>
      <c r="Y221" s="101">
        <f>((('01_Supuestos'!H31*$I221)*'01_Supuestos'!$F$11*($H221-'01_Supuestos'!$F$9))-((('01_Supuestos'!H31*$I221)*'01_Supuestos'!$F$11*($H221-'01_Supuestos'!$F$9))*'01_Supuestos'!$F$12)-(('01_Supuestos'!H31*$I221)*'01_Supuestos'!$F$11*$K221)-(IF(('01_Supuestos'!H31*$I221)&gt;0,'01_Supuestos'!$F$15,0)))-((('01_Supuestos'!H31*$I221)*'01_Supuestos'!$F$11*($H221-'01_Supuestos'!$F$9))*'01_Supuestos'!$F$18)-($J221*'01_Supuestos'!H32)-(IF('01_Supuestos'!H30=MAX('01_Supuestos'!$C$30:$M$30),'01_Supuestos'!$F$19,0))-(MAX(0,(((('01_Supuestos'!H31*$I221)*'01_Supuestos'!$F$11*($H221-'01_Supuestos'!$F$9))-((('01_Supuestos'!H31*$I221)*'01_Supuestos'!$F$11*($H221-'01_Supuestos'!$F$9))*'01_Supuestos'!$F$12)-(('01_Supuestos'!H31*$I221)*'01_Supuestos'!$F$11*$K221)-(IF(('01_Supuestos'!H31*$I221)&gt;0,'01_Supuestos'!$F$15,0)))-($J221*'01_Supuestos'!H33)))*'01_Supuestos'!$F$16)</f>
        <v/>
      </c>
      <c r="Z221" s="101">
        <f>((('01_Supuestos'!I31*$I221)*'01_Supuestos'!$F$11*($H221-'01_Supuestos'!$F$9))-((('01_Supuestos'!I31*$I221)*'01_Supuestos'!$F$11*($H221-'01_Supuestos'!$F$9))*'01_Supuestos'!$F$12)-(('01_Supuestos'!I31*$I221)*'01_Supuestos'!$F$11*$K221)-(IF(('01_Supuestos'!I31*$I221)&gt;0,'01_Supuestos'!$F$15,0)))-((('01_Supuestos'!I31*$I221)*'01_Supuestos'!$F$11*($H221-'01_Supuestos'!$F$9))*'01_Supuestos'!$F$18)-($J221*'01_Supuestos'!I32)-(IF('01_Supuestos'!I30=MAX('01_Supuestos'!$C$30:$M$30),'01_Supuestos'!$F$19,0))-(MAX(0,(((('01_Supuestos'!I31*$I221)*'01_Supuestos'!$F$11*($H221-'01_Supuestos'!$F$9))-((('01_Supuestos'!I31*$I221)*'01_Supuestos'!$F$11*($H221-'01_Supuestos'!$F$9))*'01_Supuestos'!$F$12)-(('01_Supuestos'!I31*$I221)*'01_Supuestos'!$F$11*$K221)-(IF(('01_Supuestos'!I31*$I221)&gt;0,'01_Supuestos'!$F$15,0)))-($J221*'01_Supuestos'!I33)))*'01_Supuestos'!$F$16)</f>
        <v/>
      </c>
      <c r="AA221" s="101">
        <f>((('01_Supuestos'!J31*$I221)*'01_Supuestos'!$F$11*($H221-'01_Supuestos'!$F$9))-((('01_Supuestos'!J31*$I221)*'01_Supuestos'!$F$11*($H221-'01_Supuestos'!$F$9))*'01_Supuestos'!$F$12)-(('01_Supuestos'!J31*$I221)*'01_Supuestos'!$F$11*$K221)-(IF(('01_Supuestos'!J31*$I221)&gt;0,'01_Supuestos'!$F$15,0)))-((('01_Supuestos'!J31*$I221)*'01_Supuestos'!$F$11*($H221-'01_Supuestos'!$F$9))*'01_Supuestos'!$F$18)-($J221*'01_Supuestos'!J32)-(IF('01_Supuestos'!J30=MAX('01_Supuestos'!$C$30:$M$30),'01_Supuestos'!$F$19,0))-(MAX(0,(((('01_Supuestos'!J31*$I221)*'01_Supuestos'!$F$11*($H221-'01_Supuestos'!$F$9))-((('01_Supuestos'!J31*$I221)*'01_Supuestos'!$F$11*($H221-'01_Supuestos'!$F$9))*'01_Supuestos'!$F$12)-(('01_Supuestos'!J31*$I221)*'01_Supuestos'!$F$11*$K221)-(IF(('01_Supuestos'!J31*$I221)&gt;0,'01_Supuestos'!$F$15,0)))-($J221*'01_Supuestos'!J33)))*'01_Supuestos'!$F$16)</f>
        <v/>
      </c>
      <c r="AB221" s="101">
        <f>((('01_Supuestos'!K31*$I221)*'01_Supuestos'!$F$11*($H221-'01_Supuestos'!$F$9))-((('01_Supuestos'!K31*$I221)*'01_Supuestos'!$F$11*($H221-'01_Supuestos'!$F$9))*'01_Supuestos'!$F$12)-(('01_Supuestos'!K31*$I221)*'01_Supuestos'!$F$11*$K221)-(IF(('01_Supuestos'!K31*$I221)&gt;0,'01_Supuestos'!$F$15,0)))-((('01_Supuestos'!K31*$I221)*'01_Supuestos'!$F$11*($H221-'01_Supuestos'!$F$9))*'01_Supuestos'!$F$18)-($J221*'01_Supuestos'!K32)-(IF('01_Supuestos'!K30=MAX('01_Supuestos'!$C$30:$M$30),'01_Supuestos'!$F$19,0))-(MAX(0,(((('01_Supuestos'!K31*$I221)*'01_Supuestos'!$F$11*($H221-'01_Supuestos'!$F$9))-((('01_Supuestos'!K31*$I221)*'01_Supuestos'!$F$11*($H221-'01_Supuestos'!$F$9))*'01_Supuestos'!$F$12)-(('01_Supuestos'!K31*$I221)*'01_Supuestos'!$F$11*$K221)-(IF(('01_Supuestos'!K31*$I221)&gt;0,'01_Supuestos'!$F$15,0)))-($J221*'01_Supuestos'!K33)))*'01_Supuestos'!$F$16)</f>
        <v/>
      </c>
      <c r="AC221" s="101">
        <f>((('01_Supuestos'!L31*$I221)*'01_Supuestos'!$F$11*($H221-'01_Supuestos'!$F$9))-((('01_Supuestos'!L31*$I221)*'01_Supuestos'!$F$11*($H221-'01_Supuestos'!$F$9))*'01_Supuestos'!$F$12)-(('01_Supuestos'!L31*$I221)*'01_Supuestos'!$F$11*$K221)-(IF(('01_Supuestos'!L31*$I221)&gt;0,'01_Supuestos'!$F$15,0)))-((('01_Supuestos'!L31*$I221)*'01_Supuestos'!$F$11*($H221-'01_Supuestos'!$F$9))*'01_Supuestos'!$F$18)-($J221*'01_Supuestos'!L32)-(IF('01_Supuestos'!L30=MAX('01_Supuestos'!$C$30:$M$30),'01_Supuestos'!$F$19,0))-(MAX(0,(((('01_Supuestos'!L31*$I221)*'01_Supuestos'!$F$11*($H221-'01_Supuestos'!$F$9))-((('01_Supuestos'!L31*$I221)*'01_Supuestos'!$F$11*($H221-'01_Supuestos'!$F$9))*'01_Supuestos'!$F$12)-(('01_Supuestos'!L31*$I221)*'01_Supuestos'!$F$11*$K221)-(IF(('01_Supuestos'!L31*$I221)&gt;0,'01_Supuestos'!$F$15,0)))-($J221*'01_Supuestos'!L33)))*'01_Supuestos'!$F$16)</f>
        <v/>
      </c>
      <c r="AD221" s="101">
        <f>((('01_Supuestos'!M31*$I221)*'01_Supuestos'!$F$11*($H221-'01_Supuestos'!$F$9))-((('01_Supuestos'!M31*$I221)*'01_Supuestos'!$F$11*($H221-'01_Supuestos'!$F$9))*'01_Supuestos'!$F$12)-(('01_Supuestos'!M31*$I221)*'01_Supuestos'!$F$11*$K221)-(IF(('01_Supuestos'!M31*$I221)&gt;0,'01_Supuestos'!$F$15,0)))-((('01_Supuestos'!M31*$I221)*'01_Supuestos'!$F$11*($H221-'01_Supuestos'!$F$9))*'01_Supuestos'!$F$18)-($J221*'01_Supuestos'!M32)-(IF('01_Supuestos'!M30=MAX('01_Supuestos'!$C$30:$M$30),'01_Supuestos'!$F$19,0))-(MAX(0,(((('01_Supuestos'!M31*$I221)*'01_Supuestos'!$F$11*($H221-'01_Supuestos'!$F$9))-((('01_Supuestos'!M31*$I221)*'01_Supuestos'!$F$11*($H221-'01_Supuestos'!$F$9))*'01_Supuestos'!$F$12)-(('01_Supuestos'!M31*$I221)*'01_Supuestos'!$F$11*$K221)-(IF(('01_Supuestos'!M31*$I221)&gt;0,'01_Supuestos'!$F$15,0)))-($J221*'01_Supuestos'!M33)))*'01_Supuestos'!$F$16)</f>
        <v/>
      </c>
      <c r="AE221" s="101">
        <f>0</f>
        <v/>
      </c>
      <c r="AF221" s="108">
        <f>IF(S221&gt;R221,"Appraisal+Decision",IF(S221&lt;R221,"Develop Now","Indiferente"))</f>
        <v/>
      </c>
    </row>
    <row r="222">
      <c r="A222" s="6" t="n">
        <v>192</v>
      </c>
      <c r="B222" s="27">
        <f>RAND()</f>
        <v/>
      </c>
      <c r="C222" s="27">
        <f>RAND()</f>
        <v/>
      </c>
      <c r="D222" s="27">
        <f>RAND()</f>
        <v/>
      </c>
      <c r="E222" s="27">
        <f>RAND()</f>
        <v/>
      </c>
      <c r="F222" s="27">
        <f>RAND()</f>
        <v/>
      </c>
      <c r="G222" s="27">
        <f>RAND()</f>
        <v/>
      </c>
      <c r="H222" s="102">
        <f>IF(B222&lt;($B$11-$B$10)/($B$12-$B$10), $B$10+SQRT(B222*($B$11-$B$10)*($B$12-$B$10)), $B$12-SQRT((1-B222)*($B$12-$B$11)*($B$12-$B$10)))</f>
        <v/>
      </c>
      <c r="I222" s="27">
        <f>MAX(0.1,NORMINV(C222,$B$13,$B$14))</f>
        <v/>
      </c>
      <c r="J222" s="102">
        <f>'01_Supuestos'!$F$13*MAX(0.65,NORMINV(D222,1,$B$15))</f>
        <v/>
      </c>
      <c r="K222" s="102">
        <f>'01_Supuestos'!$F$14*MAX(0.6,NORMINV(E222,1,$B$16))</f>
        <v/>
      </c>
      <c r="L222" s="102">
        <f>--(F222&lt;=$B$5)</f>
        <v/>
      </c>
      <c r="M222" s="102">
        <f>IF(L222=1, IF(G222&lt;=$B$6, "+", "-"), IF(G222&lt;=(1-$B$7), "+", "-"))</f>
        <v/>
      </c>
      <c r="N222" s="103">
        <f>IF(M222="+",'05_Bayes_Arbol'!$B$16,'05_Bayes_Arbol'!$B$17)</f>
        <v/>
      </c>
      <c r="O222" s="102">
        <f>SUMPRODUCT(T222:AD222,'01_Supuestos'!$C$34:$M$34)</f>
        <v/>
      </c>
      <c r="P222" s="102">
        <f>N222*O222 + (1-N222)*$B$9</f>
        <v/>
      </c>
      <c r="Q222" s="102">
        <f>--(P222&gt;0)</f>
        <v/>
      </c>
      <c r="R222" s="102">
        <f>IF(L222=1,O222,$B$9)</f>
        <v/>
      </c>
      <c r="S222" s="102">
        <f>-$B$8 + IF(Q222=1, IF(L222=1,O222,$B$9), 0)</f>
        <v/>
      </c>
      <c r="T222" s="101">
        <f>((('01_Supuestos'!C31*$I222)*'01_Supuestos'!$F$11*($H222-'01_Supuestos'!$F$9))-((('01_Supuestos'!C31*$I222)*'01_Supuestos'!$F$11*($H222-'01_Supuestos'!$F$9))*'01_Supuestos'!$F$12)-(('01_Supuestos'!C31*$I222)*'01_Supuestos'!$F$11*$K222)-(IF(('01_Supuestos'!C31*$I222)&gt;0,'01_Supuestos'!$F$15,0)))-((('01_Supuestos'!C31*$I222)*'01_Supuestos'!$F$11*($H222-'01_Supuestos'!$F$9))*'01_Supuestos'!$F$18)-($J222*'01_Supuestos'!C32)-(IF('01_Supuestos'!C30=MAX('01_Supuestos'!$C$30:$M$30),'01_Supuestos'!$F$19,0))-(MAX(0,(((('01_Supuestos'!C31*$I222)*'01_Supuestos'!$F$11*($H222-'01_Supuestos'!$F$9))-((('01_Supuestos'!C31*$I222)*'01_Supuestos'!$F$11*($H222-'01_Supuestos'!$F$9))*'01_Supuestos'!$F$12)-(('01_Supuestos'!C31*$I222)*'01_Supuestos'!$F$11*$K222)-(IF(('01_Supuestos'!C31*$I222)&gt;0,'01_Supuestos'!$F$15,0)))-($J222*'01_Supuestos'!C33)))*'01_Supuestos'!$F$16)</f>
        <v/>
      </c>
      <c r="U222" s="101">
        <f>((('01_Supuestos'!D31*$I222)*'01_Supuestos'!$F$11*($H222-'01_Supuestos'!$F$9))-((('01_Supuestos'!D31*$I222)*'01_Supuestos'!$F$11*($H222-'01_Supuestos'!$F$9))*'01_Supuestos'!$F$12)-(('01_Supuestos'!D31*$I222)*'01_Supuestos'!$F$11*$K222)-(IF(('01_Supuestos'!D31*$I222)&gt;0,'01_Supuestos'!$F$15,0)))-((('01_Supuestos'!D31*$I222)*'01_Supuestos'!$F$11*($H222-'01_Supuestos'!$F$9))*'01_Supuestos'!$F$18)-($J222*'01_Supuestos'!D32)-(IF('01_Supuestos'!D30=MAX('01_Supuestos'!$C$30:$M$30),'01_Supuestos'!$F$19,0))-(MAX(0,(((('01_Supuestos'!D31*$I222)*'01_Supuestos'!$F$11*($H222-'01_Supuestos'!$F$9))-((('01_Supuestos'!D31*$I222)*'01_Supuestos'!$F$11*($H222-'01_Supuestos'!$F$9))*'01_Supuestos'!$F$12)-(('01_Supuestos'!D31*$I222)*'01_Supuestos'!$F$11*$K222)-(IF(('01_Supuestos'!D31*$I222)&gt;0,'01_Supuestos'!$F$15,0)))-($J222*'01_Supuestos'!D33)))*'01_Supuestos'!$F$16)</f>
        <v/>
      </c>
      <c r="V222" s="101">
        <f>((('01_Supuestos'!E31*$I222)*'01_Supuestos'!$F$11*($H222-'01_Supuestos'!$F$9))-((('01_Supuestos'!E31*$I222)*'01_Supuestos'!$F$11*($H222-'01_Supuestos'!$F$9))*'01_Supuestos'!$F$12)-(('01_Supuestos'!E31*$I222)*'01_Supuestos'!$F$11*$K222)-(IF(('01_Supuestos'!E31*$I222)&gt;0,'01_Supuestos'!$F$15,0)))-((('01_Supuestos'!E31*$I222)*'01_Supuestos'!$F$11*($H222-'01_Supuestos'!$F$9))*'01_Supuestos'!$F$18)-($J222*'01_Supuestos'!E32)-(IF('01_Supuestos'!E30=MAX('01_Supuestos'!$C$30:$M$30),'01_Supuestos'!$F$19,0))-(MAX(0,(((('01_Supuestos'!E31*$I222)*'01_Supuestos'!$F$11*($H222-'01_Supuestos'!$F$9))-((('01_Supuestos'!E31*$I222)*'01_Supuestos'!$F$11*($H222-'01_Supuestos'!$F$9))*'01_Supuestos'!$F$12)-(('01_Supuestos'!E31*$I222)*'01_Supuestos'!$F$11*$K222)-(IF(('01_Supuestos'!E31*$I222)&gt;0,'01_Supuestos'!$F$15,0)))-($J222*'01_Supuestos'!E33)))*'01_Supuestos'!$F$16)</f>
        <v/>
      </c>
      <c r="W222" s="101">
        <f>((('01_Supuestos'!F31*$I222)*'01_Supuestos'!$F$11*($H222-'01_Supuestos'!$F$9))-((('01_Supuestos'!F31*$I222)*'01_Supuestos'!$F$11*($H222-'01_Supuestos'!$F$9))*'01_Supuestos'!$F$12)-(('01_Supuestos'!F31*$I222)*'01_Supuestos'!$F$11*$K222)-(IF(('01_Supuestos'!F31*$I222)&gt;0,'01_Supuestos'!$F$15,0)))-((('01_Supuestos'!F31*$I222)*'01_Supuestos'!$F$11*($H222-'01_Supuestos'!$F$9))*'01_Supuestos'!$F$18)-($J222*'01_Supuestos'!F32)-(IF('01_Supuestos'!F30=MAX('01_Supuestos'!$C$30:$M$30),'01_Supuestos'!$F$19,0))-(MAX(0,(((('01_Supuestos'!F31*$I222)*'01_Supuestos'!$F$11*($H222-'01_Supuestos'!$F$9))-((('01_Supuestos'!F31*$I222)*'01_Supuestos'!$F$11*($H222-'01_Supuestos'!$F$9))*'01_Supuestos'!$F$12)-(('01_Supuestos'!F31*$I222)*'01_Supuestos'!$F$11*$K222)-(IF(('01_Supuestos'!F31*$I222)&gt;0,'01_Supuestos'!$F$15,0)))-($J222*'01_Supuestos'!F33)))*'01_Supuestos'!$F$16)</f>
        <v/>
      </c>
      <c r="X222" s="101">
        <f>((('01_Supuestos'!G31*$I222)*'01_Supuestos'!$F$11*($H222-'01_Supuestos'!$F$9))-((('01_Supuestos'!G31*$I222)*'01_Supuestos'!$F$11*($H222-'01_Supuestos'!$F$9))*'01_Supuestos'!$F$12)-(('01_Supuestos'!G31*$I222)*'01_Supuestos'!$F$11*$K222)-(IF(('01_Supuestos'!G31*$I222)&gt;0,'01_Supuestos'!$F$15,0)))-((('01_Supuestos'!G31*$I222)*'01_Supuestos'!$F$11*($H222-'01_Supuestos'!$F$9))*'01_Supuestos'!$F$18)-($J222*'01_Supuestos'!G32)-(IF('01_Supuestos'!G30=MAX('01_Supuestos'!$C$30:$M$30),'01_Supuestos'!$F$19,0))-(MAX(0,(((('01_Supuestos'!G31*$I222)*'01_Supuestos'!$F$11*($H222-'01_Supuestos'!$F$9))-((('01_Supuestos'!G31*$I222)*'01_Supuestos'!$F$11*($H222-'01_Supuestos'!$F$9))*'01_Supuestos'!$F$12)-(('01_Supuestos'!G31*$I222)*'01_Supuestos'!$F$11*$K222)-(IF(('01_Supuestos'!G31*$I222)&gt;0,'01_Supuestos'!$F$15,0)))-($J222*'01_Supuestos'!G33)))*'01_Supuestos'!$F$16)</f>
        <v/>
      </c>
      <c r="Y222" s="101">
        <f>((('01_Supuestos'!H31*$I222)*'01_Supuestos'!$F$11*($H222-'01_Supuestos'!$F$9))-((('01_Supuestos'!H31*$I222)*'01_Supuestos'!$F$11*($H222-'01_Supuestos'!$F$9))*'01_Supuestos'!$F$12)-(('01_Supuestos'!H31*$I222)*'01_Supuestos'!$F$11*$K222)-(IF(('01_Supuestos'!H31*$I222)&gt;0,'01_Supuestos'!$F$15,0)))-((('01_Supuestos'!H31*$I222)*'01_Supuestos'!$F$11*($H222-'01_Supuestos'!$F$9))*'01_Supuestos'!$F$18)-($J222*'01_Supuestos'!H32)-(IF('01_Supuestos'!H30=MAX('01_Supuestos'!$C$30:$M$30),'01_Supuestos'!$F$19,0))-(MAX(0,(((('01_Supuestos'!H31*$I222)*'01_Supuestos'!$F$11*($H222-'01_Supuestos'!$F$9))-((('01_Supuestos'!H31*$I222)*'01_Supuestos'!$F$11*($H222-'01_Supuestos'!$F$9))*'01_Supuestos'!$F$12)-(('01_Supuestos'!H31*$I222)*'01_Supuestos'!$F$11*$K222)-(IF(('01_Supuestos'!H31*$I222)&gt;0,'01_Supuestos'!$F$15,0)))-($J222*'01_Supuestos'!H33)))*'01_Supuestos'!$F$16)</f>
        <v/>
      </c>
      <c r="Z222" s="101">
        <f>((('01_Supuestos'!I31*$I222)*'01_Supuestos'!$F$11*($H222-'01_Supuestos'!$F$9))-((('01_Supuestos'!I31*$I222)*'01_Supuestos'!$F$11*($H222-'01_Supuestos'!$F$9))*'01_Supuestos'!$F$12)-(('01_Supuestos'!I31*$I222)*'01_Supuestos'!$F$11*$K222)-(IF(('01_Supuestos'!I31*$I222)&gt;0,'01_Supuestos'!$F$15,0)))-((('01_Supuestos'!I31*$I222)*'01_Supuestos'!$F$11*($H222-'01_Supuestos'!$F$9))*'01_Supuestos'!$F$18)-($J222*'01_Supuestos'!I32)-(IF('01_Supuestos'!I30=MAX('01_Supuestos'!$C$30:$M$30),'01_Supuestos'!$F$19,0))-(MAX(0,(((('01_Supuestos'!I31*$I222)*'01_Supuestos'!$F$11*($H222-'01_Supuestos'!$F$9))-((('01_Supuestos'!I31*$I222)*'01_Supuestos'!$F$11*($H222-'01_Supuestos'!$F$9))*'01_Supuestos'!$F$12)-(('01_Supuestos'!I31*$I222)*'01_Supuestos'!$F$11*$K222)-(IF(('01_Supuestos'!I31*$I222)&gt;0,'01_Supuestos'!$F$15,0)))-($J222*'01_Supuestos'!I33)))*'01_Supuestos'!$F$16)</f>
        <v/>
      </c>
      <c r="AA222" s="101">
        <f>((('01_Supuestos'!J31*$I222)*'01_Supuestos'!$F$11*($H222-'01_Supuestos'!$F$9))-((('01_Supuestos'!J31*$I222)*'01_Supuestos'!$F$11*($H222-'01_Supuestos'!$F$9))*'01_Supuestos'!$F$12)-(('01_Supuestos'!J31*$I222)*'01_Supuestos'!$F$11*$K222)-(IF(('01_Supuestos'!J31*$I222)&gt;0,'01_Supuestos'!$F$15,0)))-((('01_Supuestos'!J31*$I222)*'01_Supuestos'!$F$11*($H222-'01_Supuestos'!$F$9))*'01_Supuestos'!$F$18)-($J222*'01_Supuestos'!J32)-(IF('01_Supuestos'!J30=MAX('01_Supuestos'!$C$30:$M$30),'01_Supuestos'!$F$19,0))-(MAX(0,(((('01_Supuestos'!J31*$I222)*'01_Supuestos'!$F$11*($H222-'01_Supuestos'!$F$9))-((('01_Supuestos'!J31*$I222)*'01_Supuestos'!$F$11*($H222-'01_Supuestos'!$F$9))*'01_Supuestos'!$F$12)-(('01_Supuestos'!J31*$I222)*'01_Supuestos'!$F$11*$K222)-(IF(('01_Supuestos'!J31*$I222)&gt;0,'01_Supuestos'!$F$15,0)))-($J222*'01_Supuestos'!J33)))*'01_Supuestos'!$F$16)</f>
        <v/>
      </c>
      <c r="AB222" s="101">
        <f>((('01_Supuestos'!K31*$I222)*'01_Supuestos'!$F$11*($H222-'01_Supuestos'!$F$9))-((('01_Supuestos'!K31*$I222)*'01_Supuestos'!$F$11*($H222-'01_Supuestos'!$F$9))*'01_Supuestos'!$F$12)-(('01_Supuestos'!K31*$I222)*'01_Supuestos'!$F$11*$K222)-(IF(('01_Supuestos'!K31*$I222)&gt;0,'01_Supuestos'!$F$15,0)))-((('01_Supuestos'!K31*$I222)*'01_Supuestos'!$F$11*($H222-'01_Supuestos'!$F$9))*'01_Supuestos'!$F$18)-($J222*'01_Supuestos'!K32)-(IF('01_Supuestos'!K30=MAX('01_Supuestos'!$C$30:$M$30),'01_Supuestos'!$F$19,0))-(MAX(0,(((('01_Supuestos'!K31*$I222)*'01_Supuestos'!$F$11*($H222-'01_Supuestos'!$F$9))-((('01_Supuestos'!K31*$I222)*'01_Supuestos'!$F$11*($H222-'01_Supuestos'!$F$9))*'01_Supuestos'!$F$12)-(('01_Supuestos'!K31*$I222)*'01_Supuestos'!$F$11*$K222)-(IF(('01_Supuestos'!K31*$I222)&gt;0,'01_Supuestos'!$F$15,0)))-($J222*'01_Supuestos'!K33)))*'01_Supuestos'!$F$16)</f>
        <v/>
      </c>
      <c r="AC222" s="101">
        <f>((('01_Supuestos'!L31*$I222)*'01_Supuestos'!$F$11*($H222-'01_Supuestos'!$F$9))-((('01_Supuestos'!L31*$I222)*'01_Supuestos'!$F$11*($H222-'01_Supuestos'!$F$9))*'01_Supuestos'!$F$12)-(('01_Supuestos'!L31*$I222)*'01_Supuestos'!$F$11*$K222)-(IF(('01_Supuestos'!L31*$I222)&gt;0,'01_Supuestos'!$F$15,0)))-((('01_Supuestos'!L31*$I222)*'01_Supuestos'!$F$11*($H222-'01_Supuestos'!$F$9))*'01_Supuestos'!$F$18)-($J222*'01_Supuestos'!L32)-(IF('01_Supuestos'!L30=MAX('01_Supuestos'!$C$30:$M$30),'01_Supuestos'!$F$19,0))-(MAX(0,(((('01_Supuestos'!L31*$I222)*'01_Supuestos'!$F$11*($H222-'01_Supuestos'!$F$9))-((('01_Supuestos'!L31*$I222)*'01_Supuestos'!$F$11*($H222-'01_Supuestos'!$F$9))*'01_Supuestos'!$F$12)-(('01_Supuestos'!L31*$I222)*'01_Supuestos'!$F$11*$K222)-(IF(('01_Supuestos'!L31*$I222)&gt;0,'01_Supuestos'!$F$15,0)))-($J222*'01_Supuestos'!L33)))*'01_Supuestos'!$F$16)</f>
        <v/>
      </c>
      <c r="AD222" s="101">
        <f>((('01_Supuestos'!M31*$I222)*'01_Supuestos'!$F$11*($H222-'01_Supuestos'!$F$9))-((('01_Supuestos'!M31*$I222)*'01_Supuestos'!$F$11*($H222-'01_Supuestos'!$F$9))*'01_Supuestos'!$F$12)-(('01_Supuestos'!M31*$I222)*'01_Supuestos'!$F$11*$K222)-(IF(('01_Supuestos'!M31*$I222)&gt;0,'01_Supuestos'!$F$15,0)))-((('01_Supuestos'!M31*$I222)*'01_Supuestos'!$F$11*($H222-'01_Supuestos'!$F$9))*'01_Supuestos'!$F$18)-($J222*'01_Supuestos'!M32)-(IF('01_Supuestos'!M30=MAX('01_Supuestos'!$C$30:$M$30),'01_Supuestos'!$F$19,0))-(MAX(0,(((('01_Supuestos'!M31*$I222)*'01_Supuestos'!$F$11*($H222-'01_Supuestos'!$F$9))-((('01_Supuestos'!M31*$I222)*'01_Supuestos'!$F$11*($H222-'01_Supuestos'!$F$9))*'01_Supuestos'!$F$12)-(('01_Supuestos'!M31*$I222)*'01_Supuestos'!$F$11*$K222)-(IF(('01_Supuestos'!M31*$I222)&gt;0,'01_Supuestos'!$F$15,0)))-($J222*'01_Supuestos'!M33)))*'01_Supuestos'!$F$16)</f>
        <v/>
      </c>
      <c r="AE222" s="101">
        <f>0</f>
        <v/>
      </c>
      <c r="AF222" s="108">
        <f>IF(S222&gt;R222,"Appraisal+Decision",IF(S222&lt;R222,"Develop Now","Indiferente"))</f>
        <v/>
      </c>
    </row>
    <row r="223">
      <c r="A223" s="6" t="n">
        <v>193</v>
      </c>
      <c r="B223" s="27">
        <f>RAND()</f>
        <v/>
      </c>
      <c r="C223" s="27">
        <f>RAND()</f>
        <v/>
      </c>
      <c r="D223" s="27">
        <f>RAND()</f>
        <v/>
      </c>
      <c r="E223" s="27">
        <f>RAND()</f>
        <v/>
      </c>
      <c r="F223" s="27">
        <f>RAND()</f>
        <v/>
      </c>
      <c r="G223" s="27">
        <f>RAND()</f>
        <v/>
      </c>
      <c r="H223" s="102">
        <f>IF(B223&lt;($B$11-$B$10)/($B$12-$B$10), $B$10+SQRT(B223*($B$11-$B$10)*($B$12-$B$10)), $B$12-SQRT((1-B223)*($B$12-$B$11)*($B$12-$B$10)))</f>
        <v/>
      </c>
      <c r="I223" s="27">
        <f>MAX(0.1,NORMINV(C223,$B$13,$B$14))</f>
        <v/>
      </c>
      <c r="J223" s="102">
        <f>'01_Supuestos'!$F$13*MAX(0.65,NORMINV(D223,1,$B$15))</f>
        <v/>
      </c>
      <c r="K223" s="102">
        <f>'01_Supuestos'!$F$14*MAX(0.6,NORMINV(E223,1,$B$16))</f>
        <v/>
      </c>
      <c r="L223" s="102">
        <f>--(F223&lt;=$B$5)</f>
        <v/>
      </c>
      <c r="M223" s="102">
        <f>IF(L223=1, IF(G223&lt;=$B$6, "+", "-"), IF(G223&lt;=(1-$B$7), "+", "-"))</f>
        <v/>
      </c>
      <c r="N223" s="103">
        <f>IF(M223="+",'05_Bayes_Arbol'!$B$16,'05_Bayes_Arbol'!$B$17)</f>
        <v/>
      </c>
      <c r="O223" s="102">
        <f>SUMPRODUCT(T223:AD223,'01_Supuestos'!$C$34:$M$34)</f>
        <v/>
      </c>
      <c r="P223" s="102">
        <f>N223*O223 + (1-N223)*$B$9</f>
        <v/>
      </c>
      <c r="Q223" s="102">
        <f>--(P223&gt;0)</f>
        <v/>
      </c>
      <c r="R223" s="102">
        <f>IF(L223=1,O223,$B$9)</f>
        <v/>
      </c>
      <c r="S223" s="102">
        <f>-$B$8 + IF(Q223=1, IF(L223=1,O223,$B$9), 0)</f>
        <v/>
      </c>
      <c r="T223" s="101">
        <f>((('01_Supuestos'!C31*$I223)*'01_Supuestos'!$F$11*($H223-'01_Supuestos'!$F$9))-((('01_Supuestos'!C31*$I223)*'01_Supuestos'!$F$11*($H223-'01_Supuestos'!$F$9))*'01_Supuestos'!$F$12)-(('01_Supuestos'!C31*$I223)*'01_Supuestos'!$F$11*$K223)-(IF(('01_Supuestos'!C31*$I223)&gt;0,'01_Supuestos'!$F$15,0)))-((('01_Supuestos'!C31*$I223)*'01_Supuestos'!$F$11*($H223-'01_Supuestos'!$F$9))*'01_Supuestos'!$F$18)-($J223*'01_Supuestos'!C32)-(IF('01_Supuestos'!C30=MAX('01_Supuestos'!$C$30:$M$30),'01_Supuestos'!$F$19,0))-(MAX(0,(((('01_Supuestos'!C31*$I223)*'01_Supuestos'!$F$11*($H223-'01_Supuestos'!$F$9))-((('01_Supuestos'!C31*$I223)*'01_Supuestos'!$F$11*($H223-'01_Supuestos'!$F$9))*'01_Supuestos'!$F$12)-(('01_Supuestos'!C31*$I223)*'01_Supuestos'!$F$11*$K223)-(IF(('01_Supuestos'!C31*$I223)&gt;0,'01_Supuestos'!$F$15,0)))-($J223*'01_Supuestos'!C33)))*'01_Supuestos'!$F$16)</f>
        <v/>
      </c>
      <c r="U223" s="101">
        <f>((('01_Supuestos'!D31*$I223)*'01_Supuestos'!$F$11*($H223-'01_Supuestos'!$F$9))-((('01_Supuestos'!D31*$I223)*'01_Supuestos'!$F$11*($H223-'01_Supuestos'!$F$9))*'01_Supuestos'!$F$12)-(('01_Supuestos'!D31*$I223)*'01_Supuestos'!$F$11*$K223)-(IF(('01_Supuestos'!D31*$I223)&gt;0,'01_Supuestos'!$F$15,0)))-((('01_Supuestos'!D31*$I223)*'01_Supuestos'!$F$11*($H223-'01_Supuestos'!$F$9))*'01_Supuestos'!$F$18)-($J223*'01_Supuestos'!D32)-(IF('01_Supuestos'!D30=MAX('01_Supuestos'!$C$30:$M$30),'01_Supuestos'!$F$19,0))-(MAX(0,(((('01_Supuestos'!D31*$I223)*'01_Supuestos'!$F$11*($H223-'01_Supuestos'!$F$9))-((('01_Supuestos'!D31*$I223)*'01_Supuestos'!$F$11*($H223-'01_Supuestos'!$F$9))*'01_Supuestos'!$F$12)-(('01_Supuestos'!D31*$I223)*'01_Supuestos'!$F$11*$K223)-(IF(('01_Supuestos'!D31*$I223)&gt;0,'01_Supuestos'!$F$15,0)))-($J223*'01_Supuestos'!D33)))*'01_Supuestos'!$F$16)</f>
        <v/>
      </c>
      <c r="V223" s="101">
        <f>((('01_Supuestos'!E31*$I223)*'01_Supuestos'!$F$11*($H223-'01_Supuestos'!$F$9))-((('01_Supuestos'!E31*$I223)*'01_Supuestos'!$F$11*($H223-'01_Supuestos'!$F$9))*'01_Supuestos'!$F$12)-(('01_Supuestos'!E31*$I223)*'01_Supuestos'!$F$11*$K223)-(IF(('01_Supuestos'!E31*$I223)&gt;0,'01_Supuestos'!$F$15,0)))-((('01_Supuestos'!E31*$I223)*'01_Supuestos'!$F$11*($H223-'01_Supuestos'!$F$9))*'01_Supuestos'!$F$18)-($J223*'01_Supuestos'!E32)-(IF('01_Supuestos'!E30=MAX('01_Supuestos'!$C$30:$M$30),'01_Supuestos'!$F$19,0))-(MAX(0,(((('01_Supuestos'!E31*$I223)*'01_Supuestos'!$F$11*($H223-'01_Supuestos'!$F$9))-((('01_Supuestos'!E31*$I223)*'01_Supuestos'!$F$11*($H223-'01_Supuestos'!$F$9))*'01_Supuestos'!$F$12)-(('01_Supuestos'!E31*$I223)*'01_Supuestos'!$F$11*$K223)-(IF(('01_Supuestos'!E31*$I223)&gt;0,'01_Supuestos'!$F$15,0)))-($J223*'01_Supuestos'!E33)))*'01_Supuestos'!$F$16)</f>
        <v/>
      </c>
      <c r="W223" s="101">
        <f>((('01_Supuestos'!F31*$I223)*'01_Supuestos'!$F$11*($H223-'01_Supuestos'!$F$9))-((('01_Supuestos'!F31*$I223)*'01_Supuestos'!$F$11*($H223-'01_Supuestos'!$F$9))*'01_Supuestos'!$F$12)-(('01_Supuestos'!F31*$I223)*'01_Supuestos'!$F$11*$K223)-(IF(('01_Supuestos'!F31*$I223)&gt;0,'01_Supuestos'!$F$15,0)))-((('01_Supuestos'!F31*$I223)*'01_Supuestos'!$F$11*($H223-'01_Supuestos'!$F$9))*'01_Supuestos'!$F$18)-($J223*'01_Supuestos'!F32)-(IF('01_Supuestos'!F30=MAX('01_Supuestos'!$C$30:$M$30),'01_Supuestos'!$F$19,0))-(MAX(0,(((('01_Supuestos'!F31*$I223)*'01_Supuestos'!$F$11*($H223-'01_Supuestos'!$F$9))-((('01_Supuestos'!F31*$I223)*'01_Supuestos'!$F$11*($H223-'01_Supuestos'!$F$9))*'01_Supuestos'!$F$12)-(('01_Supuestos'!F31*$I223)*'01_Supuestos'!$F$11*$K223)-(IF(('01_Supuestos'!F31*$I223)&gt;0,'01_Supuestos'!$F$15,0)))-($J223*'01_Supuestos'!F33)))*'01_Supuestos'!$F$16)</f>
        <v/>
      </c>
      <c r="X223" s="101">
        <f>((('01_Supuestos'!G31*$I223)*'01_Supuestos'!$F$11*($H223-'01_Supuestos'!$F$9))-((('01_Supuestos'!G31*$I223)*'01_Supuestos'!$F$11*($H223-'01_Supuestos'!$F$9))*'01_Supuestos'!$F$12)-(('01_Supuestos'!G31*$I223)*'01_Supuestos'!$F$11*$K223)-(IF(('01_Supuestos'!G31*$I223)&gt;0,'01_Supuestos'!$F$15,0)))-((('01_Supuestos'!G31*$I223)*'01_Supuestos'!$F$11*($H223-'01_Supuestos'!$F$9))*'01_Supuestos'!$F$18)-($J223*'01_Supuestos'!G32)-(IF('01_Supuestos'!G30=MAX('01_Supuestos'!$C$30:$M$30),'01_Supuestos'!$F$19,0))-(MAX(0,(((('01_Supuestos'!G31*$I223)*'01_Supuestos'!$F$11*($H223-'01_Supuestos'!$F$9))-((('01_Supuestos'!G31*$I223)*'01_Supuestos'!$F$11*($H223-'01_Supuestos'!$F$9))*'01_Supuestos'!$F$12)-(('01_Supuestos'!G31*$I223)*'01_Supuestos'!$F$11*$K223)-(IF(('01_Supuestos'!G31*$I223)&gt;0,'01_Supuestos'!$F$15,0)))-($J223*'01_Supuestos'!G33)))*'01_Supuestos'!$F$16)</f>
        <v/>
      </c>
      <c r="Y223" s="101">
        <f>((('01_Supuestos'!H31*$I223)*'01_Supuestos'!$F$11*($H223-'01_Supuestos'!$F$9))-((('01_Supuestos'!H31*$I223)*'01_Supuestos'!$F$11*($H223-'01_Supuestos'!$F$9))*'01_Supuestos'!$F$12)-(('01_Supuestos'!H31*$I223)*'01_Supuestos'!$F$11*$K223)-(IF(('01_Supuestos'!H31*$I223)&gt;0,'01_Supuestos'!$F$15,0)))-((('01_Supuestos'!H31*$I223)*'01_Supuestos'!$F$11*($H223-'01_Supuestos'!$F$9))*'01_Supuestos'!$F$18)-($J223*'01_Supuestos'!H32)-(IF('01_Supuestos'!H30=MAX('01_Supuestos'!$C$30:$M$30),'01_Supuestos'!$F$19,0))-(MAX(0,(((('01_Supuestos'!H31*$I223)*'01_Supuestos'!$F$11*($H223-'01_Supuestos'!$F$9))-((('01_Supuestos'!H31*$I223)*'01_Supuestos'!$F$11*($H223-'01_Supuestos'!$F$9))*'01_Supuestos'!$F$12)-(('01_Supuestos'!H31*$I223)*'01_Supuestos'!$F$11*$K223)-(IF(('01_Supuestos'!H31*$I223)&gt;0,'01_Supuestos'!$F$15,0)))-($J223*'01_Supuestos'!H33)))*'01_Supuestos'!$F$16)</f>
        <v/>
      </c>
      <c r="Z223" s="101">
        <f>((('01_Supuestos'!I31*$I223)*'01_Supuestos'!$F$11*($H223-'01_Supuestos'!$F$9))-((('01_Supuestos'!I31*$I223)*'01_Supuestos'!$F$11*($H223-'01_Supuestos'!$F$9))*'01_Supuestos'!$F$12)-(('01_Supuestos'!I31*$I223)*'01_Supuestos'!$F$11*$K223)-(IF(('01_Supuestos'!I31*$I223)&gt;0,'01_Supuestos'!$F$15,0)))-((('01_Supuestos'!I31*$I223)*'01_Supuestos'!$F$11*($H223-'01_Supuestos'!$F$9))*'01_Supuestos'!$F$18)-($J223*'01_Supuestos'!I32)-(IF('01_Supuestos'!I30=MAX('01_Supuestos'!$C$30:$M$30),'01_Supuestos'!$F$19,0))-(MAX(0,(((('01_Supuestos'!I31*$I223)*'01_Supuestos'!$F$11*($H223-'01_Supuestos'!$F$9))-((('01_Supuestos'!I31*$I223)*'01_Supuestos'!$F$11*($H223-'01_Supuestos'!$F$9))*'01_Supuestos'!$F$12)-(('01_Supuestos'!I31*$I223)*'01_Supuestos'!$F$11*$K223)-(IF(('01_Supuestos'!I31*$I223)&gt;0,'01_Supuestos'!$F$15,0)))-($J223*'01_Supuestos'!I33)))*'01_Supuestos'!$F$16)</f>
        <v/>
      </c>
      <c r="AA223" s="101">
        <f>((('01_Supuestos'!J31*$I223)*'01_Supuestos'!$F$11*($H223-'01_Supuestos'!$F$9))-((('01_Supuestos'!J31*$I223)*'01_Supuestos'!$F$11*($H223-'01_Supuestos'!$F$9))*'01_Supuestos'!$F$12)-(('01_Supuestos'!J31*$I223)*'01_Supuestos'!$F$11*$K223)-(IF(('01_Supuestos'!J31*$I223)&gt;0,'01_Supuestos'!$F$15,0)))-((('01_Supuestos'!J31*$I223)*'01_Supuestos'!$F$11*($H223-'01_Supuestos'!$F$9))*'01_Supuestos'!$F$18)-($J223*'01_Supuestos'!J32)-(IF('01_Supuestos'!J30=MAX('01_Supuestos'!$C$30:$M$30),'01_Supuestos'!$F$19,0))-(MAX(0,(((('01_Supuestos'!J31*$I223)*'01_Supuestos'!$F$11*($H223-'01_Supuestos'!$F$9))-((('01_Supuestos'!J31*$I223)*'01_Supuestos'!$F$11*($H223-'01_Supuestos'!$F$9))*'01_Supuestos'!$F$12)-(('01_Supuestos'!J31*$I223)*'01_Supuestos'!$F$11*$K223)-(IF(('01_Supuestos'!J31*$I223)&gt;0,'01_Supuestos'!$F$15,0)))-($J223*'01_Supuestos'!J33)))*'01_Supuestos'!$F$16)</f>
        <v/>
      </c>
      <c r="AB223" s="101">
        <f>((('01_Supuestos'!K31*$I223)*'01_Supuestos'!$F$11*($H223-'01_Supuestos'!$F$9))-((('01_Supuestos'!K31*$I223)*'01_Supuestos'!$F$11*($H223-'01_Supuestos'!$F$9))*'01_Supuestos'!$F$12)-(('01_Supuestos'!K31*$I223)*'01_Supuestos'!$F$11*$K223)-(IF(('01_Supuestos'!K31*$I223)&gt;0,'01_Supuestos'!$F$15,0)))-((('01_Supuestos'!K31*$I223)*'01_Supuestos'!$F$11*($H223-'01_Supuestos'!$F$9))*'01_Supuestos'!$F$18)-($J223*'01_Supuestos'!K32)-(IF('01_Supuestos'!K30=MAX('01_Supuestos'!$C$30:$M$30),'01_Supuestos'!$F$19,0))-(MAX(0,(((('01_Supuestos'!K31*$I223)*'01_Supuestos'!$F$11*($H223-'01_Supuestos'!$F$9))-((('01_Supuestos'!K31*$I223)*'01_Supuestos'!$F$11*($H223-'01_Supuestos'!$F$9))*'01_Supuestos'!$F$12)-(('01_Supuestos'!K31*$I223)*'01_Supuestos'!$F$11*$K223)-(IF(('01_Supuestos'!K31*$I223)&gt;0,'01_Supuestos'!$F$15,0)))-($J223*'01_Supuestos'!K33)))*'01_Supuestos'!$F$16)</f>
        <v/>
      </c>
      <c r="AC223" s="101">
        <f>((('01_Supuestos'!L31*$I223)*'01_Supuestos'!$F$11*($H223-'01_Supuestos'!$F$9))-((('01_Supuestos'!L31*$I223)*'01_Supuestos'!$F$11*($H223-'01_Supuestos'!$F$9))*'01_Supuestos'!$F$12)-(('01_Supuestos'!L31*$I223)*'01_Supuestos'!$F$11*$K223)-(IF(('01_Supuestos'!L31*$I223)&gt;0,'01_Supuestos'!$F$15,0)))-((('01_Supuestos'!L31*$I223)*'01_Supuestos'!$F$11*($H223-'01_Supuestos'!$F$9))*'01_Supuestos'!$F$18)-($J223*'01_Supuestos'!L32)-(IF('01_Supuestos'!L30=MAX('01_Supuestos'!$C$30:$M$30),'01_Supuestos'!$F$19,0))-(MAX(0,(((('01_Supuestos'!L31*$I223)*'01_Supuestos'!$F$11*($H223-'01_Supuestos'!$F$9))-((('01_Supuestos'!L31*$I223)*'01_Supuestos'!$F$11*($H223-'01_Supuestos'!$F$9))*'01_Supuestos'!$F$12)-(('01_Supuestos'!L31*$I223)*'01_Supuestos'!$F$11*$K223)-(IF(('01_Supuestos'!L31*$I223)&gt;0,'01_Supuestos'!$F$15,0)))-($J223*'01_Supuestos'!L33)))*'01_Supuestos'!$F$16)</f>
        <v/>
      </c>
      <c r="AD223" s="101">
        <f>((('01_Supuestos'!M31*$I223)*'01_Supuestos'!$F$11*($H223-'01_Supuestos'!$F$9))-((('01_Supuestos'!M31*$I223)*'01_Supuestos'!$F$11*($H223-'01_Supuestos'!$F$9))*'01_Supuestos'!$F$12)-(('01_Supuestos'!M31*$I223)*'01_Supuestos'!$F$11*$K223)-(IF(('01_Supuestos'!M31*$I223)&gt;0,'01_Supuestos'!$F$15,0)))-((('01_Supuestos'!M31*$I223)*'01_Supuestos'!$F$11*($H223-'01_Supuestos'!$F$9))*'01_Supuestos'!$F$18)-($J223*'01_Supuestos'!M32)-(IF('01_Supuestos'!M30=MAX('01_Supuestos'!$C$30:$M$30),'01_Supuestos'!$F$19,0))-(MAX(0,(((('01_Supuestos'!M31*$I223)*'01_Supuestos'!$F$11*($H223-'01_Supuestos'!$F$9))-((('01_Supuestos'!M31*$I223)*'01_Supuestos'!$F$11*($H223-'01_Supuestos'!$F$9))*'01_Supuestos'!$F$12)-(('01_Supuestos'!M31*$I223)*'01_Supuestos'!$F$11*$K223)-(IF(('01_Supuestos'!M31*$I223)&gt;0,'01_Supuestos'!$F$15,0)))-($J223*'01_Supuestos'!M33)))*'01_Supuestos'!$F$16)</f>
        <v/>
      </c>
      <c r="AE223" s="101">
        <f>0</f>
        <v/>
      </c>
      <c r="AF223" s="108">
        <f>IF(S223&gt;R223,"Appraisal+Decision",IF(S223&lt;R223,"Develop Now","Indiferente"))</f>
        <v/>
      </c>
    </row>
    <row r="224">
      <c r="A224" s="6" t="n">
        <v>194</v>
      </c>
      <c r="B224" s="27">
        <f>RAND()</f>
        <v/>
      </c>
      <c r="C224" s="27">
        <f>RAND()</f>
        <v/>
      </c>
      <c r="D224" s="27">
        <f>RAND()</f>
        <v/>
      </c>
      <c r="E224" s="27">
        <f>RAND()</f>
        <v/>
      </c>
      <c r="F224" s="27">
        <f>RAND()</f>
        <v/>
      </c>
      <c r="G224" s="27">
        <f>RAND()</f>
        <v/>
      </c>
      <c r="H224" s="102">
        <f>IF(B224&lt;($B$11-$B$10)/($B$12-$B$10), $B$10+SQRT(B224*($B$11-$B$10)*($B$12-$B$10)), $B$12-SQRT((1-B224)*($B$12-$B$11)*($B$12-$B$10)))</f>
        <v/>
      </c>
      <c r="I224" s="27">
        <f>MAX(0.1,NORMINV(C224,$B$13,$B$14))</f>
        <v/>
      </c>
      <c r="J224" s="102">
        <f>'01_Supuestos'!$F$13*MAX(0.65,NORMINV(D224,1,$B$15))</f>
        <v/>
      </c>
      <c r="K224" s="102">
        <f>'01_Supuestos'!$F$14*MAX(0.6,NORMINV(E224,1,$B$16))</f>
        <v/>
      </c>
      <c r="L224" s="102">
        <f>--(F224&lt;=$B$5)</f>
        <v/>
      </c>
      <c r="M224" s="102">
        <f>IF(L224=1, IF(G224&lt;=$B$6, "+", "-"), IF(G224&lt;=(1-$B$7), "+", "-"))</f>
        <v/>
      </c>
      <c r="N224" s="103">
        <f>IF(M224="+",'05_Bayes_Arbol'!$B$16,'05_Bayes_Arbol'!$B$17)</f>
        <v/>
      </c>
      <c r="O224" s="102">
        <f>SUMPRODUCT(T224:AD224,'01_Supuestos'!$C$34:$M$34)</f>
        <v/>
      </c>
      <c r="P224" s="102">
        <f>N224*O224 + (1-N224)*$B$9</f>
        <v/>
      </c>
      <c r="Q224" s="102">
        <f>--(P224&gt;0)</f>
        <v/>
      </c>
      <c r="R224" s="102">
        <f>IF(L224=1,O224,$B$9)</f>
        <v/>
      </c>
      <c r="S224" s="102">
        <f>-$B$8 + IF(Q224=1, IF(L224=1,O224,$B$9), 0)</f>
        <v/>
      </c>
      <c r="T224" s="101">
        <f>((('01_Supuestos'!C31*$I224)*'01_Supuestos'!$F$11*($H224-'01_Supuestos'!$F$9))-((('01_Supuestos'!C31*$I224)*'01_Supuestos'!$F$11*($H224-'01_Supuestos'!$F$9))*'01_Supuestos'!$F$12)-(('01_Supuestos'!C31*$I224)*'01_Supuestos'!$F$11*$K224)-(IF(('01_Supuestos'!C31*$I224)&gt;0,'01_Supuestos'!$F$15,0)))-((('01_Supuestos'!C31*$I224)*'01_Supuestos'!$F$11*($H224-'01_Supuestos'!$F$9))*'01_Supuestos'!$F$18)-($J224*'01_Supuestos'!C32)-(IF('01_Supuestos'!C30=MAX('01_Supuestos'!$C$30:$M$30),'01_Supuestos'!$F$19,0))-(MAX(0,(((('01_Supuestos'!C31*$I224)*'01_Supuestos'!$F$11*($H224-'01_Supuestos'!$F$9))-((('01_Supuestos'!C31*$I224)*'01_Supuestos'!$F$11*($H224-'01_Supuestos'!$F$9))*'01_Supuestos'!$F$12)-(('01_Supuestos'!C31*$I224)*'01_Supuestos'!$F$11*$K224)-(IF(('01_Supuestos'!C31*$I224)&gt;0,'01_Supuestos'!$F$15,0)))-($J224*'01_Supuestos'!C33)))*'01_Supuestos'!$F$16)</f>
        <v/>
      </c>
      <c r="U224" s="101">
        <f>((('01_Supuestos'!D31*$I224)*'01_Supuestos'!$F$11*($H224-'01_Supuestos'!$F$9))-((('01_Supuestos'!D31*$I224)*'01_Supuestos'!$F$11*($H224-'01_Supuestos'!$F$9))*'01_Supuestos'!$F$12)-(('01_Supuestos'!D31*$I224)*'01_Supuestos'!$F$11*$K224)-(IF(('01_Supuestos'!D31*$I224)&gt;0,'01_Supuestos'!$F$15,0)))-((('01_Supuestos'!D31*$I224)*'01_Supuestos'!$F$11*($H224-'01_Supuestos'!$F$9))*'01_Supuestos'!$F$18)-($J224*'01_Supuestos'!D32)-(IF('01_Supuestos'!D30=MAX('01_Supuestos'!$C$30:$M$30),'01_Supuestos'!$F$19,0))-(MAX(0,(((('01_Supuestos'!D31*$I224)*'01_Supuestos'!$F$11*($H224-'01_Supuestos'!$F$9))-((('01_Supuestos'!D31*$I224)*'01_Supuestos'!$F$11*($H224-'01_Supuestos'!$F$9))*'01_Supuestos'!$F$12)-(('01_Supuestos'!D31*$I224)*'01_Supuestos'!$F$11*$K224)-(IF(('01_Supuestos'!D31*$I224)&gt;0,'01_Supuestos'!$F$15,0)))-($J224*'01_Supuestos'!D33)))*'01_Supuestos'!$F$16)</f>
        <v/>
      </c>
      <c r="V224" s="101">
        <f>((('01_Supuestos'!E31*$I224)*'01_Supuestos'!$F$11*($H224-'01_Supuestos'!$F$9))-((('01_Supuestos'!E31*$I224)*'01_Supuestos'!$F$11*($H224-'01_Supuestos'!$F$9))*'01_Supuestos'!$F$12)-(('01_Supuestos'!E31*$I224)*'01_Supuestos'!$F$11*$K224)-(IF(('01_Supuestos'!E31*$I224)&gt;0,'01_Supuestos'!$F$15,0)))-((('01_Supuestos'!E31*$I224)*'01_Supuestos'!$F$11*($H224-'01_Supuestos'!$F$9))*'01_Supuestos'!$F$18)-($J224*'01_Supuestos'!E32)-(IF('01_Supuestos'!E30=MAX('01_Supuestos'!$C$30:$M$30),'01_Supuestos'!$F$19,0))-(MAX(0,(((('01_Supuestos'!E31*$I224)*'01_Supuestos'!$F$11*($H224-'01_Supuestos'!$F$9))-((('01_Supuestos'!E31*$I224)*'01_Supuestos'!$F$11*($H224-'01_Supuestos'!$F$9))*'01_Supuestos'!$F$12)-(('01_Supuestos'!E31*$I224)*'01_Supuestos'!$F$11*$K224)-(IF(('01_Supuestos'!E31*$I224)&gt;0,'01_Supuestos'!$F$15,0)))-($J224*'01_Supuestos'!E33)))*'01_Supuestos'!$F$16)</f>
        <v/>
      </c>
      <c r="W224" s="101">
        <f>((('01_Supuestos'!F31*$I224)*'01_Supuestos'!$F$11*($H224-'01_Supuestos'!$F$9))-((('01_Supuestos'!F31*$I224)*'01_Supuestos'!$F$11*($H224-'01_Supuestos'!$F$9))*'01_Supuestos'!$F$12)-(('01_Supuestos'!F31*$I224)*'01_Supuestos'!$F$11*$K224)-(IF(('01_Supuestos'!F31*$I224)&gt;0,'01_Supuestos'!$F$15,0)))-((('01_Supuestos'!F31*$I224)*'01_Supuestos'!$F$11*($H224-'01_Supuestos'!$F$9))*'01_Supuestos'!$F$18)-($J224*'01_Supuestos'!F32)-(IF('01_Supuestos'!F30=MAX('01_Supuestos'!$C$30:$M$30),'01_Supuestos'!$F$19,0))-(MAX(0,(((('01_Supuestos'!F31*$I224)*'01_Supuestos'!$F$11*($H224-'01_Supuestos'!$F$9))-((('01_Supuestos'!F31*$I224)*'01_Supuestos'!$F$11*($H224-'01_Supuestos'!$F$9))*'01_Supuestos'!$F$12)-(('01_Supuestos'!F31*$I224)*'01_Supuestos'!$F$11*$K224)-(IF(('01_Supuestos'!F31*$I224)&gt;0,'01_Supuestos'!$F$15,0)))-($J224*'01_Supuestos'!F33)))*'01_Supuestos'!$F$16)</f>
        <v/>
      </c>
      <c r="X224" s="101">
        <f>((('01_Supuestos'!G31*$I224)*'01_Supuestos'!$F$11*($H224-'01_Supuestos'!$F$9))-((('01_Supuestos'!G31*$I224)*'01_Supuestos'!$F$11*($H224-'01_Supuestos'!$F$9))*'01_Supuestos'!$F$12)-(('01_Supuestos'!G31*$I224)*'01_Supuestos'!$F$11*$K224)-(IF(('01_Supuestos'!G31*$I224)&gt;0,'01_Supuestos'!$F$15,0)))-((('01_Supuestos'!G31*$I224)*'01_Supuestos'!$F$11*($H224-'01_Supuestos'!$F$9))*'01_Supuestos'!$F$18)-($J224*'01_Supuestos'!G32)-(IF('01_Supuestos'!G30=MAX('01_Supuestos'!$C$30:$M$30),'01_Supuestos'!$F$19,0))-(MAX(0,(((('01_Supuestos'!G31*$I224)*'01_Supuestos'!$F$11*($H224-'01_Supuestos'!$F$9))-((('01_Supuestos'!G31*$I224)*'01_Supuestos'!$F$11*($H224-'01_Supuestos'!$F$9))*'01_Supuestos'!$F$12)-(('01_Supuestos'!G31*$I224)*'01_Supuestos'!$F$11*$K224)-(IF(('01_Supuestos'!G31*$I224)&gt;0,'01_Supuestos'!$F$15,0)))-($J224*'01_Supuestos'!G33)))*'01_Supuestos'!$F$16)</f>
        <v/>
      </c>
      <c r="Y224" s="101">
        <f>((('01_Supuestos'!H31*$I224)*'01_Supuestos'!$F$11*($H224-'01_Supuestos'!$F$9))-((('01_Supuestos'!H31*$I224)*'01_Supuestos'!$F$11*($H224-'01_Supuestos'!$F$9))*'01_Supuestos'!$F$12)-(('01_Supuestos'!H31*$I224)*'01_Supuestos'!$F$11*$K224)-(IF(('01_Supuestos'!H31*$I224)&gt;0,'01_Supuestos'!$F$15,0)))-((('01_Supuestos'!H31*$I224)*'01_Supuestos'!$F$11*($H224-'01_Supuestos'!$F$9))*'01_Supuestos'!$F$18)-($J224*'01_Supuestos'!H32)-(IF('01_Supuestos'!H30=MAX('01_Supuestos'!$C$30:$M$30),'01_Supuestos'!$F$19,0))-(MAX(0,(((('01_Supuestos'!H31*$I224)*'01_Supuestos'!$F$11*($H224-'01_Supuestos'!$F$9))-((('01_Supuestos'!H31*$I224)*'01_Supuestos'!$F$11*($H224-'01_Supuestos'!$F$9))*'01_Supuestos'!$F$12)-(('01_Supuestos'!H31*$I224)*'01_Supuestos'!$F$11*$K224)-(IF(('01_Supuestos'!H31*$I224)&gt;0,'01_Supuestos'!$F$15,0)))-($J224*'01_Supuestos'!H33)))*'01_Supuestos'!$F$16)</f>
        <v/>
      </c>
      <c r="Z224" s="101">
        <f>((('01_Supuestos'!I31*$I224)*'01_Supuestos'!$F$11*($H224-'01_Supuestos'!$F$9))-((('01_Supuestos'!I31*$I224)*'01_Supuestos'!$F$11*($H224-'01_Supuestos'!$F$9))*'01_Supuestos'!$F$12)-(('01_Supuestos'!I31*$I224)*'01_Supuestos'!$F$11*$K224)-(IF(('01_Supuestos'!I31*$I224)&gt;0,'01_Supuestos'!$F$15,0)))-((('01_Supuestos'!I31*$I224)*'01_Supuestos'!$F$11*($H224-'01_Supuestos'!$F$9))*'01_Supuestos'!$F$18)-($J224*'01_Supuestos'!I32)-(IF('01_Supuestos'!I30=MAX('01_Supuestos'!$C$30:$M$30),'01_Supuestos'!$F$19,0))-(MAX(0,(((('01_Supuestos'!I31*$I224)*'01_Supuestos'!$F$11*($H224-'01_Supuestos'!$F$9))-((('01_Supuestos'!I31*$I224)*'01_Supuestos'!$F$11*($H224-'01_Supuestos'!$F$9))*'01_Supuestos'!$F$12)-(('01_Supuestos'!I31*$I224)*'01_Supuestos'!$F$11*$K224)-(IF(('01_Supuestos'!I31*$I224)&gt;0,'01_Supuestos'!$F$15,0)))-($J224*'01_Supuestos'!I33)))*'01_Supuestos'!$F$16)</f>
        <v/>
      </c>
      <c r="AA224" s="101">
        <f>((('01_Supuestos'!J31*$I224)*'01_Supuestos'!$F$11*($H224-'01_Supuestos'!$F$9))-((('01_Supuestos'!J31*$I224)*'01_Supuestos'!$F$11*($H224-'01_Supuestos'!$F$9))*'01_Supuestos'!$F$12)-(('01_Supuestos'!J31*$I224)*'01_Supuestos'!$F$11*$K224)-(IF(('01_Supuestos'!J31*$I224)&gt;0,'01_Supuestos'!$F$15,0)))-((('01_Supuestos'!J31*$I224)*'01_Supuestos'!$F$11*($H224-'01_Supuestos'!$F$9))*'01_Supuestos'!$F$18)-($J224*'01_Supuestos'!J32)-(IF('01_Supuestos'!J30=MAX('01_Supuestos'!$C$30:$M$30),'01_Supuestos'!$F$19,0))-(MAX(0,(((('01_Supuestos'!J31*$I224)*'01_Supuestos'!$F$11*($H224-'01_Supuestos'!$F$9))-((('01_Supuestos'!J31*$I224)*'01_Supuestos'!$F$11*($H224-'01_Supuestos'!$F$9))*'01_Supuestos'!$F$12)-(('01_Supuestos'!J31*$I224)*'01_Supuestos'!$F$11*$K224)-(IF(('01_Supuestos'!J31*$I224)&gt;0,'01_Supuestos'!$F$15,0)))-($J224*'01_Supuestos'!J33)))*'01_Supuestos'!$F$16)</f>
        <v/>
      </c>
      <c r="AB224" s="101">
        <f>((('01_Supuestos'!K31*$I224)*'01_Supuestos'!$F$11*($H224-'01_Supuestos'!$F$9))-((('01_Supuestos'!K31*$I224)*'01_Supuestos'!$F$11*($H224-'01_Supuestos'!$F$9))*'01_Supuestos'!$F$12)-(('01_Supuestos'!K31*$I224)*'01_Supuestos'!$F$11*$K224)-(IF(('01_Supuestos'!K31*$I224)&gt;0,'01_Supuestos'!$F$15,0)))-((('01_Supuestos'!K31*$I224)*'01_Supuestos'!$F$11*($H224-'01_Supuestos'!$F$9))*'01_Supuestos'!$F$18)-($J224*'01_Supuestos'!K32)-(IF('01_Supuestos'!K30=MAX('01_Supuestos'!$C$30:$M$30),'01_Supuestos'!$F$19,0))-(MAX(0,(((('01_Supuestos'!K31*$I224)*'01_Supuestos'!$F$11*($H224-'01_Supuestos'!$F$9))-((('01_Supuestos'!K31*$I224)*'01_Supuestos'!$F$11*($H224-'01_Supuestos'!$F$9))*'01_Supuestos'!$F$12)-(('01_Supuestos'!K31*$I224)*'01_Supuestos'!$F$11*$K224)-(IF(('01_Supuestos'!K31*$I224)&gt;0,'01_Supuestos'!$F$15,0)))-($J224*'01_Supuestos'!K33)))*'01_Supuestos'!$F$16)</f>
        <v/>
      </c>
      <c r="AC224" s="101">
        <f>((('01_Supuestos'!L31*$I224)*'01_Supuestos'!$F$11*($H224-'01_Supuestos'!$F$9))-((('01_Supuestos'!L31*$I224)*'01_Supuestos'!$F$11*($H224-'01_Supuestos'!$F$9))*'01_Supuestos'!$F$12)-(('01_Supuestos'!L31*$I224)*'01_Supuestos'!$F$11*$K224)-(IF(('01_Supuestos'!L31*$I224)&gt;0,'01_Supuestos'!$F$15,0)))-((('01_Supuestos'!L31*$I224)*'01_Supuestos'!$F$11*($H224-'01_Supuestos'!$F$9))*'01_Supuestos'!$F$18)-($J224*'01_Supuestos'!L32)-(IF('01_Supuestos'!L30=MAX('01_Supuestos'!$C$30:$M$30),'01_Supuestos'!$F$19,0))-(MAX(0,(((('01_Supuestos'!L31*$I224)*'01_Supuestos'!$F$11*($H224-'01_Supuestos'!$F$9))-((('01_Supuestos'!L31*$I224)*'01_Supuestos'!$F$11*($H224-'01_Supuestos'!$F$9))*'01_Supuestos'!$F$12)-(('01_Supuestos'!L31*$I224)*'01_Supuestos'!$F$11*$K224)-(IF(('01_Supuestos'!L31*$I224)&gt;0,'01_Supuestos'!$F$15,0)))-($J224*'01_Supuestos'!L33)))*'01_Supuestos'!$F$16)</f>
        <v/>
      </c>
      <c r="AD224" s="101">
        <f>((('01_Supuestos'!M31*$I224)*'01_Supuestos'!$F$11*($H224-'01_Supuestos'!$F$9))-((('01_Supuestos'!M31*$I224)*'01_Supuestos'!$F$11*($H224-'01_Supuestos'!$F$9))*'01_Supuestos'!$F$12)-(('01_Supuestos'!M31*$I224)*'01_Supuestos'!$F$11*$K224)-(IF(('01_Supuestos'!M31*$I224)&gt;0,'01_Supuestos'!$F$15,0)))-((('01_Supuestos'!M31*$I224)*'01_Supuestos'!$F$11*($H224-'01_Supuestos'!$F$9))*'01_Supuestos'!$F$18)-($J224*'01_Supuestos'!M32)-(IF('01_Supuestos'!M30=MAX('01_Supuestos'!$C$30:$M$30),'01_Supuestos'!$F$19,0))-(MAX(0,(((('01_Supuestos'!M31*$I224)*'01_Supuestos'!$F$11*($H224-'01_Supuestos'!$F$9))-((('01_Supuestos'!M31*$I224)*'01_Supuestos'!$F$11*($H224-'01_Supuestos'!$F$9))*'01_Supuestos'!$F$12)-(('01_Supuestos'!M31*$I224)*'01_Supuestos'!$F$11*$K224)-(IF(('01_Supuestos'!M31*$I224)&gt;0,'01_Supuestos'!$F$15,0)))-($J224*'01_Supuestos'!M33)))*'01_Supuestos'!$F$16)</f>
        <v/>
      </c>
      <c r="AE224" s="101">
        <f>0</f>
        <v/>
      </c>
      <c r="AF224" s="108">
        <f>IF(S224&gt;R224,"Appraisal+Decision",IF(S224&lt;R224,"Develop Now","Indiferente"))</f>
        <v/>
      </c>
    </row>
    <row r="225">
      <c r="A225" s="6" t="n">
        <v>195</v>
      </c>
      <c r="B225" s="27">
        <f>RAND()</f>
        <v/>
      </c>
      <c r="C225" s="27">
        <f>RAND()</f>
        <v/>
      </c>
      <c r="D225" s="27">
        <f>RAND()</f>
        <v/>
      </c>
      <c r="E225" s="27">
        <f>RAND()</f>
        <v/>
      </c>
      <c r="F225" s="27">
        <f>RAND()</f>
        <v/>
      </c>
      <c r="G225" s="27">
        <f>RAND()</f>
        <v/>
      </c>
      <c r="H225" s="102">
        <f>IF(B225&lt;($B$11-$B$10)/($B$12-$B$10), $B$10+SQRT(B225*($B$11-$B$10)*($B$12-$B$10)), $B$12-SQRT((1-B225)*($B$12-$B$11)*($B$12-$B$10)))</f>
        <v/>
      </c>
      <c r="I225" s="27">
        <f>MAX(0.1,NORMINV(C225,$B$13,$B$14))</f>
        <v/>
      </c>
      <c r="J225" s="102">
        <f>'01_Supuestos'!$F$13*MAX(0.65,NORMINV(D225,1,$B$15))</f>
        <v/>
      </c>
      <c r="K225" s="102">
        <f>'01_Supuestos'!$F$14*MAX(0.6,NORMINV(E225,1,$B$16))</f>
        <v/>
      </c>
      <c r="L225" s="102">
        <f>--(F225&lt;=$B$5)</f>
        <v/>
      </c>
      <c r="M225" s="102">
        <f>IF(L225=1, IF(G225&lt;=$B$6, "+", "-"), IF(G225&lt;=(1-$B$7), "+", "-"))</f>
        <v/>
      </c>
      <c r="N225" s="103">
        <f>IF(M225="+",'05_Bayes_Arbol'!$B$16,'05_Bayes_Arbol'!$B$17)</f>
        <v/>
      </c>
      <c r="O225" s="102">
        <f>SUMPRODUCT(T225:AD225,'01_Supuestos'!$C$34:$M$34)</f>
        <v/>
      </c>
      <c r="P225" s="102">
        <f>N225*O225 + (1-N225)*$B$9</f>
        <v/>
      </c>
      <c r="Q225" s="102">
        <f>--(P225&gt;0)</f>
        <v/>
      </c>
      <c r="R225" s="102">
        <f>IF(L225=1,O225,$B$9)</f>
        <v/>
      </c>
      <c r="S225" s="102">
        <f>-$B$8 + IF(Q225=1, IF(L225=1,O225,$B$9), 0)</f>
        <v/>
      </c>
      <c r="T225" s="101">
        <f>((('01_Supuestos'!C31*$I225)*'01_Supuestos'!$F$11*($H225-'01_Supuestos'!$F$9))-((('01_Supuestos'!C31*$I225)*'01_Supuestos'!$F$11*($H225-'01_Supuestos'!$F$9))*'01_Supuestos'!$F$12)-(('01_Supuestos'!C31*$I225)*'01_Supuestos'!$F$11*$K225)-(IF(('01_Supuestos'!C31*$I225)&gt;0,'01_Supuestos'!$F$15,0)))-((('01_Supuestos'!C31*$I225)*'01_Supuestos'!$F$11*($H225-'01_Supuestos'!$F$9))*'01_Supuestos'!$F$18)-($J225*'01_Supuestos'!C32)-(IF('01_Supuestos'!C30=MAX('01_Supuestos'!$C$30:$M$30),'01_Supuestos'!$F$19,0))-(MAX(0,(((('01_Supuestos'!C31*$I225)*'01_Supuestos'!$F$11*($H225-'01_Supuestos'!$F$9))-((('01_Supuestos'!C31*$I225)*'01_Supuestos'!$F$11*($H225-'01_Supuestos'!$F$9))*'01_Supuestos'!$F$12)-(('01_Supuestos'!C31*$I225)*'01_Supuestos'!$F$11*$K225)-(IF(('01_Supuestos'!C31*$I225)&gt;0,'01_Supuestos'!$F$15,0)))-($J225*'01_Supuestos'!C33)))*'01_Supuestos'!$F$16)</f>
        <v/>
      </c>
      <c r="U225" s="101">
        <f>((('01_Supuestos'!D31*$I225)*'01_Supuestos'!$F$11*($H225-'01_Supuestos'!$F$9))-((('01_Supuestos'!D31*$I225)*'01_Supuestos'!$F$11*($H225-'01_Supuestos'!$F$9))*'01_Supuestos'!$F$12)-(('01_Supuestos'!D31*$I225)*'01_Supuestos'!$F$11*$K225)-(IF(('01_Supuestos'!D31*$I225)&gt;0,'01_Supuestos'!$F$15,0)))-((('01_Supuestos'!D31*$I225)*'01_Supuestos'!$F$11*($H225-'01_Supuestos'!$F$9))*'01_Supuestos'!$F$18)-($J225*'01_Supuestos'!D32)-(IF('01_Supuestos'!D30=MAX('01_Supuestos'!$C$30:$M$30),'01_Supuestos'!$F$19,0))-(MAX(0,(((('01_Supuestos'!D31*$I225)*'01_Supuestos'!$F$11*($H225-'01_Supuestos'!$F$9))-((('01_Supuestos'!D31*$I225)*'01_Supuestos'!$F$11*($H225-'01_Supuestos'!$F$9))*'01_Supuestos'!$F$12)-(('01_Supuestos'!D31*$I225)*'01_Supuestos'!$F$11*$K225)-(IF(('01_Supuestos'!D31*$I225)&gt;0,'01_Supuestos'!$F$15,0)))-($J225*'01_Supuestos'!D33)))*'01_Supuestos'!$F$16)</f>
        <v/>
      </c>
      <c r="V225" s="101">
        <f>((('01_Supuestos'!E31*$I225)*'01_Supuestos'!$F$11*($H225-'01_Supuestos'!$F$9))-((('01_Supuestos'!E31*$I225)*'01_Supuestos'!$F$11*($H225-'01_Supuestos'!$F$9))*'01_Supuestos'!$F$12)-(('01_Supuestos'!E31*$I225)*'01_Supuestos'!$F$11*$K225)-(IF(('01_Supuestos'!E31*$I225)&gt;0,'01_Supuestos'!$F$15,0)))-((('01_Supuestos'!E31*$I225)*'01_Supuestos'!$F$11*($H225-'01_Supuestos'!$F$9))*'01_Supuestos'!$F$18)-($J225*'01_Supuestos'!E32)-(IF('01_Supuestos'!E30=MAX('01_Supuestos'!$C$30:$M$30),'01_Supuestos'!$F$19,0))-(MAX(0,(((('01_Supuestos'!E31*$I225)*'01_Supuestos'!$F$11*($H225-'01_Supuestos'!$F$9))-((('01_Supuestos'!E31*$I225)*'01_Supuestos'!$F$11*($H225-'01_Supuestos'!$F$9))*'01_Supuestos'!$F$12)-(('01_Supuestos'!E31*$I225)*'01_Supuestos'!$F$11*$K225)-(IF(('01_Supuestos'!E31*$I225)&gt;0,'01_Supuestos'!$F$15,0)))-($J225*'01_Supuestos'!E33)))*'01_Supuestos'!$F$16)</f>
        <v/>
      </c>
      <c r="W225" s="101">
        <f>((('01_Supuestos'!F31*$I225)*'01_Supuestos'!$F$11*($H225-'01_Supuestos'!$F$9))-((('01_Supuestos'!F31*$I225)*'01_Supuestos'!$F$11*($H225-'01_Supuestos'!$F$9))*'01_Supuestos'!$F$12)-(('01_Supuestos'!F31*$I225)*'01_Supuestos'!$F$11*$K225)-(IF(('01_Supuestos'!F31*$I225)&gt;0,'01_Supuestos'!$F$15,0)))-((('01_Supuestos'!F31*$I225)*'01_Supuestos'!$F$11*($H225-'01_Supuestos'!$F$9))*'01_Supuestos'!$F$18)-($J225*'01_Supuestos'!F32)-(IF('01_Supuestos'!F30=MAX('01_Supuestos'!$C$30:$M$30),'01_Supuestos'!$F$19,0))-(MAX(0,(((('01_Supuestos'!F31*$I225)*'01_Supuestos'!$F$11*($H225-'01_Supuestos'!$F$9))-((('01_Supuestos'!F31*$I225)*'01_Supuestos'!$F$11*($H225-'01_Supuestos'!$F$9))*'01_Supuestos'!$F$12)-(('01_Supuestos'!F31*$I225)*'01_Supuestos'!$F$11*$K225)-(IF(('01_Supuestos'!F31*$I225)&gt;0,'01_Supuestos'!$F$15,0)))-($J225*'01_Supuestos'!F33)))*'01_Supuestos'!$F$16)</f>
        <v/>
      </c>
      <c r="X225" s="101">
        <f>((('01_Supuestos'!G31*$I225)*'01_Supuestos'!$F$11*($H225-'01_Supuestos'!$F$9))-((('01_Supuestos'!G31*$I225)*'01_Supuestos'!$F$11*($H225-'01_Supuestos'!$F$9))*'01_Supuestos'!$F$12)-(('01_Supuestos'!G31*$I225)*'01_Supuestos'!$F$11*$K225)-(IF(('01_Supuestos'!G31*$I225)&gt;0,'01_Supuestos'!$F$15,0)))-((('01_Supuestos'!G31*$I225)*'01_Supuestos'!$F$11*($H225-'01_Supuestos'!$F$9))*'01_Supuestos'!$F$18)-($J225*'01_Supuestos'!G32)-(IF('01_Supuestos'!G30=MAX('01_Supuestos'!$C$30:$M$30),'01_Supuestos'!$F$19,0))-(MAX(0,(((('01_Supuestos'!G31*$I225)*'01_Supuestos'!$F$11*($H225-'01_Supuestos'!$F$9))-((('01_Supuestos'!G31*$I225)*'01_Supuestos'!$F$11*($H225-'01_Supuestos'!$F$9))*'01_Supuestos'!$F$12)-(('01_Supuestos'!G31*$I225)*'01_Supuestos'!$F$11*$K225)-(IF(('01_Supuestos'!G31*$I225)&gt;0,'01_Supuestos'!$F$15,0)))-($J225*'01_Supuestos'!G33)))*'01_Supuestos'!$F$16)</f>
        <v/>
      </c>
      <c r="Y225" s="101">
        <f>((('01_Supuestos'!H31*$I225)*'01_Supuestos'!$F$11*($H225-'01_Supuestos'!$F$9))-((('01_Supuestos'!H31*$I225)*'01_Supuestos'!$F$11*($H225-'01_Supuestos'!$F$9))*'01_Supuestos'!$F$12)-(('01_Supuestos'!H31*$I225)*'01_Supuestos'!$F$11*$K225)-(IF(('01_Supuestos'!H31*$I225)&gt;0,'01_Supuestos'!$F$15,0)))-((('01_Supuestos'!H31*$I225)*'01_Supuestos'!$F$11*($H225-'01_Supuestos'!$F$9))*'01_Supuestos'!$F$18)-($J225*'01_Supuestos'!H32)-(IF('01_Supuestos'!H30=MAX('01_Supuestos'!$C$30:$M$30),'01_Supuestos'!$F$19,0))-(MAX(0,(((('01_Supuestos'!H31*$I225)*'01_Supuestos'!$F$11*($H225-'01_Supuestos'!$F$9))-((('01_Supuestos'!H31*$I225)*'01_Supuestos'!$F$11*($H225-'01_Supuestos'!$F$9))*'01_Supuestos'!$F$12)-(('01_Supuestos'!H31*$I225)*'01_Supuestos'!$F$11*$K225)-(IF(('01_Supuestos'!H31*$I225)&gt;0,'01_Supuestos'!$F$15,0)))-($J225*'01_Supuestos'!H33)))*'01_Supuestos'!$F$16)</f>
        <v/>
      </c>
      <c r="Z225" s="101">
        <f>((('01_Supuestos'!I31*$I225)*'01_Supuestos'!$F$11*($H225-'01_Supuestos'!$F$9))-((('01_Supuestos'!I31*$I225)*'01_Supuestos'!$F$11*($H225-'01_Supuestos'!$F$9))*'01_Supuestos'!$F$12)-(('01_Supuestos'!I31*$I225)*'01_Supuestos'!$F$11*$K225)-(IF(('01_Supuestos'!I31*$I225)&gt;0,'01_Supuestos'!$F$15,0)))-((('01_Supuestos'!I31*$I225)*'01_Supuestos'!$F$11*($H225-'01_Supuestos'!$F$9))*'01_Supuestos'!$F$18)-($J225*'01_Supuestos'!I32)-(IF('01_Supuestos'!I30=MAX('01_Supuestos'!$C$30:$M$30),'01_Supuestos'!$F$19,0))-(MAX(0,(((('01_Supuestos'!I31*$I225)*'01_Supuestos'!$F$11*($H225-'01_Supuestos'!$F$9))-((('01_Supuestos'!I31*$I225)*'01_Supuestos'!$F$11*($H225-'01_Supuestos'!$F$9))*'01_Supuestos'!$F$12)-(('01_Supuestos'!I31*$I225)*'01_Supuestos'!$F$11*$K225)-(IF(('01_Supuestos'!I31*$I225)&gt;0,'01_Supuestos'!$F$15,0)))-($J225*'01_Supuestos'!I33)))*'01_Supuestos'!$F$16)</f>
        <v/>
      </c>
      <c r="AA225" s="101">
        <f>((('01_Supuestos'!J31*$I225)*'01_Supuestos'!$F$11*($H225-'01_Supuestos'!$F$9))-((('01_Supuestos'!J31*$I225)*'01_Supuestos'!$F$11*($H225-'01_Supuestos'!$F$9))*'01_Supuestos'!$F$12)-(('01_Supuestos'!J31*$I225)*'01_Supuestos'!$F$11*$K225)-(IF(('01_Supuestos'!J31*$I225)&gt;0,'01_Supuestos'!$F$15,0)))-((('01_Supuestos'!J31*$I225)*'01_Supuestos'!$F$11*($H225-'01_Supuestos'!$F$9))*'01_Supuestos'!$F$18)-($J225*'01_Supuestos'!J32)-(IF('01_Supuestos'!J30=MAX('01_Supuestos'!$C$30:$M$30),'01_Supuestos'!$F$19,0))-(MAX(0,(((('01_Supuestos'!J31*$I225)*'01_Supuestos'!$F$11*($H225-'01_Supuestos'!$F$9))-((('01_Supuestos'!J31*$I225)*'01_Supuestos'!$F$11*($H225-'01_Supuestos'!$F$9))*'01_Supuestos'!$F$12)-(('01_Supuestos'!J31*$I225)*'01_Supuestos'!$F$11*$K225)-(IF(('01_Supuestos'!J31*$I225)&gt;0,'01_Supuestos'!$F$15,0)))-($J225*'01_Supuestos'!J33)))*'01_Supuestos'!$F$16)</f>
        <v/>
      </c>
      <c r="AB225" s="101">
        <f>((('01_Supuestos'!K31*$I225)*'01_Supuestos'!$F$11*($H225-'01_Supuestos'!$F$9))-((('01_Supuestos'!K31*$I225)*'01_Supuestos'!$F$11*($H225-'01_Supuestos'!$F$9))*'01_Supuestos'!$F$12)-(('01_Supuestos'!K31*$I225)*'01_Supuestos'!$F$11*$K225)-(IF(('01_Supuestos'!K31*$I225)&gt;0,'01_Supuestos'!$F$15,0)))-((('01_Supuestos'!K31*$I225)*'01_Supuestos'!$F$11*($H225-'01_Supuestos'!$F$9))*'01_Supuestos'!$F$18)-($J225*'01_Supuestos'!K32)-(IF('01_Supuestos'!K30=MAX('01_Supuestos'!$C$30:$M$30),'01_Supuestos'!$F$19,0))-(MAX(0,(((('01_Supuestos'!K31*$I225)*'01_Supuestos'!$F$11*($H225-'01_Supuestos'!$F$9))-((('01_Supuestos'!K31*$I225)*'01_Supuestos'!$F$11*($H225-'01_Supuestos'!$F$9))*'01_Supuestos'!$F$12)-(('01_Supuestos'!K31*$I225)*'01_Supuestos'!$F$11*$K225)-(IF(('01_Supuestos'!K31*$I225)&gt;0,'01_Supuestos'!$F$15,0)))-($J225*'01_Supuestos'!K33)))*'01_Supuestos'!$F$16)</f>
        <v/>
      </c>
      <c r="AC225" s="101">
        <f>((('01_Supuestos'!L31*$I225)*'01_Supuestos'!$F$11*($H225-'01_Supuestos'!$F$9))-((('01_Supuestos'!L31*$I225)*'01_Supuestos'!$F$11*($H225-'01_Supuestos'!$F$9))*'01_Supuestos'!$F$12)-(('01_Supuestos'!L31*$I225)*'01_Supuestos'!$F$11*$K225)-(IF(('01_Supuestos'!L31*$I225)&gt;0,'01_Supuestos'!$F$15,0)))-((('01_Supuestos'!L31*$I225)*'01_Supuestos'!$F$11*($H225-'01_Supuestos'!$F$9))*'01_Supuestos'!$F$18)-($J225*'01_Supuestos'!L32)-(IF('01_Supuestos'!L30=MAX('01_Supuestos'!$C$30:$M$30),'01_Supuestos'!$F$19,0))-(MAX(0,(((('01_Supuestos'!L31*$I225)*'01_Supuestos'!$F$11*($H225-'01_Supuestos'!$F$9))-((('01_Supuestos'!L31*$I225)*'01_Supuestos'!$F$11*($H225-'01_Supuestos'!$F$9))*'01_Supuestos'!$F$12)-(('01_Supuestos'!L31*$I225)*'01_Supuestos'!$F$11*$K225)-(IF(('01_Supuestos'!L31*$I225)&gt;0,'01_Supuestos'!$F$15,0)))-($J225*'01_Supuestos'!L33)))*'01_Supuestos'!$F$16)</f>
        <v/>
      </c>
      <c r="AD225" s="101">
        <f>((('01_Supuestos'!M31*$I225)*'01_Supuestos'!$F$11*($H225-'01_Supuestos'!$F$9))-((('01_Supuestos'!M31*$I225)*'01_Supuestos'!$F$11*($H225-'01_Supuestos'!$F$9))*'01_Supuestos'!$F$12)-(('01_Supuestos'!M31*$I225)*'01_Supuestos'!$F$11*$K225)-(IF(('01_Supuestos'!M31*$I225)&gt;0,'01_Supuestos'!$F$15,0)))-((('01_Supuestos'!M31*$I225)*'01_Supuestos'!$F$11*($H225-'01_Supuestos'!$F$9))*'01_Supuestos'!$F$18)-($J225*'01_Supuestos'!M32)-(IF('01_Supuestos'!M30=MAX('01_Supuestos'!$C$30:$M$30),'01_Supuestos'!$F$19,0))-(MAX(0,(((('01_Supuestos'!M31*$I225)*'01_Supuestos'!$F$11*($H225-'01_Supuestos'!$F$9))-((('01_Supuestos'!M31*$I225)*'01_Supuestos'!$F$11*($H225-'01_Supuestos'!$F$9))*'01_Supuestos'!$F$12)-(('01_Supuestos'!M31*$I225)*'01_Supuestos'!$F$11*$K225)-(IF(('01_Supuestos'!M31*$I225)&gt;0,'01_Supuestos'!$F$15,0)))-($J225*'01_Supuestos'!M33)))*'01_Supuestos'!$F$16)</f>
        <v/>
      </c>
      <c r="AE225" s="101">
        <f>0</f>
        <v/>
      </c>
      <c r="AF225" s="108">
        <f>IF(S225&gt;R225,"Appraisal+Decision",IF(S225&lt;R225,"Develop Now","Indiferente"))</f>
        <v/>
      </c>
    </row>
    <row r="226">
      <c r="A226" s="6" t="n">
        <v>196</v>
      </c>
      <c r="B226" s="27">
        <f>RAND()</f>
        <v/>
      </c>
      <c r="C226" s="27">
        <f>RAND()</f>
        <v/>
      </c>
      <c r="D226" s="27">
        <f>RAND()</f>
        <v/>
      </c>
      <c r="E226" s="27">
        <f>RAND()</f>
        <v/>
      </c>
      <c r="F226" s="27">
        <f>RAND()</f>
        <v/>
      </c>
      <c r="G226" s="27">
        <f>RAND()</f>
        <v/>
      </c>
      <c r="H226" s="102">
        <f>IF(B226&lt;($B$11-$B$10)/($B$12-$B$10), $B$10+SQRT(B226*($B$11-$B$10)*($B$12-$B$10)), $B$12-SQRT((1-B226)*($B$12-$B$11)*($B$12-$B$10)))</f>
        <v/>
      </c>
      <c r="I226" s="27">
        <f>MAX(0.1,NORMINV(C226,$B$13,$B$14))</f>
        <v/>
      </c>
      <c r="J226" s="102">
        <f>'01_Supuestos'!$F$13*MAX(0.65,NORMINV(D226,1,$B$15))</f>
        <v/>
      </c>
      <c r="K226" s="102">
        <f>'01_Supuestos'!$F$14*MAX(0.6,NORMINV(E226,1,$B$16))</f>
        <v/>
      </c>
      <c r="L226" s="102">
        <f>--(F226&lt;=$B$5)</f>
        <v/>
      </c>
      <c r="M226" s="102">
        <f>IF(L226=1, IF(G226&lt;=$B$6, "+", "-"), IF(G226&lt;=(1-$B$7), "+", "-"))</f>
        <v/>
      </c>
      <c r="N226" s="103">
        <f>IF(M226="+",'05_Bayes_Arbol'!$B$16,'05_Bayes_Arbol'!$B$17)</f>
        <v/>
      </c>
      <c r="O226" s="102">
        <f>SUMPRODUCT(T226:AD226,'01_Supuestos'!$C$34:$M$34)</f>
        <v/>
      </c>
      <c r="P226" s="102">
        <f>N226*O226 + (1-N226)*$B$9</f>
        <v/>
      </c>
      <c r="Q226" s="102">
        <f>--(P226&gt;0)</f>
        <v/>
      </c>
      <c r="R226" s="102">
        <f>IF(L226=1,O226,$B$9)</f>
        <v/>
      </c>
      <c r="S226" s="102">
        <f>-$B$8 + IF(Q226=1, IF(L226=1,O226,$B$9), 0)</f>
        <v/>
      </c>
      <c r="T226" s="101">
        <f>((('01_Supuestos'!C31*$I226)*'01_Supuestos'!$F$11*($H226-'01_Supuestos'!$F$9))-((('01_Supuestos'!C31*$I226)*'01_Supuestos'!$F$11*($H226-'01_Supuestos'!$F$9))*'01_Supuestos'!$F$12)-(('01_Supuestos'!C31*$I226)*'01_Supuestos'!$F$11*$K226)-(IF(('01_Supuestos'!C31*$I226)&gt;0,'01_Supuestos'!$F$15,0)))-((('01_Supuestos'!C31*$I226)*'01_Supuestos'!$F$11*($H226-'01_Supuestos'!$F$9))*'01_Supuestos'!$F$18)-($J226*'01_Supuestos'!C32)-(IF('01_Supuestos'!C30=MAX('01_Supuestos'!$C$30:$M$30),'01_Supuestos'!$F$19,0))-(MAX(0,(((('01_Supuestos'!C31*$I226)*'01_Supuestos'!$F$11*($H226-'01_Supuestos'!$F$9))-((('01_Supuestos'!C31*$I226)*'01_Supuestos'!$F$11*($H226-'01_Supuestos'!$F$9))*'01_Supuestos'!$F$12)-(('01_Supuestos'!C31*$I226)*'01_Supuestos'!$F$11*$K226)-(IF(('01_Supuestos'!C31*$I226)&gt;0,'01_Supuestos'!$F$15,0)))-($J226*'01_Supuestos'!C33)))*'01_Supuestos'!$F$16)</f>
        <v/>
      </c>
      <c r="U226" s="101">
        <f>((('01_Supuestos'!D31*$I226)*'01_Supuestos'!$F$11*($H226-'01_Supuestos'!$F$9))-((('01_Supuestos'!D31*$I226)*'01_Supuestos'!$F$11*($H226-'01_Supuestos'!$F$9))*'01_Supuestos'!$F$12)-(('01_Supuestos'!D31*$I226)*'01_Supuestos'!$F$11*$K226)-(IF(('01_Supuestos'!D31*$I226)&gt;0,'01_Supuestos'!$F$15,0)))-((('01_Supuestos'!D31*$I226)*'01_Supuestos'!$F$11*($H226-'01_Supuestos'!$F$9))*'01_Supuestos'!$F$18)-($J226*'01_Supuestos'!D32)-(IF('01_Supuestos'!D30=MAX('01_Supuestos'!$C$30:$M$30),'01_Supuestos'!$F$19,0))-(MAX(0,(((('01_Supuestos'!D31*$I226)*'01_Supuestos'!$F$11*($H226-'01_Supuestos'!$F$9))-((('01_Supuestos'!D31*$I226)*'01_Supuestos'!$F$11*($H226-'01_Supuestos'!$F$9))*'01_Supuestos'!$F$12)-(('01_Supuestos'!D31*$I226)*'01_Supuestos'!$F$11*$K226)-(IF(('01_Supuestos'!D31*$I226)&gt;0,'01_Supuestos'!$F$15,0)))-($J226*'01_Supuestos'!D33)))*'01_Supuestos'!$F$16)</f>
        <v/>
      </c>
      <c r="V226" s="101">
        <f>((('01_Supuestos'!E31*$I226)*'01_Supuestos'!$F$11*($H226-'01_Supuestos'!$F$9))-((('01_Supuestos'!E31*$I226)*'01_Supuestos'!$F$11*($H226-'01_Supuestos'!$F$9))*'01_Supuestos'!$F$12)-(('01_Supuestos'!E31*$I226)*'01_Supuestos'!$F$11*$K226)-(IF(('01_Supuestos'!E31*$I226)&gt;0,'01_Supuestos'!$F$15,0)))-((('01_Supuestos'!E31*$I226)*'01_Supuestos'!$F$11*($H226-'01_Supuestos'!$F$9))*'01_Supuestos'!$F$18)-($J226*'01_Supuestos'!E32)-(IF('01_Supuestos'!E30=MAX('01_Supuestos'!$C$30:$M$30),'01_Supuestos'!$F$19,0))-(MAX(0,(((('01_Supuestos'!E31*$I226)*'01_Supuestos'!$F$11*($H226-'01_Supuestos'!$F$9))-((('01_Supuestos'!E31*$I226)*'01_Supuestos'!$F$11*($H226-'01_Supuestos'!$F$9))*'01_Supuestos'!$F$12)-(('01_Supuestos'!E31*$I226)*'01_Supuestos'!$F$11*$K226)-(IF(('01_Supuestos'!E31*$I226)&gt;0,'01_Supuestos'!$F$15,0)))-($J226*'01_Supuestos'!E33)))*'01_Supuestos'!$F$16)</f>
        <v/>
      </c>
      <c r="W226" s="101">
        <f>((('01_Supuestos'!F31*$I226)*'01_Supuestos'!$F$11*($H226-'01_Supuestos'!$F$9))-((('01_Supuestos'!F31*$I226)*'01_Supuestos'!$F$11*($H226-'01_Supuestos'!$F$9))*'01_Supuestos'!$F$12)-(('01_Supuestos'!F31*$I226)*'01_Supuestos'!$F$11*$K226)-(IF(('01_Supuestos'!F31*$I226)&gt;0,'01_Supuestos'!$F$15,0)))-((('01_Supuestos'!F31*$I226)*'01_Supuestos'!$F$11*($H226-'01_Supuestos'!$F$9))*'01_Supuestos'!$F$18)-($J226*'01_Supuestos'!F32)-(IF('01_Supuestos'!F30=MAX('01_Supuestos'!$C$30:$M$30),'01_Supuestos'!$F$19,0))-(MAX(0,(((('01_Supuestos'!F31*$I226)*'01_Supuestos'!$F$11*($H226-'01_Supuestos'!$F$9))-((('01_Supuestos'!F31*$I226)*'01_Supuestos'!$F$11*($H226-'01_Supuestos'!$F$9))*'01_Supuestos'!$F$12)-(('01_Supuestos'!F31*$I226)*'01_Supuestos'!$F$11*$K226)-(IF(('01_Supuestos'!F31*$I226)&gt;0,'01_Supuestos'!$F$15,0)))-($J226*'01_Supuestos'!F33)))*'01_Supuestos'!$F$16)</f>
        <v/>
      </c>
      <c r="X226" s="101">
        <f>((('01_Supuestos'!G31*$I226)*'01_Supuestos'!$F$11*($H226-'01_Supuestos'!$F$9))-((('01_Supuestos'!G31*$I226)*'01_Supuestos'!$F$11*($H226-'01_Supuestos'!$F$9))*'01_Supuestos'!$F$12)-(('01_Supuestos'!G31*$I226)*'01_Supuestos'!$F$11*$K226)-(IF(('01_Supuestos'!G31*$I226)&gt;0,'01_Supuestos'!$F$15,0)))-((('01_Supuestos'!G31*$I226)*'01_Supuestos'!$F$11*($H226-'01_Supuestos'!$F$9))*'01_Supuestos'!$F$18)-($J226*'01_Supuestos'!G32)-(IF('01_Supuestos'!G30=MAX('01_Supuestos'!$C$30:$M$30),'01_Supuestos'!$F$19,0))-(MAX(0,(((('01_Supuestos'!G31*$I226)*'01_Supuestos'!$F$11*($H226-'01_Supuestos'!$F$9))-((('01_Supuestos'!G31*$I226)*'01_Supuestos'!$F$11*($H226-'01_Supuestos'!$F$9))*'01_Supuestos'!$F$12)-(('01_Supuestos'!G31*$I226)*'01_Supuestos'!$F$11*$K226)-(IF(('01_Supuestos'!G31*$I226)&gt;0,'01_Supuestos'!$F$15,0)))-($J226*'01_Supuestos'!G33)))*'01_Supuestos'!$F$16)</f>
        <v/>
      </c>
      <c r="Y226" s="101">
        <f>((('01_Supuestos'!H31*$I226)*'01_Supuestos'!$F$11*($H226-'01_Supuestos'!$F$9))-((('01_Supuestos'!H31*$I226)*'01_Supuestos'!$F$11*($H226-'01_Supuestos'!$F$9))*'01_Supuestos'!$F$12)-(('01_Supuestos'!H31*$I226)*'01_Supuestos'!$F$11*$K226)-(IF(('01_Supuestos'!H31*$I226)&gt;0,'01_Supuestos'!$F$15,0)))-((('01_Supuestos'!H31*$I226)*'01_Supuestos'!$F$11*($H226-'01_Supuestos'!$F$9))*'01_Supuestos'!$F$18)-($J226*'01_Supuestos'!H32)-(IF('01_Supuestos'!H30=MAX('01_Supuestos'!$C$30:$M$30),'01_Supuestos'!$F$19,0))-(MAX(0,(((('01_Supuestos'!H31*$I226)*'01_Supuestos'!$F$11*($H226-'01_Supuestos'!$F$9))-((('01_Supuestos'!H31*$I226)*'01_Supuestos'!$F$11*($H226-'01_Supuestos'!$F$9))*'01_Supuestos'!$F$12)-(('01_Supuestos'!H31*$I226)*'01_Supuestos'!$F$11*$K226)-(IF(('01_Supuestos'!H31*$I226)&gt;0,'01_Supuestos'!$F$15,0)))-($J226*'01_Supuestos'!H33)))*'01_Supuestos'!$F$16)</f>
        <v/>
      </c>
      <c r="Z226" s="101">
        <f>((('01_Supuestos'!I31*$I226)*'01_Supuestos'!$F$11*($H226-'01_Supuestos'!$F$9))-((('01_Supuestos'!I31*$I226)*'01_Supuestos'!$F$11*($H226-'01_Supuestos'!$F$9))*'01_Supuestos'!$F$12)-(('01_Supuestos'!I31*$I226)*'01_Supuestos'!$F$11*$K226)-(IF(('01_Supuestos'!I31*$I226)&gt;0,'01_Supuestos'!$F$15,0)))-((('01_Supuestos'!I31*$I226)*'01_Supuestos'!$F$11*($H226-'01_Supuestos'!$F$9))*'01_Supuestos'!$F$18)-($J226*'01_Supuestos'!I32)-(IF('01_Supuestos'!I30=MAX('01_Supuestos'!$C$30:$M$30),'01_Supuestos'!$F$19,0))-(MAX(0,(((('01_Supuestos'!I31*$I226)*'01_Supuestos'!$F$11*($H226-'01_Supuestos'!$F$9))-((('01_Supuestos'!I31*$I226)*'01_Supuestos'!$F$11*($H226-'01_Supuestos'!$F$9))*'01_Supuestos'!$F$12)-(('01_Supuestos'!I31*$I226)*'01_Supuestos'!$F$11*$K226)-(IF(('01_Supuestos'!I31*$I226)&gt;0,'01_Supuestos'!$F$15,0)))-($J226*'01_Supuestos'!I33)))*'01_Supuestos'!$F$16)</f>
        <v/>
      </c>
      <c r="AA226" s="101">
        <f>((('01_Supuestos'!J31*$I226)*'01_Supuestos'!$F$11*($H226-'01_Supuestos'!$F$9))-((('01_Supuestos'!J31*$I226)*'01_Supuestos'!$F$11*($H226-'01_Supuestos'!$F$9))*'01_Supuestos'!$F$12)-(('01_Supuestos'!J31*$I226)*'01_Supuestos'!$F$11*$K226)-(IF(('01_Supuestos'!J31*$I226)&gt;0,'01_Supuestos'!$F$15,0)))-((('01_Supuestos'!J31*$I226)*'01_Supuestos'!$F$11*($H226-'01_Supuestos'!$F$9))*'01_Supuestos'!$F$18)-($J226*'01_Supuestos'!J32)-(IF('01_Supuestos'!J30=MAX('01_Supuestos'!$C$30:$M$30),'01_Supuestos'!$F$19,0))-(MAX(0,(((('01_Supuestos'!J31*$I226)*'01_Supuestos'!$F$11*($H226-'01_Supuestos'!$F$9))-((('01_Supuestos'!J31*$I226)*'01_Supuestos'!$F$11*($H226-'01_Supuestos'!$F$9))*'01_Supuestos'!$F$12)-(('01_Supuestos'!J31*$I226)*'01_Supuestos'!$F$11*$K226)-(IF(('01_Supuestos'!J31*$I226)&gt;0,'01_Supuestos'!$F$15,0)))-($J226*'01_Supuestos'!J33)))*'01_Supuestos'!$F$16)</f>
        <v/>
      </c>
      <c r="AB226" s="101">
        <f>((('01_Supuestos'!K31*$I226)*'01_Supuestos'!$F$11*($H226-'01_Supuestos'!$F$9))-((('01_Supuestos'!K31*$I226)*'01_Supuestos'!$F$11*($H226-'01_Supuestos'!$F$9))*'01_Supuestos'!$F$12)-(('01_Supuestos'!K31*$I226)*'01_Supuestos'!$F$11*$K226)-(IF(('01_Supuestos'!K31*$I226)&gt;0,'01_Supuestos'!$F$15,0)))-((('01_Supuestos'!K31*$I226)*'01_Supuestos'!$F$11*($H226-'01_Supuestos'!$F$9))*'01_Supuestos'!$F$18)-($J226*'01_Supuestos'!K32)-(IF('01_Supuestos'!K30=MAX('01_Supuestos'!$C$30:$M$30),'01_Supuestos'!$F$19,0))-(MAX(0,(((('01_Supuestos'!K31*$I226)*'01_Supuestos'!$F$11*($H226-'01_Supuestos'!$F$9))-((('01_Supuestos'!K31*$I226)*'01_Supuestos'!$F$11*($H226-'01_Supuestos'!$F$9))*'01_Supuestos'!$F$12)-(('01_Supuestos'!K31*$I226)*'01_Supuestos'!$F$11*$K226)-(IF(('01_Supuestos'!K31*$I226)&gt;0,'01_Supuestos'!$F$15,0)))-($J226*'01_Supuestos'!K33)))*'01_Supuestos'!$F$16)</f>
        <v/>
      </c>
      <c r="AC226" s="101">
        <f>((('01_Supuestos'!L31*$I226)*'01_Supuestos'!$F$11*($H226-'01_Supuestos'!$F$9))-((('01_Supuestos'!L31*$I226)*'01_Supuestos'!$F$11*($H226-'01_Supuestos'!$F$9))*'01_Supuestos'!$F$12)-(('01_Supuestos'!L31*$I226)*'01_Supuestos'!$F$11*$K226)-(IF(('01_Supuestos'!L31*$I226)&gt;0,'01_Supuestos'!$F$15,0)))-((('01_Supuestos'!L31*$I226)*'01_Supuestos'!$F$11*($H226-'01_Supuestos'!$F$9))*'01_Supuestos'!$F$18)-($J226*'01_Supuestos'!L32)-(IF('01_Supuestos'!L30=MAX('01_Supuestos'!$C$30:$M$30),'01_Supuestos'!$F$19,0))-(MAX(0,(((('01_Supuestos'!L31*$I226)*'01_Supuestos'!$F$11*($H226-'01_Supuestos'!$F$9))-((('01_Supuestos'!L31*$I226)*'01_Supuestos'!$F$11*($H226-'01_Supuestos'!$F$9))*'01_Supuestos'!$F$12)-(('01_Supuestos'!L31*$I226)*'01_Supuestos'!$F$11*$K226)-(IF(('01_Supuestos'!L31*$I226)&gt;0,'01_Supuestos'!$F$15,0)))-($J226*'01_Supuestos'!L33)))*'01_Supuestos'!$F$16)</f>
        <v/>
      </c>
      <c r="AD226" s="101">
        <f>((('01_Supuestos'!M31*$I226)*'01_Supuestos'!$F$11*($H226-'01_Supuestos'!$F$9))-((('01_Supuestos'!M31*$I226)*'01_Supuestos'!$F$11*($H226-'01_Supuestos'!$F$9))*'01_Supuestos'!$F$12)-(('01_Supuestos'!M31*$I226)*'01_Supuestos'!$F$11*$K226)-(IF(('01_Supuestos'!M31*$I226)&gt;0,'01_Supuestos'!$F$15,0)))-((('01_Supuestos'!M31*$I226)*'01_Supuestos'!$F$11*($H226-'01_Supuestos'!$F$9))*'01_Supuestos'!$F$18)-($J226*'01_Supuestos'!M32)-(IF('01_Supuestos'!M30=MAX('01_Supuestos'!$C$30:$M$30),'01_Supuestos'!$F$19,0))-(MAX(0,(((('01_Supuestos'!M31*$I226)*'01_Supuestos'!$F$11*($H226-'01_Supuestos'!$F$9))-((('01_Supuestos'!M31*$I226)*'01_Supuestos'!$F$11*($H226-'01_Supuestos'!$F$9))*'01_Supuestos'!$F$12)-(('01_Supuestos'!M31*$I226)*'01_Supuestos'!$F$11*$K226)-(IF(('01_Supuestos'!M31*$I226)&gt;0,'01_Supuestos'!$F$15,0)))-($J226*'01_Supuestos'!M33)))*'01_Supuestos'!$F$16)</f>
        <v/>
      </c>
      <c r="AE226" s="101">
        <f>0</f>
        <v/>
      </c>
      <c r="AF226" s="108">
        <f>IF(S226&gt;R226,"Appraisal+Decision",IF(S226&lt;R226,"Develop Now","Indiferente"))</f>
        <v/>
      </c>
    </row>
    <row r="227">
      <c r="A227" s="6" t="n">
        <v>197</v>
      </c>
      <c r="B227" s="27">
        <f>RAND()</f>
        <v/>
      </c>
      <c r="C227" s="27">
        <f>RAND()</f>
        <v/>
      </c>
      <c r="D227" s="27">
        <f>RAND()</f>
        <v/>
      </c>
      <c r="E227" s="27">
        <f>RAND()</f>
        <v/>
      </c>
      <c r="F227" s="27">
        <f>RAND()</f>
        <v/>
      </c>
      <c r="G227" s="27">
        <f>RAND()</f>
        <v/>
      </c>
      <c r="H227" s="102">
        <f>IF(B227&lt;($B$11-$B$10)/($B$12-$B$10), $B$10+SQRT(B227*($B$11-$B$10)*($B$12-$B$10)), $B$12-SQRT((1-B227)*($B$12-$B$11)*($B$12-$B$10)))</f>
        <v/>
      </c>
      <c r="I227" s="27">
        <f>MAX(0.1,NORMINV(C227,$B$13,$B$14))</f>
        <v/>
      </c>
      <c r="J227" s="102">
        <f>'01_Supuestos'!$F$13*MAX(0.65,NORMINV(D227,1,$B$15))</f>
        <v/>
      </c>
      <c r="K227" s="102">
        <f>'01_Supuestos'!$F$14*MAX(0.6,NORMINV(E227,1,$B$16))</f>
        <v/>
      </c>
      <c r="L227" s="102">
        <f>--(F227&lt;=$B$5)</f>
        <v/>
      </c>
      <c r="M227" s="102">
        <f>IF(L227=1, IF(G227&lt;=$B$6, "+", "-"), IF(G227&lt;=(1-$B$7), "+", "-"))</f>
        <v/>
      </c>
      <c r="N227" s="103">
        <f>IF(M227="+",'05_Bayes_Arbol'!$B$16,'05_Bayes_Arbol'!$B$17)</f>
        <v/>
      </c>
      <c r="O227" s="102">
        <f>SUMPRODUCT(T227:AD227,'01_Supuestos'!$C$34:$M$34)</f>
        <v/>
      </c>
      <c r="P227" s="102">
        <f>N227*O227 + (1-N227)*$B$9</f>
        <v/>
      </c>
      <c r="Q227" s="102">
        <f>--(P227&gt;0)</f>
        <v/>
      </c>
      <c r="R227" s="102">
        <f>IF(L227=1,O227,$B$9)</f>
        <v/>
      </c>
      <c r="S227" s="102">
        <f>-$B$8 + IF(Q227=1, IF(L227=1,O227,$B$9), 0)</f>
        <v/>
      </c>
      <c r="T227" s="101">
        <f>((('01_Supuestos'!C31*$I227)*'01_Supuestos'!$F$11*($H227-'01_Supuestos'!$F$9))-((('01_Supuestos'!C31*$I227)*'01_Supuestos'!$F$11*($H227-'01_Supuestos'!$F$9))*'01_Supuestos'!$F$12)-(('01_Supuestos'!C31*$I227)*'01_Supuestos'!$F$11*$K227)-(IF(('01_Supuestos'!C31*$I227)&gt;0,'01_Supuestos'!$F$15,0)))-((('01_Supuestos'!C31*$I227)*'01_Supuestos'!$F$11*($H227-'01_Supuestos'!$F$9))*'01_Supuestos'!$F$18)-($J227*'01_Supuestos'!C32)-(IF('01_Supuestos'!C30=MAX('01_Supuestos'!$C$30:$M$30),'01_Supuestos'!$F$19,0))-(MAX(0,(((('01_Supuestos'!C31*$I227)*'01_Supuestos'!$F$11*($H227-'01_Supuestos'!$F$9))-((('01_Supuestos'!C31*$I227)*'01_Supuestos'!$F$11*($H227-'01_Supuestos'!$F$9))*'01_Supuestos'!$F$12)-(('01_Supuestos'!C31*$I227)*'01_Supuestos'!$F$11*$K227)-(IF(('01_Supuestos'!C31*$I227)&gt;0,'01_Supuestos'!$F$15,0)))-($J227*'01_Supuestos'!C33)))*'01_Supuestos'!$F$16)</f>
        <v/>
      </c>
      <c r="U227" s="101">
        <f>((('01_Supuestos'!D31*$I227)*'01_Supuestos'!$F$11*($H227-'01_Supuestos'!$F$9))-((('01_Supuestos'!D31*$I227)*'01_Supuestos'!$F$11*($H227-'01_Supuestos'!$F$9))*'01_Supuestos'!$F$12)-(('01_Supuestos'!D31*$I227)*'01_Supuestos'!$F$11*$K227)-(IF(('01_Supuestos'!D31*$I227)&gt;0,'01_Supuestos'!$F$15,0)))-((('01_Supuestos'!D31*$I227)*'01_Supuestos'!$F$11*($H227-'01_Supuestos'!$F$9))*'01_Supuestos'!$F$18)-($J227*'01_Supuestos'!D32)-(IF('01_Supuestos'!D30=MAX('01_Supuestos'!$C$30:$M$30),'01_Supuestos'!$F$19,0))-(MAX(0,(((('01_Supuestos'!D31*$I227)*'01_Supuestos'!$F$11*($H227-'01_Supuestos'!$F$9))-((('01_Supuestos'!D31*$I227)*'01_Supuestos'!$F$11*($H227-'01_Supuestos'!$F$9))*'01_Supuestos'!$F$12)-(('01_Supuestos'!D31*$I227)*'01_Supuestos'!$F$11*$K227)-(IF(('01_Supuestos'!D31*$I227)&gt;0,'01_Supuestos'!$F$15,0)))-($J227*'01_Supuestos'!D33)))*'01_Supuestos'!$F$16)</f>
        <v/>
      </c>
      <c r="V227" s="101">
        <f>((('01_Supuestos'!E31*$I227)*'01_Supuestos'!$F$11*($H227-'01_Supuestos'!$F$9))-((('01_Supuestos'!E31*$I227)*'01_Supuestos'!$F$11*($H227-'01_Supuestos'!$F$9))*'01_Supuestos'!$F$12)-(('01_Supuestos'!E31*$I227)*'01_Supuestos'!$F$11*$K227)-(IF(('01_Supuestos'!E31*$I227)&gt;0,'01_Supuestos'!$F$15,0)))-((('01_Supuestos'!E31*$I227)*'01_Supuestos'!$F$11*($H227-'01_Supuestos'!$F$9))*'01_Supuestos'!$F$18)-($J227*'01_Supuestos'!E32)-(IF('01_Supuestos'!E30=MAX('01_Supuestos'!$C$30:$M$30),'01_Supuestos'!$F$19,0))-(MAX(0,(((('01_Supuestos'!E31*$I227)*'01_Supuestos'!$F$11*($H227-'01_Supuestos'!$F$9))-((('01_Supuestos'!E31*$I227)*'01_Supuestos'!$F$11*($H227-'01_Supuestos'!$F$9))*'01_Supuestos'!$F$12)-(('01_Supuestos'!E31*$I227)*'01_Supuestos'!$F$11*$K227)-(IF(('01_Supuestos'!E31*$I227)&gt;0,'01_Supuestos'!$F$15,0)))-($J227*'01_Supuestos'!E33)))*'01_Supuestos'!$F$16)</f>
        <v/>
      </c>
      <c r="W227" s="101">
        <f>((('01_Supuestos'!F31*$I227)*'01_Supuestos'!$F$11*($H227-'01_Supuestos'!$F$9))-((('01_Supuestos'!F31*$I227)*'01_Supuestos'!$F$11*($H227-'01_Supuestos'!$F$9))*'01_Supuestos'!$F$12)-(('01_Supuestos'!F31*$I227)*'01_Supuestos'!$F$11*$K227)-(IF(('01_Supuestos'!F31*$I227)&gt;0,'01_Supuestos'!$F$15,0)))-((('01_Supuestos'!F31*$I227)*'01_Supuestos'!$F$11*($H227-'01_Supuestos'!$F$9))*'01_Supuestos'!$F$18)-($J227*'01_Supuestos'!F32)-(IF('01_Supuestos'!F30=MAX('01_Supuestos'!$C$30:$M$30),'01_Supuestos'!$F$19,0))-(MAX(0,(((('01_Supuestos'!F31*$I227)*'01_Supuestos'!$F$11*($H227-'01_Supuestos'!$F$9))-((('01_Supuestos'!F31*$I227)*'01_Supuestos'!$F$11*($H227-'01_Supuestos'!$F$9))*'01_Supuestos'!$F$12)-(('01_Supuestos'!F31*$I227)*'01_Supuestos'!$F$11*$K227)-(IF(('01_Supuestos'!F31*$I227)&gt;0,'01_Supuestos'!$F$15,0)))-($J227*'01_Supuestos'!F33)))*'01_Supuestos'!$F$16)</f>
        <v/>
      </c>
      <c r="X227" s="101">
        <f>((('01_Supuestos'!G31*$I227)*'01_Supuestos'!$F$11*($H227-'01_Supuestos'!$F$9))-((('01_Supuestos'!G31*$I227)*'01_Supuestos'!$F$11*($H227-'01_Supuestos'!$F$9))*'01_Supuestos'!$F$12)-(('01_Supuestos'!G31*$I227)*'01_Supuestos'!$F$11*$K227)-(IF(('01_Supuestos'!G31*$I227)&gt;0,'01_Supuestos'!$F$15,0)))-((('01_Supuestos'!G31*$I227)*'01_Supuestos'!$F$11*($H227-'01_Supuestos'!$F$9))*'01_Supuestos'!$F$18)-($J227*'01_Supuestos'!G32)-(IF('01_Supuestos'!G30=MAX('01_Supuestos'!$C$30:$M$30),'01_Supuestos'!$F$19,0))-(MAX(0,(((('01_Supuestos'!G31*$I227)*'01_Supuestos'!$F$11*($H227-'01_Supuestos'!$F$9))-((('01_Supuestos'!G31*$I227)*'01_Supuestos'!$F$11*($H227-'01_Supuestos'!$F$9))*'01_Supuestos'!$F$12)-(('01_Supuestos'!G31*$I227)*'01_Supuestos'!$F$11*$K227)-(IF(('01_Supuestos'!G31*$I227)&gt;0,'01_Supuestos'!$F$15,0)))-($J227*'01_Supuestos'!G33)))*'01_Supuestos'!$F$16)</f>
        <v/>
      </c>
      <c r="Y227" s="101">
        <f>((('01_Supuestos'!H31*$I227)*'01_Supuestos'!$F$11*($H227-'01_Supuestos'!$F$9))-((('01_Supuestos'!H31*$I227)*'01_Supuestos'!$F$11*($H227-'01_Supuestos'!$F$9))*'01_Supuestos'!$F$12)-(('01_Supuestos'!H31*$I227)*'01_Supuestos'!$F$11*$K227)-(IF(('01_Supuestos'!H31*$I227)&gt;0,'01_Supuestos'!$F$15,0)))-((('01_Supuestos'!H31*$I227)*'01_Supuestos'!$F$11*($H227-'01_Supuestos'!$F$9))*'01_Supuestos'!$F$18)-($J227*'01_Supuestos'!H32)-(IF('01_Supuestos'!H30=MAX('01_Supuestos'!$C$30:$M$30),'01_Supuestos'!$F$19,0))-(MAX(0,(((('01_Supuestos'!H31*$I227)*'01_Supuestos'!$F$11*($H227-'01_Supuestos'!$F$9))-((('01_Supuestos'!H31*$I227)*'01_Supuestos'!$F$11*($H227-'01_Supuestos'!$F$9))*'01_Supuestos'!$F$12)-(('01_Supuestos'!H31*$I227)*'01_Supuestos'!$F$11*$K227)-(IF(('01_Supuestos'!H31*$I227)&gt;0,'01_Supuestos'!$F$15,0)))-($J227*'01_Supuestos'!H33)))*'01_Supuestos'!$F$16)</f>
        <v/>
      </c>
      <c r="Z227" s="101">
        <f>((('01_Supuestos'!I31*$I227)*'01_Supuestos'!$F$11*($H227-'01_Supuestos'!$F$9))-((('01_Supuestos'!I31*$I227)*'01_Supuestos'!$F$11*($H227-'01_Supuestos'!$F$9))*'01_Supuestos'!$F$12)-(('01_Supuestos'!I31*$I227)*'01_Supuestos'!$F$11*$K227)-(IF(('01_Supuestos'!I31*$I227)&gt;0,'01_Supuestos'!$F$15,0)))-((('01_Supuestos'!I31*$I227)*'01_Supuestos'!$F$11*($H227-'01_Supuestos'!$F$9))*'01_Supuestos'!$F$18)-($J227*'01_Supuestos'!I32)-(IF('01_Supuestos'!I30=MAX('01_Supuestos'!$C$30:$M$30),'01_Supuestos'!$F$19,0))-(MAX(0,(((('01_Supuestos'!I31*$I227)*'01_Supuestos'!$F$11*($H227-'01_Supuestos'!$F$9))-((('01_Supuestos'!I31*$I227)*'01_Supuestos'!$F$11*($H227-'01_Supuestos'!$F$9))*'01_Supuestos'!$F$12)-(('01_Supuestos'!I31*$I227)*'01_Supuestos'!$F$11*$K227)-(IF(('01_Supuestos'!I31*$I227)&gt;0,'01_Supuestos'!$F$15,0)))-($J227*'01_Supuestos'!I33)))*'01_Supuestos'!$F$16)</f>
        <v/>
      </c>
      <c r="AA227" s="101">
        <f>((('01_Supuestos'!J31*$I227)*'01_Supuestos'!$F$11*($H227-'01_Supuestos'!$F$9))-((('01_Supuestos'!J31*$I227)*'01_Supuestos'!$F$11*($H227-'01_Supuestos'!$F$9))*'01_Supuestos'!$F$12)-(('01_Supuestos'!J31*$I227)*'01_Supuestos'!$F$11*$K227)-(IF(('01_Supuestos'!J31*$I227)&gt;0,'01_Supuestos'!$F$15,0)))-((('01_Supuestos'!J31*$I227)*'01_Supuestos'!$F$11*($H227-'01_Supuestos'!$F$9))*'01_Supuestos'!$F$18)-($J227*'01_Supuestos'!J32)-(IF('01_Supuestos'!J30=MAX('01_Supuestos'!$C$30:$M$30),'01_Supuestos'!$F$19,0))-(MAX(0,(((('01_Supuestos'!J31*$I227)*'01_Supuestos'!$F$11*($H227-'01_Supuestos'!$F$9))-((('01_Supuestos'!J31*$I227)*'01_Supuestos'!$F$11*($H227-'01_Supuestos'!$F$9))*'01_Supuestos'!$F$12)-(('01_Supuestos'!J31*$I227)*'01_Supuestos'!$F$11*$K227)-(IF(('01_Supuestos'!J31*$I227)&gt;0,'01_Supuestos'!$F$15,0)))-($J227*'01_Supuestos'!J33)))*'01_Supuestos'!$F$16)</f>
        <v/>
      </c>
      <c r="AB227" s="101">
        <f>((('01_Supuestos'!K31*$I227)*'01_Supuestos'!$F$11*($H227-'01_Supuestos'!$F$9))-((('01_Supuestos'!K31*$I227)*'01_Supuestos'!$F$11*($H227-'01_Supuestos'!$F$9))*'01_Supuestos'!$F$12)-(('01_Supuestos'!K31*$I227)*'01_Supuestos'!$F$11*$K227)-(IF(('01_Supuestos'!K31*$I227)&gt;0,'01_Supuestos'!$F$15,0)))-((('01_Supuestos'!K31*$I227)*'01_Supuestos'!$F$11*($H227-'01_Supuestos'!$F$9))*'01_Supuestos'!$F$18)-($J227*'01_Supuestos'!K32)-(IF('01_Supuestos'!K30=MAX('01_Supuestos'!$C$30:$M$30),'01_Supuestos'!$F$19,0))-(MAX(0,(((('01_Supuestos'!K31*$I227)*'01_Supuestos'!$F$11*($H227-'01_Supuestos'!$F$9))-((('01_Supuestos'!K31*$I227)*'01_Supuestos'!$F$11*($H227-'01_Supuestos'!$F$9))*'01_Supuestos'!$F$12)-(('01_Supuestos'!K31*$I227)*'01_Supuestos'!$F$11*$K227)-(IF(('01_Supuestos'!K31*$I227)&gt;0,'01_Supuestos'!$F$15,0)))-($J227*'01_Supuestos'!K33)))*'01_Supuestos'!$F$16)</f>
        <v/>
      </c>
      <c r="AC227" s="101">
        <f>((('01_Supuestos'!L31*$I227)*'01_Supuestos'!$F$11*($H227-'01_Supuestos'!$F$9))-((('01_Supuestos'!L31*$I227)*'01_Supuestos'!$F$11*($H227-'01_Supuestos'!$F$9))*'01_Supuestos'!$F$12)-(('01_Supuestos'!L31*$I227)*'01_Supuestos'!$F$11*$K227)-(IF(('01_Supuestos'!L31*$I227)&gt;0,'01_Supuestos'!$F$15,0)))-((('01_Supuestos'!L31*$I227)*'01_Supuestos'!$F$11*($H227-'01_Supuestos'!$F$9))*'01_Supuestos'!$F$18)-($J227*'01_Supuestos'!L32)-(IF('01_Supuestos'!L30=MAX('01_Supuestos'!$C$30:$M$30),'01_Supuestos'!$F$19,0))-(MAX(0,(((('01_Supuestos'!L31*$I227)*'01_Supuestos'!$F$11*($H227-'01_Supuestos'!$F$9))-((('01_Supuestos'!L31*$I227)*'01_Supuestos'!$F$11*($H227-'01_Supuestos'!$F$9))*'01_Supuestos'!$F$12)-(('01_Supuestos'!L31*$I227)*'01_Supuestos'!$F$11*$K227)-(IF(('01_Supuestos'!L31*$I227)&gt;0,'01_Supuestos'!$F$15,0)))-($J227*'01_Supuestos'!L33)))*'01_Supuestos'!$F$16)</f>
        <v/>
      </c>
      <c r="AD227" s="101">
        <f>((('01_Supuestos'!M31*$I227)*'01_Supuestos'!$F$11*($H227-'01_Supuestos'!$F$9))-((('01_Supuestos'!M31*$I227)*'01_Supuestos'!$F$11*($H227-'01_Supuestos'!$F$9))*'01_Supuestos'!$F$12)-(('01_Supuestos'!M31*$I227)*'01_Supuestos'!$F$11*$K227)-(IF(('01_Supuestos'!M31*$I227)&gt;0,'01_Supuestos'!$F$15,0)))-((('01_Supuestos'!M31*$I227)*'01_Supuestos'!$F$11*($H227-'01_Supuestos'!$F$9))*'01_Supuestos'!$F$18)-($J227*'01_Supuestos'!M32)-(IF('01_Supuestos'!M30=MAX('01_Supuestos'!$C$30:$M$30),'01_Supuestos'!$F$19,0))-(MAX(0,(((('01_Supuestos'!M31*$I227)*'01_Supuestos'!$F$11*($H227-'01_Supuestos'!$F$9))-((('01_Supuestos'!M31*$I227)*'01_Supuestos'!$F$11*($H227-'01_Supuestos'!$F$9))*'01_Supuestos'!$F$12)-(('01_Supuestos'!M31*$I227)*'01_Supuestos'!$F$11*$K227)-(IF(('01_Supuestos'!M31*$I227)&gt;0,'01_Supuestos'!$F$15,0)))-($J227*'01_Supuestos'!M33)))*'01_Supuestos'!$F$16)</f>
        <v/>
      </c>
      <c r="AE227" s="101">
        <f>0</f>
        <v/>
      </c>
      <c r="AF227" s="108">
        <f>IF(S227&gt;R227,"Appraisal+Decision",IF(S227&lt;R227,"Develop Now","Indiferente"))</f>
        <v/>
      </c>
    </row>
    <row r="228">
      <c r="A228" s="6" t="n">
        <v>198</v>
      </c>
      <c r="B228" s="27">
        <f>RAND()</f>
        <v/>
      </c>
      <c r="C228" s="27">
        <f>RAND()</f>
        <v/>
      </c>
      <c r="D228" s="27">
        <f>RAND()</f>
        <v/>
      </c>
      <c r="E228" s="27">
        <f>RAND()</f>
        <v/>
      </c>
      <c r="F228" s="27">
        <f>RAND()</f>
        <v/>
      </c>
      <c r="G228" s="27">
        <f>RAND()</f>
        <v/>
      </c>
      <c r="H228" s="102">
        <f>IF(B228&lt;($B$11-$B$10)/($B$12-$B$10), $B$10+SQRT(B228*($B$11-$B$10)*($B$12-$B$10)), $B$12-SQRT((1-B228)*($B$12-$B$11)*($B$12-$B$10)))</f>
        <v/>
      </c>
      <c r="I228" s="27">
        <f>MAX(0.1,NORMINV(C228,$B$13,$B$14))</f>
        <v/>
      </c>
      <c r="J228" s="102">
        <f>'01_Supuestos'!$F$13*MAX(0.65,NORMINV(D228,1,$B$15))</f>
        <v/>
      </c>
      <c r="K228" s="102">
        <f>'01_Supuestos'!$F$14*MAX(0.6,NORMINV(E228,1,$B$16))</f>
        <v/>
      </c>
      <c r="L228" s="102">
        <f>--(F228&lt;=$B$5)</f>
        <v/>
      </c>
      <c r="M228" s="102">
        <f>IF(L228=1, IF(G228&lt;=$B$6, "+", "-"), IF(G228&lt;=(1-$B$7), "+", "-"))</f>
        <v/>
      </c>
      <c r="N228" s="103">
        <f>IF(M228="+",'05_Bayes_Arbol'!$B$16,'05_Bayes_Arbol'!$B$17)</f>
        <v/>
      </c>
      <c r="O228" s="102">
        <f>SUMPRODUCT(T228:AD228,'01_Supuestos'!$C$34:$M$34)</f>
        <v/>
      </c>
      <c r="P228" s="102">
        <f>N228*O228 + (1-N228)*$B$9</f>
        <v/>
      </c>
      <c r="Q228" s="102">
        <f>--(P228&gt;0)</f>
        <v/>
      </c>
      <c r="R228" s="102">
        <f>IF(L228=1,O228,$B$9)</f>
        <v/>
      </c>
      <c r="S228" s="102">
        <f>-$B$8 + IF(Q228=1, IF(L228=1,O228,$B$9), 0)</f>
        <v/>
      </c>
      <c r="T228" s="101">
        <f>((('01_Supuestos'!C31*$I228)*'01_Supuestos'!$F$11*($H228-'01_Supuestos'!$F$9))-((('01_Supuestos'!C31*$I228)*'01_Supuestos'!$F$11*($H228-'01_Supuestos'!$F$9))*'01_Supuestos'!$F$12)-(('01_Supuestos'!C31*$I228)*'01_Supuestos'!$F$11*$K228)-(IF(('01_Supuestos'!C31*$I228)&gt;0,'01_Supuestos'!$F$15,0)))-((('01_Supuestos'!C31*$I228)*'01_Supuestos'!$F$11*($H228-'01_Supuestos'!$F$9))*'01_Supuestos'!$F$18)-($J228*'01_Supuestos'!C32)-(IF('01_Supuestos'!C30=MAX('01_Supuestos'!$C$30:$M$30),'01_Supuestos'!$F$19,0))-(MAX(0,(((('01_Supuestos'!C31*$I228)*'01_Supuestos'!$F$11*($H228-'01_Supuestos'!$F$9))-((('01_Supuestos'!C31*$I228)*'01_Supuestos'!$F$11*($H228-'01_Supuestos'!$F$9))*'01_Supuestos'!$F$12)-(('01_Supuestos'!C31*$I228)*'01_Supuestos'!$F$11*$K228)-(IF(('01_Supuestos'!C31*$I228)&gt;0,'01_Supuestos'!$F$15,0)))-($J228*'01_Supuestos'!C33)))*'01_Supuestos'!$F$16)</f>
        <v/>
      </c>
      <c r="U228" s="101">
        <f>((('01_Supuestos'!D31*$I228)*'01_Supuestos'!$F$11*($H228-'01_Supuestos'!$F$9))-((('01_Supuestos'!D31*$I228)*'01_Supuestos'!$F$11*($H228-'01_Supuestos'!$F$9))*'01_Supuestos'!$F$12)-(('01_Supuestos'!D31*$I228)*'01_Supuestos'!$F$11*$K228)-(IF(('01_Supuestos'!D31*$I228)&gt;0,'01_Supuestos'!$F$15,0)))-((('01_Supuestos'!D31*$I228)*'01_Supuestos'!$F$11*($H228-'01_Supuestos'!$F$9))*'01_Supuestos'!$F$18)-($J228*'01_Supuestos'!D32)-(IF('01_Supuestos'!D30=MAX('01_Supuestos'!$C$30:$M$30),'01_Supuestos'!$F$19,0))-(MAX(0,(((('01_Supuestos'!D31*$I228)*'01_Supuestos'!$F$11*($H228-'01_Supuestos'!$F$9))-((('01_Supuestos'!D31*$I228)*'01_Supuestos'!$F$11*($H228-'01_Supuestos'!$F$9))*'01_Supuestos'!$F$12)-(('01_Supuestos'!D31*$I228)*'01_Supuestos'!$F$11*$K228)-(IF(('01_Supuestos'!D31*$I228)&gt;0,'01_Supuestos'!$F$15,0)))-($J228*'01_Supuestos'!D33)))*'01_Supuestos'!$F$16)</f>
        <v/>
      </c>
      <c r="V228" s="101">
        <f>((('01_Supuestos'!E31*$I228)*'01_Supuestos'!$F$11*($H228-'01_Supuestos'!$F$9))-((('01_Supuestos'!E31*$I228)*'01_Supuestos'!$F$11*($H228-'01_Supuestos'!$F$9))*'01_Supuestos'!$F$12)-(('01_Supuestos'!E31*$I228)*'01_Supuestos'!$F$11*$K228)-(IF(('01_Supuestos'!E31*$I228)&gt;0,'01_Supuestos'!$F$15,0)))-((('01_Supuestos'!E31*$I228)*'01_Supuestos'!$F$11*($H228-'01_Supuestos'!$F$9))*'01_Supuestos'!$F$18)-($J228*'01_Supuestos'!E32)-(IF('01_Supuestos'!E30=MAX('01_Supuestos'!$C$30:$M$30),'01_Supuestos'!$F$19,0))-(MAX(0,(((('01_Supuestos'!E31*$I228)*'01_Supuestos'!$F$11*($H228-'01_Supuestos'!$F$9))-((('01_Supuestos'!E31*$I228)*'01_Supuestos'!$F$11*($H228-'01_Supuestos'!$F$9))*'01_Supuestos'!$F$12)-(('01_Supuestos'!E31*$I228)*'01_Supuestos'!$F$11*$K228)-(IF(('01_Supuestos'!E31*$I228)&gt;0,'01_Supuestos'!$F$15,0)))-($J228*'01_Supuestos'!E33)))*'01_Supuestos'!$F$16)</f>
        <v/>
      </c>
      <c r="W228" s="101">
        <f>((('01_Supuestos'!F31*$I228)*'01_Supuestos'!$F$11*($H228-'01_Supuestos'!$F$9))-((('01_Supuestos'!F31*$I228)*'01_Supuestos'!$F$11*($H228-'01_Supuestos'!$F$9))*'01_Supuestos'!$F$12)-(('01_Supuestos'!F31*$I228)*'01_Supuestos'!$F$11*$K228)-(IF(('01_Supuestos'!F31*$I228)&gt;0,'01_Supuestos'!$F$15,0)))-((('01_Supuestos'!F31*$I228)*'01_Supuestos'!$F$11*($H228-'01_Supuestos'!$F$9))*'01_Supuestos'!$F$18)-($J228*'01_Supuestos'!F32)-(IF('01_Supuestos'!F30=MAX('01_Supuestos'!$C$30:$M$30),'01_Supuestos'!$F$19,0))-(MAX(0,(((('01_Supuestos'!F31*$I228)*'01_Supuestos'!$F$11*($H228-'01_Supuestos'!$F$9))-((('01_Supuestos'!F31*$I228)*'01_Supuestos'!$F$11*($H228-'01_Supuestos'!$F$9))*'01_Supuestos'!$F$12)-(('01_Supuestos'!F31*$I228)*'01_Supuestos'!$F$11*$K228)-(IF(('01_Supuestos'!F31*$I228)&gt;0,'01_Supuestos'!$F$15,0)))-($J228*'01_Supuestos'!F33)))*'01_Supuestos'!$F$16)</f>
        <v/>
      </c>
      <c r="X228" s="101">
        <f>((('01_Supuestos'!G31*$I228)*'01_Supuestos'!$F$11*($H228-'01_Supuestos'!$F$9))-((('01_Supuestos'!G31*$I228)*'01_Supuestos'!$F$11*($H228-'01_Supuestos'!$F$9))*'01_Supuestos'!$F$12)-(('01_Supuestos'!G31*$I228)*'01_Supuestos'!$F$11*$K228)-(IF(('01_Supuestos'!G31*$I228)&gt;0,'01_Supuestos'!$F$15,0)))-((('01_Supuestos'!G31*$I228)*'01_Supuestos'!$F$11*($H228-'01_Supuestos'!$F$9))*'01_Supuestos'!$F$18)-($J228*'01_Supuestos'!G32)-(IF('01_Supuestos'!G30=MAX('01_Supuestos'!$C$30:$M$30),'01_Supuestos'!$F$19,0))-(MAX(0,(((('01_Supuestos'!G31*$I228)*'01_Supuestos'!$F$11*($H228-'01_Supuestos'!$F$9))-((('01_Supuestos'!G31*$I228)*'01_Supuestos'!$F$11*($H228-'01_Supuestos'!$F$9))*'01_Supuestos'!$F$12)-(('01_Supuestos'!G31*$I228)*'01_Supuestos'!$F$11*$K228)-(IF(('01_Supuestos'!G31*$I228)&gt;0,'01_Supuestos'!$F$15,0)))-($J228*'01_Supuestos'!G33)))*'01_Supuestos'!$F$16)</f>
        <v/>
      </c>
      <c r="Y228" s="101">
        <f>((('01_Supuestos'!H31*$I228)*'01_Supuestos'!$F$11*($H228-'01_Supuestos'!$F$9))-((('01_Supuestos'!H31*$I228)*'01_Supuestos'!$F$11*($H228-'01_Supuestos'!$F$9))*'01_Supuestos'!$F$12)-(('01_Supuestos'!H31*$I228)*'01_Supuestos'!$F$11*$K228)-(IF(('01_Supuestos'!H31*$I228)&gt;0,'01_Supuestos'!$F$15,0)))-((('01_Supuestos'!H31*$I228)*'01_Supuestos'!$F$11*($H228-'01_Supuestos'!$F$9))*'01_Supuestos'!$F$18)-($J228*'01_Supuestos'!H32)-(IF('01_Supuestos'!H30=MAX('01_Supuestos'!$C$30:$M$30),'01_Supuestos'!$F$19,0))-(MAX(0,(((('01_Supuestos'!H31*$I228)*'01_Supuestos'!$F$11*($H228-'01_Supuestos'!$F$9))-((('01_Supuestos'!H31*$I228)*'01_Supuestos'!$F$11*($H228-'01_Supuestos'!$F$9))*'01_Supuestos'!$F$12)-(('01_Supuestos'!H31*$I228)*'01_Supuestos'!$F$11*$K228)-(IF(('01_Supuestos'!H31*$I228)&gt;0,'01_Supuestos'!$F$15,0)))-($J228*'01_Supuestos'!H33)))*'01_Supuestos'!$F$16)</f>
        <v/>
      </c>
      <c r="Z228" s="101">
        <f>((('01_Supuestos'!I31*$I228)*'01_Supuestos'!$F$11*($H228-'01_Supuestos'!$F$9))-((('01_Supuestos'!I31*$I228)*'01_Supuestos'!$F$11*($H228-'01_Supuestos'!$F$9))*'01_Supuestos'!$F$12)-(('01_Supuestos'!I31*$I228)*'01_Supuestos'!$F$11*$K228)-(IF(('01_Supuestos'!I31*$I228)&gt;0,'01_Supuestos'!$F$15,0)))-((('01_Supuestos'!I31*$I228)*'01_Supuestos'!$F$11*($H228-'01_Supuestos'!$F$9))*'01_Supuestos'!$F$18)-($J228*'01_Supuestos'!I32)-(IF('01_Supuestos'!I30=MAX('01_Supuestos'!$C$30:$M$30),'01_Supuestos'!$F$19,0))-(MAX(0,(((('01_Supuestos'!I31*$I228)*'01_Supuestos'!$F$11*($H228-'01_Supuestos'!$F$9))-((('01_Supuestos'!I31*$I228)*'01_Supuestos'!$F$11*($H228-'01_Supuestos'!$F$9))*'01_Supuestos'!$F$12)-(('01_Supuestos'!I31*$I228)*'01_Supuestos'!$F$11*$K228)-(IF(('01_Supuestos'!I31*$I228)&gt;0,'01_Supuestos'!$F$15,0)))-($J228*'01_Supuestos'!I33)))*'01_Supuestos'!$F$16)</f>
        <v/>
      </c>
      <c r="AA228" s="101">
        <f>((('01_Supuestos'!J31*$I228)*'01_Supuestos'!$F$11*($H228-'01_Supuestos'!$F$9))-((('01_Supuestos'!J31*$I228)*'01_Supuestos'!$F$11*($H228-'01_Supuestos'!$F$9))*'01_Supuestos'!$F$12)-(('01_Supuestos'!J31*$I228)*'01_Supuestos'!$F$11*$K228)-(IF(('01_Supuestos'!J31*$I228)&gt;0,'01_Supuestos'!$F$15,0)))-((('01_Supuestos'!J31*$I228)*'01_Supuestos'!$F$11*($H228-'01_Supuestos'!$F$9))*'01_Supuestos'!$F$18)-($J228*'01_Supuestos'!J32)-(IF('01_Supuestos'!J30=MAX('01_Supuestos'!$C$30:$M$30),'01_Supuestos'!$F$19,0))-(MAX(0,(((('01_Supuestos'!J31*$I228)*'01_Supuestos'!$F$11*($H228-'01_Supuestos'!$F$9))-((('01_Supuestos'!J31*$I228)*'01_Supuestos'!$F$11*($H228-'01_Supuestos'!$F$9))*'01_Supuestos'!$F$12)-(('01_Supuestos'!J31*$I228)*'01_Supuestos'!$F$11*$K228)-(IF(('01_Supuestos'!J31*$I228)&gt;0,'01_Supuestos'!$F$15,0)))-($J228*'01_Supuestos'!J33)))*'01_Supuestos'!$F$16)</f>
        <v/>
      </c>
      <c r="AB228" s="101">
        <f>((('01_Supuestos'!K31*$I228)*'01_Supuestos'!$F$11*($H228-'01_Supuestos'!$F$9))-((('01_Supuestos'!K31*$I228)*'01_Supuestos'!$F$11*($H228-'01_Supuestos'!$F$9))*'01_Supuestos'!$F$12)-(('01_Supuestos'!K31*$I228)*'01_Supuestos'!$F$11*$K228)-(IF(('01_Supuestos'!K31*$I228)&gt;0,'01_Supuestos'!$F$15,0)))-((('01_Supuestos'!K31*$I228)*'01_Supuestos'!$F$11*($H228-'01_Supuestos'!$F$9))*'01_Supuestos'!$F$18)-($J228*'01_Supuestos'!K32)-(IF('01_Supuestos'!K30=MAX('01_Supuestos'!$C$30:$M$30),'01_Supuestos'!$F$19,0))-(MAX(0,(((('01_Supuestos'!K31*$I228)*'01_Supuestos'!$F$11*($H228-'01_Supuestos'!$F$9))-((('01_Supuestos'!K31*$I228)*'01_Supuestos'!$F$11*($H228-'01_Supuestos'!$F$9))*'01_Supuestos'!$F$12)-(('01_Supuestos'!K31*$I228)*'01_Supuestos'!$F$11*$K228)-(IF(('01_Supuestos'!K31*$I228)&gt;0,'01_Supuestos'!$F$15,0)))-($J228*'01_Supuestos'!K33)))*'01_Supuestos'!$F$16)</f>
        <v/>
      </c>
      <c r="AC228" s="101">
        <f>((('01_Supuestos'!L31*$I228)*'01_Supuestos'!$F$11*($H228-'01_Supuestos'!$F$9))-((('01_Supuestos'!L31*$I228)*'01_Supuestos'!$F$11*($H228-'01_Supuestos'!$F$9))*'01_Supuestos'!$F$12)-(('01_Supuestos'!L31*$I228)*'01_Supuestos'!$F$11*$K228)-(IF(('01_Supuestos'!L31*$I228)&gt;0,'01_Supuestos'!$F$15,0)))-((('01_Supuestos'!L31*$I228)*'01_Supuestos'!$F$11*($H228-'01_Supuestos'!$F$9))*'01_Supuestos'!$F$18)-($J228*'01_Supuestos'!L32)-(IF('01_Supuestos'!L30=MAX('01_Supuestos'!$C$30:$M$30),'01_Supuestos'!$F$19,0))-(MAX(0,(((('01_Supuestos'!L31*$I228)*'01_Supuestos'!$F$11*($H228-'01_Supuestos'!$F$9))-((('01_Supuestos'!L31*$I228)*'01_Supuestos'!$F$11*($H228-'01_Supuestos'!$F$9))*'01_Supuestos'!$F$12)-(('01_Supuestos'!L31*$I228)*'01_Supuestos'!$F$11*$K228)-(IF(('01_Supuestos'!L31*$I228)&gt;0,'01_Supuestos'!$F$15,0)))-($J228*'01_Supuestos'!L33)))*'01_Supuestos'!$F$16)</f>
        <v/>
      </c>
      <c r="AD228" s="101">
        <f>((('01_Supuestos'!M31*$I228)*'01_Supuestos'!$F$11*($H228-'01_Supuestos'!$F$9))-((('01_Supuestos'!M31*$I228)*'01_Supuestos'!$F$11*($H228-'01_Supuestos'!$F$9))*'01_Supuestos'!$F$12)-(('01_Supuestos'!M31*$I228)*'01_Supuestos'!$F$11*$K228)-(IF(('01_Supuestos'!M31*$I228)&gt;0,'01_Supuestos'!$F$15,0)))-((('01_Supuestos'!M31*$I228)*'01_Supuestos'!$F$11*($H228-'01_Supuestos'!$F$9))*'01_Supuestos'!$F$18)-($J228*'01_Supuestos'!M32)-(IF('01_Supuestos'!M30=MAX('01_Supuestos'!$C$30:$M$30),'01_Supuestos'!$F$19,0))-(MAX(0,(((('01_Supuestos'!M31*$I228)*'01_Supuestos'!$F$11*($H228-'01_Supuestos'!$F$9))-((('01_Supuestos'!M31*$I228)*'01_Supuestos'!$F$11*($H228-'01_Supuestos'!$F$9))*'01_Supuestos'!$F$12)-(('01_Supuestos'!M31*$I228)*'01_Supuestos'!$F$11*$K228)-(IF(('01_Supuestos'!M31*$I228)&gt;0,'01_Supuestos'!$F$15,0)))-($J228*'01_Supuestos'!M33)))*'01_Supuestos'!$F$16)</f>
        <v/>
      </c>
      <c r="AE228" s="101">
        <f>0</f>
        <v/>
      </c>
      <c r="AF228" s="108">
        <f>IF(S228&gt;R228,"Appraisal+Decision",IF(S228&lt;R228,"Develop Now","Indiferente"))</f>
        <v/>
      </c>
    </row>
    <row r="229">
      <c r="A229" s="6" t="n">
        <v>199</v>
      </c>
      <c r="B229" s="27">
        <f>RAND()</f>
        <v/>
      </c>
      <c r="C229" s="27">
        <f>RAND()</f>
        <v/>
      </c>
      <c r="D229" s="27">
        <f>RAND()</f>
        <v/>
      </c>
      <c r="E229" s="27">
        <f>RAND()</f>
        <v/>
      </c>
      <c r="F229" s="27">
        <f>RAND()</f>
        <v/>
      </c>
      <c r="G229" s="27">
        <f>RAND()</f>
        <v/>
      </c>
      <c r="H229" s="102">
        <f>IF(B229&lt;($B$11-$B$10)/($B$12-$B$10), $B$10+SQRT(B229*($B$11-$B$10)*($B$12-$B$10)), $B$12-SQRT((1-B229)*($B$12-$B$11)*($B$12-$B$10)))</f>
        <v/>
      </c>
      <c r="I229" s="27">
        <f>MAX(0.1,NORMINV(C229,$B$13,$B$14))</f>
        <v/>
      </c>
      <c r="J229" s="102">
        <f>'01_Supuestos'!$F$13*MAX(0.65,NORMINV(D229,1,$B$15))</f>
        <v/>
      </c>
      <c r="K229" s="102">
        <f>'01_Supuestos'!$F$14*MAX(0.6,NORMINV(E229,1,$B$16))</f>
        <v/>
      </c>
      <c r="L229" s="102">
        <f>--(F229&lt;=$B$5)</f>
        <v/>
      </c>
      <c r="M229" s="102">
        <f>IF(L229=1, IF(G229&lt;=$B$6, "+", "-"), IF(G229&lt;=(1-$B$7), "+", "-"))</f>
        <v/>
      </c>
      <c r="N229" s="103">
        <f>IF(M229="+",'05_Bayes_Arbol'!$B$16,'05_Bayes_Arbol'!$B$17)</f>
        <v/>
      </c>
      <c r="O229" s="102">
        <f>SUMPRODUCT(T229:AD229,'01_Supuestos'!$C$34:$M$34)</f>
        <v/>
      </c>
      <c r="P229" s="102">
        <f>N229*O229 + (1-N229)*$B$9</f>
        <v/>
      </c>
      <c r="Q229" s="102">
        <f>--(P229&gt;0)</f>
        <v/>
      </c>
      <c r="R229" s="102">
        <f>IF(L229=1,O229,$B$9)</f>
        <v/>
      </c>
      <c r="S229" s="102">
        <f>-$B$8 + IF(Q229=1, IF(L229=1,O229,$B$9), 0)</f>
        <v/>
      </c>
      <c r="T229" s="101">
        <f>((('01_Supuestos'!C31*$I229)*'01_Supuestos'!$F$11*($H229-'01_Supuestos'!$F$9))-((('01_Supuestos'!C31*$I229)*'01_Supuestos'!$F$11*($H229-'01_Supuestos'!$F$9))*'01_Supuestos'!$F$12)-(('01_Supuestos'!C31*$I229)*'01_Supuestos'!$F$11*$K229)-(IF(('01_Supuestos'!C31*$I229)&gt;0,'01_Supuestos'!$F$15,0)))-((('01_Supuestos'!C31*$I229)*'01_Supuestos'!$F$11*($H229-'01_Supuestos'!$F$9))*'01_Supuestos'!$F$18)-($J229*'01_Supuestos'!C32)-(IF('01_Supuestos'!C30=MAX('01_Supuestos'!$C$30:$M$30),'01_Supuestos'!$F$19,0))-(MAX(0,(((('01_Supuestos'!C31*$I229)*'01_Supuestos'!$F$11*($H229-'01_Supuestos'!$F$9))-((('01_Supuestos'!C31*$I229)*'01_Supuestos'!$F$11*($H229-'01_Supuestos'!$F$9))*'01_Supuestos'!$F$12)-(('01_Supuestos'!C31*$I229)*'01_Supuestos'!$F$11*$K229)-(IF(('01_Supuestos'!C31*$I229)&gt;0,'01_Supuestos'!$F$15,0)))-($J229*'01_Supuestos'!C33)))*'01_Supuestos'!$F$16)</f>
        <v/>
      </c>
      <c r="U229" s="101">
        <f>((('01_Supuestos'!D31*$I229)*'01_Supuestos'!$F$11*($H229-'01_Supuestos'!$F$9))-((('01_Supuestos'!D31*$I229)*'01_Supuestos'!$F$11*($H229-'01_Supuestos'!$F$9))*'01_Supuestos'!$F$12)-(('01_Supuestos'!D31*$I229)*'01_Supuestos'!$F$11*$K229)-(IF(('01_Supuestos'!D31*$I229)&gt;0,'01_Supuestos'!$F$15,0)))-((('01_Supuestos'!D31*$I229)*'01_Supuestos'!$F$11*($H229-'01_Supuestos'!$F$9))*'01_Supuestos'!$F$18)-($J229*'01_Supuestos'!D32)-(IF('01_Supuestos'!D30=MAX('01_Supuestos'!$C$30:$M$30),'01_Supuestos'!$F$19,0))-(MAX(0,(((('01_Supuestos'!D31*$I229)*'01_Supuestos'!$F$11*($H229-'01_Supuestos'!$F$9))-((('01_Supuestos'!D31*$I229)*'01_Supuestos'!$F$11*($H229-'01_Supuestos'!$F$9))*'01_Supuestos'!$F$12)-(('01_Supuestos'!D31*$I229)*'01_Supuestos'!$F$11*$K229)-(IF(('01_Supuestos'!D31*$I229)&gt;0,'01_Supuestos'!$F$15,0)))-($J229*'01_Supuestos'!D33)))*'01_Supuestos'!$F$16)</f>
        <v/>
      </c>
      <c r="V229" s="101">
        <f>((('01_Supuestos'!E31*$I229)*'01_Supuestos'!$F$11*($H229-'01_Supuestos'!$F$9))-((('01_Supuestos'!E31*$I229)*'01_Supuestos'!$F$11*($H229-'01_Supuestos'!$F$9))*'01_Supuestos'!$F$12)-(('01_Supuestos'!E31*$I229)*'01_Supuestos'!$F$11*$K229)-(IF(('01_Supuestos'!E31*$I229)&gt;0,'01_Supuestos'!$F$15,0)))-((('01_Supuestos'!E31*$I229)*'01_Supuestos'!$F$11*($H229-'01_Supuestos'!$F$9))*'01_Supuestos'!$F$18)-($J229*'01_Supuestos'!E32)-(IF('01_Supuestos'!E30=MAX('01_Supuestos'!$C$30:$M$30),'01_Supuestos'!$F$19,0))-(MAX(0,(((('01_Supuestos'!E31*$I229)*'01_Supuestos'!$F$11*($H229-'01_Supuestos'!$F$9))-((('01_Supuestos'!E31*$I229)*'01_Supuestos'!$F$11*($H229-'01_Supuestos'!$F$9))*'01_Supuestos'!$F$12)-(('01_Supuestos'!E31*$I229)*'01_Supuestos'!$F$11*$K229)-(IF(('01_Supuestos'!E31*$I229)&gt;0,'01_Supuestos'!$F$15,0)))-($J229*'01_Supuestos'!E33)))*'01_Supuestos'!$F$16)</f>
        <v/>
      </c>
      <c r="W229" s="101">
        <f>((('01_Supuestos'!F31*$I229)*'01_Supuestos'!$F$11*($H229-'01_Supuestos'!$F$9))-((('01_Supuestos'!F31*$I229)*'01_Supuestos'!$F$11*($H229-'01_Supuestos'!$F$9))*'01_Supuestos'!$F$12)-(('01_Supuestos'!F31*$I229)*'01_Supuestos'!$F$11*$K229)-(IF(('01_Supuestos'!F31*$I229)&gt;0,'01_Supuestos'!$F$15,0)))-((('01_Supuestos'!F31*$I229)*'01_Supuestos'!$F$11*($H229-'01_Supuestos'!$F$9))*'01_Supuestos'!$F$18)-($J229*'01_Supuestos'!F32)-(IF('01_Supuestos'!F30=MAX('01_Supuestos'!$C$30:$M$30),'01_Supuestos'!$F$19,0))-(MAX(0,(((('01_Supuestos'!F31*$I229)*'01_Supuestos'!$F$11*($H229-'01_Supuestos'!$F$9))-((('01_Supuestos'!F31*$I229)*'01_Supuestos'!$F$11*($H229-'01_Supuestos'!$F$9))*'01_Supuestos'!$F$12)-(('01_Supuestos'!F31*$I229)*'01_Supuestos'!$F$11*$K229)-(IF(('01_Supuestos'!F31*$I229)&gt;0,'01_Supuestos'!$F$15,0)))-($J229*'01_Supuestos'!F33)))*'01_Supuestos'!$F$16)</f>
        <v/>
      </c>
      <c r="X229" s="101">
        <f>((('01_Supuestos'!G31*$I229)*'01_Supuestos'!$F$11*($H229-'01_Supuestos'!$F$9))-((('01_Supuestos'!G31*$I229)*'01_Supuestos'!$F$11*($H229-'01_Supuestos'!$F$9))*'01_Supuestos'!$F$12)-(('01_Supuestos'!G31*$I229)*'01_Supuestos'!$F$11*$K229)-(IF(('01_Supuestos'!G31*$I229)&gt;0,'01_Supuestos'!$F$15,0)))-((('01_Supuestos'!G31*$I229)*'01_Supuestos'!$F$11*($H229-'01_Supuestos'!$F$9))*'01_Supuestos'!$F$18)-($J229*'01_Supuestos'!G32)-(IF('01_Supuestos'!G30=MAX('01_Supuestos'!$C$30:$M$30),'01_Supuestos'!$F$19,0))-(MAX(0,(((('01_Supuestos'!G31*$I229)*'01_Supuestos'!$F$11*($H229-'01_Supuestos'!$F$9))-((('01_Supuestos'!G31*$I229)*'01_Supuestos'!$F$11*($H229-'01_Supuestos'!$F$9))*'01_Supuestos'!$F$12)-(('01_Supuestos'!G31*$I229)*'01_Supuestos'!$F$11*$K229)-(IF(('01_Supuestos'!G31*$I229)&gt;0,'01_Supuestos'!$F$15,0)))-($J229*'01_Supuestos'!G33)))*'01_Supuestos'!$F$16)</f>
        <v/>
      </c>
      <c r="Y229" s="101">
        <f>((('01_Supuestos'!H31*$I229)*'01_Supuestos'!$F$11*($H229-'01_Supuestos'!$F$9))-((('01_Supuestos'!H31*$I229)*'01_Supuestos'!$F$11*($H229-'01_Supuestos'!$F$9))*'01_Supuestos'!$F$12)-(('01_Supuestos'!H31*$I229)*'01_Supuestos'!$F$11*$K229)-(IF(('01_Supuestos'!H31*$I229)&gt;0,'01_Supuestos'!$F$15,0)))-((('01_Supuestos'!H31*$I229)*'01_Supuestos'!$F$11*($H229-'01_Supuestos'!$F$9))*'01_Supuestos'!$F$18)-($J229*'01_Supuestos'!H32)-(IF('01_Supuestos'!H30=MAX('01_Supuestos'!$C$30:$M$30),'01_Supuestos'!$F$19,0))-(MAX(0,(((('01_Supuestos'!H31*$I229)*'01_Supuestos'!$F$11*($H229-'01_Supuestos'!$F$9))-((('01_Supuestos'!H31*$I229)*'01_Supuestos'!$F$11*($H229-'01_Supuestos'!$F$9))*'01_Supuestos'!$F$12)-(('01_Supuestos'!H31*$I229)*'01_Supuestos'!$F$11*$K229)-(IF(('01_Supuestos'!H31*$I229)&gt;0,'01_Supuestos'!$F$15,0)))-($J229*'01_Supuestos'!H33)))*'01_Supuestos'!$F$16)</f>
        <v/>
      </c>
      <c r="Z229" s="101">
        <f>((('01_Supuestos'!I31*$I229)*'01_Supuestos'!$F$11*($H229-'01_Supuestos'!$F$9))-((('01_Supuestos'!I31*$I229)*'01_Supuestos'!$F$11*($H229-'01_Supuestos'!$F$9))*'01_Supuestos'!$F$12)-(('01_Supuestos'!I31*$I229)*'01_Supuestos'!$F$11*$K229)-(IF(('01_Supuestos'!I31*$I229)&gt;0,'01_Supuestos'!$F$15,0)))-((('01_Supuestos'!I31*$I229)*'01_Supuestos'!$F$11*($H229-'01_Supuestos'!$F$9))*'01_Supuestos'!$F$18)-($J229*'01_Supuestos'!I32)-(IF('01_Supuestos'!I30=MAX('01_Supuestos'!$C$30:$M$30),'01_Supuestos'!$F$19,0))-(MAX(0,(((('01_Supuestos'!I31*$I229)*'01_Supuestos'!$F$11*($H229-'01_Supuestos'!$F$9))-((('01_Supuestos'!I31*$I229)*'01_Supuestos'!$F$11*($H229-'01_Supuestos'!$F$9))*'01_Supuestos'!$F$12)-(('01_Supuestos'!I31*$I229)*'01_Supuestos'!$F$11*$K229)-(IF(('01_Supuestos'!I31*$I229)&gt;0,'01_Supuestos'!$F$15,0)))-($J229*'01_Supuestos'!I33)))*'01_Supuestos'!$F$16)</f>
        <v/>
      </c>
      <c r="AA229" s="101">
        <f>((('01_Supuestos'!J31*$I229)*'01_Supuestos'!$F$11*($H229-'01_Supuestos'!$F$9))-((('01_Supuestos'!J31*$I229)*'01_Supuestos'!$F$11*($H229-'01_Supuestos'!$F$9))*'01_Supuestos'!$F$12)-(('01_Supuestos'!J31*$I229)*'01_Supuestos'!$F$11*$K229)-(IF(('01_Supuestos'!J31*$I229)&gt;0,'01_Supuestos'!$F$15,0)))-((('01_Supuestos'!J31*$I229)*'01_Supuestos'!$F$11*($H229-'01_Supuestos'!$F$9))*'01_Supuestos'!$F$18)-($J229*'01_Supuestos'!J32)-(IF('01_Supuestos'!J30=MAX('01_Supuestos'!$C$30:$M$30),'01_Supuestos'!$F$19,0))-(MAX(0,(((('01_Supuestos'!J31*$I229)*'01_Supuestos'!$F$11*($H229-'01_Supuestos'!$F$9))-((('01_Supuestos'!J31*$I229)*'01_Supuestos'!$F$11*($H229-'01_Supuestos'!$F$9))*'01_Supuestos'!$F$12)-(('01_Supuestos'!J31*$I229)*'01_Supuestos'!$F$11*$K229)-(IF(('01_Supuestos'!J31*$I229)&gt;0,'01_Supuestos'!$F$15,0)))-($J229*'01_Supuestos'!J33)))*'01_Supuestos'!$F$16)</f>
        <v/>
      </c>
      <c r="AB229" s="101">
        <f>((('01_Supuestos'!K31*$I229)*'01_Supuestos'!$F$11*($H229-'01_Supuestos'!$F$9))-((('01_Supuestos'!K31*$I229)*'01_Supuestos'!$F$11*($H229-'01_Supuestos'!$F$9))*'01_Supuestos'!$F$12)-(('01_Supuestos'!K31*$I229)*'01_Supuestos'!$F$11*$K229)-(IF(('01_Supuestos'!K31*$I229)&gt;0,'01_Supuestos'!$F$15,0)))-((('01_Supuestos'!K31*$I229)*'01_Supuestos'!$F$11*($H229-'01_Supuestos'!$F$9))*'01_Supuestos'!$F$18)-($J229*'01_Supuestos'!K32)-(IF('01_Supuestos'!K30=MAX('01_Supuestos'!$C$30:$M$30),'01_Supuestos'!$F$19,0))-(MAX(0,(((('01_Supuestos'!K31*$I229)*'01_Supuestos'!$F$11*($H229-'01_Supuestos'!$F$9))-((('01_Supuestos'!K31*$I229)*'01_Supuestos'!$F$11*($H229-'01_Supuestos'!$F$9))*'01_Supuestos'!$F$12)-(('01_Supuestos'!K31*$I229)*'01_Supuestos'!$F$11*$K229)-(IF(('01_Supuestos'!K31*$I229)&gt;0,'01_Supuestos'!$F$15,0)))-($J229*'01_Supuestos'!K33)))*'01_Supuestos'!$F$16)</f>
        <v/>
      </c>
      <c r="AC229" s="101">
        <f>((('01_Supuestos'!L31*$I229)*'01_Supuestos'!$F$11*($H229-'01_Supuestos'!$F$9))-((('01_Supuestos'!L31*$I229)*'01_Supuestos'!$F$11*($H229-'01_Supuestos'!$F$9))*'01_Supuestos'!$F$12)-(('01_Supuestos'!L31*$I229)*'01_Supuestos'!$F$11*$K229)-(IF(('01_Supuestos'!L31*$I229)&gt;0,'01_Supuestos'!$F$15,0)))-((('01_Supuestos'!L31*$I229)*'01_Supuestos'!$F$11*($H229-'01_Supuestos'!$F$9))*'01_Supuestos'!$F$18)-($J229*'01_Supuestos'!L32)-(IF('01_Supuestos'!L30=MAX('01_Supuestos'!$C$30:$M$30),'01_Supuestos'!$F$19,0))-(MAX(0,(((('01_Supuestos'!L31*$I229)*'01_Supuestos'!$F$11*($H229-'01_Supuestos'!$F$9))-((('01_Supuestos'!L31*$I229)*'01_Supuestos'!$F$11*($H229-'01_Supuestos'!$F$9))*'01_Supuestos'!$F$12)-(('01_Supuestos'!L31*$I229)*'01_Supuestos'!$F$11*$K229)-(IF(('01_Supuestos'!L31*$I229)&gt;0,'01_Supuestos'!$F$15,0)))-($J229*'01_Supuestos'!L33)))*'01_Supuestos'!$F$16)</f>
        <v/>
      </c>
      <c r="AD229" s="101">
        <f>((('01_Supuestos'!M31*$I229)*'01_Supuestos'!$F$11*($H229-'01_Supuestos'!$F$9))-((('01_Supuestos'!M31*$I229)*'01_Supuestos'!$F$11*($H229-'01_Supuestos'!$F$9))*'01_Supuestos'!$F$12)-(('01_Supuestos'!M31*$I229)*'01_Supuestos'!$F$11*$K229)-(IF(('01_Supuestos'!M31*$I229)&gt;0,'01_Supuestos'!$F$15,0)))-((('01_Supuestos'!M31*$I229)*'01_Supuestos'!$F$11*($H229-'01_Supuestos'!$F$9))*'01_Supuestos'!$F$18)-($J229*'01_Supuestos'!M32)-(IF('01_Supuestos'!M30=MAX('01_Supuestos'!$C$30:$M$30),'01_Supuestos'!$F$19,0))-(MAX(0,(((('01_Supuestos'!M31*$I229)*'01_Supuestos'!$F$11*($H229-'01_Supuestos'!$F$9))-((('01_Supuestos'!M31*$I229)*'01_Supuestos'!$F$11*($H229-'01_Supuestos'!$F$9))*'01_Supuestos'!$F$12)-(('01_Supuestos'!M31*$I229)*'01_Supuestos'!$F$11*$K229)-(IF(('01_Supuestos'!M31*$I229)&gt;0,'01_Supuestos'!$F$15,0)))-($J229*'01_Supuestos'!M33)))*'01_Supuestos'!$F$16)</f>
        <v/>
      </c>
      <c r="AE229" s="101">
        <f>0</f>
        <v/>
      </c>
      <c r="AF229" s="108">
        <f>IF(S229&gt;R229,"Appraisal+Decision",IF(S229&lt;R229,"Develop Now","Indiferente"))</f>
        <v/>
      </c>
    </row>
    <row r="230">
      <c r="A230" s="6" t="n">
        <v>200</v>
      </c>
      <c r="B230" s="27">
        <f>RAND()</f>
        <v/>
      </c>
      <c r="C230" s="27">
        <f>RAND()</f>
        <v/>
      </c>
      <c r="D230" s="27">
        <f>RAND()</f>
        <v/>
      </c>
      <c r="E230" s="27">
        <f>RAND()</f>
        <v/>
      </c>
      <c r="F230" s="27">
        <f>RAND()</f>
        <v/>
      </c>
      <c r="G230" s="27">
        <f>RAND()</f>
        <v/>
      </c>
      <c r="H230" s="102">
        <f>IF(B230&lt;($B$11-$B$10)/($B$12-$B$10), $B$10+SQRT(B230*($B$11-$B$10)*($B$12-$B$10)), $B$12-SQRT((1-B230)*($B$12-$B$11)*($B$12-$B$10)))</f>
        <v/>
      </c>
      <c r="I230" s="27">
        <f>MAX(0.1,NORMINV(C230,$B$13,$B$14))</f>
        <v/>
      </c>
      <c r="J230" s="102">
        <f>'01_Supuestos'!$F$13*MAX(0.65,NORMINV(D230,1,$B$15))</f>
        <v/>
      </c>
      <c r="K230" s="102">
        <f>'01_Supuestos'!$F$14*MAX(0.6,NORMINV(E230,1,$B$16))</f>
        <v/>
      </c>
      <c r="L230" s="102">
        <f>--(F230&lt;=$B$5)</f>
        <v/>
      </c>
      <c r="M230" s="102">
        <f>IF(L230=1, IF(G230&lt;=$B$6, "+", "-"), IF(G230&lt;=(1-$B$7), "+", "-"))</f>
        <v/>
      </c>
      <c r="N230" s="103">
        <f>IF(M230="+",'05_Bayes_Arbol'!$B$16,'05_Bayes_Arbol'!$B$17)</f>
        <v/>
      </c>
      <c r="O230" s="102">
        <f>SUMPRODUCT(T230:AD230,'01_Supuestos'!$C$34:$M$34)</f>
        <v/>
      </c>
      <c r="P230" s="102">
        <f>N230*O230 + (1-N230)*$B$9</f>
        <v/>
      </c>
      <c r="Q230" s="102">
        <f>--(P230&gt;0)</f>
        <v/>
      </c>
      <c r="R230" s="102">
        <f>IF(L230=1,O230,$B$9)</f>
        <v/>
      </c>
      <c r="S230" s="102">
        <f>-$B$8 + IF(Q230=1, IF(L230=1,O230,$B$9), 0)</f>
        <v/>
      </c>
      <c r="T230" s="101">
        <f>((('01_Supuestos'!C31*$I230)*'01_Supuestos'!$F$11*($H230-'01_Supuestos'!$F$9))-((('01_Supuestos'!C31*$I230)*'01_Supuestos'!$F$11*($H230-'01_Supuestos'!$F$9))*'01_Supuestos'!$F$12)-(('01_Supuestos'!C31*$I230)*'01_Supuestos'!$F$11*$K230)-(IF(('01_Supuestos'!C31*$I230)&gt;0,'01_Supuestos'!$F$15,0)))-((('01_Supuestos'!C31*$I230)*'01_Supuestos'!$F$11*($H230-'01_Supuestos'!$F$9))*'01_Supuestos'!$F$18)-($J230*'01_Supuestos'!C32)-(IF('01_Supuestos'!C30=MAX('01_Supuestos'!$C$30:$M$30),'01_Supuestos'!$F$19,0))-(MAX(0,(((('01_Supuestos'!C31*$I230)*'01_Supuestos'!$F$11*($H230-'01_Supuestos'!$F$9))-((('01_Supuestos'!C31*$I230)*'01_Supuestos'!$F$11*($H230-'01_Supuestos'!$F$9))*'01_Supuestos'!$F$12)-(('01_Supuestos'!C31*$I230)*'01_Supuestos'!$F$11*$K230)-(IF(('01_Supuestos'!C31*$I230)&gt;0,'01_Supuestos'!$F$15,0)))-($J230*'01_Supuestos'!C33)))*'01_Supuestos'!$F$16)</f>
        <v/>
      </c>
      <c r="U230" s="101">
        <f>((('01_Supuestos'!D31*$I230)*'01_Supuestos'!$F$11*($H230-'01_Supuestos'!$F$9))-((('01_Supuestos'!D31*$I230)*'01_Supuestos'!$F$11*($H230-'01_Supuestos'!$F$9))*'01_Supuestos'!$F$12)-(('01_Supuestos'!D31*$I230)*'01_Supuestos'!$F$11*$K230)-(IF(('01_Supuestos'!D31*$I230)&gt;0,'01_Supuestos'!$F$15,0)))-((('01_Supuestos'!D31*$I230)*'01_Supuestos'!$F$11*($H230-'01_Supuestos'!$F$9))*'01_Supuestos'!$F$18)-($J230*'01_Supuestos'!D32)-(IF('01_Supuestos'!D30=MAX('01_Supuestos'!$C$30:$M$30),'01_Supuestos'!$F$19,0))-(MAX(0,(((('01_Supuestos'!D31*$I230)*'01_Supuestos'!$F$11*($H230-'01_Supuestos'!$F$9))-((('01_Supuestos'!D31*$I230)*'01_Supuestos'!$F$11*($H230-'01_Supuestos'!$F$9))*'01_Supuestos'!$F$12)-(('01_Supuestos'!D31*$I230)*'01_Supuestos'!$F$11*$K230)-(IF(('01_Supuestos'!D31*$I230)&gt;0,'01_Supuestos'!$F$15,0)))-($J230*'01_Supuestos'!D33)))*'01_Supuestos'!$F$16)</f>
        <v/>
      </c>
      <c r="V230" s="101">
        <f>((('01_Supuestos'!E31*$I230)*'01_Supuestos'!$F$11*($H230-'01_Supuestos'!$F$9))-((('01_Supuestos'!E31*$I230)*'01_Supuestos'!$F$11*($H230-'01_Supuestos'!$F$9))*'01_Supuestos'!$F$12)-(('01_Supuestos'!E31*$I230)*'01_Supuestos'!$F$11*$K230)-(IF(('01_Supuestos'!E31*$I230)&gt;0,'01_Supuestos'!$F$15,0)))-((('01_Supuestos'!E31*$I230)*'01_Supuestos'!$F$11*($H230-'01_Supuestos'!$F$9))*'01_Supuestos'!$F$18)-($J230*'01_Supuestos'!E32)-(IF('01_Supuestos'!E30=MAX('01_Supuestos'!$C$30:$M$30),'01_Supuestos'!$F$19,0))-(MAX(0,(((('01_Supuestos'!E31*$I230)*'01_Supuestos'!$F$11*($H230-'01_Supuestos'!$F$9))-((('01_Supuestos'!E31*$I230)*'01_Supuestos'!$F$11*($H230-'01_Supuestos'!$F$9))*'01_Supuestos'!$F$12)-(('01_Supuestos'!E31*$I230)*'01_Supuestos'!$F$11*$K230)-(IF(('01_Supuestos'!E31*$I230)&gt;0,'01_Supuestos'!$F$15,0)))-($J230*'01_Supuestos'!E33)))*'01_Supuestos'!$F$16)</f>
        <v/>
      </c>
      <c r="W230" s="101">
        <f>((('01_Supuestos'!F31*$I230)*'01_Supuestos'!$F$11*($H230-'01_Supuestos'!$F$9))-((('01_Supuestos'!F31*$I230)*'01_Supuestos'!$F$11*($H230-'01_Supuestos'!$F$9))*'01_Supuestos'!$F$12)-(('01_Supuestos'!F31*$I230)*'01_Supuestos'!$F$11*$K230)-(IF(('01_Supuestos'!F31*$I230)&gt;0,'01_Supuestos'!$F$15,0)))-((('01_Supuestos'!F31*$I230)*'01_Supuestos'!$F$11*($H230-'01_Supuestos'!$F$9))*'01_Supuestos'!$F$18)-($J230*'01_Supuestos'!F32)-(IF('01_Supuestos'!F30=MAX('01_Supuestos'!$C$30:$M$30),'01_Supuestos'!$F$19,0))-(MAX(0,(((('01_Supuestos'!F31*$I230)*'01_Supuestos'!$F$11*($H230-'01_Supuestos'!$F$9))-((('01_Supuestos'!F31*$I230)*'01_Supuestos'!$F$11*($H230-'01_Supuestos'!$F$9))*'01_Supuestos'!$F$12)-(('01_Supuestos'!F31*$I230)*'01_Supuestos'!$F$11*$K230)-(IF(('01_Supuestos'!F31*$I230)&gt;0,'01_Supuestos'!$F$15,0)))-($J230*'01_Supuestos'!F33)))*'01_Supuestos'!$F$16)</f>
        <v/>
      </c>
      <c r="X230" s="101">
        <f>((('01_Supuestos'!G31*$I230)*'01_Supuestos'!$F$11*($H230-'01_Supuestos'!$F$9))-((('01_Supuestos'!G31*$I230)*'01_Supuestos'!$F$11*($H230-'01_Supuestos'!$F$9))*'01_Supuestos'!$F$12)-(('01_Supuestos'!G31*$I230)*'01_Supuestos'!$F$11*$K230)-(IF(('01_Supuestos'!G31*$I230)&gt;0,'01_Supuestos'!$F$15,0)))-((('01_Supuestos'!G31*$I230)*'01_Supuestos'!$F$11*($H230-'01_Supuestos'!$F$9))*'01_Supuestos'!$F$18)-($J230*'01_Supuestos'!G32)-(IF('01_Supuestos'!G30=MAX('01_Supuestos'!$C$30:$M$30),'01_Supuestos'!$F$19,0))-(MAX(0,(((('01_Supuestos'!G31*$I230)*'01_Supuestos'!$F$11*($H230-'01_Supuestos'!$F$9))-((('01_Supuestos'!G31*$I230)*'01_Supuestos'!$F$11*($H230-'01_Supuestos'!$F$9))*'01_Supuestos'!$F$12)-(('01_Supuestos'!G31*$I230)*'01_Supuestos'!$F$11*$K230)-(IF(('01_Supuestos'!G31*$I230)&gt;0,'01_Supuestos'!$F$15,0)))-($J230*'01_Supuestos'!G33)))*'01_Supuestos'!$F$16)</f>
        <v/>
      </c>
      <c r="Y230" s="101">
        <f>((('01_Supuestos'!H31*$I230)*'01_Supuestos'!$F$11*($H230-'01_Supuestos'!$F$9))-((('01_Supuestos'!H31*$I230)*'01_Supuestos'!$F$11*($H230-'01_Supuestos'!$F$9))*'01_Supuestos'!$F$12)-(('01_Supuestos'!H31*$I230)*'01_Supuestos'!$F$11*$K230)-(IF(('01_Supuestos'!H31*$I230)&gt;0,'01_Supuestos'!$F$15,0)))-((('01_Supuestos'!H31*$I230)*'01_Supuestos'!$F$11*($H230-'01_Supuestos'!$F$9))*'01_Supuestos'!$F$18)-($J230*'01_Supuestos'!H32)-(IF('01_Supuestos'!H30=MAX('01_Supuestos'!$C$30:$M$30),'01_Supuestos'!$F$19,0))-(MAX(0,(((('01_Supuestos'!H31*$I230)*'01_Supuestos'!$F$11*($H230-'01_Supuestos'!$F$9))-((('01_Supuestos'!H31*$I230)*'01_Supuestos'!$F$11*($H230-'01_Supuestos'!$F$9))*'01_Supuestos'!$F$12)-(('01_Supuestos'!H31*$I230)*'01_Supuestos'!$F$11*$K230)-(IF(('01_Supuestos'!H31*$I230)&gt;0,'01_Supuestos'!$F$15,0)))-($J230*'01_Supuestos'!H33)))*'01_Supuestos'!$F$16)</f>
        <v/>
      </c>
      <c r="Z230" s="101">
        <f>((('01_Supuestos'!I31*$I230)*'01_Supuestos'!$F$11*($H230-'01_Supuestos'!$F$9))-((('01_Supuestos'!I31*$I230)*'01_Supuestos'!$F$11*($H230-'01_Supuestos'!$F$9))*'01_Supuestos'!$F$12)-(('01_Supuestos'!I31*$I230)*'01_Supuestos'!$F$11*$K230)-(IF(('01_Supuestos'!I31*$I230)&gt;0,'01_Supuestos'!$F$15,0)))-((('01_Supuestos'!I31*$I230)*'01_Supuestos'!$F$11*($H230-'01_Supuestos'!$F$9))*'01_Supuestos'!$F$18)-($J230*'01_Supuestos'!I32)-(IF('01_Supuestos'!I30=MAX('01_Supuestos'!$C$30:$M$30),'01_Supuestos'!$F$19,0))-(MAX(0,(((('01_Supuestos'!I31*$I230)*'01_Supuestos'!$F$11*($H230-'01_Supuestos'!$F$9))-((('01_Supuestos'!I31*$I230)*'01_Supuestos'!$F$11*($H230-'01_Supuestos'!$F$9))*'01_Supuestos'!$F$12)-(('01_Supuestos'!I31*$I230)*'01_Supuestos'!$F$11*$K230)-(IF(('01_Supuestos'!I31*$I230)&gt;0,'01_Supuestos'!$F$15,0)))-($J230*'01_Supuestos'!I33)))*'01_Supuestos'!$F$16)</f>
        <v/>
      </c>
      <c r="AA230" s="101">
        <f>((('01_Supuestos'!J31*$I230)*'01_Supuestos'!$F$11*($H230-'01_Supuestos'!$F$9))-((('01_Supuestos'!J31*$I230)*'01_Supuestos'!$F$11*($H230-'01_Supuestos'!$F$9))*'01_Supuestos'!$F$12)-(('01_Supuestos'!J31*$I230)*'01_Supuestos'!$F$11*$K230)-(IF(('01_Supuestos'!J31*$I230)&gt;0,'01_Supuestos'!$F$15,0)))-((('01_Supuestos'!J31*$I230)*'01_Supuestos'!$F$11*($H230-'01_Supuestos'!$F$9))*'01_Supuestos'!$F$18)-($J230*'01_Supuestos'!J32)-(IF('01_Supuestos'!J30=MAX('01_Supuestos'!$C$30:$M$30),'01_Supuestos'!$F$19,0))-(MAX(0,(((('01_Supuestos'!J31*$I230)*'01_Supuestos'!$F$11*($H230-'01_Supuestos'!$F$9))-((('01_Supuestos'!J31*$I230)*'01_Supuestos'!$F$11*($H230-'01_Supuestos'!$F$9))*'01_Supuestos'!$F$12)-(('01_Supuestos'!J31*$I230)*'01_Supuestos'!$F$11*$K230)-(IF(('01_Supuestos'!J31*$I230)&gt;0,'01_Supuestos'!$F$15,0)))-($J230*'01_Supuestos'!J33)))*'01_Supuestos'!$F$16)</f>
        <v/>
      </c>
      <c r="AB230" s="101">
        <f>((('01_Supuestos'!K31*$I230)*'01_Supuestos'!$F$11*($H230-'01_Supuestos'!$F$9))-((('01_Supuestos'!K31*$I230)*'01_Supuestos'!$F$11*($H230-'01_Supuestos'!$F$9))*'01_Supuestos'!$F$12)-(('01_Supuestos'!K31*$I230)*'01_Supuestos'!$F$11*$K230)-(IF(('01_Supuestos'!K31*$I230)&gt;0,'01_Supuestos'!$F$15,0)))-((('01_Supuestos'!K31*$I230)*'01_Supuestos'!$F$11*($H230-'01_Supuestos'!$F$9))*'01_Supuestos'!$F$18)-($J230*'01_Supuestos'!K32)-(IF('01_Supuestos'!K30=MAX('01_Supuestos'!$C$30:$M$30),'01_Supuestos'!$F$19,0))-(MAX(0,(((('01_Supuestos'!K31*$I230)*'01_Supuestos'!$F$11*($H230-'01_Supuestos'!$F$9))-((('01_Supuestos'!K31*$I230)*'01_Supuestos'!$F$11*($H230-'01_Supuestos'!$F$9))*'01_Supuestos'!$F$12)-(('01_Supuestos'!K31*$I230)*'01_Supuestos'!$F$11*$K230)-(IF(('01_Supuestos'!K31*$I230)&gt;0,'01_Supuestos'!$F$15,0)))-($J230*'01_Supuestos'!K33)))*'01_Supuestos'!$F$16)</f>
        <v/>
      </c>
      <c r="AC230" s="101">
        <f>((('01_Supuestos'!L31*$I230)*'01_Supuestos'!$F$11*($H230-'01_Supuestos'!$F$9))-((('01_Supuestos'!L31*$I230)*'01_Supuestos'!$F$11*($H230-'01_Supuestos'!$F$9))*'01_Supuestos'!$F$12)-(('01_Supuestos'!L31*$I230)*'01_Supuestos'!$F$11*$K230)-(IF(('01_Supuestos'!L31*$I230)&gt;0,'01_Supuestos'!$F$15,0)))-((('01_Supuestos'!L31*$I230)*'01_Supuestos'!$F$11*($H230-'01_Supuestos'!$F$9))*'01_Supuestos'!$F$18)-($J230*'01_Supuestos'!L32)-(IF('01_Supuestos'!L30=MAX('01_Supuestos'!$C$30:$M$30),'01_Supuestos'!$F$19,0))-(MAX(0,(((('01_Supuestos'!L31*$I230)*'01_Supuestos'!$F$11*($H230-'01_Supuestos'!$F$9))-((('01_Supuestos'!L31*$I230)*'01_Supuestos'!$F$11*($H230-'01_Supuestos'!$F$9))*'01_Supuestos'!$F$12)-(('01_Supuestos'!L31*$I230)*'01_Supuestos'!$F$11*$K230)-(IF(('01_Supuestos'!L31*$I230)&gt;0,'01_Supuestos'!$F$15,0)))-($J230*'01_Supuestos'!L33)))*'01_Supuestos'!$F$16)</f>
        <v/>
      </c>
      <c r="AD230" s="101">
        <f>((('01_Supuestos'!M31*$I230)*'01_Supuestos'!$F$11*($H230-'01_Supuestos'!$F$9))-((('01_Supuestos'!M31*$I230)*'01_Supuestos'!$F$11*($H230-'01_Supuestos'!$F$9))*'01_Supuestos'!$F$12)-(('01_Supuestos'!M31*$I230)*'01_Supuestos'!$F$11*$K230)-(IF(('01_Supuestos'!M31*$I230)&gt;0,'01_Supuestos'!$F$15,0)))-((('01_Supuestos'!M31*$I230)*'01_Supuestos'!$F$11*($H230-'01_Supuestos'!$F$9))*'01_Supuestos'!$F$18)-($J230*'01_Supuestos'!M32)-(IF('01_Supuestos'!M30=MAX('01_Supuestos'!$C$30:$M$30),'01_Supuestos'!$F$19,0))-(MAX(0,(((('01_Supuestos'!M31*$I230)*'01_Supuestos'!$F$11*($H230-'01_Supuestos'!$F$9))-((('01_Supuestos'!M31*$I230)*'01_Supuestos'!$F$11*($H230-'01_Supuestos'!$F$9))*'01_Supuestos'!$F$12)-(('01_Supuestos'!M31*$I230)*'01_Supuestos'!$F$11*$K230)-(IF(('01_Supuestos'!M31*$I230)&gt;0,'01_Supuestos'!$F$15,0)))-($J230*'01_Supuestos'!M33)))*'01_Supuestos'!$F$16)</f>
        <v/>
      </c>
      <c r="AE230" s="101">
        <f>0</f>
        <v/>
      </c>
      <c r="AF230" s="108">
        <f>IF(S230&gt;R230,"Appraisal+Decision",IF(S230&lt;R230,"Develop Now","Indiferente"))</f>
        <v/>
      </c>
    </row>
    <row r="231">
      <c r="A231" t="n">
        <v>201</v>
      </c>
      <c r="B231" s="53">
        <f>RAND()</f>
        <v/>
      </c>
      <c r="C231" s="53">
        <f>RAND()</f>
        <v/>
      </c>
      <c r="D231" s="53">
        <f>RAND()</f>
        <v/>
      </c>
      <c r="E231" s="53">
        <f>RAND()</f>
        <v/>
      </c>
      <c r="F231" s="53">
        <f>RAND()</f>
        <v/>
      </c>
      <c r="G231" s="53">
        <f>RAND()</f>
        <v/>
      </c>
      <c r="H231" s="109">
        <f>IF(B231&lt;($B$11-$B$10)/($B$12-$B$10), $B$10+SQRT(B231*($B$11-$B$10)*($B$12-$B$10)), $B$12-SQRT((1-B231)*($B$12-$B$11)*($B$12-$B$10)))</f>
        <v/>
      </c>
      <c r="I231" s="53">
        <f>MAX(0.1,NORMINV(C231,$B$13,$B$14))</f>
        <v/>
      </c>
      <c r="J231" s="109">
        <f>'01_Supuestos'!$F$13*MAX(0.65,NORMINV(D231,1,$B$15))</f>
        <v/>
      </c>
      <c r="K231" s="109">
        <f>'01_Supuestos'!$F$14*MAX(0.6,NORMINV(E231,1,$B$16))</f>
        <v/>
      </c>
      <c r="L231" s="109">
        <f>--(F231&lt;=$B$5)</f>
        <v/>
      </c>
      <c r="M231" s="109">
        <f>IF(L231=1, IF(G231&lt;=$B$6, "+", "-"), IF(G231&lt;=(1-$B$7), "+", "-"))</f>
        <v/>
      </c>
      <c r="N231" s="110">
        <f>IF(M231="+",'05_Bayes_Arbol'!$B$16,'05_Bayes_Arbol'!$B$17)</f>
        <v/>
      </c>
      <c r="O231" s="109">
        <f>SUMPRODUCT(T231:AD231,'01_Supuestos'!$C$34:$M$34)</f>
        <v/>
      </c>
      <c r="P231" s="109">
        <f>N231*O231 + (1-N231)*$B$9</f>
        <v/>
      </c>
      <c r="Q231" s="109">
        <f>--(P231&gt;0)</f>
        <v/>
      </c>
      <c r="R231" s="109">
        <f>IF(L231=1,O231,$B$9)</f>
        <v/>
      </c>
      <c r="S231" s="109">
        <f>-$B$8 + IF(Q231=1, IF(L231=1,O231,$B$9), 0)</f>
        <v/>
      </c>
      <c r="T231" s="109">
        <f>((('01_Supuestos'!C31*$I231)*'01_Supuestos'!$F$11*($H231-'01_Supuestos'!$F$9))-((('01_Supuestos'!C31*$I231)*'01_Supuestos'!$F$11*($H231-'01_Supuestos'!$F$9))*'01_Supuestos'!$F$12)-(('01_Supuestos'!C31*$I231)*'01_Supuestos'!$F$11*$K231)-(IF(('01_Supuestos'!C31*$I231)&gt;0,'01_Supuestos'!$F$15,0)))-((('01_Supuestos'!C31*$I231)*'01_Supuestos'!$F$11*($H231-'01_Supuestos'!$F$9))*'01_Supuestos'!$F$18)-($J231*'01_Supuestos'!C32)-(IF('01_Supuestos'!C30=MAX('01_Supuestos'!$C$30:$M$30),'01_Supuestos'!$F$19,0))-(MAX(0,(((('01_Supuestos'!C31*$I231)*'01_Supuestos'!$F$11*($H231-'01_Supuestos'!$F$9))-((('01_Supuestos'!C31*$I231)*'01_Supuestos'!$F$11*($H231-'01_Supuestos'!$F$9))*'01_Supuestos'!$F$12)-(('01_Supuestos'!C31*$I231)*'01_Supuestos'!$F$11*$K231)-(IF(('01_Supuestos'!C31*$I231)&gt;0,'01_Supuestos'!$F$15,0)))-($J231*'01_Supuestos'!C33)))*'01_Supuestos'!$F$16)</f>
        <v/>
      </c>
      <c r="U231" s="109">
        <f>((('01_Supuestos'!D31*$I231)*'01_Supuestos'!$F$11*($H231-'01_Supuestos'!$F$9))-((('01_Supuestos'!D31*$I231)*'01_Supuestos'!$F$11*($H231-'01_Supuestos'!$F$9))*'01_Supuestos'!$F$12)-(('01_Supuestos'!D31*$I231)*'01_Supuestos'!$F$11*$K231)-(IF(('01_Supuestos'!D31*$I231)&gt;0,'01_Supuestos'!$F$15,0)))-((('01_Supuestos'!D31*$I231)*'01_Supuestos'!$F$11*($H231-'01_Supuestos'!$F$9))*'01_Supuestos'!$F$18)-($J231*'01_Supuestos'!D32)-(IF('01_Supuestos'!D30=MAX('01_Supuestos'!$C$30:$M$30),'01_Supuestos'!$F$19,0))-(MAX(0,(((('01_Supuestos'!D31*$I231)*'01_Supuestos'!$F$11*($H231-'01_Supuestos'!$F$9))-((('01_Supuestos'!D31*$I231)*'01_Supuestos'!$F$11*($H231-'01_Supuestos'!$F$9))*'01_Supuestos'!$F$12)-(('01_Supuestos'!D31*$I231)*'01_Supuestos'!$F$11*$K231)-(IF(('01_Supuestos'!D31*$I231)&gt;0,'01_Supuestos'!$F$15,0)))-($J231*'01_Supuestos'!D33)))*'01_Supuestos'!$F$16)</f>
        <v/>
      </c>
      <c r="V231" s="109">
        <f>((('01_Supuestos'!E31*$I231)*'01_Supuestos'!$F$11*($H231-'01_Supuestos'!$F$9))-((('01_Supuestos'!E31*$I231)*'01_Supuestos'!$F$11*($H231-'01_Supuestos'!$F$9))*'01_Supuestos'!$F$12)-(('01_Supuestos'!E31*$I231)*'01_Supuestos'!$F$11*$K231)-(IF(('01_Supuestos'!E31*$I231)&gt;0,'01_Supuestos'!$F$15,0)))-((('01_Supuestos'!E31*$I231)*'01_Supuestos'!$F$11*($H231-'01_Supuestos'!$F$9))*'01_Supuestos'!$F$18)-($J231*'01_Supuestos'!E32)-(IF('01_Supuestos'!E30=MAX('01_Supuestos'!$C$30:$M$30),'01_Supuestos'!$F$19,0))-(MAX(0,(((('01_Supuestos'!E31*$I231)*'01_Supuestos'!$F$11*($H231-'01_Supuestos'!$F$9))-((('01_Supuestos'!E31*$I231)*'01_Supuestos'!$F$11*($H231-'01_Supuestos'!$F$9))*'01_Supuestos'!$F$12)-(('01_Supuestos'!E31*$I231)*'01_Supuestos'!$F$11*$K231)-(IF(('01_Supuestos'!E31*$I231)&gt;0,'01_Supuestos'!$F$15,0)))-($J231*'01_Supuestos'!E33)))*'01_Supuestos'!$F$16)</f>
        <v/>
      </c>
      <c r="W231" s="109">
        <f>((('01_Supuestos'!F31*$I231)*'01_Supuestos'!$F$11*($H231-'01_Supuestos'!$F$9))-((('01_Supuestos'!F31*$I231)*'01_Supuestos'!$F$11*($H231-'01_Supuestos'!$F$9))*'01_Supuestos'!$F$12)-(('01_Supuestos'!F31*$I231)*'01_Supuestos'!$F$11*$K231)-(IF(('01_Supuestos'!F31*$I231)&gt;0,'01_Supuestos'!$F$15,0)))-((('01_Supuestos'!F31*$I231)*'01_Supuestos'!$F$11*($H231-'01_Supuestos'!$F$9))*'01_Supuestos'!$F$18)-($J231*'01_Supuestos'!F32)-(IF('01_Supuestos'!F30=MAX('01_Supuestos'!$C$30:$M$30),'01_Supuestos'!$F$19,0))-(MAX(0,(((('01_Supuestos'!F31*$I231)*'01_Supuestos'!$F$11*($H231-'01_Supuestos'!$F$9))-((('01_Supuestos'!F31*$I231)*'01_Supuestos'!$F$11*($H231-'01_Supuestos'!$F$9))*'01_Supuestos'!$F$12)-(('01_Supuestos'!F31*$I231)*'01_Supuestos'!$F$11*$K231)-(IF(('01_Supuestos'!F31*$I231)&gt;0,'01_Supuestos'!$F$15,0)))-($J231*'01_Supuestos'!F33)))*'01_Supuestos'!$F$16)</f>
        <v/>
      </c>
      <c r="X231" s="109">
        <f>((('01_Supuestos'!G31*$I231)*'01_Supuestos'!$F$11*($H231-'01_Supuestos'!$F$9))-((('01_Supuestos'!G31*$I231)*'01_Supuestos'!$F$11*($H231-'01_Supuestos'!$F$9))*'01_Supuestos'!$F$12)-(('01_Supuestos'!G31*$I231)*'01_Supuestos'!$F$11*$K231)-(IF(('01_Supuestos'!G31*$I231)&gt;0,'01_Supuestos'!$F$15,0)))-((('01_Supuestos'!G31*$I231)*'01_Supuestos'!$F$11*($H231-'01_Supuestos'!$F$9))*'01_Supuestos'!$F$18)-($J231*'01_Supuestos'!G32)-(IF('01_Supuestos'!G30=MAX('01_Supuestos'!$C$30:$M$30),'01_Supuestos'!$F$19,0))-(MAX(0,(((('01_Supuestos'!G31*$I231)*'01_Supuestos'!$F$11*($H231-'01_Supuestos'!$F$9))-((('01_Supuestos'!G31*$I231)*'01_Supuestos'!$F$11*($H231-'01_Supuestos'!$F$9))*'01_Supuestos'!$F$12)-(('01_Supuestos'!G31*$I231)*'01_Supuestos'!$F$11*$K231)-(IF(('01_Supuestos'!G31*$I231)&gt;0,'01_Supuestos'!$F$15,0)))-($J231*'01_Supuestos'!G33)))*'01_Supuestos'!$F$16)</f>
        <v/>
      </c>
      <c r="Y231" s="109">
        <f>((('01_Supuestos'!H31*$I231)*'01_Supuestos'!$F$11*($H231-'01_Supuestos'!$F$9))-((('01_Supuestos'!H31*$I231)*'01_Supuestos'!$F$11*($H231-'01_Supuestos'!$F$9))*'01_Supuestos'!$F$12)-(('01_Supuestos'!H31*$I231)*'01_Supuestos'!$F$11*$K231)-(IF(('01_Supuestos'!H31*$I231)&gt;0,'01_Supuestos'!$F$15,0)))-((('01_Supuestos'!H31*$I231)*'01_Supuestos'!$F$11*($H231-'01_Supuestos'!$F$9))*'01_Supuestos'!$F$18)-($J231*'01_Supuestos'!H32)-(IF('01_Supuestos'!H30=MAX('01_Supuestos'!$C$30:$M$30),'01_Supuestos'!$F$19,0))-(MAX(0,(((('01_Supuestos'!H31*$I231)*'01_Supuestos'!$F$11*($H231-'01_Supuestos'!$F$9))-((('01_Supuestos'!H31*$I231)*'01_Supuestos'!$F$11*($H231-'01_Supuestos'!$F$9))*'01_Supuestos'!$F$12)-(('01_Supuestos'!H31*$I231)*'01_Supuestos'!$F$11*$K231)-(IF(('01_Supuestos'!H31*$I231)&gt;0,'01_Supuestos'!$F$15,0)))-($J231*'01_Supuestos'!H33)))*'01_Supuestos'!$F$16)</f>
        <v/>
      </c>
      <c r="Z231" s="109">
        <f>((('01_Supuestos'!I31*$I231)*'01_Supuestos'!$F$11*($H231-'01_Supuestos'!$F$9))-((('01_Supuestos'!I31*$I231)*'01_Supuestos'!$F$11*($H231-'01_Supuestos'!$F$9))*'01_Supuestos'!$F$12)-(('01_Supuestos'!I31*$I231)*'01_Supuestos'!$F$11*$K231)-(IF(('01_Supuestos'!I31*$I231)&gt;0,'01_Supuestos'!$F$15,0)))-((('01_Supuestos'!I31*$I231)*'01_Supuestos'!$F$11*($H231-'01_Supuestos'!$F$9))*'01_Supuestos'!$F$18)-($J231*'01_Supuestos'!I32)-(IF('01_Supuestos'!I30=MAX('01_Supuestos'!$C$30:$M$30),'01_Supuestos'!$F$19,0))-(MAX(0,(((('01_Supuestos'!I31*$I231)*'01_Supuestos'!$F$11*($H231-'01_Supuestos'!$F$9))-((('01_Supuestos'!I31*$I231)*'01_Supuestos'!$F$11*($H231-'01_Supuestos'!$F$9))*'01_Supuestos'!$F$12)-(('01_Supuestos'!I31*$I231)*'01_Supuestos'!$F$11*$K231)-(IF(('01_Supuestos'!I31*$I231)&gt;0,'01_Supuestos'!$F$15,0)))-($J231*'01_Supuestos'!I33)))*'01_Supuestos'!$F$16)</f>
        <v/>
      </c>
      <c r="AA231" s="109">
        <f>((('01_Supuestos'!J31*$I231)*'01_Supuestos'!$F$11*($H231-'01_Supuestos'!$F$9))-((('01_Supuestos'!J31*$I231)*'01_Supuestos'!$F$11*($H231-'01_Supuestos'!$F$9))*'01_Supuestos'!$F$12)-(('01_Supuestos'!J31*$I231)*'01_Supuestos'!$F$11*$K231)-(IF(('01_Supuestos'!J31*$I231)&gt;0,'01_Supuestos'!$F$15,0)))-((('01_Supuestos'!J31*$I231)*'01_Supuestos'!$F$11*($H231-'01_Supuestos'!$F$9))*'01_Supuestos'!$F$18)-($J231*'01_Supuestos'!J32)-(IF('01_Supuestos'!J30=MAX('01_Supuestos'!$C$30:$M$30),'01_Supuestos'!$F$19,0))-(MAX(0,(((('01_Supuestos'!J31*$I231)*'01_Supuestos'!$F$11*($H231-'01_Supuestos'!$F$9))-((('01_Supuestos'!J31*$I231)*'01_Supuestos'!$F$11*($H231-'01_Supuestos'!$F$9))*'01_Supuestos'!$F$12)-(('01_Supuestos'!J31*$I231)*'01_Supuestos'!$F$11*$K231)-(IF(('01_Supuestos'!J31*$I231)&gt;0,'01_Supuestos'!$F$15,0)))-($J231*'01_Supuestos'!J33)))*'01_Supuestos'!$F$16)</f>
        <v/>
      </c>
      <c r="AB231" s="109">
        <f>((('01_Supuestos'!K31*$I231)*'01_Supuestos'!$F$11*($H231-'01_Supuestos'!$F$9))-((('01_Supuestos'!K31*$I231)*'01_Supuestos'!$F$11*($H231-'01_Supuestos'!$F$9))*'01_Supuestos'!$F$12)-(('01_Supuestos'!K31*$I231)*'01_Supuestos'!$F$11*$K231)-(IF(('01_Supuestos'!K31*$I231)&gt;0,'01_Supuestos'!$F$15,0)))-((('01_Supuestos'!K31*$I231)*'01_Supuestos'!$F$11*($H231-'01_Supuestos'!$F$9))*'01_Supuestos'!$F$18)-($J231*'01_Supuestos'!K32)-(IF('01_Supuestos'!K30=MAX('01_Supuestos'!$C$30:$M$30),'01_Supuestos'!$F$19,0))-(MAX(0,(((('01_Supuestos'!K31*$I231)*'01_Supuestos'!$F$11*($H231-'01_Supuestos'!$F$9))-((('01_Supuestos'!K31*$I231)*'01_Supuestos'!$F$11*($H231-'01_Supuestos'!$F$9))*'01_Supuestos'!$F$12)-(('01_Supuestos'!K31*$I231)*'01_Supuestos'!$F$11*$K231)-(IF(('01_Supuestos'!K31*$I231)&gt;0,'01_Supuestos'!$F$15,0)))-($J231*'01_Supuestos'!K33)))*'01_Supuestos'!$F$16)</f>
        <v/>
      </c>
      <c r="AC231" s="109">
        <f>((('01_Supuestos'!L31*$I231)*'01_Supuestos'!$F$11*($H231-'01_Supuestos'!$F$9))-((('01_Supuestos'!L31*$I231)*'01_Supuestos'!$F$11*($H231-'01_Supuestos'!$F$9))*'01_Supuestos'!$F$12)-(('01_Supuestos'!L31*$I231)*'01_Supuestos'!$F$11*$K231)-(IF(('01_Supuestos'!L31*$I231)&gt;0,'01_Supuestos'!$F$15,0)))-((('01_Supuestos'!L31*$I231)*'01_Supuestos'!$F$11*($H231-'01_Supuestos'!$F$9))*'01_Supuestos'!$F$18)-($J231*'01_Supuestos'!L32)-(IF('01_Supuestos'!L30=MAX('01_Supuestos'!$C$30:$M$30),'01_Supuestos'!$F$19,0))-(MAX(0,(((('01_Supuestos'!L31*$I231)*'01_Supuestos'!$F$11*($H231-'01_Supuestos'!$F$9))-((('01_Supuestos'!L31*$I231)*'01_Supuestos'!$F$11*($H231-'01_Supuestos'!$F$9))*'01_Supuestos'!$F$12)-(('01_Supuestos'!L31*$I231)*'01_Supuestos'!$F$11*$K231)-(IF(('01_Supuestos'!L31*$I231)&gt;0,'01_Supuestos'!$F$15,0)))-($J231*'01_Supuestos'!L33)))*'01_Supuestos'!$F$16)</f>
        <v/>
      </c>
      <c r="AD231" s="109">
        <f>((('01_Supuestos'!M31*$I231)*'01_Supuestos'!$F$11*($H231-'01_Supuestos'!$F$9))-((('01_Supuestos'!M31*$I231)*'01_Supuestos'!$F$11*($H231-'01_Supuestos'!$F$9))*'01_Supuestos'!$F$12)-(('01_Supuestos'!M31*$I231)*'01_Supuestos'!$F$11*$K231)-(IF(('01_Supuestos'!M31*$I231)&gt;0,'01_Supuestos'!$F$15,0)))-((('01_Supuestos'!M31*$I231)*'01_Supuestos'!$F$11*($H231-'01_Supuestos'!$F$9))*'01_Supuestos'!$F$18)-($J231*'01_Supuestos'!M32)-(IF('01_Supuestos'!M30=MAX('01_Supuestos'!$C$30:$M$30),'01_Supuestos'!$F$19,0))-(MAX(0,(((('01_Supuestos'!M31*$I231)*'01_Supuestos'!$F$11*($H231-'01_Supuestos'!$F$9))-((('01_Supuestos'!M31*$I231)*'01_Supuestos'!$F$11*($H231-'01_Supuestos'!$F$9))*'01_Supuestos'!$F$12)-(('01_Supuestos'!M31*$I231)*'01_Supuestos'!$F$11*$K231)-(IF(('01_Supuestos'!M31*$I231)&gt;0,'01_Supuestos'!$F$15,0)))-($J231*'01_Supuestos'!M33)))*'01_Supuestos'!$F$16)</f>
        <v/>
      </c>
      <c r="AE231" s="109">
        <f>0</f>
        <v/>
      </c>
      <c r="AF231" s="109">
        <f>IF(S231&gt;R231,"Appraisal+Decision",IF(S231&lt;R231,"Develop Now","Indiferente"))</f>
        <v/>
      </c>
    </row>
    <row r="232">
      <c r="A232" t="n">
        <v>202</v>
      </c>
      <c r="B232" s="53">
        <f>RAND()</f>
        <v/>
      </c>
      <c r="C232" s="53">
        <f>RAND()</f>
        <v/>
      </c>
      <c r="D232" s="53">
        <f>RAND()</f>
        <v/>
      </c>
      <c r="E232" s="53">
        <f>RAND()</f>
        <v/>
      </c>
      <c r="F232" s="53">
        <f>RAND()</f>
        <v/>
      </c>
      <c r="G232" s="53">
        <f>RAND()</f>
        <v/>
      </c>
      <c r="H232" s="109">
        <f>IF(B232&lt;($B$11-$B$10)/($B$12-$B$10), $B$10+SQRT(B232*($B$11-$B$10)*($B$12-$B$10)), $B$12-SQRT((1-B232)*($B$12-$B$11)*($B$12-$B$10)))</f>
        <v/>
      </c>
      <c r="I232" s="53">
        <f>MAX(0.1,NORMINV(C232,$B$13,$B$14))</f>
        <v/>
      </c>
      <c r="J232" s="109">
        <f>'01_Supuestos'!$F$13*MAX(0.65,NORMINV(D232,1,$B$15))</f>
        <v/>
      </c>
      <c r="K232" s="109">
        <f>'01_Supuestos'!$F$14*MAX(0.6,NORMINV(E232,1,$B$16))</f>
        <v/>
      </c>
      <c r="L232" s="109">
        <f>--(F232&lt;=$B$5)</f>
        <v/>
      </c>
      <c r="M232" s="109">
        <f>IF(L232=1, IF(G232&lt;=$B$6, "+", "-"), IF(G232&lt;=(1-$B$7), "+", "-"))</f>
        <v/>
      </c>
      <c r="N232" s="110">
        <f>IF(M232="+",'05_Bayes_Arbol'!$B$16,'05_Bayes_Arbol'!$B$17)</f>
        <v/>
      </c>
      <c r="O232" s="109">
        <f>SUMPRODUCT(T232:AD232,'01_Supuestos'!$C$34:$M$34)</f>
        <v/>
      </c>
      <c r="P232" s="109">
        <f>N232*O232 + (1-N232)*$B$9</f>
        <v/>
      </c>
      <c r="Q232" s="109">
        <f>--(P232&gt;0)</f>
        <v/>
      </c>
      <c r="R232" s="109">
        <f>IF(L232=1,O232,$B$9)</f>
        <v/>
      </c>
      <c r="S232" s="109">
        <f>-$B$8 + IF(Q232=1, IF(L232=1,O232,$B$9), 0)</f>
        <v/>
      </c>
      <c r="T232" s="109">
        <f>((('01_Supuestos'!C31*$I232)*'01_Supuestos'!$F$11*($H232-'01_Supuestos'!$F$9))-((('01_Supuestos'!C31*$I232)*'01_Supuestos'!$F$11*($H232-'01_Supuestos'!$F$9))*'01_Supuestos'!$F$12)-(('01_Supuestos'!C31*$I232)*'01_Supuestos'!$F$11*$K232)-(IF(('01_Supuestos'!C31*$I232)&gt;0,'01_Supuestos'!$F$15,0)))-((('01_Supuestos'!C31*$I232)*'01_Supuestos'!$F$11*($H232-'01_Supuestos'!$F$9))*'01_Supuestos'!$F$18)-($J232*'01_Supuestos'!C32)-(IF('01_Supuestos'!C30=MAX('01_Supuestos'!$C$30:$M$30),'01_Supuestos'!$F$19,0))-(MAX(0,(((('01_Supuestos'!C31*$I232)*'01_Supuestos'!$F$11*($H232-'01_Supuestos'!$F$9))-((('01_Supuestos'!C31*$I232)*'01_Supuestos'!$F$11*($H232-'01_Supuestos'!$F$9))*'01_Supuestos'!$F$12)-(('01_Supuestos'!C31*$I232)*'01_Supuestos'!$F$11*$K232)-(IF(('01_Supuestos'!C31*$I232)&gt;0,'01_Supuestos'!$F$15,0)))-($J232*'01_Supuestos'!C33)))*'01_Supuestos'!$F$16)</f>
        <v/>
      </c>
      <c r="U232" s="109">
        <f>((('01_Supuestos'!D31*$I232)*'01_Supuestos'!$F$11*($H232-'01_Supuestos'!$F$9))-((('01_Supuestos'!D31*$I232)*'01_Supuestos'!$F$11*($H232-'01_Supuestos'!$F$9))*'01_Supuestos'!$F$12)-(('01_Supuestos'!D31*$I232)*'01_Supuestos'!$F$11*$K232)-(IF(('01_Supuestos'!D31*$I232)&gt;0,'01_Supuestos'!$F$15,0)))-((('01_Supuestos'!D31*$I232)*'01_Supuestos'!$F$11*($H232-'01_Supuestos'!$F$9))*'01_Supuestos'!$F$18)-($J232*'01_Supuestos'!D32)-(IF('01_Supuestos'!D30=MAX('01_Supuestos'!$C$30:$M$30),'01_Supuestos'!$F$19,0))-(MAX(0,(((('01_Supuestos'!D31*$I232)*'01_Supuestos'!$F$11*($H232-'01_Supuestos'!$F$9))-((('01_Supuestos'!D31*$I232)*'01_Supuestos'!$F$11*($H232-'01_Supuestos'!$F$9))*'01_Supuestos'!$F$12)-(('01_Supuestos'!D31*$I232)*'01_Supuestos'!$F$11*$K232)-(IF(('01_Supuestos'!D31*$I232)&gt;0,'01_Supuestos'!$F$15,0)))-($J232*'01_Supuestos'!D33)))*'01_Supuestos'!$F$16)</f>
        <v/>
      </c>
      <c r="V232" s="109">
        <f>((('01_Supuestos'!E31*$I232)*'01_Supuestos'!$F$11*($H232-'01_Supuestos'!$F$9))-((('01_Supuestos'!E31*$I232)*'01_Supuestos'!$F$11*($H232-'01_Supuestos'!$F$9))*'01_Supuestos'!$F$12)-(('01_Supuestos'!E31*$I232)*'01_Supuestos'!$F$11*$K232)-(IF(('01_Supuestos'!E31*$I232)&gt;0,'01_Supuestos'!$F$15,0)))-((('01_Supuestos'!E31*$I232)*'01_Supuestos'!$F$11*($H232-'01_Supuestos'!$F$9))*'01_Supuestos'!$F$18)-($J232*'01_Supuestos'!E32)-(IF('01_Supuestos'!E30=MAX('01_Supuestos'!$C$30:$M$30),'01_Supuestos'!$F$19,0))-(MAX(0,(((('01_Supuestos'!E31*$I232)*'01_Supuestos'!$F$11*($H232-'01_Supuestos'!$F$9))-((('01_Supuestos'!E31*$I232)*'01_Supuestos'!$F$11*($H232-'01_Supuestos'!$F$9))*'01_Supuestos'!$F$12)-(('01_Supuestos'!E31*$I232)*'01_Supuestos'!$F$11*$K232)-(IF(('01_Supuestos'!E31*$I232)&gt;0,'01_Supuestos'!$F$15,0)))-($J232*'01_Supuestos'!E33)))*'01_Supuestos'!$F$16)</f>
        <v/>
      </c>
      <c r="W232" s="109">
        <f>((('01_Supuestos'!F31*$I232)*'01_Supuestos'!$F$11*($H232-'01_Supuestos'!$F$9))-((('01_Supuestos'!F31*$I232)*'01_Supuestos'!$F$11*($H232-'01_Supuestos'!$F$9))*'01_Supuestos'!$F$12)-(('01_Supuestos'!F31*$I232)*'01_Supuestos'!$F$11*$K232)-(IF(('01_Supuestos'!F31*$I232)&gt;0,'01_Supuestos'!$F$15,0)))-((('01_Supuestos'!F31*$I232)*'01_Supuestos'!$F$11*($H232-'01_Supuestos'!$F$9))*'01_Supuestos'!$F$18)-($J232*'01_Supuestos'!F32)-(IF('01_Supuestos'!F30=MAX('01_Supuestos'!$C$30:$M$30),'01_Supuestos'!$F$19,0))-(MAX(0,(((('01_Supuestos'!F31*$I232)*'01_Supuestos'!$F$11*($H232-'01_Supuestos'!$F$9))-((('01_Supuestos'!F31*$I232)*'01_Supuestos'!$F$11*($H232-'01_Supuestos'!$F$9))*'01_Supuestos'!$F$12)-(('01_Supuestos'!F31*$I232)*'01_Supuestos'!$F$11*$K232)-(IF(('01_Supuestos'!F31*$I232)&gt;0,'01_Supuestos'!$F$15,0)))-($J232*'01_Supuestos'!F33)))*'01_Supuestos'!$F$16)</f>
        <v/>
      </c>
      <c r="X232" s="109">
        <f>((('01_Supuestos'!G31*$I232)*'01_Supuestos'!$F$11*($H232-'01_Supuestos'!$F$9))-((('01_Supuestos'!G31*$I232)*'01_Supuestos'!$F$11*($H232-'01_Supuestos'!$F$9))*'01_Supuestos'!$F$12)-(('01_Supuestos'!G31*$I232)*'01_Supuestos'!$F$11*$K232)-(IF(('01_Supuestos'!G31*$I232)&gt;0,'01_Supuestos'!$F$15,0)))-((('01_Supuestos'!G31*$I232)*'01_Supuestos'!$F$11*($H232-'01_Supuestos'!$F$9))*'01_Supuestos'!$F$18)-($J232*'01_Supuestos'!G32)-(IF('01_Supuestos'!G30=MAX('01_Supuestos'!$C$30:$M$30),'01_Supuestos'!$F$19,0))-(MAX(0,(((('01_Supuestos'!G31*$I232)*'01_Supuestos'!$F$11*($H232-'01_Supuestos'!$F$9))-((('01_Supuestos'!G31*$I232)*'01_Supuestos'!$F$11*($H232-'01_Supuestos'!$F$9))*'01_Supuestos'!$F$12)-(('01_Supuestos'!G31*$I232)*'01_Supuestos'!$F$11*$K232)-(IF(('01_Supuestos'!G31*$I232)&gt;0,'01_Supuestos'!$F$15,0)))-($J232*'01_Supuestos'!G33)))*'01_Supuestos'!$F$16)</f>
        <v/>
      </c>
      <c r="Y232" s="109">
        <f>((('01_Supuestos'!H31*$I232)*'01_Supuestos'!$F$11*($H232-'01_Supuestos'!$F$9))-((('01_Supuestos'!H31*$I232)*'01_Supuestos'!$F$11*($H232-'01_Supuestos'!$F$9))*'01_Supuestos'!$F$12)-(('01_Supuestos'!H31*$I232)*'01_Supuestos'!$F$11*$K232)-(IF(('01_Supuestos'!H31*$I232)&gt;0,'01_Supuestos'!$F$15,0)))-((('01_Supuestos'!H31*$I232)*'01_Supuestos'!$F$11*($H232-'01_Supuestos'!$F$9))*'01_Supuestos'!$F$18)-($J232*'01_Supuestos'!H32)-(IF('01_Supuestos'!H30=MAX('01_Supuestos'!$C$30:$M$30),'01_Supuestos'!$F$19,0))-(MAX(0,(((('01_Supuestos'!H31*$I232)*'01_Supuestos'!$F$11*($H232-'01_Supuestos'!$F$9))-((('01_Supuestos'!H31*$I232)*'01_Supuestos'!$F$11*($H232-'01_Supuestos'!$F$9))*'01_Supuestos'!$F$12)-(('01_Supuestos'!H31*$I232)*'01_Supuestos'!$F$11*$K232)-(IF(('01_Supuestos'!H31*$I232)&gt;0,'01_Supuestos'!$F$15,0)))-($J232*'01_Supuestos'!H33)))*'01_Supuestos'!$F$16)</f>
        <v/>
      </c>
      <c r="Z232" s="109">
        <f>((('01_Supuestos'!I31*$I232)*'01_Supuestos'!$F$11*($H232-'01_Supuestos'!$F$9))-((('01_Supuestos'!I31*$I232)*'01_Supuestos'!$F$11*($H232-'01_Supuestos'!$F$9))*'01_Supuestos'!$F$12)-(('01_Supuestos'!I31*$I232)*'01_Supuestos'!$F$11*$K232)-(IF(('01_Supuestos'!I31*$I232)&gt;0,'01_Supuestos'!$F$15,0)))-((('01_Supuestos'!I31*$I232)*'01_Supuestos'!$F$11*($H232-'01_Supuestos'!$F$9))*'01_Supuestos'!$F$18)-($J232*'01_Supuestos'!I32)-(IF('01_Supuestos'!I30=MAX('01_Supuestos'!$C$30:$M$30),'01_Supuestos'!$F$19,0))-(MAX(0,(((('01_Supuestos'!I31*$I232)*'01_Supuestos'!$F$11*($H232-'01_Supuestos'!$F$9))-((('01_Supuestos'!I31*$I232)*'01_Supuestos'!$F$11*($H232-'01_Supuestos'!$F$9))*'01_Supuestos'!$F$12)-(('01_Supuestos'!I31*$I232)*'01_Supuestos'!$F$11*$K232)-(IF(('01_Supuestos'!I31*$I232)&gt;0,'01_Supuestos'!$F$15,0)))-($J232*'01_Supuestos'!I33)))*'01_Supuestos'!$F$16)</f>
        <v/>
      </c>
      <c r="AA232" s="109">
        <f>((('01_Supuestos'!J31*$I232)*'01_Supuestos'!$F$11*($H232-'01_Supuestos'!$F$9))-((('01_Supuestos'!J31*$I232)*'01_Supuestos'!$F$11*($H232-'01_Supuestos'!$F$9))*'01_Supuestos'!$F$12)-(('01_Supuestos'!J31*$I232)*'01_Supuestos'!$F$11*$K232)-(IF(('01_Supuestos'!J31*$I232)&gt;0,'01_Supuestos'!$F$15,0)))-((('01_Supuestos'!J31*$I232)*'01_Supuestos'!$F$11*($H232-'01_Supuestos'!$F$9))*'01_Supuestos'!$F$18)-($J232*'01_Supuestos'!J32)-(IF('01_Supuestos'!J30=MAX('01_Supuestos'!$C$30:$M$30),'01_Supuestos'!$F$19,0))-(MAX(0,(((('01_Supuestos'!J31*$I232)*'01_Supuestos'!$F$11*($H232-'01_Supuestos'!$F$9))-((('01_Supuestos'!J31*$I232)*'01_Supuestos'!$F$11*($H232-'01_Supuestos'!$F$9))*'01_Supuestos'!$F$12)-(('01_Supuestos'!J31*$I232)*'01_Supuestos'!$F$11*$K232)-(IF(('01_Supuestos'!J31*$I232)&gt;0,'01_Supuestos'!$F$15,0)))-($J232*'01_Supuestos'!J33)))*'01_Supuestos'!$F$16)</f>
        <v/>
      </c>
      <c r="AB232" s="109">
        <f>((('01_Supuestos'!K31*$I232)*'01_Supuestos'!$F$11*($H232-'01_Supuestos'!$F$9))-((('01_Supuestos'!K31*$I232)*'01_Supuestos'!$F$11*($H232-'01_Supuestos'!$F$9))*'01_Supuestos'!$F$12)-(('01_Supuestos'!K31*$I232)*'01_Supuestos'!$F$11*$K232)-(IF(('01_Supuestos'!K31*$I232)&gt;0,'01_Supuestos'!$F$15,0)))-((('01_Supuestos'!K31*$I232)*'01_Supuestos'!$F$11*($H232-'01_Supuestos'!$F$9))*'01_Supuestos'!$F$18)-($J232*'01_Supuestos'!K32)-(IF('01_Supuestos'!K30=MAX('01_Supuestos'!$C$30:$M$30),'01_Supuestos'!$F$19,0))-(MAX(0,(((('01_Supuestos'!K31*$I232)*'01_Supuestos'!$F$11*($H232-'01_Supuestos'!$F$9))-((('01_Supuestos'!K31*$I232)*'01_Supuestos'!$F$11*($H232-'01_Supuestos'!$F$9))*'01_Supuestos'!$F$12)-(('01_Supuestos'!K31*$I232)*'01_Supuestos'!$F$11*$K232)-(IF(('01_Supuestos'!K31*$I232)&gt;0,'01_Supuestos'!$F$15,0)))-($J232*'01_Supuestos'!K33)))*'01_Supuestos'!$F$16)</f>
        <v/>
      </c>
      <c r="AC232" s="109">
        <f>((('01_Supuestos'!L31*$I232)*'01_Supuestos'!$F$11*($H232-'01_Supuestos'!$F$9))-((('01_Supuestos'!L31*$I232)*'01_Supuestos'!$F$11*($H232-'01_Supuestos'!$F$9))*'01_Supuestos'!$F$12)-(('01_Supuestos'!L31*$I232)*'01_Supuestos'!$F$11*$K232)-(IF(('01_Supuestos'!L31*$I232)&gt;0,'01_Supuestos'!$F$15,0)))-((('01_Supuestos'!L31*$I232)*'01_Supuestos'!$F$11*($H232-'01_Supuestos'!$F$9))*'01_Supuestos'!$F$18)-($J232*'01_Supuestos'!L32)-(IF('01_Supuestos'!L30=MAX('01_Supuestos'!$C$30:$M$30),'01_Supuestos'!$F$19,0))-(MAX(0,(((('01_Supuestos'!L31*$I232)*'01_Supuestos'!$F$11*($H232-'01_Supuestos'!$F$9))-((('01_Supuestos'!L31*$I232)*'01_Supuestos'!$F$11*($H232-'01_Supuestos'!$F$9))*'01_Supuestos'!$F$12)-(('01_Supuestos'!L31*$I232)*'01_Supuestos'!$F$11*$K232)-(IF(('01_Supuestos'!L31*$I232)&gt;0,'01_Supuestos'!$F$15,0)))-($J232*'01_Supuestos'!L33)))*'01_Supuestos'!$F$16)</f>
        <v/>
      </c>
      <c r="AD232" s="109">
        <f>((('01_Supuestos'!M31*$I232)*'01_Supuestos'!$F$11*($H232-'01_Supuestos'!$F$9))-((('01_Supuestos'!M31*$I232)*'01_Supuestos'!$F$11*($H232-'01_Supuestos'!$F$9))*'01_Supuestos'!$F$12)-(('01_Supuestos'!M31*$I232)*'01_Supuestos'!$F$11*$K232)-(IF(('01_Supuestos'!M31*$I232)&gt;0,'01_Supuestos'!$F$15,0)))-((('01_Supuestos'!M31*$I232)*'01_Supuestos'!$F$11*($H232-'01_Supuestos'!$F$9))*'01_Supuestos'!$F$18)-($J232*'01_Supuestos'!M32)-(IF('01_Supuestos'!M30=MAX('01_Supuestos'!$C$30:$M$30),'01_Supuestos'!$F$19,0))-(MAX(0,(((('01_Supuestos'!M31*$I232)*'01_Supuestos'!$F$11*($H232-'01_Supuestos'!$F$9))-((('01_Supuestos'!M31*$I232)*'01_Supuestos'!$F$11*($H232-'01_Supuestos'!$F$9))*'01_Supuestos'!$F$12)-(('01_Supuestos'!M31*$I232)*'01_Supuestos'!$F$11*$K232)-(IF(('01_Supuestos'!M31*$I232)&gt;0,'01_Supuestos'!$F$15,0)))-($J232*'01_Supuestos'!M33)))*'01_Supuestos'!$F$16)</f>
        <v/>
      </c>
      <c r="AE232" s="109">
        <f>0</f>
        <v/>
      </c>
      <c r="AF232" s="109">
        <f>IF(S232&gt;R232,"Appraisal+Decision",IF(S232&lt;R232,"Develop Now","Indiferente"))</f>
        <v/>
      </c>
    </row>
    <row r="233">
      <c r="A233" t="n">
        <v>203</v>
      </c>
      <c r="B233" s="53">
        <f>RAND()</f>
        <v/>
      </c>
      <c r="C233" s="53">
        <f>RAND()</f>
        <v/>
      </c>
      <c r="D233" s="53">
        <f>RAND()</f>
        <v/>
      </c>
      <c r="E233" s="53">
        <f>RAND()</f>
        <v/>
      </c>
      <c r="F233" s="53">
        <f>RAND()</f>
        <v/>
      </c>
      <c r="G233" s="53">
        <f>RAND()</f>
        <v/>
      </c>
      <c r="H233" s="109">
        <f>IF(B233&lt;($B$11-$B$10)/($B$12-$B$10), $B$10+SQRT(B233*($B$11-$B$10)*($B$12-$B$10)), $B$12-SQRT((1-B233)*($B$12-$B$11)*($B$12-$B$10)))</f>
        <v/>
      </c>
      <c r="I233" s="53">
        <f>MAX(0.1,NORMINV(C233,$B$13,$B$14))</f>
        <v/>
      </c>
      <c r="J233" s="109">
        <f>'01_Supuestos'!$F$13*MAX(0.65,NORMINV(D233,1,$B$15))</f>
        <v/>
      </c>
      <c r="K233" s="109">
        <f>'01_Supuestos'!$F$14*MAX(0.6,NORMINV(E233,1,$B$16))</f>
        <v/>
      </c>
      <c r="L233" s="109">
        <f>--(F233&lt;=$B$5)</f>
        <v/>
      </c>
      <c r="M233" s="109">
        <f>IF(L233=1, IF(G233&lt;=$B$6, "+", "-"), IF(G233&lt;=(1-$B$7), "+", "-"))</f>
        <v/>
      </c>
      <c r="N233" s="110">
        <f>IF(M233="+",'05_Bayes_Arbol'!$B$16,'05_Bayes_Arbol'!$B$17)</f>
        <v/>
      </c>
      <c r="O233" s="109">
        <f>SUMPRODUCT(T233:AD233,'01_Supuestos'!$C$34:$M$34)</f>
        <v/>
      </c>
      <c r="P233" s="109">
        <f>N233*O233 + (1-N233)*$B$9</f>
        <v/>
      </c>
      <c r="Q233" s="109">
        <f>--(P233&gt;0)</f>
        <v/>
      </c>
      <c r="R233" s="109">
        <f>IF(L233=1,O233,$B$9)</f>
        <v/>
      </c>
      <c r="S233" s="109">
        <f>-$B$8 + IF(Q233=1, IF(L233=1,O233,$B$9), 0)</f>
        <v/>
      </c>
      <c r="T233" s="109">
        <f>((('01_Supuestos'!C31*$I233)*'01_Supuestos'!$F$11*($H233-'01_Supuestos'!$F$9))-((('01_Supuestos'!C31*$I233)*'01_Supuestos'!$F$11*($H233-'01_Supuestos'!$F$9))*'01_Supuestos'!$F$12)-(('01_Supuestos'!C31*$I233)*'01_Supuestos'!$F$11*$K233)-(IF(('01_Supuestos'!C31*$I233)&gt;0,'01_Supuestos'!$F$15,0)))-((('01_Supuestos'!C31*$I233)*'01_Supuestos'!$F$11*($H233-'01_Supuestos'!$F$9))*'01_Supuestos'!$F$18)-($J233*'01_Supuestos'!C32)-(IF('01_Supuestos'!C30=MAX('01_Supuestos'!$C$30:$M$30),'01_Supuestos'!$F$19,0))-(MAX(0,(((('01_Supuestos'!C31*$I233)*'01_Supuestos'!$F$11*($H233-'01_Supuestos'!$F$9))-((('01_Supuestos'!C31*$I233)*'01_Supuestos'!$F$11*($H233-'01_Supuestos'!$F$9))*'01_Supuestos'!$F$12)-(('01_Supuestos'!C31*$I233)*'01_Supuestos'!$F$11*$K233)-(IF(('01_Supuestos'!C31*$I233)&gt;0,'01_Supuestos'!$F$15,0)))-($J233*'01_Supuestos'!C33)))*'01_Supuestos'!$F$16)</f>
        <v/>
      </c>
      <c r="U233" s="109">
        <f>((('01_Supuestos'!D31*$I233)*'01_Supuestos'!$F$11*($H233-'01_Supuestos'!$F$9))-((('01_Supuestos'!D31*$I233)*'01_Supuestos'!$F$11*($H233-'01_Supuestos'!$F$9))*'01_Supuestos'!$F$12)-(('01_Supuestos'!D31*$I233)*'01_Supuestos'!$F$11*$K233)-(IF(('01_Supuestos'!D31*$I233)&gt;0,'01_Supuestos'!$F$15,0)))-((('01_Supuestos'!D31*$I233)*'01_Supuestos'!$F$11*($H233-'01_Supuestos'!$F$9))*'01_Supuestos'!$F$18)-($J233*'01_Supuestos'!D32)-(IF('01_Supuestos'!D30=MAX('01_Supuestos'!$C$30:$M$30),'01_Supuestos'!$F$19,0))-(MAX(0,(((('01_Supuestos'!D31*$I233)*'01_Supuestos'!$F$11*($H233-'01_Supuestos'!$F$9))-((('01_Supuestos'!D31*$I233)*'01_Supuestos'!$F$11*($H233-'01_Supuestos'!$F$9))*'01_Supuestos'!$F$12)-(('01_Supuestos'!D31*$I233)*'01_Supuestos'!$F$11*$K233)-(IF(('01_Supuestos'!D31*$I233)&gt;0,'01_Supuestos'!$F$15,0)))-($J233*'01_Supuestos'!D33)))*'01_Supuestos'!$F$16)</f>
        <v/>
      </c>
      <c r="V233" s="109">
        <f>((('01_Supuestos'!E31*$I233)*'01_Supuestos'!$F$11*($H233-'01_Supuestos'!$F$9))-((('01_Supuestos'!E31*$I233)*'01_Supuestos'!$F$11*($H233-'01_Supuestos'!$F$9))*'01_Supuestos'!$F$12)-(('01_Supuestos'!E31*$I233)*'01_Supuestos'!$F$11*$K233)-(IF(('01_Supuestos'!E31*$I233)&gt;0,'01_Supuestos'!$F$15,0)))-((('01_Supuestos'!E31*$I233)*'01_Supuestos'!$F$11*($H233-'01_Supuestos'!$F$9))*'01_Supuestos'!$F$18)-($J233*'01_Supuestos'!E32)-(IF('01_Supuestos'!E30=MAX('01_Supuestos'!$C$30:$M$30),'01_Supuestos'!$F$19,0))-(MAX(0,(((('01_Supuestos'!E31*$I233)*'01_Supuestos'!$F$11*($H233-'01_Supuestos'!$F$9))-((('01_Supuestos'!E31*$I233)*'01_Supuestos'!$F$11*($H233-'01_Supuestos'!$F$9))*'01_Supuestos'!$F$12)-(('01_Supuestos'!E31*$I233)*'01_Supuestos'!$F$11*$K233)-(IF(('01_Supuestos'!E31*$I233)&gt;0,'01_Supuestos'!$F$15,0)))-($J233*'01_Supuestos'!E33)))*'01_Supuestos'!$F$16)</f>
        <v/>
      </c>
      <c r="W233" s="109">
        <f>((('01_Supuestos'!F31*$I233)*'01_Supuestos'!$F$11*($H233-'01_Supuestos'!$F$9))-((('01_Supuestos'!F31*$I233)*'01_Supuestos'!$F$11*($H233-'01_Supuestos'!$F$9))*'01_Supuestos'!$F$12)-(('01_Supuestos'!F31*$I233)*'01_Supuestos'!$F$11*$K233)-(IF(('01_Supuestos'!F31*$I233)&gt;0,'01_Supuestos'!$F$15,0)))-((('01_Supuestos'!F31*$I233)*'01_Supuestos'!$F$11*($H233-'01_Supuestos'!$F$9))*'01_Supuestos'!$F$18)-($J233*'01_Supuestos'!F32)-(IF('01_Supuestos'!F30=MAX('01_Supuestos'!$C$30:$M$30),'01_Supuestos'!$F$19,0))-(MAX(0,(((('01_Supuestos'!F31*$I233)*'01_Supuestos'!$F$11*($H233-'01_Supuestos'!$F$9))-((('01_Supuestos'!F31*$I233)*'01_Supuestos'!$F$11*($H233-'01_Supuestos'!$F$9))*'01_Supuestos'!$F$12)-(('01_Supuestos'!F31*$I233)*'01_Supuestos'!$F$11*$K233)-(IF(('01_Supuestos'!F31*$I233)&gt;0,'01_Supuestos'!$F$15,0)))-($J233*'01_Supuestos'!F33)))*'01_Supuestos'!$F$16)</f>
        <v/>
      </c>
      <c r="X233" s="109">
        <f>((('01_Supuestos'!G31*$I233)*'01_Supuestos'!$F$11*($H233-'01_Supuestos'!$F$9))-((('01_Supuestos'!G31*$I233)*'01_Supuestos'!$F$11*($H233-'01_Supuestos'!$F$9))*'01_Supuestos'!$F$12)-(('01_Supuestos'!G31*$I233)*'01_Supuestos'!$F$11*$K233)-(IF(('01_Supuestos'!G31*$I233)&gt;0,'01_Supuestos'!$F$15,0)))-((('01_Supuestos'!G31*$I233)*'01_Supuestos'!$F$11*($H233-'01_Supuestos'!$F$9))*'01_Supuestos'!$F$18)-($J233*'01_Supuestos'!G32)-(IF('01_Supuestos'!G30=MAX('01_Supuestos'!$C$30:$M$30),'01_Supuestos'!$F$19,0))-(MAX(0,(((('01_Supuestos'!G31*$I233)*'01_Supuestos'!$F$11*($H233-'01_Supuestos'!$F$9))-((('01_Supuestos'!G31*$I233)*'01_Supuestos'!$F$11*($H233-'01_Supuestos'!$F$9))*'01_Supuestos'!$F$12)-(('01_Supuestos'!G31*$I233)*'01_Supuestos'!$F$11*$K233)-(IF(('01_Supuestos'!G31*$I233)&gt;0,'01_Supuestos'!$F$15,0)))-($J233*'01_Supuestos'!G33)))*'01_Supuestos'!$F$16)</f>
        <v/>
      </c>
      <c r="Y233" s="109">
        <f>((('01_Supuestos'!H31*$I233)*'01_Supuestos'!$F$11*($H233-'01_Supuestos'!$F$9))-((('01_Supuestos'!H31*$I233)*'01_Supuestos'!$F$11*($H233-'01_Supuestos'!$F$9))*'01_Supuestos'!$F$12)-(('01_Supuestos'!H31*$I233)*'01_Supuestos'!$F$11*$K233)-(IF(('01_Supuestos'!H31*$I233)&gt;0,'01_Supuestos'!$F$15,0)))-((('01_Supuestos'!H31*$I233)*'01_Supuestos'!$F$11*($H233-'01_Supuestos'!$F$9))*'01_Supuestos'!$F$18)-($J233*'01_Supuestos'!H32)-(IF('01_Supuestos'!H30=MAX('01_Supuestos'!$C$30:$M$30),'01_Supuestos'!$F$19,0))-(MAX(0,(((('01_Supuestos'!H31*$I233)*'01_Supuestos'!$F$11*($H233-'01_Supuestos'!$F$9))-((('01_Supuestos'!H31*$I233)*'01_Supuestos'!$F$11*($H233-'01_Supuestos'!$F$9))*'01_Supuestos'!$F$12)-(('01_Supuestos'!H31*$I233)*'01_Supuestos'!$F$11*$K233)-(IF(('01_Supuestos'!H31*$I233)&gt;0,'01_Supuestos'!$F$15,0)))-($J233*'01_Supuestos'!H33)))*'01_Supuestos'!$F$16)</f>
        <v/>
      </c>
      <c r="Z233" s="109">
        <f>((('01_Supuestos'!I31*$I233)*'01_Supuestos'!$F$11*($H233-'01_Supuestos'!$F$9))-((('01_Supuestos'!I31*$I233)*'01_Supuestos'!$F$11*($H233-'01_Supuestos'!$F$9))*'01_Supuestos'!$F$12)-(('01_Supuestos'!I31*$I233)*'01_Supuestos'!$F$11*$K233)-(IF(('01_Supuestos'!I31*$I233)&gt;0,'01_Supuestos'!$F$15,0)))-((('01_Supuestos'!I31*$I233)*'01_Supuestos'!$F$11*($H233-'01_Supuestos'!$F$9))*'01_Supuestos'!$F$18)-($J233*'01_Supuestos'!I32)-(IF('01_Supuestos'!I30=MAX('01_Supuestos'!$C$30:$M$30),'01_Supuestos'!$F$19,0))-(MAX(0,(((('01_Supuestos'!I31*$I233)*'01_Supuestos'!$F$11*($H233-'01_Supuestos'!$F$9))-((('01_Supuestos'!I31*$I233)*'01_Supuestos'!$F$11*($H233-'01_Supuestos'!$F$9))*'01_Supuestos'!$F$12)-(('01_Supuestos'!I31*$I233)*'01_Supuestos'!$F$11*$K233)-(IF(('01_Supuestos'!I31*$I233)&gt;0,'01_Supuestos'!$F$15,0)))-($J233*'01_Supuestos'!I33)))*'01_Supuestos'!$F$16)</f>
        <v/>
      </c>
      <c r="AA233" s="109">
        <f>((('01_Supuestos'!J31*$I233)*'01_Supuestos'!$F$11*($H233-'01_Supuestos'!$F$9))-((('01_Supuestos'!J31*$I233)*'01_Supuestos'!$F$11*($H233-'01_Supuestos'!$F$9))*'01_Supuestos'!$F$12)-(('01_Supuestos'!J31*$I233)*'01_Supuestos'!$F$11*$K233)-(IF(('01_Supuestos'!J31*$I233)&gt;0,'01_Supuestos'!$F$15,0)))-((('01_Supuestos'!J31*$I233)*'01_Supuestos'!$F$11*($H233-'01_Supuestos'!$F$9))*'01_Supuestos'!$F$18)-($J233*'01_Supuestos'!J32)-(IF('01_Supuestos'!J30=MAX('01_Supuestos'!$C$30:$M$30),'01_Supuestos'!$F$19,0))-(MAX(0,(((('01_Supuestos'!J31*$I233)*'01_Supuestos'!$F$11*($H233-'01_Supuestos'!$F$9))-((('01_Supuestos'!J31*$I233)*'01_Supuestos'!$F$11*($H233-'01_Supuestos'!$F$9))*'01_Supuestos'!$F$12)-(('01_Supuestos'!J31*$I233)*'01_Supuestos'!$F$11*$K233)-(IF(('01_Supuestos'!J31*$I233)&gt;0,'01_Supuestos'!$F$15,0)))-($J233*'01_Supuestos'!J33)))*'01_Supuestos'!$F$16)</f>
        <v/>
      </c>
      <c r="AB233" s="109">
        <f>((('01_Supuestos'!K31*$I233)*'01_Supuestos'!$F$11*($H233-'01_Supuestos'!$F$9))-((('01_Supuestos'!K31*$I233)*'01_Supuestos'!$F$11*($H233-'01_Supuestos'!$F$9))*'01_Supuestos'!$F$12)-(('01_Supuestos'!K31*$I233)*'01_Supuestos'!$F$11*$K233)-(IF(('01_Supuestos'!K31*$I233)&gt;0,'01_Supuestos'!$F$15,0)))-((('01_Supuestos'!K31*$I233)*'01_Supuestos'!$F$11*($H233-'01_Supuestos'!$F$9))*'01_Supuestos'!$F$18)-($J233*'01_Supuestos'!K32)-(IF('01_Supuestos'!K30=MAX('01_Supuestos'!$C$30:$M$30),'01_Supuestos'!$F$19,0))-(MAX(0,(((('01_Supuestos'!K31*$I233)*'01_Supuestos'!$F$11*($H233-'01_Supuestos'!$F$9))-((('01_Supuestos'!K31*$I233)*'01_Supuestos'!$F$11*($H233-'01_Supuestos'!$F$9))*'01_Supuestos'!$F$12)-(('01_Supuestos'!K31*$I233)*'01_Supuestos'!$F$11*$K233)-(IF(('01_Supuestos'!K31*$I233)&gt;0,'01_Supuestos'!$F$15,0)))-($J233*'01_Supuestos'!K33)))*'01_Supuestos'!$F$16)</f>
        <v/>
      </c>
      <c r="AC233" s="109">
        <f>((('01_Supuestos'!L31*$I233)*'01_Supuestos'!$F$11*($H233-'01_Supuestos'!$F$9))-((('01_Supuestos'!L31*$I233)*'01_Supuestos'!$F$11*($H233-'01_Supuestos'!$F$9))*'01_Supuestos'!$F$12)-(('01_Supuestos'!L31*$I233)*'01_Supuestos'!$F$11*$K233)-(IF(('01_Supuestos'!L31*$I233)&gt;0,'01_Supuestos'!$F$15,0)))-((('01_Supuestos'!L31*$I233)*'01_Supuestos'!$F$11*($H233-'01_Supuestos'!$F$9))*'01_Supuestos'!$F$18)-($J233*'01_Supuestos'!L32)-(IF('01_Supuestos'!L30=MAX('01_Supuestos'!$C$30:$M$30),'01_Supuestos'!$F$19,0))-(MAX(0,(((('01_Supuestos'!L31*$I233)*'01_Supuestos'!$F$11*($H233-'01_Supuestos'!$F$9))-((('01_Supuestos'!L31*$I233)*'01_Supuestos'!$F$11*($H233-'01_Supuestos'!$F$9))*'01_Supuestos'!$F$12)-(('01_Supuestos'!L31*$I233)*'01_Supuestos'!$F$11*$K233)-(IF(('01_Supuestos'!L31*$I233)&gt;0,'01_Supuestos'!$F$15,0)))-($J233*'01_Supuestos'!L33)))*'01_Supuestos'!$F$16)</f>
        <v/>
      </c>
      <c r="AD233" s="109">
        <f>((('01_Supuestos'!M31*$I233)*'01_Supuestos'!$F$11*($H233-'01_Supuestos'!$F$9))-((('01_Supuestos'!M31*$I233)*'01_Supuestos'!$F$11*($H233-'01_Supuestos'!$F$9))*'01_Supuestos'!$F$12)-(('01_Supuestos'!M31*$I233)*'01_Supuestos'!$F$11*$K233)-(IF(('01_Supuestos'!M31*$I233)&gt;0,'01_Supuestos'!$F$15,0)))-((('01_Supuestos'!M31*$I233)*'01_Supuestos'!$F$11*($H233-'01_Supuestos'!$F$9))*'01_Supuestos'!$F$18)-($J233*'01_Supuestos'!M32)-(IF('01_Supuestos'!M30=MAX('01_Supuestos'!$C$30:$M$30),'01_Supuestos'!$F$19,0))-(MAX(0,(((('01_Supuestos'!M31*$I233)*'01_Supuestos'!$F$11*($H233-'01_Supuestos'!$F$9))-((('01_Supuestos'!M31*$I233)*'01_Supuestos'!$F$11*($H233-'01_Supuestos'!$F$9))*'01_Supuestos'!$F$12)-(('01_Supuestos'!M31*$I233)*'01_Supuestos'!$F$11*$K233)-(IF(('01_Supuestos'!M31*$I233)&gt;0,'01_Supuestos'!$F$15,0)))-($J233*'01_Supuestos'!M33)))*'01_Supuestos'!$F$16)</f>
        <v/>
      </c>
      <c r="AE233" s="109">
        <f>0</f>
        <v/>
      </c>
      <c r="AF233" s="109">
        <f>IF(S233&gt;R233,"Appraisal+Decision",IF(S233&lt;R233,"Develop Now","Indiferente"))</f>
        <v/>
      </c>
    </row>
    <row r="234">
      <c r="A234" t="n">
        <v>204</v>
      </c>
      <c r="B234" s="53">
        <f>RAND()</f>
        <v/>
      </c>
      <c r="C234" s="53">
        <f>RAND()</f>
        <v/>
      </c>
      <c r="D234" s="53">
        <f>RAND()</f>
        <v/>
      </c>
      <c r="E234" s="53">
        <f>RAND()</f>
        <v/>
      </c>
      <c r="F234" s="53">
        <f>RAND()</f>
        <v/>
      </c>
      <c r="G234" s="53">
        <f>RAND()</f>
        <v/>
      </c>
      <c r="H234" s="109">
        <f>IF(B234&lt;($B$11-$B$10)/($B$12-$B$10), $B$10+SQRT(B234*($B$11-$B$10)*($B$12-$B$10)), $B$12-SQRT((1-B234)*($B$12-$B$11)*($B$12-$B$10)))</f>
        <v/>
      </c>
      <c r="I234" s="53">
        <f>MAX(0.1,NORMINV(C234,$B$13,$B$14))</f>
        <v/>
      </c>
      <c r="J234" s="109">
        <f>'01_Supuestos'!$F$13*MAX(0.65,NORMINV(D234,1,$B$15))</f>
        <v/>
      </c>
      <c r="K234" s="109">
        <f>'01_Supuestos'!$F$14*MAX(0.6,NORMINV(E234,1,$B$16))</f>
        <v/>
      </c>
      <c r="L234" s="109">
        <f>--(F234&lt;=$B$5)</f>
        <v/>
      </c>
      <c r="M234" s="109">
        <f>IF(L234=1, IF(G234&lt;=$B$6, "+", "-"), IF(G234&lt;=(1-$B$7), "+", "-"))</f>
        <v/>
      </c>
      <c r="N234" s="110">
        <f>IF(M234="+",'05_Bayes_Arbol'!$B$16,'05_Bayes_Arbol'!$B$17)</f>
        <v/>
      </c>
      <c r="O234" s="109">
        <f>SUMPRODUCT(T234:AD234,'01_Supuestos'!$C$34:$M$34)</f>
        <v/>
      </c>
      <c r="P234" s="109">
        <f>N234*O234 + (1-N234)*$B$9</f>
        <v/>
      </c>
      <c r="Q234" s="109">
        <f>--(P234&gt;0)</f>
        <v/>
      </c>
      <c r="R234" s="109">
        <f>IF(L234=1,O234,$B$9)</f>
        <v/>
      </c>
      <c r="S234" s="109">
        <f>-$B$8 + IF(Q234=1, IF(L234=1,O234,$B$9), 0)</f>
        <v/>
      </c>
      <c r="T234" s="109">
        <f>((('01_Supuestos'!C31*$I234)*'01_Supuestos'!$F$11*($H234-'01_Supuestos'!$F$9))-((('01_Supuestos'!C31*$I234)*'01_Supuestos'!$F$11*($H234-'01_Supuestos'!$F$9))*'01_Supuestos'!$F$12)-(('01_Supuestos'!C31*$I234)*'01_Supuestos'!$F$11*$K234)-(IF(('01_Supuestos'!C31*$I234)&gt;0,'01_Supuestos'!$F$15,0)))-((('01_Supuestos'!C31*$I234)*'01_Supuestos'!$F$11*($H234-'01_Supuestos'!$F$9))*'01_Supuestos'!$F$18)-($J234*'01_Supuestos'!C32)-(IF('01_Supuestos'!C30=MAX('01_Supuestos'!$C$30:$M$30),'01_Supuestos'!$F$19,0))-(MAX(0,(((('01_Supuestos'!C31*$I234)*'01_Supuestos'!$F$11*($H234-'01_Supuestos'!$F$9))-((('01_Supuestos'!C31*$I234)*'01_Supuestos'!$F$11*($H234-'01_Supuestos'!$F$9))*'01_Supuestos'!$F$12)-(('01_Supuestos'!C31*$I234)*'01_Supuestos'!$F$11*$K234)-(IF(('01_Supuestos'!C31*$I234)&gt;0,'01_Supuestos'!$F$15,0)))-($J234*'01_Supuestos'!C33)))*'01_Supuestos'!$F$16)</f>
        <v/>
      </c>
      <c r="U234" s="109">
        <f>((('01_Supuestos'!D31*$I234)*'01_Supuestos'!$F$11*($H234-'01_Supuestos'!$F$9))-((('01_Supuestos'!D31*$I234)*'01_Supuestos'!$F$11*($H234-'01_Supuestos'!$F$9))*'01_Supuestos'!$F$12)-(('01_Supuestos'!D31*$I234)*'01_Supuestos'!$F$11*$K234)-(IF(('01_Supuestos'!D31*$I234)&gt;0,'01_Supuestos'!$F$15,0)))-((('01_Supuestos'!D31*$I234)*'01_Supuestos'!$F$11*($H234-'01_Supuestos'!$F$9))*'01_Supuestos'!$F$18)-($J234*'01_Supuestos'!D32)-(IF('01_Supuestos'!D30=MAX('01_Supuestos'!$C$30:$M$30),'01_Supuestos'!$F$19,0))-(MAX(0,(((('01_Supuestos'!D31*$I234)*'01_Supuestos'!$F$11*($H234-'01_Supuestos'!$F$9))-((('01_Supuestos'!D31*$I234)*'01_Supuestos'!$F$11*($H234-'01_Supuestos'!$F$9))*'01_Supuestos'!$F$12)-(('01_Supuestos'!D31*$I234)*'01_Supuestos'!$F$11*$K234)-(IF(('01_Supuestos'!D31*$I234)&gt;0,'01_Supuestos'!$F$15,0)))-($J234*'01_Supuestos'!D33)))*'01_Supuestos'!$F$16)</f>
        <v/>
      </c>
      <c r="V234" s="109">
        <f>((('01_Supuestos'!E31*$I234)*'01_Supuestos'!$F$11*($H234-'01_Supuestos'!$F$9))-((('01_Supuestos'!E31*$I234)*'01_Supuestos'!$F$11*($H234-'01_Supuestos'!$F$9))*'01_Supuestos'!$F$12)-(('01_Supuestos'!E31*$I234)*'01_Supuestos'!$F$11*$K234)-(IF(('01_Supuestos'!E31*$I234)&gt;0,'01_Supuestos'!$F$15,0)))-((('01_Supuestos'!E31*$I234)*'01_Supuestos'!$F$11*($H234-'01_Supuestos'!$F$9))*'01_Supuestos'!$F$18)-($J234*'01_Supuestos'!E32)-(IF('01_Supuestos'!E30=MAX('01_Supuestos'!$C$30:$M$30),'01_Supuestos'!$F$19,0))-(MAX(0,(((('01_Supuestos'!E31*$I234)*'01_Supuestos'!$F$11*($H234-'01_Supuestos'!$F$9))-((('01_Supuestos'!E31*$I234)*'01_Supuestos'!$F$11*($H234-'01_Supuestos'!$F$9))*'01_Supuestos'!$F$12)-(('01_Supuestos'!E31*$I234)*'01_Supuestos'!$F$11*$K234)-(IF(('01_Supuestos'!E31*$I234)&gt;0,'01_Supuestos'!$F$15,0)))-($J234*'01_Supuestos'!E33)))*'01_Supuestos'!$F$16)</f>
        <v/>
      </c>
      <c r="W234" s="109">
        <f>((('01_Supuestos'!F31*$I234)*'01_Supuestos'!$F$11*($H234-'01_Supuestos'!$F$9))-((('01_Supuestos'!F31*$I234)*'01_Supuestos'!$F$11*($H234-'01_Supuestos'!$F$9))*'01_Supuestos'!$F$12)-(('01_Supuestos'!F31*$I234)*'01_Supuestos'!$F$11*$K234)-(IF(('01_Supuestos'!F31*$I234)&gt;0,'01_Supuestos'!$F$15,0)))-((('01_Supuestos'!F31*$I234)*'01_Supuestos'!$F$11*($H234-'01_Supuestos'!$F$9))*'01_Supuestos'!$F$18)-($J234*'01_Supuestos'!F32)-(IF('01_Supuestos'!F30=MAX('01_Supuestos'!$C$30:$M$30),'01_Supuestos'!$F$19,0))-(MAX(0,(((('01_Supuestos'!F31*$I234)*'01_Supuestos'!$F$11*($H234-'01_Supuestos'!$F$9))-((('01_Supuestos'!F31*$I234)*'01_Supuestos'!$F$11*($H234-'01_Supuestos'!$F$9))*'01_Supuestos'!$F$12)-(('01_Supuestos'!F31*$I234)*'01_Supuestos'!$F$11*$K234)-(IF(('01_Supuestos'!F31*$I234)&gt;0,'01_Supuestos'!$F$15,0)))-($J234*'01_Supuestos'!F33)))*'01_Supuestos'!$F$16)</f>
        <v/>
      </c>
      <c r="X234" s="109">
        <f>((('01_Supuestos'!G31*$I234)*'01_Supuestos'!$F$11*($H234-'01_Supuestos'!$F$9))-((('01_Supuestos'!G31*$I234)*'01_Supuestos'!$F$11*($H234-'01_Supuestos'!$F$9))*'01_Supuestos'!$F$12)-(('01_Supuestos'!G31*$I234)*'01_Supuestos'!$F$11*$K234)-(IF(('01_Supuestos'!G31*$I234)&gt;0,'01_Supuestos'!$F$15,0)))-((('01_Supuestos'!G31*$I234)*'01_Supuestos'!$F$11*($H234-'01_Supuestos'!$F$9))*'01_Supuestos'!$F$18)-($J234*'01_Supuestos'!G32)-(IF('01_Supuestos'!G30=MAX('01_Supuestos'!$C$30:$M$30),'01_Supuestos'!$F$19,0))-(MAX(0,(((('01_Supuestos'!G31*$I234)*'01_Supuestos'!$F$11*($H234-'01_Supuestos'!$F$9))-((('01_Supuestos'!G31*$I234)*'01_Supuestos'!$F$11*($H234-'01_Supuestos'!$F$9))*'01_Supuestos'!$F$12)-(('01_Supuestos'!G31*$I234)*'01_Supuestos'!$F$11*$K234)-(IF(('01_Supuestos'!G31*$I234)&gt;0,'01_Supuestos'!$F$15,0)))-($J234*'01_Supuestos'!G33)))*'01_Supuestos'!$F$16)</f>
        <v/>
      </c>
      <c r="Y234" s="109">
        <f>((('01_Supuestos'!H31*$I234)*'01_Supuestos'!$F$11*($H234-'01_Supuestos'!$F$9))-((('01_Supuestos'!H31*$I234)*'01_Supuestos'!$F$11*($H234-'01_Supuestos'!$F$9))*'01_Supuestos'!$F$12)-(('01_Supuestos'!H31*$I234)*'01_Supuestos'!$F$11*$K234)-(IF(('01_Supuestos'!H31*$I234)&gt;0,'01_Supuestos'!$F$15,0)))-((('01_Supuestos'!H31*$I234)*'01_Supuestos'!$F$11*($H234-'01_Supuestos'!$F$9))*'01_Supuestos'!$F$18)-($J234*'01_Supuestos'!H32)-(IF('01_Supuestos'!H30=MAX('01_Supuestos'!$C$30:$M$30),'01_Supuestos'!$F$19,0))-(MAX(0,(((('01_Supuestos'!H31*$I234)*'01_Supuestos'!$F$11*($H234-'01_Supuestos'!$F$9))-((('01_Supuestos'!H31*$I234)*'01_Supuestos'!$F$11*($H234-'01_Supuestos'!$F$9))*'01_Supuestos'!$F$12)-(('01_Supuestos'!H31*$I234)*'01_Supuestos'!$F$11*$K234)-(IF(('01_Supuestos'!H31*$I234)&gt;0,'01_Supuestos'!$F$15,0)))-($J234*'01_Supuestos'!H33)))*'01_Supuestos'!$F$16)</f>
        <v/>
      </c>
      <c r="Z234" s="109">
        <f>((('01_Supuestos'!I31*$I234)*'01_Supuestos'!$F$11*($H234-'01_Supuestos'!$F$9))-((('01_Supuestos'!I31*$I234)*'01_Supuestos'!$F$11*($H234-'01_Supuestos'!$F$9))*'01_Supuestos'!$F$12)-(('01_Supuestos'!I31*$I234)*'01_Supuestos'!$F$11*$K234)-(IF(('01_Supuestos'!I31*$I234)&gt;0,'01_Supuestos'!$F$15,0)))-((('01_Supuestos'!I31*$I234)*'01_Supuestos'!$F$11*($H234-'01_Supuestos'!$F$9))*'01_Supuestos'!$F$18)-($J234*'01_Supuestos'!I32)-(IF('01_Supuestos'!I30=MAX('01_Supuestos'!$C$30:$M$30),'01_Supuestos'!$F$19,0))-(MAX(0,(((('01_Supuestos'!I31*$I234)*'01_Supuestos'!$F$11*($H234-'01_Supuestos'!$F$9))-((('01_Supuestos'!I31*$I234)*'01_Supuestos'!$F$11*($H234-'01_Supuestos'!$F$9))*'01_Supuestos'!$F$12)-(('01_Supuestos'!I31*$I234)*'01_Supuestos'!$F$11*$K234)-(IF(('01_Supuestos'!I31*$I234)&gt;0,'01_Supuestos'!$F$15,0)))-($J234*'01_Supuestos'!I33)))*'01_Supuestos'!$F$16)</f>
        <v/>
      </c>
      <c r="AA234" s="109">
        <f>((('01_Supuestos'!J31*$I234)*'01_Supuestos'!$F$11*($H234-'01_Supuestos'!$F$9))-((('01_Supuestos'!J31*$I234)*'01_Supuestos'!$F$11*($H234-'01_Supuestos'!$F$9))*'01_Supuestos'!$F$12)-(('01_Supuestos'!J31*$I234)*'01_Supuestos'!$F$11*$K234)-(IF(('01_Supuestos'!J31*$I234)&gt;0,'01_Supuestos'!$F$15,0)))-((('01_Supuestos'!J31*$I234)*'01_Supuestos'!$F$11*($H234-'01_Supuestos'!$F$9))*'01_Supuestos'!$F$18)-($J234*'01_Supuestos'!J32)-(IF('01_Supuestos'!J30=MAX('01_Supuestos'!$C$30:$M$30),'01_Supuestos'!$F$19,0))-(MAX(0,(((('01_Supuestos'!J31*$I234)*'01_Supuestos'!$F$11*($H234-'01_Supuestos'!$F$9))-((('01_Supuestos'!J31*$I234)*'01_Supuestos'!$F$11*($H234-'01_Supuestos'!$F$9))*'01_Supuestos'!$F$12)-(('01_Supuestos'!J31*$I234)*'01_Supuestos'!$F$11*$K234)-(IF(('01_Supuestos'!J31*$I234)&gt;0,'01_Supuestos'!$F$15,0)))-($J234*'01_Supuestos'!J33)))*'01_Supuestos'!$F$16)</f>
        <v/>
      </c>
      <c r="AB234" s="109">
        <f>((('01_Supuestos'!K31*$I234)*'01_Supuestos'!$F$11*($H234-'01_Supuestos'!$F$9))-((('01_Supuestos'!K31*$I234)*'01_Supuestos'!$F$11*($H234-'01_Supuestos'!$F$9))*'01_Supuestos'!$F$12)-(('01_Supuestos'!K31*$I234)*'01_Supuestos'!$F$11*$K234)-(IF(('01_Supuestos'!K31*$I234)&gt;0,'01_Supuestos'!$F$15,0)))-((('01_Supuestos'!K31*$I234)*'01_Supuestos'!$F$11*($H234-'01_Supuestos'!$F$9))*'01_Supuestos'!$F$18)-($J234*'01_Supuestos'!K32)-(IF('01_Supuestos'!K30=MAX('01_Supuestos'!$C$30:$M$30),'01_Supuestos'!$F$19,0))-(MAX(0,(((('01_Supuestos'!K31*$I234)*'01_Supuestos'!$F$11*($H234-'01_Supuestos'!$F$9))-((('01_Supuestos'!K31*$I234)*'01_Supuestos'!$F$11*($H234-'01_Supuestos'!$F$9))*'01_Supuestos'!$F$12)-(('01_Supuestos'!K31*$I234)*'01_Supuestos'!$F$11*$K234)-(IF(('01_Supuestos'!K31*$I234)&gt;0,'01_Supuestos'!$F$15,0)))-($J234*'01_Supuestos'!K33)))*'01_Supuestos'!$F$16)</f>
        <v/>
      </c>
      <c r="AC234" s="109">
        <f>((('01_Supuestos'!L31*$I234)*'01_Supuestos'!$F$11*($H234-'01_Supuestos'!$F$9))-((('01_Supuestos'!L31*$I234)*'01_Supuestos'!$F$11*($H234-'01_Supuestos'!$F$9))*'01_Supuestos'!$F$12)-(('01_Supuestos'!L31*$I234)*'01_Supuestos'!$F$11*$K234)-(IF(('01_Supuestos'!L31*$I234)&gt;0,'01_Supuestos'!$F$15,0)))-((('01_Supuestos'!L31*$I234)*'01_Supuestos'!$F$11*($H234-'01_Supuestos'!$F$9))*'01_Supuestos'!$F$18)-($J234*'01_Supuestos'!L32)-(IF('01_Supuestos'!L30=MAX('01_Supuestos'!$C$30:$M$30),'01_Supuestos'!$F$19,0))-(MAX(0,(((('01_Supuestos'!L31*$I234)*'01_Supuestos'!$F$11*($H234-'01_Supuestos'!$F$9))-((('01_Supuestos'!L31*$I234)*'01_Supuestos'!$F$11*($H234-'01_Supuestos'!$F$9))*'01_Supuestos'!$F$12)-(('01_Supuestos'!L31*$I234)*'01_Supuestos'!$F$11*$K234)-(IF(('01_Supuestos'!L31*$I234)&gt;0,'01_Supuestos'!$F$15,0)))-($J234*'01_Supuestos'!L33)))*'01_Supuestos'!$F$16)</f>
        <v/>
      </c>
      <c r="AD234" s="109">
        <f>((('01_Supuestos'!M31*$I234)*'01_Supuestos'!$F$11*($H234-'01_Supuestos'!$F$9))-((('01_Supuestos'!M31*$I234)*'01_Supuestos'!$F$11*($H234-'01_Supuestos'!$F$9))*'01_Supuestos'!$F$12)-(('01_Supuestos'!M31*$I234)*'01_Supuestos'!$F$11*$K234)-(IF(('01_Supuestos'!M31*$I234)&gt;0,'01_Supuestos'!$F$15,0)))-((('01_Supuestos'!M31*$I234)*'01_Supuestos'!$F$11*($H234-'01_Supuestos'!$F$9))*'01_Supuestos'!$F$18)-($J234*'01_Supuestos'!M32)-(IF('01_Supuestos'!M30=MAX('01_Supuestos'!$C$30:$M$30),'01_Supuestos'!$F$19,0))-(MAX(0,(((('01_Supuestos'!M31*$I234)*'01_Supuestos'!$F$11*($H234-'01_Supuestos'!$F$9))-((('01_Supuestos'!M31*$I234)*'01_Supuestos'!$F$11*($H234-'01_Supuestos'!$F$9))*'01_Supuestos'!$F$12)-(('01_Supuestos'!M31*$I234)*'01_Supuestos'!$F$11*$K234)-(IF(('01_Supuestos'!M31*$I234)&gt;0,'01_Supuestos'!$F$15,0)))-($J234*'01_Supuestos'!M33)))*'01_Supuestos'!$F$16)</f>
        <v/>
      </c>
      <c r="AE234" s="109">
        <f>0</f>
        <v/>
      </c>
      <c r="AF234" s="109">
        <f>IF(S234&gt;R234,"Appraisal+Decision",IF(S234&lt;R234,"Develop Now","Indiferente"))</f>
        <v/>
      </c>
    </row>
    <row r="235">
      <c r="A235" t="n">
        <v>205</v>
      </c>
      <c r="B235" s="53">
        <f>RAND()</f>
        <v/>
      </c>
      <c r="C235" s="53">
        <f>RAND()</f>
        <v/>
      </c>
      <c r="D235" s="53">
        <f>RAND()</f>
        <v/>
      </c>
      <c r="E235" s="53">
        <f>RAND()</f>
        <v/>
      </c>
      <c r="F235" s="53">
        <f>RAND()</f>
        <v/>
      </c>
      <c r="G235" s="53">
        <f>RAND()</f>
        <v/>
      </c>
      <c r="H235" s="109">
        <f>IF(B235&lt;($B$11-$B$10)/($B$12-$B$10), $B$10+SQRT(B235*($B$11-$B$10)*($B$12-$B$10)), $B$12-SQRT((1-B235)*($B$12-$B$11)*($B$12-$B$10)))</f>
        <v/>
      </c>
      <c r="I235" s="53">
        <f>MAX(0.1,NORMINV(C235,$B$13,$B$14))</f>
        <v/>
      </c>
      <c r="J235" s="109">
        <f>'01_Supuestos'!$F$13*MAX(0.65,NORMINV(D235,1,$B$15))</f>
        <v/>
      </c>
      <c r="K235" s="109">
        <f>'01_Supuestos'!$F$14*MAX(0.6,NORMINV(E235,1,$B$16))</f>
        <v/>
      </c>
      <c r="L235" s="109">
        <f>--(F235&lt;=$B$5)</f>
        <v/>
      </c>
      <c r="M235" s="109">
        <f>IF(L235=1, IF(G235&lt;=$B$6, "+", "-"), IF(G235&lt;=(1-$B$7), "+", "-"))</f>
        <v/>
      </c>
      <c r="N235" s="110">
        <f>IF(M235="+",'05_Bayes_Arbol'!$B$16,'05_Bayes_Arbol'!$B$17)</f>
        <v/>
      </c>
      <c r="O235" s="109">
        <f>SUMPRODUCT(T235:AD235,'01_Supuestos'!$C$34:$M$34)</f>
        <v/>
      </c>
      <c r="P235" s="109">
        <f>N235*O235 + (1-N235)*$B$9</f>
        <v/>
      </c>
      <c r="Q235" s="109">
        <f>--(P235&gt;0)</f>
        <v/>
      </c>
      <c r="R235" s="109">
        <f>IF(L235=1,O235,$B$9)</f>
        <v/>
      </c>
      <c r="S235" s="109">
        <f>-$B$8 + IF(Q235=1, IF(L235=1,O235,$B$9), 0)</f>
        <v/>
      </c>
      <c r="T235" s="109">
        <f>((('01_Supuestos'!C31*$I235)*'01_Supuestos'!$F$11*($H235-'01_Supuestos'!$F$9))-((('01_Supuestos'!C31*$I235)*'01_Supuestos'!$F$11*($H235-'01_Supuestos'!$F$9))*'01_Supuestos'!$F$12)-(('01_Supuestos'!C31*$I235)*'01_Supuestos'!$F$11*$K235)-(IF(('01_Supuestos'!C31*$I235)&gt;0,'01_Supuestos'!$F$15,0)))-((('01_Supuestos'!C31*$I235)*'01_Supuestos'!$F$11*($H235-'01_Supuestos'!$F$9))*'01_Supuestos'!$F$18)-($J235*'01_Supuestos'!C32)-(IF('01_Supuestos'!C30=MAX('01_Supuestos'!$C$30:$M$30),'01_Supuestos'!$F$19,0))-(MAX(0,(((('01_Supuestos'!C31*$I235)*'01_Supuestos'!$F$11*($H235-'01_Supuestos'!$F$9))-((('01_Supuestos'!C31*$I235)*'01_Supuestos'!$F$11*($H235-'01_Supuestos'!$F$9))*'01_Supuestos'!$F$12)-(('01_Supuestos'!C31*$I235)*'01_Supuestos'!$F$11*$K235)-(IF(('01_Supuestos'!C31*$I235)&gt;0,'01_Supuestos'!$F$15,0)))-($J235*'01_Supuestos'!C33)))*'01_Supuestos'!$F$16)</f>
        <v/>
      </c>
      <c r="U235" s="109">
        <f>((('01_Supuestos'!D31*$I235)*'01_Supuestos'!$F$11*($H235-'01_Supuestos'!$F$9))-((('01_Supuestos'!D31*$I235)*'01_Supuestos'!$F$11*($H235-'01_Supuestos'!$F$9))*'01_Supuestos'!$F$12)-(('01_Supuestos'!D31*$I235)*'01_Supuestos'!$F$11*$K235)-(IF(('01_Supuestos'!D31*$I235)&gt;0,'01_Supuestos'!$F$15,0)))-((('01_Supuestos'!D31*$I235)*'01_Supuestos'!$F$11*($H235-'01_Supuestos'!$F$9))*'01_Supuestos'!$F$18)-($J235*'01_Supuestos'!D32)-(IF('01_Supuestos'!D30=MAX('01_Supuestos'!$C$30:$M$30),'01_Supuestos'!$F$19,0))-(MAX(0,(((('01_Supuestos'!D31*$I235)*'01_Supuestos'!$F$11*($H235-'01_Supuestos'!$F$9))-((('01_Supuestos'!D31*$I235)*'01_Supuestos'!$F$11*($H235-'01_Supuestos'!$F$9))*'01_Supuestos'!$F$12)-(('01_Supuestos'!D31*$I235)*'01_Supuestos'!$F$11*$K235)-(IF(('01_Supuestos'!D31*$I235)&gt;0,'01_Supuestos'!$F$15,0)))-($J235*'01_Supuestos'!D33)))*'01_Supuestos'!$F$16)</f>
        <v/>
      </c>
      <c r="V235" s="109">
        <f>((('01_Supuestos'!E31*$I235)*'01_Supuestos'!$F$11*($H235-'01_Supuestos'!$F$9))-((('01_Supuestos'!E31*$I235)*'01_Supuestos'!$F$11*($H235-'01_Supuestos'!$F$9))*'01_Supuestos'!$F$12)-(('01_Supuestos'!E31*$I235)*'01_Supuestos'!$F$11*$K235)-(IF(('01_Supuestos'!E31*$I235)&gt;0,'01_Supuestos'!$F$15,0)))-((('01_Supuestos'!E31*$I235)*'01_Supuestos'!$F$11*($H235-'01_Supuestos'!$F$9))*'01_Supuestos'!$F$18)-($J235*'01_Supuestos'!E32)-(IF('01_Supuestos'!E30=MAX('01_Supuestos'!$C$30:$M$30),'01_Supuestos'!$F$19,0))-(MAX(0,(((('01_Supuestos'!E31*$I235)*'01_Supuestos'!$F$11*($H235-'01_Supuestos'!$F$9))-((('01_Supuestos'!E31*$I235)*'01_Supuestos'!$F$11*($H235-'01_Supuestos'!$F$9))*'01_Supuestos'!$F$12)-(('01_Supuestos'!E31*$I235)*'01_Supuestos'!$F$11*$K235)-(IF(('01_Supuestos'!E31*$I235)&gt;0,'01_Supuestos'!$F$15,0)))-($J235*'01_Supuestos'!E33)))*'01_Supuestos'!$F$16)</f>
        <v/>
      </c>
      <c r="W235" s="109">
        <f>((('01_Supuestos'!F31*$I235)*'01_Supuestos'!$F$11*($H235-'01_Supuestos'!$F$9))-((('01_Supuestos'!F31*$I235)*'01_Supuestos'!$F$11*($H235-'01_Supuestos'!$F$9))*'01_Supuestos'!$F$12)-(('01_Supuestos'!F31*$I235)*'01_Supuestos'!$F$11*$K235)-(IF(('01_Supuestos'!F31*$I235)&gt;0,'01_Supuestos'!$F$15,0)))-((('01_Supuestos'!F31*$I235)*'01_Supuestos'!$F$11*($H235-'01_Supuestos'!$F$9))*'01_Supuestos'!$F$18)-($J235*'01_Supuestos'!F32)-(IF('01_Supuestos'!F30=MAX('01_Supuestos'!$C$30:$M$30),'01_Supuestos'!$F$19,0))-(MAX(0,(((('01_Supuestos'!F31*$I235)*'01_Supuestos'!$F$11*($H235-'01_Supuestos'!$F$9))-((('01_Supuestos'!F31*$I235)*'01_Supuestos'!$F$11*($H235-'01_Supuestos'!$F$9))*'01_Supuestos'!$F$12)-(('01_Supuestos'!F31*$I235)*'01_Supuestos'!$F$11*$K235)-(IF(('01_Supuestos'!F31*$I235)&gt;0,'01_Supuestos'!$F$15,0)))-($J235*'01_Supuestos'!F33)))*'01_Supuestos'!$F$16)</f>
        <v/>
      </c>
      <c r="X235" s="109">
        <f>((('01_Supuestos'!G31*$I235)*'01_Supuestos'!$F$11*($H235-'01_Supuestos'!$F$9))-((('01_Supuestos'!G31*$I235)*'01_Supuestos'!$F$11*($H235-'01_Supuestos'!$F$9))*'01_Supuestos'!$F$12)-(('01_Supuestos'!G31*$I235)*'01_Supuestos'!$F$11*$K235)-(IF(('01_Supuestos'!G31*$I235)&gt;0,'01_Supuestos'!$F$15,0)))-((('01_Supuestos'!G31*$I235)*'01_Supuestos'!$F$11*($H235-'01_Supuestos'!$F$9))*'01_Supuestos'!$F$18)-($J235*'01_Supuestos'!G32)-(IF('01_Supuestos'!G30=MAX('01_Supuestos'!$C$30:$M$30),'01_Supuestos'!$F$19,0))-(MAX(0,(((('01_Supuestos'!G31*$I235)*'01_Supuestos'!$F$11*($H235-'01_Supuestos'!$F$9))-((('01_Supuestos'!G31*$I235)*'01_Supuestos'!$F$11*($H235-'01_Supuestos'!$F$9))*'01_Supuestos'!$F$12)-(('01_Supuestos'!G31*$I235)*'01_Supuestos'!$F$11*$K235)-(IF(('01_Supuestos'!G31*$I235)&gt;0,'01_Supuestos'!$F$15,0)))-($J235*'01_Supuestos'!G33)))*'01_Supuestos'!$F$16)</f>
        <v/>
      </c>
      <c r="Y235" s="109">
        <f>((('01_Supuestos'!H31*$I235)*'01_Supuestos'!$F$11*($H235-'01_Supuestos'!$F$9))-((('01_Supuestos'!H31*$I235)*'01_Supuestos'!$F$11*($H235-'01_Supuestos'!$F$9))*'01_Supuestos'!$F$12)-(('01_Supuestos'!H31*$I235)*'01_Supuestos'!$F$11*$K235)-(IF(('01_Supuestos'!H31*$I235)&gt;0,'01_Supuestos'!$F$15,0)))-((('01_Supuestos'!H31*$I235)*'01_Supuestos'!$F$11*($H235-'01_Supuestos'!$F$9))*'01_Supuestos'!$F$18)-($J235*'01_Supuestos'!H32)-(IF('01_Supuestos'!H30=MAX('01_Supuestos'!$C$30:$M$30),'01_Supuestos'!$F$19,0))-(MAX(0,(((('01_Supuestos'!H31*$I235)*'01_Supuestos'!$F$11*($H235-'01_Supuestos'!$F$9))-((('01_Supuestos'!H31*$I235)*'01_Supuestos'!$F$11*($H235-'01_Supuestos'!$F$9))*'01_Supuestos'!$F$12)-(('01_Supuestos'!H31*$I235)*'01_Supuestos'!$F$11*$K235)-(IF(('01_Supuestos'!H31*$I235)&gt;0,'01_Supuestos'!$F$15,0)))-($J235*'01_Supuestos'!H33)))*'01_Supuestos'!$F$16)</f>
        <v/>
      </c>
      <c r="Z235" s="109">
        <f>((('01_Supuestos'!I31*$I235)*'01_Supuestos'!$F$11*($H235-'01_Supuestos'!$F$9))-((('01_Supuestos'!I31*$I235)*'01_Supuestos'!$F$11*($H235-'01_Supuestos'!$F$9))*'01_Supuestos'!$F$12)-(('01_Supuestos'!I31*$I235)*'01_Supuestos'!$F$11*$K235)-(IF(('01_Supuestos'!I31*$I235)&gt;0,'01_Supuestos'!$F$15,0)))-((('01_Supuestos'!I31*$I235)*'01_Supuestos'!$F$11*($H235-'01_Supuestos'!$F$9))*'01_Supuestos'!$F$18)-($J235*'01_Supuestos'!I32)-(IF('01_Supuestos'!I30=MAX('01_Supuestos'!$C$30:$M$30),'01_Supuestos'!$F$19,0))-(MAX(0,(((('01_Supuestos'!I31*$I235)*'01_Supuestos'!$F$11*($H235-'01_Supuestos'!$F$9))-((('01_Supuestos'!I31*$I235)*'01_Supuestos'!$F$11*($H235-'01_Supuestos'!$F$9))*'01_Supuestos'!$F$12)-(('01_Supuestos'!I31*$I235)*'01_Supuestos'!$F$11*$K235)-(IF(('01_Supuestos'!I31*$I235)&gt;0,'01_Supuestos'!$F$15,0)))-($J235*'01_Supuestos'!I33)))*'01_Supuestos'!$F$16)</f>
        <v/>
      </c>
      <c r="AA235" s="109">
        <f>((('01_Supuestos'!J31*$I235)*'01_Supuestos'!$F$11*($H235-'01_Supuestos'!$F$9))-((('01_Supuestos'!J31*$I235)*'01_Supuestos'!$F$11*($H235-'01_Supuestos'!$F$9))*'01_Supuestos'!$F$12)-(('01_Supuestos'!J31*$I235)*'01_Supuestos'!$F$11*$K235)-(IF(('01_Supuestos'!J31*$I235)&gt;0,'01_Supuestos'!$F$15,0)))-((('01_Supuestos'!J31*$I235)*'01_Supuestos'!$F$11*($H235-'01_Supuestos'!$F$9))*'01_Supuestos'!$F$18)-($J235*'01_Supuestos'!J32)-(IF('01_Supuestos'!J30=MAX('01_Supuestos'!$C$30:$M$30),'01_Supuestos'!$F$19,0))-(MAX(0,(((('01_Supuestos'!J31*$I235)*'01_Supuestos'!$F$11*($H235-'01_Supuestos'!$F$9))-((('01_Supuestos'!J31*$I235)*'01_Supuestos'!$F$11*($H235-'01_Supuestos'!$F$9))*'01_Supuestos'!$F$12)-(('01_Supuestos'!J31*$I235)*'01_Supuestos'!$F$11*$K235)-(IF(('01_Supuestos'!J31*$I235)&gt;0,'01_Supuestos'!$F$15,0)))-($J235*'01_Supuestos'!J33)))*'01_Supuestos'!$F$16)</f>
        <v/>
      </c>
      <c r="AB235" s="109">
        <f>((('01_Supuestos'!K31*$I235)*'01_Supuestos'!$F$11*($H235-'01_Supuestos'!$F$9))-((('01_Supuestos'!K31*$I235)*'01_Supuestos'!$F$11*($H235-'01_Supuestos'!$F$9))*'01_Supuestos'!$F$12)-(('01_Supuestos'!K31*$I235)*'01_Supuestos'!$F$11*$K235)-(IF(('01_Supuestos'!K31*$I235)&gt;0,'01_Supuestos'!$F$15,0)))-((('01_Supuestos'!K31*$I235)*'01_Supuestos'!$F$11*($H235-'01_Supuestos'!$F$9))*'01_Supuestos'!$F$18)-($J235*'01_Supuestos'!K32)-(IF('01_Supuestos'!K30=MAX('01_Supuestos'!$C$30:$M$30),'01_Supuestos'!$F$19,0))-(MAX(0,(((('01_Supuestos'!K31*$I235)*'01_Supuestos'!$F$11*($H235-'01_Supuestos'!$F$9))-((('01_Supuestos'!K31*$I235)*'01_Supuestos'!$F$11*($H235-'01_Supuestos'!$F$9))*'01_Supuestos'!$F$12)-(('01_Supuestos'!K31*$I235)*'01_Supuestos'!$F$11*$K235)-(IF(('01_Supuestos'!K31*$I235)&gt;0,'01_Supuestos'!$F$15,0)))-($J235*'01_Supuestos'!K33)))*'01_Supuestos'!$F$16)</f>
        <v/>
      </c>
      <c r="AC235" s="109">
        <f>((('01_Supuestos'!L31*$I235)*'01_Supuestos'!$F$11*($H235-'01_Supuestos'!$F$9))-((('01_Supuestos'!L31*$I235)*'01_Supuestos'!$F$11*($H235-'01_Supuestos'!$F$9))*'01_Supuestos'!$F$12)-(('01_Supuestos'!L31*$I235)*'01_Supuestos'!$F$11*$K235)-(IF(('01_Supuestos'!L31*$I235)&gt;0,'01_Supuestos'!$F$15,0)))-((('01_Supuestos'!L31*$I235)*'01_Supuestos'!$F$11*($H235-'01_Supuestos'!$F$9))*'01_Supuestos'!$F$18)-($J235*'01_Supuestos'!L32)-(IF('01_Supuestos'!L30=MAX('01_Supuestos'!$C$30:$M$30),'01_Supuestos'!$F$19,0))-(MAX(0,(((('01_Supuestos'!L31*$I235)*'01_Supuestos'!$F$11*($H235-'01_Supuestos'!$F$9))-((('01_Supuestos'!L31*$I235)*'01_Supuestos'!$F$11*($H235-'01_Supuestos'!$F$9))*'01_Supuestos'!$F$12)-(('01_Supuestos'!L31*$I235)*'01_Supuestos'!$F$11*$K235)-(IF(('01_Supuestos'!L31*$I235)&gt;0,'01_Supuestos'!$F$15,0)))-($J235*'01_Supuestos'!L33)))*'01_Supuestos'!$F$16)</f>
        <v/>
      </c>
      <c r="AD235" s="109">
        <f>((('01_Supuestos'!M31*$I235)*'01_Supuestos'!$F$11*($H235-'01_Supuestos'!$F$9))-((('01_Supuestos'!M31*$I235)*'01_Supuestos'!$F$11*($H235-'01_Supuestos'!$F$9))*'01_Supuestos'!$F$12)-(('01_Supuestos'!M31*$I235)*'01_Supuestos'!$F$11*$K235)-(IF(('01_Supuestos'!M31*$I235)&gt;0,'01_Supuestos'!$F$15,0)))-((('01_Supuestos'!M31*$I235)*'01_Supuestos'!$F$11*($H235-'01_Supuestos'!$F$9))*'01_Supuestos'!$F$18)-($J235*'01_Supuestos'!M32)-(IF('01_Supuestos'!M30=MAX('01_Supuestos'!$C$30:$M$30),'01_Supuestos'!$F$19,0))-(MAX(0,(((('01_Supuestos'!M31*$I235)*'01_Supuestos'!$F$11*($H235-'01_Supuestos'!$F$9))-((('01_Supuestos'!M31*$I235)*'01_Supuestos'!$F$11*($H235-'01_Supuestos'!$F$9))*'01_Supuestos'!$F$12)-(('01_Supuestos'!M31*$I235)*'01_Supuestos'!$F$11*$K235)-(IF(('01_Supuestos'!M31*$I235)&gt;0,'01_Supuestos'!$F$15,0)))-($J235*'01_Supuestos'!M33)))*'01_Supuestos'!$F$16)</f>
        <v/>
      </c>
      <c r="AE235" s="109">
        <f>0</f>
        <v/>
      </c>
      <c r="AF235" s="109">
        <f>IF(S235&gt;R235,"Appraisal+Decision",IF(S235&lt;R235,"Develop Now","Indiferente"))</f>
        <v/>
      </c>
    </row>
    <row r="236">
      <c r="A236" t="n">
        <v>206</v>
      </c>
      <c r="B236" s="53">
        <f>RAND()</f>
        <v/>
      </c>
      <c r="C236" s="53">
        <f>RAND()</f>
        <v/>
      </c>
      <c r="D236" s="53">
        <f>RAND()</f>
        <v/>
      </c>
      <c r="E236" s="53">
        <f>RAND()</f>
        <v/>
      </c>
      <c r="F236" s="53">
        <f>RAND()</f>
        <v/>
      </c>
      <c r="G236" s="53">
        <f>RAND()</f>
        <v/>
      </c>
      <c r="H236" s="109">
        <f>IF(B236&lt;($B$11-$B$10)/($B$12-$B$10), $B$10+SQRT(B236*($B$11-$B$10)*($B$12-$B$10)), $B$12-SQRT((1-B236)*($B$12-$B$11)*($B$12-$B$10)))</f>
        <v/>
      </c>
      <c r="I236" s="53">
        <f>MAX(0.1,NORMINV(C236,$B$13,$B$14))</f>
        <v/>
      </c>
      <c r="J236" s="109">
        <f>'01_Supuestos'!$F$13*MAX(0.65,NORMINV(D236,1,$B$15))</f>
        <v/>
      </c>
      <c r="K236" s="109">
        <f>'01_Supuestos'!$F$14*MAX(0.6,NORMINV(E236,1,$B$16))</f>
        <v/>
      </c>
      <c r="L236" s="109">
        <f>--(F236&lt;=$B$5)</f>
        <v/>
      </c>
      <c r="M236" s="109">
        <f>IF(L236=1, IF(G236&lt;=$B$6, "+", "-"), IF(G236&lt;=(1-$B$7), "+", "-"))</f>
        <v/>
      </c>
      <c r="N236" s="110">
        <f>IF(M236="+",'05_Bayes_Arbol'!$B$16,'05_Bayes_Arbol'!$B$17)</f>
        <v/>
      </c>
      <c r="O236" s="109">
        <f>SUMPRODUCT(T236:AD236,'01_Supuestos'!$C$34:$M$34)</f>
        <v/>
      </c>
      <c r="P236" s="109">
        <f>N236*O236 + (1-N236)*$B$9</f>
        <v/>
      </c>
      <c r="Q236" s="109">
        <f>--(P236&gt;0)</f>
        <v/>
      </c>
      <c r="R236" s="109">
        <f>IF(L236=1,O236,$B$9)</f>
        <v/>
      </c>
      <c r="S236" s="109">
        <f>-$B$8 + IF(Q236=1, IF(L236=1,O236,$B$9), 0)</f>
        <v/>
      </c>
      <c r="T236" s="109">
        <f>((('01_Supuestos'!C31*$I236)*'01_Supuestos'!$F$11*($H236-'01_Supuestos'!$F$9))-((('01_Supuestos'!C31*$I236)*'01_Supuestos'!$F$11*($H236-'01_Supuestos'!$F$9))*'01_Supuestos'!$F$12)-(('01_Supuestos'!C31*$I236)*'01_Supuestos'!$F$11*$K236)-(IF(('01_Supuestos'!C31*$I236)&gt;0,'01_Supuestos'!$F$15,0)))-((('01_Supuestos'!C31*$I236)*'01_Supuestos'!$F$11*($H236-'01_Supuestos'!$F$9))*'01_Supuestos'!$F$18)-($J236*'01_Supuestos'!C32)-(IF('01_Supuestos'!C30=MAX('01_Supuestos'!$C$30:$M$30),'01_Supuestos'!$F$19,0))-(MAX(0,(((('01_Supuestos'!C31*$I236)*'01_Supuestos'!$F$11*($H236-'01_Supuestos'!$F$9))-((('01_Supuestos'!C31*$I236)*'01_Supuestos'!$F$11*($H236-'01_Supuestos'!$F$9))*'01_Supuestos'!$F$12)-(('01_Supuestos'!C31*$I236)*'01_Supuestos'!$F$11*$K236)-(IF(('01_Supuestos'!C31*$I236)&gt;0,'01_Supuestos'!$F$15,0)))-($J236*'01_Supuestos'!C33)))*'01_Supuestos'!$F$16)</f>
        <v/>
      </c>
      <c r="U236" s="109">
        <f>((('01_Supuestos'!D31*$I236)*'01_Supuestos'!$F$11*($H236-'01_Supuestos'!$F$9))-((('01_Supuestos'!D31*$I236)*'01_Supuestos'!$F$11*($H236-'01_Supuestos'!$F$9))*'01_Supuestos'!$F$12)-(('01_Supuestos'!D31*$I236)*'01_Supuestos'!$F$11*$K236)-(IF(('01_Supuestos'!D31*$I236)&gt;0,'01_Supuestos'!$F$15,0)))-((('01_Supuestos'!D31*$I236)*'01_Supuestos'!$F$11*($H236-'01_Supuestos'!$F$9))*'01_Supuestos'!$F$18)-($J236*'01_Supuestos'!D32)-(IF('01_Supuestos'!D30=MAX('01_Supuestos'!$C$30:$M$30),'01_Supuestos'!$F$19,0))-(MAX(0,(((('01_Supuestos'!D31*$I236)*'01_Supuestos'!$F$11*($H236-'01_Supuestos'!$F$9))-((('01_Supuestos'!D31*$I236)*'01_Supuestos'!$F$11*($H236-'01_Supuestos'!$F$9))*'01_Supuestos'!$F$12)-(('01_Supuestos'!D31*$I236)*'01_Supuestos'!$F$11*$K236)-(IF(('01_Supuestos'!D31*$I236)&gt;0,'01_Supuestos'!$F$15,0)))-($J236*'01_Supuestos'!D33)))*'01_Supuestos'!$F$16)</f>
        <v/>
      </c>
      <c r="V236" s="109">
        <f>((('01_Supuestos'!E31*$I236)*'01_Supuestos'!$F$11*($H236-'01_Supuestos'!$F$9))-((('01_Supuestos'!E31*$I236)*'01_Supuestos'!$F$11*($H236-'01_Supuestos'!$F$9))*'01_Supuestos'!$F$12)-(('01_Supuestos'!E31*$I236)*'01_Supuestos'!$F$11*$K236)-(IF(('01_Supuestos'!E31*$I236)&gt;0,'01_Supuestos'!$F$15,0)))-((('01_Supuestos'!E31*$I236)*'01_Supuestos'!$F$11*($H236-'01_Supuestos'!$F$9))*'01_Supuestos'!$F$18)-($J236*'01_Supuestos'!E32)-(IF('01_Supuestos'!E30=MAX('01_Supuestos'!$C$30:$M$30),'01_Supuestos'!$F$19,0))-(MAX(0,(((('01_Supuestos'!E31*$I236)*'01_Supuestos'!$F$11*($H236-'01_Supuestos'!$F$9))-((('01_Supuestos'!E31*$I236)*'01_Supuestos'!$F$11*($H236-'01_Supuestos'!$F$9))*'01_Supuestos'!$F$12)-(('01_Supuestos'!E31*$I236)*'01_Supuestos'!$F$11*$K236)-(IF(('01_Supuestos'!E31*$I236)&gt;0,'01_Supuestos'!$F$15,0)))-($J236*'01_Supuestos'!E33)))*'01_Supuestos'!$F$16)</f>
        <v/>
      </c>
      <c r="W236" s="109">
        <f>((('01_Supuestos'!F31*$I236)*'01_Supuestos'!$F$11*($H236-'01_Supuestos'!$F$9))-((('01_Supuestos'!F31*$I236)*'01_Supuestos'!$F$11*($H236-'01_Supuestos'!$F$9))*'01_Supuestos'!$F$12)-(('01_Supuestos'!F31*$I236)*'01_Supuestos'!$F$11*$K236)-(IF(('01_Supuestos'!F31*$I236)&gt;0,'01_Supuestos'!$F$15,0)))-((('01_Supuestos'!F31*$I236)*'01_Supuestos'!$F$11*($H236-'01_Supuestos'!$F$9))*'01_Supuestos'!$F$18)-($J236*'01_Supuestos'!F32)-(IF('01_Supuestos'!F30=MAX('01_Supuestos'!$C$30:$M$30),'01_Supuestos'!$F$19,0))-(MAX(0,(((('01_Supuestos'!F31*$I236)*'01_Supuestos'!$F$11*($H236-'01_Supuestos'!$F$9))-((('01_Supuestos'!F31*$I236)*'01_Supuestos'!$F$11*($H236-'01_Supuestos'!$F$9))*'01_Supuestos'!$F$12)-(('01_Supuestos'!F31*$I236)*'01_Supuestos'!$F$11*$K236)-(IF(('01_Supuestos'!F31*$I236)&gt;0,'01_Supuestos'!$F$15,0)))-($J236*'01_Supuestos'!F33)))*'01_Supuestos'!$F$16)</f>
        <v/>
      </c>
      <c r="X236" s="109">
        <f>((('01_Supuestos'!G31*$I236)*'01_Supuestos'!$F$11*($H236-'01_Supuestos'!$F$9))-((('01_Supuestos'!G31*$I236)*'01_Supuestos'!$F$11*($H236-'01_Supuestos'!$F$9))*'01_Supuestos'!$F$12)-(('01_Supuestos'!G31*$I236)*'01_Supuestos'!$F$11*$K236)-(IF(('01_Supuestos'!G31*$I236)&gt;0,'01_Supuestos'!$F$15,0)))-((('01_Supuestos'!G31*$I236)*'01_Supuestos'!$F$11*($H236-'01_Supuestos'!$F$9))*'01_Supuestos'!$F$18)-($J236*'01_Supuestos'!G32)-(IF('01_Supuestos'!G30=MAX('01_Supuestos'!$C$30:$M$30),'01_Supuestos'!$F$19,0))-(MAX(0,(((('01_Supuestos'!G31*$I236)*'01_Supuestos'!$F$11*($H236-'01_Supuestos'!$F$9))-((('01_Supuestos'!G31*$I236)*'01_Supuestos'!$F$11*($H236-'01_Supuestos'!$F$9))*'01_Supuestos'!$F$12)-(('01_Supuestos'!G31*$I236)*'01_Supuestos'!$F$11*$K236)-(IF(('01_Supuestos'!G31*$I236)&gt;0,'01_Supuestos'!$F$15,0)))-($J236*'01_Supuestos'!G33)))*'01_Supuestos'!$F$16)</f>
        <v/>
      </c>
      <c r="Y236" s="109">
        <f>((('01_Supuestos'!H31*$I236)*'01_Supuestos'!$F$11*($H236-'01_Supuestos'!$F$9))-((('01_Supuestos'!H31*$I236)*'01_Supuestos'!$F$11*($H236-'01_Supuestos'!$F$9))*'01_Supuestos'!$F$12)-(('01_Supuestos'!H31*$I236)*'01_Supuestos'!$F$11*$K236)-(IF(('01_Supuestos'!H31*$I236)&gt;0,'01_Supuestos'!$F$15,0)))-((('01_Supuestos'!H31*$I236)*'01_Supuestos'!$F$11*($H236-'01_Supuestos'!$F$9))*'01_Supuestos'!$F$18)-($J236*'01_Supuestos'!H32)-(IF('01_Supuestos'!H30=MAX('01_Supuestos'!$C$30:$M$30),'01_Supuestos'!$F$19,0))-(MAX(0,(((('01_Supuestos'!H31*$I236)*'01_Supuestos'!$F$11*($H236-'01_Supuestos'!$F$9))-((('01_Supuestos'!H31*$I236)*'01_Supuestos'!$F$11*($H236-'01_Supuestos'!$F$9))*'01_Supuestos'!$F$12)-(('01_Supuestos'!H31*$I236)*'01_Supuestos'!$F$11*$K236)-(IF(('01_Supuestos'!H31*$I236)&gt;0,'01_Supuestos'!$F$15,0)))-($J236*'01_Supuestos'!H33)))*'01_Supuestos'!$F$16)</f>
        <v/>
      </c>
      <c r="Z236" s="109">
        <f>((('01_Supuestos'!I31*$I236)*'01_Supuestos'!$F$11*($H236-'01_Supuestos'!$F$9))-((('01_Supuestos'!I31*$I236)*'01_Supuestos'!$F$11*($H236-'01_Supuestos'!$F$9))*'01_Supuestos'!$F$12)-(('01_Supuestos'!I31*$I236)*'01_Supuestos'!$F$11*$K236)-(IF(('01_Supuestos'!I31*$I236)&gt;0,'01_Supuestos'!$F$15,0)))-((('01_Supuestos'!I31*$I236)*'01_Supuestos'!$F$11*($H236-'01_Supuestos'!$F$9))*'01_Supuestos'!$F$18)-($J236*'01_Supuestos'!I32)-(IF('01_Supuestos'!I30=MAX('01_Supuestos'!$C$30:$M$30),'01_Supuestos'!$F$19,0))-(MAX(0,(((('01_Supuestos'!I31*$I236)*'01_Supuestos'!$F$11*($H236-'01_Supuestos'!$F$9))-((('01_Supuestos'!I31*$I236)*'01_Supuestos'!$F$11*($H236-'01_Supuestos'!$F$9))*'01_Supuestos'!$F$12)-(('01_Supuestos'!I31*$I236)*'01_Supuestos'!$F$11*$K236)-(IF(('01_Supuestos'!I31*$I236)&gt;0,'01_Supuestos'!$F$15,0)))-($J236*'01_Supuestos'!I33)))*'01_Supuestos'!$F$16)</f>
        <v/>
      </c>
      <c r="AA236" s="109">
        <f>((('01_Supuestos'!J31*$I236)*'01_Supuestos'!$F$11*($H236-'01_Supuestos'!$F$9))-((('01_Supuestos'!J31*$I236)*'01_Supuestos'!$F$11*($H236-'01_Supuestos'!$F$9))*'01_Supuestos'!$F$12)-(('01_Supuestos'!J31*$I236)*'01_Supuestos'!$F$11*$K236)-(IF(('01_Supuestos'!J31*$I236)&gt;0,'01_Supuestos'!$F$15,0)))-((('01_Supuestos'!J31*$I236)*'01_Supuestos'!$F$11*($H236-'01_Supuestos'!$F$9))*'01_Supuestos'!$F$18)-($J236*'01_Supuestos'!J32)-(IF('01_Supuestos'!J30=MAX('01_Supuestos'!$C$30:$M$30),'01_Supuestos'!$F$19,0))-(MAX(0,(((('01_Supuestos'!J31*$I236)*'01_Supuestos'!$F$11*($H236-'01_Supuestos'!$F$9))-((('01_Supuestos'!J31*$I236)*'01_Supuestos'!$F$11*($H236-'01_Supuestos'!$F$9))*'01_Supuestos'!$F$12)-(('01_Supuestos'!J31*$I236)*'01_Supuestos'!$F$11*$K236)-(IF(('01_Supuestos'!J31*$I236)&gt;0,'01_Supuestos'!$F$15,0)))-($J236*'01_Supuestos'!J33)))*'01_Supuestos'!$F$16)</f>
        <v/>
      </c>
      <c r="AB236" s="109">
        <f>((('01_Supuestos'!K31*$I236)*'01_Supuestos'!$F$11*($H236-'01_Supuestos'!$F$9))-((('01_Supuestos'!K31*$I236)*'01_Supuestos'!$F$11*($H236-'01_Supuestos'!$F$9))*'01_Supuestos'!$F$12)-(('01_Supuestos'!K31*$I236)*'01_Supuestos'!$F$11*$K236)-(IF(('01_Supuestos'!K31*$I236)&gt;0,'01_Supuestos'!$F$15,0)))-((('01_Supuestos'!K31*$I236)*'01_Supuestos'!$F$11*($H236-'01_Supuestos'!$F$9))*'01_Supuestos'!$F$18)-($J236*'01_Supuestos'!K32)-(IF('01_Supuestos'!K30=MAX('01_Supuestos'!$C$30:$M$30),'01_Supuestos'!$F$19,0))-(MAX(0,(((('01_Supuestos'!K31*$I236)*'01_Supuestos'!$F$11*($H236-'01_Supuestos'!$F$9))-((('01_Supuestos'!K31*$I236)*'01_Supuestos'!$F$11*($H236-'01_Supuestos'!$F$9))*'01_Supuestos'!$F$12)-(('01_Supuestos'!K31*$I236)*'01_Supuestos'!$F$11*$K236)-(IF(('01_Supuestos'!K31*$I236)&gt;0,'01_Supuestos'!$F$15,0)))-($J236*'01_Supuestos'!K33)))*'01_Supuestos'!$F$16)</f>
        <v/>
      </c>
      <c r="AC236" s="109">
        <f>((('01_Supuestos'!L31*$I236)*'01_Supuestos'!$F$11*($H236-'01_Supuestos'!$F$9))-((('01_Supuestos'!L31*$I236)*'01_Supuestos'!$F$11*($H236-'01_Supuestos'!$F$9))*'01_Supuestos'!$F$12)-(('01_Supuestos'!L31*$I236)*'01_Supuestos'!$F$11*$K236)-(IF(('01_Supuestos'!L31*$I236)&gt;0,'01_Supuestos'!$F$15,0)))-((('01_Supuestos'!L31*$I236)*'01_Supuestos'!$F$11*($H236-'01_Supuestos'!$F$9))*'01_Supuestos'!$F$18)-($J236*'01_Supuestos'!L32)-(IF('01_Supuestos'!L30=MAX('01_Supuestos'!$C$30:$M$30),'01_Supuestos'!$F$19,0))-(MAX(0,(((('01_Supuestos'!L31*$I236)*'01_Supuestos'!$F$11*($H236-'01_Supuestos'!$F$9))-((('01_Supuestos'!L31*$I236)*'01_Supuestos'!$F$11*($H236-'01_Supuestos'!$F$9))*'01_Supuestos'!$F$12)-(('01_Supuestos'!L31*$I236)*'01_Supuestos'!$F$11*$K236)-(IF(('01_Supuestos'!L31*$I236)&gt;0,'01_Supuestos'!$F$15,0)))-($J236*'01_Supuestos'!L33)))*'01_Supuestos'!$F$16)</f>
        <v/>
      </c>
      <c r="AD236" s="109">
        <f>((('01_Supuestos'!M31*$I236)*'01_Supuestos'!$F$11*($H236-'01_Supuestos'!$F$9))-((('01_Supuestos'!M31*$I236)*'01_Supuestos'!$F$11*($H236-'01_Supuestos'!$F$9))*'01_Supuestos'!$F$12)-(('01_Supuestos'!M31*$I236)*'01_Supuestos'!$F$11*$K236)-(IF(('01_Supuestos'!M31*$I236)&gt;0,'01_Supuestos'!$F$15,0)))-((('01_Supuestos'!M31*$I236)*'01_Supuestos'!$F$11*($H236-'01_Supuestos'!$F$9))*'01_Supuestos'!$F$18)-($J236*'01_Supuestos'!M32)-(IF('01_Supuestos'!M30=MAX('01_Supuestos'!$C$30:$M$30),'01_Supuestos'!$F$19,0))-(MAX(0,(((('01_Supuestos'!M31*$I236)*'01_Supuestos'!$F$11*($H236-'01_Supuestos'!$F$9))-((('01_Supuestos'!M31*$I236)*'01_Supuestos'!$F$11*($H236-'01_Supuestos'!$F$9))*'01_Supuestos'!$F$12)-(('01_Supuestos'!M31*$I236)*'01_Supuestos'!$F$11*$K236)-(IF(('01_Supuestos'!M31*$I236)&gt;0,'01_Supuestos'!$F$15,0)))-($J236*'01_Supuestos'!M33)))*'01_Supuestos'!$F$16)</f>
        <v/>
      </c>
      <c r="AE236" s="109">
        <f>0</f>
        <v/>
      </c>
      <c r="AF236" s="109">
        <f>IF(S236&gt;R236,"Appraisal+Decision",IF(S236&lt;R236,"Develop Now","Indiferente"))</f>
        <v/>
      </c>
    </row>
    <row r="237">
      <c r="A237" t="n">
        <v>207</v>
      </c>
      <c r="B237" s="53">
        <f>RAND()</f>
        <v/>
      </c>
      <c r="C237" s="53">
        <f>RAND()</f>
        <v/>
      </c>
      <c r="D237" s="53">
        <f>RAND()</f>
        <v/>
      </c>
      <c r="E237" s="53">
        <f>RAND()</f>
        <v/>
      </c>
      <c r="F237" s="53">
        <f>RAND()</f>
        <v/>
      </c>
      <c r="G237" s="53">
        <f>RAND()</f>
        <v/>
      </c>
      <c r="H237" s="109">
        <f>IF(B237&lt;($B$11-$B$10)/($B$12-$B$10), $B$10+SQRT(B237*($B$11-$B$10)*($B$12-$B$10)), $B$12-SQRT((1-B237)*($B$12-$B$11)*($B$12-$B$10)))</f>
        <v/>
      </c>
      <c r="I237" s="53">
        <f>MAX(0.1,NORMINV(C237,$B$13,$B$14))</f>
        <v/>
      </c>
      <c r="J237" s="109">
        <f>'01_Supuestos'!$F$13*MAX(0.65,NORMINV(D237,1,$B$15))</f>
        <v/>
      </c>
      <c r="K237" s="109">
        <f>'01_Supuestos'!$F$14*MAX(0.6,NORMINV(E237,1,$B$16))</f>
        <v/>
      </c>
      <c r="L237" s="109">
        <f>--(F237&lt;=$B$5)</f>
        <v/>
      </c>
      <c r="M237" s="109">
        <f>IF(L237=1, IF(G237&lt;=$B$6, "+", "-"), IF(G237&lt;=(1-$B$7), "+", "-"))</f>
        <v/>
      </c>
      <c r="N237" s="110">
        <f>IF(M237="+",'05_Bayes_Arbol'!$B$16,'05_Bayes_Arbol'!$B$17)</f>
        <v/>
      </c>
      <c r="O237" s="109">
        <f>SUMPRODUCT(T237:AD237,'01_Supuestos'!$C$34:$M$34)</f>
        <v/>
      </c>
      <c r="P237" s="109">
        <f>N237*O237 + (1-N237)*$B$9</f>
        <v/>
      </c>
      <c r="Q237" s="109">
        <f>--(P237&gt;0)</f>
        <v/>
      </c>
      <c r="R237" s="109">
        <f>IF(L237=1,O237,$B$9)</f>
        <v/>
      </c>
      <c r="S237" s="109">
        <f>-$B$8 + IF(Q237=1, IF(L237=1,O237,$B$9), 0)</f>
        <v/>
      </c>
      <c r="T237" s="109">
        <f>((('01_Supuestos'!C31*$I237)*'01_Supuestos'!$F$11*($H237-'01_Supuestos'!$F$9))-((('01_Supuestos'!C31*$I237)*'01_Supuestos'!$F$11*($H237-'01_Supuestos'!$F$9))*'01_Supuestos'!$F$12)-(('01_Supuestos'!C31*$I237)*'01_Supuestos'!$F$11*$K237)-(IF(('01_Supuestos'!C31*$I237)&gt;0,'01_Supuestos'!$F$15,0)))-((('01_Supuestos'!C31*$I237)*'01_Supuestos'!$F$11*($H237-'01_Supuestos'!$F$9))*'01_Supuestos'!$F$18)-($J237*'01_Supuestos'!C32)-(IF('01_Supuestos'!C30=MAX('01_Supuestos'!$C$30:$M$30),'01_Supuestos'!$F$19,0))-(MAX(0,(((('01_Supuestos'!C31*$I237)*'01_Supuestos'!$F$11*($H237-'01_Supuestos'!$F$9))-((('01_Supuestos'!C31*$I237)*'01_Supuestos'!$F$11*($H237-'01_Supuestos'!$F$9))*'01_Supuestos'!$F$12)-(('01_Supuestos'!C31*$I237)*'01_Supuestos'!$F$11*$K237)-(IF(('01_Supuestos'!C31*$I237)&gt;0,'01_Supuestos'!$F$15,0)))-($J237*'01_Supuestos'!C33)))*'01_Supuestos'!$F$16)</f>
        <v/>
      </c>
      <c r="U237" s="109">
        <f>((('01_Supuestos'!D31*$I237)*'01_Supuestos'!$F$11*($H237-'01_Supuestos'!$F$9))-((('01_Supuestos'!D31*$I237)*'01_Supuestos'!$F$11*($H237-'01_Supuestos'!$F$9))*'01_Supuestos'!$F$12)-(('01_Supuestos'!D31*$I237)*'01_Supuestos'!$F$11*$K237)-(IF(('01_Supuestos'!D31*$I237)&gt;0,'01_Supuestos'!$F$15,0)))-((('01_Supuestos'!D31*$I237)*'01_Supuestos'!$F$11*($H237-'01_Supuestos'!$F$9))*'01_Supuestos'!$F$18)-($J237*'01_Supuestos'!D32)-(IF('01_Supuestos'!D30=MAX('01_Supuestos'!$C$30:$M$30),'01_Supuestos'!$F$19,0))-(MAX(0,(((('01_Supuestos'!D31*$I237)*'01_Supuestos'!$F$11*($H237-'01_Supuestos'!$F$9))-((('01_Supuestos'!D31*$I237)*'01_Supuestos'!$F$11*($H237-'01_Supuestos'!$F$9))*'01_Supuestos'!$F$12)-(('01_Supuestos'!D31*$I237)*'01_Supuestos'!$F$11*$K237)-(IF(('01_Supuestos'!D31*$I237)&gt;0,'01_Supuestos'!$F$15,0)))-($J237*'01_Supuestos'!D33)))*'01_Supuestos'!$F$16)</f>
        <v/>
      </c>
      <c r="V237" s="109">
        <f>((('01_Supuestos'!E31*$I237)*'01_Supuestos'!$F$11*($H237-'01_Supuestos'!$F$9))-((('01_Supuestos'!E31*$I237)*'01_Supuestos'!$F$11*($H237-'01_Supuestos'!$F$9))*'01_Supuestos'!$F$12)-(('01_Supuestos'!E31*$I237)*'01_Supuestos'!$F$11*$K237)-(IF(('01_Supuestos'!E31*$I237)&gt;0,'01_Supuestos'!$F$15,0)))-((('01_Supuestos'!E31*$I237)*'01_Supuestos'!$F$11*($H237-'01_Supuestos'!$F$9))*'01_Supuestos'!$F$18)-($J237*'01_Supuestos'!E32)-(IF('01_Supuestos'!E30=MAX('01_Supuestos'!$C$30:$M$30),'01_Supuestos'!$F$19,0))-(MAX(0,(((('01_Supuestos'!E31*$I237)*'01_Supuestos'!$F$11*($H237-'01_Supuestos'!$F$9))-((('01_Supuestos'!E31*$I237)*'01_Supuestos'!$F$11*($H237-'01_Supuestos'!$F$9))*'01_Supuestos'!$F$12)-(('01_Supuestos'!E31*$I237)*'01_Supuestos'!$F$11*$K237)-(IF(('01_Supuestos'!E31*$I237)&gt;0,'01_Supuestos'!$F$15,0)))-($J237*'01_Supuestos'!E33)))*'01_Supuestos'!$F$16)</f>
        <v/>
      </c>
      <c r="W237" s="109">
        <f>((('01_Supuestos'!F31*$I237)*'01_Supuestos'!$F$11*($H237-'01_Supuestos'!$F$9))-((('01_Supuestos'!F31*$I237)*'01_Supuestos'!$F$11*($H237-'01_Supuestos'!$F$9))*'01_Supuestos'!$F$12)-(('01_Supuestos'!F31*$I237)*'01_Supuestos'!$F$11*$K237)-(IF(('01_Supuestos'!F31*$I237)&gt;0,'01_Supuestos'!$F$15,0)))-((('01_Supuestos'!F31*$I237)*'01_Supuestos'!$F$11*($H237-'01_Supuestos'!$F$9))*'01_Supuestos'!$F$18)-($J237*'01_Supuestos'!F32)-(IF('01_Supuestos'!F30=MAX('01_Supuestos'!$C$30:$M$30),'01_Supuestos'!$F$19,0))-(MAX(0,(((('01_Supuestos'!F31*$I237)*'01_Supuestos'!$F$11*($H237-'01_Supuestos'!$F$9))-((('01_Supuestos'!F31*$I237)*'01_Supuestos'!$F$11*($H237-'01_Supuestos'!$F$9))*'01_Supuestos'!$F$12)-(('01_Supuestos'!F31*$I237)*'01_Supuestos'!$F$11*$K237)-(IF(('01_Supuestos'!F31*$I237)&gt;0,'01_Supuestos'!$F$15,0)))-($J237*'01_Supuestos'!F33)))*'01_Supuestos'!$F$16)</f>
        <v/>
      </c>
      <c r="X237" s="109">
        <f>((('01_Supuestos'!G31*$I237)*'01_Supuestos'!$F$11*($H237-'01_Supuestos'!$F$9))-((('01_Supuestos'!G31*$I237)*'01_Supuestos'!$F$11*($H237-'01_Supuestos'!$F$9))*'01_Supuestos'!$F$12)-(('01_Supuestos'!G31*$I237)*'01_Supuestos'!$F$11*$K237)-(IF(('01_Supuestos'!G31*$I237)&gt;0,'01_Supuestos'!$F$15,0)))-((('01_Supuestos'!G31*$I237)*'01_Supuestos'!$F$11*($H237-'01_Supuestos'!$F$9))*'01_Supuestos'!$F$18)-($J237*'01_Supuestos'!G32)-(IF('01_Supuestos'!G30=MAX('01_Supuestos'!$C$30:$M$30),'01_Supuestos'!$F$19,0))-(MAX(0,(((('01_Supuestos'!G31*$I237)*'01_Supuestos'!$F$11*($H237-'01_Supuestos'!$F$9))-((('01_Supuestos'!G31*$I237)*'01_Supuestos'!$F$11*($H237-'01_Supuestos'!$F$9))*'01_Supuestos'!$F$12)-(('01_Supuestos'!G31*$I237)*'01_Supuestos'!$F$11*$K237)-(IF(('01_Supuestos'!G31*$I237)&gt;0,'01_Supuestos'!$F$15,0)))-($J237*'01_Supuestos'!G33)))*'01_Supuestos'!$F$16)</f>
        <v/>
      </c>
      <c r="Y237" s="109">
        <f>((('01_Supuestos'!H31*$I237)*'01_Supuestos'!$F$11*($H237-'01_Supuestos'!$F$9))-((('01_Supuestos'!H31*$I237)*'01_Supuestos'!$F$11*($H237-'01_Supuestos'!$F$9))*'01_Supuestos'!$F$12)-(('01_Supuestos'!H31*$I237)*'01_Supuestos'!$F$11*$K237)-(IF(('01_Supuestos'!H31*$I237)&gt;0,'01_Supuestos'!$F$15,0)))-((('01_Supuestos'!H31*$I237)*'01_Supuestos'!$F$11*($H237-'01_Supuestos'!$F$9))*'01_Supuestos'!$F$18)-($J237*'01_Supuestos'!H32)-(IF('01_Supuestos'!H30=MAX('01_Supuestos'!$C$30:$M$30),'01_Supuestos'!$F$19,0))-(MAX(0,(((('01_Supuestos'!H31*$I237)*'01_Supuestos'!$F$11*($H237-'01_Supuestos'!$F$9))-((('01_Supuestos'!H31*$I237)*'01_Supuestos'!$F$11*($H237-'01_Supuestos'!$F$9))*'01_Supuestos'!$F$12)-(('01_Supuestos'!H31*$I237)*'01_Supuestos'!$F$11*$K237)-(IF(('01_Supuestos'!H31*$I237)&gt;0,'01_Supuestos'!$F$15,0)))-($J237*'01_Supuestos'!H33)))*'01_Supuestos'!$F$16)</f>
        <v/>
      </c>
      <c r="Z237" s="109">
        <f>((('01_Supuestos'!I31*$I237)*'01_Supuestos'!$F$11*($H237-'01_Supuestos'!$F$9))-((('01_Supuestos'!I31*$I237)*'01_Supuestos'!$F$11*($H237-'01_Supuestos'!$F$9))*'01_Supuestos'!$F$12)-(('01_Supuestos'!I31*$I237)*'01_Supuestos'!$F$11*$K237)-(IF(('01_Supuestos'!I31*$I237)&gt;0,'01_Supuestos'!$F$15,0)))-((('01_Supuestos'!I31*$I237)*'01_Supuestos'!$F$11*($H237-'01_Supuestos'!$F$9))*'01_Supuestos'!$F$18)-($J237*'01_Supuestos'!I32)-(IF('01_Supuestos'!I30=MAX('01_Supuestos'!$C$30:$M$30),'01_Supuestos'!$F$19,0))-(MAX(0,(((('01_Supuestos'!I31*$I237)*'01_Supuestos'!$F$11*($H237-'01_Supuestos'!$F$9))-((('01_Supuestos'!I31*$I237)*'01_Supuestos'!$F$11*($H237-'01_Supuestos'!$F$9))*'01_Supuestos'!$F$12)-(('01_Supuestos'!I31*$I237)*'01_Supuestos'!$F$11*$K237)-(IF(('01_Supuestos'!I31*$I237)&gt;0,'01_Supuestos'!$F$15,0)))-($J237*'01_Supuestos'!I33)))*'01_Supuestos'!$F$16)</f>
        <v/>
      </c>
      <c r="AA237" s="109">
        <f>((('01_Supuestos'!J31*$I237)*'01_Supuestos'!$F$11*($H237-'01_Supuestos'!$F$9))-((('01_Supuestos'!J31*$I237)*'01_Supuestos'!$F$11*($H237-'01_Supuestos'!$F$9))*'01_Supuestos'!$F$12)-(('01_Supuestos'!J31*$I237)*'01_Supuestos'!$F$11*$K237)-(IF(('01_Supuestos'!J31*$I237)&gt;0,'01_Supuestos'!$F$15,0)))-((('01_Supuestos'!J31*$I237)*'01_Supuestos'!$F$11*($H237-'01_Supuestos'!$F$9))*'01_Supuestos'!$F$18)-($J237*'01_Supuestos'!J32)-(IF('01_Supuestos'!J30=MAX('01_Supuestos'!$C$30:$M$30),'01_Supuestos'!$F$19,0))-(MAX(0,(((('01_Supuestos'!J31*$I237)*'01_Supuestos'!$F$11*($H237-'01_Supuestos'!$F$9))-((('01_Supuestos'!J31*$I237)*'01_Supuestos'!$F$11*($H237-'01_Supuestos'!$F$9))*'01_Supuestos'!$F$12)-(('01_Supuestos'!J31*$I237)*'01_Supuestos'!$F$11*$K237)-(IF(('01_Supuestos'!J31*$I237)&gt;0,'01_Supuestos'!$F$15,0)))-($J237*'01_Supuestos'!J33)))*'01_Supuestos'!$F$16)</f>
        <v/>
      </c>
      <c r="AB237" s="109">
        <f>((('01_Supuestos'!K31*$I237)*'01_Supuestos'!$F$11*($H237-'01_Supuestos'!$F$9))-((('01_Supuestos'!K31*$I237)*'01_Supuestos'!$F$11*($H237-'01_Supuestos'!$F$9))*'01_Supuestos'!$F$12)-(('01_Supuestos'!K31*$I237)*'01_Supuestos'!$F$11*$K237)-(IF(('01_Supuestos'!K31*$I237)&gt;0,'01_Supuestos'!$F$15,0)))-((('01_Supuestos'!K31*$I237)*'01_Supuestos'!$F$11*($H237-'01_Supuestos'!$F$9))*'01_Supuestos'!$F$18)-($J237*'01_Supuestos'!K32)-(IF('01_Supuestos'!K30=MAX('01_Supuestos'!$C$30:$M$30),'01_Supuestos'!$F$19,0))-(MAX(0,(((('01_Supuestos'!K31*$I237)*'01_Supuestos'!$F$11*($H237-'01_Supuestos'!$F$9))-((('01_Supuestos'!K31*$I237)*'01_Supuestos'!$F$11*($H237-'01_Supuestos'!$F$9))*'01_Supuestos'!$F$12)-(('01_Supuestos'!K31*$I237)*'01_Supuestos'!$F$11*$K237)-(IF(('01_Supuestos'!K31*$I237)&gt;0,'01_Supuestos'!$F$15,0)))-($J237*'01_Supuestos'!K33)))*'01_Supuestos'!$F$16)</f>
        <v/>
      </c>
      <c r="AC237" s="109">
        <f>((('01_Supuestos'!L31*$I237)*'01_Supuestos'!$F$11*($H237-'01_Supuestos'!$F$9))-((('01_Supuestos'!L31*$I237)*'01_Supuestos'!$F$11*($H237-'01_Supuestos'!$F$9))*'01_Supuestos'!$F$12)-(('01_Supuestos'!L31*$I237)*'01_Supuestos'!$F$11*$K237)-(IF(('01_Supuestos'!L31*$I237)&gt;0,'01_Supuestos'!$F$15,0)))-((('01_Supuestos'!L31*$I237)*'01_Supuestos'!$F$11*($H237-'01_Supuestos'!$F$9))*'01_Supuestos'!$F$18)-($J237*'01_Supuestos'!L32)-(IF('01_Supuestos'!L30=MAX('01_Supuestos'!$C$30:$M$30),'01_Supuestos'!$F$19,0))-(MAX(0,(((('01_Supuestos'!L31*$I237)*'01_Supuestos'!$F$11*($H237-'01_Supuestos'!$F$9))-((('01_Supuestos'!L31*$I237)*'01_Supuestos'!$F$11*($H237-'01_Supuestos'!$F$9))*'01_Supuestos'!$F$12)-(('01_Supuestos'!L31*$I237)*'01_Supuestos'!$F$11*$K237)-(IF(('01_Supuestos'!L31*$I237)&gt;0,'01_Supuestos'!$F$15,0)))-($J237*'01_Supuestos'!L33)))*'01_Supuestos'!$F$16)</f>
        <v/>
      </c>
      <c r="AD237" s="109">
        <f>((('01_Supuestos'!M31*$I237)*'01_Supuestos'!$F$11*($H237-'01_Supuestos'!$F$9))-((('01_Supuestos'!M31*$I237)*'01_Supuestos'!$F$11*($H237-'01_Supuestos'!$F$9))*'01_Supuestos'!$F$12)-(('01_Supuestos'!M31*$I237)*'01_Supuestos'!$F$11*$K237)-(IF(('01_Supuestos'!M31*$I237)&gt;0,'01_Supuestos'!$F$15,0)))-((('01_Supuestos'!M31*$I237)*'01_Supuestos'!$F$11*($H237-'01_Supuestos'!$F$9))*'01_Supuestos'!$F$18)-($J237*'01_Supuestos'!M32)-(IF('01_Supuestos'!M30=MAX('01_Supuestos'!$C$30:$M$30),'01_Supuestos'!$F$19,0))-(MAX(0,(((('01_Supuestos'!M31*$I237)*'01_Supuestos'!$F$11*($H237-'01_Supuestos'!$F$9))-((('01_Supuestos'!M31*$I237)*'01_Supuestos'!$F$11*($H237-'01_Supuestos'!$F$9))*'01_Supuestos'!$F$12)-(('01_Supuestos'!M31*$I237)*'01_Supuestos'!$F$11*$K237)-(IF(('01_Supuestos'!M31*$I237)&gt;0,'01_Supuestos'!$F$15,0)))-($J237*'01_Supuestos'!M33)))*'01_Supuestos'!$F$16)</f>
        <v/>
      </c>
      <c r="AE237" s="109">
        <f>0</f>
        <v/>
      </c>
      <c r="AF237" s="109">
        <f>IF(S237&gt;R237,"Appraisal+Decision",IF(S237&lt;R237,"Develop Now","Indiferente"))</f>
        <v/>
      </c>
    </row>
    <row r="238">
      <c r="A238" t="n">
        <v>208</v>
      </c>
      <c r="B238" s="53">
        <f>RAND()</f>
        <v/>
      </c>
      <c r="C238" s="53">
        <f>RAND()</f>
        <v/>
      </c>
      <c r="D238" s="53">
        <f>RAND()</f>
        <v/>
      </c>
      <c r="E238" s="53">
        <f>RAND()</f>
        <v/>
      </c>
      <c r="F238" s="53">
        <f>RAND()</f>
        <v/>
      </c>
      <c r="G238" s="53">
        <f>RAND()</f>
        <v/>
      </c>
      <c r="H238" s="109">
        <f>IF(B238&lt;($B$11-$B$10)/($B$12-$B$10), $B$10+SQRT(B238*($B$11-$B$10)*($B$12-$B$10)), $B$12-SQRT((1-B238)*($B$12-$B$11)*($B$12-$B$10)))</f>
        <v/>
      </c>
      <c r="I238" s="53">
        <f>MAX(0.1,NORMINV(C238,$B$13,$B$14))</f>
        <v/>
      </c>
      <c r="J238" s="109">
        <f>'01_Supuestos'!$F$13*MAX(0.65,NORMINV(D238,1,$B$15))</f>
        <v/>
      </c>
      <c r="K238" s="109">
        <f>'01_Supuestos'!$F$14*MAX(0.6,NORMINV(E238,1,$B$16))</f>
        <v/>
      </c>
      <c r="L238" s="109">
        <f>--(F238&lt;=$B$5)</f>
        <v/>
      </c>
      <c r="M238" s="109">
        <f>IF(L238=1, IF(G238&lt;=$B$6, "+", "-"), IF(G238&lt;=(1-$B$7), "+", "-"))</f>
        <v/>
      </c>
      <c r="N238" s="110">
        <f>IF(M238="+",'05_Bayes_Arbol'!$B$16,'05_Bayes_Arbol'!$B$17)</f>
        <v/>
      </c>
      <c r="O238" s="109">
        <f>SUMPRODUCT(T238:AD238,'01_Supuestos'!$C$34:$M$34)</f>
        <v/>
      </c>
      <c r="P238" s="109">
        <f>N238*O238 + (1-N238)*$B$9</f>
        <v/>
      </c>
      <c r="Q238" s="109">
        <f>--(P238&gt;0)</f>
        <v/>
      </c>
      <c r="R238" s="109">
        <f>IF(L238=1,O238,$B$9)</f>
        <v/>
      </c>
      <c r="S238" s="109">
        <f>-$B$8 + IF(Q238=1, IF(L238=1,O238,$B$9), 0)</f>
        <v/>
      </c>
      <c r="T238" s="109">
        <f>((('01_Supuestos'!C31*$I238)*'01_Supuestos'!$F$11*($H238-'01_Supuestos'!$F$9))-((('01_Supuestos'!C31*$I238)*'01_Supuestos'!$F$11*($H238-'01_Supuestos'!$F$9))*'01_Supuestos'!$F$12)-(('01_Supuestos'!C31*$I238)*'01_Supuestos'!$F$11*$K238)-(IF(('01_Supuestos'!C31*$I238)&gt;0,'01_Supuestos'!$F$15,0)))-((('01_Supuestos'!C31*$I238)*'01_Supuestos'!$F$11*($H238-'01_Supuestos'!$F$9))*'01_Supuestos'!$F$18)-($J238*'01_Supuestos'!C32)-(IF('01_Supuestos'!C30=MAX('01_Supuestos'!$C$30:$M$30),'01_Supuestos'!$F$19,0))-(MAX(0,(((('01_Supuestos'!C31*$I238)*'01_Supuestos'!$F$11*($H238-'01_Supuestos'!$F$9))-((('01_Supuestos'!C31*$I238)*'01_Supuestos'!$F$11*($H238-'01_Supuestos'!$F$9))*'01_Supuestos'!$F$12)-(('01_Supuestos'!C31*$I238)*'01_Supuestos'!$F$11*$K238)-(IF(('01_Supuestos'!C31*$I238)&gt;0,'01_Supuestos'!$F$15,0)))-($J238*'01_Supuestos'!C33)))*'01_Supuestos'!$F$16)</f>
        <v/>
      </c>
      <c r="U238" s="109">
        <f>((('01_Supuestos'!D31*$I238)*'01_Supuestos'!$F$11*($H238-'01_Supuestos'!$F$9))-((('01_Supuestos'!D31*$I238)*'01_Supuestos'!$F$11*($H238-'01_Supuestos'!$F$9))*'01_Supuestos'!$F$12)-(('01_Supuestos'!D31*$I238)*'01_Supuestos'!$F$11*$K238)-(IF(('01_Supuestos'!D31*$I238)&gt;0,'01_Supuestos'!$F$15,0)))-((('01_Supuestos'!D31*$I238)*'01_Supuestos'!$F$11*($H238-'01_Supuestos'!$F$9))*'01_Supuestos'!$F$18)-($J238*'01_Supuestos'!D32)-(IF('01_Supuestos'!D30=MAX('01_Supuestos'!$C$30:$M$30),'01_Supuestos'!$F$19,0))-(MAX(0,(((('01_Supuestos'!D31*$I238)*'01_Supuestos'!$F$11*($H238-'01_Supuestos'!$F$9))-((('01_Supuestos'!D31*$I238)*'01_Supuestos'!$F$11*($H238-'01_Supuestos'!$F$9))*'01_Supuestos'!$F$12)-(('01_Supuestos'!D31*$I238)*'01_Supuestos'!$F$11*$K238)-(IF(('01_Supuestos'!D31*$I238)&gt;0,'01_Supuestos'!$F$15,0)))-($J238*'01_Supuestos'!D33)))*'01_Supuestos'!$F$16)</f>
        <v/>
      </c>
      <c r="V238" s="109">
        <f>((('01_Supuestos'!E31*$I238)*'01_Supuestos'!$F$11*($H238-'01_Supuestos'!$F$9))-((('01_Supuestos'!E31*$I238)*'01_Supuestos'!$F$11*($H238-'01_Supuestos'!$F$9))*'01_Supuestos'!$F$12)-(('01_Supuestos'!E31*$I238)*'01_Supuestos'!$F$11*$K238)-(IF(('01_Supuestos'!E31*$I238)&gt;0,'01_Supuestos'!$F$15,0)))-((('01_Supuestos'!E31*$I238)*'01_Supuestos'!$F$11*($H238-'01_Supuestos'!$F$9))*'01_Supuestos'!$F$18)-($J238*'01_Supuestos'!E32)-(IF('01_Supuestos'!E30=MAX('01_Supuestos'!$C$30:$M$30),'01_Supuestos'!$F$19,0))-(MAX(0,(((('01_Supuestos'!E31*$I238)*'01_Supuestos'!$F$11*($H238-'01_Supuestos'!$F$9))-((('01_Supuestos'!E31*$I238)*'01_Supuestos'!$F$11*($H238-'01_Supuestos'!$F$9))*'01_Supuestos'!$F$12)-(('01_Supuestos'!E31*$I238)*'01_Supuestos'!$F$11*$K238)-(IF(('01_Supuestos'!E31*$I238)&gt;0,'01_Supuestos'!$F$15,0)))-($J238*'01_Supuestos'!E33)))*'01_Supuestos'!$F$16)</f>
        <v/>
      </c>
      <c r="W238" s="109">
        <f>((('01_Supuestos'!F31*$I238)*'01_Supuestos'!$F$11*($H238-'01_Supuestos'!$F$9))-((('01_Supuestos'!F31*$I238)*'01_Supuestos'!$F$11*($H238-'01_Supuestos'!$F$9))*'01_Supuestos'!$F$12)-(('01_Supuestos'!F31*$I238)*'01_Supuestos'!$F$11*$K238)-(IF(('01_Supuestos'!F31*$I238)&gt;0,'01_Supuestos'!$F$15,0)))-((('01_Supuestos'!F31*$I238)*'01_Supuestos'!$F$11*($H238-'01_Supuestos'!$F$9))*'01_Supuestos'!$F$18)-($J238*'01_Supuestos'!F32)-(IF('01_Supuestos'!F30=MAX('01_Supuestos'!$C$30:$M$30),'01_Supuestos'!$F$19,0))-(MAX(0,(((('01_Supuestos'!F31*$I238)*'01_Supuestos'!$F$11*($H238-'01_Supuestos'!$F$9))-((('01_Supuestos'!F31*$I238)*'01_Supuestos'!$F$11*($H238-'01_Supuestos'!$F$9))*'01_Supuestos'!$F$12)-(('01_Supuestos'!F31*$I238)*'01_Supuestos'!$F$11*$K238)-(IF(('01_Supuestos'!F31*$I238)&gt;0,'01_Supuestos'!$F$15,0)))-($J238*'01_Supuestos'!F33)))*'01_Supuestos'!$F$16)</f>
        <v/>
      </c>
      <c r="X238" s="109">
        <f>((('01_Supuestos'!G31*$I238)*'01_Supuestos'!$F$11*($H238-'01_Supuestos'!$F$9))-((('01_Supuestos'!G31*$I238)*'01_Supuestos'!$F$11*($H238-'01_Supuestos'!$F$9))*'01_Supuestos'!$F$12)-(('01_Supuestos'!G31*$I238)*'01_Supuestos'!$F$11*$K238)-(IF(('01_Supuestos'!G31*$I238)&gt;0,'01_Supuestos'!$F$15,0)))-((('01_Supuestos'!G31*$I238)*'01_Supuestos'!$F$11*($H238-'01_Supuestos'!$F$9))*'01_Supuestos'!$F$18)-($J238*'01_Supuestos'!G32)-(IF('01_Supuestos'!G30=MAX('01_Supuestos'!$C$30:$M$30),'01_Supuestos'!$F$19,0))-(MAX(0,(((('01_Supuestos'!G31*$I238)*'01_Supuestos'!$F$11*($H238-'01_Supuestos'!$F$9))-((('01_Supuestos'!G31*$I238)*'01_Supuestos'!$F$11*($H238-'01_Supuestos'!$F$9))*'01_Supuestos'!$F$12)-(('01_Supuestos'!G31*$I238)*'01_Supuestos'!$F$11*$K238)-(IF(('01_Supuestos'!G31*$I238)&gt;0,'01_Supuestos'!$F$15,0)))-($J238*'01_Supuestos'!G33)))*'01_Supuestos'!$F$16)</f>
        <v/>
      </c>
      <c r="Y238" s="109">
        <f>((('01_Supuestos'!H31*$I238)*'01_Supuestos'!$F$11*($H238-'01_Supuestos'!$F$9))-((('01_Supuestos'!H31*$I238)*'01_Supuestos'!$F$11*($H238-'01_Supuestos'!$F$9))*'01_Supuestos'!$F$12)-(('01_Supuestos'!H31*$I238)*'01_Supuestos'!$F$11*$K238)-(IF(('01_Supuestos'!H31*$I238)&gt;0,'01_Supuestos'!$F$15,0)))-((('01_Supuestos'!H31*$I238)*'01_Supuestos'!$F$11*($H238-'01_Supuestos'!$F$9))*'01_Supuestos'!$F$18)-($J238*'01_Supuestos'!H32)-(IF('01_Supuestos'!H30=MAX('01_Supuestos'!$C$30:$M$30),'01_Supuestos'!$F$19,0))-(MAX(0,(((('01_Supuestos'!H31*$I238)*'01_Supuestos'!$F$11*($H238-'01_Supuestos'!$F$9))-((('01_Supuestos'!H31*$I238)*'01_Supuestos'!$F$11*($H238-'01_Supuestos'!$F$9))*'01_Supuestos'!$F$12)-(('01_Supuestos'!H31*$I238)*'01_Supuestos'!$F$11*$K238)-(IF(('01_Supuestos'!H31*$I238)&gt;0,'01_Supuestos'!$F$15,0)))-($J238*'01_Supuestos'!H33)))*'01_Supuestos'!$F$16)</f>
        <v/>
      </c>
      <c r="Z238" s="109">
        <f>((('01_Supuestos'!I31*$I238)*'01_Supuestos'!$F$11*($H238-'01_Supuestos'!$F$9))-((('01_Supuestos'!I31*$I238)*'01_Supuestos'!$F$11*($H238-'01_Supuestos'!$F$9))*'01_Supuestos'!$F$12)-(('01_Supuestos'!I31*$I238)*'01_Supuestos'!$F$11*$K238)-(IF(('01_Supuestos'!I31*$I238)&gt;0,'01_Supuestos'!$F$15,0)))-((('01_Supuestos'!I31*$I238)*'01_Supuestos'!$F$11*($H238-'01_Supuestos'!$F$9))*'01_Supuestos'!$F$18)-($J238*'01_Supuestos'!I32)-(IF('01_Supuestos'!I30=MAX('01_Supuestos'!$C$30:$M$30),'01_Supuestos'!$F$19,0))-(MAX(0,(((('01_Supuestos'!I31*$I238)*'01_Supuestos'!$F$11*($H238-'01_Supuestos'!$F$9))-((('01_Supuestos'!I31*$I238)*'01_Supuestos'!$F$11*($H238-'01_Supuestos'!$F$9))*'01_Supuestos'!$F$12)-(('01_Supuestos'!I31*$I238)*'01_Supuestos'!$F$11*$K238)-(IF(('01_Supuestos'!I31*$I238)&gt;0,'01_Supuestos'!$F$15,0)))-($J238*'01_Supuestos'!I33)))*'01_Supuestos'!$F$16)</f>
        <v/>
      </c>
      <c r="AA238" s="109">
        <f>((('01_Supuestos'!J31*$I238)*'01_Supuestos'!$F$11*($H238-'01_Supuestos'!$F$9))-((('01_Supuestos'!J31*$I238)*'01_Supuestos'!$F$11*($H238-'01_Supuestos'!$F$9))*'01_Supuestos'!$F$12)-(('01_Supuestos'!J31*$I238)*'01_Supuestos'!$F$11*$K238)-(IF(('01_Supuestos'!J31*$I238)&gt;0,'01_Supuestos'!$F$15,0)))-((('01_Supuestos'!J31*$I238)*'01_Supuestos'!$F$11*($H238-'01_Supuestos'!$F$9))*'01_Supuestos'!$F$18)-($J238*'01_Supuestos'!J32)-(IF('01_Supuestos'!J30=MAX('01_Supuestos'!$C$30:$M$30),'01_Supuestos'!$F$19,0))-(MAX(0,(((('01_Supuestos'!J31*$I238)*'01_Supuestos'!$F$11*($H238-'01_Supuestos'!$F$9))-((('01_Supuestos'!J31*$I238)*'01_Supuestos'!$F$11*($H238-'01_Supuestos'!$F$9))*'01_Supuestos'!$F$12)-(('01_Supuestos'!J31*$I238)*'01_Supuestos'!$F$11*$K238)-(IF(('01_Supuestos'!J31*$I238)&gt;0,'01_Supuestos'!$F$15,0)))-($J238*'01_Supuestos'!J33)))*'01_Supuestos'!$F$16)</f>
        <v/>
      </c>
      <c r="AB238" s="109">
        <f>((('01_Supuestos'!K31*$I238)*'01_Supuestos'!$F$11*($H238-'01_Supuestos'!$F$9))-((('01_Supuestos'!K31*$I238)*'01_Supuestos'!$F$11*($H238-'01_Supuestos'!$F$9))*'01_Supuestos'!$F$12)-(('01_Supuestos'!K31*$I238)*'01_Supuestos'!$F$11*$K238)-(IF(('01_Supuestos'!K31*$I238)&gt;0,'01_Supuestos'!$F$15,0)))-((('01_Supuestos'!K31*$I238)*'01_Supuestos'!$F$11*($H238-'01_Supuestos'!$F$9))*'01_Supuestos'!$F$18)-($J238*'01_Supuestos'!K32)-(IF('01_Supuestos'!K30=MAX('01_Supuestos'!$C$30:$M$30),'01_Supuestos'!$F$19,0))-(MAX(0,(((('01_Supuestos'!K31*$I238)*'01_Supuestos'!$F$11*($H238-'01_Supuestos'!$F$9))-((('01_Supuestos'!K31*$I238)*'01_Supuestos'!$F$11*($H238-'01_Supuestos'!$F$9))*'01_Supuestos'!$F$12)-(('01_Supuestos'!K31*$I238)*'01_Supuestos'!$F$11*$K238)-(IF(('01_Supuestos'!K31*$I238)&gt;0,'01_Supuestos'!$F$15,0)))-($J238*'01_Supuestos'!K33)))*'01_Supuestos'!$F$16)</f>
        <v/>
      </c>
      <c r="AC238" s="109">
        <f>((('01_Supuestos'!L31*$I238)*'01_Supuestos'!$F$11*($H238-'01_Supuestos'!$F$9))-((('01_Supuestos'!L31*$I238)*'01_Supuestos'!$F$11*($H238-'01_Supuestos'!$F$9))*'01_Supuestos'!$F$12)-(('01_Supuestos'!L31*$I238)*'01_Supuestos'!$F$11*$K238)-(IF(('01_Supuestos'!L31*$I238)&gt;0,'01_Supuestos'!$F$15,0)))-((('01_Supuestos'!L31*$I238)*'01_Supuestos'!$F$11*($H238-'01_Supuestos'!$F$9))*'01_Supuestos'!$F$18)-($J238*'01_Supuestos'!L32)-(IF('01_Supuestos'!L30=MAX('01_Supuestos'!$C$30:$M$30),'01_Supuestos'!$F$19,0))-(MAX(0,(((('01_Supuestos'!L31*$I238)*'01_Supuestos'!$F$11*($H238-'01_Supuestos'!$F$9))-((('01_Supuestos'!L31*$I238)*'01_Supuestos'!$F$11*($H238-'01_Supuestos'!$F$9))*'01_Supuestos'!$F$12)-(('01_Supuestos'!L31*$I238)*'01_Supuestos'!$F$11*$K238)-(IF(('01_Supuestos'!L31*$I238)&gt;0,'01_Supuestos'!$F$15,0)))-($J238*'01_Supuestos'!L33)))*'01_Supuestos'!$F$16)</f>
        <v/>
      </c>
      <c r="AD238" s="109">
        <f>((('01_Supuestos'!M31*$I238)*'01_Supuestos'!$F$11*($H238-'01_Supuestos'!$F$9))-((('01_Supuestos'!M31*$I238)*'01_Supuestos'!$F$11*($H238-'01_Supuestos'!$F$9))*'01_Supuestos'!$F$12)-(('01_Supuestos'!M31*$I238)*'01_Supuestos'!$F$11*$K238)-(IF(('01_Supuestos'!M31*$I238)&gt;0,'01_Supuestos'!$F$15,0)))-((('01_Supuestos'!M31*$I238)*'01_Supuestos'!$F$11*($H238-'01_Supuestos'!$F$9))*'01_Supuestos'!$F$18)-($J238*'01_Supuestos'!M32)-(IF('01_Supuestos'!M30=MAX('01_Supuestos'!$C$30:$M$30),'01_Supuestos'!$F$19,0))-(MAX(0,(((('01_Supuestos'!M31*$I238)*'01_Supuestos'!$F$11*($H238-'01_Supuestos'!$F$9))-((('01_Supuestos'!M31*$I238)*'01_Supuestos'!$F$11*($H238-'01_Supuestos'!$F$9))*'01_Supuestos'!$F$12)-(('01_Supuestos'!M31*$I238)*'01_Supuestos'!$F$11*$K238)-(IF(('01_Supuestos'!M31*$I238)&gt;0,'01_Supuestos'!$F$15,0)))-($J238*'01_Supuestos'!M33)))*'01_Supuestos'!$F$16)</f>
        <v/>
      </c>
      <c r="AE238" s="109">
        <f>0</f>
        <v/>
      </c>
      <c r="AF238" s="109">
        <f>IF(S238&gt;R238,"Appraisal+Decision",IF(S238&lt;R238,"Develop Now","Indiferente"))</f>
        <v/>
      </c>
    </row>
    <row r="239">
      <c r="A239" t="n">
        <v>209</v>
      </c>
      <c r="B239" s="53">
        <f>RAND()</f>
        <v/>
      </c>
      <c r="C239" s="53">
        <f>RAND()</f>
        <v/>
      </c>
      <c r="D239" s="53">
        <f>RAND()</f>
        <v/>
      </c>
      <c r="E239" s="53">
        <f>RAND()</f>
        <v/>
      </c>
      <c r="F239" s="53">
        <f>RAND()</f>
        <v/>
      </c>
      <c r="G239" s="53">
        <f>RAND()</f>
        <v/>
      </c>
      <c r="H239" s="109">
        <f>IF(B239&lt;($B$11-$B$10)/($B$12-$B$10), $B$10+SQRT(B239*($B$11-$B$10)*($B$12-$B$10)), $B$12-SQRT((1-B239)*($B$12-$B$11)*($B$12-$B$10)))</f>
        <v/>
      </c>
      <c r="I239" s="53">
        <f>MAX(0.1,NORMINV(C239,$B$13,$B$14))</f>
        <v/>
      </c>
      <c r="J239" s="109">
        <f>'01_Supuestos'!$F$13*MAX(0.65,NORMINV(D239,1,$B$15))</f>
        <v/>
      </c>
      <c r="K239" s="109">
        <f>'01_Supuestos'!$F$14*MAX(0.6,NORMINV(E239,1,$B$16))</f>
        <v/>
      </c>
      <c r="L239" s="109">
        <f>--(F239&lt;=$B$5)</f>
        <v/>
      </c>
      <c r="M239" s="109">
        <f>IF(L239=1, IF(G239&lt;=$B$6, "+", "-"), IF(G239&lt;=(1-$B$7), "+", "-"))</f>
        <v/>
      </c>
      <c r="N239" s="110">
        <f>IF(M239="+",'05_Bayes_Arbol'!$B$16,'05_Bayes_Arbol'!$B$17)</f>
        <v/>
      </c>
      <c r="O239" s="109">
        <f>SUMPRODUCT(T239:AD239,'01_Supuestos'!$C$34:$M$34)</f>
        <v/>
      </c>
      <c r="P239" s="109">
        <f>N239*O239 + (1-N239)*$B$9</f>
        <v/>
      </c>
      <c r="Q239" s="109">
        <f>--(P239&gt;0)</f>
        <v/>
      </c>
      <c r="R239" s="109">
        <f>IF(L239=1,O239,$B$9)</f>
        <v/>
      </c>
      <c r="S239" s="109">
        <f>-$B$8 + IF(Q239=1, IF(L239=1,O239,$B$9), 0)</f>
        <v/>
      </c>
      <c r="T239" s="109">
        <f>((('01_Supuestos'!C31*$I239)*'01_Supuestos'!$F$11*($H239-'01_Supuestos'!$F$9))-((('01_Supuestos'!C31*$I239)*'01_Supuestos'!$F$11*($H239-'01_Supuestos'!$F$9))*'01_Supuestos'!$F$12)-(('01_Supuestos'!C31*$I239)*'01_Supuestos'!$F$11*$K239)-(IF(('01_Supuestos'!C31*$I239)&gt;0,'01_Supuestos'!$F$15,0)))-((('01_Supuestos'!C31*$I239)*'01_Supuestos'!$F$11*($H239-'01_Supuestos'!$F$9))*'01_Supuestos'!$F$18)-($J239*'01_Supuestos'!C32)-(IF('01_Supuestos'!C30=MAX('01_Supuestos'!$C$30:$M$30),'01_Supuestos'!$F$19,0))-(MAX(0,(((('01_Supuestos'!C31*$I239)*'01_Supuestos'!$F$11*($H239-'01_Supuestos'!$F$9))-((('01_Supuestos'!C31*$I239)*'01_Supuestos'!$F$11*($H239-'01_Supuestos'!$F$9))*'01_Supuestos'!$F$12)-(('01_Supuestos'!C31*$I239)*'01_Supuestos'!$F$11*$K239)-(IF(('01_Supuestos'!C31*$I239)&gt;0,'01_Supuestos'!$F$15,0)))-($J239*'01_Supuestos'!C33)))*'01_Supuestos'!$F$16)</f>
        <v/>
      </c>
      <c r="U239" s="109">
        <f>((('01_Supuestos'!D31*$I239)*'01_Supuestos'!$F$11*($H239-'01_Supuestos'!$F$9))-((('01_Supuestos'!D31*$I239)*'01_Supuestos'!$F$11*($H239-'01_Supuestos'!$F$9))*'01_Supuestos'!$F$12)-(('01_Supuestos'!D31*$I239)*'01_Supuestos'!$F$11*$K239)-(IF(('01_Supuestos'!D31*$I239)&gt;0,'01_Supuestos'!$F$15,0)))-((('01_Supuestos'!D31*$I239)*'01_Supuestos'!$F$11*($H239-'01_Supuestos'!$F$9))*'01_Supuestos'!$F$18)-($J239*'01_Supuestos'!D32)-(IF('01_Supuestos'!D30=MAX('01_Supuestos'!$C$30:$M$30),'01_Supuestos'!$F$19,0))-(MAX(0,(((('01_Supuestos'!D31*$I239)*'01_Supuestos'!$F$11*($H239-'01_Supuestos'!$F$9))-((('01_Supuestos'!D31*$I239)*'01_Supuestos'!$F$11*($H239-'01_Supuestos'!$F$9))*'01_Supuestos'!$F$12)-(('01_Supuestos'!D31*$I239)*'01_Supuestos'!$F$11*$K239)-(IF(('01_Supuestos'!D31*$I239)&gt;0,'01_Supuestos'!$F$15,0)))-($J239*'01_Supuestos'!D33)))*'01_Supuestos'!$F$16)</f>
        <v/>
      </c>
      <c r="V239" s="109">
        <f>((('01_Supuestos'!E31*$I239)*'01_Supuestos'!$F$11*($H239-'01_Supuestos'!$F$9))-((('01_Supuestos'!E31*$I239)*'01_Supuestos'!$F$11*($H239-'01_Supuestos'!$F$9))*'01_Supuestos'!$F$12)-(('01_Supuestos'!E31*$I239)*'01_Supuestos'!$F$11*$K239)-(IF(('01_Supuestos'!E31*$I239)&gt;0,'01_Supuestos'!$F$15,0)))-((('01_Supuestos'!E31*$I239)*'01_Supuestos'!$F$11*($H239-'01_Supuestos'!$F$9))*'01_Supuestos'!$F$18)-($J239*'01_Supuestos'!E32)-(IF('01_Supuestos'!E30=MAX('01_Supuestos'!$C$30:$M$30),'01_Supuestos'!$F$19,0))-(MAX(0,(((('01_Supuestos'!E31*$I239)*'01_Supuestos'!$F$11*($H239-'01_Supuestos'!$F$9))-((('01_Supuestos'!E31*$I239)*'01_Supuestos'!$F$11*($H239-'01_Supuestos'!$F$9))*'01_Supuestos'!$F$12)-(('01_Supuestos'!E31*$I239)*'01_Supuestos'!$F$11*$K239)-(IF(('01_Supuestos'!E31*$I239)&gt;0,'01_Supuestos'!$F$15,0)))-($J239*'01_Supuestos'!E33)))*'01_Supuestos'!$F$16)</f>
        <v/>
      </c>
      <c r="W239" s="109">
        <f>((('01_Supuestos'!F31*$I239)*'01_Supuestos'!$F$11*($H239-'01_Supuestos'!$F$9))-((('01_Supuestos'!F31*$I239)*'01_Supuestos'!$F$11*($H239-'01_Supuestos'!$F$9))*'01_Supuestos'!$F$12)-(('01_Supuestos'!F31*$I239)*'01_Supuestos'!$F$11*$K239)-(IF(('01_Supuestos'!F31*$I239)&gt;0,'01_Supuestos'!$F$15,0)))-((('01_Supuestos'!F31*$I239)*'01_Supuestos'!$F$11*($H239-'01_Supuestos'!$F$9))*'01_Supuestos'!$F$18)-($J239*'01_Supuestos'!F32)-(IF('01_Supuestos'!F30=MAX('01_Supuestos'!$C$30:$M$30),'01_Supuestos'!$F$19,0))-(MAX(0,(((('01_Supuestos'!F31*$I239)*'01_Supuestos'!$F$11*($H239-'01_Supuestos'!$F$9))-((('01_Supuestos'!F31*$I239)*'01_Supuestos'!$F$11*($H239-'01_Supuestos'!$F$9))*'01_Supuestos'!$F$12)-(('01_Supuestos'!F31*$I239)*'01_Supuestos'!$F$11*$K239)-(IF(('01_Supuestos'!F31*$I239)&gt;0,'01_Supuestos'!$F$15,0)))-($J239*'01_Supuestos'!F33)))*'01_Supuestos'!$F$16)</f>
        <v/>
      </c>
      <c r="X239" s="109">
        <f>((('01_Supuestos'!G31*$I239)*'01_Supuestos'!$F$11*($H239-'01_Supuestos'!$F$9))-((('01_Supuestos'!G31*$I239)*'01_Supuestos'!$F$11*($H239-'01_Supuestos'!$F$9))*'01_Supuestos'!$F$12)-(('01_Supuestos'!G31*$I239)*'01_Supuestos'!$F$11*$K239)-(IF(('01_Supuestos'!G31*$I239)&gt;0,'01_Supuestos'!$F$15,0)))-((('01_Supuestos'!G31*$I239)*'01_Supuestos'!$F$11*($H239-'01_Supuestos'!$F$9))*'01_Supuestos'!$F$18)-($J239*'01_Supuestos'!G32)-(IF('01_Supuestos'!G30=MAX('01_Supuestos'!$C$30:$M$30),'01_Supuestos'!$F$19,0))-(MAX(0,(((('01_Supuestos'!G31*$I239)*'01_Supuestos'!$F$11*($H239-'01_Supuestos'!$F$9))-((('01_Supuestos'!G31*$I239)*'01_Supuestos'!$F$11*($H239-'01_Supuestos'!$F$9))*'01_Supuestos'!$F$12)-(('01_Supuestos'!G31*$I239)*'01_Supuestos'!$F$11*$K239)-(IF(('01_Supuestos'!G31*$I239)&gt;0,'01_Supuestos'!$F$15,0)))-($J239*'01_Supuestos'!G33)))*'01_Supuestos'!$F$16)</f>
        <v/>
      </c>
      <c r="Y239" s="109">
        <f>((('01_Supuestos'!H31*$I239)*'01_Supuestos'!$F$11*($H239-'01_Supuestos'!$F$9))-((('01_Supuestos'!H31*$I239)*'01_Supuestos'!$F$11*($H239-'01_Supuestos'!$F$9))*'01_Supuestos'!$F$12)-(('01_Supuestos'!H31*$I239)*'01_Supuestos'!$F$11*$K239)-(IF(('01_Supuestos'!H31*$I239)&gt;0,'01_Supuestos'!$F$15,0)))-((('01_Supuestos'!H31*$I239)*'01_Supuestos'!$F$11*($H239-'01_Supuestos'!$F$9))*'01_Supuestos'!$F$18)-($J239*'01_Supuestos'!H32)-(IF('01_Supuestos'!H30=MAX('01_Supuestos'!$C$30:$M$30),'01_Supuestos'!$F$19,0))-(MAX(0,(((('01_Supuestos'!H31*$I239)*'01_Supuestos'!$F$11*($H239-'01_Supuestos'!$F$9))-((('01_Supuestos'!H31*$I239)*'01_Supuestos'!$F$11*($H239-'01_Supuestos'!$F$9))*'01_Supuestos'!$F$12)-(('01_Supuestos'!H31*$I239)*'01_Supuestos'!$F$11*$K239)-(IF(('01_Supuestos'!H31*$I239)&gt;0,'01_Supuestos'!$F$15,0)))-($J239*'01_Supuestos'!H33)))*'01_Supuestos'!$F$16)</f>
        <v/>
      </c>
      <c r="Z239" s="109">
        <f>((('01_Supuestos'!I31*$I239)*'01_Supuestos'!$F$11*($H239-'01_Supuestos'!$F$9))-((('01_Supuestos'!I31*$I239)*'01_Supuestos'!$F$11*($H239-'01_Supuestos'!$F$9))*'01_Supuestos'!$F$12)-(('01_Supuestos'!I31*$I239)*'01_Supuestos'!$F$11*$K239)-(IF(('01_Supuestos'!I31*$I239)&gt;0,'01_Supuestos'!$F$15,0)))-((('01_Supuestos'!I31*$I239)*'01_Supuestos'!$F$11*($H239-'01_Supuestos'!$F$9))*'01_Supuestos'!$F$18)-($J239*'01_Supuestos'!I32)-(IF('01_Supuestos'!I30=MAX('01_Supuestos'!$C$30:$M$30),'01_Supuestos'!$F$19,0))-(MAX(0,(((('01_Supuestos'!I31*$I239)*'01_Supuestos'!$F$11*($H239-'01_Supuestos'!$F$9))-((('01_Supuestos'!I31*$I239)*'01_Supuestos'!$F$11*($H239-'01_Supuestos'!$F$9))*'01_Supuestos'!$F$12)-(('01_Supuestos'!I31*$I239)*'01_Supuestos'!$F$11*$K239)-(IF(('01_Supuestos'!I31*$I239)&gt;0,'01_Supuestos'!$F$15,0)))-($J239*'01_Supuestos'!I33)))*'01_Supuestos'!$F$16)</f>
        <v/>
      </c>
      <c r="AA239" s="109">
        <f>((('01_Supuestos'!J31*$I239)*'01_Supuestos'!$F$11*($H239-'01_Supuestos'!$F$9))-((('01_Supuestos'!J31*$I239)*'01_Supuestos'!$F$11*($H239-'01_Supuestos'!$F$9))*'01_Supuestos'!$F$12)-(('01_Supuestos'!J31*$I239)*'01_Supuestos'!$F$11*$K239)-(IF(('01_Supuestos'!J31*$I239)&gt;0,'01_Supuestos'!$F$15,0)))-((('01_Supuestos'!J31*$I239)*'01_Supuestos'!$F$11*($H239-'01_Supuestos'!$F$9))*'01_Supuestos'!$F$18)-($J239*'01_Supuestos'!J32)-(IF('01_Supuestos'!J30=MAX('01_Supuestos'!$C$30:$M$30),'01_Supuestos'!$F$19,0))-(MAX(0,(((('01_Supuestos'!J31*$I239)*'01_Supuestos'!$F$11*($H239-'01_Supuestos'!$F$9))-((('01_Supuestos'!J31*$I239)*'01_Supuestos'!$F$11*($H239-'01_Supuestos'!$F$9))*'01_Supuestos'!$F$12)-(('01_Supuestos'!J31*$I239)*'01_Supuestos'!$F$11*$K239)-(IF(('01_Supuestos'!J31*$I239)&gt;0,'01_Supuestos'!$F$15,0)))-($J239*'01_Supuestos'!J33)))*'01_Supuestos'!$F$16)</f>
        <v/>
      </c>
      <c r="AB239" s="109">
        <f>((('01_Supuestos'!K31*$I239)*'01_Supuestos'!$F$11*($H239-'01_Supuestos'!$F$9))-((('01_Supuestos'!K31*$I239)*'01_Supuestos'!$F$11*($H239-'01_Supuestos'!$F$9))*'01_Supuestos'!$F$12)-(('01_Supuestos'!K31*$I239)*'01_Supuestos'!$F$11*$K239)-(IF(('01_Supuestos'!K31*$I239)&gt;0,'01_Supuestos'!$F$15,0)))-((('01_Supuestos'!K31*$I239)*'01_Supuestos'!$F$11*($H239-'01_Supuestos'!$F$9))*'01_Supuestos'!$F$18)-($J239*'01_Supuestos'!K32)-(IF('01_Supuestos'!K30=MAX('01_Supuestos'!$C$30:$M$30),'01_Supuestos'!$F$19,0))-(MAX(0,(((('01_Supuestos'!K31*$I239)*'01_Supuestos'!$F$11*($H239-'01_Supuestos'!$F$9))-((('01_Supuestos'!K31*$I239)*'01_Supuestos'!$F$11*($H239-'01_Supuestos'!$F$9))*'01_Supuestos'!$F$12)-(('01_Supuestos'!K31*$I239)*'01_Supuestos'!$F$11*$K239)-(IF(('01_Supuestos'!K31*$I239)&gt;0,'01_Supuestos'!$F$15,0)))-($J239*'01_Supuestos'!K33)))*'01_Supuestos'!$F$16)</f>
        <v/>
      </c>
      <c r="AC239" s="109">
        <f>((('01_Supuestos'!L31*$I239)*'01_Supuestos'!$F$11*($H239-'01_Supuestos'!$F$9))-((('01_Supuestos'!L31*$I239)*'01_Supuestos'!$F$11*($H239-'01_Supuestos'!$F$9))*'01_Supuestos'!$F$12)-(('01_Supuestos'!L31*$I239)*'01_Supuestos'!$F$11*$K239)-(IF(('01_Supuestos'!L31*$I239)&gt;0,'01_Supuestos'!$F$15,0)))-((('01_Supuestos'!L31*$I239)*'01_Supuestos'!$F$11*($H239-'01_Supuestos'!$F$9))*'01_Supuestos'!$F$18)-($J239*'01_Supuestos'!L32)-(IF('01_Supuestos'!L30=MAX('01_Supuestos'!$C$30:$M$30),'01_Supuestos'!$F$19,0))-(MAX(0,(((('01_Supuestos'!L31*$I239)*'01_Supuestos'!$F$11*($H239-'01_Supuestos'!$F$9))-((('01_Supuestos'!L31*$I239)*'01_Supuestos'!$F$11*($H239-'01_Supuestos'!$F$9))*'01_Supuestos'!$F$12)-(('01_Supuestos'!L31*$I239)*'01_Supuestos'!$F$11*$K239)-(IF(('01_Supuestos'!L31*$I239)&gt;0,'01_Supuestos'!$F$15,0)))-($J239*'01_Supuestos'!L33)))*'01_Supuestos'!$F$16)</f>
        <v/>
      </c>
      <c r="AD239" s="109">
        <f>((('01_Supuestos'!M31*$I239)*'01_Supuestos'!$F$11*($H239-'01_Supuestos'!$F$9))-((('01_Supuestos'!M31*$I239)*'01_Supuestos'!$F$11*($H239-'01_Supuestos'!$F$9))*'01_Supuestos'!$F$12)-(('01_Supuestos'!M31*$I239)*'01_Supuestos'!$F$11*$K239)-(IF(('01_Supuestos'!M31*$I239)&gt;0,'01_Supuestos'!$F$15,0)))-((('01_Supuestos'!M31*$I239)*'01_Supuestos'!$F$11*($H239-'01_Supuestos'!$F$9))*'01_Supuestos'!$F$18)-($J239*'01_Supuestos'!M32)-(IF('01_Supuestos'!M30=MAX('01_Supuestos'!$C$30:$M$30),'01_Supuestos'!$F$19,0))-(MAX(0,(((('01_Supuestos'!M31*$I239)*'01_Supuestos'!$F$11*($H239-'01_Supuestos'!$F$9))-((('01_Supuestos'!M31*$I239)*'01_Supuestos'!$F$11*($H239-'01_Supuestos'!$F$9))*'01_Supuestos'!$F$12)-(('01_Supuestos'!M31*$I239)*'01_Supuestos'!$F$11*$K239)-(IF(('01_Supuestos'!M31*$I239)&gt;0,'01_Supuestos'!$F$15,0)))-($J239*'01_Supuestos'!M33)))*'01_Supuestos'!$F$16)</f>
        <v/>
      </c>
      <c r="AE239" s="109">
        <f>0</f>
        <v/>
      </c>
      <c r="AF239" s="109">
        <f>IF(S239&gt;R239,"Appraisal+Decision",IF(S239&lt;R239,"Develop Now","Indiferente"))</f>
        <v/>
      </c>
    </row>
    <row r="240">
      <c r="A240" t="n">
        <v>210</v>
      </c>
      <c r="B240" s="53">
        <f>RAND()</f>
        <v/>
      </c>
      <c r="C240" s="53">
        <f>RAND()</f>
        <v/>
      </c>
      <c r="D240" s="53">
        <f>RAND()</f>
        <v/>
      </c>
      <c r="E240" s="53">
        <f>RAND()</f>
        <v/>
      </c>
      <c r="F240" s="53">
        <f>RAND()</f>
        <v/>
      </c>
      <c r="G240" s="53">
        <f>RAND()</f>
        <v/>
      </c>
      <c r="H240" s="109">
        <f>IF(B240&lt;($B$11-$B$10)/($B$12-$B$10), $B$10+SQRT(B240*($B$11-$B$10)*($B$12-$B$10)), $B$12-SQRT((1-B240)*($B$12-$B$11)*($B$12-$B$10)))</f>
        <v/>
      </c>
      <c r="I240" s="53">
        <f>MAX(0.1,NORMINV(C240,$B$13,$B$14))</f>
        <v/>
      </c>
      <c r="J240" s="109">
        <f>'01_Supuestos'!$F$13*MAX(0.65,NORMINV(D240,1,$B$15))</f>
        <v/>
      </c>
      <c r="K240" s="109">
        <f>'01_Supuestos'!$F$14*MAX(0.6,NORMINV(E240,1,$B$16))</f>
        <v/>
      </c>
      <c r="L240" s="109">
        <f>--(F240&lt;=$B$5)</f>
        <v/>
      </c>
      <c r="M240" s="109">
        <f>IF(L240=1, IF(G240&lt;=$B$6, "+", "-"), IF(G240&lt;=(1-$B$7), "+", "-"))</f>
        <v/>
      </c>
      <c r="N240" s="110">
        <f>IF(M240="+",'05_Bayes_Arbol'!$B$16,'05_Bayes_Arbol'!$B$17)</f>
        <v/>
      </c>
      <c r="O240" s="109">
        <f>SUMPRODUCT(T240:AD240,'01_Supuestos'!$C$34:$M$34)</f>
        <v/>
      </c>
      <c r="P240" s="109">
        <f>N240*O240 + (1-N240)*$B$9</f>
        <v/>
      </c>
      <c r="Q240" s="109">
        <f>--(P240&gt;0)</f>
        <v/>
      </c>
      <c r="R240" s="109">
        <f>IF(L240=1,O240,$B$9)</f>
        <v/>
      </c>
      <c r="S240" s="109">
        <f>-$B$8 + IF(Q240=1, IF(L240=1,O240,$B$9), 0)</f>
        <v/>
      </c>
      <c r="T240" s="109">
        <f>((('01_Supuestos'!C31*$I240)*'01_Supuestos'!$F$11*($H240-'01_Supuestos'!$F$9))-((('01_Supuestos'!C31*$I240)*'01_Supuestos'!$F$11*($H240-'01_Supuestos'!$F$9))*'01_Supuestos'!$F$12)-(('01_Supuestos'!C31*$I240)*'01_Supuestos'!$F$11*$K240)-(IF(('01_Supuestos'!C31*$I240)&gt;0,'01_Supuestos'!$F$15,0)))-((('01_Supuestos'!C31*$I240)*'01_Supuestos'!$F$11*($H240-'01_Supuestos'!$F$9))*'01_Supuestos'!$F$18)-($J240*'01_Supuestos'!C32)-(IF('01_Supuestos'!C30=MAX('01_Supuestos'!$C$30:$M$30),'01_Supuestos'!$F$19,0))-(MAX(0,(((('01_Supuestos'!C31*$I240)*'01_Supuestos'!$F$11*($H240-'01_Supuestos'!$F$9))-((('01_Supuestos'!C31*$I240)*'01_Supuestos'!$F$11*($H240-'01_Supuestos'!$F$9))*'01_Supuestos'!$F$12)-(('01_Supuestos'!C31*$I240)*'01_Supuestos'!$F$11*$K240)-(IF(('01_Supuestos'!C31*$I240)&gt;0,'01_Supuestos'!$F$15,0)))-($J240*'01_Supuestos'!C33)))*'01_Supuestos'!$F$16)</f>
        <v/>
      </c>
      <c r="U240" s="109">
        <f>((('01_Supuestos'!D31*$I240)*'01_Supuestos'!$F$11*($H240-'01_Supuestos'!$F$9))-((('01_Supuestos'!D31*$I240)*'01_Supuestos'!$F$11*($H240-'01_Supuestos'!$F$9))*'01_Supuestos'!$F$12)-(('01_Supuestos'!D31*$I240)*'01_Supuestos'!$F$11*$K240)-(IF(('01_Supuestos'!D31*$I240)&gt;0,'01_Supuestos'!$F$15,0)))-((('01_Supuestos'!D31*$I240)*'01_Supuestos'!$F$11*($H240-'01_Supuestos'!$F$9))*'01_Supuestos'!$F$18)-($J240*'01_Supuestos'!D32)-(IF('01_Supuestos'!D30=MAX('01_Supuestos'!$C$30:$M$30),'01_Supuestos'!$F$19,0))-(MAX(0,(((('01_Supuestos'!D31*$I240)*'01_Supuestos'!$F$11*($H240-'01_Supuestos'!$F$9))-((('01_Supuestos'!D31*$I240)*'01_Supuestos'!$F$11*($H240-'01_Supuestos'!$F$9))*'01_Supuestos'!$F$12)-(('01_Supuestos'!D31*$I240)*'01_Supuestos'!$F$11*$K240)-(IF(('01_Supuestos'!D31*$I240)&gt;0,'01_Supuestos'!$F$15,0)))-($J240*'01_Supuestos'!D33)))*'01_Supuestos'!$F$16)</f>
        <v/>
      </c>
      <c r="V240" s="109">
        <f>((('01_Supuestos'!E31*$I240)*'01_Supuestos'!$F$11*($H240-'01_Supuestos'!$F$9))-((('01_Supuestos'!E31*$I240)*'01_Supuestos'!$F$11*($H240-'01_Supuestos'!$F$9))*'01_Supuestos'!$F$12)-(('01_Supuestos'!E31*$I240)*'01_Supuestos'!$F$11*$K240)-(IF(('01_Supuestos'!E31*$I240)&gt;0,'01_Supuestos'!$F$15,0)))-((('01_Supuestos'!E31*$I240)*'01_Supuestos'!$F$11*($H240-'01_Supuestos'!$F$9))*'01_Supuestos'!$F$18)-($J240*'01_Supuestos'!E32)-(IF('01_Supuestos'!E30=MAX('01_Supuestos'!$C$30:$M$30),'01_Supuestos'!$F$19,0))-(MAX(0,(((('01_Supuestos'!E31*$I240)*'01_Supuestos'!$F$11*($H240-'01_Supuestos'!$F$9))-((('01_Supuestos'!E31*$I240)*'01_Supuestos'!$F$11*($H240-'01_Supuestos'!$F$9))*'01_Supuestos'!$F$12)-(('01_Supuestos'!E31*$I240)*'01_Supuestos'!$F$11*$K240)-(IF(('01_Supuestos'!E31*$I240)&gt;0,'01_Supuestos'!$F$15,0)))-($J240*'01_Supuestos'!E33)))*'01_Supuestos'!$F$16)</f>
        <v/>
      </c>
      <c r="W240" s="109">
        <f>((('01_Supuestos'!F31*$I240)*'01_Supuestos'!$F$11*($H240-'01_Supuestos'!$F$9))-((('01_Supuestos'!F31*$I240)*'01_Supuestos'!$F$11*($H240-'01_Supuestos'!$F$9))*'01_Supuestos'!$F$12)-(('01_Supuestos'!F31*$I240)*'01_Supuestos'!$F$11*$K240)-(IF(('01_Supuestos'!F31*$I240)&gt;0,'01_Supuestos'!$F$15,0)))-((('01_Supuestos'!F31*$I240)*'01_Supuestos'!$F$11*($H240-'01_Supuestos'!$F$9))*'01_Supuestos'!$F$18)-($J240*'01_Supuestos'!F32)-(IF('01_Supuestos'!F30=MAX('01_Supuestos'!$C$30:$M$30),'01_Supuestos'!$F$19,0))-(MAX(0,(((('01_Supuestos'!F31*$I240)*'01_Supuestos'!$F$11*($H240-'01_Supuestos'!$F$9))-((('01_Supuestos'!F31*$I240)*'01_Supuestos'!$F$11*($H240-'01_Supuestos'!$F$9))*'01_Supuestos'!$F$12)-(('01_Supuestos'!F31*$I240)*'01_Supuestos'!$F$11*$K240)-(IF(('01_Supuestos'!F31*$I240)&gt;0,'01_Supuestos'!$F$15,0)))-($J240*'01_Supuestos'!F33)))*'01_Supuestos'!$F$16)</f>
        <v/>
      </c>
      <c r="X240" s="109">
        <f>((('01_Supuestos'!G31*$I240)*'01_Supuestos'!$F$11*($H240-'01_Supuestos'!$F$9))-((('01_Supuestos'!G31*$I240)*'01_Supuestos'!$F$11*($H240-'01_Supuestos'!$F$9))*'01_Supuestos'!$F$12)-(('01_Supuestos'!G31*$I240)*'01_Supuestos'!$F$11*$K240)-(IF(('01_Supuestos'!G31*$I240)&gt;0,'01_Supuestos'!$F$15,0)))-((('01_Supuestos'!G31*$I240)*'01_Supuestos'!$F$11*($H240-'01_Supuestos'!$F$9))*'01_Supuestos'!$F$18)-($J240*'01_Supuestos'!G32)-(IF('01_Supuestos'!G30=MAX('01_Supuestos'!$C$30:$M$30),'01_Supuestos'!$F$19,0))-(MAX(0,(((('01_Supuestos'!G31*$I240)*'01_Supuestos'!$F$11*($H240-'01_Supuestos'!$F$9))-((('01_Supuestos'!G31*$I240)*'01_Supuestos'!$F$11*($H240-'01_Supuestos'!$F$9))*'01_Supuestos'!$F$12)-(('01_Supuestos'!G31*$I240)*'01_Supuestos'!$F$11*$K240)-(IF(('01_Supuestos'!G31*$I240)&gt;0,'01_Supuestos'!$F$15,0)))-($J240*'01_Supuestos'!G33)))*'01_Supuestos'!$F$16)</f>
        <v/>
      </c>
      <c r="Y240" s="109">
        <f>((('01_Supuestos'!H31*$I240)*'01_Supuestos'!$F$11*($H240-'01_Supuestos'!$F$9))-((('01_Supuestos'!H31*$I240)*'01_Supuestos'!$F$11*($H240-'01_Supuestos'!$F$9))*'01_Supuestos'!$F$12)-(('01_Supuestos'!H31*$I240)*'01_Supuestos'!$F$11*$K240)-(IF(('01_Supuestos'!H31*$I240)&gt;0,'01_Supuestos'!$F$15,0)))-((('01_Supuestos'!H31*$I240)*'01_Supuestos'!$F$11*($H240-'01_Supuestos'!$F$9))*'01_Supuestos'!$F$18)-($J240*'01_Supuestos'!H32)-(IF('01_Supuestos'!H30=MAX('01_Supuestos'!$C$30:$M$30),'01_Supuestos'!$F$19,0))-(MAX(0,(((('01_Supuestos'!H31*$I240)*'01_Supuestos'!$F$11*($H240-'01_Supuestos'!$F$9))-((('01_Supuestos'!H31*$I240)*'01_Supuestos'!$F$11*($H240-'01_Supuestos'!$F$9))*'01_Supuestos'!$F$12)-(('01_Supuestos'!H31*$I240)*'01_Supuestos'!$F$11*$K240)-(IF(('01_Supuestos'!H31*$I240)&gt;0,'01_Supuestos'!$F$15,0)))-($J240*'01_Supuestos'!H33)))*'01_Supuestos'!$F$16)</f>
        <v/>
      </c>
      <c r="Z240" s="109">
        <f>((('01_Supuestos'!I31*$I240)*'01_Supuestos'!$F$11*($H240-'01_Supuestos'!$F$9))-((('01_Supuestos'!I31*$I240)*'01_Supuestos'!$F$11*($H240-'01_Supuestos'!$F$9))*'01_Supuestos'!$F$12)-(('01_Supuestos'!I31*$I240)*'01_Supuestos'!$F$11*$K240)-(IF(('01_Supuestos'!I31*$I240)&gt;0,'01_Supuestos'!$F$15,0)))-((('01_Supuestos'!I31*$I240)*'01_Supuestos'!$F$11*($H240-'01_Supuestos'!$F$9))*'01_Supuestos'!$F$18)-($J240*'01_Supuestos'!I32)-(IF('01_Supuestos'!I30=MAX('01_Supuestos'!$C$30:$M$30),'01_Supuestos'!$F$19,0))-(MAX(0,(((('01_Supuestos'!I31*$I240)*'01_Supuestos'!$F$11*($H240-'01_Supuestos'!$F$9))-((('01_Supuestos'!I31*$I240)*'01_Supuestos'!$F$11*($H240-'01_Supuestos'!$F$9))*'01_Supuestos'!$F$12)-(('01_Supuestos'!I31*$I240)*'01_Supuestos'!$F$11*$K240)-(IF(('01_Supuestos'!I31*$I240)&gt;0,'01_Supuestos'!$F$15,0)))-($J240*'01_Supuestos'!I33)))*'01_Supuestos'!$F$16)</f>
        <v/>
      </c>
      <c r="AA240" s="109">
        <f>((('01_Supuestos'!J31*$I240)*'01_Supuestos'!$F$11*($H240-'01_Supuestos'!$F$9))-((('01_Supuestos'!J31*$I240)*'01_Supuestos'!$F$11*($H240-'01_Supuestos'!$F$9))*'01_Supuestos'!$F$12)-(('01_Supuestos'!J31*$I240)*'01_Supuestos'!$F$11*$K240)-(IF(('01_Supuestos'!J31*$I240)&gt;0,'01_Supuestos'!$F$15,0)))-((('01_Supuestos'!J31*$I240)*'01_Supuestos'!$F$11*($H240-'01_Supuestos'!$F$9))*'01_Supuestos'!$F$18)-($J240*'01_Supuestos'!J32)-(IF('01_Supuestos'!J30=MAX('01_Supuestos'!$C$30:$M$30),'01_Supuestos'!$F$19,0))-(MAX(0,(((('01_Supuestos'!J31*$I240)*'01_Supuestos'!$F$11*($H240-'01_Supuestos'!$F$9))-((('01_Supuestos'!J31*$I240)*'01_Supuestos'!$F$11*($H240-'01_Supuestos'!$F$9))*'01_Supuestos'!$F$12)-(('01_Supuestos'!J31*$I240)*'01_Supuestos'!$F$11*$K240)-(IF(('01_Supuestos'!J31*$I240)&gt;0,'01_Supuestos'!$F$15,0)))-($J240*'01_Supuestos'!J33)))*'01_Supuestos'!$F$16)</f>
        <v/>
      </c>
      <c r="AB240" s="109">
        <f>((('01_Supuestos'!K31*$I240)*'01_Supuestos'!$F$11*($H240-'01_Supuestos'!$F$9))-((('01_Supuestos'!K31*$I240)*'01_Supuestos'!$F$11*($H240-'01_Supuestos'!$F$9))*'01_Supuestos'!$F$12)-(('01_Supuestos'!K31*$I240)*'01_Supuestos'!$F$11*$K240)-(IF(('01_Supuestos'!K31*$I240)&gt;0,'01_Supuestos'!$F$15,0)))-((('01_Supuestos'!K31*$I240)*'01_Supuestos'!$F$11*($H240-'01_Supuestos'!$F$9))*'01_Supuestos'!$F$18)-($J240*'01_Supuestos'!K32)-(IF('01_Supuestos'!K30=MAX('01_Supuestos'!$C$30:$M$30),'01_Supuestos'!$F$19,0))-(MAX(0,(((('01_Supuestos'!K31*$I240)*'01_Supuestos'!$F$11*($H240-'01_Supuestos'!$F$9))-((('01_Supuestos'!K31*$I240)*'01_Supuestos'!$F$11*($H240-'01_Supuestos'!$F$9))*'01_Supuestos'!$F$12)-(('01_Supuestos'!K31*$I240)*'01_Supuestos'!$F$11*$K240)-(IF(('01_Supuestos'!K31*$I240)&gt;0,'01_Supuestos'!$F$15,0)))-($J240*'01_Supuestos'!K33)))*'01_Supuestos'!$F$16)</f>
        <v/>
      </c>
      <c r="AC240" s="109">
        <f>((('01_Supuestos'!L31*$I240)*'01_Supuestos'!$F$11*($H240-'01_Supuestos'!$F$9))-((('01_Supuestos'!L31*$I240)*'01_Supuestos'!$F$11*($H240-'01_Supuestos'!$F$9))*'01_Supuestos'!$F$12)-(('01_Supuestos'!L31*$I240)*'01_Supuestos'!$F$11*$K240)-(IF(('01_Supuestos'!L31*$I240)&gt;0,'01_Supuestos'!$F$15,0)))-((('01_Supuestos'!L31*$I240)*'01_Supuestos'!$F$11*($H240-'01_Supuestos'!$F$9))*'01_Supuestos'!$F$18)-($J240*'01_Supuestos'!L32)-(IF('01_Supuestos'!L30=MAX('01_Supuestos'!$C$30:$M$30),'01_Supuestos'!$F$19,0))-(MAX(0,(((('01_Supuestos'!L31*$I240)*'01_Supuestos'!$F$11*($H240-'01_Supuestos'!$F$9))-((('01_Supuestos'!L31*$I240)*'01_Supuestos'!$F$11*($H240-'01_Supuestos'!$F$9))*'01_Supuestos'!$F$12)-(('01_Supuestos'!L31*$I240)*'01_Supuestos'!$F$11*$K240)-(IF(('01_Supuestos'!L31*$I240)&gt;0,'01_Supuestos'!$F$15,0)))-($J240*'01_Supuestos'!L33)))*'01_Supuestos'!$F$16)</f>
        <v/>
      </c>
      <c r="AD240" s="109">
        <f>((('01_Supuestos'!M31*$I240)*'01_Supuestos'!$F$11*($H240-'01_Supuestos'!$F$9))-((('01_Supuestos'!M31*$I240)*'01_Supuestos'!$F$11*($H240-'01_Supuestos'!$F$9))*'01_Supuestos'!$F$12)-(('01_Supuestos'!M31*$I240)*'01_Supuestos'!$F$11*$K240)-(IF(('01_Supuestos'!M31*$I240)&gt;0,'01_Supuestos'!$F$15,0)))-((('01_Supuestos'!M31*$I240)*'01_Supuestos'!$F$11*($H240-'01_Supuestos'!$F$9))*'01_Supuestos'!$F$18)-($J240*'01_Supuestos'!M32)-(IF('01_Supuestos'!M30=MAX('01_Supuestos'!$C$30:$M$30),'01_Supuestos'!$F$19,0))-(MAX(0,(((('01_Supuestos'!M31*$I240)*'01_Supuestos'!$F$11*($H240-'01_Supuestos'!$F$9))-((('01_Supuestos'!M31*$I240)*'01_Supuestos'!$F$11*($H240-'01_Supuestos'!$F$9))*'01_Supuestos'!$F$12)-(('01_Supuestos'!M31*$I240)*'01_Supuestos'!$F$11*$K240)-(IF(('01_Supuestos'!M31*$I240)&gt;0,'01_Supuestos'!$F$15,0)))-($J240*'01_Supuestos'!M33)))*'01_Supuestos'!$F$16)</f>
        <v/>
      </c>
      <c r="AE240" s="109">
        <f>0</f>
        <v/>
      </c>
      <c r="AF240" s="109">
        <f>IF(S240&gt;R240,"Appraisal+Decision",IF(S240&lt;R240,"Develop Now","Indiferente"))</f>
        <v/>
      </c>
    </row>
    <row r="241">
      <c r="A241" t="n">
        <v>211</v>
      </c>
      <c r="B241" s="53">
        <f>RAND()</f>
        <v/>
      </c>
      <c r="C241" s="53">
        <f>RAND()</f>
        <v/>
      </c>
      <c r="D241" s="53">
        <f>RAND()</f>
        <v/>
      </c>
      <c r="E241" s="53">
        <f>RAND()</f>
        <v/>
      </c>
      <c r="F241" s="53">
        <f>RAND()</f>
        <v/>
      </c>
      <c r="G241" s="53">
        <f>RAND()</f>
        <v/>
      </c>
      <c r="H241" s="109">
        <f>IF(B241&lt;($B$11-$B$10)/($B$12-$B$10), $B$10+SQRT(B241*($B$11-$B$10)*($B$12-$B$10)), $B$12-SQRT((1-B241)*($B$12-$B$11)*($B$12-$B$10)))</f>
        <v/>
      </c>
      <c r="I241" s="53">
        <f>MAX(0.1,NORMINV(C241,$B$13,$B$14))</f>
        <v/>
      </c>
      <c r="J241" s="109">
        <f>'01_Supuestos'!$F$13*MAX(0.65,NORMINV(D241,1,$B$15))</f>
        <v/>
      </c>
      <c r="K241" s="109">
        <f>'01_Supuestos'!$F$14*MAX(0.6,NORMINV(E241,1,$B$16))</f>
        <v/>
      </c>
      <c r="L241" s="109">
        <f>--(F241&lt;=$B$5)</f>
        <v/>
      </c>
      <c r="M241" s="109">
        <f>IF(L241=1, IF(G241&lt;=$B$6, "+", "-"), IF(G241&lt;=(1-$B$7), "+", "-"))</f>
        <v/>
      </c>
      <c r="N241" s="110">
        <f>IF(M241="+",'05_Bayes_Arbol'!$B$16,'05_Bayes_Arbol'!$B$17)</f>
        <v/>
      </c>
      <c r="O241" s="109">
        <f>SUMPRODUCT(T241:AD241,'01_Supuestos'!$C$34:$M$34)</f>
        <v/>
      </c>
      <c r="P241" s="109">
        <f>N241*O241 + (1-N241)*$B$9</f>
        <v/>
      </c>
      <c r="Q241" s="109">
        <f>--(P241&gt;0)</f>
        <v/>
      </c>
      <c r="R241" s="109">
        <f>IF(L241=1,O241,$B$9)</f>
        <v/>
      </c>
      <c r="S241" s="109">
        <f>-$B$8 + IF(Q241=1, IF(L241=1,O241,$B$9), 0)</f>
        <v/>
      </c>
      <c r="T241" s="109">
        <f>((('01_Supuestos'!C31*$I241)*'01_Supuestos'!$F$11*($H241-'01_Supuestos'!$F$9))-((('01_Supuestos'!C31*$I241)*'01_Supuestos'!$F$11*($H241-'01_Supuestos'!$F$9))*'01_Supuestos'!$F$12)-(('01_Supuestos'!C31*$I241)*'01_Supuestos'!$F$11*$K241)-(IF(('01_Supuestos'!C31*$I241)&gt;0,'01_Supuestos'!$F$15,0)))-((('01_Supuestos'!C31*$I241)*'01_Supuestos'!$F$11*($H241-'01_Supuestos'!$F$9))*'01_Supuestos'!$F$18)-($J241*'01_Supuestos'!C32)-(IF('01_Supuestos'!C30=MAX('01_Supuestos'!$C$30:$M$30),'01_Supuestos'!$F$19,0))-(MAX(0,(((('01_Supuestos'!C31*$I241)*'01_Supuestos'!$F$11*($H241-'01_Supuestos'!$F$9))-((('01_Supuestos'!C31*$I241)*'01_Supuestos'!$F$11*($H241-'01_Supuestos'!$F$9))*'01_Supuestos'!$F$12)-(('01_Supuestos'!C31*$I241)*'01_Supuestos'!$F$11*$K241)-(IF(('01_Supuestos'!C31*$I241)&gt;0,'01_Supuestos'!$F$15,0)))-($J241*'01_Supuestos'!C33)))*'01_Supuestos'!$F$16)</f>
        <v/>
      </c>
      <c r="U241" s="109">
        <f>((('01_Supuestos'!D31*$I241)*'01_Supuestos'!$F$11*($H241-'01_Supuestos'!$F$9))-((('01_Supuestos'!D31*$I241)*'01_Supuestos'!$F$11*($H241-'01_Supuestos'!$F$9))*'01_Supuestos'!$F$12)-(('01_Supuestos'!D31*$I241)*'01_Supuestos'!$F$11*$K241)-(IF(('01_Supuestos'!D31*$I241)&gt;0,'01_Supuestos'!$F$15,0)))-((('01_Supuestos'!D31*$I241)*'01_Supuestos'!$F$11*($H241-'01_Supuestos'!$F$9))*'01_Supuestos'!$F$18)-($J241*'01_Supuestos'!D32)-(IF('01_Supuestos'!D30=MAX('01_Supuestos'!$C$30:$M$30),'01_Supuestos'!$F$19,0))-(MAX(0,(((('01_Supuestos'!D31*$I241)*'01_Supuestos'!$F$11*($H241-'01_Supuestos'!$F$9))-((('01_Supuestos'!D31*$I241)*'01_Supuestos'!$F$11*($H241-'01_Supuestos'!$F$9))*'01_Supuestos'!$F$12)-(('01_Supuestos'!D31*$I241)*'01_Supuestos'!$F$11*$K241)-(IF(('01_Supuestos'!D31*$I241)&gt;0,'01_Supuestos'!$F$15,0)))-($J241*'01_Supuestos'!D33)))*'01_Supuestos'!$F$16)</f>
        <v/>
      </c>
      <c r="V241" s="109">
        <f>((('01_Supuestos'!E31*$I241)*'01_Supuestos'!$F$11*($H241-'01_Supuestos'!$F$9))-((('01_Supuestos'!E31*$I241)*'01_Supuestos'!$F$11*($H241-'01_Supuestos'!$F$9))*'01_Supuestos'!$F$12)-(('01_Supuestos'!E31*$I241)*'01_Supuestos'!$F$11*$K241)-(IF(('01_Supuestos'!E31*$I241)&gt;0,'01_Supuestos'!$F$15,0)))-((('01_Supuestos'!E31*$I241)*'01_Supuestos'!$F$11*($H241-'01_Supuestos'!$F$9))*'01_Supuestos'!$F$18)-($J241*'01_Supuestos'!E32)-(IF('01_Supuestos'!E30=MAX('01_Supuestos'!$C$30:$M$30),'01_Supuestos'!$F$19,0))-(MAX(0,(((('01_Supuestos'!E31*$I241)*'01_Supuestos'!$F$11*($H241-'01_Supuestos'!$F$9))-((('01_Supuestos'!E31*$I241)*'01_Supuestos'!$F$11*($H241-'01_Supuestos'!$F$9))*'01_Supuestos'!$F$12)-(('01_Supuestos'!E31*$I241)*'01_Supuestos'!$F$11*$K241)-(IF(('01_Supuestos'!E31*$I241)&gt;0,'01_Supuestos'!$F$15,0)))-($J241*'01_Supuestos'!E33)))*'01_Supuestos'!$F$16)</f>
        <v/>
      </c>
      <c r="W241" s="109">
        <f>((('01_Supuestos'!F31*$I241)*'01_Supuestos'!$F$11*($H241-'01_Supuestos'!$F$9))-((('01_Supuestos'!F31*$I241)*'01_Supuestos'!$F$11*($H241-'01_Supuestos'!$F$9))*'01_Supuestos'!$F$12)-(('01_Supuestos'!F31*$I241)*'01_Supuestos'!$F$11*$K241)-(IF(('01_Supuestos'!F31*$I241)&gt;0,'01_Supuestos'!$F$15,0)))-((('01_Supuestos'!F31*$I241)*'01_Supuestos'!$F$11*($H241-'01_Supuestos'!$F$9))*'01_Supuestos'!$F$18)-($J241*'01_Supuestos'!F32)-(IF('01_Supuestos'!F30=MAX('01_Supuestos'!$C$30:$M$30),'01_Supuestos'!$F$19,0))-(MAX(0,(((('01_Supuestos'!F31*$I241)*'01_Supuestos'!$F$11*($H241-'01_Supuestos'!$F$9))-((('01_Supuestos'!F31*$I241)*'01_Supuestos'!$F$11*($H241-'01_Supuestos'!$F$9))*'01_Supuestos'!$F$12)-(('01_Supuestos'!F31*$I241)*'01_Supuestos'!$F$11*$K241)-(IF(('01_Supuestos'!F31*$I241)&gt;0,'01_Supuestos'!$F$15,0)))-($J241*'01_Supuestos'!F33)))*'01_Supuestos'!$F$16)</f>
        <v/>
      </c>
      <c r="X241" s="109">
        <f>((('01_Supuestos'!G31*$I241)*'01_Supuestos'!$F$11*($H241-'01_Supuestos'!$F$9))-((('01_Supuestos'!G31*$I241)*'01_Supuestos'!$F$11*($H241-'01_Supuestos'!$F$9))*'01_Supuestos'!$F$12)-(('01_Supuestos'!G31*$I241)*'01_Supuestos'!$F$11*$K241)-(IF(('01_Supuestos'!G31*$I241)&gt;0,'01_Supuestos'!$F$15,0)))-((('01_Supuestos'!G31*$I241)*'01_Supuestos'!$F$11*($H241-'01_Supuestos'!$F$9))*'01_Supuestos'!$F$18)-($J241*'01_Supuestos'!G32)-(IF('01_Supuestos'!G30=MAX('01_Supuestos'!$C$30:$M$30),'01_Supuestos'!$F$19,0))-(MAX(0,(((('01_Supuestos'!G31*$I241)*'01_Supuestos'!$F$11*($H241-'01_Supuestos'!$F$9))-((('01_Supuestos'!G31*$I241)*'01_Supuestos'!$F$11*($H241-'01_Supuestos'!$F$9))*'01_Supuestos'!$F$12)-(('01_Supuestos'!G31*$I241)*'01_Supuestos'!$F$11*$K241)-(IF(('01_Supuestos'!G31*$I241)&gt;0,'01_Supuestos'!$F$15,0)))-($J241*'01_Supuestos'!G33)))*'01_Supuestos'!$F$16)</f>
        <v/>
      </c>
      <c r="Y241" s="109">
        <f>((('01_Supuestos'!H31*$I241)*'01_Supuestos'!$F$11*($H241-'01_Supuestos'!$F$9))-((('01_Supuestos'!H31*$I241)*'01_Supuestos'!$F$11*($H241-'01_Supuestos'!$F$9))*'01_Supuestos'!$F$12)-(('01_Supuestos'!H31*$I241)*'01_Supuestos'!$F$11*$K241)-(IF(('01_Supuestos'!H31*$I241)&gt;0,'01_Supuestos'!$F$15,0)))-((('01_Supuestos'!H31*$I241)*'01_Supuestos'!$F$11*($H241-'01_Supuestos'!$F$9))*'01_Supuestos'!$F$18)-($J241*'01_Supuestos'!H32)-(IF('01_Supuestos'!H30=MAX('01_Supuestos'!$C$30:$M$30),'01_Supuestos'!$F$19,0))-(MAX(0,(((('01_Supuestos'!H31*$I241)*'01_Supuestos'!$F$11*($H241-'01_Supuestos'!$F$9))-((('01_Supuestos'!H31*$I241)*'01_Supuestos'!$F$11*($H241-'01_Supuestos'!$F$9))*'01_Supuestos'!$F$12)-(('01_Supuestos'!H31*$I241)*'01_Supuestos'!$F$11*$K241)-(IF(('01_Supuestos'!H31*$I241)&gt;0,'01_Supuestos'!$F$15,0)))-($J241*'01_Supuestos'!H33)))*'01_Supuestos'!$F$16)</f>
        <v/>
      </c>
      <c r="Z241" s="109">
        <f>((('01_Supuestos'!I31*$I241)*'01_Supuestos'!$F$11*($H241-'01_Supuestos'!$F$9))-((('01_Supuestos'!I31*$I241)*'01_Supuestos'!$F$11*($H241-'01_Supuestos'!$F$9))*'01_Supuestos'!$F$12)-(('01_Supuestos'!I31*$I241)*'01_Supuestos'!$F$11*$K241)-(IF(('01_Supuestos'!I31*$I241)&gt;0,'01_Supuestos'!$F$15,0)))-((('01_Supuestos'!I31*$I241)*'01_Supuestos'!$F$11*($H241-'01_Supuestos'!$F$9))*'01_Supuestos'!$F$18)-($J241*'01_Supuestos'!I32)-(IF('01_Supuestos'!I30=MAX('01_Supuestos'!$C$30:$M$30),'01_Supuestos'!$F$19,0))-(MAX(0,(((('01_Supuestos'!I31*$I241)*'01_Supuestos'!$F$11*($H241-'01_Supuestos'!$F$9))-((('01_Supuestos'!I31*$I241)*'01_Supuestos'!$F$11*($H241-'01_Supuestos'!$F$9))*'01_Supuestos'!$F$12)-(('01_Supuestos'!I31*$I241)*'01_Supuestos'!$F$11*$K241)-(IF(('01_Supuestos'!I31*$I241)&gt;0,'01_Supuestos'!$F$15,0)))-($J241*'01_Supuestos'!I33)))*'01_Supuestos'!$F$16)</f>
        <v/>
      </c>
      <c r="AA241" s="109">
        <f>((('01_Supuestos'!J31*$I241)*'01_Supuestos'!$F$11*($H241-'01_Supuestos'!$F$9))-((('01_Supuestos'!J31*$I241)*'01_Supuestos'!$F$11*($H241-'01_Supuestos'!$F$9))*'01_Supuestos'!$F$12)-(('01_Supuestos'!J31*$I241)*'01_Supuestos'!$F$11*$K241)-(IF(('01_Supuestos'!J31*$I241)&gt;0,'01_Supuestos'!$F$15,0)))-((('01_Supuestos'!J31*$I241)*'01_Supuestos'!$F$11*($H241-'01_Supuestos'!$F$9))*'01_Supuestos'!$F$18)-($J241*'01_Supuestos'!J32)-(IF('01_Supuestos'!J30=MAX('01_Supuestos'!$C$30:$M$30),'01_Supuestos'!$F$19,0))-(MAX(0,(((('01_Supuestos'!J31*$I241)*'01_Supuestos'!$F$11*($H241-'01_Supuestos'!$F$9))-((('01_Supuestos'!J31*$I241)*'01_Supuestos'!$F$11*($H241-'01_Supuestos'!$F$9))*'01_Supuestos'!$F$12)-(('01_Supuestos'!J31*$I241)*'01_Supuestos'!$F$11*$K241)-(IF(('01_Supuestos'!J31*$I241)&gt;0,'01_Supuestos'!$F$15,0)))-($J241*'01_Supuestos'!J33)))*'01_Supuestos'!$F$16)</f>
        <v/>
      </c>
      <c r="AB241" s="109">
        <f>((('01_Supuestos'!K31*$I241)*'01_Supuestos'!$F$11*($H241-'01_Supuestos'!$F$9))-((('01_Supuestos'!K31*$I241)*'01_Supuestos'!$F$11*($H241-'01_Supuestos'!$F$9))*'01_Supuestos'!$F$12)-(('01_Supuestos'!K31*$I241)*'01_Supuestos'!$F$11*$K241)-(IF(('01_Supuestos'!K31*$I241)&gt;0,'01_Supuestos'!$F$15,0)))-((('01_Supuestos'!K31*$I241)*'01_Supuestos'!$F$11*($H241-'01_Supuestos'!$F$9))*'01_Supuestos'!$F$18)-($J241*'01_Supuestos'!K32)-(IF('01_Supuestos'!K30=MAX('01_Supuestos'!$C$30:$M$30),'01_Supuestos'!$F$19,0))-(MAX(0,(((('01_Supuestos'!K31*$I241)*'01_Supuestos'!$F$11*($H241-'01_Supuestos'!$F$9))-((('01_Supuestos'!K31*$I241)*'01_Supuestos'!$F$11*($H241-'01_Supuestos'!$F$9))*'01_Supuestos'!$F$12)-(('01_Supuestos'!K31*$I241)*'01_Supuestos'!$F$11*$K241)-(IF(('01_Supuestos'!K31*$I241)&gt;0,'01_Supuestos'!$F$15,0)))-($J241*'01_Supuestos'!K33)))*'01_Supuestos'!$F$16)</f>
        <v/>
      </c>
      <c r="AC241" s="109">
        <f>((('01_Supuestos'!L31*$I241)*'01_Supuestos'!$F$11*($H241-'01_Supuestos'!$F$9))-((('01_Supuestos'!L31*$I241)*'01_Supuestos'!$F$11*($H241-'01_Supuestos'!$F$9))*'01_Supuestos'!$F$12)-(('01_Supuestos'!L31*$I241)*'01_Supuestos'!$F$11*$K241)-(IF(('01_Supuestos'!L31*$I241)&gt;0,'01_Supuestos'!$F$15,0)))-((('01_Supuestos'!L31*$I241)*'01_Supuestos'!$F$11*($H241-'01_Supuestos'!$F$9))*'01_Supuestos'!$F$18)-($J241*'01_Supuestos'!L32)-(IF('01_Supuestos'!L30=MAX('01_Supuestos'!$C$30:$M$30),'01_Supuestos'!$F$19,0))-(MAX(0,(((('01_Supuestos'!L31*$I241)*'01_Supuestos'!$F$11*($H241-'01_Supuestos'!$F$9))-((('01_Supuestos'!L31*$I241)*'01_Supuestos'!$F$11*($H241-'01_Supuestos'!$F$9))*'01_Supuestos'!$F$12)-(('01_Supuestos'!L31*$I241)*'01_Supuestos'!$F$11*$K241)-(IF(('01_Supuestos'!L31*$I241)&gt;0,'01_Supuestos'!$F$15,0)))-($J241*'01_Supuestos'!L33)))*'01_Supuestos'!$F$16)</f>
        <v/>
      </c>
      <c r="AD241" s="109">
        <f>((('01_Supuestos'!M31*$I241)*'01_Supuestos'!$F$11*($H241-'01_Supuestos'!$F$9))-((('01_Supuestos'!M31*$I241)*'01_Supuestos'!$F$11*($H241-'01_Supuestos'!$F$9))*'01_Supuestos'!$F$12)-(('01_Supuestos'!M31*$I241)*'01_Supuestos'!$F$11*$K241)-(IF(('01_Supuestos'!M31*$I241)&gt;0,'01_Supuestos'!$F$15,0)))-((('01_Supuestos'!M31*$I241)*'01_Supuestos'!$F$11*($H241-'01_Supuestos'!$F$9))*'01_Supuestos'!$F$18)-($J241*'01_Supuestos'!M32)-(IF('01_Supuestos'!M30=MAX('01_Supuestos'!$C$30:$M$30),'01_Supuestos'!$F$19,0))-(MAX(0,(((('01_Supuestos'!M31*$I241)*'01_Supuestos'!$F$11*($H241-'01_Supuestos'!$F$9))-((('01_Supuestos'!M31*$I241)*'01_Supuestos'!$F$11*($H241-'01_Supuestos'!$F$9))*'01_Supuestos'!$F$12)-(('01_Supuestos'!M31*$I241)*'01_Supuestos'!$F$11*$K241)-(IF(('01_Supuestos'!M31*$I241)&gt;0,'01_Supuestos'!$F$15,0)))-($J241*'01_Supuestos'!M33)))*'01_Supuestos'!$F$16)</f>
        <v/>
      </c>
      <c r="AE241" s="109">
        <f>0</f>
        <v/>
      </c>
      <c r="AF241" s="109">
        <f>IF(S241&gt;R241,"Appraisal+Decision",IF(S241&lt;R241,"Develop Now","Indiferente"))</f>
        <v/>
      </c>
    </row>
    <row r="242">
      <c r="A242" t="n">
        <v>212</v>
      </c>
      <c r="B242" s="53">
        <f>RAND()</f>
        <v/>
      </c>
      <c r="C242" s="53">
        <f>RAND()</f>
        <v/>
      </c>
      <c r="D242" s="53">
        <f>RAND()</f>
        <v/>
      </c>
      <c r="E242" s="53">
        <f>RAND()</f>
        <v/>
      </c>
      <c r="F242" s="53">
        <f>RAND()</f>
        <v/>
      </c>
      <c r="G242" s="53">
        <f>RAND()</f>
        <v/>
      </c>
      <c r="H242" s="109">
        <f>IF(B242&lt;($B$11-$B$10)/($B$12-$B$10), $B$10+SQRT(B242*($B$11-$B$10)*($B$12-$B$10)), $B$12-SQRT((1-B242)*($B$12-$B$11)*($B$12-$B$10)))</f>
        <v/>
      </c>
      <c r="I242" s="53">
        <f>MAX(0.1,NORMINV(C242,$B$13,$B$14))</f>
        <v/>
      </c>
      <c r="J242" s="109">
        <f>'01_Supuestos'!$F$13*MAX(0.65,NORMINV(D242,1,$B$15))</f>
        <v/>
      </c>
      <c r="K242" s="109">
        <f>'01_Supuestos'!$F$14*MAX(0.6,NORMINV(E242,1,$B$16))</f>
        <v/>
      </c>
      <c r="L242" s="109">
        <f>--(F242&lt;=$B$5)</f>
        <v/>
      </c>
      <c r="M242" s="109">
        <f>IF(L242=1, IF(G242&lt;=$B$6, "+", "-"), IF(G242&lt;=(1-$B$7), "+", "-"))</f>
        <v/>
      </c>
      <c r="N242" s="110">
        <f>IF(M242="+",'05_Bayes_Arbol'!$B$16,'05_Bayes_Arbol'!$B$17)</f>
        <v/>
      </c>
      <c r="O242" s="109">
        <f>SUMPRODUCT(T242:AD242,'01_Supuestos'!$C$34:$M$34)</f>
        <v/>
      </c>
      <c r="P242" s="109">
        <f>N242*O242 + (1-N242)*$B$9</f>
        <v/>
      </c>
      <c r="Q242" s="109">
        <f>--(P242&gt;0)</f>
        <v/>
      </c>
      <c r="R242" s="109">
        <f>IF(L242=1,O242,$B$9)</f>
        <v/>
      </c>
      <c r="S242" s="109">
        <f>-$B$8 + IF(Q242=1, IF(L242=1,O242,$B$9), 0)</f>
        <v/>
      </c>
      <c r="T242" s="109">
        <f>((('01_Supuestos'!C31*$I242)*'01_Supuestos'!$F$11*($H242-'01_Supuestos'!$F$9))-((('01_Supuestos'!C31*$I242)*'01_Supuestos'!$F$11*($H242-'01_Supuestos'!$F$9))*'01_Supuestos'!$F$12)-(('01_Supuestos'!C31*$I242)*'01_Supuestos'!$F$11*$K242)-(IF(('01_Supuestos'!C31*$I242)&gt;0,'01_Supuestos'!$F$15,0)))-((('01_Supuestos'!C31*$I242)*'01_Supuestos'!$F$11*($H242-'01_Supuestos'!$F$9))*'01_Supuestos'!$F$18)-($J242*'01_Supuestos'!C32)-(IF('01_Supuestos'!C30=MAX('01_Supuestos'!$C$30:$M$30),'01_Supuestos'!$F$19,0))-(MAX(0,(((('01_Supuestos'!C31*$I242)*'01_Supuestos'!$F$11*($H242-'01_Supuestos'!$F$9))-((('01_Supuestos'!C31*$I242)*'01_Supuestos'!$F$11*($H242-'01_Supuestos'!$F$9))*'01_Supuestos'!$F$12)-(('01_Supuestos'!C31*$I242)*'01_Supuestos'!$F$11*$K242)-(IF(('01_Supuestos'!C31*$I242)&gt;0,'01_Supuestos'!$F$15,0)))-($J242*'01_Supuestos'!C33)))*'01_Supuestos'!$F$16)</f>
        <v/>
      </c>
      <c r="U242" s="109">
        <f>((('01_Supuestos'!D31*$I242)*'01_Supuestos'!$F$11*($H242-'01_Supuestos'!$F$9))-((('01_Supuestos'!D31*$I242)*'01_Supuestos'!$F$11*($H242-'01_Supuestos'!$F$9))*'01_Supuestos'!$F$12)-(('01_Supuestos'!D31*$I242)*'01_Supuestos'!$F$11*$K242)-(IF(('01_Supuestos'!D31*$I242)&gt;0,'01_Supuestos'!$F$15,0)))-((('01_Supuestos'!D31*$I242)*'01_Supuestos'!$F$11*($H242-'01_Supuestos'!$F$9))*'01_Supuestos'!$F$18)-($J242*'01_Supuestos'!D32)-(IF('01_Supuestos'!D30=MAX('01_Supuestos'!$C$30:$M$30),'01_Supuestos'!$F$19,0))-(MAX(0,(((('01_Supuestos'!D31*$I242)*'01_Supuestos'!$F$11*($H242-'01_Supuestos'!$F$9))-((('01_Supuestos'!D31*$I242)*'01_Supuestos'!$F$11*($H242-'01_Supuestos'!$F$9))*'01_Supuestos'!$F$12)-(('01_Supuestos'!D31*$I242)*'01_Supuestos'!$F$11*$K242)-(IF(('01_Supuestos'!D31*$I242)&gt;0,'01_Supuestos'!$F$15,0)))-($J242*'01_Supuestos'!D33)))*'01_Supuestos'!$F$16)</f>
        <v/>
      </c>
      <c r="V242" s="109">
        <f>((('01_Supuestos'!E31*$I242)*'01_Supuestos'!$F$11*($H242-'01_Supuestos'!$F$9))-((('01_Supuestos'!E31*$I242)*'01_Supuestos'!$F$11*($H242-'01_Supuestos'!$F$9))*'01_Supuestos'!$F$12)-(('01_Supuestos'!E31*$I242)*'01_Supuestos'!$F$11*$K242)-(IF(('01_Supuestos'!E31*$I242)&gt;0,'01_Supuestos'!$F$15,0)))-((('01_Supuestos'!E31*$I242)*'01_Supuestos'!$F$11*($H242-'01_Supuestos'!$F$9))*'01_Supuestos'!$F$18)-($J242*'01_Supuestos'!E32)-(IF('01_Supuestos'!E30=MAX('01_Supuestos'!$C$30:$M$30),'01_Supuestos'!$F$19,0))-(MAX(0,(((('01_Supuestos'!E31*$I242)*'01_Supuestos'!$F$11*($H242-'01_Supuestos'!$F$9))-((('01_Supuestos'!E31*$I242)*'01_Supuestos'!$F$11*($H242-'01_Supuestos'!$F$9))*'01_Supuestos'!$F$12)-(('01_Supuestos'!E31*$I242)*'01_Supuestos'!$F$11*$K242)-(IF(('01_Supuestos'!E31*$I242)&gt;0,'01_Supuestos'!$F$15,0)))-($J242*'01_Supuestos'!E33)))*'01_Supuestos'!$F$16)</f>
        <v/>
      </c>
      <c r="W242" s="109">
        <f>((('01_Supuestos'!F31*$I242)*'01_Supuestos'!$F$11*($H242-'01_Supuestos'!$F$9))-((('01_Supuestos'!F31*$I242)*'01_Supuestos'!$F$11*($H242-'01_Supuestos'!$F$9))*'01_Supuestos'!$F$12)-(('01_Supuestos'!F31*$I242)*'01_Supuestos'!$F$11*$K242)-(IF(('01_Supuestos'!F31*$I242)&gt;0,'01_Supuestos'!$F$15,0)))-((('01_Supuestos'!F31*$I242)*'01_Supuestos'!$F$11*($H242-'01_Supuestos'!$F$9))*'01_Supuestos'!$F$18)-($J242*'01_Supuestos'!F32)-(IF('01_Supuestos'!F30=MAX('01_Supuestos'!$C$30:$M$30),'01_Supuestos'!$F$19,0))-(MAX(0,(((('01_Supuestos'!F31*$I242)*'01_Supuestos'!$F$11*($H242-'01_Supuestos'!$F$9))-((('01_Supuestos'!F31*$I242)*'01_Supuestos'!$F$11*($H242-'01_Supuestos'!$F$9))*'01_Supuestos'!$F$12)-(('01_Supuestos'!F31*$I242)*'01_Supuestos'!$F$11*$K242)-(IF(('01_Supuestos'!F31*$I242)&gt;0,'01_Supuestos'!$F$15,0)))-($J242*'01_Supuestos'!F33)))*'01_Supuestos'!$F$16)</f>
        <v/>
      </c>
      <c r="X242" s="109">
        <f>((('01_Supuestos'!G31*$I242)*'01_Supuestos'!$F$11*($H242-'01_Supuestos'!$F$9))-((('01_Supuestos'!G31*$I242)*'01_Supuestos'!$F$11*($H242-'01_Supuestos'!$F$9))*'01_Supuestos'!$F$12)-(('01_Supuestos'!G31*$I242)*'01_Supuestos'!$F$11*$K242)-(IF(('01_Supuestos'!G31*$I242)&gt;0,'01_Supuestos'!$F$15,0)))-((('01_Supuestos'!G31*$I242)*'01_Supuestos'!$F$11*($H242-'01_Supuestos'!$F$9))*'01_Supuestos'!$F$18)-($J242*'01_Supuestos'!G32)-(IF('01_Supuestos'!G30=MAX('01_Supuestos'!$C$30:$M$30),'01_Supuestos'!$F$19,0))-(MAX(0,(((('01_Supuestos'!G31*$I242)*'01_Supuestos'!$F$11*($H242-'01_Supuestos'!$F$9))-((('01_Supuestos'!G31*$I242)*'01_Supuestos'!$F$11*($H242-'01_Supuestos'!$F$9))*'01_Supuestos'!$F$12)-(('01_Supuestos'!G31*$I242)*'01_Supuestos'!$F$11*$K242)-(IF(('01_Supuestos'!G31*$I242)&gt;0,'01_Supuestos'!$F$15,0)))-($J242*'01_Supuestos'!G33)))*'01_Supuestos'!$F$16)</f>
        <v/>
      </c>
      <c r="Y242" s="109">
        <f>((('01_Supuestos'!H31*$I242)*'01_Supuestos'!$F$11*($H242-'01_Supuestos'!$F$9))-((('01_Supuestos'!H31*$I242)*'01_Supuestos'!$F$11*($H242-'01_Supuestos'!$F$9))*'01_Supuestos'!$F$12)-(('01_Supuestos'!H31*$I242)*'01_Supuestos'!$F$11*$K242)-(IF(('01_Supuestos'!H31*$I242)&gt;0,'01_Supuestos'!$F$15,0)))-((('01_Supuestos'!H31*$I242)*'01_Supuestos'!$F$11*($H242-'01_Supuestos'!$F$9))*'01_Supuestos'!$F$18)-($J242*'01_Supuestos'!H32)-(IF('01_Supuestos'!H30=MAX('01_Supuestos'!$C$30:$M$30),'01_Supuestos'!$F$19,0))-(MAX(0,(((('01_Supuestos'!H31*$I242)*'01_Supuestos'!$F$11*($H242-'01_Supuestos'!$F$9))-((('01_Supuestos'!H31*$I242)*'01_Supuestos'!$F$11*($H242-'01_Supuestos'!$F$9))*'01_Supuestos'!$F$12)-(('01_Supuestos'!H31*$I242)*'01_Supuestos'!$F$11*$K242)-(IF(('01_Supuestos'!H31*$I242)&gt;0,'01_Supuestos'!$F$15,0)))-($J242*'01_Supuestos'!H33)))*'01_Supuestos'!$F$16)</f>
        <v/>
      </c>
      <c r="Z242" s="109">
        <f>((('01_Supuestos'!I31*$I242)*'01_Supuestos'!$F$11*($H242-'01_Supuestos'!$F$9))-((('01_Supuestos'!I31*$I242)*'01_Supuestos'!$F$11*($H242-'01_Supuestos'!$F$9))*'01_Supuestos'!$F$12)-(('01_Supuestos'!I31*$I242)*'01_Supuestos'!$F$11*$K242)-(IF(('01_Supuestos'!I31*$I242)&gt;0,'01_Supuestos'!$F$15,0)))-((('01_Supuestos'!I31*$I242)*'01_Supuestos'!$F$11*($H242-'01_Supuestos'!$F$9))*'01_Supuestos'!$F$18)-($J242*'01_Supuestos'!I32)-(IF('01_Supuestos'!I30=MAX('01_Supuestos'!$C$30:$M$30),'01_Supuestos'!$F$19,0))-(MAX(0,(((('01_Supuestos'!I31*$I242)*'01_Supuestos'!$F$11*($H242-'01_Supuestos'!$F$9))-((('01_Supuestos'!I31*$I242)*'01_Supuestos'!$F$11*($H242-'01_Supuestos'!$F$9))*'01_Supuestos'!$F$12)-(('01_Supuestos'!I31*$I242)*'01_Supuestos'!$F$11*$K242)-(IF(('01_Supuestos'!I31*$I242)&gt;0,'01_Supuestos'!$F$15,0)))-($J242*'01_Supuestos'!I33)))*'01_Supuestos'!$F$16)</f>
        <v/>
      </c>
      <c r="AA242" s="109">
        <f>((('01_Supuestos'!J31*$I242)*'01_Supuestos'!$F$11*($H242-'01_Supuestos'!$F$9))-((('01_Supuestos'!J31*$I242)*'01_Supuestos'!$F$11*($H242-'01_Supuestos'!$F$9))*'01_Supuestos'!$F$12)-(('01_Supuestos'!J31*$I242)*'01_Supuestos'!$F$11*$K242)-(IF(('01_Supuestos'!J31*$I242)&gt;0,'01_Supuestos'!$F$15,0)))-((('01_Supuestos'!J31*$I242)*'01_Supuestos'!$F$11*($H242-'01_Supuestos'!$F$9))*'01_Supuestos'!$F$18)-($J242*'01_Supuestos'!J32)-(IF('01_Supuestos'!J30=MAX('01_Supuestos'!$C$30:$M$30),'01_Supuestos'!$F$19,0))-(MAX(0,(((('01_Supuestos'!J31*$I242)*'01_Supuestos'!$F$11*($H242-'01_Supuestos'!$F$9))-((('01_Supuestos'!J31*$I242)*'01_Supuestos'!$F$11*($H242-'01_Supuestos'!$F$9))*'01_Supuestos'!$F$12)-(('01_Supuestos'!J31*$I242)*'01_Supuestos'!$F$11*$K242)-(IF(('01_Supuestos'!J31*$I242)&gt;0,'01_Supuestos'!$F$15,0)))-($J242*'01_Supuestos'!J33)))*'01_Supuestos'!$F$16)</f>
        <v/>
      </c>
      <c r="AB242" s="109">
        <f>((('01_Supuestos'!K31*$I242)*'01_Supuestos'!$F$11*($H242-'01_Supuestos'!$F$9))-((('01_Supuestos'!K31*$I242)*'01_Supuestos'!$F$11*($H242-'01_Supuestos'!$F$9))*'01_Supuestos'!$F$12)-(('01_Supuestos'!K31*$I242)*'01_Supuestos'!$F$11*$K242)-(IF(('01_Supuestos'!K31*$I242)&gt;0,'01_Supuestos'!$F$15,0)))-((('01_Supuestos'!K31*$I242)*'01_Supuestos'!$F$11*($H242-'01_Supuestos'!$F$9))*'01_Supuestos'!$F$18)-($J242*'01_Supuestos'!K32)-(IF('01_Supuestos'!K30=MAX('01_Supuestos'!$C$30:$M$30),'01_Supuestos'!$F$19,0))-(MAX(0,(((('01_Supuestos'!K31*$I242)*'01_Supuestos'!$F$11*($H242-'01_Supuestos'!$F$9))-((('01_Supuestos'!K31*$I242)*'01_Supuestos'!$F$11*($H242-'01_Supuestos'!$F$9))*'01_Supuestos'!$F$12)-(('01_Supuestos'!K31*$I242)*'01_Supuestos'!$F$11*$K242)-(IF(('01_Supuestos'!K31*$I242)&gt;0,'01_Supuestos'!$F$15,0)))-($J242*'01_Supuestos'!K33)))*'01_Supuestos'!$F$16)</f>
        <v/>
      </c>
      <c r="AC242" s="109">
        <f>((('01_Supuestos'!L31*$I242)*'01_Supuestos'!$F$11*($H242-'01_Supuestos'!$F$9))-((('01_Supuestos'!L31*$I242)*'01_Supuestos'!$F$11*($H242-'01_Supuestos'!$F$9))*'01_Supuestos'!$F$12)-(('01_Supuestos'!L31*$I242)*'01_Supuestos'!$F$11*$K242)-(IF(('01_Supuestos'!L31*$I242)&gt;0,'01_Supuestos'!$F$15,0)))-((('01_Supuestos'!L31*$I242)*'01_Supuestos'!$F$11*($H242-'01_Supuestos'!$F$9))*'01_Supuestos'!$F$18)-($J242*'01_Supuestos'!L32)-(IF('01_Supuestos'!L30=MAX('01_Supuestos'!$C$30:$M$30),'01_Supuestos'!$F$19,0))-(MAX(0,(((('01_Supuestos'!L31*$I242)*'01_Supuestos'!$F$11*($H242-'01_Supuestos'!$F$9))-((('01_Supuestos'!L31*$I242)*'01_Supuestos'!$F$11*($H242-'01_Supuestos'!$F$9))*'01_Supuestos'!$F$12)-(('01_Supuestos'!L31*$I242)*'01_Supuestos'!$F$11*$K242)-(IF(('01_Supuestos'!L31*$I242)&gt;0,'01_Supuestos'!$F$15,0)))-($J242*'01_Supuestos'!L33)))*'01_Supuestos'!$F$16)</f>
        <v/>
      </c>
      <c r="AD242" s="109">
        <f>((('01_Supuestos'!M31*$I242)*'01_Supuestos'!$F$11*($H242-'01_Supuestos'!$F$9))-((('01_Supuestos'!M31*$I242)*'01_Supuestos'!$F$11*($H242-'01_Supuestos'!$F$9))*'01_Supuestos'!$F$12)-(('01_Supuestos'!M31*$I242)*'01_Supuestos'!$F$11*$K242)-(IF(('01_Supuestos'!M31*$I242)&gt;0,'01_Supuestos'!$F$15,0)))-((('01_Supuestos'!M31*$I242)*'01_Supuestos'!$F$11*($H242-'01_Supuestos'!$F$9))*'01_Supuestos'!$F$18)-($J242*'01_Supuestos'!M32)-(IF('01_Supuestos'!M30=MAX('01_Supuestos'!$C$30:$M$30),'01_Supuestos'!$F$19,0))-(MAX(0,(((('01_Supuestos'!M31*$I242)*'01_Supuestos'!$F$11*($H242-'01_Supuestos'!$F$9))-((('01_Supuestos'!M31*$I242)*'01_Supuestos'!$F$11*($H242-'01_Supuestos'!$F$9))*'01_Supuestos'!$F$12)-(('01_Supuestos'!M31*$I242)*'01_Supuestos'!$F$11*$K242)-(IF(('01_Supuestos'!M31*$I242)&gt;0,'01_Supuestos'!$F$15,0)))-($J242*'01_Supuestos'!M33)))*'01_Supuestos'!$F$16)</f>
        <v/>
      </c>
      <c r="AE242" s="109">
        <f>0</f>
        <v/>
      </c>
      <c r="AF242" s="109">
        <f>IF(S242&gt;R242,"Appraisal+Decision",IF(S242&lt;R242,"Develop Now","Indiferente"))</f>
        <v/>
      </c>
    </row>
    <row r="243">
      <c r="A243" t="n">
        <v>213</v>
      </c>
      <c r="B243" s="53">
        <f>RAND()</f>
        <v/>
      </c>
      <c r="C243" s="53">
        <f>RAND()</f>
        <v/>
      </c>
      <c r="D243" s="53">
        <f>RAND()</f>
        <v/>
      </c>
      <c r="E243" s="53">
        <f>RAND()</f>
        <v/>
      </c>
      <c r="F243" s="53">
        <f>RAND()</f>
        <v/>
      </c>
      <c r="G243" s="53">
        <f>RAND()</f>
        <v/>
      </c>
      <c r="H243" s="109">
        <f>IF(B243&lt;($B$11-$B$10)/($B$12-$B$10), $B$10+SQRT(B243*($B$11-$B$10)*($B$12-$B$10)), $B$12-SQRT((1-B243)*($B$12-$B$11)*($B$12-$B$10)))</f>
        <v/>
      </c>
      <c r="I243" s="53">
        <f>MAX(0.1,NORMINV(C243,$B$13,$B$14))</f>
        <v/>
      </c>
      <c r="J243" s="109">
        <f>'01_Supuestos'!$F$13*MAX(0.65,NORMINV(D243,1,$B$15))</f>
        <v/>
      </c>
      <c r="K243" s="109">
        <f>'01_Supuestos'!$F$14*MAX(0.6,NORMINV(E243,1,$B$16))</f>
        <v/>
      </c>
      <c r="L243" s="109">
        <f>--(F243&lt;=$B$5)</f>
        <v/>
      </c>
      <c r="M243" s="109">
        <f>IF(L243=1, IF(G243&lt;=$B$6, "+", "-"), IF(G243&lt;=(1-$B$7), "+", "-"))</f>
        <v/>
      </c>
      <c r="N243" s="110">
        <f>IF(M243="+",'05_Bayes_Arbol'!$B$16,'05_Bayes_Arbol'!$B$17)</f>
        <v/>
      </c>
      <c r="O243" s="109">
        <f>SUMPRODUCT(T243:AD243,'01_Supuestos'!$C$34:$M$34)</f>
        <v/>
      </c>
      <c r="P243" s="109">
        <f>N243*O243 + (1-N243)*$B$9</f>
        <v/>
      </c>
      <c r="Q243" s="109">
        <f>--(P243&gt;0)</f>
        <v/>
      </c>
      <c r="R243" s="109">
        <f>IF(L243=1,O243,$B$9)</f>
        <v/>
      </c>
      <c r="S243" s="109">
        <f>-$B$8 + IF(Q243=1, IF(L243=1,O243,$B$9), 0)</f>
        <v/>
      </c>
      <c r="T243" s="109">
        <f>((('01_Supuestos'!C31*$I243)*'01_Supuestos'!$F$11*($H243-'01_Supuestos'!$F$9))-((('01_Supuestos'!C31*$I243)*'01_Supuestos'!$F$11*($H243-'01_Supuestos'!$F$9))*'01_Supuestos'!$F$12)-(('01_Supuestos'!C31*$I243)*'01_Supuestos'!$F$11*$K243)-(IF(('01_Supuestos'!C31*$I243)&gt;0,'01_Supuestos'!$F$15,0)))-((('01_Supuestos'!C31*$I243)*'01_Supuestos'!$F$11*($H243-'01_Supuestos'!$F$9))*'01_Supuestos'!$F$18)-($J243*'01_Supuestos'!C32)-(IF('01_Supuestos'!C30=MAX('01_Supuestos'!$C$30:$M$30),'01_Supuestos'!$F$19,0))-(MAX(0,(((('01_Supuestos'!C31*$I243)*'01_Supuestos'!$F$11*($H243-'01_Supuestos'!$F$9))-((('01_Supuestos'!C31*$I243)*'01_Supuestos'!$F$11*($H243-'01_Supuestos'!$F$9))*'01_Supuestos'!$F$12)-(('01_Supuestos'!C31*$I243)*'01_Supuestos'!$F$11*$K243)-(IF(('01_Supuestos'!C31*$I243)&gt;0,'01_Supuestos'!$F$15,0)))-($J243*'01_Supuestos'!C33)))*'01_Supuestos'!$F$16)</f>
        <v/>
      </c>
      <c r="U243" s="109">
        <f>((('01_Supuestos'!D31*$I243)*'01_Supuestos'!$F$11*($H243-'01_Supuestos'!$F$9))-((('01_Supuestos'!D31*$I243)*'01_Supuestos'!$F$11*($H243-'01_Supuestos'!$F$9))*'01_Supuestos'!$F$12)-(('01_Supuestos'!D31*$I243)*'01_Supuestos'!$F$11*$K243)-(IF(('01_Supuestos'!D31*$I243)&gt;0,'01_Supuestos'!$F$15,0)))-((('01_Supuestos'!D31*$I243)*'01_Supuestos'!$F$11*($H243-'01_Supuestos'!$F$9))*'01_Supuestos'!$F$18)-($J243*'01_Supuestos'!D32)-(IF('01_Supuestos'!D30=MAX('01_Supuestos'!$C$30:$M$30),'01_Supuestos'!$F$19,0))-(MAX(0,(((('01_Supuestos'!D31*$I243)*'01_Supuestos'!$F$11*($H243-'01_Supuestos'!$F$9))-((('01_Supuestos'!D31*$I243)*'01_Supuestos'!$F$11*($H243-'01_Supuestos'!$F$9))*'01_Supuestos'!$F$12)-(('01_Supuestos'!D31*$I243)*'01_Supuestos'!$F$11*$K243)-(IF(('01_Supuestos'!D31*$I243)&gt;0,'01_Supuestos'!$F$15,0)))-($J243*'01_Supuestos'!D33)))*'01_Supuestos'!$F$16)</f>
        <v/>
      </c>
      <c r="V243" s="109">
        <f>((('01_Supuestos'!E31*$I243)*'01_Supuestos'!$F$11*($H243-'01_Supuestos'!$F$9))-((('01_Supuestos'!E31*$I243)*'01_Supuestos'!$F$11*($H243-'01_Supuestos'!$F$9))*'01_Supuestos'!$F$12)-(('01_Supuestos'!E31*$I243)*'01_Supuestos'!$F$11*$K243)-(IF(('01_Supuestos'!E31*$I243)&gt;0,'01_Supuestos'!$F$15,0)))-((('01_Supuestos'!E31*$I243)*'01_Supuestos'!$F$11*($H243-'01_Supuestos'!$F$9))*'01_Supuestos'!$F$18)-($J243*'01_Supuestos'!E32)-(IF('01_Supuestos'!E30=MAX('01_Supuestos'!$C$30:$M$30),'01_Supuestos'!$F$19,0))-(MAX(0,(((('01_Supuestos'!E31*$I243)*'01_Supuestos'!$F$11*($H243-'01_Supuestos'!$F$9))-((('01_Supuestos'!E31*$I243)*'01_Supuestos'!$F$11*($H243-'01_Supuestos'!$F$9))*'01_Supuestos'!$F$12)-(('01_Supuestos'!E31*$I243)*'01_Supuestos'!$F$11*$K243)-(IF(('01_Supuestos'!E31*$I243)&gt;0,'01_Supuestos'!$F$15,0)))-($J243*'01_Supuestos'!E33)))*'01_Supuestos'!$F$16)</f>
        <v/>
      </c>
      <c r="W243" s="109">
        <f>((('01_Supuestos'!F31*$I243)*'01_Supuestos'!$F$11*($H243-'01_Supuestos'!$F$9))-((('01_Supuestos'!F31*$I243)*'01_Supuestos'!$F$11*($H243-'01_Supuestos'!$F$9))*'01_Supuestos'!$F$12)-(('01_Supuestos'!F31*$I243)*'01_Supuestos'!$F$11*$K243)-(IF(('01_Supuestos'!F31*$I243)&gt;0,'01_Supuestos'!$F$15,0)))-((('01_Supuestos'!F31*$I243)*'01_Supuestos'!$F$11*($H243-'01_Supuestos'!$F$9))*'01_Supuestos'!$F$18)-($J243*'01_Supuestos'!F32)-(IF('01_Supuestos'!F30=MAX('01_Supuestos'!$C$30:$M$30),'01_Supuestos'!$F$19,0))-(MAX(0,(((('01_Supuestos'!F31*$I243)*'01_Supuestos'!$F$11*($H243-'01_Supuestos'!$F$9))-((('01_Supuestos'!F31*$I243)*'01_Supuestos'!$F$11*($H243-'01_Supuestos'!$F$9))*'01_Supuestos'!$F$12)-(('01_Supuestos'!F31*$I243)*'01_Supuestos'!$F$11*$K243)-(IF(('01_Supuestos'!F31*$I243)&gt;0,'01_Supuestos'!$F$15,0)))-($J243*'01_Supuestos'!F33)))*'01_Supuestos'!$F$16)</f>
        <v/>
      </c>
      <c r="X243" s="109">
        <f>((('01_Supuestos'!G31*$I243)*'01_Supuestos'!$F$11*($H243-'01_Supuestos'!$F$9))-((('01_Supuestos'!G31*$I243)*'01_Supuestos'!$F$11*($H243-'01_Supuestos'!$F$9))*'01_Supuestos'!$F$12)-(('01_Supuestos'!G31*$I243)*'01_Supuestos'!$F$11*$K243)-(IF(('01_Supuestos'!G31*$I243)&gt;0,'01_Supuestos'!$F$15,0)))-((('01_Supuestos'!G31*$I243)*'01_Supuestos'!$F$11*($H243-'01_Supuestos'!$F$9))*'01_Supuestos'!$F$18)-($J243*'01_Supuestos'!G32)-(IF('01_Supuestos'!G30=MAX('01_Supuestos'!$C$30:$M$30),'01_Supuestos'!$F$19,0))-(MAX(0,(((('01_Supuestos'!G31*$I243)*'01_Supuestos'!$F$11*($H243-'01_Supuestos'!$F$9))-((('01_Supuestos'!G31*$I243)*'01_Supuestos'!$F$11*($H243-'01_Supuestos'!$F$9))*'01_Supuestos'!$F$12)-(('01_Supuestos'!G31*$I243)*'01_Supuestos'!$F$11*$K243)-(IF(('01_Supuestos'!G31*$I243)&gt;0,'01_Supuestos'!$F$15,0)))-($J243*'01_Supuestos'!G33)))*'01_Supuestos'!$F$16)</f>
        <v/>
      </c>
      <c r="Y243" s="109">
        <f>((('01_Supuestos'!H31*$I243)*'01_Supuestos'!$F$11*($H243-'01_Supuestos'!$F$9))-((('01_Supuestos'!H31*$I243)*'01_Supuestos'!$F$11*($H243-'01_Supuestos'!$F$9))*'01_Supuestos'!$F$12)-(('01_Supuestos'!H31*$I243)*'01_Supuestos'!$F$11*$K243)-(IF(('01_Supuestos'!H31*$I243)&gt;0,'01_Supuestos'!$F$15,0)))-((('01_Supuestos'!H31*$I243)*'01_Supuestos'!$F$11*($H243-'01_Supuestos'!$F$9))*'01_Supuestos'!$F$18)-($J243*'01_Supuestos'!H32)-(IF('01_Supuestos'!H30=MAX('01_Supuestos'!$C$30:$M$30),'01_Supuestos'!$F$19,0))-(MAX(0,(((('01_Supuestos'!H31*$I243)*'01_Supuestos'!$F$11*($H243-'01_Supuestos'!$F$9))-((('01_Supuestos'!H31*$I243)*'01_Supuestos'!$F$11*($H243-'01_Supuestos'!$F$9))*'01_Supuestos'!$F$12)-(('01_Supuestos'!H31*$I243)*'01_Supuestos'!$F$11*$K243)-(IF(('01_Supuestos'!H31*$I243)&gt;0,'01_Supuestos'!$F$15,0)))-($J243*'01_Supuestos'!H33)))*'01_Supuestos'!$F$16)</f>
        <v/>
      </c>
      <c r="Z243" s="109">
        <f>((('01_Supuestos'!I31*$I243)*'01_Supuestos'!$F$11*($H243-'01_Supuestos'!$F$9))-((('01_Supuestos'!I31*$I243)*'01_Supuestos'!$F$11*($H243-'01_Supuestos'!$F$9))*'01_Supuestos'!$F$12)-(('01_Supuestos'!I31*$I243)*'01_Supuestos'!$F$11*$K243)-(IF(('01_Supuestos'!I31*$I243)&gt;0,'01_Supuestos'!$F$15,0)))-((('01_Supuestos'!I31*$I243)*'01_Supuestos'!$F$11*($H243-'01_Supuestos'!$F$9))*'01_Supuestos'!$F$18)-($J243*'01_Supuestos'!I32)-(IF('01_Supuestos'!I30=MAX('01_Supuestos'!$C$30:$M$30),'01_Supuestos'!$F$19,0))-(MAX(0,(((('01_Supuestos'!I31*$I243)*'01_Supuestos'!$F$11*($H243-'01_Supuestos'!$F$9))-((('01_Supuestos'!I31*$I243)*'01_Supuestos'!$F$11*($H243-'01_Supuestos'!$F$9))*'01_Supuestos'!$F$12)-(('01_Supuestos'!I31*$I243)*'01_Supuestos'!$F$11*$K243)-(IF(('01_Supuestos'!I31*$I243)&gt;0,'01_Supuestos'!$F$15,0)))-($J243*'01_Supuestos'!I33)))*'01_Supuestos'!$F$16)</f>
        <v/>
      </c>
      <c r="AA243" s="109">
        <f>((('01_Supuestos'!J31*$I243)*'01_Supuestos'!$F$11*($H243-'01_Supuestos'!$F$9))-((('01_Supuestos'!J31*$I243)*'01_Supuestos'!$F$11*($H243-'01_Supuestos'!$F$9))*'01_Supuestos'!$F$12)-(('01_Supuestos'!J31*$I243)*'01_Supuestos'!$F$11*$K243)-(IF(('01_Supuestos'!J31*$I243)&gt;0,'01_Supuestos'!$F$15,0)))-((('01_Supuestos'!J31*$I243)*'01_Supuestos'!$F$11*($H243-'01_Supuestos'!$F$9))*'01_Supuestos'!$F$18)-($J243*'01_Supuestos'!J32)-(IF('01_Supuestos'!J30=MAX('01_Supuestos'!$C$30:$M$30),'01_Supuestos'!$F$19,0))-(MAX(0,(((('01_Supuestos'!J31*$I243)*'01_Supuestos'!$F$11*($H243-'01_Supuestos'!$F$9))-((('01_Supuestos'!J31*$I243)*'01_Supuestos'!$F$11*($H243-'01_Supuestos'!$F$9))*'01_Supuestos'!$F$12)-(('01_Supuestos'!J31*$I243)*'01_Supuestos'!$F$11*$K243)-(IF(('01_Supuestos'!J31*$I243)&gt;0,'01_Supuestos'!$F$15,0)))-($J243*'01_Supuestos'!J33)))*'01_Supuestos'!$F$16)</f>
        <v/>
      </c>
      <c r="AB243" s="109">
        <f>((('01_Supuestos'!K31*$I243)*'01_Supuestos'!$F$11*($H243-'01_Supuestos'!$F$9))-((('01_Supuestos'!K31*$I243)*'01_Supuestos'!$F$11*($H243-'01_Supuestos'!$F$9))*'01_Supuestos'!$F$12)-(('01_Supuestos'!K31*$I243)*'01_Supuestos'!$F$11*$K243)-(IF(('01_Supuestos'!K31*$I243)&gt;0,'01_Supuestos'!$F$15,0)))-((('01_Supuestos'!K31*$I243)*'01_Supuestos'!$F$11*($H243-'01_Supuestos'!$F$9))*'01_Supuestos'!$F$18)-($J243*'01_Supuestos'!K32)-(IF('01_Supuestos'!K30=MAX('01_Supuestos'!$C$30:$M$30),'01_Supuestos'!$F$19,0))-(MAX(0,(((('01_Supuestos'!K31*$I243)*'01_Supuestos'!$F$11*($H243-'01_Supuestos'!$F$9))-((('01_Supuestos'!K31*$I243)*'01_Supuestos'!$F$11*($H243-'01_Supuestos'!$F$9))*'01_Supuestos'!$F$12)-(('01_Supuestos'!K31*$I243)*'01_Supuestos'!$F$11*$K243)-(IF(('01_Supuestos'!K31*$I243)&gt;0,'01_Supuestos'!$F$15,0)))-($J243*'01_Supuestos'!K33)))*'01_Supuestos'!$F$16)</f>
        <v/>
      </c>
      <c r="AC243" s="109">
        <f>((('01_Supuestos'!L31*$I243)*'01_Supuestos'!$F$11*($H243-'01_Supuestos'!$F$9))-((('01_Supuestos'!L31*$I243)*'01_Supuestos'!$F$11*($H243-'01_Supuestos'!$F$9))*'01_Supuestos'!$F$12)-(('01_Supuestos'!L31*$I243)*'01_Supuestos'!$F$11*$K243)-(IF(('01_Supuestos'!L31*$I243)&gt;0,'01_Supuestos'!$F$15,0)))-((('01_Supuestos'!L31*$I243)*'01_Supuestos'!$F$11*($H243-'01_Supuestos'!$F$9))*'01_Supuestos'!$F$18)-($J243*'01_Supuestos'!L32)-(IF('01_Supuestos'!L30=MAX('01_Supuestos'!$C$30:$M$30),'01_Supuestos'!$F$19,0))-(MAX(0,(((('01_Supuestos'!L31*$I243)*'01_Supuestos'!$F$11*($H243-'01_Supuestos'!$F$9))-((('01_Supuestos'!L31*$I243)*'01_Supuestos'!$F$11*($H243-'01_Supuestos'!$F$9))*'01_Supuestos'!$F$12)-(('01_Supuestos'!L31*$I243)*'01_Supuestos'!$F$11*$K243)-(IF(('01_Supuestos'!L31*$I243)&gt;0,'01_Supuestos'!$F$15,0)))-($J243*'01_Supuestos'!L33)))*'01_Supuestos'!$F$16)</f>
        <v/>
      </c>
      <c r="AD243" s="109">
        <f>((('01_Supuestos'!M31*$I243)*'01_Supuestos'!$F$11*($H243-'01_Supuestos'!$F$9))-((('01_Supuestos'!M31*$I243)*'01_Supuestos'!$F$11*($H243-'01_Supuestos'!$F$9))*'01_Supuestos'!$F$12)-(('01_Supuestos'!M31*$I243)*'01_Supuestos'!$F$11*$K243)-(IF(('01_Supuestos'!M31*$I243)&gt;0,'01_Supuestos'!$F$15,0)))-((('01_Supuestos'!M31*$I243)*'01_Supuestos'!$F$11*($H243-'01_Supuestos'!$F$9))*'01_Supuestos'!$F$18)-($J243*'01_Supuestos'!M32)-(IF('01_Supuestos'!M30=MAX('01_Supuestos'!$C$30:$M$30),'01_Supuestos'!$F$19,0))-(MAX(0,(((('01_Supuestos'!M31*$I243)*'01_Supuestos'!$F$11*($H243-'01_Supuestos'!$F$9))-((('01_Supuestos'!M31*$I243)*'01_Supuestos'!$F$11*($H243-'01_Supuestos'!$F$9))*'01_Supuestos'!$F$12)-(('01_Supuestos'!M31*$I243)*'01_Supuestos'!$F$11*$K243)-(IF(('01_Supuestos'!M31*$I243)&gt;0,'01_Supuestos'!$F$15,0)))-($J243*'01_Supuestos'!M33)))*'01_Supuestos'!$F$16)</f>
        <v/>
      </c>
      <c r="AE243" s="109">
        <f>0</f>
        <v/>
      </c>
      <c r="AF243" s="109">
        <f>IF(S243&gt;R243,"Appraisal+Decision",IF(S243&lt;R243,"Develop Now","Indiferente"))</f>
        <v/>
      </c>
    </row>
    <row r="244">
      <c r="A244" t="n">
        <v>214</v>
      </c>
      <c r="B244" s="53">
        <f>RAND()</f>
        <v/>
      </c>
      <c r="C244" s="53">
        <f>RAND()</f>
        <v/>
      </c>
      <c r="D244" s="53">
        <f>RAND()</f>
        <v/>
      </c>
      <c r="E244" s="53">
        <f>RAND()</f>
        <v/>
      </c>
      <c r="F244" s="53">
        <f>RAND()</f>
        <v/>
      </c>
      <c r="G244" s="53">
        <f>RAND()</f>
        <v/>
      </c>
      <c r="H244" s="109">
        <f>IF(B244&lt;($B$11-$B$10)/($B$12-$B$10), $B$10+SQRT(B244*($B$11-$B$10)*($B$12-$B$10)), $B$12-SQRT((1-B244)*($B$12-$B$11)*($B$12-$B$10)))</f>
        <v/>
      </c>
      <c r="I244" s="53">
        <f>MAX(0.1,NORMINV(C244,$B$13,$B$14))</f>
        <v/>
      </c>
      <c r="J244" s="109">
        <f>'01_Supuestos'!$F$13*MAX(0.65,NORMINV(D244,1,$B$15))</f>
        <v/>
      </c>
      <c r="K244" s="109">
        <f>'01_Supuestos'!$F$14*MAX(0.6,NORMINV(E244,1,$B$16))</f>
        <v/>
      </c>
      <c r="L244" s="109">
        <f>--(F244&lt;=$B$5)</f>
        <v/>
      </c>
      <c r="M244" s="109">
        <f>IF(L244=1, IF(G244&lt;=$B$6, "+", "-"), IF(G244&lt;=(1-$B$7), "+", "-"))</f>
        <v/>
      </c>
      <c r="N244" s="110">
        <f>IF(M244="+",'05_Bayes_Arbol'!$B$16,'05_Bayes_Arbol'!$B$17)</f>
        <v/>
      </c>
      <c r="O244" s="109">
        <f>SUMPRODUCT(T244:AD244,'01_Supuestos'!$C$34:$M$34)</f>
        <v/>
      </c>
      <c r="P244" s="109">
        <f>N244*O244 + (1-N244)*$B$9</f>
        <v/>
      </c>
      <c r="Q244" s="109">
        <f>--(P244&gt;0)</f>
        <v/>
      </c>
      <c r="R244" s="109">
        <f>IF(L244=1,O244,$B$9)</f>
        <v/>
      </c>
      <c r="S244" s="109">
        <f>-$B$8 + IF(Q244=1, IF(L244=1,O244,$B$9), 0)</f>
        <v/>
      </c>
      <c r="T244" s="109">
        <f>((('01_Supuestos'!C31*$I244)*'01_Supuestos'!$F$11*($H244-'01_Supuestos'!$F$9))-((('01_Supuestos'!C31*$I244)*'01_Supuestos'!$F$11*($H244-'01_Supuestos'!$F$9))*'01_Supuestos'!$F$12)-(('01_Supuestos'!C31*$I244)*'01_Supuestos'!$F$11*$K244)-(IF(('01_Supuestos'!C31*$I244)&gt;0,'01_Supuestos'!$F$15,0)))-((('01_Supuestos'!C31*$I244)*'01_Supuestos'!$F$11*($H244-'01_Supuestos'!$F$9))*'01_Supuestos'!$F$18)-($J244*'01_Supuestos'!C32)-(IF('01_Supuestos'!C30=MAX('01_Supuestos'!$C$30:$M$30),'01_Supuestos'!$F$19,0))-(MAX(0,(((('01_Supuestos'!C31*$I244)*'01_Supuestos'!$F$11*($H244-'01_Supuestos'!$F$9))-((('01_Supuestos'!C31*$I244)*'01_Supuestos'!$F$11*($H244-'01_Supuestos'!$F$9))*'01_Supuestos'!$F$12)-(('01_Supuestos'!C31*$I244)*'01_Supuestos'!$F$11*$K244)-(IF(('01_Supuestos'!C31*$I244)&gt;0,'01_Supuestos'!$F$15,0)))-($J244*'01_Supuestos'!C33)))*'01_Supuestos'!$F$16)</f>
        <v/>
      </c>
      <c r="U244" s="109">
        <f>((('01_Supuestos'!D31*$I244)*'01_Supuestos'!$F$11*($H244-'01_Supuestos'!$F$9))-((('01_Supuestos'!D31*$I244)*'01_Supuestos'!$F$11*($H244-'01_Supuestos'!$F$9))*'01_Supuestos'!$F$12)-(('01_Supuestos'!D31*$I244)*'01_Supuestos'!$F$11*$K244)-(IF(('01_Supuestos'!D31*$I244)&gt;0,'01_Supuestos'!$F$15,0)))-((('01_Supuestos'!D31*$I244)*'01_Supuestos'!$F$11*($H244-'01_Supuestos'!$F$9))*'01_Supuestos'!$F$18)-($J244*'01_Supuestos'!D32)-(IF('01_Supuestos'!D30=MAX('01_Supuestos'!$C$30:$M$30),'01_Supuestos'!$F$19,0))-(MAX(0,(((('01_Supuestos'!D31*$I244)*'01_Supuestos'!$F$11*($H244-'01_Supuestos'!$F$9))-((('01_Supuestos'!D31*$I244)*'01_Supuestos'!$F$11*($H244-'01_Supuestos'!$F$9))*'01_Supuestos'!$F$12)-(('01_Supuestos'!D31*$I244)*'01_Supuestos'!$F$11*$K244)-(IF(('01_Supuestos'!D31*$I244)&gt;0,'01_Supuestos'!$F$15,0)))-($J244*'01_Supuestos'!D33)))*'01_Supuestos'!$F$16)</f>
        <v/>
      </c>
      <c r="V244" s="109">
        <f>((('01_Supuestos'!E31*$I244)*'01_Supuestos'!$F$11*($H244-'01_Supuestos'!$F$9))-((('01_Supuestos'!E31*$I244)*'01_Supuestos'!$F$11*($H244-'01_Supuestos'!$F$9))*'01_Supuestos'!$F$12)-(('01_Supuestos'!E31*$I244)*'01_Supuestos'!$F$11*$K244)-(IF(('01_Supuestos'!E31*$I244)&gt;0,'01_Supuestos'!$F$15,0)))-((('01_Supuestos'!E31*$I244)*'01_Supuestos'!$F$11*($H244-'01_Supuestos'!$F$9))*'01_Supuestos'!$F$18)-($J244*'01_Supuestos'!E32)-(IF('01_Supuestos'!E30=MAX('01_Supuestos'!$C$30:$M$30),'01_Supuestos'!$F$19,0))-(MAX(0,(((('01_Supuestos'!E31*$I244)*'01_Supuestos'!$F$11*($H244-'01_Supuestos'!$F$9))-((('01_Supuestos'!E31*$I244)*'01_Supuestos'!$F$11*($H244-'01_Supuestos'!$F$9))*'01_Supuestos'!$F$12)-(('01_Supuestos'!E31*$I244)*'01_Supuestos'!$F$11*$K244)-(IF(('01_Supuestos'!E31*$I244)&gt;0,'01_Supuestos'!$F$15,0)))-($J244*'01_Supuestos'!E33)))*'01_Supuestos'!$F$16)</f>
        <v/>
      </c>
      <c r="W244" s="109">
        <f>((('01_Supuestos'!F31*$I244)*'01_Supuestos'!$F$11*($H244-'01_Supuestos'!$F$9))-((('01_Supuestos'!F31*$I244)*'01_Supuestos'!$F$11*($H244-'01_Supuestos'!$F$9))*'01_Supuestos'!$F$12)-(('01_Supuestos'!F31*$I244)*'01_Supuestos'!$F$11*$K244)-(IF(('01_Supuestos'!F31*$I244)&gt;0,'01_Supuestos'!$F$15,0)))-((('01_Supuestos'!F31*$I244)*'01_Supuestos'!$F$11*($H244-'01_Supuestos'!$F$9))*'01_Supuestos'!$F$18)-($J244*'01_Supuestos'!F32)-(IF('01_Supuestos'!F30=MAX('01_Supuestos'!$C$30:$M$30),'01_Supuestos'!$F$19,0))-(MAX(0,(((('01_Supuestos'!F31*$I244)*'01_Supuestos'!$F$11*($H244-'01_Supuestos'!$F$9))-((('01_Supuestos'!F31*$I244)*'01_Supuestos'!$F$11*($H244-'01_Supuestos'!$F$9))*'01_Supuestos'!$F$12)-(('01_Supuestos'!F31*$I244)*'01_Supuestos'!$F$11*$K244)-(IF(('01_Supuestos'!F31*$I244)&gt;0,'01_Supuestos'!$F$15,0)))-($J244*'01_Supuestos'!F33)))*'01_Supuestos'!$F$16)</f>
        <v/>
      </c>
      <c r="X244" s="109">
        <f>((('01_Supuestos'!G31*$I244)*'01_Supuestos'!$F$11*($H244-'01_Supuestos'!$F$9))-((('01_Supuestos'!G31*$I244)*'01_Supuestos'!$F$11*($H244-'01_Supuestos'!$F$9))*'01_Supuestos'!$F$12)-(('01_Supuestos'!G31*$I244)*'01_Supuestos'!$F$11*$K244)-(IF(('01_Supuestos'!G31*$I244)&gt;0,'01_Supuestos'!$F$15,0)))-((('01_Supuestos'!G31*$I244)*'01_Supuestos'!$F$11*($H244-'01_Supuestos'!$F$9))*'01_Supuestos'!$F$18)-($J244*'01_Supuestos'!G32)-(IF('01_Supuestos'!G30=MAX('01_Supuestos'!$C$30:$M$30),'01_Supuestos'!$F$19,0))-(MAX(0,(((('01_Supuestos'!G31*$I244)*'01_Supuestos'!$F$11*($H244-'01_Supuestos'!$F$9))-((('01_Supuestos'!G31*$I244)*'01_Supuestos'!$F$11*($H244-'01_Supuestos'!$F$9))*'01_Supuestos'!$F$12)-(('01_Supuestos'!G31*$I244)*'01_Supuestos'!$F$11*$K244)-(IF(('01_Supuestos'!G31*$I244)&gt;0,'01_Supuestos'!$F$15,0)))-($J244*'01_Supuestos'!G33)))*'01_Supuestos'!$F$16)</f>
        <v/>
      </c>
      <c r="Y244" s="109">
        <f>((('01_Supuestos'!H31*$I244)*'01_Supuestos'!$F$11*($H244-'01_Supuestos'!$F$9))-((('01_Supuestos'!H31*$I244)*'01_Supuestos'!$F$11*($H244-'01_Supuestos'!$F$9))*'01_Supuestos'!$F$12)-(('01_Supuestos'!H31*$I244)*'01_Supuestos'!$F$11*$K244)-(IF(('01_Supuestos'!H31*$I244)&gt;0,'01_Supuestos'!$F$15,0)))-((('01_Supuestos'!H31*$I244)*'01_Supuestos'!$F$11*($H244-'01_Supuestos'!$F$9))*'01_Supuestos'!$F$18)-($J244*'01_Supuestos'!H32)-(IF('01_Supuestos'!H30=MAX('01_Supuestos'!$C$30:$M$30),'01_Supuestos'!$F$19,0))-(MAX(0,(((('01_Supuestos'!H31*$I244)*'01_Supuestos'!$F$11*($H244-'01_Supuestos'!$F$9))-((('01_Supuestos'!H31*$I244)*'01_Supuestos'!$F$11*($H244-'01_Supuestos'!$F$9))*'01_Supuestos'!$F$12)-(('01_Supuestos'!H31*$I244)*'01_Supuestos'!$F$11*$K244)-(IF(('01_Supuestos'!H31*$I244)&gt;0,'01_Supuestos'!$F$15,0)))-($J244*'01_Supuestos'!H33)))*'01_Supuestos'!$F$16)</f>
        <v/>
      </c>
      <c r="Z244" s="109">
        <f>((('01_Supuestos'!I31*$I244)*'01_Supuestos'!$F$11*($H244-'01_Supuestos'!$F$9))-((('01_Supuestos'!I31*$I244)*'01_Supuestos'!$F$11*($H244-'01_Supuestos'!$F$9))*'01_Supuestos'!$F$12)-(('01_Supuestos'!I31*$I244)*'01_Supuestos'!$F$11*$K244)-(IF(('01_Supuestos'!I31*$I244)&gt;0,'01_Supuestos'!$F$15,0)))-((('01_Supuestos'!I31*$I244)*'01_Supuestos'!$F$11*($H244-'01_Supuestos'!$F$9))*'01_Supuestos'!$F$18)-($J244*'01_Supuestos'!I32)-(IF('01_Supuestos'!I30=MAX('01_Supuestos'!$C$30:$M$30),'01_Supuestos'!$F$19,0))-(MAX(0,(((('01_Supuestos'!I31*$I244)*'01_Supuestos'!$F$11*($H244-'01_Supuestos'!$F$9))-((('01_Supuestos'!I31*$I244)*'01_Supuestos'!$F$11*($H244-'01_Supuestos'!$F$9))*'01_Supuestos'!$F$12)-(('01_Supuestos'!I31*$I244)*'01_Supuestos'!$F$11*$K244)-(IF(('01_Supuestos'!I31*$I244)&gt;0,'01_Supuestos'!$F$15,0)))-($J244*'01_Supuestos'!I33)))*'01_Supuestos'!$F$16)</f>
        <v/>
      </c>
      <c r="AA244" s="109">
        <f>((('01_Supuestos'!J31*$I244)*'01_Supuestos'!$F$11*($H244-'01_Supuestos'!$F$9))-((('01_Supuestos'!J31*$I244)*'01_Supuestos'!$F$11*($H244-'01_Supuestos'!$F$9))*'01_Supuestos'!$F$12)-(('01_Supuestos'!J31*$I244)*'01_Supuestos'!$F$11*$K244)-(IF(('01_Supuestos'!J31*$I244)&gt;0,'01_Supuestos'!$F$15,0)))-((('01_Supuestos'!J31*$I244)*'01_Supuestos'!$F$11*($H244-'01_Supuestos'!$F$9))*'01_Supuestos'!$F$18)-($J244*'01_Supuestos'!J32)-(IF('01_Supuestos'!J30=MAX('01_Supuestos'!$C$30:$M$30),'01_Supuestos'!$F$19,0))-(MAX(0,(((('01_Supuestos'!J31*$I244)*'01_Supuestos'!$F$11*($H244-'01_Supuestos'!$F$9))-((('01_Supuestos'!J31*$I244)*'01_Supuestos'!$F$11*($H244-'01_Supuestos'!$F$9))*'01_Supuestos'!$F$12)-(('01_Supuestos'!J31*$I244)*'01_Supuestos'!$F$11*$K244)-(IF(('01_Supuestos'!J31*$I244)&gt;0,'01_Supuestos'!$F$15,0)))-($J244*'01_Supuestos'!J33)))*'01_Supuestos'!$F$16)</f>
        <v/>
      </c>
      <c r="AB244" s="109">
        <f>((('01_Supuestos'!K31*$I244)*'01_Supuestos'!$F$11*($H244-'01_Supuestos'!$F$9))-((('01_Supuestos'!K31*$I244)*'01_Supuestos'!$F$11*($H244-'01_Supuestos'!$F$9))*'01_Supuestos'!$F$12)-(('01_Supuestos'!K31*$I244)*'01_Supuestos'!$F$11*$K244)-(IF(('01_Supuestos'!K31*$I244)&gt;0,'01_Supuestos'!$F$15,0)))-((('01_Supuestos'!K31*$I244)*'01_Supuestos'!$F$11*($H244-'01_Supuestos'!$F$9))*'01_Supuestos'!$F$18)-($J244*'01_Supuestos'!K32)-(IF('01_Supuestos'!K30=MAX('01_Supuestos'!$C$30:$M$30),'01_Supuestos'!$F$19,0))-(MAX(0,(((('01_Supuestos'!K31*$I244)*'01_Supuestos'!$F$11*($H244-'01_Supuestos'!$F$9))-((('01_Supuestos'!K31*$I244)*'01_Supuestos'!$F$11*($H244-'01_Supuestos'!$F$9))*'01_Supuestos'!$F$12)-(('01_Supuestos'!K31*$I244)*'01_Supuestos'!$F$11*$K244)-(IF(('01_Supuestos'!K31*$I244)&gt;0,'01_Supuestos'!$F$15,0)))-($J244*'01_Supuestos'!K33)))*'01_Supuestos'!$F$16)</f>
        <v/>
      </c>
      <c r="AC244" s="109">
        <f>((('01_Supuestos'!L31*$I244)*'01_Supuestos'!$F$11*($H244-'01_Supuestos'!$F$9))-((('01_Supuestos'!L31*$I244)*'01_Supuestos'!$F$11*($H244-'01_Supuestos'!$F$9))*'01_Supuestos'!$F$12)-(('01_Supuestos'!L31*$I244)*'01_Supuestos'!$F$11*$K244)-(IF(('01_Supuestos'!L31*$I244)&gt;0,'01_Supuestos'!$F$15,0)))-((('01_Supuestos'!L31*$I244)*'01_Supuestos'!$F$11*($H244-'01_Supuestos'!$F$9))*'01_Supuestos'!$F$18)-($J244*'01_Supuestos'!L32)-(IF('01_Supuestos'!L30=MAX('01_Supuestos'!$C$30:$M$30),'01_Supuestos'!$F$19,0))-(MAX(0,(((('01_Supuestos'!L31*$I244)*'01_Supuestos'!$F$11*($H244-'01_Supuestos'!$F$9))-((('01_Supuestos'!L31*$I244)*'01_Supuestos'!$F$11*($H244-'01_Supuestos'!$F$9))*'01_Supuestos'!$F$12)-(('01_Supuestos'!L31*$I244)*'01_Supuestos'!$F$11*$K244)-(IF(('01_Supuestos'!L31*$I244)&gt;0,'01_Supuestos'!$F$15,0)))-($J244*'01_Supuestos'!L33)))*'01_Supuestos'!$F$16)</f>
        <v/>
      </c>
      <c r="AD244" s="109">
        <f>((('01_Supuestos'!M31*$I244)*'01_Supuestos'!$F$11*($H244-'01_Supuestos'!$F$9))-((('01_Supuestos'!M31*$I244)*'01_Supuestos'!$F$11*($H244-'01_Supuestos'!$F$9))*'01_Supuestos'!$F$12)-(('01_Supuestos'!M31*$I244)*'01_Supuestos'!$F$11*$K244)-(IF(('01_Supuestos'!M31*$I244)&gt;0,'01_Supuestos'!$F$15,0)))-((('01_Supuestos'!M31*$I244)*'01_Supuestos'!$F$11*($H244-'01_Supuestos'!$F$9))*'01_Supuestos'!$F$18)-($J244*'01_Supuestos'!M32)-(IF('01_Supuestos'!M30=MAX('01_Supuestos'!$C$30:$M$30),'01_Supuestos'!$F$19,0))-(MAX(0,(((('01_Supuestos'!M31*$I244)*'01_Supuestos'!$F$11*($H244-'01_Supuestos'!$F$9))-((('01_Supuestos'!M31*$I244)*'01_Supuestos'!$F$11*($H244-'01_Supuestos'!$F$9))*'01_Supuestos'!$F$12)-(('01_Supuestos'!M31*$I244)*'01_Supuestos'!$F$11*$K244)-(IF(('01_Supuestos'!M31*$I244)&gt;0,'01_Supuestos'!$F$15,0)))-($J244*'01_Supuestos'!M33)))*'01_Supuestos'!$F$16)</f>
        <v/>
      </c>
      <c r="AE244" s="109">
        <f>0</f>
        <v/>
      </c>
      <c r="AF244" s="109">
        <f>IF(S244&gt;R244,"Appraisal+Decision",IF(S244&lt;R244,"Develop Now","Indiferente"))</f>
        <v/>
      </c>
    </row>
    <row r="245">
      <c r="A245" t="n">
        <v>215</v>
      </c>
      <c r="B245" s="53">
        <f>RAND()</f>
        <v/>
      </c>
      <c r="C245" s="53">
        <f>RAND()</f>
        <v/>
      </c>
      <c r="D245" s="53">
        <f>RAND()</f>
        <v/>
      </c>
      <c r="E245" s="53">
        <f>RAND()</f>
        <v/>
      </c>
      <c r="F245" s="53">
        <f>RAND()</f>
        <v/>
      </c>
      <c r="G245" s="53">
        <f>RAND()</f>
        <v/>
      </c>
      <c r="H245" s="109">
        <f>IF(B245&lt;($B$11-$B$10)/($B$12-$B$10), $B$10+SQRT(B245*($B$11-$B$10)*($B$12-$B$10)), $B$12-SQRT((1-B245)*($B$12-$B$11)*($B$12-$B$10)))</f>
        <v/>
      </c>
      <c r="I245" s="53">
        <f>MAX(0.1,NORMINV(C245,$B$13,$B$14))</f>
        <v/>
      </c>
      <c r="J245" s="109">
        <f>'01_Supuestos'!$F$13*MAX(0.65,NORMINV(D245,1,$B$15))</f>
        <v/>
      </c>
      <c r="K245" s="109">
        <f>'01_Supuestos'!$F$14*MAX(0.6,NORMINV(E245,1,$B$16))</f>
        <v/>
      </c>
      <c r="L245" s="109">
        <f>--(F245&lt;=$B$5)</f>
        <v/>
      </c>
      <c r="M245" s="109">
        <f>IF(L245=1, IF(G245&lt;=$B$6, "+", "-"), IF(G245&lt;=(1-$B$7), "+", "-"))</f>
        <v/>
      </c>
      <c r="N245" s="110">
        <f>IF(M245="+",'05_Bayes_Arbol'!$B$16,'05_Bayes_Arbol'!$B$17)</f>
        <v/>
      </c>
      <c r="O245" s="109">
        <f>SUMPRODUCT(T245:AD245,'01_Supuestos'!$C$34:$M$34)</f>
        <v/>
      </c>
      <c r="P245" s="109">
        <f>N245*O245 + (1-N245)*$B$9</f>
        <v/>
      </c>
      <c r="Q245" s="109">
        <f>--(P245&gt;0)</f>
        <v/>
      </c>
      <c r="R245" s="109">
        <f>IF(L245=1,O245,$B$9)</f>
        <v/>
      </c>
      <c r="S245" s="109">
        <f>-$B$8 + IF(Q245=1, IF(L245=1,O245,$B$9), 0)</f>
        <v/>
      </c>
      <c r="T245" s="109">
        <f>((('01_Supuestos'!C31*$I245)*'01_Supuestos'!$F$11*($H245-'01_Supuestos'!$F$9))-((('01_Supuestos'!C31*$I245)*'01_Supuestos'!$F$11*($H245-'01_Supuestos'!$F$9))*'01_Supuestos'!$F$12)-(('01_Supuestos'!C31*$I245)*'01_Supuestos'!$F$11*$K245)-(IF(('01_Supuestos'!C31*$I245)&gt;0,'01_Supuestos'!$F$15,0)))-((('01_Supuestos'!C31*$I245)*'01_Supuestos'!$F$11*($H245-'01_Supuestos'!$F$9))*'01_Supuestos'!$F$18)-($J245*'01_Supuestos'!C32)-(IF('01_Supuestos'!C30=MAX('01_Supuestos'!$C$30:$M$30),'01_Supuestos'!$F$19,0))-(MAX(0,(((('01_Supuestos'!C31*$I245)*'01_Supuestos'!$F$11*($H245-'01_Supuestos'!$F$9))-((('01_Supuestos'!C31*$I245)*'01_Supuestos'!$F$11*($H245-'01_Supuestos'!$F$9))*'01_Supuestos'!$F$12)-(('01_Supuestos'!C31*$I245)*'01_Supuestos'!$F$11*$K245)-(IF(('01_Supuestos'!C31*$I245)&gt;0,'01_Supuestos'!$F$15,0)))-($J245*'01_Supuestos'!C33)))*'01_Supuestos'!$F$16)</f>
        <v/>
      </c>
      <c r="U245" s="109">
        <f>((('01_Supuestos'!D31*$I245)*'01_Supuestos'!$F$11*($H245-'01_Supuestos'!$F$9))-((('01_Supuestos'!D31*$I245)*'01_Supuestos'!$F$11*($H245-'01_Supuestos'!$F$9))*'01_Supuestos'!$F$12)-(('01_Supuestos'!D31*$I245)*'01_Supuestos'!$F$11*$K245)-(IF(('01_Supuestos'!D31*$I245)&gt;0,'01_Supuestos'!$F$15,0)))-((('01_Supuestos'!D31*$I245)*'01_Supuestos'!$F$11*($H245-'01_Supuestos'!$F$9))*'01_Supuestos'!$F$18)-($J245*'01_Supuestos'!D32)-(IF('01_Supuestos'!D30=MAX('01_Supuestos'!$C$30:$M$30),'01_Supuestos'!$F$19,0))-(MAX(0,(((('01_Supuestos'!D31*$I245)*'01_Supuestos'!$F$11*($H245-'01_Supuestos'!$F$9))-((('01_Supuestos'!D31*$I245)*'01_Supuestos'!$F$11*($H245-'01_Supuestos'!$F$9))*'01_Supuestos'!$F$12)-(('01_Supuestos'!D31*$I245)*'01_Supuestos'!$F$11*$K245)-(IF(('01_Supuestos'!D31*$I245)&gt;0,'01_Supuestos'!$F$15,0)))-($J245*'01_Supuestos'!D33)))*'01_Supuestos'!$F$16)</f>
        <v/>
      </c>
      <c r="V245" s="109">
        <f>((('01_Supuestos'!E31*$I245)*'01_Supuestos'!$F$11*($H245-'01_Supuestos'!$F$9))-((('01_Supuestos'!E31*$I245)*'01_Supuestos'!$F$11*($H245-'01_Supuestos'!$F$9))*'01_Supuestos'!$F$12)-(('01_Supuestos'!E31*$I245)*'01_Supuestos'!$F$11*$K245)-(IF(('01_Supuestos'!E31*$I245)&gt;0,'01_Supuestos'!$F$15,0)))-((('01_Supuestos'!E31*$I245)*'01_Supuestos'!$F$11*($H245-'01_Supuestos'!$F$9))*'01_Supuestos'!$F$18)-($J245*'01_Supuestos'!E32)-(IF('01_Supuestos'!E30=MAX('01_Supuestos'!$C$30:$M$30),'01_Supuestos'!$F$19,0))-(MAX(0,(((('01_Supuestos'!E31*$I245)*'01_Supuestos'!$F$11*($H245-'01_Supuestos'!$F$9))-((('01_Supuestos'!E31*$I245)*'01_Supuestos'!$F$11*($H245-'01_Supuestos'!$F$9))*'01_Supuestos'!$F$12)-(('01_Supuestos'!E31*$I245)*'01_Supuestos'!$F$11*$K245)-(IF(('01_Supuestos'!E31*$I245)&gt;0,'01_Supuestos'!$F$15,0)))-($J245*'01_Supuestos'!E33)))*'01_Supuestos'!$F$16)</f>
        <v/>
      </c>
      <c r="W245" s="109">
        <f>((('01_Supuestos'!F31*$I245)*'01_Supuestos'!$F$11*($H245-'01_Supuestos'!$F$9))-((('01_Supuestos'!F31*$I245)*'01_Supuestos'!$F$11*($H245-'01_Supuestos'!$F$9))*'01_Supuestos'!$F$12)-(('01_Supuestos'!F31*$I245)*'01_Supuestos'!$F$11*$K245)-(IF(('01_Supuestos'!F31*$I245)&gt;0,'01_Supuestos'!$F$15,0)))-((('01_Supuestos'!F31*$I245)*'01_Supuestos'!$F$11*($H245-'01_Supuestos'!$F$9))*'01_Supuestos'!$F$18)-($J245*'01_Supuestos'!F32)-(IF('01_Supuestos'!F30=MAX('01_Supuestos'!$C$30:$M$30),'01_Supuestos'!$F$19,0))-(MAX(0,(((('01_Supuestos'!F31*$I245)*'01_Supuestos'!$F$11*($H245-'01_Supuestos'!$F$9))-((('01_Supuestos'!F31*$I245)*'01_Supuestos'!$F$11*($H245-'01_Supuestos'!$F$9))*'01_Supuestos'!$F$12)-(('01_Supuestos'!F31*$I245)*'01_Supuestos'!$F$11*$K245)-(IF(('01_Supuestos'!F31*$I245)&gt;0,'01_Supuestos'!$F$15,0)))-($J245*'01_Supuestos'!F33)))*'01_Supuestos'!$F$16)</f>
        <v/>
      </c>
      <c r="X245" s="109">
        <f>((('01_Supuestos'!G31*$I245)*'01_Supuestos'!$F$11*($H245-'01_Supuestos'!$F$9))-((('01_Supuestos'!G31*$I245)*'01_Supuestos'!$F$11*($H245-'01_Supuestos'!$F$9))*'01_Supuestos'!$F$12)-(('01_Supuestos'!G31*$I245)*'01_Supuestos'!$F$11*$K245)-(IF(('01_Supuestos'!G31*$I245)&gt;0,'01_Supuestos'!$F$15,0)))-((('01_Supuestos'!G31*$I245)*'01_Supuestos'!$F$11*($H245-'01_Supuestos'!$F$9))*'01_Supuestos'!$F$18)-($J245*'01_Supuestos'!G32)-(IF('01_Supuestos'!G30=MAX('01_Supuestos'!$C$30:$M$30),'01_Supuestos'!$F$19,0))-(MAX(0,(((('01_Supuestos'!G31*$I245)*'01_Supuestos'!$F$11*($H245-'01_Supuestos'!$F$9))-((('01_Supuestos'!G31*$I245)*'01_Supuestos'!$F$11*($H245-'01_Supuestos'!$F$9))*'01_Supuestos'!$F$12)-(('01_Supuestos'!G31*$I245)*'01_Supuestos'!$F$11*$K245)-(IF(('01_Supuestos'!G31*$I245)&gt;0,'01_Supuestos'!$F$15,0)))-($J245*'01_Supuestos'!G33)))*'01_Supuestos'!$F$16)</f>
        <v/>
      </c>
      <c r="Y245" s="109">
        <f>((('01_Supuestos'!H31*$I245)*'01_Supuestos'!$F$11*($H245-'01_Supuestos'!$F$9))-((('01_Supuestos'!H31*$I245)*'01_Supuestos'!$F$11*($H245-'01_Supuestos'!$F$9))*'01_Supuestos'!$F$12)-(('01_Supuestos'!H31*$I245)*'01_Supuestos'!$F$11*$K245)-(IF(('01_Supuestos'!H31*$I245)&gt;0,'01_Supuestos'!$F$15,0)))-((('01_Supuestos'!H31*$I245)*'01_Supuestos'!$F$11*($H245-'01_Supuestos'!$F$9))*'01_Supuestos'!$F$18)-($J245*'01_Supuestos'!H32)-(IF('01_Supuestos'!H30=MAX('01_Supuestos'!$C$30:$M$30),'01_Supuestos'!$F$19,0))-(MAX(0,(((('01_Supuestos'!H31*$I245)*'01_Supuestos'!$F$11*($H245-'01_Supuestos'!$F$9))-((('01_Supuestos'!H31*$I245)*'01_Supuestos'!$F$11*($H245-'01_Supuestos'!$F$9))*'01_Supuestos'!$F$12)-(('01_Supuestos'!H31*$I245)*'01_Supuestos'!$F$11*$K245)-(IF(('01_Supuestos'!H31*$I245)&gt;0,'01_Supuestos'!$F$15,0)))-($J245*'01_Supuestos'!H33)))*'01_Supuestos'!$F$16)</f>
        <v/>
      </c>
      <c r="Z245" s="109">
        <f>((('01_Supuestos'!I31*$I245)*'01_Supuestos'!$F$11*($H245-'01_Supuestos'!$F$9))-((('01_Supuestos'!I31*$I245)*'01_Supuestos'!$F$11*($H245-'01_Supuestos'!$F$9))*'01_Supuestos'!$F$12)-(('01_Supuestos'!I31*$I245)*'01_Supuestos'!$F$11*$K245)-(IF(('01_Supuestos'!I31*$I245)&gt;0,'01_Supuestos'!$F$15,0)))-((('01_Supuestos'!I31*$I245)*'01_Supuestos'!$F$11*($H245-'01_Supuestos'!$F$9))*'01_Supuestos'!$F$18)-($J245*'01_Supuestos'!I32)-(IF('01_Supuestos'!I30=MAX('01_Supuestos'!$C$30:$M$30),'01_Supuestos'!$F$19,0))-(MAX(0,(((('01_Supuestos'!I31*$I245)*'01_Supuestos'!$F$11*($H245-'01_Supuestos'!$F$9))-((('01_Supuestos'!I31*$I245)*'01_Supuestos'!$F$11*($H245-'01_Supuestos'!$F$9))*'01_Supuestos'!$F$12)-(('01_Supuestos'!I31*$I245)*'01_Supuestos'!$F$11*$K245)-(IF(('01_Supuestos'!I31*$I245)&gt;0,'01_Supuestos'!$F$15,0)))-($J245*'01_Supuestos'!I33)))*'01_Supuestos'!$F$16)</f>
        <v/>
      </c>
      <c r="AA245" s="109">
        <f>((('01_Supuestos'!J31*$I245)*'01_Supuestos'!$F$11*($H245-'01_Supuestos'!$F$9))-((('01_Supuestos'!J31*$I245)*'01_Supuestos'!$F$11*($H245-'01_Supuestos'!$F$9))*'01_Supuestos'!$F$12)-(('01_Supuestos'!J31*$I245)*'01_Supuestos'!$F$11*$K245)-(IF(('01_Supuestos'!J31*$I245)&gt;0,'01_Supuestos'!$F$15,0)))-((('01_Supuestos'!J31*$I245)*'01_Supuestos'!$F$11*($H245-'01_Supuestos'!$F$9))*'01_Supuestos'!$F$18)-($J245*'01_Supuestos'!J32)-(IF('01_Supuestos'!J30=MAX('01_Supuestos'!$C$30:$M$30),'01_Supuestos'!$F$19,0))-(MAX(0,(((('01_Supuestos'!J31*$I245)*'01_Supuestos'!$F$11*($H245-'01_Supuestos'!$F$9))-((('01_Supuestos'!J31*$I245)*'01_Supuestos'!$F$11*($H245-'01_Supuestos'!$F$9))*'01_Supuestos'!$F$12)-(('01_Supuestos'!J31*$I245)*'01_Supuestos'!$F$11*$K245)-(IF(('01_Supuestos'!J31*$I245)&gt;0,'01_Supuestos'!$F$15,0)))-($J245*'01_Supuestos'!J33)))*'01_Supuestos'!$F$16)</f>
        <v/>
      </c>
      <c r="AB245" s="109">
        <f>((('01_Supuestos'!K31*$I245)*'01_Supuestos'!$F$11*($H245-'01_Supuestos'!$F$9))-((('01_Supuestos'!K31*$I245)*'01_Supuestos'!$F$11*($H245-'01_Supuestos'!$F$9))*'01_Supuestos'!$F$12)-(('01_Supuestos'!K31*$I245)*'01_Supuestos'!$F$11*$K245)-(IF(('01_Supuestos'!K31*$I245)&gt;0,'01_Supuestos'!$F$15,0)))-((('01_Supuestos'!K31*$I245)*'01_Supuestos'!$F$11*($H245-'01_Supuestos'!$F$9))*'01_Supuestos'!$F$18)-($J245*'01_Supuestos'!K32)-(IF('01_Supuestos'!K30=MAX('01_Supuestos'!$C$30:$M$30),'01_Supuestos'!$F$19,0))-(MAX(0,(((('01_Supuestos'!K31*$I245)*'01_Supuestos'!$F$11*($H245-'01_Supuestos'!$F$9))-((('01_Supuestos'!K31*$I245)*'01_Supuestos'!$F$11*($H245-'01_Supuestos'!$F$9))*'01_Supuestos'!$F$12)-(('01_Supuestos'!K31*$I245)*'01_Supuestos'!$F$11*$K245)-(IF(('01_Supuestos'!K31*$I245)&gt;0,'01_Supuestos'!$F$15,0)))-($J245*'01_Supuestos'!K33)))*'01_Supuestos'!$F$16)</f>
        <v/>
      </c>
      <c r="AC245" s="109">
        <f>((('01_Supuestos'!L31*$I245)*'01_Supuestos'!$F$11*($H245-'01_Supuestos'!$F$9))-((('01_Supuestos'!L31*$I245)*'01_Supuestos'!$F$11*($H245-'01_Supuestos'!$F$9))*'01_Supuestos'!$F$12)-(('01_Supuestos'!L31*$I245)*'01_Supuestos'!$F$11*$K245)-(IF(('01_Supuestos'!L31*$I245)&gt;0,'01_Supuestos'!$F$15,0)))-((('01_Supuestos'!L31*$I245)*'01_Supuestos'!$F$11*($H245-'01_Supuestos'!$F$9))*'01_Supuestos'!$F$18)-($J245*'01_Supuestos'!L32)-(IF('01_Supuestos'!L30=MAX('01_Supuestos'!$C$30:$M$30),'01_Supuestos'!$F$19,0))-(MAX(0,(((('01_Supuestos'!L31*$I245)*'01_Supuestos'!$F$11*($H245-'01_Supuestos'!$F$9))-((('01_Supuestos'!L31*$I245)*'01_Supuestos'!$F$11*($H245-'01_Supuestos'!$F$9))*'01_Supuestos'!$F$12)-(('01_Supuestos'!L31*$I245)*'01_Supuestos'!$F$11*$K245)-(IF(('01_Supuestos'!L31*$I245)&gt;0,'01_Supuestos'!$F$15,0)))-($J245*'01_Supuestos'!L33)))*'01_Supuestos'!$F$16)</f>
        <v/>
      </c>
      <c r="AD245" s="109">
        <f>((('01_Supuestos'!M31*$I245)*'01_Supuestos'!$F$11*($H245-'01_Supuestos'!$F$9))-((('01_Supuestos'!M31*$I245)*'01_Supuestos'!$F$11*($H245-'01_Supuestos'!$F$9))*'01_Supuestos'!$F$12)-(('01_Supuestos'!M31*$I245)*'01_Supuestos'!$F$11*$K245)-(IF(('01_Supuestos'!M31*$I245)&gt;0,'01_Supuestos'!$F$15,0)))-((('01_Supuestos'!M31*$I245)*'01_Supuestos'!$F$11*($H245-'01_Supuestos'!$F$9))*'01_Supuestos'!$F$18)-($J245*'01_Supuestos'!M32)-(IF('01_Supuestos'!M30=MAX('01_Supuestos'!$C$30:$M$30),'01_Supuestos'!$F$19,0))-(MAX(0,(((('01_Supuestos'!M31*$I245)*'01_Supuestos'!$F$11*($H245-'01_Supuestos'!$F$9))-((('01_Supuestos'!M31*$I245)*'01_Supuestos'!$F$11*($H245-'01_Supuestos'!$F$9))*'01_Supuestos'!$F$12)-(('01_Supuestos'!M31*$I245)*'01_Supuestos'!$F$11*$K245)-(IF(('01_Supuestos'!M31*$I245)&gt;0,'01_Supuestos'!$F$15,0)))-($J245*'01_Supuestos'!M33)))*'01_Supuestos'!$F$16)</f>
        <v/>
      </c>
      <c r="AE245" s="109">
        <f>0</f>
        <v/>
      </c>
      <c r="AF245" s="109">
        <f>IF(S245&gt;R245,"Appraisal+Decision",IF(S245&lt;R245,"Develop Now","Indiferente"))</f>
        <v/>
      </c>
    </row>
    <row r="246">
      <c r="A246" t="n">
        <v>216</v>
      </c>
      <c r="B246" s="53">
        <f>RAND()</f>
        <v/>
      </c>
      <c r="C246" s="53">
        <f>RAND()</f>
        <v/>
      </c>
      <c r="D246" s="53">
        <f>RAND()</f>
        <v/>
      </c>
      <c r="E246" s="53">
        <f>RAND()</f>
        <v/>
      </c>
      <c r="F246" s="53">
        <f>RAND()</f>
        <v/>
      </c>
      <c r="G246" s="53">
        <f>RAND()</f>
        <v/>
      </c>
      <c r="H246" s="109">
        <f>IF(B246&lt;($B$11-$B$10)/($B$12-$B$10), $B$10+SQRT(B246*($B$11-$B$10)*($B$12-$B$10)), $B$12-SQRT((1-B246)*($B$12-$B$11)*($B$12-$B$10)))</f>
        <v/>
      </c>
      <c r="I246" s="53">
        <f>MAX(0.1,NORMINV(C246,$B$13,$B$14))</f>
        <v/>
      </c>
      <c r="J246" s="109">
        <f>'01_Supuestos'!$F$13*MAX(0.65,NORMINV(D246,1,$B$15))</f>
        <v/>
      </c>
      <c r="K246" s="109">
        <f>'01_Supuestos'!$F$14*MAX(0.6,NORMINV(E246,1,$B$16))</f>
        <v/>
      </c>
      <c r="L246" s="109">
        <f>--(F246&lt;=$B$5)</f>
        <v/>
      </c>
      <c r="M246" s="109">
        <f>IF(L246=1, IF(G246&lt;=$B$6, "+", "-"), IF(G246&lt;=(1-$B$7), "+", "-"))</f>
        <v/>
      </c>
      <c r="N246" s="110">
        <f>IF(M246="+",'05_Bayes_Arbol'!$B$16,'05_Bayes_Arbol'!$B$17)</f>
        <v/>
      </c>
      <c r="O246" s="109">
        <f>SUMPRODUCT(T246:AD246,'01_Supuestos'!$C$34:$M$34)</f>
        <v/>
      </c>
      <c r="P246" s="109">
        <f>N246*O246 + (1-N246)*$B$9</f>
        <v/>
      </c>
      <c r="Q246" s="109">
        <f>--(P246&gt;0)</f>
        <v/>
      </c>
      <c r="R246" s="109">
        <f>IF(L246=1,O246,$B$9)</f>
        <v/>
      </c>
      <c r="S246" s="109">
        <f>-$B$8 + IF(Q246=1, IF(L246=1,O246,$B$9), 0)</f>
        <v/>
      </c>
      <c r="T246" s="109">
        <f>((('01_Supuestos'!C31*$I246)*'01_Supuestos'!$F$11*($H246-'01_Supuestos'!$F$9))-((('01_Supuestos'!C31*$I246)*'01_Supuestos'!$F$11*($H246-'01_Supuestos'!$F$9))*'01_Supuestos'!$F$12)-(('01_Supuestos'!C31*$I246)*'01_Supuestos'!$F$11*$K246)-(IF(('01_Supuestos'!C31*$I246)&gt;0,'01_Supuestos'!$F$15,0)))-((('01_Supuestos'!C31*$I246)*'01_Supuestos'!$F$11*($H246-'01_Supuestos'!$F$9))*'01_Supuestos'!$F$18)-($J246*'01_Supuestos'!C32)-(IF('01_Supuestos'!C30=MAX('01_Supuestos'!$C$30:$M$30),'01_Supuestos'!$F$19,0))-(MAX(0,(((('01_Supuestos'!C31*$I246)*'01_Supuestos'!$F$11*($H246-'01_Supuestos'!$F$9))-((('01_Supuestos'!C31*$I246)*'01_Supuestos'!$F$11*($H246-'01_Supuestos'!$F$9))*'01_Supuestos'!$F$12)-(('01_Supuestos'!C31*$I246)*'01_Supuestos'!$F$11*$K246)-(IF(('01_Supuestos'!C31*$I246)&gt;0,'01_Supuestos'!$F$15,0)))-($J246*'01_Supuestos'!C33)))*'01_Supuestos'!$F$16)</f>
        <v/>
      </c>
      <c r="U246" s="109">
        <f>((('01_Supuestos'!D31*$I246)*'01_Supuestos'!$F$11*($H246-'01_Supuestos'!$F$9))-((('01_Supuestos'!D31*$I246)*'01_Supuestos'!$F$11*($H246-'01_Supuestos'!$F$9))*'01_Supuestos'!$F$12)-(('01_Supuestos'!D31*$I246)*'01_Supuestos'!$F$11*$K246)-(IF(('01_Supuestos'!D31*$I246)&gt;0,'01_Supuestos'!$F$15,0)))-((('01_Supuestos'!D31*$I246)*'01_Supuestos'!$F$11*($H246-'01_Supuestos'!$F$9))*'01_Supuestos'!$F$18)-($J246*'01_Supuestos'!D32)-(IF('01_Supuestos'!D30=MAX('01_Supuestos'!$C$30:$M$30),'01_Supuestos'!$F$19,0))-(MAX(0,(((('01_Supuestos'!D31*$I246)*'01_Supuestos'!$F$11*($H246-'01_Supuestos'!$F$9))-((('01_Supuestos'!D31*$I246)*'01_Supuestos'!$F$11*($H246-'01_Supuestos'!$F$9))*'01_Supuestos'!$F$12)-(('01_Supuestos'!D31*$I246)*'01_Supuestos'!$F$11*$K246)-(IF(('01_Supuestos'!D31*$I246)&gt;0,'01_Supuestos'!$F$15,0)))-($J246*'01_Supuestos'!D33)))*'01_Supuestos'!$F$16)</f>
        <v/>
      </c>
      <c r="V246" s="109">
        <f>((('01_Supuestos'!E31*$I246)*'01_Supuestos'!$F$11*($H246-'01_Supuestos'!$F$9))-((('01_Supuestos'!E31*$I246)*'01_Supuestos'!$F$11*($H246-'01_Supuestos'!$F$9))*'01_Supuestos'!$F$12)-(('01_Supuestos'!E31*$I246)*'01_Supuestos'!$F$11*$K246)-(IF(('01_Supuestos'!E31*$I246)&gt;0,'01_Supuestos'!$F$15,0)))-((('01_Supuestos'!E31*$I246)*'01_Supuestos'!$F$11*($H246-'01_Supuestos'!$F$9))*'01_Supuestos'!$F$18)-($J246*'01_Supuestos'!E32)-(IF('01_Supuestos'!E30=MAX('01_Supuestos'!$C$30:$M$30),'01_Supuestos'!$F$19,0))-(MAX(0,(((('01_Supuestos'!E31*$I246)*'01_Supuestos'!$F$11*($H246-'01_Supuestos'!$F$9))-((('01_Supuestos'!E31*$I246)*'01_Supuestos'!$F$11*($H246-'01_Supuestos'!$F$9))*'01_Supuestos'!$F$12)-(('01_Supuestos'!E31*$I246)*'01_Supuestos'!$F$11*$K246)-(IF(('01_Supuestos'!E31*$I246)&gt;0,'01_Supuestos'!$F$15,0)))-($J246*'01_Supuestos'!E33)))*'01_Supuestos'!$F$16)</f>
        <v/>
      </c>
      <c r="W246" s="109">
        <f>((('01_Supuestos'!F31*$I246)*'01_Supuestos'!$F$11*($H246-'01_Supuestos'!$F$9))-((('01_Supuestos'!F31*$I246)*'01_Supuestos'!$F$11*($H246-'01_Supuestos'!$F$9))*'01_Supuestos'!$F$12)-(('01_Supuestos'!F31*$I246)*'01_Supuestos'!$F$11*$K246)-(IF(('01_Supuestos'!F31*$I246)&gt;0,'01_Supuestos'!$F$15,0)))-((('01_Supuestos'!F31*$I246)*'01_Supuestos'!$F$11*($H246-'01_Supuestos'!$F$9))*'01_Supuestos'!$F$18)-($J246*'01_Supuestos'!F32)-(IF('01_Supuestos'!F30=MAX('01_Supuestos'!$C$30:$M$30),'01_Supuestos'!$F$19,0))-(MAX(0,(((('01_Supuestos'!F31*$I246)*'01_Supuestos'!$F$11*($H246-'01_Supuestos'!$F$9))-((('01_Supuestos'!F31*$I246)*'01_Supuestos'!$F$11*($H246-'01_Supuestos'!$F$9))*'01_Supuestos'!$F$12)-(('01_Supuestos'!F31*$I246)*'01_Supuestos'!$F$11*$K246)-(IF(('01_Supuestos'!F31*$I246)&gt;0,'01_Supuestos'!$F$15,0)))-($J246*'01_Supuestos'!F33)))*'01_Supuestos'!$F$16)</f>
        <v/>
      </c>
      <c r="X246" s="109">
        <f>((('01_Supuestos'!G31*$I246)*'01_Supuestos'!$F$11*($H246-'01_Supuestos'!$F$9))-((('01_Supuestos'!G31*$I246)*'01_Supuestos'!$F$11*($H246-'01_Supuestos'!$F$9))*'01_Supuestos'!$F$12)-(('01_Supuestos'!G31*$I246)*'01_Supuestos'!$F$11*$K246)-(IF(('01_Supuestos'!G31*$I246)&gt;0,'01_Supuestos'!$F$15,0)))-((('01_Supuestos'!G31*$I246)*'01_Supuestos'!$F$11*($H246-'01_Supuestos'!$F$9))*'01_Supuestos'!$F$18)-($J246*'01_Supuestos'!G32)-(IF('01_Supuestos'!G30=MAX('01_Supuestos'!$C$30:$M$30),'01_Supuestos'!$F$19,0))-(MAX(0,(((('01_Supuestos'!G31*$I246)*'01_Supuestos'!$F$11*($H246-'01_Supuestos'!$F$9))-((('01_Supuestos'!G31*$I246)*'01_Supuestos'!$F$11*($H246-'01_Supuestos'!$F$9))*'01_Supuestos'!$F$12)-(('01_Supuestos'!G31*$I246)*'01_Supuestos'!$F$11*$K246)-(IF(('01_Supuestos'!G31*$I246)&gt;0,'01_Supuestos'!$F$15,0)))-($J246*'01_Supuestos'!G33)))*'01_Supuestos'!$F$16)</f>
        <v/>
      </c>
      <c r="Y246" s="109">
        <f>((('01_Supuestos'!H31*$I246)*'01_Supuestos'!$F$11*($H246-'01_Supuestos'!$F$9))-((('01_Supuestos'!H31*$I246)*'01_Supuestos'!$F$11*($H246-'01_Supuestos'!$F$9))*'01_Supuestos'!$F$12)-(('01_Supuestos'!H31*$I246)*'01_Supuestos'!$F$11*$K246)-(IF(('01_Supuestos'!H31*$I246)&gt;0,'01_Supuestos'!$F$15,0)))-((('01_Supuestos'!H31*$I246)*'01_Supuestos'!$F$11*($H246-'01_Supuestos'!$F$9))*'01_Supuestos'!$F$18)-($J246*'01_Supuestos'!H32)-(IF('01_Supuestos'!H30=MAX('01_Supuestos'!$C$30:$M$30),'01_Supuestos'!$F$19,0))-(MAX(0,(((('01_Supuestos'!H31*$I246)*'01_Supuestos'!$F$11*($H246-'01_Supuestos'!$F$9))-((('01_Supuestos'!H31*$I246)*'01_Supuestos'!$F$11*($H246-'01_Supuestos'!$F$9))*'01_Supuestos'!$F$12)-(('01_Supuestos'!H31*$I246)*'01_Supuestos'!$F$11*$K246)-(IF(('01_Supuestos'!H31*$I246)&gt;0,'01_Supuestos'!$F$15,0)))-($J246*'01_Supuestos'!H33)))*'01_Supuestos'!$F$16)</f>
        <v/>
      </c>
      <c r="Z246" s="109">
        <f>((('01_Supuestos'!I31*$I246)*'01_Supuestos'!$F$11*($H246-'01_Supuestos'!$F$9))-((('01_Supuestos'!I31*$I246)*'01_Supuestos'!$F$11*($H246-'01_Supuestos'!$F$9))*'01_Supuestos'!$F$12)-(('01_Supuestos'!I31*$I246)*'01_Supuestos'!$F$11*$K246)-(IF(('01_Supuestos'!I31*$I246)&gt;0,'01_Supuestos'!$F$15,0)))-((('01_Supuestos'!I31*$I246)*'01_Supuestos'!$F$11*($H246-'01_Supuestos'!$F$9))*'01_Supuestos'!$F$18)-($J246*'01_Supuestos'!I32)-(IF('01_Supuestos'!I30=MAX('01_Supuestos'!$C$30:$M$30),'01_Supuestos'!$F$19,0))-(MAX(0,(((('01_Supuestos'!I31*$I246)*'01_Supuestos'!$F$11*($H246-'01_Supuestos'!$F$9))-((('01_Supuestos'!I31*$I246)*'01_Supuestos'!$F$11*($H246-'01_Supuestos'!$F$9))*'01_Supuestos'!$F$12)-(('01_Supuestos'!I31*$I246)*'01_Supuestos'!$F$11*$K246)-(IF(('01_Supuestos'!I31*$I246)&gt;0,'01_Supuestos'!$F$15,0)))-($J246*'01_Supuestos'!I33)))*'01_Supuestos'!$F$16)</f>
        <v/>
      </c>
      <c r="AA246" s="109">
        <f>((('01_Supuestos'!J31*$I246)*'01_Supuestos'!$F$11*($H246-'01_Supuestos'!$F$9))-((('01_Supuestos'!J31*$I246)*'01_Supuestos'!$F$11*($H246-'01_Supuestos'!$F$9))*'01_Supuestos'!$F$12)-(('01_Supuestos'!J31*$I246)*'01_Supuestos'!$F$11*$K246)-(IF(('01_Supuestos'!J31*$I246)&gt;0,'01_Supuestos'!$F$15,0)))-((('01_Supuestos'!J31*$I246)*'01_Supuestos'!$F$11*($H246-'01_Supuestos'!$F$9))*'01_Supuestos'!$F$18)-($J246*'01_Supuestos'!J32)-(IF('01_Supuestos'!J30=MAX('01_Supuestos'!$C$30:$M$30),'01_Supuestos'!$F$19,0))-(MAX(0,(((('01_Supuestos'!J31*$I246)*'01_Supuestos'!$F$11*($H246-'01_Supuestos'!$F$9))-((('01_Supuestos'!J31*$I246)*'01_Supuestos'!$F$11*($H246-'01_Supuestos'!$F$9))*'01_Supuestos'!$F$12)-(('01_Supuestos'!J31*$I246)*'01_Supuestos'!$F$11*$K246)-(IF(('01_Supuestos'!J31*$I246)&gt;0,'01_Supuestos'!$F$15,0)))-($J246*'01_Supuestos'!J33)))*'01_Supuestos'!$F$16)</f>
        <v/>
      </c>
      <c r="AB246" s="109">
        <f>((('01_Supuestos'!K31*$I246)*'01_Supuestos'!$F$11*($H246-'01_Supuestos'!$F$9))-((('01_Supuestos'!K31*$I246)*'01_Supuestos'!$F$11*($H246-'01_Supuestos'!$F$9))*'01_Supuestos'!$F$12)-(('01_Supuestos'!K31*$I246)*'01_Supuestos'!$F$11*$K246)-(IF(('01_Supuestos'!K31*$I246)&gt;0,'01_Supuestos'!$F$15,0)))-((('01_Supuestos'!K31*$I246)*'01_Supuestos'!$F$11*($H246-'01_Supuestos'!$F$9))*'01_Supuestos'!$F$18)-($J246*'01_Supuestos'!K32)-(IF('01_Supuestos'!K30=MAX('01_Supuestos'!$C$30:$M$30),'01_Supuestos'!$F$19,0))-(MAX(0,(((('01_Supuestos'!K31*$I246)*'01_Supuestos'!$F$11*($H246-'01_Supuestos'!$F$9))-((('01_Supuestos'!K31*$I246)*'01_Supuestos'!$F$11*($H246-'01_Supuestos'!$F$9))*'01_Supuestos'!$F$12)-(('01_Supuestos'!K31*$I246)*'01_Supuestos'!$F$11*$K246)-(IF(('01_Supuestos'!K31*$I246)&gt;0,'01_Supuestos'!$F$15,0)))-($J246*'01_Supuestos'!K33)))*'01_Supuestos'!$F$16)</f>
        <v/>
      </c>
      <c r="AC246" s="109">
        <f>((('01_Supuestos'!L31*$I246)*'01_Supuestos'!$F$11*($H246-'01_Supuestos'!$F$9))-((('01_Supuestos'!L31*$I246)*'01_Supuestos'!$F$11*($H246-'01_Supuestos'!$F$9))*'01_Supuestos'!$F$12)-(('01_Supuestos'!L31*$I246)*'01_Supuestos'!$F$11*$K246)-(IF(('01_Supuestos'!L31*$I246)&gt;0,'01_Supuestos'!$F$15,0)))-((('01_Supuestos'!L31*$I246)*'01_Supuestos'!$F$11*($H246-'01_Supuestos'!$F$9))*'01_Supuestos'!$F$18)-($J246*'01_Supuestos'!L32)-(IF('01_Supuestos'!L30=MAX('01_Supuestos'!$C$30:$M$30),'01_Supuestos'!$F$19,0))-(MAX(0,(((('01_Supuestos'!L31*$I246)*'01_Supuestos'!$F$11*($H246-'01_Supuestos'!$F$9))-((('01_Supuestos'!L31*$I246)*'01_Supuestos'!$F$11*($H246-'01_Supuestos'!$F$9))*'01_Supuestos'!$F$12)-(('01_Supuestos'!L31*$I246)*'01_Supuestos'!$F$11*$K246)-(IF(('01_Supuestos'!L31*$I246)&gt;0,'01_Supuestos'!$F$15,0)))-($J246*'01_Supuestos'!L33)))*'01_Supuestos'!$F$16)</f>
        <v/>
      </c>
      <c r="AD246" s="109">
        <f>((('01_Supuestos'!M31*$I246)*'01_Supuestos'!$F$11*($H246-'01_Supuestos'!$F$9))-((('01_Supuestos'!M31*$I246)*'01_Supuestos'!$F$11*($H246-'01_Supuestos'!$F$9))*'01_Supuestos'!$F$12)-(('01_Supuestos'!M31*$I246)*'01_Supuestos'!$F$11*$K246)-(IF(('01_Supuestos'!M31*$I246)&gt;0,'01_Supuestos'!$F$15,0)))-((('01_Supuestos'!M31*$I246)*'01_Supuestos'!$F$11*($H246-'01_Supuestos'!$F$9))*'01_Supuestos'!$F$18)-($J246*'01_Supuestos'!M32)-(IF('01_Supuestos'!M30=MAX('01_Supuestos'!$C$30:$M$30),'01_Supuestos'!$F$19,0))-(MAX(0,(((('01_Supuestos'!M31*$I246)*'01_Supuestos'!$F$11*($H246-'01_Supuestos'!$F$9))-((('01_Supuestos'!M31*$I246)*'01_Supuestos'!$F$11*($H246-'01_Supuestos'!$F$9))*'01_Supuestos'!$F$12)-(('01_Supuestos'!M31*$I246)*'01_Supuestos'!$F$11*$K246)-(IF(('01_Supuestos'!M31*$I246)&gt;0,'01_Supuestos'!$F$15,0)))-($J246*'01_Supuestos'!M33)))*'01_Supuestos'!$F$16)</f>
        <v/>
      </c>
      <c r="AE246" s="109">
        <f>0</f>
        <v/>
      </c>
      <c r="AF246" s="109">
        <f>IF(S246&gt;R246,"Appraisal+Decision",IF(S246&lt;R246,"Develop Now","Indiferente"))</f>
        <v/>
      </c>
    </row>
    <row r="247">
      <c r="A247" t="n">
        <v>217</v>
      </c>
      <c r="B247" s="53">
        <f>RAND()</f>
        <v/>
      </c>
      <c r="C247" s="53">
        <f>RAND()</f>
        <v/>
      </c>
      <c r="D247" s="53">
        <f>RAND()</f>
        <v/>
      </c>
      <c r="E247" s="53">
        <f>RAND()</f>
        <v/>
      </c>
      <c r="F247" s="53">
        <f>RAND()</f>
        <v/>
      </c>
      <c r="G247" s="53">
        <f>RAND()</f>
        <v/>
      </c>
      <c r="H247" s="109">
        <f>IF(B247&lt;($B$11-$B$10)/($B$12-$B$10), $B$10+SQRT(B247*($B$11-$B$10)*($B$12-$B$10)), $B$12-SQRT((1-B247)*($B$12-$B$11)*($B$12-$B$10)))</f>
        <v/>
      </c>
      <c r="I247" s="53">
        <f>MAX(0.1,NORMINV(C247,$B$13,$B$14))</f>
        <v/>
      </c>
      <c r="J247" s="109">
        <f>'01_Supuestos'!$F$13*MAX(0.65,NORMINV(D247,1,$B$15))</f>
        <v/>
      </c>
      <c r="K247" s="109">
        <f>'01_Supuestos'!$F$14*MAX(0.6,NORMINV(E247,1,$B$16))</f>
        <v/>
      </c>
      <c r="L247" s="109">
        <f>--(F247&lt;=$B$5)</f>
        <v/>
      </c>
      <c r="M247" s="109">
        <f>IF(L247=1, IF(G247&lt;=$B$6, "+", "-"), IF(G247&lt;=(1-$B$7), "+", "-"))</f>
        <v/>
      </c>
      <c r="N247" s="110">
        <f>IF(M247="+",'05_Bayes_Arbol'!$B$16,'05_Bayes_Arbol'!$B$17)</f>
        <v/>
      </c>
      <c r="O247" s="109">
        <f>SUMPRODUCT(T247:AD247,'01_Supuestos'!$C$34:$M$34)</f>
        <v/>
      </c>
      <c r="P247" s="109">
        <f>N247*O247 + (1-N247)*$B$9</f>
        <v/>
      </c>
      <c r="Q247" s="109">
        <f>--(P247&gt;0)</f>
        <v/>
      </c>
      <c r="R247" s="109">
        <f>IF(L247=1,O247,$B$9)</f>
        <v/>
      </c>
      <c r="S247" s="109">
        <f>-$B$8 + IF(Q247=1, IF(L247=1,O247,$B$9), 0)</f>
        <v/>
      </c>
      <c r="T247" s="109">
        <f>((('01_Supuestos'!C31*$I247)*'01_Supuestos'!$F$11*($H247-'01_Supuestos'!$F$9))-((('01_Supuestos'!C31*$I247)*'01_Supuestos'!$F$11*($H247-'01_Supuestos'!$F$9))*'01_Supuestos'!$F$12)-(('01_Supuestos'!C31*$I247)*'01_Supuestos'!$F$11*$K247)-(IF(('01_Supuestos'!C31*$I247)&gt;0,'01_Supuestos'!$F$15,0)))-((('01_Supuestos'!C31*$I247)*'01_Supuestos'!$F$11*($H247-'01_Supuestos'!$F$9))*'01_Supuestos'!$F$18)-($J247*'01_Supuestos'!C32)-(IF('01_Supuestos'!C30=MAX('01_Supuestos'!$C$30:$M$30),'01_Supuestos'!$F$19,0))-(MAX(0,(((('01_Supuestos'!C31*$I247)*'01_Supuestos'!$F$11*($H247-'01_Supuestos'!$F$9))-((('01_Supuestos'!C31*$I247)*'01_Supuestos'!$F$11*($H247-'01_Supuestos'!$F$9))*'01_Supuestos'!$F$12)-(('01_Supuestos'!C31*$I247)*'01_Supuestos'!$F$11*$K247)-(IF(('01_Supuestos'!C31*$I247)&gt;0,'01_Supuestos'!$F$15,0)))-($J247*'01_Supuestos'!C33)))*'01_Supuestos'!$F$16)</f>
        <v/>
      </c>
      <c r="U247" s="109">
        <f>((('01_Supuestos'!D31*$I247)*'01_Supuestos'!$F$11*($H247-'01_Supuestos'!$F$9))-((('01_Supuestos'!D31*$I247)*'01_Supuestos'!$F$11*($H247-'01_Supuestos'!$F$9))*'01_Supuestos'!$F$12)-(('01_Supuestos'!D31*$I247)*'01_Supuestos'!$F$11*$K247)-(IF(('01_Supuestos'!D31*$I247)&gt;0,'01_Supuestos'!$F$15,0)))-((('01_Supuestos'!D31*$I247)*'01_Supuestos'!$F$11*($H247-'01_Supuestos'!$F$9))*'01_Supuestos'!$F$18)-($J247*'01_Supuestos'!D32)-(IF('01_Supuestos'!D30=MAX('01_Supuestos'!$C$30:$M$30),'01_Supuestos'!$F$19,0))-(MAX(0,(((('01_Supuestos'!D31*$I247)*'01_Supuestos'!$F$11*($H247-'01_Supuestos'!$F$9))-((('01_Supuestos'!D31*$I247)*'01_Supuestos'!$F$11*($H247-'01_Supuestos'!$F$9))*'01_Supuestos'!$F$12)-(('01_Supuestos'!D31*$I247)*'01_Supuestos'!$F$11*$K247)-(IF(('01_Supuestos'!D31*$I247)&gt;0,'01_Supuestos'!$F$15,0)))-($J247*'01_Supuestos'!D33)))*'01_Supuestos'!$F$16)</f>
        <v/>
      </c>
      <c r="V247" s="109">
        <f>((('01_Supuestos'!E31*$I247)*'01_Supuestos'!$F$11*($H247-'01_Supuestos'!$F$9))-((('01_Supuestos'!E31*$I247)*'01_Supuestos'!$F$11*($H247-'01_Supuestos'!$F$9))*'01_Supuestos'!$F$12)-(('01_Supuestos'!E31*$I247)*'01_Supuestos'!$F$11*$K247)-(IF(('01_Supuestos'!E31*$I247)&gt;0,'01_Supuestos'!$F$15,0)))-((('01_Supuestos'!E31*$I247)*'01_Supuestos'!$F$11*($H247-'01_Supuestos'!$F$9))*'01_Supuestos'!$F$18)-($J247*'01_Supuestos'!E32)-(IF('01_Supuestos'!E30=MAX('01_Supuestos'!$C$30:$M$30),'01_Supuestos'!$F$19,0))-(MAX(0,(((('01_Supuestos'!E31*$I247)*'01_Supuestos'!$F$11*($H247-'01_Supuestos'!$F$9))-((('01_Supuestos'!E31*$I247)*'01_Supuestos'!$F$11*($H247-'01_Supuestos'!$F$9))*'01_Supuestos'!$F$12)-(('01_Supuestos'!E31*$I247)*'01_Supuestos'!$F$11*$K247)-(IF(('01_Supuestos'!E31*$I247)&gt;0,'01_Supuestos'!$F$15,0)))-($J247*'01_Supuestos'!E33)))*'01_Supuestos'!$F$16)</f>
        <v/>
      </c>
      <c r="W247" s="109">
        <f>((('01_Supuestos'!F31*$I247)*'01_Supuestos'!$F$11*($H247-'01_Supuestos'!$F$9))-((('01_Supuestos'!F31*$I247)*'01_Supuestos'!$F$11*($H247-'01_Supuestos'!$F$9))*'01_Supuestos'!$F$12)-(('01_Supuestos'!F31*$I247)*'01_Supuestos'!$F$11*$K247)-(IF(('01_Supuestos'!F31*$I247)&gt;0,'01_Supuestos'!$F$15,0)))-((('01_Supuestos'!F31*$I247)*'01_Supuestos'!$F$11*($H247-'01_Supuestos'!$F$9))*'01_Supuestos'!$F$18)-($J247*'01_Supuestos'!F32)-(IF('01_Supuestos'!F30=MAX('01_Supuestos'!$C$30:$M$30),'01_Supuestos'!$F$19,0))-(MAX(0,(((('01_Supuestos'!F31*$I247)*'01_Supuestos'!$F$11*($H247-'01_Supuestos'!$F$9))-((('01_Supuestos'!F31*$I247)*'01_Supuestos'!$F$11*($H247-'01_Supuestos'!$F$9))*'01_Supuestos'!$F$12)-(('01_Supuestos'!F31*$I247)*'01_Supuestos'!$F$11*$K247)-(IF(('01_Supuestos'!F31*$I247)&gt;0,'01_Supuestos'!$F$15,0)))-($J247*'01_Supuestos'!F33)))*'01_Supuestos'!$F$16)</f>
        <v/>
      </c>
      <c r="X247" s="109">
        <f>((('01_Supuestos'!G31*$I247)*'01_Supuestos'!$F$11*($H247-'01_Supuestos'!$F$9))-((('01_Supuestos'!G31*$I247)*'01_Supuestos'!$F$11*($H247-'01_Supuestos'!$F$9))*'01_Supuestos'!$F$12)-(('01_Supuestos'!G31*$I247)*'01_Supuestos'!$F$11*$K247)-(IF(('01_Supuestos'!G31*$I247)&gt;0,'01_Supuestos'!$F$15,0)))-((('01_Supuestos'!G31*$I247)*'01_Supuestos'!$F$11*($H247-'01_Supuestos'!$F$9))*'01_Supuestos'!$F$18)-($J247*'01_Supuestos'!G32)-(IF('01_Supuestos'!G30=MAX('01_Supuestos'!$C$30:$M$30),'01_Supuestos'!$F$19,0))-(MAX(0,(((('01_Supuestos'!G31*$I247)*'01_Supuestos'!$F$11*($H247-'01_Supuestos'!$F$9))-((('01_Supuestos'!G31*$I247)*'01_Supuestos'!$F$11*($H247-'01_Supuestos'!$F$9))*'01_Supuestos'!$F$12)-(('01_Supuestos'!G31*$I247)*'01_Supuestos'!$F$11*$K247)-(IF(('01_Supuestos'!G31*$I247)&gt;0,'01_Supuestos'!$F$15,0)))-($J247*'01_Supuestos'!G33)))*'01_Supuestos'!$F$16)</f>
        <v/>
      </c>
      <c r="Y247" s="109">
        <f>((('01_Supuestos'!H31*$I247)*'01_Supuestos'!$F$11*($H247-'01_Supuestos'!$F$9))-((('01_Supuestos'!H31*$I247)*'01_Supuestos'!$F$11*($H247-'01_Supuestos'!$F$9))*'01_Supuestos'!$F$12)-(('01_Supuestos'!H31*$I247)*'01_Supuestos'!$F$11*$K247)-(IF(('01_Supuestos'!H31*$I247)&gt;0,'01_Supuestos'!$F$15,0)))-((('01_Supuestos'!H31*$I247)*'01_Supuestos'!$F$11*($H247-'01_Supuestos'!$F$9))*'01_Supuestos'!$F$18)-($J247*'01_Supuestos'!H32)-(IF('01_Supuestos'!H30=MAX('01_Supuestos'!$C$30:$M$30),'01_Supuestos'!$F$19,0))-(MAX(0,(((('01_Supuestos'!H31*$I247)*'01_Supuestos'!$F$11*($H247-'01_Supuestos'!$F$9))-((('01_Supuestos'!H31*$I247)*'01_Supuestos'!$F$11*($H247-'01_Supuestos'!$F$9))*'01_Supuestos'!$F$12)-(('01_Supuestos'!H31*$I247)*'01_Supuestos'!$F$11*$K247)-(IF(('01_Supuestos'!H31*$I247)&gt;0,'01_Supuestos'!$F$15,0)))-($J247*'01_Supuestos'!H33)))*'01_Supuestos'!$F$16)</f>
        <v/>
      </c>
      <c r="Z247" s="109">
        <f>((('01_Supuestos'!I31*$I247)*'01_Supuestos'!$F$11*($H247-'01_Supuestos'!$F$9))-((('01_Supuestos'!I31*$I247)*'01_Supuestos'!$F$11*($H247-'01_Supuestos'!$F$9))*'01_Supuestos'!$F$12)-(('01_Supuestos'!I31*$I247)*'01_Supuestos'!$F$11*$K247)-(IF(('01_Supuestos'!I31*$I247)&gt;0,'01_Supuestos'!$F$15,0)))-((('01_Supuestos'!I31*$I247)*'01_Supuestos'!$F$11*($H247-'01_Supuestos'!$F$9))*'01_Supuestos'!$F$18)-($J247*'01_Supuestos'!I32)-(IF('01_Supuestos'!I30=MAX('01_Supuestos'!$C$30:$M$30),'01_Supuestos'!$F$19,0))-(MAX(0,(((('01_Supuestos'!I31*$I247)*'01_Supuestos'!$F$11*($H247-'01_Supuestos'!$F$9))-((('01_Supuestos'!I31*$I247)*'01_Supuestos'!$F$11*($H247-'01_Supuestos'!$F$9))*'01_Supuestos'!$F$12)-(('01_Supuestos'!I31*$I247)*'01_Supuestos'!$F$11*$K247)-(IF(('01_Supuestos'!I31*$I247)&gt;0,'01_Supuestos'!$F$15,0)))-($J247*'01_Supuestos'!I33)))*'01_Supuestos'!$F$16)</f>
        <v/>
      </c>
      <c r="AA247" s="109">
        <f>((('01_Supuestos'!J31*$I247)*'01_Supuestos'!$F$11*($H247-'01_Supuestos'!$F$9))-((('01_Supuestos'!J31*$I247)*'01_Supuestos'!$F$11*($H247-'01_Supuestos'!$F$9))*'01_Supuestos'!$F$12)-(('01_Supuestos'!J31*$I247)*'01_Supuestos'!$F$11*$K247)-(IF(('01_Supuestos'!J31*$I247)&gt;0,'01_Supuestos'!$F$15,0)))-((('01_Supuestos'!J31*$I247)*'01_Supuestos'!$F$11*($H247-'01_Supuestos'!$F$9))*'01_Supuestos'!$F$18)-($J247*'01_Supuestos'!J32)-(IF('01_Supuestos'!J30=MAX('01_Supuestos'!$C$30:$M$30),'01_Supuestos'!$F$19,0))-(MAX(0,(((('01_Supuestos'!J31*$I247)*'01_Supuestos'!$F$11*($H247-'01_Supuestos'!$F$9))-((('01_Supuestos'!J31*$I247)*'01_Supuestos'!$F$11*($H247-'01_Supuestos'!$F$9))*'01_Supuestos'!$F$12)-(('01_Supuestos'!J31*$I247)*'01_Supuestos'!$F$11*$K247)-(IF(('01_Supuestos'!J31*$I247)&gt;0,'01_Supuestos'!$F$15,0)))-($J247*'01_Supuestos'!J33)))*'01_Supuestos'!$F$16)</f>
        <v/>
      </c>
      <c r="AB247" s="109">
        <f>((('01_Supuestos'!K31*$I247)*'01_Supuestos'!$F$11*($H247-'01_Supuestos'!$F$9))-((('01_Supuestos'!K31*$I247)*'01_Supuestos'!$F$11*($H247-'01_Supuestos'!$F$9))*'01_Supuestos'!$F$12)-(('01_Supuestos'!K31*$I247)*'01_Supuestos'!$F$11*$K247)-(IF(('01_Supuestos'!K31*$I247)&gt;0,'01_Supuestos'!$F$15,0)))-((('01_Supuestos'!K31*$I247)*'01_Supuestos'!$F$11*($H247-'01_Supuestos'!$F$9))*'01_Supuestos'!$F$18)-($J247*'01_Supuestos'!K32)-(IF('01_Supuestos'!K30=MAX('01_Supuestos'!$C$30:$M$30),'01_Supuestos'!$F$19,0))-(MAX(0,(((('01_Supuestos'!K31*$I247)*'01_Supuestos'!$F$11*($H247-'01_Supuestos'!$F$9))-((('01_Supuestos'!K31*$I247)*'01_Supuestos'!$F$11*($H247-'01_Supuestos'!$F$9))*'01_Supuestos'!$F$12)-(('01_Supuestos'!K31*$I247)*'01_Supuestos'!$F$11*$K247)-(IF(('01_Supuestos'!K31*$I247)&gt;0,'01_Supuestos'!$F$15,0)))-($J247*'01_Supuestos'!K33)))*'01_Supuestos'!$F$16)</f>
        <v/>
      </c>
      <c r="AC247" s="109">
        <f>((('01_Supuestos'!L31*$I247)*'01_Supuestos'!$F$11*($H247-'01_Supuestos'!$F$9))-((('01_Supuestos'!L31*$I247)*'01_Supuestos'!$F$11*($H247-'01_Supuestos'!$F$9))*'01_Supuestos'!$F$12)-(('01_Supuestos'!L31*$I247)*'01_Supuestos'!$F$11*$K247)-(IF(('01_Supuestos'!L31*$I247)&gt;0,'01_Supuestos'!$F$15,0)))-((('01_Supuestos'!L31*$I247)*'01_Supuestos'!$F$11*($H247-'01_Supuestos'!$F$9))*'01_Supuestos'!$F$18)-($J247*'01_Supuestos'!L32)-(IF('01_Supuestos'!L30=MAX('01_Supuestos'!$C$30:$M$30),'01_Supuestos'!$F$19,0))-(MAX(0,(((('01_Supuestos'!L31*$I247)*'01_Supuestos'!$F$11*($H247-'01_Supuestos'!$F$9))-((('01_Supuestos'!L31*$I247)*'01_Supuestos'!$F$11*($H247-'01_Supuestos'!$F$9))*'01_Supuestos'!$F$12)-(('01_Supuestos'!L31*$I247)*'01_Supuestos'!$F$11*$K247)-(IF(('01_Supuestos'!L31*$I247)&gt;0,'01_Supuestos'!$F$15,0)))-($J247*'01_Supuestos'!L33)))*'01_Supuestos'!$F$16)</f>
        <v/>
      </c>
      <c r="AD247" s="109">
        <f>((('01_Supuestos'!M31*$I247)*'01_Supuestos'!$F$11*($H247-'01_Supuestos'!$F$9))-((('01_Supuestos'!M31*$I247)*'01_Supuestos'!$F$11*($H247-'01_Supuestos'!$F$9))*'01_Supuestos'!$F$12)-(('01_Supuestos'!M31*$I247)*'01_Supuestos'!$F$11*$K247)-(IF(('01_Supuestos'!M31*$I247)&gt;0,'01_Supuestos'!$F$15,0)))-((('01_Supuestos'!M31*$I247)*'01_Supuestos'!$F$11*($H247-'01_Supuestos'!$F$9))*'01_Supuestos'!$F$18)-($J247*'01_Supuestos'!M32)-(IF('01_Supuestos'!M30=MAX('01_Supuestos'!$C$30:$M$30),'01_Supuestos'!$F$19,0))-(MAX(0,(((('01_Supuestos'!M31*$I247)*'01_Supuestos'!$F$11*($H247-'01_Supuestos'!$F$9))-((('01_Supuestos'!M31*$I247)*'01_Supuestos'!$F$11*($H247-'01_Supuestos'!$F$9))*'01_Supuestos'!$F$12)-(('01_Supuestos'!M31*$I247)*'01_Supuestos'!$F$11*$K247)-(IF(('01_Supuestos'!M31*$I247)&gt;0,'01_Supuestos'!$F$15,0)))-($J247*'01_Supuestos'!M33)))*'01_Supuestos'!$F$16)</f>
        <v/>
      </c>
      <c r="AE247" s="109">
        <f>0</f>
        <v/>
      </c>
      <c r="AF247" s="109">
        <f>IF(S247&gt;R247,"Appraisal+Decision",IF(S247&lt;R247,"Develop Now","Indiferente"))</f>
        <v/>
      </c>
    </row>
    <row r="248">
      <c r="A248" t="n">
        <v>218</v>
      </c>
      <c r="B248" s="53">
        <f>RAND()</f>
        <v/>
      </c>
      <c r="C248" s="53">
        <f>RAND()</f>
        <v/>
      </c>
      <c r="D248" s="53">
        <f>RAND()</f>
        <v/>
      </c>
      <c r="E248" s="53">
        <f>RAND()</f>
        <v/>
      </c>
      <c r="F248" s="53">
        <f>RAND()</f>
        <v/>
      </c>
      <c r="G248" s="53">
        <f>RAND()</f>
        <v/>
      </c>
      <c r="H248" s="109">
        <f>IF(B248&lt;($B$11-$B$10)/($B$12-$B$10), $B$10+SQRT(B248*($B$11-$B$10)*($B$12-$B$10)), $B$12-SQRT((1-B248)*($B$12-$B$11)*($B$12-$B$10)))</f>
        <v/>
      </c>
      <c r="I248" s="53">
        <f>MAX(0.1,NORMINV(C248,$B$13,$B$14))</f>
        <v/>
      </c>
      <c r="J248" s="109">
        <f>'01_Supuestos'!$F$13*MAX(0.65,NORMINV(D248,1,$B$15))</f>
        <v/>
      </c>
      <c r="K248" s="109">
        <f>'01_Supuestos'!$F$14*MAX(0.6,NORMINV(E248,1,$B$16))</f>
        <v/>
      </c>
      <c r="L248" s="109">
        <f>--(F248&lt;=$B$5)</f>
        <v/>
      </c>
      <c r="M248" s="109">
        <f>IF(L248=1, IF(G248&lt;=$B$6, "+", "-"), IF(G248&lt;=(1-$B$7), "+", "-"))</f>
        <v/>
      </c>
      <c r="N248" s="110">
        <f>IF(M248="+",'05_Bayes_Arbol'!$B$16,'05_Bayes_Arbol'!$B$17)</f>
        <v/>
      </c>
      <c r="O248" s="109">
        <f>SUMPRODUCT(T248:AD248,'01_Supuestos'!$C$34:$M$34)</f>
        <v/>
      </c>
      <c r="P248" s="109">
        <f>N248*O248 + (1-N248)*$B$9</f>
        <v/>
      </c>
      <c r="Q248" s="109">
        <f>--(P248&gt;0)</f>
        <v/>
      </c>
      <c r="R248" s="109">
        <f>IF(L248=1,O248,$B$9)</f>
        <v/>
      </c>
      <c r="S248" s="109">
        <f>-$B$8 + IF(Q248=1, IF(L248=1,O248,$B$9), 0)</f>
        <v/>
      </c>
      <c r="T248" s="109">
        <f>((('01_Supuestos'!C31*$I248)*'01_Supuestos'!$F$11*($H248-'01_Supuestos'!$F$9))-((('01_Supuestos'!C31*$I248)*'01_Supuestos'!$F$11*($H248-'01_Supuestos'!$F$9))*'01_Supuestos'!$F$12)-(('01_Supuestos'!C31*$I248)*'01_Supuestos'!$F$11*$K248)-(IF(('01_Supuestos'!C31*$I248)&gt;0,'01_Supuestos'!$F$15,0)))-((('01_Supuestos'!C31*$I248)*'01_Supuestos'!$F$11*($H248-'01_Supuestos'!$F$9))*'01_Supuestos'!$F$18)-($J248*'01_Supuestos'!C32)-(IF('01_Supuestos'!C30=MAX('01_Supuestos'!$C$30:$M$30),'01_Supuestos'!$F$19,0))-(MAX(0,(((('01_Supuestos'!C31*$I248)*'01_Supuestos'!$F$11*($H248-'01_Supuestos'!$F$9))-((('01_Supuestos'!C31*$I248)*'01_Supuestos'!$F$11*($H248-'01_Supuestos'!$F$9))*'01_Supuestos'!$F$12)-(('01_Supuestos'!C31*$I248)*'01_Supuestos'!$F$11*$K248)-(IF(('01_Supuestos'!C31*$I248)&gt;0,'01_Supuestos'!$F$15,0)))-($J248*'01_Supuestos'!C33)))*'01_Supuestos'!$F$16)</f>
        <v/>
      </c>
      <c r="U248" s="109">
        <f>((('01_Supuestos'!D31*$I248)*'01_Supuestos'!$F$11*($H248-'01_Supuestos'!$F$9))-((('01_Supuestos'!D31*$I248)*'01_Supuestos'!$F$11*($H248-'01_Supuestos'!$F$9))*'01_Supuestos'!$F$12)-(('01_Supuestos'!D31*$I248)*'01_Supuestos'!$F$11*$K248)-(IF(('01_Supuestos'!D31*$I248)&gt;0,'01_Supuestos'!$F$15,0)))-((('01_Supuestos'!D31*$I248)*'01_Supuestos'!$F$11*($H248-'01_Supuestos'!$F$9))*'01_Supuestos'!$F$18)-($J248*'01_Supuestos'!D32)-(IF('01_Supuestos'!D30=MAX('01_Supuestos'!$C$30:$M$30),'01_Supuestos'!$F$19,0))-(MAX(0,(((('01_Supuestos'!D31*$I248)*'01_Supuestos'!$F$11*($H248-'01_Supuestos'!$F$9))-((('01_Supuestos'!D31*$I248)*'01_Supuestos'!$F$11*($H248-'01_Supuestos'!$F$9))*'01_Supuestos'!$F$12)-(('01_Supuestos'!D31*$I248)*'01_Supuestos'!$F$11*$K248)-(IF(('01_Supuestos'!D31*$I248)&gt;0,'01_Supuestos'!$F$15,0)))-($J248*'01_Supuestos'!D33)))*'01_Supuestos'!$F$16)</f>
        <v/>
      </c>
      <c r="V248" s="109">
        <f>((('01_Supuestos'!E31*$I248)*'01_Supuestos'!$F$11*($H248-'01_Supuestos'!$F$9))-((('01_Supuestos'!E31*$I248)*'01_Supuestos'!$F$11*($H248-'01_Supuestos'!$F$9))*'01_Supuestos'!$F$12)-(('01_Supuestos'!E31*$I248)*'01_Supuestos'!$F$11*$K248)-(IF(('01_Supuestos'!E31*$I248)&gt;0,'01_Supuestos'!$F$15,0)))-((('01_Supuestos'!E31*$I248)*'01_Supuestos'!$F$11*($H248-'01_Supuestos'!$F$9))*'01_Supuestos'!$F$18)-($J248*'01_Supuestos'!E32)-(IF('01_Supuestos'!E30=MAX('01_Supuestos'!$C$30:$M$30),'01_Supuestos'!$F$19,0))-(MAX(0,(((('01_Supuestos'!E31*$I248)*'01_Supuestos'!$F$11*($H248-'01_Supuestos'!$F$9))-((('01_Supuestos'!E31*$I248)*'01_Supuestos'!$F$11*($H248-'01_Supuestos'!$F$9))*'01_Supuestos'!$F$12)-(('01_Supuestos'!E31*$I248)*'01_Supuestos'!$F$11*$K248)-(IF(('01_Supuestos'!E31*$I248)&gt;0,'01_Supuestos'!$F$15,0)))-($J248*'01_Supuestos'!E33)))*'01_Supuestos'!$F$16)</f>
        <v/>
      </c>
      <c r="W248" s="109">
        <f>((('01_Supuestos'!F31*$I248)*'01_Supuestos'!$F$11*($H248-'01_Supuestos'!$F$9))-((('01_Supuestos'!F31*$I248)*'01_Supuestos'!$F$11*($H248-'01_Supuestos'!$F$9))*'01_Supuestos'!$F$12)-(('01_Supuestos'!F31*$I248)*'01_Supuestos'!$F$11*$K248)-(IF(('01_Supuestos'!F31*$I248)&gt;0,'01_Supuestos'!$F$15,0)))-((('01_Supuestos'!F31*$I248)*'01_Supuestos'!$F$11*($H248-'01_Supuestos'!$F$9))*'01_Supuestos'!$F$18)-($J248*'01_Supuestos'!F32)-(IF('01_Supuestos'!F30=MAX('01_Supuestos'!$C$30:$M$30),'01_Supuestos'!$F$19,0))-(MAX(0,(((('01_Supuestos'!F31*$I248)*'01_Supuestos'!$F$11*($H248-'01_Supuestos'!$F$9))-((('01_Supuestos'!F31*$I248)*'01_Supuestos'!$F$11*($H248-'01_Supuestos'!$F$9))*'01_Supuestos'!$F$12)-(('01_Supuestos'!F31*$I248)*'01_Supuestos'!$F$11*$K248)-(IF(('01_Supuestos'!F31*$I248)&gt;0,'01_Supuestos'!$F$15,0)))-($J248*'01_Supuestos'!F33)))*'01_Supuestos'!$F$16)</f>
        <v/>
      </c>
      <c r="X248" s="109">
        <f>((('01_Supuestos'!G31*$I248)*'01_Supuestos'!$F$11*($H248-'01_Supuestos'!$F$9))-((('01_Supuestos'!G31*$I248)*'01_Supuestos'!$F$11*($H248-'01_Supuestos'!$F$9))*'01_Supuestos'!$F$12)-(('01_Supuestos'!G31*$I248)*'01_Supuestos'!$F$11*$K248)-(IF(('01_Supuestos'!G31*$I248)&gt;0,'01_Supuestos'!$F$15,0)))-((('01_Supuestos'!G31*$I248)*'01_Supuestos'!$F$11*($H248-'01_Supuestos'!$F$9))*'01_Supuestos'!$F$18)-($J248*'01_Supuestos'!G32)-(IF('01_Supuestos'!G30=MAX('01_Supuestos'!$C$30:$M$30),'01_Supuestos'!$F$19,0))-(MAX(0,(((('01_Supuestos'!G31*$I248)*'01_Supuestos'!$F$11*($H248-'01_Supuestos'!$F$9))-((('01_Supuestos'!G31*$I248)*'01_Supuestos'!$F$11*($H248-'01_Supuestos'!$F$9))*'01_Supuestos'!$F$12)-(('01_Supuestos'!G31*$I248)*'01_Supuestos'!$F$11*$K248)-(IF(('01_Supuestos'!G31*$I248)&gt;0,'01_Supuestos'!$F$15,0)))-($J248*'01_Supuestos'!G33)))*'01_Supuestos'!$F$16)</f>
        <v/>
      </c>
      <c r="Y248" s="109">
        <f>((('01_Supuestos'!H31*$I248)*'01_Supuestos'!$F$11*($H248-'01_Supuestos'!$F$9))-((('01_Supuestos'!H31*$I248)*'01_Supuestos'!$F$11*($H248-'01_Supuestos'!$F$9))*'01_Supuestos'!$F$12)-(('01_Supuestos'!H31*$I248)*'01_Supuestos'!$F$11*$K248)-(IF(('01_Supuestos'!H31*$I248)&gt;0,'01_Supuestos'!$F$15,0)))-((('01_Supuestos'!H31*$I248)*'01_Supuestos'!$F$11*($H248-'01_Supuestos'!$F$9))*'01_Supuestos'!$F$18)-($J248*'01_Supuestos'!H32)-(IF('01_Supuestos'!H30=MAX('01_Supuestos'!$C$30:$M$30),'01_Supuestos'!$F$19,0))-(MAX(0,(((('01_Supuestos'!H31*$I248)*'01_Supuestos'!$F$11*($H248-'01_Supuestos'!$F$9))-((('01_Supuestos'!H31*$I248)*'01_Supuestos'!$F$11*($H248-'01_Supuestos'!$F$9))*'01_Supuestos'!$F$12)-(('01_Supuestos'!H31*$I248)*'01_Supuestos'!$F$11*$K248)-(IF(('01_Supuestos'!H31*$I248)&gt;0,'01_Supuestos'!$F$15,0)))-($J248*'01_Supuestos'!H33)))*'01_Supuestos'!$F$16)</f>
        <v/>
      </c>
      <c r="Z248" s="109">
        <f>((('01_Supuestos'!I31*$I248)*'01_Supuestos'!$F$11*($H248-'01_Supuestos'!$F$9))-((('01_Supuestos'!I31*$I248)*'01_Supuestos'!$F$11*($H248-'01_Supuestos'!$F$9))*'01_Supuestos'!$F$12)-(('01_Supuestos'!I31*$I248)*'01_Supuestos'!$F$11*$K248)-(IF(('01_Supuestos'!I31*$I248)&gt;0,'01_Supuestos'!$F$15,0)))-((('01_Supuestos'!I31*$I248)*'01_Supuestos'!$F$11*($H248-'01_Supuestos'!$F$9))*'01_Supuestos'!$F$18)-($J248*'01_Supuestos'!I32)-(IF('01_Supuestos'!I30=MAX('01_Supuestos'!$C$30:$M$30),'01_Supuestos'!$F$19,0))-(MAX(0,(((('01_Supuestos'!I31*$I248)*'01_Supuestos'!$F$11*($H248-'01_Supuestos'!$F$9))-((('01_Supuestos'!I31*$I248)*'01_Supuestos'!$F$11*($H248-'01_Supuestos'!$F$9))*'01_Supuestos'!$F$12)-(('01_Supuestos'!I31*$I248)*'01_Supuestos'!$F$11*$K248)-(IF(('01_Supuestos'!I31*$I248)&gt;0,'01_Supuestos'!$F$15,0)))-($J248*'01_Supuestos'!I33)))*'01_Supuestos'!$F$16)</f>
        <v/>
      </c>
      <c r="AA248" s="109">
        <f>((('01_Supuestos'!J31*$I248)*'01_Supuestos'!$F$11*($H248-'01_Supuestos'!$F$9))-((('01_Supuestos'!J31*$I248)*'01_Supuestos'!$F$11*($H248-'01_Supuestos'!$F$9))*'01_Supuestos'!$F$12)-(('01_Supuestos'!J31*$I248)*'01_Supuestos'!$F$11*$K248)-(IF(('01_Supuestos'!J31*$I248)&gt;0,'01_Supuestos'!$F$15,0)))-((('01_Supuestos'!J31*$I248)*'01_Supuestos'!$F$11*($H248-'01_Supuestos'!$F$9))*'01_Supuestos'!$F$18)-($J248*'01_Supuestos'!J32)-(IF('01_Supuestos'!J30=MAX('01_Supuestos'!$C$30:$M$30),'01_Supuestos'!$F$19,0))-(MAX(0,(((('01_Supuestos'!J31*$I248)*'01_Supuestos'!$F$11*($H248-'01_Supuestos'!$F$9))-((('01_Supuestos'!J31*$I248)*'01_Supuestos'!$F$11*($H248-'01_Supuestos'!$F$9))*'01_Supuestos'!$F$12)-(('01_Supuestos'!J31*$I248)*'01_Supuestos'!$F$11*$K248)-(IF(('01_Supuestos'!J31*$I248)&gt;0,'01_Supuestos'!$F$15,0)))-($J248*'01_Supuestos'!J33)))*'01_Supuestos'!$F$16)</f>
        <v/>
      </c>
      <c r="AB248" s="109">
        <f>((('01_Supuestos'!K31*$I248)*'01_Supuestos'!$F$11*($H248-'01_Supuestos'!$F$9))-((('01_Supuestos'!K31*$I248)*'01_Supuestos'!$F$11*($H248-'01_Supuestos'!$F$9))*'01_Supuestos'!$F$12)-(('01_Supuestos'!K31*$I248)*'01_Supuestos'!$F$11*$K248)-(IF(('01_Supuestos'!K31*$I248)&gt;0,'01_Supuestos'!$F$15,0)))-((('01_Supuestos'!K31*$I248)*'01_Supuestos'!$F$11*($H248-'01_Supuestos'!$F$9))*'01_Supuestos'!$F$18)-($J248*'01_Supuestos'!K32)-(IF('01_Supuestos'!K30=MAX('01_Supuestos'!$C$30:$M$30),'01_Supuestos'!$F$19,0))-(MAX(0,(((('01_Supuestos'!K31*$I248)*'01_Supuestos'!$F$11*($H248-'01_Supuestos'!$F$9))-((('01_Supuestos'!K31*$I248)*'01_Supuestos'!$F$11*($H248-'01_Supuestos'!$F$9))*'01_Supuestos'!$F$12)-(('01_Supuestos'!K31*$I248)*'01_Supuestos'!$F$11*$K248)-(IF(('01_Supuestos'!K31*$I248)&gt;0,'01_Supuestos'!$F$15,0)))-($J248*'01_Supuestos'!K33)))*'01_Supuestos'!$F$16)</f>
        <v/>
      </c>
      <c r="AC248" s="109">
        <f>((('01_Supuestos'!L31*$I248)*'01_Supuestos'!$F$11*($H248-'01_Supuestos'!$F$9))-((('01_Supuestos'!L31*$I248)*'01_Supuestos'!$F$11*($H248-'01_Supuestos'!$F$9))*'01_Supuestos'!$F$12)-(('01_Supuestos'!L31*$I248)*'01_Supuestos'!$F$11*$K248)-(IF(('01_Supuestos'!L31*$I248)&gt;0,'01_Supuestos'!$F$15,0)))-((('01_Supuestos'!L31*$I248)*'01_Supuestos'!$F$11*($H248-'01_Supuestos'!$F$9))*'01_Supuestos'!$F$18)-($J248*'01_Supuestos'!L32)-(IF('01_Supuestos'!L30=MAX('01_Supuestos'!$C$30:$M$30),'01_Supuestos'!$F$19,0))-(MAX(0,(((('01_Supuestos'!L31*$I248)*'01_Supuestos'!$F$11*($H248-'01_Supuestos'!$F$9))-((('01_Supuestos'!L31*$I248)*'01_Supuestos'!$F$11*($H248-'01_Supuestos'!$F$9))*'01_Supuestos'!$F$12)-(('01_Supuestos'!L31*$I248)*'01_Supuestos'!$F$11*$K248)-(IF(('01_Supuestos'!L31*$I248)&gt;0,'01_Supuestos'!$F$15,0)))-($J248*'01_Supuestos'!L33)))*'01_Supuestos'!$F$16)</f>
        <v/>
      </c>
      <c r="AD248" s="109">
        <f>((('01_Supuestos'!M31*$I248)*'01_Supuestos'!$F$11*($H248-'01_Supuestos'!$F$9))-((('01_Supuestos'!M31*$I248)*'01_Supuestos'!$F$11*($H248-'01_Supuestos'!$F$9))*'01_Supuestos'!$F$12)-(('01_Supuestos'!M31*$I248)*'01_Supuestos'!$F$11*$K248)-(IF(('01_Supuestos'!M31*$I248)&gt;0,'01_Supuestos'!$F$15,0)))-((('01_Supuestos'!M31*$I248)*'01_Supuestos'!$F$11*($H248-'01_Supuestos'!$F$9))*'01_Supuestos'!$F$18)-($J248*'01_Supuestos'!M32)-(IF('01_Supuestos'!M30=MAX('01_Supuestos'!$C$30:$M$30),'01_Supuestos'!$F$19,0))-(MAX(0,(((('01_Supuestos'!M31*$I248)*'01_Supuestos'!$F$11*($H248-'01_Supuestos'!$F$9))-((('01_Supuestos'!M31*$I248)*'01_Supuestos'!$F$11*($H248-'01_Supuestos'!$F$9))*'01_Supuestos'!$F$12)-(('01_Supuestos'!M31*$I248)*'01_Supuestos'!$F$11*$K248)-(IF(('01_Supuestos'!M31*$I248)&gt;0,'01_Supuestos'!$F$15,0)))-($J248*'01_Supuestos'!M33)))*'01_Supuestos'!$F$16)</f>
        <v/>
      </c>
      <c r="AE248" s="109">
        <f>0</f>
        <v/>
      </c>
      <c r="AF248" s="109">
        <f>IF(S248&gt;R248,"Appraisal+Decision",IF(S248&lt;R248,"Develop Now","Indiferente"))</f>
        <v/>
      </c>
    </row>
    <row r="249">
      <c r="A249" t="n">
        <v>219</v>
      </c>
      <c r="B249" s="53">
        <f>RAND()</f>
        <v/>
      </c>
      <c r="C249" s="53">
        <f>RAND()</f>
        <v/>
      </c>
      <c r="D249" s="53">
        <f>RAND()</f>
        <v/>
      </c>
      <c r="E249" s="53">
        <f>RAND()</f>
        <v/>
      </c>
      <c r="F249" s="53">
        <f>RAND()</f>
        <v/>
      </c>
      <c r="G249" s="53">
        <f>RAND()</f>
        <v/>
      </c>
      <c r="H249" s="109">
        <f>IF(B249&lt;($B$11-$B$10)/($B$12-$B$10), $B$10+SQRT(B249*($B$11-$B$10)*($B$12-$B$10)), $B$12-SQRT((1-B249)*($B$12-$B$11)*($B$12-$B$10)))</f>
        <v/>
      </c>
      <c r="I249" s="53">
        <f>MAX(0.1,NORMINV(C249,$B$13,$B$14))</f>
        <v/>
      </c>
      <c r="J249" s="109">
        <f>'01_Supuestos'!$F$13*MAX(0.65,NORMINV(D249,1,$B$15))</f>
        <v/>
      </c>
      <c r="K249" s="109">
        <f>'01_Supuestos'!$F$14*MAX(0.6,NORMINV(E249,1,$B$16))</f>
        <v/>
      </c>
      <c r="L249" s="109">
        <f>--(F249&lt;=$B$5)</f>
        <v/>
      </c>
      <c r="M249" s="109">
        <f>IF(L249=1, IF(G249&lt;=$B$6, "+", "-"), IF(G249&lt;=(1-$B$7), "+", "-"))</f>
        <v/>
      </c>
      <c r="N249" s="110">
        <f>IF(M249="+",'05_Bayes_Arbol'!$B$16,'05_Bayes_Arbol'!$B$17)</f>
        <v/>
      </c>
      <c r="O249" s="109">
        <f>SUMPRODUCT(T249:AD249,'01_Supuestos'!$C$34:$M$34)</f>
        <v/>
      </c>
      <c r="P249" s="109">
        <f>N249*O249 + (1-N249)*$B$9</f>
        <v/>
      </c>
      <c r="Q249" s="109">
        <f>--(P249&gt;0)</f>
        <v/>
      </c>
      <c r="R249" s="109">
        <f>IF(L249=1,O249,$B$9)</f>
        <v/>
      </c>
      <c r="S249" s="109">
        <f>-$B$8 + IF(Q249=1, IF(L249=1,O249,$B$9), 0)</f>
        <v/>
      </c>
      <c r="T249" s="109">
        <f>((('01_Supuestos'!C31*$I249)*'01_Supuestos'!$F$11*($H249-'01_Supuestos'!$F$9))-((('01_Supuestos'!C31*$I249)*'01_Supuestos'!$F$11*($H249-'01_Supuestos'!$F$9))*'01_Supuestos'!$F$12)-(('01_Supuestos'!C31*$I249)*'01_Supuestos'!$F$11*$K249)-(IF(('01_Supuestos'!C31*$I249)&gt;0,'01_Supuestos'!$F$15,0)))-((('01_Supuestos'!C31*$I249)*'01_Supuestos'!$F$11*($H249-'01_Supuestos'!$F$9))*'01_Supuestos'!$F$18)-($J249*'01_Supuestos'!C32)-(IF('01_Supuestos'!C30=MAX('01_Supuestos'!$C$30:$M$30),'01_Supuestos'!$F$19,0))-(MAX(0,(((('01_Supuestos'!C31*$I249)*'01_Supuestos'!$F$11*($H249-'01_Supuestos'!$F$9))-((('01_Supuestos'!C31*$I249)*'01_Supuestos'!$F$11*($H249-'01_Supuestos'!$F$9))*'01_Supuestos'!$F$12)-(('01_Supuestos'!C31*$I249)*'01_Supuestos'!$F$11*$K249)-(IF(('01_Supuestos'!C31*$I249)&gt;0,'01_Supuestos'!$F$15,0)))-($J249*'01_Supuestos'!C33)))*'01_Supuestos'!$F$16)</f>
        <v/>
      </c>
      <c r="U249" s="109">
        <f>((('01_Supuestos'!D31*$I249)*'01_Supuestos'!$F$11*($H249-'01_Supuestos'!$F$9))-((('01_Supuestos'!D31*$I249)*'01_Supuestos'!$F$11*($H249-'01_Supuestos'!$F$9))*'01_Supuestos'!$F$12)-(('01_Supuestos'!D31*$I249)*'01_Supuestos'!$F$11*$K249)-(IF(('01_Supuestos'!D31*$I249)&gt;0,'01_Supuestos'!$F$15,0)))-((('01_Supuestos'!D31*$I249)*'01_Supuestos'!$F$11*($H249-'01_Supuestos'!$F$9))*'01_Supuestos'!$F$18)-($J249*'01_Supuestos'!D32)-(IF('01_Supuestos'!D30=MAX('01_Supuestos'!$C$30:$M$30),'01_Supuestos'!$F$19,0))-(MAX(0,(((('01_Supuestos'!D31*$I249)*'01_Supuestos'!$F$11*($H249-'01_Supuestos'!$F$9))-((('01_Supuestos'!D31*$I249)*'01_Supuestos'!$F$11*($H249-'01_Supuestos'!$F$9))*'01_Supuestos'!$F$12)-(('01_Supuestos'!D31*$I249)*'01_Supuestos'!$F$11*$K249)-(IF(('01_Supuestos'!D31*$I249)&gt;0,'01_Supuestos'!$F$15,0)))-($J249*'01_Supuestos'!D33)))*'01_Supuestos'!$F$16)</f>
        <v/>
      </c>
      <c r="V249" s="109">
        <f>((('01_Supuestos'!E31*$I249)*'01_Supuestos'!$F$11*($H249-'01_Supuestos'!$F$9))-((('01_Supuestos'!E31*$I249)*'01_Supuestos'!$F$11*($H249-'01_Supuestos'!$F$9))*'01_Supuestos'!$F$12)-(('01_Supuestos'!E31*$I249)*'01_Supuestos'!$F$11*$K249)-(IF(('01_Supuestos'!E31*$I249)&gt;0,'01_Supuestos'!$F$15,0)))-((('01_Supuestos'!E31*$I249)*'01_Supuestos'!$F$11*($H249-'01_Supuestos'!$F$9))*'01_Supuestos'!$F$18)-($J249*'01_Supuestos'!E32)-(IF('01_Supuestos'!E30=MAX('01_Supuestos'!$C$30:$M$30),'01_Supuestos'!$F$19,0))-(MAX(0,(((('01_Supuestos'!E31*$I249)*'01_Supuestos'!$F$11*($H249-'01_Supuestos'!$F$9))-((('01_Supuestos'!E31*$I249)*'01_Supuestos'!$F$11*($H249-'01_Supuestos'!$F$9))*'01_Supuestos'!$F$12)-(('01_Supuestos'!E31*$I249)*'01_Supuestos'!$F$11*$K249)-(IF(('01_Supuestos'!E31*$I249)&gt;0,'01_Supuestos'!$F$15,0)))-($J249*'01_Supuestos'!E33)))*'01_Supuestos'!$F$16)</f>
        <v/>
      </c>
      <c r="W249" s="109">
        <f>((('01_Supuestos'!F31*$I249)*'01_Supuestos'!$F$11*($H249-'01_Supuestos'!$F$9))-((('01_Supuestos'!F31*$I249)*'01_Supuestos'!$F$11*($H249-'01_Supuestos'!$F$9))*'01_Supuestos'!$F$12)-(('01_Supuestos'!F31*$I249)*'01_Supuestos'!$F$11*$K249)-(IF(('01_Supuestos'!F31*$I249)&gt;0,'01_Supuestos'!$F$15,0)))-((('01_Supuestos'!F31*$I249)*'01_Supuestos'!$F$11*($H249-'01_Supuestos'!$F$9))*'01_Supuestos'!$F$18)-($J249*'01_Supuestos'!F32)-(IF('01_Supuestos'!F30=MAX('01_Supuestos'!$C$30:$M$30),'01_Supuestos'!$F$19,0))-(MAX(0,(((('01_Supuestos'!F31*$I249)*'01_Supuestos'!$F$11*($H249-'01_Supuestos'!$F$9))-((('01_Supuestos'!F31*$I249)*'01_Supuestos'!$F$11*($H249-'01_Supuestos'!$F$9))*'01_Supuestos'!$F$12)-(('01_Supuestos'!F31*$I249)*'01_Supuestos'!$F$11*$K249)-(IF(('01_Supuestos'!F31*$I249)&gt;0,'01_Supuestos'!$F$15,0)))-($J249*'01_Supuestos'!F33)))*'01_Supuestos'!$F$16)</f>
        <v/>
      </c>
      <c r="X249" s="109">
        <f>((('01_Supuestos'!G31*$I249)*'01_Supuestos'!$F$11*($H249-'01_Supuestos'!$F$9))-((('01_Supuestos'!G31*$I249)*'01_Supuestos'!$F$11*($H249-'01_Supuestos'!$F$9))*'01_Supuestos'!$F$12)-(('01_Supuestos'!G31*$I249)*'01_Supuestos'!$F$11*$K249)-(IF(('01_Supuestos'!G31*$I249)&gt;0,'01_Supuestos'!$F$15,0)))-((('01_Supuestos'!G31*$I249)*'01_Supuestos'!$F$11*($H249-'01_Supuestos'!$F$9))*'01_Supuestos'!$F$18)-($J249*'01_Supuestos'!G32)-(IF('01_Supuestos'!G30=MAX('01_Supuestos'!$C$30:$M$30),'01_Supuestos'!$F$19,0))-(MAX(0,(((('01_Supuestos'!G31*$I249)*'01_Supuestos'!$F$11*($H249-'01_Supuestos'!$F$9))-((('01_Supuestos'!G31*$I249)*'01_Supuestos'!$F$11*($H249-'01_Supuestos'!$F$9))*'01_Supuestos'!$F$12)-(('01_Supuestos'!G31*$I249)*'01_Supuestos'!$F$11*$K249)-(IF(('01_Supuestos'!G31*$I249)&gt;0,'01_Supuestos'!$F$15,0)))-($J249*'01_Supuestos'!G33)))*'01_Supuestos'!$F$16)</f>
        <v/>
      </c>
      <c r="Y249" s="109">
        <f>((('01_Supuestos'!H31*$I249)*'01_Supuestos'!$F$11*($H249-'01_Supuestos'!$F$9))-((('01_Supuestos'!H31*$I249)*'01_Supuestos'!$F$11*($H249-'01_Supuestos'!$F$9))*'01_Supuestos'!$F$12)-(('01_Supuestos'!H31*$I249)*'01_Supuestos'!$F$11*$K249)-(IF(('01_Supuestos'!H31*$I249)&gt;0,'01_Supuestos'!$F$15,0)))-((('01_Supuestos'!H31*$I249)*'01_Supuestos'!$F$11*($H249-'01_Supuestos'!$F$9))*'01_Supuestos'!$F$18)-($J249*'01_Supuestos'!H32)-(IF('01_Supuestos'!H30=MAX('01_Supuestos'!$C$30:$M$30),'01_Supuestos'!$F$19,0))-(MAX(0,(((('01_Supuestos'!H31*$I249)*'01_Supuestos'!$F$11*($H249-'01_Supuestos'!$F$9))-((('01_Supuestos'!H31*$I249)*'01_Supuestos'!$F$11*($H249-'01_Supuestos'!$F$9))*'01_Supuestos'!$F$12)-(('01_Supuestos'!H31*$I249)*'01_Supuestos'!$F$11*$K249)-(IF(('01_Supuestos'!H31*$I249)&gt;0,'01_Supuestos'!$F$15,0)))-($J249*'01_Supuestos'!H33)))*'01_Supuestos'!$F$16)</f>
        <v/>
      </c>
      <c r="Z249" s="109">
        <f>((('01_Supuestos'!I31*$I249)*'01_Supuestos'!$F$11*($H249-'01_Supuestos'!$F$9))-((('01_Supuestos'!I31*$I249)*'01_Supuestos'!$F$11*($H249-'01_Supuestos'!$F$9))*'01_Supuestos'!$F$12)-(('01_Supuestos'!I31*$I249)*'01_Supuestos'!$F$11*$K249)-(IF(('01_Supuestos'!I31*$I249)&gt;0,'01_Supuestos'!$F$15,0)))-((('01_Supuestos'!I31*$I249)*'01_Supuestos'!$F$11*($H249-'01_Supuestos'!$F$9))*'01_Supuestos'!$F$18)-($J249*'01_Supuestos'!I32)-(IF('01_Supuestos'!I30=MAX('01_Supuestos'!$C$30:$M$30),'01_Supuestos'!$F$19,0))-(MAX(0,(((('01_Supuestos'!I31*$I249)*'01_Supuestos'!$F$11*($H249-'01_Supuestos'!$F$9))-((('01_Supuestos'!I31*$I249)*'01_Supuestos'!$F$11*($H249-'01_Supuestos'!$F$9))*'01_Supuestos'!$F$12)-(('01_Supuestos'!I31*$I249)*'01_Supuestos'!$F$11*$K249)-(IF(('01_Supuestos'!I31*$I249)&gt;0,'01_Supuestos'!$F$15,0)))-($J249*'01_Supuestos'!I33)))*'01_Supuestos'!$F$16)</f>
        <v/>
      </c>
      <c r="AA249" s="109">
        <f>((('01_Supuestos'!J31*$I249)*'01_Supuestos'!$F$11*($H249-'01_Supuestos'!$F$9))-((('01_Supuestos'!J31*$I249)*'01_Supuestos'!$F$11*($H249-'01_Supuestos'!$F$9))*'01_Supuestos'!$F$12)-(('01_Supuestos'!J31*$I249)*'01_Supuestos'!$F$11*$K249)-(IF(('01_Supuestos'!J31*$I249)&gt;0,'01_Supuestos'!$F$15,0)))-((('01_Supuestos'!J31*$I249)*'01_Supuestos'!$F$11*($H249-'01_Supuestos'!$F$9))*'01_Supuestos'!$F$18)-($J249*'01_Supuestos'!J32)-(IF('01_Supuestos'!J30=MAX('01_Supuestos'!$C$30:$M$30),'01_Supuestos'!$F$19,0))-(MAX(0,(((('01_Supuestos'!J31*$I249)*'01_Supuestos'!$F$11*($H249-'01_Supuestos'!$F$9))-((('01_Supuestos'!J31*$I249)*'01_Supuestos'!$F$11*($H249-'01_Supuestos'!$F$9))*'01_Supuestos'!$F$12)-(('01_Supuestos'!J31*$I249)*'01_Supuestos'!$F$11*$K249)-(IF(('01_Supuestos'!J31*$I249)&gt;0,'01_Supuestos'!$F$15,0)))-($J249*'01_Supuestos'!J33)))*'01_Supuestos'!$F$16)</f>
        <v/>
      </c>
      <c r="AB249" s="109">
        <f>((('01_Supuestos'!K31*$I249)*'01_Supuestos'!$F$11*($H249-'01_Supuestos'!$F$9))-((('01_Supuestos'!K31*$I249)*'01_Supuestos'!$F$11*($H249-'01_Supuestos'!$F$9))*'01_Supuestos'!$F$12)-(('01_Supuestos'!K31*$I249)*'01_Supuestos'!$F$11*$K249)-(IF(('01_Supuestos'!K31*$I249)&gt;0,'01_Supuestos'!$F$15,0)))-((('01_Supuestos'!K31*$I249)*'01_Supuestos'!$F$11*($H249-'01_Supuestos'!$F$9))*'01_Supuestos'!$F$18)-($J249*'01_Supuestos'!K32)-(IF('01_Supuestos'!K30=MAX('01_Supuestos'!$C$30:$M$30),'01_Supuestos'!$F$19,0))-(MAX(0,(((('01_Supuestos'!K31*$I249)*'01_Supuestos'!$F$11*($H249-'01_Supuestos'!$F$9))-((('01_Supuestos'!K31*$I249)*'01_Supuestos'!$F$11*($H249-'01_Supuestos'!$F$9))*'01_Supuestos'!$F$12)-(('01_Supuestos'!K31*$I249)*'01_Supuestos'!$F$11*$K249)-(IF(('01_Supuestos'!K31*$I249)&gt;0,'01_Supuestos'!$F$15,0)))-($J249*'01_Supuestos'!K33)))*'01_Supuestos'!$F$16)</f>
        <v/>
      </c>
      <c r="AC249" s="109">
        <f>((('01_Supuestos'!L31*$I249)*'01_Supuestos'!$F$11*($H249-'01_Supuestos'!$F$9))-((('01_Supuestos'!L31*$I249)*'01_Supuestos'!$F$11*($H249-'01_Supuestos'!$F$9))*'01_Supuestos'!$F$12)-(('01_Supuestos'!L31*$I249)*'01_Supuestos'!$F$11*$K249)-(IF(('01_Supuestos'!L31*$I249)&gt;0,'01_Supuestos'!$F$15,0)))-((('01_Supuestos'!L31*$I249)*'01_Supuestos'!$F$11*($H249-'01_Supuestos'!$F$9))*'01_Supuestos'!$F$18)-($J249*'01_Supuestos'!L32)-(IF('01_Supuestos'!L30=MAX('01_Supuestos'!$C$30:$M$30),'01_Supuestos'!$F$19,0))-(MAX(0,(((('01_Supuestos'!L31*$I249)*'01_Supuestos'!$F$11*($H249-'01_Supuestos'!$F$9))-((('01_Supuestos'!L31*$I249)*'01_Supuestos'!$F$11*($H249-'01_Supuestos'!$F$9))*'01_Supuestos'!$F$12)-(('01_Supuestos'!L31*$I249)*'01_Supuestos'!$F$11*$K249)-(IF(('01_Supuestos'!L31*$I249)&gt;0,'01_Supuestos'!$F$15,0)))-($J249*'01_Supuestos'!L33)))*'01_Supuestos'!$F$16)</f>
        <v/>
      </c>
      <c r="AD249" s="109">
        <f>((('01_Supuestos'!M31*$I249)*'01_Supuestos'!$F$11*($H249-'01_Supuestos'!$F$9))-((('01_Supuestos'!M31*$I249)*'01_Supuestos'!$F$11*($H249-'01_Supuestos'!$F$9))*'01_Supuestos'!$F$12)-(('01_Supuestos'!M31*$I249)*'01_Supuestos'!$F$11*$K249)-(IF(('01_Supuestos'!M31*$I249)&gt;0,'01_Supuestos'!$F$15,0)))-((('01_Supuestos'!M31*$I249)*'01_Supuestos'!$F$11*($H249-'01_Supuestos'!$F$9))*'01_Supuestos'!$F$18)-($J249*'01_Supuestos'!M32)-(IF('01_Supuestos'!M30=MAX('01_Supuestos'!$C$30:$M$30),'01_Supuestos'!$F$19,0))-(MAX(0,(((('01_Supuestos'!M31*$I249)*'01_Supuestos'!$F$11*($H249-'01_Supuestos'!$F$9))-((('01_Supuestos'!M31*$I249)*'01_Supuestos'!$F$11*($H249-'01_Supuestos'!$F$9))*'01_Supuestos'!$F$12)-(('01_Supuestos'!M31*$I249)*'01_Supuestos'!$F$11*$K249)-(IF(('01_Supuestos'!M31*$I249)&gt;0,'01_Supuestos'!$F$15,0)))-($J249*'01_Supuestos'!M33)))*'01_Supuestos'!$F$16)</f>
        <v/>
      </c>
      <c r="AE249" s="109">
        <f>0</f>
        <v/>
      </c>
      <c r="AF249" s="109">
        <f>IF(S249&gt;R249,"Appraisal+Decision",IF(S249&lt;R249,"Develop Now","Indiferente"))</f>
        <v/>
      </c>
    </row>
    <row r="250">
      <c r="A250" t="n">
        <v>220</v>
      </c>
      <c r="B250" s="53">
        <f>RAND()</f>
        <v/>
      </c>
      <c r="C250" s="53">
        <f>RAND()</f>
        <v/>
      </c>
      <c r="D250" s="53">
        <f>RAND()</f>
        <v/>
      </c>
      <c r="E250" s="53">
        <f>RAND()</f>
        <v/>
      </c>
      <c r="F250" s="53">
        <f>RAND()</f>
        <v/>
      </c>
      <c r="G250" s="53">
        <f>RAND()</f>
        <v/>
      </c>
      <c r="H250" s="109">
        <f>IF(B250&lt;($B$11-$B$10)/($B$12-$B$10), $B$10+SQRT(B250*($B$11-$B$10)*($B$12-$B$10)), $B$12-SQRT((1-B250)*($B$12-$B$11)*($B$12-$B$10)))</f>
        <v/>
      </c>
      <c r="I250" s="53">
        <f>MAX(0.1,NORMINV(C250,$B$13,$B$14))</f>
        <v/>
      </c>
      <c r="J250" s="109">
        <f>'01_Supuestos'!$F$13*MAX(0.65,NORMINV(D250,1,$B$15))</f>
        <v/>
      </c>
      <c r="K250" s="109">
        <f>'01_Supuestos'!$F$14*MAX(0.6,NORMINV(E250,1,$B$16))</f>
        <v/>
      </c>
      <c r="L250" s="109">
        <f>--(F250&lt;=$B$5)</f>
        <v/>
      </c>
      <c r="M250" s="109">
        <f>IF(L250=1, IF(G250&lt;=$B$6, "+", "-"), IF(G250&lt;=(1-$B$7), "+", "-"))</f>
        <v/>
      </c>
      <c r="N250" s="110">
        <f>IF(M250="+",'05_Bayes_Arbol'!$B$16,'05_Bayes_Arbol'!$B$17)</f>
        <v/>
      </c>
      <c r="O250" s="109">
        <f>SUMPRODUCT(T250:AD250,'01_Supuestos'!$C$34:$M$34)</f>
        <v/>
      </c>
      <c r="P250" s="109">
        <f>N250*O250 + (1-N250)*$B$9</f>
        <v/>
      </c>
      <c r="Q250" s="109">
        <f>--(P250&gt;0)</f>
        <v/>
      </c>
      <c r="R250" s="109">
        <f>IF(L250=1,O250,$B$9)</f>
        <v/>
      </c>
      <c r="S250" s="109">
        <f>-$B$8 + IF(Q250=1, IF(L250=1,O250,$B$9), 0)</f>
        <v/>
      </c>
      <c r="T250" s="109">
        <f>((('01_Supuestos'!C31*$I250)*'01_Supuestos'!$F$11*($H250-'01_Supuestos'!$F$9))-((('01_Supuestos'!C31*$I250)*'01_Supuestos'!$F$11*($H250-'01_Supuestos'!$F$9))*'01_Supuestos'!$F$12)-(('01_Supuestos'!C31*$I250)*'01_Supuestos'!$F$11*$K250)-(IF(('01_Supuestos'!C31*$I250)&gt;0,'01_Supuestos'!$F$15,0)))-((('01_Supuestos'!C31*$I250)*'01_Supuestos'!$F$11*($H250-'01_Supuestos'!$F$9))*'01_Supuestos'!$F$18)-($J250*'01_Supuestos'!C32)-(IF('01_Supuestos'!C30=MAX('01_Supuestos'!$C$30:$M$30),'01_Supuestos'!$F$19,0))-(MAX(0,(((('01_Supuestos'!C31*$I250)*'01_Supuestos'!$F$11*($H250-'01_Supuestos'!$F$9))-((('01_Supuestos'!C31*$I250)*'01_Supuestos'!$F$11*($H250-'01_Supuestos'!$F$9))*'01_Supuestos'!$F$12)-(('01_Supuestos'!C31*$I250)*'01_Supuestos'!$F$11*$K250)-(IF(('01_Supuestos'!C31*$I250)&gt;0,'01_Supuestos'!$F$15,0)))-($J250*'01_Supuestos'!C33)))*'01_Supuestos'!$F$16)</f>
        <v/>
      </c>
      <c r="U250" s="109">
        <f>((('01_Supuestos'!D31*$I250)*'01_Supuestos'!$F$11*($H250-'01_Supuestos'!$F$9))-((('01_Supuestos'!D31*$I250)*'01_Supuestos'!$F$11*($H250-'01_Supuestos'!$F$9))*'01_Supuestos'!$F$12)-(('01_Supuestos'!D31*$I250)*'01_Supuestos'!$F$11*$K250)-(IF(('01_Supuestos'!D31*$I250)&gt;0,'01_Supuestos'!$F$15,0)))-((('01_Supuestos'!D31*$I250)*'01_Supuestos'!$F$11*($H250-'01_Supuestos'!$F$9))*'01_Supuestos'!$F$18)-($J250*'01_Supuestos'!D32)-(IF('01_Supuestos'!D30=MAX('01_Supuestos'!$C$30:$M$30),'01_Supuestos'!$F$19,0))-(MAX(0,(((('01_Supuestos'!D31*$I250)*'01_Supuestos'!$F$11*($H250-'01_Supuestos'!$F$9))-((('01_Supuestos'!D31*$I250)*'01_Supuestos'!$F$11*($H250-'01_Supuestos'!$F$9))*'01_Supuestos'!$F$12)-(('01_Supuestos'!D31*$I250)*'01_Supuestos'!$F$11*$K250)-(IF(('01_Supuestos'!D31*$I250)&gt;0,'01_Supuestos'!$F$15,0)))-($J250*'01_Supuestos'!D33)))*'01_Supuestos'!$F$16)</f>
        <v/>
      </c>
      <c r="V250" s="109">
        <f>((('01_Supuestos'!E31*$I250)*'01_Supuestos'!$F$11*($H250-'01_Supuestos'!$F$9))-((('01_Supuestos'!E31*$I250)*'01_Supuestos'!$F$11*($H250-'01_Supuestos'!$F$9))*'01_Supuestos'!$F$12)-(('01_Supuestos'!E31*$I250)*'01_Supuestos'!$F$11*$K250)-(IF(('01_Supuestos'!E31*$I250)&gt;0,'01_Supuestos'!$F$15,0)))-((('01_Supuestos'!E31*$I250)*'01_Supuestos'!$F$11*($H250-'01_Supuestos'!$F$9))*'01_Supuestos'!$F$18)-($J250*'01_Supuestos'!E32)-(IF('01_Supuestos'!E30=MAX('01_Supuestos'!$C$30:$M$30),'01_Supuestos'!$F$19,0))-(MAX(0,(((('01_Supuestos'!E31*$I250)*'01_Supuestos'!$F$11*($H250-'01_Supuestos'!$F$9))-((('01_Supuestos'!E31*$I250)*'01_Supuestos'!$F$11*($H250-'01_Supuestos'!$F$9))*'01_Supuestos'!$F$12)-(('01_Supuestos'!E31*$I250)*'01_Supuestos'!$F$11*$K250)-(IF(('01_Supuestos'!E31*$I250)&gt;0,'01_Supuestos'!$F$15,0)))-($J250*'01_Supuestos'!E33)))*'01_Supuestos'!$F$16)</f>
        <v/>
      </c>
      <c r="W250" s="109">
        <f>((('01_Supuestos'!F31*$I250)*'01_Supuestos'!$F$11*($H250-'01_Supuestos'!$F$9))-((('01_Supuestos'!F31*$I250)*'01_Supuestos'!$F$11*($H250-'01_Supuestos'!$F$9))*'01_Supuestos'!$F$12)-(('01_Supuestos'!F31*$I250)*'01_Supuestos'!$F$11*$K250)-(IF(('01_Supuestos'!F31*$I250)&gt;0,'01_Supuestos'!$F$15,0)))-((('01_Supuestos'!F31*$I250)*'01_Supuestos'!$F$11*($H250-'01_Supuestos'!$F$9))*'01_Supuestos'!$F$18)-($J250*'01_Supuestos'!F32)-(IF('01_Supuestos'!F30=MAX('01_Supuestos'!$C$30:$M$30),'01_Supuestos'!$F$19,0))-(MAX(0,(((('01_Supuestos'!F31*$I250)*'01_Supuestos'!$F$11*($H250-'01_Supuestos'!$F$9))-((('01_Supuestos'!F31*$I250)*'01_Supuestos'!$F$11*($H250-'01_Supuestos'!$F$9))*'01_Supuestos'!$F$12)-(('01_Supuestos'!F31*$I250)*'01_Supuestos'!$F$11*$K250)-(IF(('01_Supuestos'!F31*$I250)&gt;0,'01_Supuestos'!$F$15,0)))-($J250*'01_Supuestos'!F33)))*'01_Supuestos'!$F$16)</f>
        <v/>
      </c>
      <c r="X250" s="109">
        <f>((('01_Supuestos'!G31*$I250)*'01_Supuestos'!$F$11*($H250-'01_Supuestos'!$F$9))-((('01_Supuestos'!G31*$I250)*'01_Supuestos'!$F$11*($H250-'01_Supuestos'!$F$9))*'01_Supuestos'!$F$12)-(('01_Supuestos'!G31*$I250)*'01_Supuestos'!$F$11*$K250)-(IF(('01_Supuestos'!G31*$I250)&gt;0,'01_Supuestos'!$F$15,0)))-((('01_Supuestos'!G31*$I250)*'01_Supuestos'!$F$11*($H250-'01_Supuestos'!$F$9))*'01_Supuestos'!$F$18)-($J250*'01_Supuestos'!G32)-(IF('01_Supuestos'!G30=MAX('01_Supuestos'!$C$30:$M$30),'01_Supuestos'!$F$19,0))-(MAX(0,(((('01_Supuestos'!G31*$I250)*'01_Supuestos'!$F$11*($H250-'01_Supuestos'!$F$9))-((('01_Supuestos'!G31*$I250)*'01_Supuestos'!$F$11*($H250-'01_Supuestos'!$F$9))*'01_Supuestos'!$F$12)-(('01_Supuestos'!G31*$I250)*'01_Supuestos'!$F$11*$K250)-(IF(('01_Supuestos'!G31*$I250)&gt;0,'01_Supuestos'!$F$15,0)))-($J250*'01_Supuestos'!G33)))*'01_Supuestos'!$F$16)</f>
        <v/>
      </c>
      <c r="Y250" s="109">
        <f>((('01_Supuestos'!H31*$I250)*'01_Supuestos'!$F$11*($H250-'01_Supuestos'!$F$9))-((('01_Supuestos'!H31*$I250)*'01_Supuestos'!$F$11*($H250-'01_Supuestos'!$F$9))*'01_Supuestos'!$F$12)-(('01_Supuestos'!H31*$I250)*'01_Supuestos'!$F$11*$K250)-(IF(('01_Supuestos'!H31*$I250)&gt;0,'01_Supuestos'!$F$15,0)))-((('01_Supuestos'!H31*$I250)*'01_Supuestos'!$F$11*($H250-'01_Supuestos'!$F$9))*'01_Supuestos'!$F$18)-($J250*'01_Supuestos'!H32)-(IF('01_Supuestos'!H30=MAX('01_Supuestos'!$C$30:$M$30),'01_Supuestos'!$F$19,0))-(MAX(0,(((('01_Supuestos'!H31*$I250)*'01_Supuestos'!$F$11*($H250-'01_Supuestos'!$F$9))-((('01_Supuestos'!H31*$I250)*'01_Supuestos'!$F$11*($H250-'01_Supuestos'!$F$9))*'01_Supuestos'!$F$12)-(('01_Supuestos'!H31*$I250)*'01_Supuestos'!$F$11*$K250)-(IF(('01_Supuestos'!H31*$I250)&gt;0,'01_Supuestos'!$F$15,0)))-($J250*'01_Supuestos'!H33)))*'01_Supuestos'!$F$16)</f>
        <v/>
      </c>
      <c r="Z250" s="109">
        <f>((('01_Supuestos'!I31*$I250)*'01_Supuestos'!$F$11*($H250-'01_Supuestos'!$F$9))-((('01_Supuestos'!I31*$I250)*'01_Supuestos'!$F$11*($H250-'01_Supuestos'!$F$9))*'01_Supuestos'!$F$12)-(('01_Supuestos'!I31*$I250)*'01_Supuestos'!$F$11*$K250)-(IF(('01_Supuestos'!I31*$I250)&gt;0,'01_Supuestos'!$F$15,0)))-((('01_Supuestos'!I31*$I250)*'01_Supuestos'!$F$11*($H250-'01_Supuestos'!$F$9))*'01_Supuestos'!$F$18)-($J250*'01_Supuestos'!I32)-(IF('01_Supuestos'!I30=MAX('01_Supuestos'!$C$30:$M$30),'01_Supuestos'!$F$19,0))-(MAX(0,(((('01_Supuestos'!I31*$I250)*'01_Supuestos'!$F$11*($H250-'01_Supuestos'!$F$9))-((('01_Supuestos'!I31*$I250)*'01_Supuestos'!$F$11*($H250-'01_Supuestos'!$F$9))*'01_Supuestos'!$F$12)-(('01_Supuestos'!I31*$I250)*'01_Supuestos'!$F$11*$K250)-(IF(('01_Supuestos'!I31*$I250)&gt;0,'01_Supuestos'!$F$15,0)))-($J250*'01_Supuestos'!I33)))*'01_Supuestos'!$F$16)</f>
        <v/>
      </c>
      <c r="AA250" s="109">
        <f>((('01_Supuestos'!J31*$I250)*'01_Supuestos'!$F$11*($H250-'01_Supuestos'!$F$9))-((('01_Supuestos'!J31*$I250)*'01_Supuestos'!$F$11*($H250-'01_Supuestos'!$F$9))*'01_Supuestos'!$F$12)-(('01_Supuestos'!J31*$I250)*'01_Supuestos'!$F$11*$K250)-(IF(('01_Supuestos'!J31*$I250)&gt;0,'01_Supuestos'!$F$15,0)))-((('01_Supuestos'!J31*$I250)*'01_Supuestos'!$F$11*($H250-'01_Supuestos'!$F$9))*'01_Supuestos'!$F$18)-($J250*'01_Supuestos'!J32)-(IF('01_Supuestos'!J30=MAX('01_Supuestos'!$C$30:$M$30),'01_Supuestos'!$F$19,0))-(MAX(0,(((('01_Supuestos'!J31*$I250)*'01_Supuestos'!$F$11*($H250-'01_Supuestos'!$F$9))-((('01_Supuestos'!J31*$I250)*'01_Supuestos'!$F$11*($H250-'01_Supuestos'!$F$9))*'01_Supuestos'!$F$12)-(('01_Supuestos'!J31*$I250)*'01_Supuestos'!$F$11*$K250)-(IF(('01_Supuestos'!J31*$I250)&gt;0,'01_Supuestos'!$F$15,0)))-($J250*'01_Supuestos'!J33)))*'01_Supuestos'!$F$16)</f>
        <v/>
      </c>
      <c r="AB250" s="109">
        <f>((('01_Supuestos'!K31*$I250)*'01_Supuestos'!$F$11*($H250-'01_Supuestos'!$F$9))-((('01_Supuestos'!K31*$I250)*'01_Supuestos'!$F$11*($H250-'01_Supuestos'!$F$9))*'01_Supuestos'!$F$12)-(('01_Supuestos'!K31*$I250)*'01_Supuestos'!$F$11*$K250)-(IF(('01_Supuestos'!K31*$I250)&gt;0,'01_Supuestos'!$F$15,0)))-((('01_Supuestos'!K31*$I250)*'01_Supuestos'!$F$11*($H250-'01_Supuestos'!$F$9))*'01_Supuestos'!$F$18)-($J250*'01_Supuestos'!K32)-(IF('01_Supuestos'!K30=MAX('01_Supuestos'!$C$30:$M$30),'01_Supuestos'!$F$19,0))-(MAX(0,(((('01_Supuestos'!K31*$I250)*'01_Supuestos'!$F$11*($H250-'01_Supuestos'!$F$9))-((('01_Supuestos'!K31*$I250)*'01_Supuestos'!$F$11*($H250-'01_Supuestos'!$F$9))*'01_Supuestos'!$F$12)-(('01_Supuestos'!K31*$I250)*'01_Supuestos'!$F$11*$K250)-(IF(('01_Supuestos'!K31*$I250)&gt;0,'01_Supuestos'!$F$15,0)))-($J250*'01_Supuestos'!K33)))*'01_Supuestos'!$F$16)</f>
        <v/>
      </c>
      <c r="AC250" s="109">
        <f>((('01_Supuestos'!L31*$I250)*'01_Supuestos'!$F$11*($H250-'01_Supuestos'!$F$9))-((('01_Supuestos'!L31*$I250)*'01_Supuestos'!$F$11*($H250-'01_Supuestos'!$F$9))*'01_Supuestos'!$F$12)-(('01_Supuestos'!L31*$I250)*'01_Supuestos'!$F$11*$K250)-(IF(('01_Supuestos'!L31*$I250)&gt;0,'01_Supuestos'!$F$15,0)))-((('01_Supuestos'!L31*$I250)*'01_Supuestos'!$F$11*($H250-'01_Supuestos'!$F$9))*'01_Supuestos'!$F$18)-($J250*'01_Supuestos'!L32)-(IF('01_Supuestos'!L30=MAX('01_Supuestos'!$C$30:$M$30),'01_Supuestos'!$F$19,0))-(MAX(0,(((('01_Supuestos'!L31*$I250)*'01_Supuestos'!$F$11*($H250-'01_Supuestos'!$F$9))-((('01_Supuestos'!L31*$I250)*'01_Supuestos'!$F$11*($H250-'01_Supuestos'!$F$9))*'01_Supuestos'!$F$12)-(('01_Supuestos'!L31*$I250)*'01_Supuestos'!$F$11*$K250)-(IF(('01_Supuestos'!L31*$I250)&gt;0,'01_Supuestos'!$F$15,0)))-($J250*'01_Supuestos'!L33)))*'01_Supuestos'!$F$16)</f>
        <v/>
      </c>
      <c r="AD250" s="109">
        <f>((('01_Supuestos'!M31*$I250)*'01_Supuestos'!$F$11*($H250-'01_Supuestos'!$F$9))-((('01_Supuestos'!M31*$I250)*'01_Supuestos'!$F$11*($H250-'01_Supuestos'!$F$9))*'01_Supuestos'!$F$12)-(('01_Supuestos'!M31*$I250)*'01_Supuestos'!$F$11*$K250)-(IF(('01_Supuestos'!M31*$I250)&gt;0,'01_Supuestos'!$F$15,0)))-((('01_Supuestos'!M31*$I250)*'01_Supuestos'!$F$11*($H250-'01_Supuestos'!$F$9))*'01_Supuestos'!$F$18)-($J250*'01_Supuestos'!M32)-(IF('01_Supuestos'!M30=MAX('01_Supuestos'!$C$30:$M$30),'01_Supuestos'!$F$19,0))-(MAX(0,(((('01_Supuestos'!M31*$I250)*'01_Supuestos'!$F$11*($H250-'01_Supuestos'!$F$9))-((('01_Supuestos'!M31*$I250)*'01_Supuestos'!$F$11*($H250-'01_Supuestos'!$F$9))*'01_Supuestos'!$F$12)-(('01_Supuestos'!M31*$I250)*'01_Supuestos'!$F$11*$K250)-(IF(('01_Supuestos'!M31*$I250)&gt;0,'01_Supuestos'!$F$15,0)))-($J250*'01_Supuestos'!M33)))*'01_Supuestos'!$F$16)</f>
        <v/>
      </c>
      <c r="AE250" s="109">
        <f>0</f>
        <v/>
      </c>
      <c r="AF250" s="109">
        <f>IF(S250&gt;R250,"Appraisal+Decision",IF(S250&lt;R250,"Develop Now","Indiferente"))</f>
        <v/>
      </c>
    </row>
    <row r="251">
      <c r="A251" t="n">
        <v>221</v>
      </c>
      <c r="B251" s="53">
        <f>RAND()</f>
        <v/>
      </c>
      <c r="C251" s="53">
        <f>RAND()</f>
        <v/>
      </c>
      <c r="D251" s="53">
        <f>RAND()</f>
        <v/>
      </c>
      <c r="E251" s="53">
        <f>RAND()</f>
        <v/>
      </c>
      <c r="F251" s="53">
        <f>RAND()</f>
        <v/>
      </c>
      <c r="G251" s="53">
        <f>RAND()</f>
        <v/>
      </c>
      <c r="H251" s="109">
        <f>IF(B251&lt;($B$11-$B$10)/($B$12-$B$10), $B$10+SQRT(B251*($B$11-$B$10)*($B$12-$B$10)), $B$12-SQRT((1-B251)*($B$12-$B$11)*($B$12-$B$10)))</f>
        <v/>
      </c>
      <c r="I251" s="53">
        <f>MAX(0.1,NORMINV(C251,$B$13,$B$14))</f>
        <v/>
      </c>
      <c r="J251" s="109">
        <f>'01_Supuestos'!$F$13*MAX(0.65,NORMINV(D251,1,$B$15))</f>
        <v/>
      </c>
      <c r="K251" s="109">
        <f>'01_Supuestos'!$F$14*MAX(0.6,NORMINV(E251,1,$B$16))</f>
        <v/>
      </c>
      <c r="L251" s="109">
        <f>--(F251&lt;=$B$5)</f>
        <v/>
      </c>
      <c r="M251" s="109">
        <f>IF(L251=1, IF(G251&lt;=$B$6, "+", "-"), IF(G251&lt;=(1-$B$7), "+", "-"))</f>
        <v/>
      </c>
      <c r="N251" s="110">
        <f>IF(M251="+",'05_Bayes_Arbol'!$B$16,'05_Bayes_Arbol'!$B$17)</f>
        <v/>
      </c>
      <c r="O251" s="109">
        <f>SUMPRODUCT(T251:AD251,'01_Supuestos'!$C$34:$M$34)</f>
        <v/>
      </c>
      <c r="P251" s="109">
        <f>N251*O251 + (1-N251)*$B$9</f>
        <v/>
      </c>
      <c r="Q251" s="109">
        <f>--(P251&gt;0)</f>
        <v/>
      </c>
      <c r="R251" s="109">
        <f>IF(L251=1,O251,$B$9)</f>
        <v/>
      </c>
      <c r="S251" s="109">
        <f>-$B$8 + IF(Q251=1, IF(L251=1,O251,$B$9), 0)</f>
        <v/>
      </c>
      <c r="T251" s="109">
        <f>((('01_Supuestos'!C31*$I251)*'01_Supuestos'!$F$11*($H251-'01_Supuestos'!$F$9))-((('01_Supuestos'!C31*$I251)*'01_Supuestos'!$F$11*($H251-'01_Supuestos'!$F$9))*'01_Supuestos'!$F$12)-(('01_Supuestos'!C31*$I251)*'01_Supuestos'!$F$11*$K251)-(IF(('01_Supuestos'!C31*$I251)&gt;0,'01_Supuestos'!$F$15,0)))-((('01_Supuestos'!C31*$I251)*'01_Supuestos'!$F$11*($H251-'01_Supuestos'!$F$9))*'01_Supuestos'!$F$18)-($J251*'01_Supuestos'!C32)-(IF('01_Supuestos'!C30=MAX('01_Supuestos'!$C$30:$M$30),'01_Supuestos'!$F$19,0))-(MAX(0,(((('01_Supuestos'!C31*$I251)*'01_Supuestos'!$F$11*($H251-'01_Supuestos'!$F$9))-((('01_Supuestos'!C31*$I251)*'01_Supuestos'!$F$11*($H251-'01_Supuestos'!$F$9))*'01_Supuestos'!$F$12)-(('01_Supuestos'!C31*$I251)*'01_Supuestos'!$F$11*$K251)-(IF(('01_Supuestos'!C31*$I251)&gt;0,'01_Supuestos'!$F$15,0)))-($J251*'01_Supuestos'!C33)))*'01_Supuestos'!$F$16)</f>
        <v/>
      </c>
      <c r="U251" s="109">
        <f>((('01_Supuestos'!D31*$I251)*'01_Supuestos'!$F$11*($H251-'01_Supuestos'!$F$9))-((('01_Supuestos'!D31*$I251)*'01_Supuestos'!$F$11*($H251-'01_Supuestos'!$F$9))*'01_Supuestos'!$F$12)-(('01_Supuestos'!D31*$I251)*'01_Supuestos'!$F$11*$K251)-(IF(('01_Supuestos'!D31*$I251)&gt;0,'01_Supuestos'!$F$15,0)))-((('01_Supuestos'!D31*$I251)*'01_Supuestos'!$F$11*($H251-'01_Supuestos'!$F$9))*'01_Supuestos'!$F$18)-($J251*'01_Supuestos'!D32)-(IF('01_Supuestos'!D30=MAX('01_Supuestos'!$C$30:$M$30),'01_Supuestos'!$F$19,0))-(MAX(0,(((('01_Supuestos'!D31*$I251)*'01_Supuestos'!$F$11*($H251-'01_Supuestos'!$F$9))-((('01_Supuestos'!D31*$I251)*'01_Supuestos'!$F$11*($H251-'01_Supuestos'!$F$9))*'01_Supuestos'!$F$12)-(('01_Supuestos'!D31*$I251)*'01_Supuestos'!$F$11*$K251)-(IF(('01_Supuestos'!D31*$I251)&gt;0,'01_Supuestos'!$F$15,0)))-($J251*'01_Supuestos'!D33)))*'01_Supuestos'!$F$16)</f>
        <v/>
      </c>
      <c r="V251" s="109">
        <f>((('01_Supuestos'!E31*$I251)*'01_Supuestos'!$F$11*($H251-'01_Supuestos'!$F$9))-((('01_Supuestos'!E31*$I251)*'01_Supuestos'!$F$11*($H251-'01_Supuestos'!$F$9))*'01_Supuestos'!$F$12)-(('01_Supuestos'!E31*$I251)*'01_Supuestos'!$F$11*$K251)-(IF(('01_Supuestos'!E31*$I251)&gt;0,'01_Supuestos'!$F$15,0)))-((('01_Supuestos'!E31*$I251)*'01_Supuestos'!$F$11*($H251-'01_Supuestos'!$F$9))*'01_Supuestos'!$F$18)-($J251*'01_Supuestos'!E32)-(IF('01_Supuestos'!E30=MAX('01_Supuestos'!$C$30:$M$30),'01_Supuestos'!$F$19,0))-(MAX(0,(((('01_Supuestos'!E31*$I251)*'01_Supuestos'!$F$11*($H251-'01_Supuestos'!$F$9))-((('01_Supuestos'!E31*$I251)*'01_Supuestos'!$F$11*($H251-'01_Supuestos'!$F$9))*'01_Supuestos'!$F$12)-(('01_Supuestos'!E31*$I251)*'01_Supuestos'!$F$11*$K251)-(IF(('01_Supuestos'!E31*$I251)&gt;0,'01_Supuestos'!$F$15,0)))-($J251*'01_Supuestos'!E33)))*'01_Supuestos'!$F$16)</f>
        <v/>
      </c>
      <c r="W251" s="109">
        <f>((('01_Supuestos'!F31*$I251)*'01_Supuestos'!$F$11*($H251-'01_Supuestos'!$F$9))-((('01_Supuestos'!F31*$I251)*'01_Supuestos'!$F$11*($H251-'01_Supuestos'!$F$9))*'01_Supuestos'!$F$12)-(('01_Supuestos'!F31*$I251)*'01_Supuestos'!$F$11*$K251)-(IF(('01_Supuestos'!F31*$I251)&gt;0,'01_Supuestos'!$F$15,0)))-((('01_Supuestos'!F31*$I251)*'01_Supuestos'!$F$11*($H251-'01_Supuestos'!$F$9))*'01_Supuestos'!$F$18)-($J251*'01_Supuestos'!F32)-(IF('01_Supuestos'!F30=MAX('01_Supuestos'!$C$30:$M$30),'01_Supuestos'!$F$19,0))-(MAX(0,(((('01_Supuestos'!F31*$I251)*'01_Supuestos'!$F$11*($H251-'01_Supuestos'!$F$9))-((('01_Supuestos'!F31*$I251)*'01_Supuestos'!$F$11*($H251-'01_Supuestos'!$F$9))*'01_Supuestos'!$F$12)-(('01_Supuestos'!F31*$I251)*'01_Supuestos'!$F$11*$K251)-(IF(('01_Supuestos'!F31*$I251)&gt;0,'01_Supuestos'!$F$15,0)))-($J251*'01_Supuestos'!F33)))*'01_Supuestos'!$F$16)</f>
        <v/>
      </c>
      <c r="X251" s="109">
        <f>((('01_Supuestos'!G31*$I251)*'01_Supuestos'!$F$11*($H251-'01_Supuestos'!$F$9))-((('01_Supuestos'!G31*$I251)*'01_Supuestos'!$F$11*($H251-'01_Supuestos'!$F$9))*'01_Supuestos'!$F$12)-(('01_Supuestos'!G31*$I251)*'01_Supuestos'!$F$11*$K251)-(IF(('01_Supuestos'!G31*$I251)&gt;0,'01_Supuestos'!$F$15,0)))-((('01_Supuestos'!G31*$I251)*'01_Supuestos'!$F$11*($H251-'01_Supuestos'!$F$9))*'01_Supuestos'!$F$18)-($J251*'01_Supuestos'!G32)-(IF('01_Supuestos'!G30=MAX('01_Supuestos'!$C$30:$M$30),'01_Supuestos'!$F$19,0))-(MAX(0,(((('01_Supuestos'!G31*$I251)*'01_Supuestos'!$F$11*($H251-'01_Supuestos'!$F$9))-((('01_Supuestos'!G31*$I251)*'01_Supuestos'!$F$11*($H251-'01_Supuestos'!$F$9))*'01_Supuestos'!$F$12)-(('01_Supuestos'!G31*$I251)*'01_Supuestos'!$F$11*$K251)-(IF(('01_Supuestos'!G31*$I251)&gt;0,'01_Supuestos'!$F$15,0)))-($J251*'01_Supuestos'!G33)))*'01_Supuestos'!$F$16)</f>
        <v/>
      </c>
      <c r="Y251" s="109">
        <f>((('01_Supuestos'!H31*$I251)*'01_Supuestos'!$F$11*($H251-'01_Supuestos'!$F$9))-((('01_Supuestos'!H31*$I251)*'01_Supuestos'!$F$11*($H251-'01_Supuestos'!$F$9))*'01_Supuestos'!$F$12)-(('01_Supuestos'!H31*$I251)*'01_Supuestos'!$F$11*$K251)-(IF(('01_Supuestos'!H31*$I251)&gt;0,'01_Supuestos'!$F$15,0)))-((('01_Supuestos'!H31*$I251)*'01_Supuestos'!$F$11*($H251-'01_Supuestos'!$F$9))*'01_Supuestos'!$F$18)-($J251*'01_Supuestos'!H32)-(IF('01_Supuestos'!H30=MAX('01_Supuestos'!$C$30:$M$30),'01_Supuestos'!$F$19,0))-(MAX(0,(((('01_Supuestos'!H31*$I251)*'01_Supuestos'!$F$11*($H251-'01_Supuestos'!$F$9))-((('01_Supuestos'!H31*$I251)*'01_Supuestos'!$F$11*($H251-'01_Supuestos'!$F$9))*'01_Supuestos'!$F$12)-(('01_Supuestos'!H31*$I251)*'01_Supuestos'!$F$11*$K251)-(IF(('01_Supuestos'!H31*$I251)&gt;0,'01_Supuestos'!$F$15,0)))-($J251*'01_Supuestos'!H33)))*'01_Supuestos'!$F$16)</f>
        <v/>
      </c>
      <c r="Z251" s="109">
        <f>((('01_Supuestos'!I31*$I251)*'01_Supuestos'!$F$11*($H251-'01_Supuestos'!$F$9))-((('01_Supuestos'!I31*$I251)*'01_Supuestos'!$F$11*($H251-'01_Supuestos'!$F$9))*'01_Supuestos'!$F$12)-(('01_Supuestos'!I31*$I251)*'01_Supuestos'!$F$11*$K251)-(IF(('01_Supuestos'!I31*$I251)&gt;0,'01_Supuestos'!$F$15,0)))-((('01_Supuestos'!I31*$I251)*'01_Supuestos'!$F$11*($H251-'01_Supuestos'!$F$9))*'01_Supuestos'!$F$18)-($J251*'01_Supuestos'!I32)-(IF('01_Supuestos'!I30=MAX('01_Supuestos'!$C$30:$M$30),'01_Supuestos'!$F$19,0))-(MAX(0,(((('01_Supuestos'!I31*$I251)*'01_Supuestos'!$F$11*($H251-'01_Supuestos'!$F$9))-((('01_Supuestos'!I31*$I251)*'01_Supuestos'!$F$11*($H251-'01_Supuestos'!$F$9))*'01_Supuestos'!$F$12)-(('01_Supuestos'!I31*$I251)*'01_Supuestos'!$F$11*$K251)-(IF(('01_Supuestos'!I31*$I251)&gt;0,'01_Supuestos'!$F$15,0)))-($J251*'01_Supuestos'!I33)))*'01_Supuestos'!$F$16)</f>
        <v/>
      </c>
      <c r="AA251" s="109">
        <f>((('01_Supuestos'!J31*$I251)*'01_Supuestos'!$F$11*($H251-'01_Supuestos'!$F$9))-((('01_Supuestos'!J31*$I251)*'01_Supuestos'!$F$11*($H251-'01_Supuestos'!$F$9))*'01_Supuestos'!$F$12)-(('01_Supuestos'!J31*$I251)*'01_Supuestos'!$F$11*$K251)-(IF(('01_Supuestos'!J31*$I251)&gt;0,'01_Supuestos'!$F$15,0)))-((('01_Supuestos'!J31*$I251)*'01_Supuestos'!$F$11*($H251-'01_Supuestos'!$F$9))*'01_Supuestos'!$F$18)-($J251*'01_Supuestos'!J32)-(IF('01_Supuestos'!J30=MAX('01_Supuestos'!$C$30:$M$30),'01_Supuestos'!$F$19,0))-(MAX(0,(((('01_Supuestos'!J31*$I251)*'01_Supuestos'!$F$11*($H251-'01_Supuestos'!$F$9))-((('01_Supuestos'!J31*$I251)*'01_Supuestos'!$F$11*($H251-'01_Supuestos'!$F$9))*'01_Supuestos'!$F$12)-(('01_Supuestos'!J31*$I251)*'01_Supuestos'!$F$11*$K251)-(IF(('01_Supuestos'!J31*$I251)&gt;0,'01_Supuestos'!$F$15,0)))-($J251*'01_Supuestos'!J33)))*'01_Supuestos'!$F$16)</f>
        <v/>
      </c>
      <c r="AB251" s="109">
        <f>((('01_Supuestos'!K31*$I251)*'01_Supuestos'!$F$11*($H251-'01_Supuestos'!$F$9))-((('01_Supuestos'!K31*$I251)*'01_Supuestos'!$F$11*($H251-'01_Supuestos'!$F$9))*'01_Supuestos'!$F$12)-(('01_Supuestos'!K31*$I251)*'01_Supuestos'!$F$11*$K251)-(IF(('01_Supuestos'!K31*$I251)&gt;0,'01_Supuestos'!$F$15,0)))-((('01_Supuestos'!K31*$I251)*'01_Supuestos'!$F$11*($H251-'01_Supuestos'!$F$9))*'01_Supuestos'!$F$18)-($J251*'01_Supuestos'!K32)-(IF('01_Supuestos'!K30=MAX('01_Supuestos'!$C$30:$M$30),'01_Supuestos'!$F$19,0))-(MAX(0,(((('01_Supuestos'!K31*$I251)*'01_Supuestos'!$F$11*($H251-'01_Supuestos'!$F$9))-((('01_Supuestos'!K31*$I251)*'01_Supuestos'!$F$11*($H251-'01_Supuestos'!$F$9))*'01_Supuestos'!$F$12)-(('01_Supuestos'!K31*$I251)*'01_Supuestos'!$F$11*$K251)-(IF(('01_Supuestos'!K31*$I251)&gt;0,'01_Supuestos'!$F$15,0)))-($J251*'01_Supuestos'!K33)))*'01_Supuestos'!$F$16)</f>
        <v/>
      </c>
      <c r="AC251" s="109">
        <f>((('01_Supuestos'!L31*$I251)*'01_Supuestos'!$F$11*($H251-'01_Supuestos'!$F$9))-((('01_Supuestos'!L31*$I251)*'01_Supuestos'!$F$11*($H251-'01_Supuestos'!$F$9))*'01_Supuestos'!$F$12)-(('01_Supuestos'!L31*$I251)*'01_Supuestos'!$F$11*$K251)-(IF(('01_Supuestos'!L31*$I251)&gt;0,'01_Supuestos'!$F$15,0)))-((('01_Supuestos'!L31*$I251)*'01_Supuestos'!$F$11*($H251-'01_Supuestos'!$F$9))*'01_Supuestos'!$F$18)-($J251*'01_Supuestos'!L32)-(IF('01_Supuestos'!L30=MAX('01_Supuestos'!$C$30:$M$30),'01_Supuestos'!$F$19,0))-(MAX(0,(((('01_Supuestos'!L31*$I251)*'01_Supuestos'!$F$11*($H251-'01_Supuestos'!$F$9))-((('01_Supuestos'!L31*$I251)*'01_Supuestos'!$F$11*($H251-'01_Supuestos'!$F$9))*'01_Supuestos'!$F$12)-(('01_Supuestos'!L31*$I251)*'01_Supuestos'!$F$11*$K251)-(IF(('01_Supuestos'!L31*$I251)&gt;0,'01_Supuestos'!$F$15,0)))-($J251*'01_Supuestos'!L33)))*'01_Supuestos'!$F$16)</f>
        <v/>
      </c>
      <c r="AD251" s="109">
        <f>((('01_Supuestos'!M31*$I251)*'01_Supuestos'!$F$11*($H251-'01_Supuestos'!$F$9))-((('01_Supuestos'!M31*$I251)*'01_Supuestos'!$F$11*($H251-'01_Supuestos'!$F$9))*'01_Supuestos'!$F$12)-(('01_Supuestos'!M31*$I251)*'01_Supuestos'!$F$11*$K251)-(IF(('01_Supuestos'!M31*$I251)&gt;0,'01_Supuestos'!$F$15,0)))-((('01_Supuestos'!M31*$I251)*'01_Supuestos'!$F$11*($H251-'01_Supuestos'!$F$9))*'01_Supuestos'!$F$18)-($J251*'01_Supuestos'!M32)-(IF('01_Supuestos'!M30=MAX('01_Supuestos'!$C$30:$M$30),'01_Supuestos'!$F$19,0))-(MAX(0,(((('01_Supuestos'!M31*$I251)*'01_Supuestos'!$F$11*($H251-'01_Supuestos'!$F$9))-((('01_Supuestos'!M31*$I251)*'01_Supuestos'!$F$11*($H251-'01_Supuestos'!$F$9))*'01_Supuestos'!$F$12)-(('01_Supuestos'!M31*$I251)*'01_Supuestos'!$F$11*$K251)-(IF(('01_Supuestos'!M31*$I251)&gt;0,'01_Supuestos'!$F$15,0)))-($J251*'01_Supuestos'!M33)))*'01_Supuestos'!$F$16)</f>
        <v/>
      </c>
      <c r="AE251" s="109">
        <f>0</f>
        <v/>
      </c>
      <c r="AF251" s="109">
        <f>IF(S251&gt;R251,"Appraisal+Decision",IF(S251&lt;R251,"Develop Now","Indiferente"))</f>
        <v/>
      </c>
    </row>
    <row r="252">
      <c r="A252" t="n">
        <v>222</v>
      </c>
      <c r="B252" s="53">
        <f>RAND()</f>
        <v/>
      </c>
      <c r="C252" s="53">
        <f>RAND()</f>
        <v/>
      </c>
      <c r="D252" s="53">
        <f>RAND()</f>
        <v/>
      </c>
      <c r="E252" s="53">
        <f>RAND()</f>
        <v/>
      </c>
      <c r="F252" s="53">
        <f>RAND()</f>
        <v/>
      </c>
      <c r="G252" s="53">
        <f>RAND()</f>
        <v/>
      </c>
      <c r="H252" s="109">
        <f>IF(B252&lt;($B$11-$B$10)/($B$12-$B$10), $B$10+SQRT(B252*($B$11-$B$10)*($B$12-$B$10)), $B$12-SQRT((1-B252)*($B$12-$B$11)*($B$12-$B$10)))</f>
        <v/>
      </c>
      <c r="I252" s="53">
        <f>MAX(0.1,NORMINV(C252,$B$13,$B$14))</f>
        <v/>
      </c>
      <c r="J252" s="109">
        <f>'01_Supuestos'!$F$13*MAX(0.65,NORMINV(D252,1,$B$15))</f>
        <v/>
      </c>
      <c r="K252" s="109">
        <f>'01_Supuestos'!$F$14*MAX(0.6,NORMINV(E252,1,$B$16))</f>
        <v/>
      </c>
      <c r="L252" s="109">
        <f>--(F252&lt;=$B$5)</f>
        <v/>
      </c>
      <c r="M252" s="109">
        <f>IF(L252=1, IF(G252&lt;=$B$6, "+", "-"), IF(G252&lt;=(1-$B$7), "+", "-"))</f>
        <v/>
      </c>
      <c r="N252" s="110">
        <f>IF(M252="+",'05_Bayes_Arbol'!$B$16,'05_Bayes_Arbol'!$B$17)</f>
        <v/>
      </c>
      <c r="O252" s="109">
        <f>SUMPRODUCT(T252:AD252,'01_Supuestos'!$C$34:$M$34)</f>
        <v/>
      </c>
      <c r="P252" s="109">
        <f>N252*O252 + (1-N252)*$B$9</f>
        <v/>
      </c>
      <c r="Q252" s="109">
        <f>--(P252&gt;0)</f>
        <v/>
      </c>
      <c r="R252" s="109">
        <f>IF(L252=1,O252,$B$9)</f>
        <v/>
      </c>
      <c r="S252" s="109">
        <f>-$B$8 + IF(Q252=1, IF(L252=1,O252,$B$9), 0)</f>
        <v/>
      </c>
      <c r="T252" s="109">
        <f>((('01_Supuestos'!C31*$I252)*'01_Supuestos'!$F$11*($H252-'01_Supuestos'!$F$9))-((('01_Supuestos'!C31*$I252)*'01_Supuestos'!$F$11*($H252-'01_Supuestos'!$F$9))*'01_Supuestos'!$F$12)-(('01_Supuestos'!C31*$I252)*'01_Supuestos'!$F$11*$K252)-(IF(('01_Supuestos'!C31*$I252)&gt;0,'01_Supuestos'!$F$15,0)))-((('01_Supuestos'!C31*$I252)*'01_Supuestos'!$F$11*($H252-'01_Supuestos'!$F$9))*'01_Supuestos'!$F$18)-($J252*'01_Supuestos'!C32)-(IF('01_Supuestos'!C30=MAX('01_Supuestos'!$C$30:$M$30),'01_Supuestos'!$F$19,0))-(MAX(0,(((('01_Supuestos'!C31*$I252)*'01_Supuestos'!$F$11*($H252-'01_Supuestos'!$F$9))-((('01_Supuestos'!C31*$I252)*'01_Supuestos'!$F$11*($H252-'01_Supuestos'!$F$9))*'01_Supuestos'!$F$12)-(('01_Supuestos'!C31*$I252)*'01_Supuestos'!$F$11*$K252)-(IF(('01_Supuestos'!C31*$I252)&gt;0,'01_Supuestos'!$F$15,0)))-($J252*'01_Supuestos'!C33)))*'01_Supuestos'!$F$16)</f>
        <v/>
      </c>
      <c r="U252" s="109">
        <f>((('01_Supuestos'!D31*$I252)*'01_Supuestos'!$F$11*($H252-'01_Supuestos'!$F$9))-((('01_Supuestos'!D31*$I252)*'01_Supuestos'!$F$11*($H252-'01_Supuestos'!$F$9))*'01_Supuestos'!$F$12)-(('01_Supuestos'!D31*$I252)*'01_Supuestos'!$F$11*$K252)-(IF(('01_Supuestos'!D31*$I252)&gt;0,'01_Supuestos'!$F$15,0)))-((('01_Supuestos'!D31*$I252)*'01_Supuestos'!$F$11*($H252-'01_Supuestos'!$F$9))*'01_Supuestos'!$F$18)-($J252*'01_Supuestos'!D32)-(IF('01_Supuestos'!D30=MAX('01_Supuestos'!$C$30:$M$30),'01_Supuestos'!$F$19,0))-(MAX(0,(((('01_Supuestos'!D31*$I252)*'01_Supuestos'!$F$11*($H252-'01_Supuestos'!$F$9))-((('01_Supuestos'!D31*$I252)*'01_Supuestos'!$F$11*($H252-'01_Supuestos'!$F$9))*'01_Supuestos'!$F$12)-(('01_Supuestos'!D31*$I252)*'01_Supuestos'!$F$11*$K252)-(IF(('01_Supuestos'!D31*$I252)&gt;0,'01_Supuestos'!$F$15,0)))-($J252*'01_Supuestos'!D33)))*'01_Supuestos'!$F$16)</f>
        <v/>
      </c>
      <c r="V252" s="109">
        <f>((('01_Supuestos'!E31*$I252)*'01_Supuestos'!$F$11*($H252-'01_Supuestos'!$F$9))-((('01_Supuestos'!E31*$I252)*'01_Supuestos'!$F$11*($H252-'01_Supuestos'!$F$9))*'01_Supuestos'!$F$12)-(('01_Supuestos'!E31*$I252)*'01_Supuestos'!$F$11*$K252)-(IF(('01_Supuestos'!E31*$I252)&gt;0,'01_Supuestos'!$F$15,0)))-((('01_Supuestos'!E31*$I252)*'01_Supuestos'!$F$11*($H252-'01_Supuestos'!$F$9))*'01_Supuestos'!$F$18)-($J252*'01_Supuestos'!E32)-(IF('01_Supuestos'!E30=MAX('01_Supuestos'!$C$30:$M$30),'01_Supuestos'!$F$19,0))-(MAX(0,(((('01_Supuestos'!E31*$I252)*'01_Supuestos'!$F$11*($H252-'01_Supuestos'!$F$9))-((('01_Supuestos'!E31*$I252)*'01_Supuestos'!$F$11*($H252-'01_Supuestos'!$F$9))*'01_Supuestos'!$F$12)-(('01_Supuestos'!E31*$I252)*'01_Supuestos'!$F$11*$K252)-(IF(('01_Supuestos'!E31*$I252)&gt;0,'01_Supuestos'!$F$15,0)))-($J252*'01_Supuestos'!E33)))*'01_Supuestos'!$F$16)</f>
        <v/>
      </c>
      <c r="W252" s="109">
        <f>((('01_Supuestos'!F31*$I252)*'01_Supuestos'!$F$11*($H252-'01_Supuestos'!$F$9))-((('01_Supuestos'!F31*$I252)*'01_Supuestos'!$F$11*($H252-'01_Supuestos'!$F$9))*'01_Supuestos'!$F$12)-(('01_Supuestos'!F31*$I252)*'01_Supuestos'!$F$11*$K252)-(IF(('01_Supuestos'!F31*$I252)&gt;0,'01_Supuestos'!$F$15,0)))-((('01_Supuestos'!F31*$I252)*'01_Supuestos'!$F$11*($H252-'01_Supuestos'!$F$9))*'01_Supuestos'!$F$18)-($J252*'01_Supuestos'!F32)-(IF('01_Supuestos'!F30=MAX('01_Supuestos'!$C$30:$M$30),'01_Supuestos'!$F$19,0))-(MAX(0,(((('01_Supuestos'!F31*$I252)*'01_Supuestos'!$F$11*($H252-'01_Supuestos'!$F$9))-((('01_Supuestos'!F31*$I252)*'01_Supuestos'!$F$11*($H252-'01_Supuestos'!$F$9))*'01_Supuestos'!$F$12)-(('01_Supuestos'!F31*$I252)*'01_Supuestos'!$F$11*$K252)-(IF(('01_Supuestos'!F31*$I252)&gt;0,'01_Supuestos'!$F$15,0)))-($J252*'01_Supuestos'!F33)))*'01_Supuestos'!$F$16)</f>
        <v/>
      </c>
      <c r="X252" s="109">
        <f>((('01_Supuestos'!G31*$I252)*'01_Supuestos'!$F$11*($H252-'01_Supuestos'!$F$9))-((('01_Supuestos'!G31*$I252)*'01_Supuestos'!$F$11*($H252-'01_Supuestos'!$F$9))*'01_Supuestos'!$F$12)-(('01_Supuestos'!G31*$I252)*'01_Supuestos'!$F$11*$K252)-(IF(('01_Supuestos'!G31*$I252)&gt;0,'01_Supuestos'!$F$15,0)))-((('01_Supuestos'!G31*$I252)*'01_Supuestos'!$F$11*($H252-'01_Supuestos'!$F$9))*'01_Supuestos'!$F$18)-($J252*'01_Supuestos'!G32)-(IF('01_Supuestos'!G30=MAX('01_Supuestos'!$C$30:$M$30),'01_Supuestos'!$F$19,0))-(MAX(0,(((('01_Supuestos'!G31*$I252)*'01_Supuestos'!$F$11*($H252-'01_Supuestos'!$F$9))-((('01_Supuestos'!G31*$I252)*'01_Supuestos'!$F$11*($H252-'01_Supuestos'!$F$9))*'01_Supuestos'!$F$12)-(('01_Supuestos'!G31*$I252)*'01_Supuestos'!$F$11*$K252)-(IF(('01_Supuestos'!G31*$I252)&gt;0,'01_Supuestos'!$F$15,0)))-($J252*'01_Supuestos'!G33)))*'01_Supuestos'!$F$16)</f>
        <v/>
      </c>
      <c r="Y252" s="109">
        <f>((('01_Supuestos'!H31*$I252)*'01_Supuestos'!$F$11*($H252-'01_Supuestos'!$F$9))-((('01_Supuestos'!H31*$I252)*'01_Supuestos'!$F$11*($H252-'01_Supuestos'!$F$9))*'01_Supuestos'!$F$12)-(('01_Supuestos'!H31*$I252)*'01_Supuestos'!$F$11*$K252)-(IF(('01_Supuestos'!H31*$I252)&gt;0,'01_Supuestos'!$F$15,0)))-((('01_Supuestos'!H31*$I252)*'01_Supuestos'!$F$11*($H252-'01_Supuestos'!$F$9))*'01_Supuestos'!$F$18)-($J252*'01_Supuestos'!H32)-(IF('01_Supuestos'!H30=MAX('01_Supuestos'!$C$30:$M$30),'01_Supuestos'!$F$19,0))-(MAX(0,(((('01_Supuestos'!H31*$I252)*'01_Supuestos'!$F$11*($H252-'01_Supuestos'!$F$9))-((('01_Supuestos'!H31*$I252)*'01_Supuestos'!$F$11*($H252-'01_Supuestos'!$F$9))*'01_Supuestos'!$F$12)-(('01_Supuestos'!H31*$I252)*'01_Supuestos'!$F$11*$K252)-(IF(('01_Supuestos'!H31*$I252)&gt;0,'01_Supuestos'!$F$15,0)))-($J252*'01_Supuestos'!H33)))*'01_Supuestos'!$F$16)</f>
        <v/>
      </c>
      <c r="Z252" s="109">
        <f>((('01_Supuestos'!I31*$I252)*'01_Supuestos'!$F$11*($H252-'01_Supuestos'!$F$9))-((('01_Supuestos'!I31*$I252)*'01_Supuestos'!$F$11*($H252-'01_Supuestos'!$F$9))*'01_Supuestos'!$F$12)-(('01_Supuestos'!I31*$I252)*'01_Supuestos'!$F$11*$K252)-(IF(('01_Supuestos'!I31*$I252)&gt;0,'01_Supuestos'!$F$15,0)))-((('01_Supuestos'!I31*$I252)*'01_Supuestos'!$F$11*($H252-'01_Supuestos'!$F$9))*'01_Supuestos'!$F$18)-($J252*'01_Supuestos'!I32)-(IF('01_Supuestos'!I30=MAX('01_Supuestos'!$C$30:$M$30),'01_Supuestos'!$F$19,0))-(MAX(0,(((('01_Supuestos'!I31*$I252)*'01_Supuestos'!$F$11*($H252-'01_Supuestos'!$F$9))-((('01_Supuestos'!I31*$I252)*'01_Supuestos'!$F$11*($H252-'01_Supuestos'!$F$9))*'01_Supuestos'!$F$12)-(('01_Supuestos'!I31*$I252)*'01_Supuestos'!$F$11*$K252)-(IF(('01_Supuestos'!I31*$I252)&gt;0,'01_Supuestos'!$F$15,0)))-($J252*'01_Supuestos'!I33)))*'01_Supuestos'!$F$16)</f>
        <v/>
      </c>
      <c r="AA252" s="109">
        <f>((('01_Supuestos'!J31*$I252)*'01_Supuestos'!$F$11*($H252-'01_Supuestos'!$F$9))-((('01_Supuestos'!J31*$I252)*'01_Supuestos'!$F$11*($H252-'01_Supuestos'!$F$9))*'01_Supuestos'!$F$12)-(('01_Supuestos'!J31*$I252)*'01_Supuestos'!$F$11*$K252)-(IF(('01_Supuestos'!J31*$I252)&gt;0,'01_Supuestos'!$F$15,0)))-((('01_Supuestos'!J31*$I252)*'01_Supuestos'!$F$11*($H252-'01_Supuestos'!$F$9))*'01_Supuestos'!$F$18)-($J252*'01_Supuestos'!J32)-(IF('01_Supuestos'!J30=MAX('01_Supuestos'!$C$30:$M$30),'01_Supuestos'!$F$19,0))-(MAX(0,(((('01_Supuestos'!J31*$I252)*'01_Supuestos'!$F$11*($H252-'01_Supuestos'!$F$9))-((('01_Supuestos'!J31*$I252)*'01_Supuestos'!$F$11*($H252-'01_Supuestos'!$F$9))*'01_Supuestos'!$F$12)-(('01_Supuestos'!J31*$I252)*'01_Supuestos'!$F$11*$K252)-(IF(('01_Supuestos'!J31*$I252)&gt;0,'01_Supuestos'!$F$15,0)))-($J252*'01_Supuestos'!J33)))*'01_Supuestos'!$F$16)</f>
        <v/>
      </c>
      <c r="AB252" s="109">
        <f>((('01_Supuestos'!K31*$I252)*'01_Supuestos'!$F$11*($H252-'01_Supuestos'!$F$9))-((('01_Supuestos'!K31*$I252)*'01_Supuestos'!$F$11*($H252-'01_Supuestos'!$F$9))*'01_Supuestos'!$F$12)-(('01_Supuestos'!K31*$I252)*'01_Supuestos'!$F$11*$K252)-(IF(('01_Supuestos'!K31*$I252)&gt;0,'01_Supuestos'!$F$15,0)))-((('01_Supuestos'!K31*$I252)*'01_Supuestos'!$F$11*($H252-'01_Supuestos'!$F$9))*'01_Supuestos'!$F$18)-($J252*'01_Supuestos'!K32)-(IF('01_Supuestos'!K30=MAX('01_Supuestos'!$C$30:$M$30),'01_Supuestos'!$F$19,0))-(MAX(0,(((('01_Supuestos'!K31*$I252)*'01_Supuestos'!$F$11*($H252-'01_Supuestos'!$F$9))-((('01_Supuestos'!K31*$I252)*'01_Supuestos'!$F$11*($H252-'01_Supuestos'!$F$9))*'01_Supuestos'!$F$12)-(('01_Supuestos'!K31*$I252)*'01_Supuestos'!$F$11*$K252)-(IF(('01_Supuestos'!K31*$I252)&gt;0,'01_Supuestos'!$F$15,0)))-($J252*'01_Supuestos'!K33)))*'01_Supuestos'!$F$16)</f>
        <v/>
      </c>
      <c r="AC252" s="109">
        <f>((('01_Supuestos'!L31*$I252)*'01_Supuestos'!$F$11*($H252-'01_Supuestos'!$F$9))-((('01_Supuestos'!L31*$I252)*'01_Supuestos'!$F$11*($H252-'01_Supuestos'!$F$9))*'01_Supuestos'!$F$12)-(('01_Supuestos'!L31*$I252)*'01_Supuestos'!$F$11*$K252)-(IF(('01_Supuestos'!L31*$I252)&gt;0,'01_Supuestos'!$F$15,0)))-((('01_Supuestos'!L31*$I252)*'01_Supuestos'!$F$11*($H252-'01_Supuestos'!$F$9))*'01_Supuestos'!$F$18)-($J252*'01_Supuestos'!L32)-(IF('01_Supuestos'!L30=MAX('01_Supuestos'!$C$30:$M$30),'01_Supuestos'!$F$19,0))-(MAX(0,(((('01_Supuestos'!L31*$I252)*'01_Supuestos'!$F$11*($H252-'01_Supuestos'!$F$9))-((('01_Supuestos'!L31*$I252)*'01_Supuestos'!$F$11*($H252-'01_Supuestos'!$F$9))*'01_Supuestos'!$F$12)-(('01_Supuestos'!L31*$I252)*'01_Supuestos'!$F$11*$K252)-(IF(('01_Supuestos'!L31*$I252)&gt;0,'01_Supuestos'!$F$15,0)))-($J252*'01_Supuestos'!L33)))*'01_Supuestos'!$F$16)</f>
        <v/>
      </c>
      <c r="AD252" s="109">
        <f>((('01_Supuestos'!M31*$I252)*'01_Supuestos'!$F$11*($H252-'01_Supuestos'!$F$9))-((('01_Supuestos'!M31*$I252)*'01_Supuestos'!$F$11*($H252-'01_Supuestos'!$F$9))*'01_Supuestos'!$F$12)-(('01_Supuestos'!M31*$I252)*'01_Supuestos'!$F$11*$K252)-(IF(('01_Supuestos'!M31*$I252)&gt;0,'01_Supuestos'!$F$15,0)))-((('01_Supuestos'!M31*$I252)*'01_Supuestos'!$F$11*($H252-'01_Supuestos'!$F$9))*'01_Supuestos'!$F$18)-($J252*'01_Supuestos'!M32)-(IF('01_Supuestos'!M30=MAX('01_Supuestos'!$C$30:$M$30),'01_Supuestos'!$F$19,0))-(MAX(0,(((('01_Supuestos'!M31*$I252)*'01_Supuestos'!$F$11*($H252-'01_Supuestos'!$F$9))-((('01_Supuestos'!M31*$I252)*'01_Supuestos'!$F$11*($H252-'01_Supuestos'!$F$9))*'01_Supuestos'!$F$12)-(('01_Supuestos'!M31*$I252)*'01_Supuestos'!$F$11*$K252)-(IF(('01_Supuestos'!M31*$I252)&gt;0,'01_Supuestos'!$F$15,0)))-($J252*'01_Supuestos'!M33)))*'01_Supuestos'!$F$16)</f>
        <v/>
      </c>
      <c r="AE252" s="109">
        <f>0</f>
        <v/>
      </c>
      <c r="AF252" s="109">
        <f>IF(S252&gt;R252,"Appraisal+Decision",IF(S252&lt;R252,"Develop Now","Indiferente"))</f>
        <v/>
      </c>
    </row>
    <row r="253">
      <c r="A253" t="n">
        <v>223</v>
      </c>
      <c r="B253" s="53">
        <f>RAND()</f>
        <v/>
      </c>
      <c r="C253" s="53">
        <f>RAND()</f>
        <v/>
      </c>
      <c r="D253" s="53">
        <f>RAND()</f>
        <v/>
      </c>
      <c r="E253" s="53">
        <f>RAND()</f>
        <v/>
      </c>
      <c r="F253" s="53">
        <f>RAND()</f>
        <v/>
      </c>
      <c r="G253" s="53">
        <f>RAND()</f>
        <v/>
      </c>
      <c r="H253" s="109">
        <f>IF(B253&lt;($B$11-$B$10)/($B$12-$B$10), $B$10+SQRT(B253*($B$11-$B$10)*($B$12-$B$10)), $B$12-SQRT((1-B253)*($B$12-$B$11)*($B$12-$B$10)))</f>
        <v/>
      </c>
      <c r="I253" s="53">
        <f>MAX(0.1,NORMINV(C253,$B$13,$B$14))</f>
        <v/>
      </c>
      <c r="J253" s="109">
        <f>'01_Supuestos'!$F$13*MAX(0.65,NORMINV(D253,1,$B$15))</f>
        <v/>
      </c>
      <c r="K253" s="109">
        <f>'01_Supuestos'!$F$14*MAX(0.6,NORMINV(E253,1,$B$16))</f>
        <v/>
      </c>
      <c r="L253" s="109">
        <f>--(F253&lt;=$B$5)</f>
        <v/>
      </c>
      <c r="M253" s="109">
        <f>IF(L253=1, IF(G253&lt;=$B$6, "+", "-"), IF(G253&lt;=(1-$B$7), "+", "-"))</f>
        <v/>
      </c>
      <c r="N253" s="110">
        <f>IF(M253="+",'05_Bayes_Arbol'!$B$16,'05_Bayes_Arbol'!$B$17)</f>
        <v/>
      </c>
      <c r="O253" s="109">
        <f>SUMPRODUCT(T253:AD253,'01_Supuestos'!$C$34:$M$34)</f>
        <v/>
      </c>
      <c r="P253" s="109">
        <f>N253*O253 + (1-N253)*$B$9</f>
        <v/>
      </c>
      <c r="Q253" s="109">
        <f>--(P253&gt;0)</f>
        <v/>
      </c>
      <c r="R253" s="109">
        <f>IF(L253=1,O253,$B$9)</f>
        <v/>
      </c>
      <c r="S253" s="109">
        <f>-$B$8 + IF(Q253=1, IF(L253=1,O253,$B$9), 0)</f>
        <v/>
      </c>
      <c r="T253" s="109">
        <f>((('01_Supuestos'!C31*$I253)*'01_Supuestos'!$F$11*($H253-'01_Supuestos'!$F$9))-((('01_Supuestos'!C31*$I253)*'01_Supuestos'!$F$11*($H253-'01_Supuestos'!$F$9))*'01_Supuestos'!$F$12)-(('01_Supuestos'!C31*$I253)*'01_Supuestos'!$F$11*$K253)-(IF(('01_Supuestos'!C31*$I253)&gt;0,'01_Supuestos'!$F$15,0)))-((('01_Supuestos'!C31*$I253)*'01_Supuestos'!$F$11*($H253-'01_Supuestos'!$F$9))*'01_Supuestos'!$F$18)-($J253*'01_Supuestos'!C32)-(IF('01_Supuestos'!C30=MAX('01_Supuestos'!$C$30:$M$30),'01_Supuestos'!$F$19,0))-(MAX(0,(((('01_Supuestos'!C31*$I253)*'01_Supuestos'!$F$11*($H253-'01_Supuestos'!$F$9))-((('01_Supuestos'!C31*$I253)*'01_Supuestos'!$F$11*($H253-'01_Supuestos'!$F$9))*'01_Supuestos'!$F$12)-(('01_Supuestos'!C31*$I253)*'01_Supuestos'!$F$11*$K253)-(IF(('01_Supuestos'!C31*$I253)&gt;0,'01_Supuestos'!$F$15,0)))-($J253*'01_Supuestos'!C33)))*'01_Supuestos'!$F$16)</f>
        <v/>
      </c>
      <c r="U253" s="109">
        <f>((('01_Supuestos'!D31*$I253)*'01_Supuestos'!$F$11*($H253-'01_Supuestos'!$F$9))-((('01_Supuestos'!D31*$I253)*'01_Supuestos'!$F$11*($H253-'01_Supuestos'!$F$9))*'01_Supuestos'!$F$12)-(('01_Supuestos'!D31*$I253)*'01_Supuestos'!$F$11*$K253)-(IF(('01_Supuestos'!D31*$I253)&gt;0,'01_Supuestos'!$F$15,0)))-((('01_Supuestos'!D31*$I253)*'01_Supuestos'!$F$11*($H253-'01_Supuestos'!$F$9))*'01_Supuestos'!$F$18)-($J253*'01_Supuestos'!D32)-(IF('01_Supuestos'!D30=MAX('01_Supuestos'!$C$30:$M$30),'01_Supuestos'!$F$19,0))-(MAX(0,(((('01_Supuestos'!D31*$I253)*'01_Supuestos'!$F$11*($H253-'01_Supuestos'!$F$9))-((('01_Supuestos'!D31*$I253)*'01_Supuestos'!$F$11*($H253-'01_Supuestos'!$F$9))*'01_Supuestos'!$F$12)-(('01_Supuestos'!D31*$I253)*'01_Supuestos'!$F$11*$K253)-(IF(('01_Supuestos'!D31*$I253)&gt;0,'01_Supuestos'!$F$15,0)))-($J253*'01_Supuestos'!D33)))*'01_Supuestos'!$F$16)</f>
        <v/>
      </c>
      <c r="V253" s="109">
        <f>((('01_Supuestos'!E31*$I253)*'01_Supuestos'!$F$11*($H253-'01_Supuestos'!$F$9))-((('01_Supuestos'!E31*$I253)*'01_Supuestos'!$F$11*($H253-'01_Supuestos'!$F$9))*'01_Supuestos'!$F$12)-(('01_Supuestos'!E31*$I253)*'01_Supuestos'!$F$11*$K253)-(IF(('01_Supuestos'!E31*$I253)&gt;0,'01_Supuestos'!$F$15,0)))-((('01_Supuestos'!E31*$I253)*'01_Supuestos'!$F$11*($H253-'01_Supuestos'!$F$9))*'01_Supuestos'!$F$18)-($J253*'01_Supuestos'!E32)-(IF('01_Supuestos'!E30=MAX('01_Supuestos'!$C$30:$M$30),'01_Supuestos'!$F$19,0))-(MAX(0,(((('01_Supuestos'!E31*$I253)*'01_Supuestos'!$F$11*($H253-'01_Supuestos'!$F$9))-((('01_Supuestos'!E31*$I253)*'01_Supuestos'!$F$11*($H253-'01_Supuestos'!$F$9))*'01_Supuestos'!$F$12)-(('01_Supuestos'!E31*$I253)*'01_Supuestos'!$F$11*$K253)-(IF(('01_Supuestos'!E31*$I253)&gt;0,'01_Supuestos'!$F$15,0)))-($J253*'01_Supuestos'!E33)))*'01_Supuestos'!$F$16)</f>
        <v/>
      </c>
      <c r="W253" s="109">
        <f>((('01_Supuestos'!F31*$I253)*'01_Supuestos'!$F$11*($H253-'01_Supuestos'!$F$9))-((('01_Supuestos'!F31*$I253)*'01_Supuestos'!$F$11*($H253-'01_Supuestos'!$F$9))*'01_Supuestos'!$F$12)-(('01_Supuestos'!F31*$I253)*'01_Supuestos'!$F$11*$K253)-(IF(('01_Supuestos'!F31*$I253)&gt;0,'01_Supuestos'!$F$15,0)))-((('01_Supuestos'!F31*$I253)*'01_Supuestos'!$F$11*($H253-'01_Supuestos'!$F$9))*'01_Supuestos'!$F$18)-($J253*'01_Supuestos'!F32)-(IF('01_Supuestos'!F30=MAX('01_Supuestos'!$C$30:$M$30),'01_Supuestos'!$F$19,0))-(MAX(0,(((('01_Supuestos'!F31*$I253)*'01_Supuestos'!$F$11*($H253-'01_Supuestos'!$F$9))-((('01_Supuestos'!F31*$I253)*'01_Supuestos'!$F$11*($H253-'01_Supuestos'!$F$9))*'01_Supuestos'!$F$12)-(('01_Supuestos'!F31*$I253)*'01_Supuestos'!$F$11*$K253)-(IF(('01_Supuestos'!F31*$I253)&gt;0,'01_Supuestos'!$F$15,0)))-($J253*'01_Supuestos'!F33)))*'01_Supuestos'!$F$16)</f>
        <v/>
      </c>
      <c r="X253" s="109">
        <f>((('01_Supuestos'!G31*$I253)*'01_Supuestos'!$F$11*($H253-'01_Supuestos'!$F$9))-((('01_Supuestos'!G31*$I253)*'01_Supuestos'!$F$11*($H253-'01_Supuestos'!$F$9))*'01_Supuestos'!$F$12)-(('01_Supuestos'!G31*$I253)*'01_Supuestos'!$F$11*$K253)-(IF(('01_Supuestos'!G31*$I253)&gt;0,'01_Supuestos'!$F$15,0)))-((('01_Supuestos'!G31*$I253)*'01_Supuestos'!$F$11*($H253-'01_Supuestos'!$F$9))*'01_Supuestos'!$F$18)-($J253*'01_Supuestos'!G32)-(IF('01_Supuestos'!G30=MAX('01_Supuestos'!$C$30:$M$30),'01_Supuestos'!$F$19,0))-(MAX(0,(((('01_Supuestos'!G31*$I253)*'01_Supuestos'!$F$11*($H253-'01_Supuestos'!$F$9))-((('01_Supuestos'!G31*$I253)*'01_Supuestos'!$F$11*($H253-'01_Supuestos'!$F$9))*'01_Supuestos'!$F$12)-(('01_Supuestos'!G31*$I253)*'01_Supuestos'!$F$11*$K253)-(IF(('01_Supuestos'!G31*$I253)&gt;0,'01_Supuestos'!$F$15,0)))-($J253*'01_Supuestos'!G33)))*'01_Supuestos'!$F$16)</f>
        <v/>
      </c>
      <c r="Y253" s="109">
        <f>((('01_Supuestos'!H31*$I253)*'01_Supuestos'!$F$11*($H253-'01_Supuestos'!$F$9))-((('01_Supuestos'!H31*$I253)*'01_Supuestos'!$F$11*($H253-'01_Supuestos'!$F$9))*'01_Supuestos'!$F$12)-(('01_Supuestos'!H31*$I253)*'01_Supuestos'!$F$11*$K253)-(IF(('01_Supuestos'!H31*$I253)&gt;0,'01_Supuestos'!$F$15,0)))-((('01_Supuestos'!H31*$I253)*'01_Supuestos'!$F$11*($H253-'01_Supuestos'!$F$9))*'01_Supuestos'!$F$18)-($J253*'01_Supuestos'!H32)-(IF('01_Supuestos'!H30=MAX('01_Supuestos'!$C$30:$M$30),'01_Supuestos'!$F$19,0))-(MAX(0,(((('01_Supuestos'!H31*$I253)*'01_Supuestos'!$F$11*($H253-'01_Supuestos'!$F$9))-((('01_Supuestos'!H31*$I253)*'01_Supuestos'!$F$11*($H253-'01_Supuestos'!$F$9))*'01_Supuestos'!$F$12)-(('01_Supuestos'!H31*$I253)*'01_Supuestos'!$F$11*$K253)-(IF(('01_Supuestos'!H31*$I253)&gt;0,'01_Supuestos'!$F$15,0)))-($J253*'01_Supuestos'!H33)))*'01_Supuestos'!$F$16)</f>
        <v/>
      </c>
      <c r="Z253" s="109">
        <f>((('01_Supuestos'!I31*$I253)*'01_Supuestos'!$F$11*($H253-'01_Supuestos'!$F$9))-((('01_Supuestos'!I31*$I253)*'01_Supuestos'!$F$11*($H253-'01_Supuestos'!$F$9))*'01_Supuestos'!$F$12)-(('01_Supuestos'!I31*$I253)*'01_Supuestos'!$F$11*$K253)-(IF(('01_Supuestos'!I31*$I253)&gt;0,'01_Supuestos'!$F$15,0)))-((('01_Supuestos'!I31*$I253)*'01_Supuestos'!$F$11*($H253-'01_Supuestos'!$F$9))*'01_Supuestos'!$F$18)-($J253*'01_Supuestos'!I32)-(IF('01_Supuestos'!I30=MAX('01_Supuestos'!$C$30:$M$30),'01_Supuestos'!$F$19,0))-(MAX(0,(((('01_Supuestos'!I31*$I253)*'01_Supuestos'!$F$11*($H253-'01_Supuestos'!$F$9))-((('01_Supuestos'!I31*$I253)*'01_Supuestos'!$F$11*($H253-'01_Supuestos'!$F$9))*'01_Supuestos'!$F$12)-(('01_Supuestos'!I31*$I253)*'01_Supuestos'!$F$11*$K253)-(IF(('01_Supuestos'!I31*$I253)&gt;0,'01_Supuestos'!$F$15,0)))-($J253*'01_Supuestos'!I33)))*'01_Supuestos'!$F$16)</f>
        <v/>
      </c>
      <c r="AA253" s="109">
        <f>((('01_Supuestos'!J31*$I253)*'01_Supuestos'!$F$11*($H253-'01_Supuestos'!$F$9))-((('01_Supuestos'!J31*$I253)*'01_Supuestos'!$F$11*($H253-'01_Supuestos'!$F$9))*'01_Supuestos'!$F$12)-(('01_Supuestos'!J31*$I253)*'01_Supuestos'!$F$11*$K253)-(IF(('01_Supuestos'!J31*$I253)&gt;0,'01_Supuestos'!$F$15,0)))-((('01_Supuestos'!J31*$I253)*'01_Supuestos'!$F$11*($H253-'01_Supuestos'!$F$9))*'01_Supuestos'!$F$18)-($J253*'01_Supuestos'!J32)-(IF('01_Supuestos'!J30=MAX('01_Supuestos'!$C$30:$M$30),'01_Supuestos'!$F$19,0))-(MAX(0,(((('01_Supuestos'!J31*$I253)*'01_Supuestos'!$F$11*($H253-'01_Supuestos'!$F$9))-((('01_Supuestos'!J31*$I253)*'01_Supuestos'!$F$11*($H253-'01_Supuestos'!$F$9))*'01_Supuestos'!$F$12)-(('01_Supuestos'!J31*$I253)*'01_Supuestos'!$F$11*$K253)-(IF(('01_Supuestos'!J31*$I253)&gt;0,'01_Supuestos'!$F$15,0)))-($J253*'01_Supuestos'!J33)))*'01_Supuestos'!$F$16)</f>
        <v/>
      </c>
      <c r="AB253" s="109">
        <f>((('01_Supuestos'!K31*$I253)*'01_Supuestos'!$F$11*($H253-'01_Supuestos'!$F$9))-((('01_Supuestos'!K31*$I253)*'01_Supuestos'!$F$11*($H253-'01_Supuestos'!$F$9))*'01_Supuestos'!$F$12)-(('01_Supuestos'!K31*$I253)*'01_Supuestos'!$F$11*$K253)-(IF(('01_Supuestos'!K31*$I253)&gt;0,'01_Supuestos'!$F$15,0)))-((('01_Supuestos'!K31*$I253)*'01_Supuestos'!$F$11*($H253-'01_Supuestos'!$F$9))*'01_Supuestos'!$F$18)-($J253*'01_Supuestos'!K32)-(IF('01_Supuestos'!K30=MAX('01_Supuestos'!$C$30:$M$30),'01_Supuestos'!$F$19,0))-(MAX(0,(((('01_Supuestos'!K31*$I253)*'01_Supuestos'!$F$11*($H253-'01_Supuestos'!$F$9))-((('01_Supuestos'!K31*$I253)*'01_Supuestos'!$F$11*($H253-'01_Supuestos'!$F$9))*'01_Supuestos'!$F$12)-(('01_Supuestos'!K31*$I253)*'01_Supuestos'!$F$11*$K253)-(IF(('01_Supuestos'!K31*$I253)&gt;0,'01_Supuestos'!$F$15,0)))-($J253*'01_Supuestos'!K33)))*'01_Supuestos'!$F$16)</f>
        <v/>
      </c>
      <c r="AC253" s="109">
        <f>((('01_Supuestos'!L31*$I253)*'01_Supuestos'!$F$11*($H253-'01_Supuestos'!$F$9))-((('01_Supuestos'!L31*$I253)*'01_Supuestos'!$F$11*($H253-'01_Supuestos'!$F$9))*'01_Supuestos'!$F$12)-(('01_Supuestos'!L31*$I253)*'01_Supuestos'!$F$11*$K253)-(IF(('01_Supuestos'!L31*$I253)&gt;0,'01_Supuestos'!$F$15,0)))-((('01_Supuestos'!L31*$I253)*'01_Supuestos'!$F$11*($H253-'01_Supuestos'!$F$9))*'01_Supuestos'!$F$18)-($J253*'01_Supuestos'!L32)-(IF('01_Supuestos'!L30=MAX('01_Supuestos'!$C$30:$M$30),'01_Supuestos'!$F$19,0))-(MAX(0,(((('01_Supuestos'!L31*$I253)*'01_Supuestos'!$F$11*($H253-'01_Supuestos'!$F$9))-((('01_Supuestos'!L31*$I253)*'01_Supuestos'!$F$11*($H253-'01_Supuestos'!$F$9))*'01_Supuestos'!$F$12)-(('01_Supuestos'!L31*$I253)*'01_Supuestos'!$F$11*$K253)-(IF(('01_Supuestos'!L31*$I253)&gt;0,'01_Supuestos'!$F$15,0)))-($J253*'01_Supuestos'!L33)))*'01_Supuestos'!$F$16)</f>
        <v/>
      </c>
      <c r="AD253" s="109">
        <f>((('01_Supuestos'!M31*$I253)*'01_Supuestos'!$F$11*($H253-'01_Supuestos'!$F$9))-((('01_Supuestos'!M31*$I253)*'01_Supuestos'!$F$11*($H253-'01_Supuestos'!$F$9))*'01_Supuestos'!$F$12)-(('01_Supuestos'!M31*$I253)*'01_Supuestos'!$F$11*$K253)-(IF(('01_Supuestos'!M31*$I253)&gt;0,'01_Supuestos'!$F$15,0)))-((('01_Supuestos'!M31*$I253)*'01_Supuestos'!$F$11*($H253-'01_Supuestos'!$F$9))*'01_Supuestos'!$F$18)-($J253*'01_Supuestos'!M32)-(IF('01_Supuestos'!M30=MAX('01_Supuestos'!$C$30:$M$30),'01_Supuestos'!$F$19,0))-(MAX(0,(((('01_Supuestos'!M31*$I253)*'01_Supuestos'!$F$11*($H253-'01_Supuestos'!$F$9))-((('01_Supuestos'!M31*$I253)*'01_Supuestos'!$F$11*($H253-'01_Supuestos'!$F$9))*'01_Supuestos'!$F$12)-(('01_Supuestos'!M31*$I253)*'01_Supuestos'!$F$11*$K253)-(IF(('01_Supuestos'!M31*$I253)&gt;0,'01_Supuestos'!$F$15,0)))-($J253*'01_Supuestos'!M33)))*'01_Supuestos'!$F$16)</f>
        <v/>
      </c>
      <c r="AE253" s="109">
        <f>0</f>
        <v/>
      </c>
      <c r="AF253" s="109">
        <f>IF(S253&gt;R253,"Appraisal+Decision",IF(S253&lt;R253,"Develop Now","Indiferente"))</f>
        <v/>
      </c>
    </row>
    <row r="254">
      <c r="A254" t="n">
        <v>224</v>
      </c>
      <c r="B254" s="53">
        <f>RAND()</f>
        <v/>
      </c>
      <c r="C254" s="53">
        <f>RAND()</f>
        <v/>
      </c>
      <c r="D254" s="53">
        <f>RAND()</f>
        <v/>
      </c>
      <c r="E254" s="53">
        <f>RAND()</f>
        <v/>
      </c>
      <c r="F254" s="53">
        <f>RAND()</f>
        <v/>
      </c>
      <c r="G254" s="53">
        <f>RAND()</f>
        <v/>
      </c>
      <c r="H254" s="109">
        <f>IF(B254&lt;($B$11-$B$10)/($B$12-$B$10), $B$10+SQRT(B254*($B$11-$B$10)*($B$12-$B$10)), $B$12-SQRT((1-B254)*($B$12-$B$11)*($B$12-$B$10)))</f>
        <v/>
      </c>
      <c r="I254" s="53">
        <f>MAX(0.1,NORMINV(C254,$B$13,$B$14))</f>
        <v/>
      </c>
      <c r="J254" s="109">
        <f>'01_Supuestos'!$F$13*MAX(0.65,NORMINV(D254,1,$B$15))</f>
        <v/>
      </c>
      <c r="K254" s="109">
        <f>'01_Supuestos'!$F$14*MAX(0.6,NORMINV(E254,1,$B$16))</f>
        <v/>
      </c>
      <c r="L254" s="109">
        <f>--(F254&lt;=$B$5)</f>
        <v/>
      </c>
      <c r="M254" s="109">
        <f>IF(L254=1, IF(G254&lt;=$B$6, "+", "-"), IF(G254&lt;=(1-$B$7), "+", "-"))</f>
        <v/>
      </c>
      <c r="N254" s="110">
        <f>IF(M254="+",'05_Bayes_Arbol'!$B$16,'05_Bayes_Arbol'!$B$17)</f>
        <v/>
      </c>
      <c r="O254" s="109">
        <f>SUMPRODUCT(T254:AD254,'01_Supuestos'!$C$34:$M$34)</f>
        <v/>
      </c>
      <c r="P254" s="109">
        <f>N254*O254 + (1-N254)*$B$9</f>
        <v/>
      </c>
      <c r="Q254" s="109">
        <f>--(P254&gt;0)</f>
        <v/>
      </c>
      <c r="R254" s="109">
        <f>IF(L254=1,O254,$B$9)</f>
        <v/>
      </c>
      <c r="S254" s="109">
        <f>-$B$8 + IF(Q254=1, IF(L254=1,O254,$B$9), 0)</f>
        <v/>
      </c>
      <c r="T254" s="109">
        <f>((('01_Supuestos'!C31*$I254)*'01_Supuestos'!$F$11*($H254-'01_Supuestos'!$F$9))-((('01_Supuestos'!C31*$I254)*'01_Supuestos'!$F$11*($H254-'01_Supuestos'!$F$9))*'01_Supuestos'!$F$12)-(('01_Supuestos'!C31*$I254)*'01_Supuestos'!$F$11*$K254)-(IF(('01_Supuestos'!C31*$I254)&gt;0,'01_Supuestos'!$F$15,0)))-((('01_Supuestos'!C31*$I254)*'01_Supuestos'!$F$11*($H254-'01_Supuestos'!$F$9))*'01_Supuestos'!$F$18)-($J254*'01_Supuestos'!C32)-(IF('01_Supuestos'!C30=MAX('01_Supuestos'!$C$30:$M$30),'01_Supuestos'!$F$19,0))-(MAX(0,(((('01_Supuestos'!C31*$I254)*'01_Supuestos'!$F$11*($H254-'01_Supuestos'!$F$9))-((('01_Supuestos'!C31*$I254)*'01_Supuestos'!$F$11*($H254-'01_Supuestos'!$F$9))*'01_Supuestos'!$F$12)-(('01_Supuestos'!C31*$I254)*'01_Supuestos'!$F$11*$K254)-(IF(('01_Supuestos'!C31*$I254)&gt;0,'01_Supuestos'!$F$15,0)))-($J254*'01_Supuestos'!C33)))*'01_Supuestos'!$F$16)</f>
        <v/>
      </c>
      <c r="U254" s="109">
        <f>((('01_Supuestos'!D31*$I254)*'01_Supuestos'!$F$11*($H254-'01_Supuestos'!$F$9))-((('01_Supuestos'!D31*$I254)*'01_Supuestos'!$F$11*($H254-'01_Supuestos'!$F$9))*'01_Supuestos'!$F$12)-(('01_Supuestos'!D31*$I254)*'01_Supuestos'!$F$11*$K254)-(IF(('01_Supuestos'!D31*$I254)&gt;0,'01_Supuestos'!$F$15,0)))-((('01_Supuestos'!D31*$I254)*'01_Supuestos'!$F$11*($H254-'01_Supuestos'!$F$9))*'01_Supuestos'!$F$18)-($J254*'01_Supuestos'!D32)-(IF('01_Supuestos'!D30=MAX('01_Supuestos'!$C$30:$M$30),'01_Supuestos'!$F$19,0))-(MAX(0,(((('01_Supuestos'!D31*$I254)*'01_Supuestos'!$F$11*($H254-'01_Supuestos'!$F$9))-((('01_Supuestos'!D31*$I254)*'01_Supuestos'!$F$11*($H254-'01_Supuestos'!$F$9))*'01_Supuestos'!$F$12)-(('01_Supuestos'!D31*$I254)*'01_Supuestos'!$F$11*$K254)-(IF(('01_Supuestos'!D31*$I254)&gt;0,'01_Supuestos'!$F$15,0)))-($J254*'01_Supuestos'!D33)))*'01_Supuestos'!$F$16)</f>
        <v/>
      </c>
      <c r="V254" s="109">
        <f>((('01_Supuestos'!E31*$I254)*'01_Supuestos'!$F$11*($H254-'01_Supuestos'!$F$9))-((('01_Supuestos'!E31*$I254)*'01_Supuestos'!$F$11*($H254-'01_Supuestos'!$F$9))*'01_Supuestos'!$F$12)-(('01_Supuestos'!E31*$I254)*'01_Supuestos'!$F$11*$K254)-(IF(('01_Supuestos'!E31*$I254)&gt;0,'01_Supuestos'!$F$15,0)))-((('01_Supuestos'!E31*$I254)*'01_Supuestos'!$F$11*($H254-'01_Supuestos'!$F$9))*'01_Supuestos'!$F$18)-($J254*'01_Supuestos'!E32)-(IF('01_Supuestos'!E30=MAX('01_Supuestos'!$C$30:$M$30),'01_Supuestos'!$F$19,0))-(MAX(0,(((('01_Supuestos'!E31*$I254)*'01_Supuestos'!$F$11*($H254-'01_Supuestos'!$F$9))-((('01_Supuestos'!E31*$I254)*'01_Supuestos'!$F$11*($H254-'01_Supuestos'!$F$9))*'01_Supuestos'!$F$12)-(('01_Supuestos'!E31*$I254)*'01_Supuestos'!$F$11*$K254)-(IF(('01_Supuestos'!E31*$I254)&gt;0,'01_Supuestos'!$F$15,0)))-($J254*'01_Supuestos'!E33)))*'01_Supuestos'!$F$16)</f>
        <v/>
      </c>
      <c r="W254" s="109">
        <f>((('01_Supuestos'!F31*$I254)*'01_Supuestos'!$F$11*($H254-'01_Supuestos'!$F$9))-((('01_Supuestos'!F31*$I254)*'01_Supuestos'!$F$11*($H254-'01_Supuestos'!$F$9))*'01_Supuestos'!$F$12)-(('01_Supuestos'!F31*$I254)*'01_Supuestos'!$F$11*$K254)-(IF(('01_Supuestos'!F31*$I254)&gt;0,'01_Supuestos'!$F$15,0)))-((('01_Supuestos'!F31*$I254)*'01_Supuestos'!$F$11*($H254-'01_Supuestos'!$F$9))*'01_Supuestos'!$F$18)-($J254*'01_Supuestos'!F32)-(IF('01_Supuestos'!F30=MAX('01_Supuestos'!$C$30:$M$30),'01_Supuestos'!$F$19,0))-(MAX(0,(((('01_Supuestos'!F31*$I254)*'01_Supuestos'!$F$11*($H254-'01_Supuestos'!$F$9))-((('01_Supuestos'!F31*$I254)*'01_Supuestos'!$F$11*($H254-'01_Supuestos'!$F$9))*'01_Supuestos'!$F$12)-(('01_Supuestos'!F31*$I254)*'01_Supuestos'!$F$11*$K254)-(IF(('01_Supuestos'!F31*$I254)&gt;0,'01_Supuestos'!$F$15,0)))-($J254*'01_Supuestos'!F33)))*'01_Supuestos'!$F$16)</f>
        <v/>
      </c>
      <c r="X254" s="109">
        <f>((('01_Supuestos'!G31*$I254)*'01_Supuestos'!$F$11*($H254-'01_Supuestos'!$F$9))-((('01_Supuestos'!G31*$I254)*'01_Supuestos'!$F$11*($H254-'01_Supuestos'!$F$9))*'01_Supuestos'!$F$12)-(('01_Supuestos'!G31*$I254)*'01_Supuestos'!$F$11*$K254)-(IF(('01_Supuestos'!G31*$I254)&gt;0,'01_Supuestos'!$F$15,0)))-((('01_Supuestos'!G31*$I254)*'01_Supuestos'!$F$11*($H254-'01_Supuestos'!$F$9))*'01_Supuestos'!$F$18)-($J254*'01_Supuestos'!G32)-(IF('01_Supuestos'!G30=MAX('01_Supuestos'!$C$30:$M$30),'01_Supuestos'!$F$19,0))-(MAX(0,(((('01_Supuestos'!G31*$I254)*'01_Supuestos'!$F$11*($H254-'01_Supuestos'!$F$9))-((('01_Supuestos'!G31*$I254)*'01_Supuestos'!$F$11*($H254-'01_Supuestos'!$F$9))*'01_Supuestos'!$F$12)-(('01_Supuestos'!G31*$I254)*'01_Supuestos'!$F$11*$K254)-(IF(('01_Supuestos'!G31*$I254)&gt;0,'01_Supuestos'!$F$15,0)))-($J254*'01_Supuestos'!G33)))*'01_Supuestos'!$F$16)</f>
        <v/>
      </c>
      <c r="Y254" s="109">
        <f>((('01_Supuestos'!H31*$I254)*'01_Supuestos'!$F$11*($H254-'01_Supuestos'!$F$9))-((('01_Supuestos'!H31*$I254)*'01_Supuestos'!$F$11*($H254-'01_Supuestos'!$F$9))*'01_Supuestos'!$F$12)-(('01_Supuestos'!H31*$I254)*'01_Supuestos'!$F$11*$K254)-(IF(('01_Supuestos'!H31*$I254)&gt;0,'01_Supuestos'!$F$15,0)))-((('01_Supuestos'!H31*$I254)*'01_Supuestos'!$F$11*($H254-'01_Supuestos'!$F$9))*'01_Supuestos'!$F$18)-($J254*'01_Supuestos'!H32)-(IF('01_Supuestos'!H30=MAX('01_Supuestos'!$C$30:$M$30),'01_Supuestos'!$F$19,0))-(MAX(0,(((('01_Supuestos'!H31*$I254)*'01_Supuestos'!$F$11*($H254-'01_Supuestos'!$F$9))-((('01_Supuestos'!H31*$I254)*'01_Supuestos'!$F$11*($H254-'01_Supuestos'!$F$9))*'01_Supuestos'!$F$12)-(('01_Supuestos'!H31*$I254)*'01_Supuestos'!$F$11*$K254)-(IF(('01_Supuestos'!H31*$I254)&gt;0,'01_Supuestos'!$F$15,0)))-($J254*'01_Supuestos'!H33)))*'01_Supuestos'!$F$16)</f>
        <v/>
      </c>
      <c r="Z254" s="109">
        <f>((('01_Supuestos'!I31*$I254)*'01_Supuestos'!$F$11*($H254-'01_Supuestos'!$F$9))-((('01_Supuestos'!I31*$I254)*'01_Supuestos'!$F$11*($H254-'01_Supuestos'!$F$9))*'01_Supuestos'!$F$12)-(('01_Supuestos'!I31*$I254)*'01_Supuestos'!$F$11*$K254)-(IF(('01_Supuestos'!I31*$I254)&gt;0,'01_Supuestos'!$F$15,0)))-((('01_Supuestos'!I31*$I254)*'01_Supuestos'!$F$11*($H254-'01_Supuestos'!$F$9))*'01_Supuestos'!$F$18)-($J254*'01_Supuestos'!I32)-(IF('01_Supuestos'!I30=MAX('01_Supuestos'!$C$30:$M$30),'01_Supuestos'!$F$19,0))-(MAX(0,(((('01_Supuestos'!I31*$I254)*'01_Supuestos'!$F$11*($H254-'01_Supuestos'!$F$9))-((('01_Supuestos'!I31*$I254)*'01_Supuestos'!$F$11*($H254-'01_Supuestos'!$F$9))*'01_Supuestos'!$F$12)-(('01_Supuestos'!I31*$I254)*'01_Supuestos'!$F$11*$K254)-(IF(('01_Supuestos'!I31*$I254)&gt;0,'01_Supuestos'!$F$15,0)))-($J254*'01_Supuestos'!I33)))*'01_Supuestos'!$F$16)</f>
        <v/>
      </c>
      <c r="AA254" s="109">
        <f>((('01_Supuestos'!J31*$I254)*'01_Supuestos'!$F$11*($H254-'01_Supuestos'!$F$9))-((('01_Supuestos'!J31*$I254)*'01_Supuestos'!$F$11*($H254-'01_Supuestos'!$F$9))*'01_Supuestos'!$F$12)-(('01_Supuestos'!J31*$I254)*'01_Supuestos'!$F$11*$K254)-(IF(('01_Supuestos'!J31*$I254)&gt;0,'01_Supuestos'!$F$15,0)))-((('01_Supuestos'!J31*$I254)*'01_Supuestos'!$F$11*($H254-'01_Supuestos'!$F$9))*'01_Supuestos'!$F$18)-($J254*'01_Supuestos'!J32)-(IF('01_Supuestos'!J30=MAX('01_Supuestos'!$C$30:$M$30),'01_Supuestos'!$F$19,0))-(MAX(0,(((('01_Supuestos'!J31*$I254)*'01_Supuestos'!$F$11*($H254-'01_Supuestos'!$F$9))-((('01_Supuestos'!J31*$I254)*'01_Supuestos'!$F$11*($H254-'01_Supuestos'!$F$9))*'01_Supuestos'!$F$12)-(('01_Supuestos'!J31*$I254)*'01_Supuestos'!$F$11*$K254)-(IF(('01_Supuestos'!J31*$I254)&gt;0,'01_Supuestos'!$F$15,0)))-($J254*'01_Supuestos'!J33)))*'01_Supuestos'!$F$16)</f>
        <v/>
      </c>
      <c r="AB254" s="109">
        <f>((('01_Supuestos'!K31*$I254)*'01_Supuestos'!$F$11*($H254-'01_Supuestos'!$F$9))-((('01_Supuestos'!K31*$I254)*'01_Supuestos'!$F$11*($H254-'01_Supuestos'!$F$9))*'01_Supuestos'!$F$12)-(('01_Supuestos'!K31*$I254)*'01_Supuestos'!$F$11*$K254)-(IF(('01_Supuestos'!K31*$I254)&gt;0,'01_Supuestos'!$F$15,0)))-((('01_Supuestos'!K31*$I254)*'01_Supuestos'!$F$11*($H254-'01_Supuestos'!$F$9))*'01_Supuestos'!$F$18)-($J254*'01_Supuestos'!K32)-(IF('01_Supuestos'!K30=MAX('01_Supuestos'!$C$30:$M$30),'01_Supuestos'!$F$19,0))-(MAX(0,(((('01_Supuestos'!K31*$I254)*'01_Supuestos'!$F$11*($H254-'01_Supuestos'!$F$9))-((('01_Supuestos'!K31*$I254)*'01_Supuestos'!$F$11*($H254-'01_Supuestos'!$F$9))*'01_Supuestos'!$F$12)-(('01_Supuestos'!K31*$I254)*'01_Supuestos'!$F$11*$K254)-(IF(('01_Supuestos'!K31*$I254)&gt;0,'01_Supuestos'!$F$15,0)))-($J254*'01_Supuestos'!K33)))*'01_Supuestos'!$F$16)</f>
        <v/>
      </c>
      <c r="AC254" s="109">
        <f>((('01_Supuestos'!L31*$I254)*'01_Supuestos'!$F$11*($H254-'01_Supuestos'!$F$9))-((('01_Supuestos'!L31*$I254)*'01_Supuestos'!$F$11*($H254-'01_Supuestos'!$F$9))*'01_Supuestos'!$F$12)-(('01_Supuestos'!L31*$I254)*'01_Supuestos'!$F$11*$K254)-(IF(('01_Supuestos'!L31*$I254)&gt;0,'01_Supuestos'!$F$15,0)))-((('01_Supuestos'!L31*$I254)*'01_Supuestos'!$F$11*($H254-'01_Supuestos'!$F$9))*'01_Supuestos'!$F$18)-($J254*'01_Supuestos'!L32)-(IF('01_Supuestos'!L30=MAX('01_Supuestos'!$C$30:$M$30),'01_Supuestos'!$F$19,0))-(MAX(0,(((('01_Supuestos'!L31*$I254)*'01_Supuestos'!$F$11*($H254-'01_Supuestos'!$F$9))-((('01_Supuestos'!L31*$I254)*'01_Supuestos'!$F$11*($H254-'01_Supuestos'!$F$9))*'01_Supuestos'!$F$12)-(('01_Supuestos'!L31*$I254)*'01_Supuestos'!$F$11*$K254)-(IF(('01_Supuestos'!L31*$I254)&gt;0,'01_Supuestos'!$F$15,0)))-($J254*'01_Supuestos'!L33)))*'01_Supuestos'!$F$16)</f>
        <v/>
      </c>
      <c r="AD254" s="109">
        <f>((('01_Supuestos'!M31*$I254)*'01_Supuestos'!$F$11*($H254-'01_Supuestos'!$F$9))-((('01_Supuestos'!M31*$I254)*'01_Supuestos'!$F$11*($H254-'01_Supuestos'!$F$9))*'01_Supuestos'!$F$12)-(('01_Supuestos'!M31*$I254)*'01_Supuestos'!$F$11*$K254)-(IF(('01_Supuestos'!M31*$I254)&gt;0,'01_Supuestos'!$F$15,0)))-((('01_Supuestos'!M31*$I254)*'01_Supuestos'!$F$11*($H254-'01_Supuestos'!$F$9))*'01_Supuestos'!$F$18)-($J254*'01_Supuestos'!M32)-(IF('01_Supuestos'!M30=MAX('01_Supuestos'!$C$30:$M$30),'01_Supuestos'!$F$19,0))-(MAX(0,(((('01_Supuestos'!M31*$I254)*'01_Supuestos'!$F$11*($H254-'01_Supuestos'!$F$9))-((('01_Supuestos'!M31*$I254)*'01_Supuestos'!$F$11*($H254-'01_Supuestos'!$F$9))*'01_Supuestos'!$F$12)-(('01_Supuestos'!M31*$I254)*'01_Supuestos'!$F$11*$K254)-(IF(('01_Supuestos'!M31*$I254)&gt;0,'01_Supuestos'!$F$15,0)))-($J254*'01_Supuestos'!M33)))*'01_Supuestos'!$F$16)</f>
        <v/>
      </c>
      <c r="AE254" s="109">
        <f>0</f>
        <v/>
      </c>
      <c r="AF254" s="109">
        <f>IF(S254&gt;R254,"Appraisal+Decision",IF(S254&lt;R254,"Develop Now","Indiferente"))</f>
        <v/>
      </c>
    </row>
    <row r="255">
      <c r="A255" t="n">
        <v>225</v>
      </c>
      <c r="B255" s="53">
        <f>RAND()</f>
        <v/>
      </c>
      <c r="C255" s="53">
        <f>RAND()</f>
        <v/>
      </c>
      <c r="D255" s="53">
        <f>RAND()</f>
        <v/>
      </c>
      <c r="E255" s="53">
        <f>RAND()</f>
        <v/>
      </c>
      <c r="F255" s="53">
        <f>RAND()</f>
        <v/>
      </c>
      <c r="G255" s="53">
        <f>RAND()</f>
        <v/>
      </c>
      <c r="H255" s="109">
        <f>IF(B255&lt;($B$11-$B$10)/($B$12-$B$10), $B$10+SQRT(B255*($B$11-$B$10)*($B$12-$B$10)), $B$12-SQRT((1-B255)*($B$12-$B$11)*($B$12-$B$10)))</f>
        <v/>
      </c>
      <c r="I255" s="53">
        <f>MAX(0.1,NORMINV(C255,$B$13,$B$14))</f>
        <v/>
      </c>
      <c r="J255" s="109">
        <f>'01_Supuestos'!$F$13*MAX(0.65,NORMINV(D255,1,$B$15))</f>
        <v/>
      </c>
      <c r="K255" s="109">
        <f>'01_Supuestos'!$F$14*MAX(0.6,NORMINV(E255,1,$B$16))</f>
        <v/>
      </c>
      <c r="L255" s="109">
        <f>--(F255&lt;=$B$5)</f>
        <v/>
      </c>
      <c r="M255" s="109">
        <f>IF(L255=1, IF(G255&lt;=$B$6, "+", "-"), IF(G255&lt;=(1-$B$7), "+", "-"))</f>
        <v/>
      </c>
      <c r="N255" s="110">
        <f>IF(M255="+",'05_Bayes_Arbol'!$B$16,'05_Bayes_Arbol'!$B$17)</f>
        <v/>
      </c>
      <c r="O255" s="109">
        <f>SUMPRODUCT(T255:AD255,'01_Supuestos'!$C$34:$M$34)</f>
        <v/>
      </c>
      <c r="P255" s="109">
        <f>N255*O255 + (1-N255)*$B$9</f>
        <v/>
      </c>
      <c r="Q255" s="109">
        <f>--(P255&gt;0)</f>
        <v/>
      </c>
      <c r="R255" s="109">
        <f>IF(L255=1,O255,$B$9)</f>
        <v/>
      </c>
      <c r="S255" s="109">
        <f>-$B$8 + IF(Q255=1, IF(L255=1,O255,$B$9), 0)</f>
        <v/>
      </c>
      <c r="T255" s="109">
        <f>((('01_Supuestos'!C31*$I255)*'01_Supuestos'!$F$11*($H255-'01_Supuestos'!$F$9))-((('01_Supuestos'!C31*$I255)*'01_Supuestos'!$F$11*($H255-'01_Supuestos'!$F$9))*'01_Supuestos'!$F$12)-(('01_Supuestos'!C31*$I255)*'01_Supuestos'!$F$11*$K255)-(IF(('01_Supuestos'!C31*$I255)&gt;0,'01_Supuestos'!$F$15,0)))-((('01_Supuestos'!C31*$I255)*'01_Supuestos'!$F$11*($H255-'01_Supuestos'!$F$9))*'01_Supuestos'!$F$18)-($J255*'01_Supuestos'!C32)-(IF('01_Supuestos'!C30=MAX('01_Supuestos'!$C$30:$M$30),'01_Supuestos'!$F$19,0))-(MAX(0,(((('01_Supuestos'!C31*$I255)*'01_Supuestos'!$F$11*($H255-'01_Supuestos'!$F$9))-((('01_Supuestos'!C31*$I255)*'01_Supuestos'!$F$11*($H255-'01_Supuestos'!$F$9))*'01_Supuestos'!$F$12)-(('01_Supuestos'!C31*$I255)*'01_Supuestos'!$F$11*$K255)-(IF(('01_Supuestos'!C31*$I255)&gt;0,'01_Supuestos'!$F$15,0)))-($J255*'01_Supuestos'!C33)))*'01_Supuestos'!$F$16)</f>
        <v/>
      </c>
      <c r="U255" s="109">
        <f>((('01_Supuestos'!D31*$I255)*'01_Supuestos'!$F$11*($H255-'01_Supuestos'!$F$9))-((('01_Supuestos'!D31*$I255)*'01_Supuestos'!$F$11*($H255-'01_Supuestos'!$F$9))*'01_Supuestos'!$F$12)-(('01_Supuestos'!D31*$I255)*'01_Supuestos'!$F$11*$K255)-(IF(('01_Supuestos'!D31*$I255)&gt;0,'01_Supuestos'!$F$15,0)))-((('01_Supuestos'!D31*$I255)*'01_Supuestos'!$F$11*($H255-'01_Supuestos'!$F$9))*'01_Supuestos'!$F$18)-($J255*'01_Supuestos'!D32)-(IF('01_Supuestos'!D30=MAX('01_Supuestos'!$C$30:$M$30),'01_Supuestos'!$F$19,0))-(MAX(0,(((('01_Supuestos'!D31*$I255)*'01_Supuestos'!$F$11*($H255-'01_Supuestos'!$F$9))-((('01_Supuestos'!D31*$I255)*'01_Supuestos'!$F$11*($H255-'01_Supuestos'!$F$9))*'01_Supuestos'!$F$12)-(('01_Supuestos'!D31*$I255)*'01_Supuestos'!$F$11*$K255)-(IF(('01_Supuestos'!D31*$I255)&gt;0,'01_Supuestos'!$F$15,0)))-($J255*'01_Supuestos'!D33)))*'01_Supuestos'!$F$16)</f>
        <v/>
      </c>
      <c r="V255" s="109">
        <f>((('01_Supuestos'!E31*$I255)*'01_Supuestos'!$F$11*($H255-'01_Supuestos'!$F$9))-((('01_Supuestos'!E31*$I255)*'01_Supuestos'!$F$11*($H255-'01_Supuestos'!$F$9))*'01_Supuestos'!$F$12)-(('01_Supuestos'!E31*$I255)*'01_Supuestos'!$F$11*$K255)-(IF(('01_Supuestos'!E31*$I255)&gt;0,'01_Supuestos'!$F$15,0)))-((('01_Supuestos'!E31*$I255)*'01_Supuestos'!$F$11*($H255-'01_Supuestos'!$F$9))*'01_Supuestos'!$F$18)-($J255*'01_Supuestos'!E32)-(IF('01_Supuestos'!E30=MAX('01_Supuestos'!$C$30:$M$30),'01_Supuestos'!$F$19,0))-(MAX(0,(((('01_Supuestos'!E31*$I255)*'01_Supuestos'!$F$11*($H255-'01_Supuestos'!$F$9))-((('01_Supuestos'!E31*$I255)*'01_Supuestos'!$F$11*($H255-'01_Supuestos'!$F$9))*'01_Supuestos'!$F$12)-(('01_Supuestos'!E31*$I255)*'01_Supuestos'!$F$11*$K255)-(IF(('01_Supuestos'!E31*$I255)&gt;0,'01_Supuestos'!$F$15,0)))-($J255*'01_Supuestos'!E33)))*'01_Supuestos'!$F$16)</f>
        <v/>
      </c>
      <c r="W255" s="109">
        <f>((('01_Supuestos'!F31*$I255)*'01_Supuestos'!$F$11*($H255-'01_Supuestos'!$F$9))-((('01_Supuestos'!F31*$I255)*'01_Supuestos'!$F$11*($H255-'01_Supuestos'!$F$9))*'01_Supuestos'!$F$12)-(('01_Supuestos'!F31*$I255)*'01_Supuestos'!$F$11*$K255)-(IF(('01_Supuestos'!F31*$I255)&gt;0,'01_Supuestos'!$F$15,0)))-((('01_Supuestos'!F31*$I255)*'01_Supuestos'!$F$11*($H255-'01_Supuestos'!$F$9))*'01_Supuestos'!$F$18)-($J255*'01_Supuestos'!F32)-(IF('01_Supuestos'!F30=MAX('01_Supuestos'!$C$30:$M$30),'01_Supuestos'!$F$19,0))-(MAX(0,(((('01_Supuestos'!F31*$I255)*'01_Supuestos'!$F$11*($H255-'01_Supuestos'!$F$9))-((('01_Supuestos'!F31*$I255)*'01_Supuestos'!$F$11*($H255-'01_Supuestos'!$F$9))*'01_Supuestos'!$F$12)-(('01_Supuestos'!F31*$I255)*'01_Supuestos'!$F$11*$K255)-(IF(('01_Supuestos'!F31*$I255)&gt;0,'01_Supuestos'!$F$15,0)))-($J255*'01_Supuestos'!F33)))*'01_Supuestos'!$F$16)</f>
        <v/>
      </c>
      <c r="X255" s="109">
        <f>((('01_Supuestos'!G31*$I255)*'01_Supuestos'!$F$11*($H255-'01_Supuestos'!$F$9))-((('01_Supuestos'!G31*$I255)*'01_Supuestos'!$F$11*($H255-'01_Supuestos'!$F$9))*'01_Supuestos'!$F$12)-(('01_Supuestos'!G31*$I255)*'01_Supuestos'!$F$11*$K255)-(IF(('01_Supuestos'!G31*$I255)&gt;0,'01_Supuestos'!$F$15,0)))-((('01_Supuestos'!G31*$I255)*'01_Supuestos'!$F$11*($H255-'01_Supuestos'!$F$9))*'01_Supuestos'!$F$18)-($J255*'01_Supuestos'!G32)-(IF('01_Supuestos'!G30=MAX('01_Supuestos'!$C$30:$M$30),'01_Supuestos'!$F$19,0))-(MAX(0,(((('01_Supuestos'!G31*$I255)*'01_Supuestos'!$F$11*($H255-'01_Supuestos'!$F$9))-((('01_Supuestos'!G31*$I255)*'01_Supuestos'!$F$11*($H255-'01_Supuestos'!$F$9))*'01_Supuestos'!$F$12)-(('01_Supuestos'!G31*$I255)*'01_Supuestos'!$F$11*$K255)-(IF(('01_Supuestos'!G31*$I255)&gt;0,'01_Supuestos'!$F$15,0)))-($J255*'01_Supuestos'!G33)))*'01_Supuestos'!$F$16)</f>
        <v/>
      </c>
      <c r="Y255" s="109">
        <f>((('01_Supuestos'!H31*$I255)*'01_Supuestos'!$F$11*($H255-'01_Supuestos'!$F$9))-((('01_Supuestos'!H31*$I255)*'01_Supuestos'!$F$11*($H255-'01_Supuestos'!$F$9))*'01_Supuestos'!$F$12)-(('01_Supuestos'!H31*$I255)*'01_Supuestos'!$F$11*$K255)-(IF(('01_Supuestos'!H31*$I255)&gt;0,'01_Supuestos'!$F$15,0)))-((('01_Supuestos'!H31*$I255)*'01_Supuestos'!$F$11*($H255-'01_Supuestos'!$F$9))*'01_Supuestos'!$F$18)-($J255*'01_Supuestos'!H32)-(IF('01_Supuestos'!H30=MAX('01_Supuestos'!$C$30:$M$30),'01_Supuestos'!$F$19,0))-(MAX(0,(((('01_Supuestos'!H31*$I255)*'01_Supuestos'!$F$11*($H255-'01_Supuestos'!$F$9))-((('01_Supuestos'!H31*$I255)*'01_Supuestos'!$F$11*($H255-'01_Supuestos'!$F$9))*'01_Supuestos'!$F$12)-(('01_Supuestos'!H31*$I255)*'01_Supuestos'!$F$11*$K255)-(IF(('01_Supuestos'!H31*$I255)&gt;0,'01_Supuestos'!$F$15,0)))-($J255*'01_Supuestos'!H33)))*'01_Supuestos'!$F$16)</f>
        <v/>
      </c>
      <c r="Z255" s="109">
        <f>((('01_Supuestos'!I31*$I255)*'01_Supuestos'!$F$11*($H255-'01_Supuestos'!$F$9))-((('01_Supuestos'!I31*$I255)*'01_Supuestos'!$F$11*($H255-'01_Supuestos'!$F$9))*'01_Supuestos'!$F$12)-(('01_Supuestos'!I31*$I255)*'01_Supuestos'!$F$11*$K255)-(IF(('01_Supuestos'!I31*$I255)&gt;0,'01_Supuestos'!$F$15,0)))-((('01_Supuestos'!I31*$I255)*'01_Supuestos'!$F$11*($H255-'01_Supuestos'!$F$9))*'01_Supuestos'!$F$18)-($J255*'01_Supuestos'!I32)-(IF('01_Supuestos'!I30=MAX('01_Supuestos'!$C$30:$M$30),'01_Supuestos'!$F$19,0))-(MAX(0,(((('01_Supuestos'!I31*$I255)*'01_Supuestos'!$F$11*($H255-'01_Supuestos'!$F$9))-((('01_Supuestos'!I31*$I255)*'01_Supuestos'!$F$11*($H255-'01_Supuestos'!$F$9))*'01_Supuestos'!$F$12)-(('01_Supuestos'!I31*$I255)*'01_Supuestos'!$F$11*$K255)-(IF(('01_Supuestos'!I31*$I255)&gt;0,'01_Supuestos'!$F$15,0)))-($J255*'01_Supuestos'!I33)))*'01_Supuestos'!$F$16)</f>
        <v/>
      </c>
      <c r="AA255" s="109">
        <f>((('01_Supuestos'!J31*$I255)*'01_Supuestos'!$F$11*($H255-'01_Supuestos'!$F$9))-((('01_Supuestos'!J31*$I255)*'01_Supuestos'!$F$11*($H255-'01_Supuestos'!$F$9))*'01_Supuestos'!$F$12)-(('01_Supuestos'!J31*$I255)*'01_Supuestos'!$F$11*$K255)-(IF(('01_Supuestos'!J31*$I255)&gt;0,'01_Supuestos'!$F$15,0)))-((('01_Supuestos'!J31*$I255)*'01_Supuestos'!$F$11*($H255-'01_Supuestos'!$F$9))*'01_Supuestos'!$F$18)-($J255*'01_Supuestos'!J32)-(IF('01_Supuestos'!J30=MAX('01_Supuestos'!$C$30:$M$30),'01_Supuestos'!$F$19,0))-(MAX(0,(((('01_Supuestos'!J31*$I255)*'01_Supuestos'!$F$11*($H255-'01_Supuestos'!$F$9))-((('01_Supuestos'!J31*$I255)*'01_Supuestos'!$F$11*($H255-'01_Supuestos'!$F$9))*'01_Supuestos'!$F$12)-(('01_Supuestos'!J31*$I255)*'01_Supuestos'!$F$11*$K255)-(IF(('01_Supuestos'!J31*$I255)&gt;0,'01_Supuestos'!$F$15,0)))-($J255*'01_Supuestos'!J33)))*'01_Supuestos'!$F$16)</f>
        <v/>
      </c>
      <c r="AB255" s="109">
        <f>((('01_Supuestos'!K31*$I255)*'01_Supuestos'!$F$11*($H255-'01_Supuestos'!$F$9))-((('01_Supuestos'!K31*$I255)*'01_Supuestos'!$F$11*($H255-'01_Supuestos'!$F$9))*'01_Supuestos'!$F$12)-(('01_Supuestos'!K31*$I255)*'01_Supuestos'!$F$11*$K255)-(IF(('01_Supuestos'!K31*$I255)&gt;0,'01_Supuestos'!$F$15,0)))-((('01_Supuestos'!K31*$I255)*'01_Supuestos'!$F$11*($H255-'01_Supuestos'!$F$9))*'01_Supuestos'!$F$18)-($J255*'01_Supuestos'!K32)-(IF('01_Supuestos'!K30=MAX('01_Supuestos'!$C$30:$M$30),'01_Supuestos'!$F$19,0))-(MAX(0,(((('01_Supuestos'!K31*$I255)*'01_Supuestos'!$F$11*($H255-'01_Supuestos'!$F$9))-((('01_Supuestos'!K31*$I255)*'01_Supuestos'!$F$11*($H255-'01_Supuestos'!$F$9))*'01_Supuestos'!$F$12)-(('01_Supuestos'!K31*$I255)*'01_Supuestos'!$F$11*$K255)-(IF(('01_Supuestos'!K31*$I255)&gt;0,'01_Supuestos'!$F$15,0)))-($J255*'01_Supuestos'!K33)))*'01_Supuestos'!$F$16)</f>
        <v/>
      </c>
      <c r="AC255" s="109">
        <f>((('01_Supuestos'!L31*$I255)*'01_Supuestos'!$F$11*($H255-'01_Supuestos'!$F$9))-((('01_Supuestos'!L31*$I255)*'01_Supuestos'!$F$11*($H255-'01_Supuestos'!$F$9))*'01_Supuestos'!$F$12)-(('01_Supuestos'!L31*$I255)*'01_Supuestos'!$F$11*$K255)-(IF(('01_Supuestos'!L31*$I255)&gt;0,'01_Supuestos'!$F$15,0)))-((('01_Supuestos'!L31*$I255)*'01_Supuestos'!$F$11*($H255-'01_Supuestos'!$F$9))*'01_Supuestos'!$F$18)-($J255*'01_Supuestos'!L32)-(IF('01_Supuestos'!L30=MAX('01_Supuestos'!$C$30:$M$30),'01_Supuestos'!$F$19,0))-(MAX(0,(((('01_Supuestos'!L31*$I255)*'01_Supuestos'!$F$11*($H255-'01_Supuestos'!$F$9))-((('01_Supuestos'!L31*$I255)*'01_Supuestos'!$F$11*($H255-'01_Supuestos'!$F$9))*'01_Supuestos'!$F$12)-(('01_Supuestos'!L31*$I255)*'01_Supuestos'!$F$11*$K255)-(IF(('01_Supuestos'!L31*$I255)&gt;0,'01_Supuestos'!$F$15,0)))-($J255*'01_Supuestos'!L33)))*'01_Supuestos'!$F$16)</f>
        <v/>
      </c>
      <c r="AD255" s="109">
        <f>((('01_Supuestos'!M31*$I255)*'01_Supuestos'!$F$11*($H255-'01_Supuestos'!$F$9))-((('01_Supuestos'!M31*$I255)*'01_Supuestos'!$F$11*($H255-'01_Supuestos'!$F$9))*'01_Supuestos'!$F$12)-(('01_Supuestos'!M31*$I255)*'01_Supuestos'!$F$11*$K255)-(IF(('01_Supuestos'!M31*$I255)&gt;0,'01_Supuestos'!$F$15,0)))-((('01_Supuestos'!M31*$I255)*'01_Supuestos'!$F$11*($H255-'01_Supuestos'!$F$9))*'01_Supuestos'!$F$18)-($J255*'01_Supuestos'!M32)-(IF('01_Supuestos'!M30=MAX('01_Supuestos'!$C$30:$M$30),'01_Supuestos'!$F$19,0))-(MAX(0,(((('01_Supuestos'!M31*$I255)*'01_Supuestos'!$F$11*($H255-'01_Supuestos'!$F$9))-((('01_Supuestos'!M31*$I255)*'01_Supuestos'!$F$11*($H255-'01_Supuestos'!$F$9))*'01_Supuestos'!$F$12)-(('01_Supuestos'!M31*$I255)*'01_Supuestos'!$F$11*$K255)-(IF(('01_Supuestos'!M31*$I255)&gt;0,'01_Supuestos'!$F$15,0)))-($J255*'01_Supuestos'!M33)))*'01_Supuestos'!$F$16)</f>
        <v/>
      </c>
      <c r="AE255" s="109">
        <f>0</f>
        <v/>
      </c>
      <c r="AF255" s="109">
        <f>IF(S255&gt;R255,"Appraisal+Decision",IF(S255&lt;R255,"Develop Now","Indiferente"))</f>
        <v/>
      </c>
    </row>
    <row r="256">
      <c r="A256" t="n">
        <v>226</v>
      </c>
      <c r="B256" s="53">
        <f>RAND()</f>
        <v/>
      </c>
      <c r="C256" s="53">
        <f>RAND()</f>
        <v/>
      </c>
      <c r="D256" s="53">
        <f>RAND()</f>
        <v/>
      </c>
      <c r="E256" s="53">
        <f>RAND()</f>
        <v/>
      </c>
      <c r="F256" s="53">
        <f>RAND()</f>
        <v/>
      </c>
      <c r="G256" s="53">
        <f>RAND()</f>
        <v/>
      </c>
      <c r="H256" s="109">
        <f>IF(B256&lt;($B$11-$B$10)/($B$12-$B$10), $B$10+SQRT(B256*($B$11-$B$10)*($B$12-$B$10)), $B$12-SQRT((1-B256)*($B$12-$B$11)*($B$12-$B$10)))</f>
        <v/>
      </c>
      <c r="I256" s="53">
        <f>MAX(0.1,NORMINV(C256,$B$13,$B$14))</f>
        <v/>
      </c>
      <c r="J256" s="109">
        <f>'01_Supuestos'!$F$13*MAX(0.65,NORMINV(D256,1,$B$15))</f>
        <v/>
      </c>
      <c r="K256" s="109">
        <f>'01_Supuestos'!$F$14*MAX(0.6,NORMINV(E256,1,$B$16))</f>
        <v/>
      </c>
      <c r="L256" s="109">
        <f>--(F256&lt;=$B$5)</f>
        <v/>
      </c>
      <c r="M256" s="109">
        <f>IF(L256=1, IF(G256&lt;=$B$6, "+", "-"), IF(G256&lt;=(1-$B$7), "+", "-"))</f>
        <v/>
      </c>
      <c r="N256" s="110">
        <f>IF(M256="+",'05_Bayes_Arbol'!$B$16,'05_Bayes_Arbol'!$B$17)</f>
        <v/>
      </c>
      <c r="O256" s="109">
        <f>SUMPRODUCT(T256:AD256,'01_Supuestos'!$C$34:$M$34)</f>
        <v/>
      </c>
      <c r="P256" s="109">
        <f>N256*O256 + (1-N256)*$B$9</f>
        <v/>
      </c>
      <c r="Q256" s="109">
        <f>--(P256&gt;0)</f>
        <v/>
      </c>
      <c r="R256" s="109">
        <f>IF(L256=1,O256,$B$9)</f>
        <v/>
      </c>
      <c r="S256" s="109">
        <f>-$B$8 + IF(Q256=1, IF(L256=1,O256,$B$9), 0)</f>
        <v/>
      </c>
      <c r="T256" s="109">
        <f>((('01_Supuestos'!C31*$I256)*'01_Supuestos'!$F$11*($H256-'01_Supuestos'!$F$9))-((('01_Supuestos'!C31*$I256)*'01_Supuestos'!$F$11*($H256-'01_Supuestos'!$F$9))*'01_Supuestos'!$F$12)-(('01_Supuestos'!C31*$I256)*'01_Supuestos'!$F$11*$K256)-(IF(('01_Supuestos'!C31*$I256)&gt;0,'01_Supuestos'!$F$15,0)))-((('01_Supuestos'!C31*$I256)*'01_Supuestos'!$F$11*($H256-'01_Supuestos'!$F$9))*'01_Supuestos'!$F$18)-($J256*'01_Supuestos'!C32)-(IF('01_Supuestos'!C30=MAX('01_Supuestos'!$C$30:$M$30),'01_Supuestos'!$F$19,0))-(MAX(0,(((('01_Supuestos'!C31*$I256)*'01_Supuestos'!$F$11*($H256-'01_Supuestos'!$F$9))-((('01_Supuestos'!C31*$I256)*'01_Supuestos'!$F$11*($H256-'01_Supuestos'!$F$9))*'01_Supuestos'!$F$12)-(('01_Supuestos'!C31*$I256)*'01_Supuestos'!$F$11*$K256)-(IF(('01_Supuestos'!C31*$I256)&gt;0,'01_Supuestos'!$F$15,0)))-($J256*'01_Supuestos'!C33)))*'01_Supuestos'!$F$16)</f>
        <v/>
      </c>
      <c r="U256" s="109">
        <f>((('01_Supuestos'!D31*$I256)*'01_Supuestos'!$F$11*($H256-'01_Supuestos'!$F$9))-((('01_Supuestos'!D31*$I256)*'01_Supuestos'!$F$11*($H256-'01_Supuestos'!$F$9))*'01_Supuestos'!$F$12)-(('01_Supuestos'!D31*$I256)*'01_Supuestos'!$F$11*$K256)-(IF(('01_Supuestos'!D31*$I256)&gt;0,'01_Supuestos'!$F$15,0)))-((('01_Supuestos'!D31*$I256)*'01_Supuestos'!$F$11*($H256-'01_Supuestos'!$F$9))*'01_Supuestos'!$F$18)-($J256*'01_Supuestos'!D32)-(IF('01_Supuestos'!D30=MAX('01_Supuestos'!$C$30:$M$30),'01_Supuestos'!$F$19,0))-(MAX(0,(((('01_Supuestos'!D31*$I256)*'01_Supuestos'!$F$11*($H256-'01_Supuestos'!$F$9))-((('01_Supuestos'!D31*$I256)*'01_Supuestos'!$F$11*($H256-'01_Supuestos'!$F$9))*'01_Supuestos'!$F$12)-(('01_Supuestos'!D31*$I256)*'01_Supuestos'!$F$11*$K256)-(IF(('01_Supuestos'!D31*$I256)&gt;0,'01_Supuestos'!$F$15,0)))-($J256*'01_Supuestos'!D33)))*'01_Supuestos'!$F$16)</f>
        <v/>
      </c>
      <c r="V256" s="109">
        <f>((('01_Supuestos'!E31*$I256)*'01_Supuestos'!$F$11*($H256-'01_Supuestos'!$F$9))-((('01_Supuestos'!E31*$I256)*'01_Supuestos'!$F$11*($H256-'01_Supuestos'!$F$9))*'01_Supuestos'!$F$12)-(('01_Supuestos'!E31*$I256)*'01_Supuestos'!$F$11*$K256)-(IF(('01_Supuestos'!E31*$I256)&gt;0,'01_Supuestos'!$F$15,0)))-((('01_Supuestos'!E31*$I256)*'01_Supuestos'!$F$11*($H256-'01_Supuestos'!$F$9))*'01_Supuestos'!$F$18)-($J256*'01_Supuestos'!E32)-(IF('01_Supuestos'!E30=MAX('01_Supuestos'!$C$30:$M$30),'01_Supuestos'!$F$19,0))-(MAX(0,(((('01_Supuestos'!E31*$I256)*'01_Supuestos'!$F$11*($H256-'01_Supuestos'!$F$9))-((('01_Supuestos'!E31*$I256)*'01_Supuestos'!$F$11*($H256-'01_Supuestos'!$F$9))*'01_Supuestos'!$F$12)-(('01_Supuestos'!E31*$I256)*'01_Supuestos'!$F$11*$K256)-(IF(('01_Supuestos'!E31*$I256)&gt;0,'01_Supuestos'!$F$15,0)))-($J256*'01_Supuestos'!E33)))*'01_Supuestos'!$F$16)</f>
        <v/>
      </c>
      <c r="W256" s="109">
        <f>((('01_Supuestos'!F31*$I256)*'01_Supuestos'!$F$11*($H256-'01_Supuestos'!$F$9))-((('01_Supuestos'!F31*$I256)*'01_Supuestos'!$F$11*($H256-'01_Supuestos'!$F$9))*'01_Supuestos'!$F$12)-(('01_Supuestos'!F31*$I256)*'01_Supuestos'!$F$11*$K256)-(IF(('01_Supuestos'!F31*$I256)&gt;0,'01_Supuestos'!$F$15,0)))-((('01_Supuestos'!F31*$I256)*'01_Supuestos'!$F$11*($H256-'01_Supuestos'!$F$9))*'01_Supuestos'!$F$18)-($J256*'01_Supuestos'!F32)-(IF('01_Supuestos'!F30=MAX('01_Supuestos'!$C$30:$M$30),'01_Supuestos'!$F$19,0))-(MAX(0,(((('01_Supuestos'!F31*$I256)*'01_Supuestos'!$F$11*($H256-'01_Supuestos'!$F$9))-((('01_Supuestos'!F31*$I256)*'01_Supuestos'!$F$11*($H256-'01_Supuestos'!$F$9))*'01_Supuestos'!$F$12)-(('01_Supuestos'!F31*$I256)*'01_Supuestos'!$F$11*$K256)-(IF(('01_Supuestos'!F31*$I256)&gt;0,'01_Supuestos'!$F$15,0)))-($J256*'01_Supuestos'!F33)))*'01_Supuestos'!$F$16)</f>
        <v/>
      </c>
      <c r="X256" s="109">
        <f>((('01_Supuestos'!G31*$I256)*'01_Supuestos'!$F$11*($H256-'01_Supuestos'!$F$9))-((('01_Supuestos'!G31*$I256)*'01_Supuestos'!$F$11*($H256-'01_Supuestos'!$F$9))*'01_Supuestos'!$F$12)-(('01_Supuestos'!G31*$I256)*'01_Supuestos'!$F$11*$K256)-(IF(('01_Supuestos'!G31*$I256)&gt;0,'01_Supuestos'!$F$15,0)))-((('01_Supuestos'!G31*$I256)*'01_Supuestos'!$F$11*($H256-'01_Supuestos'!$F$9))*'01_Supuestos'!$F$18)-($J256*'01_Supuestos'!G32)-(IF('01_Supuestos'!G30=MAX('01_Supuestos'!$C$30:$M$30),'01_Supuestos'!$F$19,0))-(MAX(0,(((('01_Supuestos'!G31*$I256)*'01_Supuestos'!$F$11*($H256-'01_Supuestos'!$F$9))-((('01_Supuestos'!G31*$I256)*'01_Supuestos'!$F$11*($H256-'01_Supuestos'!$F$9))*'01_Supuestos'!$F$12)-(('01_Supuestos'!G31*$I256)*'01_Supuestos'!$F$11*$K256)-(IF(('01_Supuestos'!G31*$I256)&gt;0,'01_Supuestos'!$F$15,0)))-($J256*'01_Supuestos'!G33)))*'01_Supuestos'!$F$16)</f>
        <v/>
      </c>
      <c r="Y256" s="109">
        <f>((('01_Supuestos'!H31*$I256)*'01_Supuestos'!$F$11*($H256-'01_Supuestos'!$F$9))-((('01_Supuestos'!H31*$I256)*'01_Supuestos'!$F$11*($H256-'01_Supuestos'!$F$9))*'01_Supuestos'!$F$12)-(('01_Supuestos'!H31*$I256)*'01_Supuestos'!$F$11*$K256)-(IF(('01_Supuestos'!H31*$I256)&gt;0,'01_Supuestos'!$F$15,0)))-((('01_Supuestos'!H31*$I256)*'01_Supuestos'!$F$11*($H256-'01_Supuestos'!$F$9))*'01_Supuestos'!$F$18)-($J256*'01_Supuestos'!H32)-(IF('01_Supuestos'!H30=MAX('01_Supuestos'!$C$30:$M$30),'01_Supuestos'!$F$19,0))-(MAX(0,(((('01_Supuestos'!H31*$I256)*'01_Supuestos'!$F$11*($H256-'01_Supuestos'!$F$9))-((('01_Supuestos'!H31*$I256)*'01_Supuestos'!$F$11*($H256-'01_Supuestos'!$F$9))*'01_Supuestos'!$F$12)-(('01_Supuestos'!H31*$I256)*'01_Supuestos'!$F$11*$K256)-(IF(('01_Supuestos'!H31*$I256)&gt;0,'01_Supuestos'!$F$15,0)))-($J256*'01_Supuestos'!H33)))*'01_Supuestos'!$F$16)</f>
        <v/>
      </c>
      <c r="Z256" s="109">
        <f>((('01_Supuestos'!I31*$I256)*'01_Supuestos'!$F$11*($H256-'01_Supuestos'!$F$9))-((('01_Supuestos'!I31*$I256)*'01_Supuestos'!$F$11*($H256-'01_Supuestos'!$F$9))*'01_Supuestos'!$F$12)-(('01_Supuestos'!I31*$I256)*'01_Supuestos'!$F$11*$K256)-(IF(('01_Supuestos'!I31*$I256)&gt;0,'01_Supuestos'!$F$15,0)))-((('01_Supuestos'!I31*$I256)*'01_Supuestos'!$F$11*($H256-'01_Supuestos'!$F$9))*'01_Supuestos'!$F$18)-($J256*'01_Supuestos'!I32)-(IF('01_Supuestos'!I30=MAX('01_Supuestos'!$C$30:$M$30),'01_Supuestos'!$F$19,0))-(MAX(0,(((('01_Supuestos'!I31*$I256)*'01_Supuestos'!$F$11*($H256-'01_Supuestos'!$F$9))-((('01_Supuestos'!I31*$I256)*'01_Supuestos'!$F$11*($H256-'01_Supuestos'!$F$9))*'01_Supuestos'!$F$12)-(('01_Supuestos'!I31*$I256)*'01_Supuestos'!$F$11*$K256)-(IF(('01_Supuestos'!I31*$I256)&gt;0,'01_Supuestos'!$F$15,0)))-($J256*'01_Supuestos'!I33)))*'01_Supuestos'!$F$16)</f>
        <v/>
      </c>
      <c r="AA256" s="109">
        <f>((('01_Supuestos'!J31*$I256)*'01_Supuestos'!$F$11*($H256-'01_Supuestos'!$F$9))-((('01_Supuestos'!J31*$I256)*'01_Supuestos'!$F$11*($H256-'01_Supuestos'!$F$9))*'01_Supuestos'!$F$12)-(('01_Supuestos'!J31*$I256)*'01_Supuestos'!$F$11*$K256)-(IF(('01_Supuestos'!J31*$I256)&gt;0,'01_Supuestos'!$F$15,0)))-((('01_Supuestos'!J31*$I256)*'01_Supuestos'!$F$11*($H256-'01_Supuestos'!$F$9))*'01_Supuestos'!$F$18)-($J256*'01_Supuestos'!J32)-(IF('01_Supuestos'!J30=MAX('01_Supuestos'!$C$30:$M$30),'01_Supuestos'!$F$19,0))-(MAX(0,(((('01_Supuestos'!J31*$I256)*'01_Supuestos'!$F$11*($H256-'01_Supuestos'!$F$9))-((('01_Supuestos'!J31*$I256)*'01_Supuestos'!$F$11*($H256-'01_Supuestos'!$F$9))*'01_Supuestos'!$F$12)-(('01_Supuestos'!J31*$I256)*'01_Supuestos'!$F$11*$K256)-(IF(('01_Supuestos'!J31*$I256)&gt;0,'01_Supuestos'!$F$15,0)))-($J256*'01_Supuestos'!J33)))*'01_Supuestos'!$F$16)</f>
        <v/>
      </c>
      <c r="AB256" s="109">
        <f>((('01_Supuestos'!K31*$I256)*'01_Supuestos'!$F$11*($H256-'01_Supuestos'!$F$9))-((('01_Supuestos'!K31*$I256)*'01_Supuestos'!$F$11*($H256-'01_Supuestos'!$F$9))*'01_Supuestos'!$F$12)-(('01_Supuestos'!K31*$I256)*'01_Supuestos'!$F$11*$K256)-(IF(('01_Supuestos'!K31*$I256)&gt;0,'01_Supuestos'!$F$15,0)))-((('01_Supuestos'!K31*$I256)*'01_Supuestos'!$F$11*($H256-'01_Supuestos'!$F$9))*'01_Supuestos'!$F$18)-($J256*'01_Supuestos'!K32)-(IF('01_Supuestos'!K30=MAX('01_Supuestos'!$C$30:$M$30),'01_Supuestos'!$F$19,0))-(MAX(0,(((('01_Supuestos'!K31*$I256)*'01_Supuestos'!$F$11*($H256-'01_Supuestos'!$F$9))-((('01_Supuestos'!K31*$I256)*'01_Supuestos'!$F$11*($H256-'01_Supuestos'!$F$9))*'01_Supuestos'!$F$12)-(('01_Supuestos'!K31*$I256)*'01_Supuestos'!$F$11*$K256)-(IF(('01_Supuestos'!K31*$I256)&gt;0,'01_Supuestos'!$F$15,0)))-($J256*'01_Supuestos'!K33)))*'01_Supuestos'!$F$16)</f>
        <v/>
      </c>
      <c r="AC256" s="109">
        <f>((('01_Supuestos'!L31*$I256)*'01_Supuestos'!$F$11*($H256-'01_Supuestos'!$F$9))-((('01_Supuestos'!L31*$I256)*'01_Supuestos'!$F$11*($H256-'01_Supuestos'!$F$9))*'01_Supuestos'!$F$12)-(('01_Supuestos'!L31*$I256)*'01_Supuestos'!$F$11*$K256)-(IF(('01_Supuestos'!L31*$I256)&gt;0,'01_Supuestos'!$F$15,0)))-((('01_Supuestos'!L31*$I256)*'01_Supuestos'!$F$11*($H256-'01_Supuestos'!$F$9))*'01_Supuestos'!$F$18)-($J256*'01_Supuestos'!L32)-(IF('01_Supuestos'!L30=MAX('01_Supuestos'!$C$30:$M$30),'01_Supuestos'!$F$19,0))-(MAX(0,(((('01_Supuestos'!L31*$I256)*'01_Supuestos'!$F$11*($H256-'01_Supuestos'!$F$9))-((('01_Supuestos'!L31*$I256)*'01_Supuestos'!$F$11*($H256-'01_Supuestos'!$F$9))*'01_Supuestos'!$F$12)-(('01_Supuestos'!L31*$I256)*'01_Supuestos'!$F$11*$K256)-(IF(('01_Supuestos'!L31*$I256)&gt;0,'01_Supuestos'!$F$15,0)))-($J256*'01_Supuestos'!L33)))*'01_Supuestos'!$F$16)</f>
        <v/>
      </c>
      <c r="AD256" s="109">
        <f>((('01_Supuestos'!M31*$I256)*'01_Supuestos'!$F$11*($H256-'01_Supuestos'!$F$9))-((('01_Supuestos'!M31*$I256)*'01_Supuestos'!$F$11*($H256-'01_Supuestos'!$F$9))*'01_Supuestos'!$F$12)-(('01_Supuestos'!M31*$I256)*'01_Supuestos'!$F$11*$K256)-(IF(('01_Supuestos'!M31*$I256)&gt;0,'01_Supuestos'!$F$15,0)))-((('01_Supuestos'!M31*$I256)*'01_Supuestos'!$F$11*($H256-'01_Supuestos'!$F$9))*'01_Supuestos'!$F$18)-($J256*'01_Supuestos'!M32)-(IF('01_Supuestos'!M30=MAX('01_Supuestos'!$C$30:$M$30),'01_Supuestos'!$F$19,0))-(MAX(0,(((('01_Supuestos'!M31*$I256)*'01_Supuestos'!$F$11*($H256-'01_Supuestos'!$F$9))-((('01_Supuestos'!M31*$I256)*'01_Supuestos'!$F$11*($H256-'01_Supuestos'!$F$9))*'01_Supuestos'!$F$12)-(('01_Supuestos'!M31*$I256)*'01_Supuestos'!$F$11*$K256)-(IF(('01_Supuestos'!M31*$I256)&gt;0,'01_Supuestos'!$F$15,0)))-($J256*'01_Supuestos'!M33)))*'01_Supuestos'!$F$16)</f>
        <v/>
      </c>
      <c r="AE256" s="109">
        <f>0</f>
        <v/>
      </c>
      <c r="AF256" s="109">
        <f>IF(S256&gt;R256,"Appraisal+Decision",IF(S256&lt;R256,"Develop Now","Indiferente"))</f>
        <v/>
      </c>
    </row>
    <row r="257">
      <c r="A257" t="n">
        <v>227</v>
      </c>
      <c r="B257" s="53">
        <f>RAND()</f>
        <v/>
      </c>
      <c r="C257" s="53">
        <f>RAND()</f>
        <v/>
      </c>
      <c r="D257" s="53">
        <f>RAND()</f>
        <v/>
      </c>
      <c r="E257" s="53">
        <f>RAND()</f>
        <v/>
      </c>
      <c r="F257" s="53">
        <f>RAND()</f>
        <v/>
      </c>
      <c r="G257" s="53">
        <f>RAND()</f>
        <v/>
      </c>
      <c r="H257" s="109">
        <f>IF(B257&lt;($B$11-$B$10)/($B$12-$B$10), $B$10+SQRT(B257*($B$11-$B$10)*($B$12-$B$10)), $B$12-SQRT((1-B257)*($B$12-$B$11)*($B$12-$B$10)))</f>
        <v/>
      </c>
      <c r="I257" s="53">
        <f>MAX(0.1,NORMINV(C257,$B$13,$B$14))</f>
        <v/>
      </c>
      <c r="J257" s="109">
        <f>'01_Supuestos'!$F$13*MAX(0.65,NORMINV(D257,1,$B$15))</f>
        <v/>
      </c>
      <c r="K257" s="109">
        <f>'01_Supuestos'!$F$14*MAX(0.6,NORMINV(E257,1,$B$16))</f>
        <v/>
      </c>
      <c r="L257" s="109">
        <f>--(F257&lt;=$B$5)</f>
        <v/>
      </c>
      <c r="M257" s="109">
        <f>IF(L257=1, IF(G257&lt;=$B$6, "+", "-"), IF(G257&lt;=(1-$B$7), "+", "-"))</f>
        <v/>
      </c>
      <c r="N257" s="110">
        <f>IF(M257="+",'05_Bayes_Arbol'!$B$16,'05_Bayes_Arbol'!$B$17)</f>
        <v/>
      </c>
      <c r="O257" s="109">
        <f>SUMPRODUCT(T257:AD257,'01_Supuestos'!$C$34:$M$34)</f>
        <v/>
      </c>
      <c r="P257" s="109">
        <f>N257*O257 + (1-N257)*$B$9</f>
        <v/>
      </c>
      <c r="Q257" s="109">
        <f>--(P257&gt;0)</f>
        <v/>
      </c>
      <c r="R257" s="109">
        <f>IF(L257=1,O257,$B$9)</f>
        <v/>
      </c>
      <c r="S257" s="109">
        <f>-$B$8 + IF(Q257=1, IF(L257=1,O257,$B$9), 0)</f>
        <v/>
      </c>
      <c r="T257" s="109">
        <f>((('01_Supuestos'!C31*$I257)*'01_Supuestos'!$F$11*($H257-'01_Supuestos'!$F$9))-((('01_Supuestos'!C31*$I257)*'01_Supuestos'!$F$11*($H257-'01_Supuestos'!$F$9))*'01_Supuestos'!$F$12)-(('01_Supuestos'!C31*$I257)*'01_Supuestos'!$F$11*$K257)-(IF(('01_Supuestos'!C31*$I257)&gt;0,'01_Supuestos'!$F$15,0)))-((('01_Supuestos'!C31*$I257)*'01_Supuestos'!$F$11*($H257-'01_Supuestos'!$F$9))*'01_Supuestos'!$F$18)-($J257*'01_Supuestos'!C32)-(IF('01_Supuestos'!C30=MAX('01_Supuestos'!$C$30:$M$30),'01_Supuestos'!$F$19,0))-(MAX(0,(((('01_Supuestos'!C31*$I257)*'01_Supuestos'!$F$11*($H257-'01_Supuestos'!$F$9))-((('01_Supuestos'!C31*$I257)*'01_Supuestos'!$F$11*($H257-'01_Supuestos'!$F$9))*'01_Supuestos'!$F$12)-(('01_Supuestos'!C31*$I257)*'01_Supuestos'!$F$11*$K257)-(IF(('01_Supuestos'!C31*$I257)&gt;0,'01_Supuestos'!$F$15,0)))-($J257*'01_Supuestos'!C33)))*'01_Supuestos'!$F$16)</f>
        <v/>
      </c>
      <c r="U257" s="109">
        <f>((('01_Supuestos'!D31*$I257)*'01_Supuestos'!$F$11*($H257-'01_Supuestos'!$F$9))-((('01_Supuestos'!D31*$I257)*'01_Supuestos'!$F$11*($H257-'01_Supuestos'!$F$9))*'01_Supuestos'!$F$12)-(('01_Supuestos'!D31*$I257)*'01_Supuestos'!$F$11*$K257)-(IF(('01_Supuestos'!D31*$I257)&gt;0,'01_Supuestos'!$F$15,0)))-((('01_Supuestos'!D31*$I257)*'01_Supuestos'!$F$11*($H257-'01_Supuestos'!$F$9))*'01_Supuestos'!$F$18)-($J257*'01_Supuestos'!D32)-(IF('01_Supuestos'!D30=MAX('01_Supuestos'!$C$30:$M$30),'01_Supuestos'!$F$19,0))-(MAX(0,(((('01_Supuestos'!D31*$I257)*'01_Supuestos'!$F$11*($H257-'01_Supuestos'!$F$9))-((('01_Supuestos'!D31*$I257)*'01_Supuestos'!$F$11*($H257-'01_Supuestos'!$F$9))*'01_Supuestos'!$F$12)-(('01_Supuestos'!D31*$I257)*'01_Supuestos'!$F$11*$K257)-(IF(('01_Supuestos'!D31*$I257)&gt;0,'01_Supuestos'!$F$15,0)))-($J257*'01_Supuestos'!D33)))*'01_Supuestos'!$F$16)</f>
        <v/>
      </c>
      <c r="V257" s="109">
        <f>((('01_Supuestos'!E31*$I257)*'01_Supuestos'!$F$11*($H257-'01_Supuestos'!$F$9))-((('01_Supuestos'!E31*$I257)*'01_Supuestos'!$F$11*($H257-'01_Supuestos'!$F$9))*'01_Supuestos'!$F$12)-(('01_Supuestos'!E31*$I257)*'01_Supuestos'!$F$11*$K257)-(IF(('01_Supuestos'!E31*$I257)&gt;0,'01_Supuestos'!$F$15,0)))-((('01_Supuestos'!E31*$I257)*'01_Supuestos'!$F$11*($H257-'01_Supuestos'!$F$9))*'01_Supuestos'!$F$18)-($J257*'01_Supuestos'!E32)-(IF('01_Supuestos'!E30=MAX('01_Supuestos'!$C$30:$M$30),'01_Supuestos'!$F$19,0))-(MAX(0,(((('01_Supuestos'!E31*$I257)*'01_Supuestos'!$F$11*($H257-'01_Supuestos'!$F$9))-((('01_Supuestos'!E31*$I257)*'01_Supuestos'!$F$11*($H257-'01_Supuestos'!$F$9))*'01_Supuestos'!$F$12)-(('01_Supuestos'!E31*$I257)*'01_Supuestos'!$F$11*$K257)-(IF(('01_Supuestos'!E31*$I257)&gt;0,'01_Supuestos'!$F$15,0)))-($J257*'01_Supuestos'!E33)))*'01_Supuestos'!$F$16)</f>
        <v/>
      </c>
      <c r="W257" s="109">
        <f>((('01_Supuestos'!F31*$I257)*'01_Supuestos'!$F$11*($H257-'01_Supuestos'!$F$9))-((('01_Supuestos'!F31*$I257)*'01_Supuestos'!$F$11*($H257-'01_Supuestos'!$F$9))*'01_Supuestos'!$F$12)-(('01_Supuestos'!F31*$I257)*'01_Supuestos'!$F$11*$K257)-(IF(('01_Supuestos'!F31*$I257)&gt;0,'01_Supuestos'!$F$15,0)))-((('01_Supuestos'!F31*$I257)*'01_Supuestos'!$F$11*($H257-'01_Supuestos'!$F$9))*'01_Supuestos'!$F$18)-($J257*'01_Supuestos'!F32)-(IF('01_Supuestos'!F30=MAX('01_Supuestos'!$C$30:$M$30),'01_Supuestos'!$F$19,0))-(MAX(0,(((('01_Supuestos'!F31*$I257)*'01_Supuestos'!$F$11*($H257-'01_Supuestos'!$F$9))-((('01_Supuestos'!F31*$I257)*'01_Supuestos'!$F$11*($H257-'01_Supuestos'!$F$9))*'01_Supuestos'!$F$12)-(('01_Supuestos'!F31*$I257)*'01_Supuestos'!$F$11*$K257)-(IF(('01_Supuestos'!F31*$I257)&gt;0,'01_Supuestos'!$F$15,0)))-($J257*'01_Supuestos'!F33)))*'01_Supuestos'!$F$16)</f>
        <v/>
      </c>
      <c r="X257" s="109">
        <f>((('01_Supuestos'!G31*$I257)*'01_Supuestos'!$F$11*($H257-'01_Supuestos'!$F$9))-((('01_Supuestos'!G31*$I257)*'01_Supuestos'!$F$11*($H257-'01_Supuestos'!$F$9))*'01_Supuestos'!$F$12)-(('01_Supuestos'!G31*$I257)*'01_Supuestos'!$F$11*$K257)-(IF(('01_Supuestos'!G31*$I257)&gt;0,'01_Supuestos'!$F$15,0)))-((('01_Supuestos'!G31*$I257)*'01_Supuestos'!$F$11*($H257-'01_Supuestos'!$F$9))*'01_Supuestos'!$F$18)-($J257*'01_Supuestos'!G32)-(IF('01_Supuestos'!G30=MAX('01_Supuestos'!$C$30:$M$30),'01_Supuestos'!$F$19,0))-(MAX(0,(((('01_Supuestos'!G31*$I257)*'01_Supuestos'!$F$11*($H257-'01_Supuestos'!$F$9))-((('01_Supuestos'!G31*$I257)*'01_Supuestos'!$F$11*($H257-'01_Supuestos'!$F$9))*'01_Supuestos'!$F$12)-(('01_Supuestos'!G31*$I257)*'01_Supuestos'!$F$11*$K257)-(IF(('01_Supuestos'!G31*$I257)&gt;0,'01_Supuestos'!$F$15,0)))-($J257*'01_Supuestos'!G33)))*'01_Supuestos'!$F$16)</f>
        <v/>
      </c>
      <c r="Y257" s="109">
        <f>((('01_Supuestos'!H31*$I257)*'01_Supuestos'!$F$11*($H257-'01_Supuestos'!$F$9))-((('01_Supuestos'!H31*$I257)*'01_Supuestos'!$F$11*($H257-'01_Supuestos'!$F$9))*'01_Supuestos'!$F$12)-(('01_Supuestos'!H31*$I257)*'01_Supuestos'!$F$11*$K257)-(IF(('01_Supuestos'!H31*$I257)&gt;0,'01_Supuestos'!$F$15,0)))-((('01_Supuestos'!H31*$I257)*'01_Supuestos'!$F$11*($H257-'01_Supuestos'!$F$9))*'01_Supuestos'!$F$18)-($J257*'01_Supuestos'!H32)-(IF('01_Supuestos'!H30=MAX('01_Supuestos'!$C$30:$M$30),'01_Supuestos'!$F$19,0))-(MAX(0,(((('01_Supuestos'!H31*$I257)*'01_Supuestos'!$F$11*($H257-'01_Supuestos'!$F$9))-((('01_Supuestos'!H31*$I257)*'01_Supuestos'!$F$11*($H257-'01_Supuestos'!$F$9))*'01_Supuestos'!$F$12)-(('01_Supuestos'!H31*$I257)*'01_Supuestos'!$F$11*$K257)-(IF(('01_Supuestos'!H31*$I257)&gt;0,'01_Supuestos'!$F$15,0)))-($J257*'01_Supuestos'!H33)))*'01_Supuestos'!$F$16)</f>
        <v/>
      </c>
      <c r="Z257" s="109">
        <f>((('01_Supuestos'!I31*$I257)*'01_Supuestos'!$F$11*($H257-'01_Supuestos'!$F$9))-((('01_Supuestos'!I31*$I257)*'01_Supuestos'!$F$11*($H257-'01_Supuestos'!$F$9))*'01_Supuestos'!$F$12)-(('01_Supuestos'!I31*$I257)*'01_Supuestos'!$F$11*$K257)-(IF(('01_Supuestos'!I31*$I257)&gt;0,'01_Supuestos'!$F$15,0)))-((('01_Supuestos'!I31*$I257)*'01_Supuestos'!$F$11*($H257-'01_Supuestos'!$F$9))*'01_Supuestos'!$F$18)-($J257*'01_Supuestos'!I32)-(IF('01_Supuestos'!I30=MAX('01_Supuestos'!$C$30:$M$30),'01_Supuestos'!$F$19,0))-(MAX(0,(((('01_Supuestos'!I31*$I257)*'01_Supuestos'!$F$11*($H257-'01_Supuestos'!$F$9))-((('01_Supuestos'!I31*$I257)*'01_Supuestos'!$F$11*($H257-'01_Supuestos'!$F$9))*'01_Supuestos'!$F$12)-(('01_Supuestos'!I31*$I257)*'01_Supuestos'!$F$11*$K257)-(IF(('01_Supuestos'!I31*$I257)&gt;0,'01_Supuestos'!$F$15,0)))-($J257*'01_Supuestos'!I33)))*'01_Supuestos'!$F$16)</f>
        <v/>
      </c>
      <c r="AA257" s="109">
        <f>((('01_Supuestos'!J31*$I257)*'01_Supuestos'!$F$11*($H257-'01_Supuestos'!$F$9))-((('01_Supuestos'!J31*$I257)*'01_Supuestos'!$F$11*($H257-'01_Supuestos'!$F$9))*'01_Supuestos'!$F$12)-(('01_Supuestos'!J31*$I257)*'01_Supuestos'!$F$11*$K257)-(IF(('01_Supuestos'!J31*$I257)&gt;0,'01_Supuestos'!$F$15,0)))-((('01_Supuestos'!J31*$I257)*'01_Supuestos'!$F$11*($H257-'01_Supuestos'!$F$9))*'01_Supuestos'!$F$18)-($J257*'01_Supuestos'!J32)-(IF('01_Supuestos'!J30=MAX('01_Supuestos'!$C$30:$M$30),'01_Supuestos'!$F$19,0))-(MAX(0,(((('01_Supuestos'!J31*$I257)*'01_Supuestos'!$F$11*($H257-'01_Supuestos'!$F$9))-((('01_Supuestos'!J31*$I257)*'01_Supuestos'!$F$11*($H257-'01_Supuestos'!$F$9))*'01_Supuestos'!$F$12)-(('01_Supuestos'!J31*$I257)*'01_Supuestos'!$F$11*$K257)-(IF(('01_Supuestos'!J31*$I257)&gt;0,'01_Supuestos'!$F$15,0)))-($J257*'01_Supuestos'!J33)))*'01_Supuestos'!$F$16)</f>
        <v/>
      </c>
      <c r="AB257" s="109">
        <f>((('01_Supuestos'!K31*$I257)*'01_Supuestos'!$F$11*($H257-'01_Supuestos'!$F$9))-((('01_Supuestos'!K31*$I257)*'01_Supuestos'!$F$11*($H257-'01_Supuestos'!$F$9))*'01_Supuestos'!$F$12)-(('01_Supuestos'!K31*$I257)*'01_Supuestos'!$F$11*$K257)-(IF(('01_Supuestos'!K31*$I257)&gt;0,'01_Supuestos'!$F$15,0)))-((('01_Supuestos'!K31*$I257)*'01_Supuestos'!$F$11*($H257-'01_Supuestos'!$F$9))*'01_Supuestos'!$F$18)-($J257*'01_Supuestos'!K32)-(IF('01_Supuestos'!K30=MAX('01_Supuestos'!$C$30:$M$30),'01_Supuestos'!$F$19,0))-(MAX(0,(((('01_Supuestos'!K31*$I257)*'01_Supuestos'!$F$11*($H257-'01_Supuestos'!$F$9))-((('01_Supuestos'!K31*$I257)*'01_Supuestos'!$F$11*($H257-'01_Supuestos'!$F$9))*'01_Supuestos'!$F$12)-(('01_Supuestos'!K31*$I257)*'01_Supuestos'!$F$11*$K257)-(IF(('01_Supuestos'!K31*$I257)&gt;0,'01_Supuestos'!$F$15,0)))-($J257*'01_Supuestos'!K33)))*'01_Supuestos'!$F$16)</f>
        <v/>
      </c>
      <c r="AC257" s="109">
        <f>((('01_Supuestos'!L31*$I257)*'01_Supuestos'!$F$11*($H257-'01_Supuestos'!$F$9))-((('01_Supuestos'!L31*$I257)*'01_Supuestos'!$F$11*($H257-'01_Supuestos'!$F$9))*'01_Supuestos'!$F$12)-(('01_Supuestos'!L31*$I257)*'01_Supuestos'!$F$11*$K257)-(IF(('01_Supuestos'!L31*$I257)&gt;0,'01_Supuestos'!$F$15,0)))-((('01_Supuestos'!L31*$I257)*'01_Supuestos'!$F$11*($H257-'01_Supuestos'!$F$9))*'01_Supuestos'!$F$18)-($J257*'01_Supuestos'!L32)-(IF('01_Supuestos'!L30=MAX('01_Supuestos'!$C$30:$M$30),'01_Supuestos'!$F$19,0))-(MAX(0,(((('01_Supuestos'!L31*$I257)*'01_Supuestos'!$F$11*($H257-'01_Supuestos'!$F$9))-((('01_Supuestos'!L31*$I257)*'01_Supuestos'!$F$11*($H257-'01_Supuestos'!$F$9))*'01_Supuestos'!$F$12)-(('01_Supuestos'!L31*$I257)*'01_Supuestos'!$F$11*$K257)-(IF(('01_Supuestos'!L31*$I257)&gt;0,'01_Supuestos'!$F$15,0)))-($J257*'01_Supuestos'!L33)))*'01_Supuestos'!$F$16)</f>
        <v/>
      </c>
      <c r="AD257" s="109">
        <f>((('01_Supuestos'!M31*$I257)*'01_Supuestos'!$F$11*($H257-'01_Supuestos'!$F$9))-((('01_Supuestos'!M31*$I257)*'01_Supuestos'!$F$11*($H257-'01_Supuestos'!$F$9))*'01_Supuestos'!$F$12)-(('01_Supuestos'!M31*$I257)*'01_Supuestos'!$F$11*$K257)-(IF(('01_Supuestos'!M31*$I257)&gt;0,'01_Supuestos'!$F$15,0)))-((('01_Supuestos'!M31*$I257)*'01_Supuestos'!$F$11*($H257-'01_Supuestos'!$F$9))*'01_Supuestos'!$F$18)-($J257*'01_Supuestos'!M32)-(IF('01_Supuestos'!M30=MAX('01_Supuestos'!$C$30:$M$30),'01_Supuestos'!$F$19,0))-(MAX(0,(((('01_Supuestos'!M31*$I257)*'01_Supuestos'!$F$11*($H257-'01_Supuestos'!$F$9))-((('01_Supuestos'!M31*$I257)*'01_Supuestos'!$F$11*($H257-'01_Supuestos'!$F$9))*'01_Supuestos'!$F$12)-(('01_Supuestos'!M31*$I257)*'01_Supuestos'!$F$11*$K257)-(IF(('01_Supuestos'!M31*$I257)&gt;0,'01_Supuestos'!$F$15,0)))-($J257*'01_Supuestos'!M33)))*'01_Supuestos'!$F$16)</f>
        <v/>
      </c>
      <c r="AE257" s="109">
        <f>0</f>
        <v/>
      </c>
      <c r="AF257" s="109">
        <f>IF(S257&gt;R257,"Appraisal+Decision",IF(S257&lt;R257,"Develop Now","Indiferente"))</f>
        <v/>
      </c>
    </row>
    <row r="258">
      <c r="A258" t="n">
        <v>228</v>
      </c>
      <c r="B258" s="53">
        <f>RAND()</f>
        <v/>
      </c>
      <c r="C258" s="53">
        <f>RAND()</f>
        <v/>
      </c>
      <c r="D258" s="53">
        <f>RAND()</f>
        <v/>
      </c>
      <c r="E258" s="53">
        <f>RAND()</f>
        <v/>
      </c>
      <c r="F258" s="53">
        <f>RAND()</f>
        <v/>
      </c>
      <c r="G258" s="53">
        <f>RAND()</f>
        <v/>
      </c>
      <c r="H258" s="109">
        <f>IF(B258&lt;($B$11-$B$10)/($B$12-$B$10), $B$10+SQRT(B258*($B$11-$B$10)*($B$12-$B$10)), $B$12-SQRT((1-B258)*($B$12-$B$11)*($B$12-$B$10)))</f>
        <v/>
      </c>
      <c r="I258" s="53">
        <f>MAX(0.1,NORMINV(C258,$B$13,$B$14))</f>
        <v/>
      </c>
      <c r="J258" s="109">
        <f>'01_Supuestos'!$F$13*MAX(0.65,NORMINV(D258,1,$B$15))</f>
        <v/>
      </c>
      <c r="K258" s="109">
        <f>'01_Supuestos'!$F$14*MAX(0.6,NORMINV(E258,1,$B$16))</f>
        <v/>
      </c>
      <c r="L258" s="109">
        <f>--(F258&lt;=$B$5)</f>
        <v/>
      </c>
      <c r="M258" s="109">
        <f>IF(L258=1, IF(G258&lt;=$B$6, "+", "-"), IF(G258&lt;=(1-$B$7), "+", "-"))</f>
        <v/>
      </c>
      <c r="N258" s="110">
        <f>IF(M258="+",'05_Bayes_Arbol'!$B$16,'05_Bayes_Arbol'!$B$17)</f>
        <v/>
      </c>
      <c r="O258" s="109">
        <f>SUMPRODUCT(T258:AD258,'01_Supuestos'!$C$34:$M$34)</f>
        <v/>
      </c>
      <c r="P258" s="109">
        <f>N258*O258 + (1-N258)*$B$9</f>
        <v/>
      </c>
      <c r="Q258" s="109">
        <f>--(P258&gt;0)</f>
        <v/>
      </c>
      <c r="R258" s="109">
        <f>IF(L258=1,O258,$B$9)</f>
        <v/>
      </c>
      <c r="S258" s="109">
        <f>-$B$8 + IF(Q258=1, IF(L258=1,O258,$B$9), 0)</f>
        <v/>
      </c>
      <c r="T258" s="109">
        <f>((('01_Supuestos'!C31*$I258)*'01_Supuestos'!$F$11*($H258-'01_Supuestos'!$F$9))-((('01_Supuestos'!C31*$I258)*'01_Supuestos'!$F$11*($H258-'01_Supuestos'!$F$9))*'01_Supuestos'!$F$12)-(('01_Supuestos'!C31*$I258)*'01_Supuestos'!$F$11*$K258)-(IF(('01_Supuestos'!C31*$I258)&gt;0,'01_Supuestos'!$F$15,0)))-((('01_Supuestos'!C31*$I258)*'01_Supuestos'!$F$11*($H258-'01_Supuestos'!$F$9))*'01_Supuestos'!$F$18)-($J258*'01_Supuestos'!C32)-(IF('01_Supuestos'!C30=MAX('01_Supuestos'!$C$30:$M$30),'01_Supuestos'!$F$19,0))-(MAX(0,(((('01_Supuestos'!C31*$I258)*'01_Supuestos'!$F$11*($H258-'01_Supuestos'!$F$9))-((('01_Supuestos'!C31*$I258)*'01_Supuestos'!$F$11*($H258-'01_Supuestos'!$F$9))*'01_Supuestos'!$F$12)-(('01_Supuestos'!C31*$I258)*'01_Supuestos'!$F$11*$K258)-(IF(('01_Supuestos'!C31*$I258)&gt;0,'01_Supuestos'!$F$15,0)))-($J258*'01_Supuestos'!C33)))*'01_Supuestos'!$F$16)</f>
        <v/>
      </c>
      <c r="U258" s="109">
        <f>((('01_Supuestos'!D31*$I258)*'01_Supuestos'!$F$11*($H258-'01_Supuestos'!$F$9))-((('01_Supuestos'!D31*$I258)*'01_Supuestos'!$F$11*($H258-'01_Supuestos'!$F$9))*'01_Supuestos'!$F$12)-(('01_Supuestos'!D31*$I258)*'01_Supuestos'!$F$11*$K258)-(IF(('01_Supuestos'!D31*$I258)&gt;0,'01_Supuestos'!$F$15,0)))-((('01_Supuestos'!D31*$I258)*'01_Supuestos'!$F$11*($H258-'01_Supuestos'!$F$9))*'01_Supuestos'!$F$18)-($J258*'01_Supuestos'!D32)-(IF('01_Supuestos'!D30=MAX('01_Supuestos'!$C$30:$M$30),'01_Supuestos'!$F$19,0))-(MAX(0,(((('01_Supuestos'!D31*$I258)*'01_Supuestos'!$F$11*($H258-'01_Supuestos'!$F$9))-((('01_Supuestos'!D31*$I258)*'01_Supuestos'!$F$11*($H258-'01_Supuestos'!$F$9))*'01_Supuestos'!$F$12)-(('01_Supuestos'!D31*$I258)*'01_Supuestos'!$F$11*$K258)-(IF(('01_Supuestos'!D31*$I258)&gt;0,'01_Supuestos'!$F$15,0)))-($J258*'01_Supuestos'!D33)))*'01_Supuestos'!$F$16)</f>
        <v/>
      </c>
      <c r="V258" s="109">
        <f>((('01_Supuestos'!E31*$I258)*'01_Supuestos'!$F$11*($H258-'01_Supuestos'!$F$9))-((('01_Supuestos'!E31*$I258)*'01_Supuestos'!$F$11*($H258-'01_Supuestos'!$F$9))*'01_Supuestos'!$F$12)-(('01_Supuestos'!E31*$I258)*'01_Supuestos'!$F$11*$K258)-(IF(('01_Supuestos'!E31*$I258)&gt;0,'01_Supuestos'!$F$15,0)))-((('01_Supuestos'!E31*$I258)*'01_Supuestos'!$F$11*($H258-'01_Supuestos'!$F$9))*'01_Supuestos'!$F$18)-($J258*'01_Supuestos'!E32)-(IF('01_Supuestos'!E30=MAX('01_Supuestos'!$C$30:$M$30),'01_Supuestos'!$F$19,0))-(MAX(0,(((('01_Supuestos'!E31*$I258)*'01_Supuestos'!$F$11*($H258-'01_Supuestos'!$F$9))-((('01_Supuestos'!E31*$I258)*'01_Supuestos'!$F$11*($H258-'01_Supuestos'!$F$9))*'01_Supuestos'!$F$12)-(('01_Supuestos'!E31*$I258)*'01_Supuestos'!$F$11*$K258)-(IF(('01_Supuestos'!E31*$I258)&gt;0,'01_Supuestos'!$F$15,0)))-($J258*'01_Supuestos'!E33)))*'01_Supuestos'!$F$16)</f>
        <v/>
      </c>
      <c r="W258" s="109">
        <f>((('01_Supuestos'!F31*$I258)*'01_Supuestos'!$F$11*($H258-'01_Supuestos'!$F$9))-((('01_Supuestos'!F31*$I258)*'01_Supuestos'!$F$11*($H258-'01_Supuestos'!$F$9))*'01_Supuestos'!$F$12)-(('01_Supuestos'!F31*$I258)*'01_Supuestos'!$F$11*$K258)-(IF(('01_Supuestos'!F31*$I258)&gt;0,'01_Supuestos'!$F$15,0)))-((('01_Supuestos'!F31*$I258)*'01_Supuestos'!$F$11*($H258-'01_Supuestos'!$F$9))*'01_Supuestos'!$F$18)-($J258*'01_Supuestos'!F32)-(IF('01_Supuestos'!F30=MAX('01_Supuestos'!$C$30:$M$30),'01_Supuestos'!$F$19,0))-(MAX(0,(((('01_Supuestos'!F31*$I258)*'01_Supuestos'!$F$11*($H258-'01_Supuestos'!$F$9))-((('01_Supuestos'!F31*$I258)*'01_Supuestos'!$F$11*($H258-'01_Supuestos'!$F$9))*'01_Supuestos'!$F$12)-(('01_Supuestos'!F31*$I258)*'01_Supuestos'!$F$11*$K258)-(IF(('01_Supuestos'!F31*$I258)&gt;0,'01_Supuestos'!$F$15,0)))-($J258*'01_Supuestos'!F33)))*'01_Supuestos'!$F$16)</f>
        <v/>
      </c>
      <c r="X258" s="109">
        <f>((('01_Supuestos'!G31*$I258)*'01_Supuestos'!$F$11*($H258-'01_Supuestos'!$F$9))-((('01_Supuestos'!G31*$I258)*'01_Supuestos'!$F$11*($H258-'01_Supuestos'!$F$9))*'01_Supuestos'!$F$12)-(('01_Supuestos'!G31*$I258)*'01_Supuestos'!$F$11*$K258)-(IF(('01_Supuestos'!G31*$I258)&gt;0,'01_Supuestos'!$F$15,0)))-((('01_Supuestos'!G31*$I258)*'01_Supuestos'!$F$11*($H258-'01_Supuestos'!$F$9))*'01_Supuestos'!$F$18)-($J258*'01_Supuestos'!G32)-(IF('01_Supuestos'!G30=MAX('01_Supuestos'!$C$30:$M$30),'01_Supuestos'!$F$19,0))-(MAX(0,(((('01_Supuestos'!G31*$I258)*'01_Supuestos'!$F$11*($H258-'01_Supuestos'!$F$9))-((('01_Supuestos'!G31*$I258)*'01_Supuestos'!$F$11*($H258-'01_Supuestos'!$F$9))*'01_Supuestos'!$F$12)-(('01_Supuestos'!G31*$I258)*'01_Supuestos'!$F$11*$K258)-(IF(('01_Supuestos'!G31*$I258)&gt;0,'01_Supuestos'!$F$15,0)))-($J258*'01_Supuestos'!G33)))*'01_Supuestos'!$F$16)</f>
        <v/>
      </c>
      <c r="Y258" s="109">
        <f>((('01_Supuestos'!H31*$I258)*'01_Supuestos'!$F$11*($H258-'01_Supuestos'!$F$9))-((('01_Supuestos'!H31*$I258)*'01_Supuestos'!$F$11*($H258-'01_Supuestos'!$F$9))*'01_Supuestos'!$F$12)-(('01_Supuestos'!H31*$I258)*'01_Supuestos'!$F$11*$K258)-(IF(('01_Supuestos'!H31*$I258)&gt;0,'01_Supuestos'!$F$15,0)))-((('01_Supuestos'!H31*$I258)*'01_Supuestos'!$F$11*($H258-'01_Supuestos'!$F$9))*'01_Supuestos'!$F$18)-($J258*'01_Supuestos'!H32)-(IF('01_Supuestos'!H30=MAX('01_Supuestos'!$C$30:$M$30),'01_Supuestos'!$F$19,0))-(MAX(0,(((('01_Supuestos'!H31*$I258)*'01_Supuestos'!$F$11*($H258-'01_Supuestos'!$F$9))-((('01_Supuestos'!H31*$I258)*'01_Supuestos'!$F$11*($H258-'01_Supuestos'!$F$9))*'01_Supuestos'!$F$12)-(('01_Supuestos'!H31*$I258)*'01_Supuestos'!$F$11*$K258)-(IF(('01_Supuestos'!H31*$I258)&gt;0,'01_Supuestos'!$F$15,0)))-($J258*'01_Supuestos'!H33)))*'01_Supuestos'!$F$16)</f>
        <v/>
      </c>
      <c r="Z258" s="109">
        <f>((('01_Supuestos'!I31*$I258)*'01_Supuestos'!$F$11*($H258-'01_Supuestos'!$F$9))-((('01_Supuestos'!I31*$I258)*'01_Supuestos'!$F$11*($H258-'01_Supuestos'!$F$9))*'01_Supuestos'!$F$12)-(('01_Supuestos'!I31*$I258)*'01_Supuestos'!$F$11*$K258)-(IF(('01_Supuestos'!I31*$I258)&gt;0,'01_Supuestos'!$F$15,0)))-((('01_Supuestos'!I31*$I258)*'01_Supuestos'!$F$11*($H258-'01_Supuestos'!$F$9))*'01_Supuestos'!$F$18)-($J258*'01_Supuestos'!I32)-(IF('01_Supuestos'!I30=MAX('01_Supuestos'!$C$30:$M$30),'01_Supuestos'!$F$19,0))-(MAX(0,(((('01_Supuestos'!I31*$I258)*'01_Supuestos'!$F$11*($H258-'01_Supuestos'!$F$9))-((('01_Supuestos'!I31*$I258)*'01_Supuestos'!$F$11*($H258-'01_Supuestos'!$F$9))*'01_Supuestos'!$F$12)-(('01_Supuestos'!I31*$I258)*'01_Supuestos'!$F$11*$K258)-(IF(('01_Supuestos'!I31*$I258)&gt;0,'01_Supuestos'!$F$15,0)))-($J258*'01_Supuestos'!I33)))*'01_Supuestos'!$F$16)</f>
        <v/>
      </c>
      <c r="AA258" s="109">
        <f>((('01_Supuestos'!J31*$I258)*'01_Supuestos'!$F$11*($H258-'01_Supuestos'!$F$9))-((('01_Supuestos'!J31*$I258)*'01_Supuestos'!$F$11*($H258-'01_Supuestos'!$F$9))*'01_Supuestos'!$F$12)-(('01_Supuestos'!J31*$I258)*'01_Supuestos'!$F$11*$K258)-(IF(('01_Supuestos'!J31*$I258)&gt;0,'01_Supuestos'!$F$15,0)))-((('01_Supuestos'!J31*$I258)*'01_Supuestos'!$F$11*($H258-'01_Supuestos'!$F$9))*'01_Supuestos'!$F$18)-($J258*'01_Supuestos'!J32)-(IF('01_Supuestos'!J30=MAX('01_Supuestos'!$C$30:$M$30),'01_Supuestos'!$F$19,0))-(MAX(0,(((('01_Supuestos'!J31*$I258)*'01_Supuestos'!$F$11*($H258-'01_Supuestos'!$F$9))-((('01_Supuestos'!J31*$I258)*'01_Supuestos'!$F$11*($H258-'01_Supuestos'!$F$9))*'01_Supuestos'!$F$12)-(('01_Supuestos'!J31*$I258)*'01_Supuestos'!$F$11*$K258)-(IF(('01_Supuestos'!J31*$I258)&gt;0,'01_Supuestos'!$F$15,0)))-($J258*'01_Supuestos'!J33)))*'01_Supuestos'!$F$16)</f>
        <v/>
      </c>
      <c r="AB258" s="109">
        <f>((('01_Supuestos'!K31*$I258)*'01_Supuestos'!$F$11*($H258-'01_Supuestos'!$F$9))-((('01_Supuestos'!K31*$I258)*'01_Supuestos'!$F$11*($H258-'01_Supuestos'!$F$9))*'01_Supuestos'!$F$12)-(('01_Supuestos'!K31*$I258)*'01_Supuestos'!$F$11*$K258)-(IF(('01_Supuestos'!K31*$I258)&gt;0,'01_Supuestos'!$F$15,0)))-((('01_Supuestos'!K31*$I258)*'01_Supuestos'!$F$11*($H258-'01_Supuestos'!$F$9))*'01_Supuestos'!$F$18)-($J258*'01_Supuestos'!K32)-(IF('01_Supuestos'!K30=MAX('01_Supuestos'!$C$30:$M$30),'01_Supuestos'!$F$19,0))-(MAX(0,(((('01_Supuestos'!K31*$I258)*'01_Supuestos'!$F$11*($H258-'01_Supuestos'!$F$9))-((('01_Supuestos'!K31*$I258)*'01_Supuestos'!$F$11*($H258-'01_Supuestos'!$F$9))*'01_Supuestos'!$F$12)-(('01_Supuestos'!K31*$I258)*'01_Supuestos'!$F$11*$K258)-(IF(('01_Supuestos'!K31*$I258)&gt;0,'01_Supuestos'!$F$15,0)))-($J258*'01_Supuestos'!K33)))*'01_Supuestos'!$F$16)</f>
        <v/>
      </c>
      <c r="AC258" s="109">
        <f>((('01_Supuestos'!L31*$I258)*'01_Supuestos'!$F$11*($H258-'01_Supuestos'!$F$9))-((('01_Supuestos'!L31*$I258)*'01_Supuestos'!$F$11*($H258-'01_Supuestos'!$F$9))*'01_Supuestos'!$F$12)-(('01_Supuestos'!L31*$I258)*'01_Supuestos'!$F$11*$K258)-(IF(('01_Supuestos'!L31*$I258)&gt;0,'01_Supuestos'!$F$15,0)))-((('01_Supuestos'!L31*$I258)*'01_Supuestos'!$F$11*($H258-'01_Supuestos'!$F$9))*'01_Supuestos'!$F$18)-($J258*'01_Supuestos'!L32)-(IF('01_Supuestos'!L30=MAX('01_Supuestos'!$C$30:$M$30),'01_Supuestos'!$F$19,0))-(MAX(0,(((('01_Supuestos'!L31*$I258)*'01_Supuestos'!$F$11*($H258-'01_Supuestos'!$F$9))-((('01_Supuestos'!L31*$I258)*'01_Supuestos'!$F$11*($H258-'01_Supuestos'!$F$9))*'01_Supuestos'!$F$12)-(('01_Supuestos'!L31*$I258)*'01_Supuestos'!$F$11*$K258)-(IF(('01_Supuestos'!L31*$I258)&gt;0,'01_Supuestos'!$F$15,0)))-($J258*'01_Supuestos'!L33)))*'01_Supuestos'!$F$16)</f>
        <v/>
      </c>
      <c r="AD258" s="109">
        <f>((('01_Supuestos'!M31*$I258)*'01_Supuestos'!$F$11*($H258-'01_Supuestos'!$F$9))-((('01_Supuestos'!M31*$I258)*'01_Supuestos'!$F$11*($H258-'01_Supuestos'!$F$9))*'01_Supuestos'!$F$12)-(('01_Supuestos'!M31*$I258)*'01_Supuestos'!$F$11*$K258)-(IF(('01_Supuestos'!M31*$I258)&gt;0,'01_Supuestos'!$F$15,0)))-((('01_Supuestos'!M31*$I258)*'01_Supuestos'!$F$11*($H258-'01_Supuestos'!$F$9))*'01_Supuestos'!$F$18)-($J258*'01_Supuestos'!M32)-(IF('01_Supuestos'!M30=MAX('01_Supuestos'!$C$30:$M$30),'01_Supuestos'!$F$19,0))-(MAX(0,(((('01_Supuestos'!M31*$I258)*'01_Supuestos'!$F$11*($H258-'01_Supuestos'!$F$9))-((('01_Supuestos'!M31*$I258)*'01_Supuestos'!$F$11*($H258-'01_Supuestos'!$F$9))*'01_Supuestos'!$F$12)-(('01_Supuestos'!M31*$I258)*'01_Supuestos'!$F$11*$K258)-(IF(('01_Supuestos'!M31*$I258)&gt;0,'01_Supuestos'!$F$15,0)))-($J258*'01_Supuestos'!M33)))*'01_Supuestos'!$F$16)</f>
        <v/>
      </c>
      <c r="AE258" s="109">
        <f>0</f>
        <v/>
      </c>
      <c r="AF258" s="109">
        <f>IF(S258&gt;R258,"Appraisal+Decision",IF(S258&lt;R258,"Develop Now","Indiferente"))</f>
        <v/>
      </c>
    </row>
    <row r="259">
      <c r="A259" t="n">
        <v>229</v>
      </c>
      <c r="B259" s="53">
        <f>RAND()</f>
        <v/>
      </c>
      <c r="C259" s="53">
        <f>RAND()</f>
        <v/>
      </c>
      <c r="D259" s="53">
        <f>RAND()</f>
        <v/>
      </c>
      <c r="E259" s="53">
        <f>RAND()</f>
        <v/>
      </c>
      <c r="F259" s="53">
        <f>RAND()</f>
        <v/>
      </c>
      <c r="G259" s="53">
        <f>RAND()</f>
        <v/>
      </c>
      <c r="H259" s="109">
        <f>IF(B259&lt;($B$11-$B$10)/($B$12-$B$10), $B$10+SQRT(B259*($B$11-$B$10)*($B$12-$B$10)), $B$12-SQRT((1-B259)*($B$12-$B$11)*($B$12-$B$10)))</f>
        <v/>
      </c>
      <c r="I259" s="53">
        <f>MAX(0.1,NORMINV(C259,$B$13,$B$14))</f>
        <v/>
      </c>
      <c r="J259" s="109">
        <f>'01_Supuestos'!$F$13*MAX(0.65,NORMINV(D259,1,$B$15))</f>
        <v/>
      </c>
      <c r="K259" s="109">
        <f>'01_Supuestos'!$F$14*MAX(0.6,NORMINV(E259,1,$B$16))</f>
        <v/>
      </c>
      <c r="L259" s="109">
        <f>--(F259&lt;=$B$5)</f>
        <v/>
      </c>
      <c r="M259" s="109">
        <f>IF(L259=1, IF(G259&lt;=$B$6, "+", "-"), IF(G259&lt;=(1-$B$7), "+", "-"))</f>
        <v/>
      </c>
      <c r="N259" s="110">
        <f>IF(M259="+",'05_Bayes_Arbol'!$B$16,'05_Bayes_Arbol'!$B$17)</f>
        <v/>
      </c>
      <c r="O259" s="109">
        <f>SUMPRODUCT(T259:AD259,'01_Supuestos'!$C$34:$M$34)</f>
        <v/>
      </c>
      <c r="P259" s="109">
        <f>N259*O259 + (1-N259)*$B$9</f>
        <v/>
      </c>
      <c r="Q259" s="109">
        <f>--(P259&gt;0)</f>
        <v/>
      </c>
      <c r="R259" s="109">
        <f>IF(L259=1,O259,$B$9)</f>
        <v/>
      </c>
      <c r="S259" s="109">
        <f>-$B$8 + IF(Q259=1, IF(L259=1,O259,$B$9), 0)</f>
        <v/>
      </c>
      <c r="T259" s="109">
        <f>((('01_Supuestos'!C31*$I259)*'01_Supuestos'!$F$11*($H259-'01_Supuestos'!$F$9))-((('01_Supuestos'!C31*$I259)*'01_Supuestos'!$F$11*($H259-'01_Supuestos'!$F$9))*'01_Supuestos'!$F$12)-(('01_Supuestos'!C31*$I259)*'01_Supuestos'!$F$11*$K259)-(IF(('01_Supuestos'!C31*$I259)&gt;0,'01_Supuestos'!$F$15,0)))-((('01_Supuestos'!C31*$I259)*'01_Supuestos'!$F$11*($H259-'01_Supuestos'!$F$9))*'01_Supuestos'!$F$18)-($J259*'01_Supuestos'!C32)-(IF('01_Supuestos'!C30=MAX('01_Supuestos'!$C$30:$M$30),'01_Supuestos'!$F$19,0))-(MAX(0,(((('01_Supuestos'!C31*$I259)*'01_Supuestos'!$F$11*($H259-'01_Supuestos'!$F$9))-((('01_Supuestos'!C31*$I259)*'01_Supuestos'!$F$11*($H259-'01_Supuestos'!$F$9))*'01_Supuestos'!$F$12)-(('01_Supuestos'!C31*$I259)*'01_Supuestos'!$F$11*$K259)-(IF(('01_Supuestos'!C31*$I259)&gt;0,'01_Supuestos'!$F$15,0)))-($J259*'01_Supuestos'!C33)))*'01_Supuestos'!$F$16)</f>
        <v/>
      </c>
      <c r="U259" s="109">
        <f>((('01_Supuestos'!D31*$I259)*'01_Supuestos'!$F$11*($H259-'01_Supuestos'!$F$9))-((('01_Supuestos'!D31*$I259)*'01_Supuestos'!$F$11*($H259-'01_Supuestos'!$F$9))*'01_Supuestos'!$F$12)-(('01_Supuestos'!D31*$I259)*'01_Supuestos'!$F$11*$K259)-(IF(('01_Supuestos'!D31*$I259)&gt;0,'01_Supuestos'!$F$15,0)))-((('01_Supuestos'!D31*$I259)*'01_Supuestos'!$F$11*($H259-'01_Supuestos'!$F$9))*'01_Supuestos'!$F$18)-($J259*'01_Supuestos'!D32)-(IF('01_Supuestos'!D30=MAX('01_Supuestos'!$C$30:$M$30),'01_Supuestos'!$F$19,0))-(MAX(0,(((('01_Supuestos'!D31*$I259)*'01_Supuestos'!$F$11*($H259-'01_Supuestos'!$F$9))-((('01_Supuestos'!D31*$I259)*'01_Supuestos'!$F$11*($H259-'01_Supuestos'!$F$9))*'01_Supuestos'!$F$12)-(('01_Supuestos'!D31*$I259)*'01_Supuestos'!$F$11*$K259)-(IF(('01_Supuestos'!D31*$I259)&gt;0,'01_Supuestos'!$F$15,0)))-($J259*'01_Supuestos'!D33)))*'01_Supuestos'!$F$16)</f>
        <v/>
      </c>
      <c r="V259" s="109">
        <f>((('01_Supuestos'!E31*$I259)*'01_Supuestos'!$F$11*($H259-'01_Supuestos'!$F$9))-((('01_Supuestos'!E31*$I259)*'01_Supuestos'!$F$11*($H259-'01_Supuestos'!$F$9))*'01_Supuestos'!$F$12)-(('01_Supuestos'!E31*$I259)*'01_Supuestos'!$F$11*$K259)-(IF(('01_Supuestos'!E31*$I259)&gt;0,'01_Supuestos'!$F$15,0)))-((('01_Supuestos'!E31*$I259)*'01_Supuestos'!$F$11*($H259-'01_Supuestos'!$F$9))*'01_Supuestos'!$F$18)-($J259*'01_Supuestos'!E32)-(IF('01_Supuestos'!E30=MAX('01_Supuestos'!$C$30:$M$30),'01_Supuestos'!$F$19,0))-(MAX(0,(((('01_Supuestos'!E31*$I259)*'01_Supuestos'!$F$11*($H259-'01_Supuestos'!$F$9))-((('01_Supuestos'!E31*$I259)*'01_Supuestos'!$F$11*($H259-'01_Supuestos'!$F$9))*'01_Supuestos'!$F$12)-(('01_Supuestos'!E31*$I259)*'01_Supuestos'!$F$11*$K259)-(IF(('01_Supuestos'!E31*$I259)&gt;0,'01_Supuestos'!$F$15,0)))-($J259*'01_Supuestos'!E33)))*'01_Supuestos'!$F$16)</f>
        <v/>
      </c>
      <c r="W259" s="109">
        <f>((('01_Supuestos'!F31*$I259)*'01_Supuestos'!$F$11*($H259-'01_Supuestos'!$F$9))-((('01_Supuestos'!F31*$I259)*'01_Supuestos'!$F$11*($H259-'01_Supuestos'!$F$9))*'01_Supuestos'!$F$12)-(('01_Supuestos'!F31*$I259)*'01_Supuestos'!$F$11*$K259)-(IF(('01_Supuestos'!F31*$I259)&gt;0,'01_Supuestos'!$F$15,0)))-((('01_Supuestos'!F31*$I259)*'01_Supuestos'!$F$11*($H259-'01_Supuestos'!$F$9))*'01_Supuestos'!$F$18)-($J259*'01_Supuestos'!F32)-(IF('01_Supuestos'!F30=MAX('01_Supuestos'!$C$30:$M$30),'01_Supuestos'!$F$19,0))-(MAX(0,(((('01_Supuestos'!F31*$I259)*'01_Supuestos'!$F$11*($H259-'01_Supuestos'!$F$9))-((('01_Supuestos'!F31*$I259)*'01_Supuestos'!$F$11*($H259-'01_Supuestos'!$F$9))*'01_Supuestos'!$F$12)-(('01_Supuestos'!F31*$I259)*'01_Supuestos'!$F$11*$K259)-(IF(('01_Supuestos'!F31*$I259)&gt;0,'01_Supuestos'!$F$15,0)))-($J259*'01_Supuestos'!F33)))*'01_Supuestos'!$F$16)</f>
        <v/>
      </c>
      <c r="X259" s="109">
        <f>((('01_Supuestos'!G31*$I259)*'01_Supuestos'!$F$11*($H259-'01_Supuestos'!$F$9))-((('01_Supuestos'!G31*$I259)*'01_Supuestos'!$F$11*($H259-'01_Supuestos'!$F$9))*'01_Supuestos'!$F$12)-(('01_Supuestos'!G31*$I259)*'01_Supuestos'!$F$11*$K259)-(IF(('01_Supuestos'!G31*$I259)&gt;0,'01_Supuestos'!$F$15,0)))-((('01_Supuestos'!G31*$I259)*'01_Supuestos'!$F$11*($H259-'01_Supuestos'!$F$9))*'01_Supuestos'!$F$18)-($J259*'01_Supuestos'!G32)-(IF('01_Supuestos'!G30=MAX('01_Supuestos'!$C$30:$M$30),'01_Supuestos'!$F$19,0))-(MAX(0,(((('01_Supuestos'!G31*$I259)*'01_Supuestos'!$F$11*($H259-'01_Supuestos'!$F$9))-((('01_Supuestos'!G31*$I259)*'01_Supuestos'!$F$11*($H259-'01_Supuestos'!$F$9))*'01_Supuestos'!$F$12)-(('01_Supuestos'!G31*$I259)*'01_Supuestos'!$F$11*$K259)-(IF(('01_Supuestos'!G31*$I259)&gt;0,'01_Supuestos'!$F$15,0)))-($J259*'01_Supuestos'!G33)))*'01_Supuestos'!$F$16)</f>
        <v/>
      </c>
      <c r="Y259" s="109">
        <f>((('01_Supuestos'!H31*$I259)*'01_Supuestos'!$F$11*($H259-'01_Supuestos'!$F$9))-((('01_Supuestos'!H31*$I259)*'01_Supuestos'!$F$11*($H259-'01_Supuestos'!$F$9))*'01_Supuestos'!$F$12)-(('01_Supuestos'!H31*$I259)*'01_Supuestos'!$F$11*$K259)-(IF(('01_Supuestos'!H31*$I259)&gt;0,'01_Supuestos'!$F$15,0)))-((('01_Supuestos'!H31*$I259)*'01_Supuestos'!$F$11*($H259-'01_Supuestos'!$F$9))*'01_Supuestos'!$F$18)-($J259*'01_Supuestos'!H32)-(IF('01_Supuestos'!H30=MAX('01_Supuestos'!$C$30:$M$30),'01_Supuestos'!$F$19,0))-(MAX(0,(((('01_Supuestos'!H31*$I259)*'01_Supuestos'!$F$11*($H259-'01_Supuestos'!$F$9))-((('01_Supuestos'!H31*$I259)*'01_Supuestos'!$F$11*($H259-'01_Supuestos'!$F$9))*'01_Supuestos'!$F$12)-(('01_Supuestos'!H31*$I259)*'01_Supuestos'!$F$11*$K259)-(IF(('01_Supuestos'!H31*$I259)&gt;0,'01_Supuestos'!$F$15,0)))-($J259*'01_Supuestos'!H33)))*'01_Supuestos'!$F$16)</f>
        <v/>
      </c>
      <c r="Z259" s="109">
        <f>((('01_Supuestos'!I31*$I259)*'01_Supuestos'!$F$11*($H259-'01_Supuestos'!$F$9))-((('01_Supuestos'!I31*$I259)*'01_Supuestos'!$F$11*($H259-'01_Supuestos'!$F$9))*'01_Supuestos'!$F$12)-(('01_Supuestos'!I31*$I259)*'01_Supuestos'!$F$11*$K259)-(IF(('01_Supuestos'!I31*$I259)&gt;0,'01_Supuestos'!$F$15,0)))-((('01_Supuestos'!I31*$I259)*'01_Supuestos'!$F$11*($H259-'01_Supuestos'!$F$9))*'01_Supuestos'!$F$18)-($J259*'01_Supuestos'!I32)-(IF('01_Supuestos'!I30=MAX('01_Supuestos'!$C$30:$M$30),'01_Supuestos'!$F$19,0))-(MAX(0,(((('01_Supuestos'!I31*$I259)*'01_Supuestos'!$F$11*($H259-'01_Supuestos'!$F$9))-((('01_Supuestos'!I31*$I259)*'01_Supuestos'!$F$11*($H259-'01_Supuestos'!$F$9))*'01_Supuestos'!$F$12)-(('01_Supuestos'!I31*$I259)*'01_Supuestos'!$F$11*$K259)-(IF(('01_Supuestos'!I31*$I259)&gt;0,'01_Supuestos'!$F$15,0)))-($J259*'01_Supuestos'!I33)))*'01_Supuestos'!$F$16)</f>
        <v/>
      </c>
      <c r="AA259" s="109">
        <f>((('01_Supuestos'!J31*$I259)*'01_Supuestos'!$F$11*($H259-'01_Supuestos'!$F$9))-((('01_Supuestos'!J31*$I259)*'01_Supuestos'!$F$11*($H259-'01_Supuestos'!$F$9))*'01_Supuestos'!$F$12)-(('01_Supuestos'!J31*$I259)*'01_Supuestos'!$F$11*$K259)-(IF(('01_Supuestos'!J31*$I259)&gt;0,'01_Supuestos'!$F$15,0)))-((('01_Supuestos'!J31*$I259)*'01_Supuestos'!$F$11*($H259-'01_Supuestos'!$F$9))*'01_Supuestos'!$F$18)-($J259*'01_Supuestos'!J32)-(IF('01_Supuestos'!J30=MAX('01_Supuestos'!$C$30:$M$30),'01_Supuestos'!$F$19,0))-(MAX(0,(((('01_Supuestos'!J31*$I259)*'01_Supuestos'!$F$11*($H259-'01_Supuestos'!$F$9))-((('01_Supuestos'!J31*$I259)*'01_Supuestos'!$F$11*($H259-'01_Supuestos'!$F$9))*'01_Supuestos'!$F$12)-(('01_Supuestos'!J31*$I259)*'01_Supuestos'!$F$11*$K259)-(IF(('01_Supuestos'!J31*$I259)&gt;0,'01_Supuestos'!$F$15,0)))-($J259*'01_Supuestos'!J33)))*'01_Supuestos'!$F$16)</f>
        <v/>
      </c>
      <c r="AB259" s="109">
        <f>((('01_Supuestos'!K31*$I259)*'01_Supuestos'!$F$11*($H259-'01_Supuestos'!$F$9))-((('01_Supuestos'!K31*$I259)*'01_Supuestos'!$F$11*($H259-'01_Supuestos'!$F$9))*'01_Supuestos'!$F$12)-(('01_Supuestos'!K31*$I259)*'01_Supuestos'!$F$11*$K259)-(IF(('01_Supuestos'!K31*$I259)&gt;0,'01_Supuestos'!$F$15,0)))-((('01_Supuestos'!K31*$I259)*'01_Supuestos'!$F$11*($H259-'01_Supuestos'!$F$9))*'01_Supuestos'!$F$18)-($J259*'01_Supuestos'!K32)-(IF('01_Supuestos'!K30=MAX('01_Supuestos'!$C$30:$M$30),'01_Supuestos'!$F$19,0))-(MAX(0,(((('01_Supuestos'!K31*$I259)*'01_Supuestos'!$F$11*($H259-'01_Supuestos'!$F$9))-((('01_Supuestos'!K31*$I259)*'01_Supuestos'!$F$11*($H259-'01_Supuestos'!$F$9))*'01_Supuestos'!$F$12)-(('01_Supuestos'!K31*$I259)*'01_Supuestos'!$F$11*$K259)-(IF(('01_Supuestos'!K31*$I259)&gt;0,'01_Supuestos'!$F$15,0)))-($J259*'01_Supuestos'!K33)))*'01_Supuestos'!$F$16)</f>
        <v/>
      </c>
      <c r="AC259" s="109">
        <f>((('01_Supuestos'!L31*$I259)*'01_Supuestos'!$F$11*($H259-'01_Supuestos'!$F$9))-((('01_Supuestos'!L31*$I259)*'01_Supuestos'!$F$11*($H259-'01_Supuestos'!$F$9))*'01_Supuestos'!$F$12)-(('01_Supuestos'!L31*$I259)*'01_Supuestos'!$F$11*$K259)-(IF(('01_Supuestos'!L31*$I259)&gt;0,'01_Supuestos'!$F$15,0)))-((('01_Supuestos'!L31*$I259)*'01_Supuestos'!$F$11*($H259-'01_Supuestos'!$F$9))*'01_Supuestos'!$F$18)-($J259*'01_Supuestos'!L32)-(IF('01_Supuestos'!L30=MAX('01_Supuestos'!$C$30:$M$30),'01_Supuestos'!$F$19,0))-(MAX(0,(((('01_Supuestos'!L31*$I259)*'01_Supuestos'!$F$11*($H259-'01_Supuestos'!$F$9))-((('01_Supuestos'!L31*$I259)*'01_Supuestos'!$F$11*($H259-'01_Supuestos'!$F$9))*'01_Supuestos'!$F$12)-(('01_Supuestos'!L31*$I259)*'01_Supuestos'!$F$11*$K259)-(IF(('01_Supuestos'!L31*$I259)&gt;0,'01_Supuestos'!$F$15,0)))-($J259*'01_Supuestos'!L33)))*'01_Supuestos'!$F$16)</f>
        <v/>
      </c>
      <c r="AD259" s="109">
        <f>((('01_Supuestos'!M31*$I259)*'01_Supuestos'!$F$11*($H259-'01_Supuestos'!$F$9))-((('01_Supuestos'!M31*$I259)*'01_Supuestos'!$F$11*($H259-'01_Supuestos'!$F$9))*'01_Supuestos'!$F$12)-(('01_Supuestos'!M31*$I259)*'01_Supuestos'!$F$11*$K259)-(IF(('01_Supuestos'!M31*$I259)&gt;0,'01_Supuestos'!$F$15,0)))-((('01_Supuestos'!M31*$I259)*'01_Supuestos'!$F$11*($H259-'01_Supuestos'!$F$9))*'01_Supuestos'!$F$18)-($J259*'01_Supuestos'!M32)-(IF('01_Supuestos'!M30=MAX('01_Supuestos'!$C$30:$M$30),'01_Supuestos'!$F$19,0))-(MAX(0,(((('01_Supuestos'!M31*$I259)*'01_Supuestos'!$F$11*($H259-'01_Supuestos'!$F$9))-((('01_Supuestos'!M31*$I259)*'01_Supuestos'!$F$11*($H259-'01_Supuestos'!$F$9))*'01_Supuestos'!$F$12)-(('01_Supuestos'!M31*$I259)*'01_Supuestos'!$F$11*$K259)-(IF(('01_Supuestos'!M31*$I259)&gt;0,'01_Supuestos'!$F$15,0)))-($J259*'01_Supuestos'!M33)))*'01_Supuestos'!$F$16)</f>
        <v/>
      </c>
      <c r="AE259" s="109">
        <f>0</f>
        <v/>
      </c>
      <c r="AF259" s="109">
        <f>IF(S259&gt;R259,"Appraisal+Decision",IF(S259&lt;R259,"Develop Now","Indiferente"))</f>
        <v/>
      </c>
    </row>
    <row r="260">
      <c r="A260" t="n">
        <v>230</v>
      </c>
      <c r="B260" s="53">
        <f>RAND()</f>
        <v/>
      </c>
      <c r="C260" s="53">
        <f>RAND()</f>
        <v/>
      </c>
      <c r="D260" s="53">
        <f>RAND()</f>
        <v/>
      </c>
      <c r="E260" s="53">
        <f>RAND()</f>
        <v/>
      </c>
      <c r="F260" s="53">
        <f>RAND()</f>
        <v/>
      </c>
      <c r="G260" s="53">
        <f>RAND()</f>
        <v/>
      </c>
      <c r="H260" s="109">
        <f>IF(B260&lt;($B$11-$B$10)/($B$12-$B$10), $B$10+SQRT(B260*($B$11-$B$10)*($B$12-$B$10)), $B$12-SQRT((1-B260)*($B$12-$B$11)*($B$12-$B$10)))</f>
        <v/>
      </c>
      <c r="I260" s="53">
        <f>MAX(0.1,NORMINV(C260,$B$13,$B$14))</f>
        <v/>
      </c>
      <c r="J260" s="109">
        <f>'01_Supuestos'!$F$13*MAX(0.65,NORMINV(D260,1,$B$15))</f>
        <v/>
      </c>
      <c r="K260" s="109">
        <f>'01_Supuestos'!$F$14*MAX(0.6,NORMINV(E260,1,$B$16))</f>
        <v/>
      </c>
      <c r="L260" s="109">
        <f>--(F260&lt;=$B$5)</f>
        <v/>
      </c>
      <c r="M260" s="109">
        <f>IF(L260=1, IF(G260&lt;=$B$6, "+", "-"), IF(G260&lt;=(1-$B$7), "+", "-"))</f>
        <v/>
      </c>
      <c r="N260" s="110">
        <f>IF(M260="+",'05_Bayes_Arbol'!$B$16,'05_Bayes_Arbol'!$B$17)</f>
        <v/>
      </c>
      <c r="O260" s="109">
        <f>SUMPRODUCT(T260:AD260,'01_Supuestos'!$C$34:$M$34)</f>
        <v/>
      </c>
      <c r="P260" s="109">
        <f>N260*O260 + (1-N260)*$B$9</f>
        <v/>
      </c>
      <c r="Q260" s="109">
        <f>--(P260&gt;0)</f>
        <v/>
      </c>
      <c r="R260" s="109">
        <f>IF(L260=1,O260,$B$9)</f>
        <v/>
      </c>
      <c r="S260" s="109">
        <f>-$B$8 + IF(Q260=1, IF(L260=1,O260,$B$9), 0)</f>
        <v/>
      </c>
      <c r="T260" s="109">
        <f>((('01_Supuestos'!C31*$I260)*'01_Supuestos'!$F$11*($H260-'01_Supuestos'!$F$9))-((('01_Supuestos'!C31*$I260)*'01_Supuestos'!$F$11*($H260-'01_Supuestos'!$F$9))*'01_Supuestos'!$F$12)-(('01_Supuestos'!C31*$I260)*'01_Supuestos'!$F$11*$K260)-(IF(('01_Supuestos'!C31*$I260)&gt;0,'01_Supuestos'!$F$15,0)))-((('01_Supuestos'!C31*$I260)*'01_Supuestos'!$F$11*($H260-'01_Supuestos'!$F$9))*'01_Supuestos'!$F$18)-($J260*'01_Supuestos'!C32)-(IF('01_Supuestos'!C30=MAX('01_Supuestos'!$C$30:$M$30),'01_Supuestos'!$F$19,0))-(MAX(0,(((('01_Supuestos'!C31*$I260)*'01_Supuestos'!$F$11*($H260-'01_Supuestos'!$F$9))-((('01_Supuestos'!C31*$I260)*'01_Supuestos'!$F$11*($H260-'01_Supuestos'!$F$9))*'01_Supuestos'!$F$12)-(('01_Supuestos'!C31*$I260)*'01_Supuestos'!$F$11*$K260)-(IF(('01_Supuestos'!C31*$I260)&gt;0,'01_Supuestos'!$F$15,0)))-($J260*'01_Supuestos'!C33)))*'01_Supuestos'!$F$16)</f>
        <v/>
      </c>
      <c r="U260" s="109">
        <f>((('01_Supuestos'!D31*$I260)*'01_Supuestos'!$F$11*($H260-'01_Supuestos'!$F$9))-((('01_Supuestos'!D31*$I260)*'01_Supuestos'!$F$11*($H260-'01_Supuestos'!$F$9))*'01_Supuestos'!$F$12)-(('01_Supuestos'!D31*$I260)*'01_Supuestos'!$F$11*$K260)-(IF(('01_Supuestos'!D31*$I260)&gt;0,'01_Supuestos'!$F$15,0)))-((('01_Supuestos'!D31*$I260)*'01_Supuestos'!$F$11*($H260-'01_Supuestos'!$F$9))*'01_Supuestos'!$F$18)-($J260*'01_Supuestos'!D32)-(IF('01_Supuestos'!D30=MAX('01_Supuestos'!$C$30:$M$30),'01_Supuestos'!$F$19,0))-(MAX(0,(((('01_Supuestos'!D31*$I260)*'01_Supuestos'!$F$11*($H260-'01_Supuestos'!$F$9))-((('01_Supuestos'!D31*$I260)*'01_Supuestos'!$F$11*($H260-'01_Supuestos'!$F$9))*'01_Supuestos'!$F$12)-(('01_Supuestos'!D31*$I260)*'01_Supuestos'!$F$11*$K260)-(IF(('01_Supuestos'!D31*$I260)&gt;0,'01_Supuestos'!$F$15,0)))-($J260*'01_Supuestos'!D33)))*'01_Supuestos'!$F$16)</f>
        <v/>
      </c>
      <c r="V260" s="109">
        <f>((('01_Supuestos'!E31*$I260)*'01_Supuestos'!$F$11*($H260-'01_Supuestos'!$F$9))-((('01_Supuestos'!E31*$I260)*'01_Supuestos'!$F$11*($H260-'01_Supuestos'!$F$9))*'01_Supuestos'!$F$12)-(('01_Supuestos'!E31*$I260)*'01_Supuestos'!$F$11*$K260)-(IF(('01_Supuestos'!E31*$I260)&gt;0,'01_Supuestos'!$F$15,0)))-((('01_Supuestos'!E31*$I260)*'01_Supuestos'!$F$11*($H260-'01_Supuestos'!$F$9))*'01_Supuestos'!$F$18)-($J260*'01_Supuestos'!E32)-(IF('01_Supuestos'!E30=MAX('01_Supuestos'!$C$30:$M$30),'01_Supuestos'!$F$19,0))-(MAX(0,(((('01_Supuestos'!E31*$I260)*'01_Supuestos'!$F$11*($H260-'01_Supuestos'!$F$9))-((('01_Supuestos'!E31*$I260)*'01_Supuestos'!$F$11*($H260-'01_Supuestos'!$F$9))*'01_Supuestos'!$F$12)-(('01_Supuestos'!E31*$I260)*'01_Supuestos'!$F$11*$K260)-(IF(('01_Supuestos'!E31*$I260)&gt;0,'01_Supuestos'!$F$15,0)))-($J260*'01_Supuestos'!E33)))*'01_Supuestos'!$F$16)</f>
        <v/>
      </c>
      <c r="W260" s="109">
        <f>((('01_Supuestos'!F31*$I260)*'01_Supuestos'!$F$11*($H260-'01_Supuestos'!$F$9))-((('01_Supuestos'!F31*$I260)*'01_Supuestos'!$F$11*($H260-'01_Supuestos'!$F$9))*'01_Supuestos'!$F$12)-(('01_Supuestos'!F31*$I260)*'01_Supuestos'!$F$11*$K260)-(IF(('01_Supuestos'!F31*$I260)&gt;0,'01_Supuestos'!$F$15,0)))-((('01_Supuestos'!F31*$I260)*'01_Supuestos'!$F$11*($H260-'01_Supuestos'!$F$9))*'01_Supuestos'!$F$18)-($J260*'01_Supuestos'!F32)-(IF('01_Supuestos'!F30=MAX('01_Supuestos'!$C$30:$M$30),'01_Supuestos'!$F$19,0))-(MAX(0,(((('01_Supuestos'!F31*$I260)*'01_Supuestos'!$F$11*($H260-'01_Supuestos'!$F$9))-((('01_Supuestos'!F31*$I260)*'01_Supuestos'!$F$11*($H260-'01_Supuestos'!$F$9))*'01_Supuestos'!$F$12)-(('01_Supuestos'!F31*$I260)*'01_Supuestos'!$F$11*$K260)-(IF(('01_Supuestos'!F31*$I260)&gt;0,'01_Supuestos'!$F$15,0)))-($J260*'01_Supuestos'!F33)))*'01_Supuestos'!$F$16)</f>
        <v/>
      </c>
      <c r="X260" s="109">
        <f>((('01_Supuestos'!G31*$I260)*'01_Supuestos'!$F$11*($H260-'01_Supuestos'!$F$9))-((('01_Supuestos'!G31*$I260)*'01_Supuestos'!$F$11*($H260-'01_Supuestos'!$F$9))*'01_Supuestos'!$F$12)-(('01_Supuestos'!G31*$I260)*'01_Supuestos'!$F$11*$K260)-(IF(('01_Supuestos'!G31*$I260)&gt;0,'01_Supuestos'!$F$15,0)))-((('01_Supuestos'!G31*$I260)*'01_Supuestos'!$F$11*($H260-'01_Supuestos'!$F$9))*'01_Supuestos'!$F$18)-($J260*'01_Supuestos'!G32)-(IF('01_Supuestos'!G30=MAX('01_Supuestos'!$C$30:$M$30),'01_Supuestos'!$F$19,0))-(MAX(0,(((('01_Supuestos'!G31*$I260)*'01_Supuestos'!$F$11*($H260-'01_Supuestos'!$F$9))-((('01_Supuestos'!G31*$I260)*'01_Supuestos'!$F$11*($H260-'01_Supuestos'!$F$9))*'01_Supuestos'!$F$12)-(('01_Supuestos'!G31*$I260)*'01_Supuestos'!$F$11*$K260)-(IF(('01_Supuestos'!G31*$I260)&gt;0,'01_Supuestos'!$F$15,0)))-($J260*'01_Supuestos'!G33)))*'01_Supuestos'!$F$16)</f>
        <v/>
      </c>
      <c r="Y260" s="109">
        <f>((('01_Supuestos'!H31*$I260)*'01_Supuestos'!$F$11*($H260-'01_Supuestos'!$F$9))-((('01_Supuestos'!H31*$I260)*'01_Supuestos'!$F$11*($H260-'01_Supuestos'!$F$9))*'01_Supuestos'!$F$12)-(('01_Supuestos'!H31*$I260)*'01_Supuestos'!$F$11*$K260)-(IF(('01_Supuestos'!H31*$I260)&gt;0,'01_Supuestos'!$F$15,0)))-((('01_Supuestos'!H31*$I260)*'01_Supuestos'!$F$11*($H260-'01_Supuestos'!$F$9))*'01_Supuestos'!$F$18)-($J260*'01_Supuestos'!H32)-(IF('01_Supuestos'!H30=MAX('01_Supuestos'!$C$30:$M$30),'01_Supuestos'!$F$19,0))-(MAX(0,(((('01_Supuestos'!H31*$I260)*'01_Supuestos'!$F$11*($H260-'01_Supuestos'!$F$9))-((('01_Supuestos'!H31*$I260)*'01_Supuestos'!$F$11*($H260-'01_Supuestos'!$F$9))*'01_Supuestos'!$F$12)-(('01_Supuestos'!H31*$I260)*'01_Supuestos'!$F$11*$K260)-(IF(('01_Supuestos'!H31*$I260)&gt;0,'01_Supuestos'!$F$15,0)))-($J260*'01_Supuestos'!H33)))*'01_Supuestos'!$F$16)</f>
        <v/>
      </c>
      <c r="Z260" s="109">
        <f>((('01_Supuestos'!I31*$I260)*'01_Supuestos'!$F$11*($H260-'01_Supuestos'!$F$9))-((('01_Supuestos'!I31*$I260)*'01_Supuestos'!$F$11*($H260-'01_Supuestos'!$F$9))*'01_Supuestos'!$F$12)-(('01_Supuestos'!I31*$I260)*'01_Supuestos'!$F$11*$K260)-(IF(('01_Supuestos'!I31*$I260)&gt;0,'01_Supuestos'!$F$15,0)))-((('01_Supuestos'!I31*$I260)*'01_Supuestos'!$F$11*($H260-'01_Supuestos'!$F$9))*'01_Supuestos'!$F$18)-($J260*'01_Supuestos'!I32)-(IF('01_Supuestos'!I30=MAX('01_Supuestos'!$C$30:$M$30),'01_Supuestos'!$F$19,0))-(MAX(0,(((('01_Supuestos'!I31*$I260)*'01_Supuestos'!$F$11*($H260-'01_Supuestos'!$F$9))-((('01_Supuestos'!I31*$I260)*'01_Supuestos'!$F$11*($H260-'01_Supuestos'!$F$9))*'01_Supuestos'!$F$12)-(('01_Supuestos'!I31*$I260)*'01_Supuestos'!$F$11*$K260)-(IF(('01_Supuestos'!I31*$I260)&gt;0,'01_Supuestos'!$F$15,0)))-($J260*'01_Supuestos'!I33)))*'01_Supuestos'!$F$16)</f>
        <v/>
      </c>
      <c r="AA260" s="109">
        <f>((('01_Supuestos'!J31*$I260)*'01_Supuestos'!$F$11*($H260-'01_Supuestos'!$F$9))-((('01_Supuestos'!J31*$I260)*'01_Supuestos'!$F$11*($H260-'01_Supuestos'!$F$9))*'01_Supuestos'!$F$12)-(('01_Supuestos'!J31*$I260)*'01_Supuestos'!$F$11*$K260)-(IF(('01_Supuestos'!J31*$I260)&gt;0,'01_Supuestos'!$F$15,0)))-((('01_Supuestos'!J31*$I260)*'01_Supuestos'!$F$11*($H260-'01_Supuestos'!$F$9))*'01_Supuestos'!$F$18)-($J260*'01_Supuestos'!J32)-(IF('01_Supuestos'!J30=MAX('01_Supuestos'!$C$30:$M$30),'01_Supuestos'!$F$19,0))-(MAX(0,(((('01_Supuestos'!J31*$I260)*'01_Supuestos'!$F$11*($H260-'01_Supuestos'!$F$9))-((('01_Supuestos'!J31*$I260)*'01_Supuestos'!$F$11*($H260-'01_Supuestos'!$F$9))*'01_Supuestos'!$F$12)-(('01_Supuestos'!J31*$I260)*'01_Supuestos'!$F$11*$K260)-(IF(('01_Supuestos'!J31*$I260)&gt;0,'01_Supuestos'!$F$15,0)))-($J260*'01_Supuestos'!J33)))*'01_Supuestos'!$F$16)</f>
        <v/>
      </c>
      <c r="AB260" s="109">
        <f>((('01_Supuestos'!K31*$I260)*'01_Supuestos'!$F$11*($H260-'01_Supuestos'!$F$9))-((('01_Supuestos'!K31*$I260)*'01_Supuestos'!$F$11*($H260-'01_Supuestos'!$F$9))*'01_Supuestos'!$F$12)-(('01_Supuestos'!K31*$I260)*'01_Supuestos'!$F$11*$K260)-(IF(('01_Supuestos'!K31*$I260)&gt;0,'01_Supuestos'!$F$15,0)))-((('01_Supuestos'!K31*$I260)*'01_Supuestos'!$F$11*($H260-'01_Supuestos'!$F$9))*'01_Supuestos'!$F$18)-($J260*'01_Supuestos'!K32)-(IF('01_Supuestos'!K30=MAX('01_Supuestos'!$C$30:$M$30),'01_Supuestos'!$F$19,0))-(MAX(0,(((('01_Supuestos'!K31*$I260)*'01_Supuestos'!$F$11*($H260-'01_Supuestos'!$F$9))-((('01_Supuestos'!K31*$I260)*'01_Supuestos'!$F$11*($H260-'01_Supuestos'!$F$9))*'01_Supuestos'!$F$12)-(('01_Supuestos'!K31*$I260)*'01_Supuestos'!$F$11*$K260)-(IF(('01_Supuestos'!K31*$I260)&gt;0,'01_Supuestos'!$F$15,0)))-($J260*'01_Supuestos'!K33)))*'01_Supuestos'!$F$16)</f>
        <v/>
      </c>
      <c r="AC260" s="109">
        <f>((('01_Supuestos'!L31*$I260)*'01_Supuestos'!$F$11*($H260-'01_Supuestos'!$F$9))-((('01_Supuestos'!L31*$I260)*'01_Supuestos'!$F$11*($H260-'01_Supuestos'!$F$9))*'01_Supuestos'!$F$12)-(('01_Supuestos'!L31*$I260)*'01_Supuestos'!$F$11*$K260)-(IF(('01_Supuestos'!L31*$I260)&gt;0,'01_Supuestos'!$F$15,0)))-((('01_Supuestos'!L31*$I260)*'01_Supuestos'!$F$11*($H260-'01_Supuestos'!$F$9))*'01_Supuestos'!$F$18)-($J260*'01_Supuestos'!L32)-(IF('01_Supuestos'!L30=MAX('01_Supuestos'!$C$30:$M$30),'01_Supuestos'!$F$19,0))-(MAX(0,(((('01_Supuestos'!L31*$I260)*'01_Supuestos'!$F$11*($H260-'01_Supuestos'!$F$9))-((('01_Supuestos'!L31*$I260)*'01_Supuestos'!$F$11*($H260-'01_Supuestos'!$F$9))*'01_Supuestos'!$F$12)-(('01_Supuestos'!L31*$I260)*'01_Supuestos'!$F$11*$K260)-(IF(('01_Supuestos'!L31*$I260)&gt;0,'01_Supuestos'!$F$15,0)))-($J260*'01_Supuestos'!L33)))*'01_Supuestos'!$F$16)</f>
        <v/>
      </c>
      <c r="AD260" s="109">
        <f>((('01_Supuestos'!M31*$I260)*'01_Supuestos'!$F$11*($H260-'01_Supuestos'!$F$9))-((('01_Supuestos'!M31*$I260)*'01_Supuestos'!$F$11*($H260-'01_Supuestos'!$F$9))*'01_Supuestos'!$F$12)-(('01_Supuestos'!M31*$I260)*'01_Supuestos'!$F$11*$K260)-(IF(('01_Supuestos'!M31*$I260)&gt;0,'01_Supuestos'!$F$15,0)))-((('01_Supuestos'!M31*$I260)*'01_Supuestos'!$F$11*($H260-'01_Supuestos'!$F$9))*'01_Supuestos'!$F$18)-($J260*'01_Supuestos'!M32)-(IF('01_Supuestos'!M30=MAX('01_Supuestos'!$C$30:$M$30),'01_Supuestos'!$F$19,0))-(MAX(0,(((('01_Supuestos'!M31*$I260)*'01_Supuestos'!$F$11*($H260-'01_Supuestos'!$F$9))-((('01_Supuestos'!M31*$I260)*'01_Supuestos'!$F$11*($H260-'01_Supuestos'!$F$9))*'01_Supuestos'!$F$12)-(('01_Supuestos'!M31*$I260)*'01_Supuestos'!$F$11*$K260)-(IF(('01_Supuestos'!M31*$I260)&gt;0,'01_Supuestos'!$F$15,0)))-($J260*'01_Supuestos'!M33)))*'01_Supuestos'!$F$16)</f>
        <v/>
      </c>
      <c r="AE260" s="109">
        <f>0</f>
        <v/>
      </c>
      <c r="AF260" s="109">
        <f>IF(S260&gt;R260,"Appraisal+Decision",IF(S260&lt;R260,"Develop Now","Indiferente"))</f>
        <v/>
      </c>
    </row>
    <row r="261">
      <c r="A261" t="n">
        <v>231</v>
      </c>
      <c r="B261" s="53">
        <f>RAND()</f>
        <v/>
      </c>
      <c r="C261" s="53">
        <f>RAND()</f>
        <v/>
      </c>
      <c r="D261" s="53">
        <f>RAND()</f>
        <v/>
      </c>
      <c r="E261" s="53">
        <f>RAND()</f>
        <v/>
      </c>
      <c r="F261" s="53">
        <f>RAND()</f>
        <v/>
      </c>
      <c r="G261" s="53">
        <f>RAND()</f>
        <v/>
      </c>
      <c r="H261" s="109">
        <f>IF(B261&lt;($B$11-$B$10)/($B$12-$B$10), $B$10+SQRT(B261*($B$11-$B$10)*($B$12-$B$10)), $B$12-SQRT((1-B261)*($B$12-$B$11)*($B$12-$B$10)))</f>
        <v/>
      </c>
      <c r="I261" s="53">
        <f>MAX(0.1,NORMINV(C261,$B$13,$B$14))</f>
        <v/>
      </c>
      <c r="J261" s="109">
        <f>'01_Supuestos'!$F$13*MAX(0.65,NORMINV(D261,1,$B$15))</f>
        <v/>
      </c>
      <c r="K261" s="109">
        <f>'01_Supuestos'!$F$14*MAX(0.6,NORMINV(E261,1,$B$16))</f>
        <v/>
      </c>
      <c r="L261" s="109">
        <f>--(F261&lt;=$B$5)</f>
        <v/>
      </c>
      <c r="M261" s="109">
        <f>IF(L261=1, IF(G261&lt;=$B$6, "+", "-"), IF(G261&lt;=(1-$B$7), "+", "-"))</f>
        <v/>
      </c>
      <c r="N261" s="110">
        <f>IF(M261="+",'05_Bayes_Arbol'!$B$16,'05_Bayes_Arbol'!$B$17)</f>
        <v/>
      </c>
      <c r="O261" s="109">
        <f>SUMPRODUCT(T261:AD261,'01_Supuestos'!$C$34:$M$34)</f>
        <v/>
      </c>
      <c r="P261" s="109">
        <f>N261*O261 + (1-N261)*$B$9</f>
        <v/>
      </c>
      <c r="Q261" s="109">
        <f>--(P261&gt;0)</f>
        <v/>
      </c>
      <c r="R261" s="109">
        <f>IF(L261=1,O261,$B$9)</f>
        <v/>
      </c>
      <c r="S261" s="109">
        <f>-$B$8 + IF(Q261=1, IF(L261=1,O261,$B$9), 0)</f>
        <v/>
      </c>
      <c r="T261" s="109">
        <f>((('01_Supuestos'!C31*$I261)*'01_Supuestos'!$F$11*($H261-'01_Supuestos'!$F$9))-((('01_Supuestos'!C31*$I261)*'01_Supuestos'!$F$11*($H261-'01_Supuestos'!$F$9))*'01_Supuestos'!$F$12)-(('01_Supuestos'!C31*$I261)*'01_Supuestos'!$F$11*$K261)-(IF(('01_Supuestos'!C31*$I261)&gt;0,'01_Supuestos'!$F$15,0)))-((('01_Supuestos'!C31*$I261)*'01_Supuestos'!$F$11*($H261-'01_Supuestos'!$F$9))*'01_Supuestos'!$F$18)-($J261*'01_Supuestos'!C32)-(IF('01_Supuestos'!C30=MAX('01_Supuestos'!$C$30:$M$30),'01_Supuestos'!$F$19,0))-(MAX(0,(((('01_Supuestos'!C31*$I261)*'01_Supuestos'!$F$11*($H261-'01_Supuestos'!$F$9))-((('01_Supuestos'!C31*$I261)*'01_Supuestos'!$F$11*($H261-'01_Supuestos'!$F$9))*'01_Supuestos'!$F$12)-(('01_Supuestos'!C31*$I261)*'01_Supuestos'!$F$11*$K261)-(IF(('01_Supuestos'!C31*$I261)&gt;0,'01_Supuestos'!$F$15,0)))-($J261*'01_Supuestos'!C33)))*'01_Supuestos'!$F$16)</f>
        <v/>
      </c>
      <c r="U261" s="109">
        <f>((('01_Supuestos'!D31*$I261)*'01_Supuestos'!$F$11*($H261-'01_Supuestos'!$F$9))-((('01_Supuestos'!D31*$I261)*'01_Supuestos'!$F$11*($H261-'01_Supuestos'!$F$9))*'01_Supuestos'!$F$12)-(('01_Supuestos'!D31*$I261)*'01_Supuestos'!$F$11*$K261)-(IF(('01_Supuestos'!D31*$I261)&gt;0,'01_Supuestos'!$F$15,0)))-((('01_Supuestos'!D31*$I261)*'01_Supuestos'!$F$11*($H261-'01_Supuestos'!$F$9))*'01_Supuestos'!$F$18)-($J261*'01_Supuestos'!D32)-(IF('01_Supuestos'!D30=MAX('01_Supuestos'!$C$30:$M$30),'01_Supuestos'!$F$19,0))-(MAX(0,(((('01_Supuestos'!D31*$I261)*'01_Supuestos'!$F$11*($H261-'01_Supuestos'!$F$9))-((('01_Supuestos'!D31*$I261)*'01_Supuestos'!$F$11*($H261-'01_Supuestos'!$F$9))*'01_Supuestos'!$F$12)-(('01_Supuestos'!D31*$I261)*'01_Supuestos'!$F$11*$K261)-(IF(('01_Supuestos'!D31*$I261)&gt;0,'01_Supuestos'!$F$15,0)))-($J261*'01_Supuestos'!D33)))*'01_Supuestos'!$F$16)</f>
        <v/>
      </c>
      <c r="V261" s="109">
        <f>((('01_Supuestos'!E31*$I261)*'01_Supuestos'!$F$11*($H261-'01_Supuestos'!$F$9))-((('01_Supuestos'!E31*$I261)*'01_Supuestos'!$F$11*($H261-'01_Supuestos'!$F$9))*'01_Supuestos'!$F$12)-(('01_Supuestos'!E31*$I261)*'01_Supuestos'!$F$11*$K261)-(IF(('01_Supuestos'!E31*$I261)&gt;0,'01_Supuestos'!$F$15,0)))-((('01_Supuestos'!E31*$I261)*'01_Supuestos'!$F$11*($H261-'01_Supuestos'!$F$9))*'01_Supuestos'!$F$18)-($J261*'01_Supuestos'!E32)-(IF('01_Supuestos'!E30=MAX('01_Supuestos'!$C$30:$M$30),'01_Supuestos'!$F$19,0))-(MAX(0,(((('01_Supuestos'!E31*$I261)*'01_Supuestos'!$F$11*($H261-'01_Supuestos'!$F$9))-((('01_Supuestos'!E31*$I261)*'01_Supuestos'!$F$11*($H261-'01_Supuestos'!$F$9))*'01_Supuestos'!$F$12)-(('01_Supuestos'!E31*$I261)*'01_Supuestos'!$F$11*$K261)-(IF(('01_Supuestos'!E31*$I261)&gt;0,'01_Supuestos'!$F$15,0)))-($J261*'01_Supuestos'!E33)))*'01_Supuestos'!$F$16)</f>
        <v/>
      </c>
      <c r="W261" s="109">
        <f>((('01_Supuestos'!F31*$I261)*'01_Supuestos'!$F$11*($H261-'01_Supuestos'!$F$9))-((('01_Supuestos'!F31*$I261)*'01_Supuestos'!$F$11*($H261-'01_Supuestos'!$F$9))*'01_Supuestos'!$F$12)-(('01_Supuestos'!F31*$I261)*'01_Supuestos'!$F$11*$K261)-(IF(('01_Supuestos'!F31*$I261)&gt;0,'01_Supuestos'!$F$15,0)))-((('01_Supuestos'!F31*$I261)*'01_Supuestos'!$F$11*($H261-'01_Supuestos'!$F$9))*'01_Supuestos'!$F$18)-($J261*'01_Supuestos'!F32)-(IF('01_Supuestos'!F30=MAX('01_Supuestos'!$C$30:$M$30),'01_Supuestos'!$F$19,0))-(MAX(0,(((('01_Supuestos'!F31*$I261)*'01_Supuestos'!$F$11*($H261-'01_Supuestos'!$F$9))-((('01_Supuestos'!F31*$I261)*'01_Supuestos'!$F$11*($H261-'01_Supuestos'!$F$9))*'01_Supuestos'!$F$12)-(('01_Supuestos'!F31*$I261)*'01_Supuestos'!$F$11*$K261)-(IF(('01_Supuestos'!F31*$I261)&gt;0,'01_Supuestos'!$F$15,0)))-($J261*'01_Supuestos'!F33)))*'01_Supuestos'!$F$16)</f>
        <v/>
      </c>
      <c r="X261" s="109">
        <f>((('01_Supuestos'!G31*$I261)*'01_Supuestos'!$F$11*($H261-'01_Supuestos'!$F$9))-((('01_Supuestos'!G31*$I261)*'01_Supuestos'!$F$11*($H261-'01_Supuestos'!$F$9))*'01_Supuestos'!$F$12)-(('01_Supuestos'!G31*$I261)*'01_Supuestos'!$F$11*$K261)-(IF(('01_Supuestos'!G31*$I261)&gt;0,'01_Supuestos'!$F$15,0)))-((('01_Supuestos'!G31*$I261)*'01_Supuestos'!$F$11*($H261-'01_Supuestos'!$F$9))*'01_Supuestos'!$F$18)-($J261*'01_Supuestos'!G32)-(IF('01_Supuestos'!G30=MAX('01_Supuestos'!$C$30:$M$30),'01_Supuestos'!$F$19,0))-(MAX(0,(((('01_Supuestos'!G31*$I261)*'01_Supuestos'!$F$11*($H261-'01_Supuestos'!$F$9))-((('01_Supuestos'!G31*$I261)*'01_Supuestos'!$F$11*($H261-'01_Supuestos'!$F$9))*'01_Supuestos'!$F$12)-(('01_Supuestos'!G31*$I261)*'01_Supuestos'!$F$11*$K261)-(IF(('01_Supuestos'!G31*$I261)&gt;0,'01_Supuestos'!$F$15,0)))-($J261*'01_Supuestos'!G33)))*'01_Supuestos'!$F$16)</f>
        <v/>
      </c>
      <c r="Y261" s="109">
        <f>((('01_Supuestos'!H31*$I261)*'01_Supuestos'!$F$11*($H261-'01_Supuestos'!$F$9))-((('01_Supuestos'!H31*$I261)*'01_Supuestos'!$F$11*($H261-'01_Supuestos'!$F$9))*'01_Supuestos'!$F$12)-(('01_Supuestos'!H31*$I261)*'01_Supuestos'!$F$11*$K261)-(IF(('01_Supuestos'!H31*$I261)&gt;0,'01_Supuestos'!$F$15,0)))-((('01_Supuestos'!H31*$I261)*'01_Supuestos'!$F$11*($H261-'01_Supuestos'!$F$9))*'01_Supuestos'!$F$18)-($J261*'01_Supuestos'!H32)-(IF('01_Supuestos'!H30=MAX('01_Supuestos'!$C$30:$M$30),'01_Supuestos'!$F$19,0))-(MAX(0,(((('01_Supuestos'!H31*$I261)*'01_Supuestos'!$F$11*($H261-'01_Supuestos'!$F$9))-((('01_Supuestos'!H31*$I261)*'01_Supuestos'!$F$11*($H261-'01_Supuestos'!$F$9))*'01_Supuestos'!$F$12)-(('01_Supuestos'!H31*$I261)*'01_Supuestos'!$F$11*$K261)-(IF(('01_Supuestos'!H31*$I261)&gt;0,'01_Supuestos'!$F$15,0)))-($J261*'01_Supuestos'!H33)))*'01_Supuestos'!$F$16)</f>
        <v/>
      </c>
      <c r="Z261" s="109">
        <f>((('01_Supuestos'!I31*$I261)*'01_Supuestos'!$F$11*($H261-'01_Supuestos'!$F$9))-((('01_Supuestos'!I31*$I261)*'01_Supuestos'!$F$11*($H261-'01_Supuestos'!$F$9))*'01_Supuestos'!$F$12)-(('01_Supuestos'!I31*$I261)*'01_Supuestos'!$F$11*$K261)-(IF(('01_Supuestos'!I31*$I261)&gt;0,'01_Supuestos'!$F$15,0)))-((('01_Supuestos'!I31*$I261)*'01_Supuestos'!$F$11*($H261-'01_Supuestos'!$F$9))*'01_Supuestos'!$F$18)-($J261*'01_Supuestos'!I32)-(IF('01_Supuestos'!I30=MAX('01_Supuestos'!$C$30:$M$30),'01_Supuestos'!$F$19,0))-(MAX(0,(((('01_Supuestos'!I31*$I261)*'01_Supuestos'!$F$11*($H261-'01_Supuestos'!$F$9))-((('01_Supuestos'!I31*$I261)*'01_Supuestos'!$F$11*($H261-'01_Supuestos'!$F$9))*'01_Supuestos'!$F$12)-(('01_Supuestos'!I31*$I261)*'01_Supuestos'!$F$11*$K261)-(IF(('01_Supuestos'!I31*$I261)&gt;0,'01_Supuestos'!$F$15,0)))-($J261*'01_Supuestos'!I33)))*'01_Supuestos'!$F$16)</f>
        <v/>
      </c>
      <c r="AA261" s="109">
        <f>((('01_Supuestos'!J31*$I261)*'01_Supuestos'!$F$11*($H261-'01_Supuestos'!$F$9))-((('01_Supuestos'!J31*$I261)*'01_Supuestos'!$F$11*($H261-'01_Supuestos'!$F$9))*'01_Supuestos'!$F$12)-(('01_Supuestos'!J31*$I261)*'01_Supuestos'!$F$11*$K261)-(IF(('01_Supuestos'!J31*$I261)&gt;0,'01_Supuestos'!$F$15,0)))-((('01_Supuestos'!J31*$I261)*'01_Supuestos'!$F$11*($H261-'01_Supuestos'!$F$9))*'01_Supuestos'!$F$18)-($J261*'01_Supuestos'!J32)-(IF('01_Supuestos'!J30=MAX('01_Supuestos'!$C$30:$M$30),'01_Supuestos'!$F$19,0))-(MAX(0,(((('01_Supuestos'!J31*$I261)*'01_Supuestos'!$F$11*($H261-'01_Supuestos'!$F$9))-((('01_Supuestos'!J31*$I261)*'01_Supuestos'!$F$11*($H261-'01_Supuestos'!$F$9))*'01_Supuestos'!$F$12)-(('01_Supuestos'!J31*$I261)*'01_Supuestos'!$F$11*$K261)-(IF(('01_Supuestos'!J31*$I261)&gt;0,'01_Supuestos'!$F$15,0)))-($J261*'01_Supuestos'!J33)))*'01_Supuestos'!$F$16)</f>
        <v/>
      </c>
      <c r="AB261" s="109">
        <f>((('01_Supuestos'!K31*$I261)*'01_Supuestos'!$F$11*($H261-'01_Supuestos'!$F$9))-((('01_Supuestos'!K31*$I261)*'01_Supuestos'!$F$11*($H261-'01_Supuestos'!$F$9))*'01_Supuestos'!$F$12)-(('01_Supuestos'!K31*$I261)*'01_Supuestos'!$F$11*$K261)-(IF(('01_Supuestos'!K31*$I261)&gt;0,'01_Supuestos'!$F$15,0)))-((('01_Supuestos'!K31*$I261)*'01_Supuestos'!$F$11*($H261-'01_Supuestos'!$F$9))*'01_Supuestos'!$F$18)-($J261*'01_Supuestos'!K32)-(IF('01_Supuestos'!K30=MAX('01_Supuestos'!$C$30:$M$30),'01_Supuestos'!$F$19,0))-(MAX(0,(((('01_Supuestos'!K31*$I261)*'01_Supuestos'!$F$11*($H261-'01_Supuestos'!$F$9))-((('01_Supuestos'!K31*$I261)*'01_Supuestos'!$F$11*($H261-'01_Supuestos'!$F$9))*'01_Supuestos'!$F$12)-(('01_Supuestos'!K31*$I261)*'01_Supuestos'!$F$11*$K261)-(IF(('01_Supuestos'!K31*$I261)&gt;0,'01_Supuestos'!$F$15,0)))-($J261*'01_Supuestos'!K33)))*'01_Supuestos'!$F$16)</f>
        <v/>
      </c>
      <c r="AC261" s="109">
        <f>((('01_Supuestos'!L31*$I261)*'01_Supuestos'!$F$11*($H261-'01_Supuestos'!$F$9))-((('01_Supuestos'!L31*$I261)*'01_Supuestos'!$F$11*($H261-'01_Supuestos'!$F$9))*'01_Supuestos'!$F$12)-(('01_Supuestos'!L31*$I261)*'01_Supuestos'!$F$11*$K261)-(IF(('01_Supuestos'!L31*$I261)&gt;0,'01_Supuestos'!$F$15,0)))-((('01_Supuestos'!L31*$I261)*'01_Supuestos'!$F$11*($H261-'01_Supuestos'!$F$9))*'01_Supuestos'!$F$18)-($J261*'01_Supuestos'!L32)-(IF('01_Supuestos'!L30=MAX('01_Supuestos'!$C$30:$M$30),'01_Supuestos'!$F$19,0))-(MAX(0,(((('01_Supuestos'!L31*$I261)*'01_Supuestos'!$F$11*($H261-'01_Supuestos'!$F$9))-((('01_Supuestos'!L31*$I261)*'01_Supuestos'!$F$11*($H261-'01_Supuestos'!$F$9))*'01_Supuestos'!$F$12)-(('01_Supuestos'!L31*$I261)*'01_Supuestos'!$F$11*$K261)-(IF(('01_Supuestos'!L31*$I261)&gt;0,'01_Supuestos'!$F$15,0)))-($J261*'01_Supuestos'!L33)))*'01_Supuestos'!$F$16)</f>
        <v/>
      </c>
      <c r="AD261" s="109">
        <f>((('01_Supuestos'!M31*$I261)*'01_Supuestos'!$F$11*($H261-'01_Supuestos'!$F$9))-((('01_Supuestos'!M31*$I261)*'01_Supuestos'!$F$11*($H261-'01_Supuestos'!$F$9))*'01_Supuestos'!$F$12)-(('01_Supuestos'!M31*$I261)*'01_Supuestos'!$F$11*$K261)-(IF(('01_Supuestos'!M31*$I261)&gt;0,'01_Supuestos'!$F$15,0)))-((('01_Supuestos'!M31*$I261)*'01_Supuestos'!$F$11*($H261-'01_Supuestos'!$F$9))*'01_Supuestos'!$F$18)-($J261*'01_Supuestos'!M32)-(IF('01_Supuestos'!M30=MAX('01_Supuestos'!$C$30:$M$30),'01_Supuestos'!$F$19,0))-(MAX(0,(((('01_Supuestos'!M31*$I261)*'01_Supuestos'!$F$11*($H261-'01_Supuestos'!$F$9))-((('01_Supuestos'!M31*$I261)*'01_Supuestos'!$F$11*($H261-'01_Supuestos'!$F$9))*'01_Supuestos'!$F$12)-(('01_Supuestos'!M31*$I261)*'01_Supuestos'!$F$11*$K261)-(IF(('01_Supuestos'!M31*$I261)&gt;0,'01_Supuestos'!$F$15,0)))-($J261*'01_Supuestos'!M33)))*'01_Supuestos'!$F$16)</f>
        <v/>
      </c>
      <c r="AE261" s="109">
        <f>0</f>
        <v/>
      </c>
      <c r="AF261" s="109">
        <f>IF(S261&gt;R261,"Appraisal+Decision",IF(S261&lt;R261,"Develop Now","Indiferente"))</f>
        <v/>
      </c>
    </row>
    <row r="262">
      <c r="A262" t="n">
        <v>232</v>
      </c>
      <c r="B262" s="53">
        <f>RAND()</f>
        <v/>
      </c>
      <c r="C262" s="53">
        <f>RAND()</f>
        <v/>
      </c>
      <c r="D262" s="53">
        <f>RAND()</f>
        <v/>
      </c>
      <c r="E262" s="53">
        <f>RAND()</f>
        <v/>
      </c>
      <c r="F262" s="53">
        <f>RAND()</f>
        <v/>
      </c>
      <c r="G262" s="53">
        <f>RAND()</f>
        <v/>
      </c>
      <c r="H262" s="109">
        <f>IF(B262&lt;($B$11-$B$10)/($B$12-$B$10), $B$10+SQRT(B262*($B$11-$B$10)*($B$12-$B$10)), $B$12-SQRT((1-B262)*($B$12-$B$11)*($B$12-$B$10)))</f>
        <v/>
      </c>
      <c r="I262" s="53">
        <f>MAX(0.1,NORMINV(C262,$B$13,$B$14))</f>
        <v/>
      </c>
      <c r="J262" s="109">
        <f>'01_Supuestos'!$F$13*MAX(0.65,NORMINV(D262,1,$B$15))</f>
        <v/>
      </c>
      <c r="K262" s="109">
        <f>'01_Supuestos'!$F$14*MAX(0.6,NORMINV(E262,1,$B$16))</f>
        <v/>
      </c>
      <c r="L262" s="109">
        <f>--(F262&lt;=$B$5)</f>
        <v/>
      </c>
      <c r="M262" s="109">
        <f>IF(L262=1, IF(G262&lt;=$B$6, "+", "-"), IF(G262&lt;=(1-$B$7), "+", "-"))</f>
        <v/>
      </c>
      <c r="N262" s="110">
        <f>IF(M262="+",'05_Bayes_Arbol'!$B$16,'05_Bayes_Arbol'!$B$17)</f>
        <v/>
      </c>
      <c r="O262" s="109">
        <f>SUMPRODUCT(T262:AD262,'01_Supuestos'!$C$34:$M$34)</f>
        <v/>
      </c>
      <c r="P262" s="109">
        <f>N262*O262 + (1-N262)*$B$9</f>
        <v/>
      </c>
      <c r="Q262" s="109">
        <f>--(P262&gt;0)</f>
        <v/>
      </c>
      <c r="R262" s="109">
        <f>IF(L262=1,O262,$B$9)</f>
        <v/>
      </c>
      <c r="S262" s="109">
        <f>-$B$8 + IF(Q262=1, IF(L262=1,O262,$B$9), 0)</f>
        <v/>
      </c>
      <c r="T262" s="109">
        <f>((('01_Supuestos'!C31*$I262)*'01_Supuestos'!$F$11*($H262-'01_Supuestos'!$F$9))-((('01_Supuestos'!C31*$I262)*'01_Supuestos'!$F$11*($H262-'01_Supuestos'!$F$9))*'01_Supuestos'!$F$12)-(('01_Supuestos'!C31*$I262)*'01_Supuestos'!$F$11*$K262)-(IF(('01_Supuestos'!C31*$I262)&gt;0,'01_Supuestos'!$F$15,0)))-((('01_Supuestos'!C31*$I262)*'01_Supuestos'!$F$11*($H262-'01_Supuestos'!$F$9))*'01_Supuestos'!$F$18)-($J262*'01_Supuestos'!C32)-(IF('01_Supuestos'!C30=MAX('01_Supuestos'!$C$30:$M$30),'01_Supuestos'!$F$19,0))-(MAX(0,(((('01_Supuestos'!C31*$I262)*'01_Supuestos'!$F$11*($H262-'01_Supuestos'!$F$9))-((('01_Supuestos'!C31*$I262)*'01_Supuestos'!$F$11*($H262-'01_Supuestos'!$F$9))*'01_Supuestos'!$F$12)-(('01_Supuestos'!C31*$I262)*'01_Supuestos'!$F$11*$K262)-(IF(('01_Supuestos'!C31*$I262)&gt;0,'01_Supuestos'!$F$15,0)))-($J262*'01_Supuestos'!C33)))*'01_Supuestos'!$F$16)</f>
        <v/>
      </c>
      <c r="U262" s="109">
        <f>((('01_Supuestos'!D31*$I262)*'01_Supuestos'!$F$11*($H262-'01_Supuestos'!$F$9))-((('01_Supuestos'!D31*$I262)*'01_Supuestos'!$F$11*($H262-'01_Supuestos'!$F$9))*'01_Supuestos'!$F$12)-(('01_Supuestos'!D31*$I262)*'01_Supuestos'!$F$11*$K262)-(IF(('01_Supuestos'!D31*$I262)&gt;0,'01_Supuestos'!$F$15,0)))-((('01_Supuestos'!D31*$I262)*'01_Supuestos'!$F$11*($H262-'01_Supuestos'!$F$9))*'01_Supuestos'!$F$18)-($J262*'01_Supuestos'!D32)-(IF('01_Supuestos'!D30=MAX('01_Supuestos'!$C$30:$M$30),'01_Supuestos'!$F$19,0))-(MAX(0,(((('01_Supuestos'!D31*$I262)*'01_Supuestos'!$F$11*($H262-'01_Supuestos'!$F$9))-((('01_Supuestos'!D31*$I262)*'01_Supuestos'!$F$11*($H262-'01_Supuestos'!$F$9))*'01_Supuestos'!$F$12)-(('01_Supuestos'!D31*$I262)*'01_Supuestos'!$F$11*$K262)-(IF(('01_Supuestos'!D31*$I262)&gt;0,'01_Supuestos'!$F$15,0)))-($J262*'01_Supuestos'!D33)))*'01_Supuestos'!$F$16)</f>
        <v/>
      </c>
      <c r="V262" s="109">
        <f>((('01_Supuestos'!E31*$I262)*'01_Supuestos'!$F$11*($H262-'01_Supuestos'!$F$9))-((('01_Supuestos'!E31*$I262)*'01_Supuestos'!$F$11*($H262-'01_Supuestos'!$F$9))*'01_Supuestos'!$F$12)-(('01_Supuestos'!E31*$I262)*'01_Supuestos'!$F$11*$K262)-(IF(('01_Supuestos'!E31*$I262)&gt;0,'01_Supuestos'!$F$15,0)))-((('01_Supuestos'!E31*$I262)*'01_Supuestos'!$F$11*($H262-'01_Supuestos'!$F$9))*'01_Supuestos'!$F$18)-($J262*'01_Supuestos'!E32)-(IF('01_Supuestos'!E30=MAX('01_Supuestos'!$C$30:$M$30),'01_Supuestos'!$F$19,0))-(MAX(0,(((('01_Supuestos'!E31*$I262)*'01_Supuestos'!$F$11*($H262-'01_Supuestos'!$F$9))-((('01_Supuestos'!E31*$I262)*'01_Supuestos'!$F$11*($H262-'01_Supuestos'!$F$9))*'01_Supuestos'!$F$12)-(('01_Supuestos'!E31*$I262)*'01_Supuestos'!$F$11*$K262)-(IF(('01_Supuestos'!E31*$I262)&gt;0,'01_Supuestos'!$F$15,0)))-($J262*'01_Supuestos'!E33)))*'01_Supuestos'!$F$16)</f>
        <v/>
      </c>
      <c r="W262" s="109">
        <f>((('01_Supuestos'!F31*$I262)*'01_Supuestos'!$F$11*($H262-'01_Supuestos'!$F$9))-((('01_Supuestos'!F31*$I262)*'01_Supuestos'!$F$11*($H262-'01_Supuestos'!$F$9))*'01_Supuestos'!$F$12)-(('01_Supuestos'!F31*$I262)*'01_Supuestos'!$F$11*$K262)-(IF(('01_Supuestos'!F31*$I262)&gt;0,'01_Supuestos'!$F$15,0)))-((('01_Supuestos'!F31*$I262)*'01_Supuestos'!$F$11*($H262-'01_Supuestos'!$F$9))*'01_Supuestos'!$F$18)-($J262*'01_Supuestos'!F32)-(IF('01_Supuestos'!F30=MAX('01_Supuestos'!$C$30:$M$30),'01_Supuestos'!$F$19,0))-(MAX(0,(((('01_Supuestos'!F31*$I262)*'01_Supuestos'!$F$11*($H262-'01_Supuestos'!$F$9))-((('01_Supuestos'!F31*$I262)*'01_Supuestos'!$F$11*($H262-'01_Supuestos'!$F$9))*'01_Supuestos'!$F$12)-(('01_Supuestos'!F31*$I262)*'01_Supuestos'!$F$11*$K262)-(IF(('01_Supuestos'!F31*$I262)&gt;0,'01_Supuestos'!$F$15,0)))-($J262*'01_Supuestos'!F33)))*'01_Supuestos'!$F$16)</f>
        <v/>
      </c>
      <c r="X262" s="109">
        <f>((('01_Supuestos'!G31*$I262)*'01_Supuestos'!$F$11*($H262-'01_Supuestos'!$F$9))-((('01_Supuestos'!G31*$I262)*'01_Supuestos'!$F$11*($H262-'01_Supuestos'!$F$9))*'01_Supuestos'!$F$12)-(('01_Supuestos'!G31*$I262)*'01_Supuestos'!$F$11*$K262)-(IF(('01_Supuestos'!G31*$I262)&gt;0,'01_Supuestos'!$F$15,0)))-((('01_Supuestos'!G31*$I262)*'01_Supuestos'!$F$11*($H262-'01_Supuestos'!$F$9))*'01_Supuestos'!$F$18)-($J262*'01_Supuestos'!G32)-(IF('01_Supuestos'!G30=MAX('01_Supuestos'!$C$30:$M$30),'01_Supuestos'!$F$19,0))-(MAX(0,(((('01_Supuestos'!G31*$I262)*'01_Supuestos'!$F$11*($H262-'01_Supuestos'!$F$9))-((('01_Supuestos'!G31*$I262)*'01_Supuestos'!$F$11*($H262-'01_Supuestos'!$F$9))*'01_Supuestos'!$F$12)-(('01_Supuestos'!G31*$I262)*'01_Supuestos'!$F$11*$K262)-(IF(('01_Supuestos'!G31*$I262)&gt;0,'01_Supuestos'!$F$15,0)))-($J262*'01_Supuestos'!G33)))*'01_Supuestos'!$F$16)</f>
        <v/>
      </c>
      <c r="Y262" s="109">
        <f>((('01_Supuestos'!H31*$I262)*'01_Supuestos'!$F$11*($H262-'01_Supuestos'!$F$9))-((('01_Supuestos'!H31*$I262)*'01_Supuestos'!$F$11*($H262-'01_Supuestos'!$F$9))*'01_Supuestos'!$F$12)-(('01_Supuestos'!H31*$I262)*'01_Supuestos'!$F$11*$K262)-(IF(('01_Supuestos'!H31*$I262)&gt;0,'01_Supuestos'!$F$15,0)))-((('01_Supuestos'!H31*$I262)*'01_Supuestos'!$F$11*($H262-'01_Supuestos'!$F$9))*'01_Supuestos'!$F$18)-($J262*'01_Supuestos'!H32)-(IF('01_Supuestos'!H30=MAX('01_Supuestos'!$C$30:$M$30),'01_Supuestos'!$F$19,0))-(MAX(0,(((('01_Supuestos'!H31*$I262)*'01_Supuestos'!$F$11*($H262-'01_Supuestos'!$F$9))-((('01_Supuestos'!H31*$I262)*'01_Supuestos'!$F$11*($H262-'01_Supuestos'!$F$9))*'01_Supuestos'!$F$12)-(('01_Supuestos'!H31*$I262)*'01_Supuestos'!$F$11*$K262)-(IF(('01_Supuestos'!H31*$I262)&gt;0,'01_Supuestos'!$F$15,0)))-($J262*'01_Supuestos'!H33)))*'01_Supuestos'!$F$16)</f>
        <v/>
      </c>
      <c r="Z262" s="109">
        <f>((('01_Supuestos'!I31*$I262)*'01_Supuestos'!$F$11*($H262-'01_Supuestos'!$F$9))-((('01_Supuestos'!I31*$I262)*'01_Supuestos'!$F$11*($H262-'01_Supuestos'!$F$9))*'01_Supuestos'!$F$12)-(('01_Supuestos'!I31*$I262)*'01_Supuestos'!$F$11*$K262)-(IF(('01_Supuestos'!I31*$I262)&gt;0,'01_Supuestos'!$F$15,0)))-((('01_Supuestos'!I31*$I262)*'01_Supuestos'!$F$11*($H262-'01_Supuestos'!$F$9))*'01_Supuestos'!$F$18)-($J262*'01_Supuestos'!I32)-(IF('01_Supuestos'!I30=MAX('01_Supuestos'!$C$30:$M$30),'01_Supuestos'!$F$19,0))-(MAX(0,(((('01_Supuestos'!I31*$I262)*'01_Supuestos'!$F$11*($H262-'01_Supuestos'!$F$9))-((('01_Supuestos'!I31*$I262)*'01_Supuestos'!$F$11*($H262-'01_Supuestos'!$F$9))*'01_Supuestos'!$F$12)-(('01_Supuestos'!I31*$I262)*'01_Supuestos'!$F$11*$K262)-(IF(('01_Supuestos'!I31*$I262)&gt;0,'01_Supuestos'!$F$15,0)))-($J262*'01_Supuestos'!I33)))*'01_Supuestos'!$F$16)</f>
        <v/>
      </c>
      <c r="AA262" s="109">
        <f>((('01_Supuestos'!J31*$I262)*'01_Supuestos'!$F$11*($H262-'01_Supuestos'!$F$9))-((('01_Supuestos'!J31*$I262)*'01_Supuestos'!$F$11*($H262-'01_Supuestos'!$F$9))*'01_Supuestos'!$F$12)-(('01_Supuestos'!J31*$I262)*'01_Supuestos'!$F$11*$K262)-(IF(('01_Supuestos'!J31*$I262)&gt;0,'01_Supuestos'!$F$15,0)))-((('01_Supuestos'!J31*$I262)*'01_Supuestos'!$F$11*($H262-'01_Supuestos'!$F$9))*'01_Supuestos'!$F$18)-($J262*'01_Supuestos'!J32)-(IF('01_Supuestos'!J30=MAX('01_Supuestos'!$C$30:$M$30),'01_Supuestos'!$F$19,0))-(MAX(0,(((('01_Supuestos'!J31*$I262)*'01_Supuestos'!$F$11*($H262-'01_Supuestos'!$F$9))-((('01_Supuestos'!J31*$I262)*'01_Supuestos'!$F$11*($H262-'01_Supuestos'!$F$9))*'01_Supuestos'!$F$12)-(('01_Supuestos'!J31*$I262)*'01_Supuestos'!$F$11*$K262)-(IF(('01_Supuestos'!J31*$I262)&gt;0,'01_Supuestos'!$F$15,0)))-($J262*'01_Supuestos'!J33)))*'01_Supuestos'!$F$16)</f>
        <v/>
      </c>
      <c r="AB262" s="109">
        <f>((('01_Supuestos'!K31*$I262)*'01_Supuestos'!$F$11*($H262-'01_Supuestos'!$F$9))-((('01_Supuestos'!K31*$I262)*'01_Supuestos'!$F$11*($H262-'01_Supuestos'!$F$9))*'01_Supuestos'!$F$12)-(('01_Supuestos'!K31*$I262)*'01_Supuestos'!$F$11*$K262)-(IF(('01_Supuestos'!K31*$I262)&gt;0,'01_Supuestos'!$F$15,0)))-((('01_Supuestos'!K31*$I262)*'01_Supuestos'!$F$11*($H262-'01_Supuestos'!$F$9))*'01_Supuestos'!$F$18)-($J262*'01_Supuestos'!K32)-(IF('01_Supuestos'!K30=MAX('01_Supuestos'!$C$30:$M$30),'01_Supuestos'!$F$19,0))-(MAX(0,(((('01_Supuestos'!K31*$I262)*'01_Supuestos'!$F$11*($H262-'01_Supuestos'!$F$9))-((('01_Supuestos'!K31*$I262)*'01_Supuestos'!$F$11*($H262-'01_Supuestos'!$F$9))*'01_Supuestos'!$F$12)-(('01_Supuestos'!K31*$I262)*'01_Supuestos'!$F$11*$K262)-(IF(('01_Supuestos'!K31*$I262)&gt;0,'01_Supuestos'!$F$15,0)))-($J262*'01_Supuestos'!K33)))*'01_Supuestos'!$F$16)</f>
        <v/>
      </c>
      <c r="AC262" s="109">
        <f>((('01_Supuestos'!L31*$I262)*'01_Supuestos'!$F$11*($H262-'01_Supuestos'!$F$9))-((('01_Supuestos'!L31*$I262)*'01_Supuestos'!$F$11*($H262-'01_Supuestos'!$F$9))*'01_Supuestos'!$F$12)-(('01_Supuestos'!L31*$I262)*'01_Supuestos'!$F$11*$K262)-(IF(('01_Supuestos'!L31*$I262)&gt;0,'01_Supuestos'!$F$15,0)))-((('01_Supuestos'!L31*$I262)*'01_Supuestos'!$F$11*($H262-'01_Supuestos'!$F$9))*'01_Supuestos'!$F$18)-($J262*'01_Supuestos'!L32)-(IF('01_Supuestos'!L30=MAX('01_Supuestos'!$C$30:$M$30),'01_Supuestos'!$F$19,0))-(MAX(0,(((('01_Supuestos'!L31*$I262)*'01_Supuestos'!$F$11*($H262-'01_Supuestos'!$F$9))-((('01_Supuestos'!L31*$I262)*'01_Supuestos'!$F$11*($H262-'01_Supuestos'!$F$9))*'01_Supuestos'!$F$12)-(('01_Supuestos'!L31*$I262)*'01_Supuestos'!$F$11*$K262)-(IF(('01_Supuestos'!L31*$I262)&gt;0,'01_Supuestos'!$F$15,0)))-($J262*'01_Supuestos'!L33)))*'01_Supuestos'!$F$16)</f>
        <v/>
      </c>
      <c r="AD262" s="109">
        <f>((('01_Supuestos'!M31*$I262)*'01_Supuestos'!$F$11*($H262-'01_Supuestos'!$F$9))-((('01_Supuestos'!M31*$I262)*'01_Supuestos'!$F$11*($H262-'01_Supuestos'!$F$9))*'01_Supuestos'!$F$12)-(('01_Supuestos'!M31*$I262)*'01_Supuestos'!$F$11*$K262)-(IF(('01_Supuestos'!M31*$I262)&gt;0,'01_Supuestos'!$F$15,0)))-((('01_Supuestos'!M31*$I262)*'01_Supuestos'!$F$11*($H262-'01_Supuestos'!$F$9))*'01_Supuestos'!$F$18)-($J262*'01_Supuestos'!M32)-(IF('01_Supuestos'!M30=MAX('01_Supuestos'!$C$30:$M$30),'01_Supuestos'!$F$19,0))-(MAX(0,(((('01_Supuestos'!M31*$I262)*'01_Supuestos'!$F$11*($H262-'01_Supuestos'!$F$9))-((('01_Supuestos'!M31*$I262)*'01_Supuestos'!$F$11*($H262-'01_Supuestos'!$F$9))*'01_Supuestos'!$F$12)-(('01_Supuestos'!M31*$I262)*'01_Supuestos'!$F$11*$K262)-(IF(('01_Supuestos'!M31*$I262)&gt;0,'01_Supuestos'!$F$15,0)))-($J262*'01_Supuestos'!M33)))*'01_Supuestos'!$F$16)</f>
        <v/>
      </c>
      <c r="AE262" s="109">
        <f>0</f>
        <v/>
      </c>
      <c r="AF262" s="109">
        <f>IF(S262&gt;R262,"Appraisal+Decision",IF(S262&lt;R262,"Develop Now","Indiferente"))</f>
        <v/>
      </c>
    </row>
    <row r="263">
      <c r="A263" t="n">
        <v>233</v>
      </c>
      <c r="B263" s="53">
        <f>RAND()</f>
        <v/>
      </c>
      <c r="C263" s="53">
        <f>RAND()</f>
        <v/>
      </c>
      <c r="D263" s="53">
        <f>RAND()</f>
        <v/>
      </c>
      <c r="E263" s="53">
        <f>RAND()</f>
        <v/>
      </c>
      <c r="F263" s="53">
        <f>RAND()</f>
        <v/>
      </c>
      <c r="G263" s="53">
        <f>RAND()</f>
        <v/>
      </c>
      <c r="H263" s="109">
        <f>IF(B263&lt;($B$11-$B$10)/($B$12-$B$10), $B$10+SQRT(B263*($B$11-$B$10)*($B$12-$B$10)), $B$12-SQRT((1-B263)*($B$12-$B$11)*($B$12-$B$10)))</f>
        <v/>
      </c>
      <c r="I263" s="53">
        <f>MAX(0.1,NORMINV(C263,$B$13,$B$14))</f>
        <v/>
      </c>
      <c r="J263" s="109">
        <f>'01_Supuestos'!$F$13*MAX(0.65,NORMINV(D263,1,$B$15))</f>
        <v/>
      </c>
      <c r="K263" s="109">
        <f>'01_Supuestos'!$F$14*MAX(0.6,NORMINV(E263,1,$B$16))</f>
        <v/>
      </c>
      <c r="L263" s="109">
        <f>--(F263&lt;=$B$5)</f>
        <v/>
      </c>
      <c r="M263" s="109">
        <f>IF(L263=1, IF(G263&lt;=$B$6, "+", "-"), IF(G263&lt;=(1-$B$7), "+", "-"))</f>
        <v/>
      </c>
      <c r="N263" s="110">
        <f>IF(M263="+",'05_Bayes_Arbol'!$B$16,'05_Bayes_Arbol'!$B$17)</f>
        <v/>
      </c>
      <c r="O263" s="109">
        <f>SUMPRODUCT(T263:AD263,'01_Supuestos'!$C$34:$M$34)</f>
        <v/>
      </c>
      <c r="P263" s="109">
        <f>N263*O263 + (1-N263)*$B$9</f>
        <v/>
      </c>
      <c r="Q263" s="109">
        <f>--(P263&gt;0)</f>
        <v/>
      </c>
      <c r="R263" s="109">
        <f>IF(L263=1,O263,$B$9)</f>
        <v/>
      </c>
      <c r="S263" s="109">
        <f>-$B$8 + IF(Q263=1, IF(L263=1,O263,$B$9), 0)</f>
        <v/>
      </c>
      <c r="T263" s="109">
        <f>((('01_Supuestos'!C31*$I263)*'01_Supuestos'!$F$11*($H263-'01_Supuestos'!$F$9))-((('01_Supuestos'!C31*$I263)*'01_Supuestos'!$F$11*($H263-'01_Supuestos'!$F$9))*'01_Supuestos'!$F$12)-(('01_Supuestos'!C31*$I263)*'01_Supuestos'!$F$11*$K263)-(IF(('01_Supuestos'!C31*$I263)&gt;0,'01_Supuestos'!$F$15,0)))-((('01_Supuestos'!C31*$I263)*'01_Supuestos'!$F$11*($H263-'01_Supuestos'!$F$9))*'01_Supuestos'!$F$18)-($J263*'01_Supuestos'!C32)-(IF('01_Supuestos'!C30=MAX('01_Supuestos'!$C$30:$M$30),'01_Supuestos'!$F$19,0))-(MAX(0,(((('01_Supuestos'!C31*$I263)*'01_Supuestos'!$F$11*($H263-'01_Supuestos'!$F$9))-((('01_Supuestos'!C31*$I263)*'01_Supuestos'!$F$11*($H263-'01_Supuestos'!$F$9))*'01_Supuestos'!$F$12)-(('01_Supuestos'!C31*$I263)*'01_Supuestos'!$F$11*$K263)-(IF(('01_Supuestos'!C31*$I263)&gt;0,'01_Supuestos'!$F$15,0)))-($J263*'01_Supuestos'!C33)))*'01_Supuestos'!$F$16)</f>
        <v/>
      </c>
      <c r="U263" s="109">
        <f>((('01_Supuestos'!D31*$I263)*'01_Supuestos'!$F$11*($H263-'01_Supuestos'!$F$9))-((('01_Supuestos'!D31*$I263)*'01_Supuestos'!$F$11*($H263-'01_Supuestos'!$F$9))*'01_Supuestos'!$F$12)-(('01_Supuestos'!D31*$I263)*'01_Supuestos'!$F$11*$K263)-(IF(('01_Supuestos'!D31*$I263)&gt;0,'01_Supuestos'!$F$15,0)))-((('01_Supuestos'!D31*$I263)*'01_Supuestos'!$F$11*($H263-'01_Supuestos'!$F$9))*'01_Supuestos'!$F$18)-($J263*'01_Supuestos'!D32)-(IF('01_Supuestos'!D30=MAX('01_Supuestos'!$C$30:$M$30),'01_Supuestos'!$F$19,0))-(MAX(0,(((('01_Supuestos'!D31*$I263)*'01_Supuestos'!$F$11*($H263-'01_Supuestos'!$F$9))-((('01_Supuestos'!D31*$I263)*'01_Supuestos'!$F$11*($H263-'01_Supuestos'!$F$9))*'01_Supuestos'!$F$12)-(('01_Supuestos'!D31*$I263)*'01_Supuestos'!$F$11*$K263)-(IF(('01_Supuestos'!D31*$I263)&gt;0,'01_Supuestos'!$F$15,0)))-($J263*'01_Supuestos'!D33)))*'01_Supuestos'!$F$16)</f>
        <v/>
      </c>
      <c r="V263" s="109">
        <f>((('01_Supuestos'!E31*$I263)*'01_Supuestos'!$F$11*($H263-'01_Supuestos'!$F$9))-((('01_Supuestos'!E31*$I263)*'01_Supuestos'!$F$11*($H263-'01_Supuestos'!$F$9))*'01_Supuestos'!$F$12)-(('01_Supuestos'!E31*$I263)*'01_Supuestos'!$F$11*$K263)-(IF(('01_Supuestos'!E31*$I263)&gt;0,'01_Supuestos'!$F$15,0)))-((('01_Supuestos'!E31*$I263)*'01_Supuestos'!$F$11*($H263-'01_Supuestos'!$F$9))*'01_Supuestos'!$F$18)-($J263*'01_Supuestos'!E32)-(IF('01_Supuestos'!E30=MAX('01_Supuestos'!$C$30:$M$30),'01_Supuestos'!$F$19,0))-(MAX(0,(((('01_Supuestos'!E31*$I263)*'01_Supuestos'!$F$11*($H263-'01_Supuestos'!$F$9))-((('01_Supuestos'!E31*$I263)*'01_Supuestos'!$F$11*($H263-'01_Supuestos'!$F$9))*'01_Supuestos'!$F$12)-(('01_Supuestos'!E31*$I263)*'01_Supuestos'!$F$11*$K263)-(IF(('01_Supuestos'!E31*$I263)&gt;0,'01_Supuestos'!$F$15,0)))-($J263*'01_Supuestos'!E33)))*'01_Supuestos'!$F$16)</f>
        <v/>
      </c>
      <c r="W263" s="109">
        <f>((('01_Supuestos'!F31*$I263)*'01_Supuestos'!$F$11*($H263-'01_Supuestos'!$F$9))-((('01_Supuestos'!F31*$I263)*'01_Supuestos'!$F$11*($H263-'01_Supuestos'!$F$9))*'01_Supuestos'!$F$12)-(('01_Supuestos'!F31*$I263)*'01_Supuestos'!$F$11*$K263)-(IF(('01_Supuestos'!F31*$I263)&gt;0,'01_Supuestos'!$F$15,0)))-((('01_Supuestos'!F31*$I263)*'01_Supuestos'!$F$11*($H263-'01_Supuestos'!$F$9))*'01_Supuestos'!$F$18)-($J263*'01_Supuestos'!F32)-(IF('01_Supuestos'!F30=MAX('01_Supuestos'!$C$30:$M$30),'01_Supuestos'!$F$19,0))-(MAX(0,(((('01_Supuestos'!F31*$I263)*'01_Supuestos'!$F$11*($H263-'01_Supuestos'!$F$9))-((('01_Supuestos'!F31*$I263)*'01_Supuestos'!$F$11*($H263-'01_Supuestos'!$F$9))*'01_Supuestos'!$F$12)-(('01_Supuestos'!F31*$I263)*'01_Supuestos'!$F$11*$K263)-(IF(('01_Supuestos'!F31*$I263)&gt;0,'01_Supuestos'!$F$15,0)))-($J263*'01_Supuestos'!F33)))*'01_Supuestos'!$F$16)</f>
        <v/>
      </c>
      <c r="X263" s="109">
        <f>((('01_Supuestos'!G31*$I263)*'01_Supuestos'!$F$11*($H263-'01_Supuestos'!$F$9))-((('01_Supuestos'!G31*$I263)*'01_Supuestos'!$F$11*($H263-'01_Supuestos'!$F$9))*'01_Supuestos'!$F$12)-(('01_Supuestos'!G31*$I263)*'01_Supuestos'!$F$11*$K263)-(IF(('01_Supuestos'!G31*$I263)&gt;0,'01_Supuestos'!$F$15,0)))-((('01_Supuestos'!G31*$I263)*'01_Supuestos'!$F$11*($H263-'01_Supuestos'!$F$9))*'01_Supuestos'!$F$18)-($J263*'01_Supuestos'!G32)-(IF('01_Supuestos'!G30=MAX('01_Supuestos'!$C$30:$M$30),'01_Supuestos'!$F$19,0))-(MAX(0,(((('01_Supuestos'!G31*$I263)*'01_Supuestos'!$F$11*($H263-'01_Supuestos'!$F$9))-((('01_Supuestos'!G31*$I263)*'01_Supuestos'!$F$11*($H263-'01_Supuestos'!$F$9))*'01_Supuestos'!$F$12)-(('01_Supuestos'!G31*$I263)*'01_Supuestos'!$F$11*$K263)-(IF(('01_Supuestos'!G31*$I263)&gt;0,'01_Supuestos'!$F$15,0)))-($J263*'01_Supuestos'!G33)))*'01_Supuestos'!$F$16)</f>
        <v/>
      </c>
      <c r="Y263" s="109">
        <f>((('01_Supuestos'!H31*$I263)*'01_Supuestos'!$F$11*($H263-'01_Supuestos'!$F$9))-((('01_Supuestos'!H31*$I263)*'01_Supuestos'!$F$11*($H263-'01_Supuestos'!$F$9))*'01_Supuestos'!$F$12)-(('01_Supuestos'!H31*$I263)*'01_Supuestos'!$F$11*$K263)-(IF(('01_Supuestos'!H31*$I263)&gt;0,'01_Supuestos'!$F$15,0)))-((('01_Supuestos'!H31*$I263)*'01_Supuestos'!$F$11*($H263-'01_Supuestos'!$F$9))*'01_Supuestos'!$F$18)-($J263*'01_Supuestos'!H32)-(IF('01_Supuestos'!H30=MAX('01_Supuestos'!$C$30:$M$30),'01_Supuestos'!$F$19,0))-(MAX(0,(((('01_Supuestos'!H31*$I263)*'01_Supuestos'!$F$11*($H263-'01_Supuestos'!$F$9))-((('01_Supuestos'!H31*$I263)*'01_Supuestos'!$F$11*($H263-'01_Supuestos'!$F$9))*'01_Supuestos'!$F$12)-(('01_Supuestos'!H31*$I263)*'01_Supuestos'!$F$11*$K263)-(IF(('01_Supuestos'!H31*$I263)&gt;0,'01_Supuestos'!$F$15,0)))-($J263*'01_Supuestos'!H33)))*'01_Supuestos'!$F$16)</f>
        <v/>
      </c>
      <c r="Z263" s="109">
        <f>((('01_Supuestos'!I31*$I263)*'01_Supuestos'!$F$11*($H263-'01_Supuestos'!$F$9))-((('01_Supuestos'!I31*$I263)*'01_Supuestos'!$F$11*($H263-'01_Supuestos'!$F$9))*'01_Supuestos'!$F$12)-(('01_Supuestos'!I31*$I263)*'01_Supuestos'!$F$11*$K263)-(IF(('01_Supuestos'!I31*$I263)&gt;0,'01_Supuestos'!$F$15,0)))-((('01_Supuestos'!I31*$I263)*'01_Supuestos'!$F$11*($H263-'01_Supuestos'!$F$9))*'01_Supuestos'!$F$18)-($J263*'01_Supuestos'!I32)-(IF('01_Supuestos'!I30=MAX('01_Supuestos'!$C$30:$M$30),'01_Supuestos'!$F$19,0))-(MAX(0,(((('01_Supuestos'!I31*$I263)*'01_Supuestos'!$F$11*($H263-'01_Supuestos'!$F$9))-((('01_Supuestos'!I31*$I263)*'01_Supuestos'!$F$11*($H263-'01_Supuestos'!$F$9))*'01_Supuestos'!$F$12)-(('01_Supuestos'!I31*$I263)*'01_Supuestos'!$F$11*$K263)-(IF(('01_Supuestos'!I31*$I263)&gt;0,'01_Supuestos'!$F$15,0)))-($J263*'01_Supuestos'!I33)))*'01_Supuestos'!$F$16)</f>
        <v/>
      </c>
      <c r="AA263" s="109">
        <f>((('01_Supuestos'!J31*$I263)*'01_Supuestos'!$F$11*($H263-'01_Supuestos'!$F$9))-((('01_Supuestos'!J31*$I263)*'01_Supuestos'!$F$11*($H263-'01_Supuestos'!$F$9))*'01_Supuestos'!$F$12)-(('01_Supuestos'!J31*$I263)*'01_Supuestos'!$F$11*$K263)-(IF(('01_Supuestos'!J31*$I263)&gt;0,'01_Supuestos'!$F$15,0)))-((('01_Supuestos'!J31*$I263)*'01_Supuestos'!$F$11*($H263-'01_Supuestos'!$F$9))*'01_Supuestos'!$F$18)-($J263*'01_Supuestos'!J32)-(IF('01_Supuestos'!J30=MAX('01_Supuestos'!$C$30:$M$30),'01_Supuestos'!$F$19,0))-(MAX(0,(((('01_Supuestos'!J31*$I263)*'01_Supuestos'!$F$11*($H263-'01_Supuestos'!$F$9))-((('01_Supuestos'!J31*$I263)*'01_Supuestos'!$F$11*($H263-'01_Supuestos'!$F$9))*'01_Supuestos'!$F$12)-(('01_Supuestos'!J31*$I263)*'01_Supuestos'!$F$11*$K263)-(IF(('01_Supuestos'!J31*$I263)&gt;0,'01_Supuestos'!$F$15,0)))-($J263*'01_Supuestos'!J33)))*'01_Supuestos'!$F$16)</f>
        <v/>
      </c>
      <c r="AB263" s="109">
        <f>((('01_Supuestos'!K31*$I263)*'01_Supuestos'!$F$11*($H263-'01_Supuestos'!$F$9))-((('01_Supuestos'!K31*$I263)*'01_Supuestos'!$F$11*($H263-'01_Supuestos'!$F$9))*'01_Supuestos'!$F$12)-(('01_Supuestos'!K31*$I263)*'01_Supuestos'!$F$11*$K263)-(IF(('01_Supuestos'!K31*$I263)&gt;0,'01_Supuestos'!$F$15,0)))-((('01_Supuestos'!K31*$I263)*'01_Supuestos'!$F$11*($H263-'01_Supuestos'!$F$9))*'01_Supuestos'!$F$18)-($J263*'01_Supuestos'!K32)-(IF('01_Supuestos'!K30=MAX('01_Supuestos'!$C$30:$M$30),'01_Supuestos'!$F$19,0))-(MAX(0,(((('01_Supuestos'!K31*$I263)*'01_Supuestos'!$F$11*($H263-'01_Supuestos'!$F$9))-((('01_Supuestos'!K31*$I263)*'01_Supuestos'!$F$11*($H263-'01_Supuestos'!$F$9))*'01_Supuestos'!$F$12)-(('01_Supuestos'!K31*$I263)*'01_Supuestos'!$F$11*$K263)-(IF(('01_Supuestos'!K31*$I263)&gt;0,'01_Supuestos'!$F$15,0)))-($J263*'01_Supuestos'!K33)))*'01_Supuestos'!$F$16)</f>
        <v/>
      </c>
      <c r="AC263" s="109">
        <f>((('01_Supuestos'!L31*$I263)*'01_Supuestos'!$F$11*($H263-'01_Supuestos'!$F$9))-((('01_Supuestos'!L31*$I263)*'01_Supuestos'!$F$11*($H263-'01_Supuestos'!$F$9))*'01_Supuestos'!$F$12)-(('01_Supuestos'!L31*$I263)*'01_Supuestos'!$F$11*$K263)-(IF(('01_Supuestos'!L31*$I263)&gt;0,'01_Supuestos'!$F$15,0)))-((('01_Supuestos'!L31*$I263)*'01_Supuestos'!$F$11*($H263-'01_Supuestos'!$F$9))*'01_Supuestos'!$F$18)-($J263*'01_Supuestos'!L32)-(IF('01_Supuestos'!L30=MAX('01_Supuestos'!$C$30:$M$30),'01_Supuestos'!$F$19,0))-(MAX(0,(((('01_Supuestos'!L31*$I263)*'01_Supuestos'!$F$11*($H263-'01_Supuestos'!$F$9))-((('01_Supuestos'!L31*$I263)*'01_Supuestos'!$F$11*($H263-'01_Supuestos'!$F$9))*'01_Supuestos'!$F$12)-(('01_Supuestos'!L31*$I263)*'01_Supuestos'!$F$11*$K263)-(IF(('01_Supuestos'!L31*$I263)&gt;0,'01_Supuestos'!$F$15,0)))-($J263*'01_Supuestos'!L33)))*'01_Supuestos'!$F$16)</f>
        <v/>
      </c>
      <c r="AD263" s="109">
        <f>((('01_Supuestos'!M31*$I263)*'01_Supuestos'!$F$11*($H263-'01_Supuestos'!$F$9))-((('01_Supuestos'!M31*$I263)*'01_Supuestos'!$F$11*($H263-'01_Supuestos'!$F$9))*'01_Supuestos'!$F$12)-(('01_Supuestos'!M31*$I263)*'01_Supuestos'!$F$11*$K263)-(IF(('01_Supuestos'!M31*$I263)&gt;0,'01_Supuestos'!$F$15,0)))-((('01_Supuestos'!M31*$I263)*'01_Supuestos'!$F$11*($H263-'01_Supuestos'!$F$9))*'01_Supuestos'!$F$18)-($J263*'01_Supuestos'!M32)-(IF('01_Supuestos'!M30=MAX('01_Supuestos'!$C$30:$M$30),'01_Supuestos'!$F$19,0))-(MAX(0,(((('01_Supuestos'!M31*$I263)*'01_Supuestos'!$F$11*($H263-'01_Supuestos'!$F$9))-((('01_Supuestos'!M31*$I263)*'01_Supuestos'!$F$11*($H263-'01_Supuestos'!$F$9))*'01_Supuestos'!$F$12)-(('01_Supuestos'!M31*$I263)*'01_Supuestos'!$F$11*$K263)-(IF(('01_Supuestos'!M31*$I263)&gt;0,'01_Supuestos'!$F$15,0)))-($J263*'01_Supuestos'!M33)))*'01_Supuestos'!$F$16)</f>
        <v/>
      </c>
      <c r="AE263" s="109">
        <f>0</f>
        <v/>
      </c>
      <c r="AF263" s="109">
        <f>IF(S263&gt;R263,"Appraisal+Decision",IF(S263&lt;R263,"Develop Now","Indiferente"))</f>
        <v/>
      </c>
    </row>
    <row r="264">
      <c r="A264" t="n">
        <v>234</v>
      </c>
      <c r="B264" s="53">
        <f>RAND()</f>
        <v/>
      </c>
      <c r="C264" s="53">
        <f>RAND()</f>
        <v/>
      </c>
      <c r="D264" s="53">
        <f>RAND()</f>
        <v/>
      </c>
      <c r="E264" s="53">
        <f>RAND()</f>
        <v/>
      </c>
      <c r="F264" s="53">
        <f>RAND()</f>
        <v/>
      </c>
      <c r="G264" s="53">
        <f>RAND()</f>
        <v/>
      </c>
      <c r="H264" s="109">
        <f>IF(B264&lt;($B$11-$B$10)/($B$12-$B$10), $B$10+SQRT(B264*($B$11-$B$10)*($B$12-$B$10)), $B$12-SQRT((1-B264)*($B$12-$B$11)*($B$12-$B$10)))</f>
        <v/>
      </c>
      <c r="I264" s="53">
        <f>MAX(0.1,NORMINV(C264,$B$13,$B$14))</f>
        <v/>
      </c>
      <c r="J264" s="109">
        <f>'01_Supuestos'!$F$13*MAX(0.65,NORMINV(D264,1,$B$15))</f>
        <v/>
      </c>
      <c r="K264" s="109">
        <f>'01_Supuestos'!$F$14*MAX(0.6,NORMINV(E264,1,$B$16))</f>
        <v/>
      </c>
      <c r="L264" s="109">
        <f>--(F264&lt;=$B$5)</f>
        <v/>
      </c>
      <c r="M264" s="109">
        <f>IF(L264=1, IF(G264&lt;=$B$6, "+", "-"), IF(G264&lt;=(1-$B$7), "+", "-"))</f>
        <v/>
      </c>
      <c r="N264" s="110">
        <f>IF(M264="+",'05_Bayes_Arbol'!$B$16,'05_Bayes_Arbol'!$B$17)</f>
        <v/>
      </c>
      <c r="O264" s="109">
        <f>SUMPRODUCT(T264:AD264,'01_Supuestos'!$C$34:$M$34)</f>
        <v/>
      </c>
      <c r="P264" s="109">
        <f>N264*O264 + (1-N264)*$B$9</f>
        <v/>
      </c>
      <c r="Q264" s="109">
        <f>--(P264&gt;0)</f>
        <v/>
      </c>
      <c r="R264" s="109">
        <f>IF(L264=1,O264,$B$9)</f>
        <v/>
      </c>
      <c r="S264" s="109">
        <f>-$B$8 + IF(Q264=1, IF(L264=1,O264,$B$9), 0)</f>
        <v/>
      </c>
      <c r="T264" s="109">
        <f>((('01_Supuestos'!C31*$I264)*'01_Supuestos'!$F$11*($H264-'01_Supuestos'!$F$9))-((('01_Supuestos'!C31*$I264)*'01_Supuestos'!$F$11*($H264-'01_Supuestos'!$F$9))*'01_Supuestos'!$F$12)-(('01_Supuestos'!C31*$I264)*'01_Supuestos'!$F$11*$K264)-(IF(('01_Supuestos'!C31*$I264)&gt;0,'01_Supuestos'!$F$15,0)))-((('01_Supuestos'!C31*$I264)*'01_Supuestos'!$F$11*($H264-'01_Supuestos'!$F$9))*'01_Supuestos'!$F$18)-($J264*'01_Supuestos'!C32)-(IF('01_Supuestos'!C30=MAX('01_Supuestos'!$C$30:$M$30),'01_Supuestos'!$F$19,0))-(MAX(0,(((('01_Supuestos'!C31*$I264)*'01_Supuestos'!$F$11*($H264-'01_Supuestos'!$F$9))-((('01_Supuestos'!C31*$I264)*'01_Supuestos'!$F$11*($H264-'01_Supuestos'!$F$9))*'01_Supuestos'!$F$12)-(('01_Supuestos'!C31*$I264)*'01_Supuestos'!$F$11*$K264)-(IF(('01_Supuestos'!C31*$I264)&gt;0,'01_Supuestos'!$F$15,0)))-($J264*'01_Supuestos'!C33)))*'01_Supuestos'!$F$16)</f>
        <v/>
      </c>
      <c r="U264" s="109">
        <f>((('01_Supuestos'!D31*$I264)*'01_Supuestos'!$F$11*($H264-'01_Supuestos'!$F$9))-((('01_Supuestos'!D31*$I264)*'01_Supuestos'!$F$11*($H264-'01_Supuestos'!$F$9))*'01_Supuestos'!$F$12)-(('01_Supuestos'!D31*$I264)*'01_Supuestos'!$F$11*$K264)-(IF(('01_Supuestos'!D31*$I264)&gt;0,'01_Supuestos'!$F$15,0)))-((('01_Supuestos'!D31*$I264)*'01_Supuestos'!$F$11*($H264-'01_Supuestos'!$F$9))*'01_Supuestos'!$F$18)-($J264*'01_Supuestos'!D32)-(IF('01_Supuestos'!D30=MAX('01_Supuestos'!$C$30:$M$30),'01_Supuestos'!$F$19,0))-(MAX(0,(((('01_Supuestos'!D31*$I264)*'01_Supuestos'!$F$11*($H264-'01_Supuestos'!$F$9))-((('01_Supuestos'!D31*$I264)*'01_Supuestos'!$F$11*($H264-'01_Supuestos'!$F$9))*'01_Supuestos'!$F$12)-(('01_Supuestos'!D31*$I264)*'01_Supuestos'!$F$11*$K264)-(IF(('01_Supuestos'!D31*$I264)&gt;0,'01_Supuestos'!$F$15,0)))-($J264*'01_Supuestos'!D33)))*'01_Supuestos'!$F$16)</f>
        <v/>
      </c>
      <c r="V264" s="109">
        <f>((('01_Supuestos'!E31*$I264)*'01_Supuestos'!$F$11*($H264-'01_Supuestos'!$F$9))-((('01_Supuestos'!E31*$I264)*'01_Supuestos'!$F$11*($H264-'01_Supuestos'!$F$9))*'01_Supuestos'!$F$12)-(('01_Supuestos'!E31*$I264)*'01_Supuestos'!$F$11*$K264)-(IF(('01_Supuestos'!E31*$I264)&gt;0,'01_Supuestos'!$F$15,0)))-((('01_Supuestos'!E31*$I264)*'01_Supuestos'!$F$11*($H264-'01_Supuestos'!$F$9))*'01_Supuestos'!$F$18)-($J264*'01_Supuestos'!E32)-(IF('01_Supuestos'!E30=MAX('01_Supuestos'!$C$30:$M$30),'01_Supuestos'!$F$19,0))-(MAX(0,(((('01_Supuestos'!E31*$I264)*'01_Supuestos'!$F$11*($H264-'01_Supuestos'!$F$9))-((('01_Supuestos'!E31*$I264)*'01_Supuestos'!$F$11*($H264-'01_Supuestos'!$F$9))*'01_Supuestos'!$F$12)-(('01_Supuestos'!E31*$I264)*'01_Supuestos'!$F$11*$K264)-(IF(('01_Supuestos'!E31*$I264)&gt;0,'01_Supuestos'!$F$15,0)))-($J264*'01_Supuestos'!E33)))*'01_Supuestos'!$F$16)</f>
        <v/>
      </c>
      <c r="W264" s="109">
        <f>((('01_Supuestos'!F31*$I264)*'01_Supuestos'!$F$11*($H264-'01_Supuestos'!$F$9))-((('01_Supuestos'!F31*$I264)*'01_Supuestos'!$F$11*($H264-'01_Supuestos'!$F$9))*'01_Supuestos'!$F$12)-(('01_Supuestos'!F31*$I264)*'01_Supuestos'!$F$11*$K264)-(IF(('01_Supuestos'!F31*$I264)&gt;0,'01_Supuestos'!$F$15,0)))-((('01_Supuestos'!F31*$I264)*'01_Supuestos'!$F$11*($H264-'01_Supuestos'!$F$9))*'01_Supuestos'!$F$18)-($J264*'01_Supuestos'!F32)-(IF('01_Supuestos'!F30=MAX('01_Supuestos'!$C$30:$M$30),'01_Supuestos'!$F$19,0))-(MAX(0,(((('01_Supuestos'!F31*$I264)*'01_Supuestos'!$F$11*($H264-'01_Supuestos'!$F$9))-((('01_Supuestos'!F31*$I264)*'01_Supuestos'!$F$11*($H264-'01_Supuestos'!$F$9))*'01_Supuestos'!$F$12)-(('01_Supuestos'!F31*$I264)*'01_Supuestos'!$F$11*$K264)-(IF(('01_Supuestos'!F31*$I264)&gt;0,'01_Supuestos'!$F$15,0)))-($J264*'01_Supuestos'!F33)))*'01_Supuestos'!$F$16)</f>
        <v/>
      </c>
      <c r="X264" s="109">
        <f>((('01_Supuestos'!G31*$I264)*'01_Supuestos'!$F$11*($H264-'01_Supuestos'!$F$9))-((('01_Supuestos'!G31*$I264)*'01_Supuestos'!$F$11*($H264-'01_Supuestos'!$F$9))*'01_Supuestos'!$F$12)-(('01_Supuestos'!G31*$I264)*'01_Supuestos'!$F$11*$K264)-(IF(('01_Supuestos'!G31*$I264)&gt;0,'01_Supuestos'!$F$15,0)))-((('01_Supuestos'!G31*$I264)*'01_Supuestos'!$F$11*($H264-'01_Supuestos'!$F$9))*'01_Supuestos'!$F$18)-($J264*'01_Supuestos'!G32)-(IF('01_Supuestos'!G30=MAX('01_Supuestos'!$C$30:$M$30),'01_Supuestos'!$F$19,0))-(MAX(0,(((('01_Supuestos'!G31*$I264)*'01_Supuestos'!$F$11*($H264-'01_Supuestos'!$F$9))-((('01_Supuestos'!G31*$I264)*'01_Supuestos'!$F$11*($H264-'01_Supuestos'!$F$9))*'01_Supuestos'!$F$12)-(('01_Supuestos'!G31*$I264)*'01_Supuestos'!$F$11*$K264)-(IF(('01_Supuestos'!G31*$I264)&gt;0,'01_Supuestos'!$F$15,0)))-($J264*'01_Supuestos'!G33)))*'01_Supuestos'!$F$16)</f>
        <v/>
      </c>
      <c r="Y264" s="109">
        <f>((('01_Supuestos'!H31*$I264)*'01_Supuestos'!$F$11*($H264-'01_Supuestos'!$F$9))-((('01_Supuestos'!H31*$I264)*'01_Supuestos'!$F$11*($H264-'01_Supuestos'!$F$9))*'01_Supuestos'!$F$12)-(('01_Supuestos'!H31*$I264)*'01_Supuestos'!$F$11*$K264)-(IF(('01_Supuestos'!H31*$I264)&gt;0,'01_Supuestos'!$F$15,0)))-((('01_Supuestos'!H31*$I264)*'01_Supuestos'!$F$11*($H264-'01_Supuestos'!$F$9))*'01_Supuestos'!$F$18)-($J264*'01_Supuestos'!H32)-(IF('01_Supuestos'!H30=MAX('01_Supuestos'!$C$30:$M$30),'01_Supuestos'!$F$19,0))-(MAX(0,(((('01_Supuestos'!H31*$I264)*'01_Supuestos'!$F$11*($H264-'01_Supuestos'!$F$9))-((('01_Supuestos'!H31*$I264)*'01_Supuestos'!$F$11*($H264-'01_Supuestos'!$F$9))*'01_Supuestos'!$F$12)-(('01_Supuestos'!H31*$I264)*'01_Supuestos'!$F$11*$K264)-(IF(('01_Supuestos'!H31*$I264)&gt;0,'01_Supuestos'!$F$15,0)))-($J264*'01_Supuestos'!H33)))*'01_Supuestos'!$F$16)</f>
        <v/>
      </c>
      <c r="Z264" s="109">
        <f>((('01_Supuestos'!I31*$I264)*'01_Supuestos'!$F$11*($H264-'01_Supuestos'!$F$9))-((('01_Supuestos'!I31*$I264)*'01_Supuestos'!$F$11*($H264-'01_Supuestos'!$F$9))*'01_Supuestos'!$F$12)-(('01_Supuestos'!I31*$I264)*'01_Supuestos'!$F$11*$K264)-(IF(('01_Supuestos'!I31*$I264)&gt;0,'01_Supuestos'!$F$15,0)))-((('01_Supuestos'!I31*$I264)*'01_Supuestos'!$F$11*($H264-'01_Supuestos'!$F$9))*'01_Supuestos'!$F$18)-($J264*'01_Supuestos'!I32)-(IF('01_Supuestos'!I30=MAX('01_Supuestos'!$C$30:$M$30),'01_Supuestos'!$F$19,0))-(MAX(0,(((('01_Supuestos'!I31*$I264)*'01_Supuestos'!$F$11*($H264-'01_Supuestos'!$F$9))-((('01_Supuestos'!I31*$I264)*'01_Supuestos'!$F$11*($H264-'01_Supuestos'!$F$9))*'01_Supuestos'!$F$12)-(('01_Supuestos'!I31*$I264)*'01_Supuestos'!$F$11*$K264)-(IF(('01_Supuestos'!I31*$I264)&gt;0,'01_Supuestos'!$F$15,0)))-($J264*'01_Supuestos'!I33)))*'01_Supuestos'!$F$16)</f>
        <v/>
      </c>
      <c r="AA264" s="109">
        <f>((('01_Supuestos'!J31*$I264)*'01_Supuestos'!$F$11*($H264-'01_Supuestos'!$F$9))-((('01_Supuestos'!J31*$I264)*'01_Supuestos'!$F$11*($H264-'01_Supuestos'!$F$9))*'01_Supuestos'!$F$12)-(('01_Supuestos'!J31*$I264)*'01_Supuestos'!$F$11*$K264)-(IF(('01_Supuestos'!J31*$I264)&gt;0,'01_Supuestos'!$F$15,0)))-((('01_Supuestos'!J31*$I264)*'01_Supuestos'!$F$11*($H264-'01_Supuestos'!$F$9))*'01_Supuestos'!$F$18)-($J264*'01_Supuestos'!J32)-(IF('01_Supuestos'!J30=MAX('01_Supuestos'!$C$30:$M$30),'01_Supuestos'!$F$19,0))-(MAX(0,(((('01_Supuestos'!J31*$I264)*'01_Supuestos'!$F$11*($H264-'01_Supuestos'!$F$9))-((('01_Supuestos'!J31*$I264)*'01_Supuestos'!$F$11*($H264-'01_Supuestos'!$F$9))*'01_Supuestos'!$F$12)-(('01_Supuestos'!J31*$I264)*'01_Supuestos'!$F$11*$K264)-(IF(('01_Supuestos'!J31*$I264)&gt;0,'01_Supuestos'!$F$15,0)))-($J264*'01_Supuestos'!J33)))*'01_Supuestos'!$F$16)</f>
        <v/>
      </c>
      <c r="AB264" s="109">
        <f>((('01_Supuestos'!K31*$I264)*'01_Supuestos'!$F$11*($H264-'01_Supuestos'!$F$9))-((('01_Supuestos'!K31*$I264)*'01_Supuestos'!$F$11*($H264-'01_Supuestos'!$F$9))*'01_Supuestos'!$F$12)-(('01_Supuestos'!K31*$I264)*'01_Supuestos'!$F$11*$K264)-(IF(('01_Supuestos'!K31*$I264)&gt;0,'01_Supuestos'!$F$15,0)))-((('01_Supuestos'!K31*$I264)*'01_Supuestos'!$F$11*($H264-'01_Supuestos'!$F$9))*'01_Supuestos'!$F$18)-($J264*'01_Supuestos'!K32)-(IF('01_Supuestos'!K30=MAX('01_Supuestos'!$C$30:$M$30),'01_Supuestos'!$F$19,0))-(MAX(0,(((('01_Supuestos'!K31*$I264)*'01_Supuestos'!$F$11*($H264-'01_Supuestos'!$F$9))-((('01_Supuestos'!K31*$I264)*'01_Supuestos'!$F$11*($H264-'01_Supuestos'!$F$9))*'01_Supuestos'!$F$12)-(('01_Supuestos'!K31*$I264)*'01_Supuestos'!$F$11*$K264)-(IF(('01_Supuestos'!K31*$I264)&gt;0,'01_Supuestos'!$F$15,0)))-($J264*'01_Supuestos'!K33)))*'01_Supuestos'!$F$16)</f>
        <v/>
      </c>
      <c r="AC264" s="109">
        <f>((('01_Supuestos'!L31*$I264)*'01_Supuestos'!$F$11*($H264-'01_Supuestos'!$F$9))-((('01_Supuestos'!L31*$I264)*'01_Supuestos'!$F$11*($H264-'01_Supuestos'!$F$9))*'01_Supuestos'!$F$12)-(('01_Supuestos'!L31*$I264)*'01_Supuestos'!$F$11*$K264)-(IF(('01_Supuestos'!L31*$I264)&gt;0,'01_Supuestos'!$F$15,0)))-((('01_Supuestos'!L31*$I264)*'01_Supuestos'!$F$11*($H264-'01_Supuestos'!$F$9))*'01_Supuestos'!$F$18)-($J264*'01_Supuestos'!L32)-(IF('01_Supuestos'!L30=MAX('01_Supuestos'!$C$30:$M$30),'01_Supuestos'!$F$19,0))-(MAX(0,(((('01_Supuestos'!L31*$I264)*'01_Supuestos'!$F$11*($H264-'01_Supuestos'!$F$9))-((('01_Supuestos'!L31*$I264)*'01_Supuestos'!$F$11*($H264-'01_Supuestos'!$F$9))*'01_Supuestos'!$F$12)-(('01_Supuestos'!L31*$I264)*'01_Supuestos'!$F$11*$K264)-(IF(('01_Supuestos'!L31*$I264)&gt;0,'01_Supuestos'!$F$15,0)))-($J264*'01_Supuestos'!L33)))*'01_Supuestos'!$F$16)</f>
        <v/>
      </c>
      <c r="AD264" s="109">
        <f>((('01_Supuestos'!M31*$I264)*'01_Supuestos'!$F$11*($H264-'01_Supuestos'!$F$9))-((('01_Supuestos'!M31*$I264)*'01_Supuestos'!$F$11*($H264-'01_Supuestos'!$F$9))*'01_Supuestos'!$F$12)-(('01_Supuestos'!M31*$I264)*'01_Supuestos'!$F$11*$K264)-(IF(('01_Supuestos'!M31*$I264)&gt;0,'01_Supuestos'!$F$15,0)))-((('01_Supuestos'!M31*$I264)*'01_Supuestos'!$F$11*($H264-'01_Supuestos'!$F$9))*'01_Supuestos'!$F$18)-($J264*'01_Supuestos'!M32)-(IF('01_Supuestos'!M30=MAX('01_Supuestos'!$C$30:$M$30),'01_Supuestos'!$F$19,0))-(MAX(0,(((('01_Supuestos'!M31*$I264)*'01_Supuestos'!$F$11*($H264-'01_Supuestos'!$F$9))-((('01_Supuestos'!M31*$I264)*'01_Supuestos'!$F$11*($H264-'01_Supuestos'!$F$9))*'01_Supuestos'!$F$12)-(('01_Supuestos'!M31*$I264)*'01_Supuestos'!$F$11*$K264)-(IF(('01_Supuestos'!M31*$I264)&gt;0,'01_Supuestos'!$F$15,0)))-($J264*'01_Supuestos'!M33)))*'01_Supuestos'!$F$16)</f>
        <v/>
      </c>
      <c r="AE264" s="109">
        <f>0</f>
        <v/>
      </c>
      <c r="AF264" s="109">
        <f>IF(S264&gt;R264,"Appraisal+Decision",IF(S264&lt;R264,"Develop Now","Indiferente"))</f>
        <v/>
      </c>
    </row>
    <row r="265">
      <c r="A265" t="n">
        <v>235</v>
      </c>
      <c r="B265" s="53">
        <f>RAND()</f>
        <v/>
      </c>
      <c r="C265" s="53">
        <f>RAND()</f>
        <v/>
      </c>
      <c r="D265" s="53">
        <f>RAND()</f>
        <v/>
      </c>
      <c r="E265" s="53">
        <f>RAND()</f>
        <v/>
      </c>
      <c r="F265" s="53">
        <f>RAND()</f>
        <v/>
      </c>
      <c r="G265" s="53">
        <f>RAND()</f>
        <v/>
      </c>
      <c r="H265" s="109">
        <f>IF(B265&lt;($B$11-$B$10)/($B$12-$B$10), $B$10+SQRT(B265*($B$11-$B$10)*($B$12-$B$10)), $B$12-SQRT((1-B265)*($B$12-$B$11)*($B$12-$B$10)))</f>
        <v/>
      </c>
      <c r="I265" s="53">
        <f>MAX(0.1,NORMINV(C265,$B$13,$B$14))</f>
        <v/>
      </c>
      <c r="J265" s="109">
        <f>'01_Supuestos'!$F$13*MAX(0.65,NORMINV(D265,1,$B$15))</f>
        <v/>
      </c>
      <c r="K265" s="109">
        <f>'01_Supuestos'!$F$14*MAX(0.6,NORMINV(E265,1,$B$16))</f>
        <v/>
      </c>
      <c r="L265" s="109">
        <f>--(F265&lt;=$B$5)</f>
        <v/>
      </c>
      <c r="M265" s="109">
        <f>IF(L265=1, IF(G265&lt;=$B$6, "+", "-"), IF(G265&lt;=(1-$B$7), "+", "-"))</f>
        <v/>
      </c>
      <c r="N265" s="110">
        <f>IF(M265="+",'05_Bayes_Arbol'!$B$16,'05_Bayes_Arbol'!$B$17)</f>
        <v/>
      </c>
      <c r="O265" s="109">
        <f>SUMPRODUCT(T265:AD265,'01_Supuestos'!$C$34:$M$34)</f>
        <v/>
      </c>
      <c r="P265" s="109">
        <f>N265*O265 + (1-N265)*$B$9</f>
        <v/>
      </c>
      <c r="Q265" s="109">
        <f>--(P265&gt;0)</f>
        <v/>
      </c>
      <c r="R265" s="109">
        <f>IF(L265=1,O265,$B$9)</f>
        <v/>
      </c>
      <c r="S265" s="109">
        <f>-$B$8 + IF(Q265=1, IF(L265=1,O265,$B$9), 0)</f>
        <v/>
      </c>
      <c r="T265" s="109">
        <f>((('01_Supuestos'!C31*$I265)*'01_Supuestos'!$F$11*($H265-'01_Supuestos'!$F$9))-((('01_Supuestos'!C31*$I265)*'01_Supuestos'!$F$11*($H265-'01_Supuestos'!$F$9))*'01_Supuestos'!$F$12)-(('01_Supuestos'!C31*$I265)*'01_Supuestos'!$F$11*$K265)-(IF(('01_Supuestos'!C31*$I265)&gt;0,'01_Supuestos'!$F$15,0)))-((('01_Supuestos'!C31*$I265)*'01_Supuestos'!$F$11*($H265-'01_Supuestos'!$F$9))*'01_Supuestos'!$F$18)-($J265*'01_Supuestos'!C32)-(IF('01_Supuestos'!C30=MAX('01_Supuestos'!$C$30:$M$30),'01_Supuestos'!$F$19,0))-(MAX(0,(((('01_Supuestos'!C31*$I265)*'01_Supuestos'!$F$11*($H265-'01_Supuestos'!$F$9))-((('01_Supuestos'!C31*$I265)*'01_Supuestos'!$F$11*($H265-'01_Supuestos'!$F$9))*'01_Supuestos'!$F$12)-(('01_Supuestos'!C31*$I265)*'01_Supuestos'!$F$11*$K265)-(IF(('01_Supuestos'!C31*$I265)&gt;0,'01_Supuestos'!$F$15,0)))-($J265*'01_Supuestos'!C33)))*'01_Supuestos'!$F$16)</f>
        <v/>
      </c>
      <c r="U265" s="109">
        <f>((('01_Supuestos'!D31*$I265)*'01_Supuestos'!$F$11*($H265-'01_Supuestos'!$F$9))-((('01_Supuestos'!D31*$I265)*'01_Supuestos'!$F$11*($H265-'01_Supuestos'!$F$9))*'01_Supuestos'!$F$12)-(('01_Supuestos'!D31*$I265)*'01_Supuestos'!$F$11*$K265)-(IF(('01_Supuestos'!D31*$I265)&gt;0,'01_Supuestos'!$F$15,0)))-((('01_Supuestos'!D31*$I265)*'01_Supuestos'!$F$11*($H265-'01_Supuestos'!$F$9))*'01_Supuestos'!$F$18)-($J265*'01_Supuestos'!D32)-(IF('01_Supuestos'!D30=MAX('01_Supuestos'!$C$30:$M$30),'01_Supuestos'!$F$19,0))-(MAX(0,(((('01_Supuestos'!D31*$I265)*'01_Supuestos'!$F$11*($H265-'01_Supuestos'!$F$9))-((('01_Supuestos'!D31*$I265)*'01_Supuestos'!$F$11*($H265-'01_Supuestos'!$F$9))*'01_Supuestos'!$F$12)-(('01_Supuestos'!D31*$I265)*'01_Supuestos'!$F$11*$K265)-(IF(('01_Supuestos'!D31*$I265)&gt;0,'01_Supuestos'!$F$15,0)))-($J265*'01_Supuestos'!D33)))*'01_Supuestos'!$F$16)</f>
        <v/>
      </c>
      <c r="V265" s="109">
        <f>((('01_Supuestos'!E31*$I265)*'01_Supuestos'!$F$11*($H265-'01_Supuestos'!$F$9))-((('01_Supuestos'!E31*$I265)*'01_Supuestos'!$F$11*($H265-'01_Supuestos'!$F$9))*'01_Supuestos'!$F$12)-(('01_Supuestos'!E31*$I265)*'01_Supuestos'!$F$11*$K265)-(IF(('01_Supuestos'!E31*$I265)&gt;0,'01_Supuestos'!$F$15,0)))-((('01_Supuestos'!E31*$I265)*'01_Supuestos'!$F$11*($H265-'01_Supuestos'!$F$9))*'01_Supuestos'!$F$18)-($J265*'01_Supuestos'!E32)-(IF('01_Supuestos'!E30=MAX('01_Supuestos'!$C$30:$M$30),'01_Supuestos'!$F$19,0))-(MAX(0,(((('01_Supuestos'!E31*$I265)*'01_Supuestos'!$F$11*($H265-'01_Supuestos'!$F$9))-((('01_Supuestos'!E31*$I265)*'01_Supuestos'!$F$11*($H265-'01_Supuestos'!$F$9))*'01_Supuestos'!$F$12)-(('01_Supuestos'!E31*$I265)*'01_Supuestos'!$F$11*$K265)-(IF(('01_Supuestos'!E31*$I265)&gt;0,'01_Supuestos'!$F$15,0)))-($J265*'01_Supuestos'!E33)))*'01_Supuestos'!$F$16)</f>
        <v/>
      </c>
      <c r="W265" s="109">
        <f>((('01_Supuestos'!F31*$I265)*'01_Supuestos'!$F$11*($H265-'01_Supuestos'!$F$9))-((('01_Supuestos'!F31*$I265)*'01_Supuestos'!$F$11*($H265-'01_Supuestos'!$F$9))*'01_Supuestos'!$F$12)-(('01_Supuestos'!F31*$I265)*'01_Supuestos'!$F$11*$K265)-(IF(('01_Supuestos'!F31*$I265)&gt;0,'01_Supuestos'!$F$15,0)))-((('01_Supuestos'!F31*$I265)*'01_Supuestos'!$F$11*($H265-'01_Supuestos'!$F$9))*'01_Supuestos'!$F$18)-($J265*'01_Supuestos'!F32)-(IF('01_Supuestos'!F30=MAX('01_Supuestos'!$C$30:$M$30),'01_Supuestos'!$F$19,0))-(MAX(0,(((('01_Supuestos'!F31*$I265)*'01_Supuestos'!$F$11*($H265-'01_Supuestos'!$F$9))-((('01_Supuestos'!F31*$I265)*'01_Supuestos'!$F$11*($H265-'01_Supuestos'!$F$9))*'01_Supuestos'!$F$12)-(('01_Supuestos'!F31*$I265)*'01_Supuestos'!$F$11*$K265)-(IF(('01_Supuestos'!F31*$I265)&gt;0,'01_Supuestos'!$F$15,0)))-($J265*'01_Supuestos'!F33)))*'01_Supuestos'!$F$16)</f>
        <v/>
      </c>
      <c r="X265" s="109">
        <f>((('01_Supuestos'!G31*$I265)*'01_Supuestos'!$F$11*($H265-'01_Supuestos'!$F$9))-((('01_Supuestos'!G31*$I265)*'01_Supuestos'!$F$11*($H265-'01_Supuestos'!$F$9))*'01_Supuestos'!$F$12)-(('01_Supuestos'!G31*$I265)*'01_Supuestos'!$F$11*$K265)-(IF(('01_Supuestos'!G31*$I265)&gt;0,'01_Supuestos'!$F$15,0)))-((('01_Supuestos'!G31*$I265)*'01_Supuestos'!$F$11*($H265-'01_Supuestos'!$F$9))*'01_Supuestos'!$F$18)-($J265*'01_Supuestos'!G32)-(IF('01_Supuestos'!G30=MAX('01_Supuestos'!$C$30:$M$30),'01_Supuestos'!$F$19,0))-(MAX(0,(((('01_Supuestos'!G31*$I265)*'01_Supuestos'!$F$11*($H265-'01_Supuestos'!$F$9))-((('01_Supuestos'!G31*$I265)*'01_Supuestos'!$F$11*($H265-'01_Supuestos'!$F$9))*'01_Supuestos'!$F$12)-(('01_Supuestos'!G31*$I265)*'01_Supuestos'!$F$11*$K265)-(IF(('01_Supuestos'!G31*$I265)&gt;0,'01_Supuestos'!$F$15,0)))-($J265*'01_Supuestos'!G33)))*'01_Supuestos'!$F$16)</f>
        <v/>
      </c>
      <c r="Y265" s="109">
        <f>((('01_Supuestos'!H31*$I265)*'01_Supuestos'!$F$11*($H265-'01_Supuestos'!$F$9))-((('01_Supuestos'!H31*$I265)*'01_Supuestos'!$F$11*($H265-'01_Supuestos'!$F$9))*'01_Supuestos'!$F$12)-(('01_Supuestos'!H31*$I265)*'01_Supuestos'!$F$11*$K265)-(IF(('01_Supuestos'!H31*$I265)&gt;0,'01_Supuestos'!$F$15,0)))-((('01_Supuestos'!H31*$I265)*'01_Supuestos'!$F$11*($H265-'01_Supuestos'!$F$9))*'01_Supuestos'!$F$18)-($J265*'01_Supuestos'!H32)-(IF('01_Supuestos'!H30=MAX('01_Supuestos'!$C$30:$M$30),'01_Supuestos'!$F$19,0))-(MAX(0,(((('01_Supuestos'!H31*$I265)*'01_Supuestos'!$F$11*($H265-'01_Supuestos'!$F$9))-((('01_Supuestos'!H31*$I265)*'01_Supuestos'!$F$11*($H265-'01_Supuestos'!$F$9))*'01_Supuestos'!$F$12)-(('01_Supuestos'!H31*$I265)*'01_Supuestos'!$F$11*$K265)-(IF(('01_Supuestos'!H31*$I265)&gt;0,'01_Supuestos'!$F$15,0)))-($J265*'01_Supuestos'!H33)))*'01_Supuestos'!$F$16)</f>
        <v/>
      </c>
      <c r="Z265" s="109">
        <f>((('01_Supuestos'!I31*$I265)*'01_Supuestos'!$F$11*($H265-'01_Supuestos'!$F$9))-((('01_Supuestos'!I31*$I265)*'01_Supuestos'!$F$11*($H265-'01_Supuestos'!$F$9))*'01_Supuestos'!$F$12)-(('01_Supuestos'!I31*$I265)*'01_Supuestos'!$F$11*$K265)-(IF(('01_Supuestos'!I31*$I265)&gt;0,'01_Supuestos'!$F$15,0)))-((('01_Supuestos'!I31*$I265)*'01_Supuestos'!$F$11*($H265-'01_Supuestos'!$F$9))*'01_Supuestos'!$F$18)-($J265*'01_Supuestos'!I32)-(IF('01_Supuestos'!I30=MAX('01_Supuestos'!$C$30:$M$30),'01_Supuestos'!$F$19,0))-(MAX(0,(((('01_Supuestos'!I31*$I265)*'01_Supuestos'!$F$11*($H265-'01_Supuestos'!$F$9))-((('01_Supuestos'!I31*$I265)*'01_Supuestos'!$F$11*($H265-'01_Supuestos'!$F$9))*'01_Supuestos'!$F$12)-(('01_Supuestos'!I31*$I265)*'01_Supuestos'!$F$11*$K265)-(IF(('01_Supuestos'!I31*$I265)&gt;0,'01_Supuestos'!$F$15,0)))-($J265*'01_Supuestos'!I33)))*'01_Supuestos'!$F$16)</f>
        <v/>
      </c>
      <c r="AA265" s="109">
        <f>((('01_Supuestos'!J31*$I265)*'01_Supuestos'!$F$11*($H265-'01_Supuestos'!$F$9))-((('01_Supuestos'!J31*$I265)*'01_Supuestos'!$F$11*($H265-'01_Supuestos'!$F$9))*'01_Supuestos'!$F$12)-(('01_Supuestos'!J31*$I265)*'01_Supuestos'!$F$11*$K265)-(IF(('01_Supuestos'!J31*$I265)&gt;0,'01_Supuestos'!$F$15,0)))-((('01_Supuestos'!J31*$I265)*'01_Supuestos'!$F$11*($H265-'01_Supuestos'!$F$9))*'01_Supuestos'!$F$18)-($J265*'01_Supuestos'!J32)-(IF('01_Supuestos'!J30=MAX('01_Supuestos'!$C$30:$M$30),'01_Supuestos'!$F$19,0))-(MAX(0,(((('01_Supuestos'!J31*$I265)*'01_Supuestos'!$F$11*($H265-'01_Supuestos'!$F$9))-((('01_Supuestos'!J31*$I265)*'01_Supuestos'!$F$11*($H265-'01_Supuestos'!$F$9))*'01_Supuestos'!$F$12)-(('01_Supuestos'!J31*$I265)*'01_Supuestos'!$F$11*$K265)-(IF(('01_Supuestos'!J31*$I265)&gt;0,'01_Supuestos'!$F$15,0)))-($J265*'01_Supuestos'!J33)))*'01_Supuestos'!$F$16)</f>
        <v/>
      </c>
      <c r="AB265" s="109">
        <f>((('01_Supuestos'!K31*$I265)*'01_Supuestos'!$F$11*($H265-'01_Supuestos'!$F$9))-((('01_Supuestos'!K31*$I265)*'01_Supuestos'!$F$11*($H265-'01_Supuestos'!$F$9))*'01_Supuestos'!$F$12)-(('01_Supuestos'!K31*$I265)*'01_Supuestos'!$F$11*$K265)-(IF(('01_Supuestos'!K31*$I265)&gt;0,'01_Supuestos'!$F$15,0)))-((('01_Supuestos'!K31*$I265)*'01_Supuestos'!$F$11*($H265-'01_Supuestos'!$F$9))*'01_Supuestos'!$F$18)-($J265*'01_Supuestos'!K32)-(IF('01_Supuestos'!K30=MAX('01_Supuestos'!$C$30:$M$30),'01_Supuestos'!$F$19,0))-(MAX(0,(((('01_Supuestos'!K31*$I265)*'01_Supuestos'!$F$11*($H265-'01_Supuestos'!$F$9))-((('01_Supuestos'!K31*$I265)*'01_Supuestos'!$F$11*($H265-'01_Supuestos'!$F$9))*'01_Supuestos'!$F$12)-(('01_Supuestos'!K31*$I265)*'01_Supuestos'!$F$11*$K265)-(IF(('01_Supuestos'!K31*$I265)&gt;0,'01_Supuestos'!$F$15,0)))-($J265*'01_Supuestos'!K33)))*'01_Supuestos'!$F$16)</f>
        <v/>
      </c>
      <c r="AC265" s="109">
        <f>((('01_Supuestos'!L31*$I265)*'01_Supuestos'!$F$11*($H265-'01_Supuestos'!$F$9))-((('01_Supuestos'!L31*$I265)*'01_Supuestos'!$F$11*($H265-'01_Supuestos'!$F$9))*'01_Supuestos'!$F$12)-(('01_Supuestos'!L31*$I265)*'01_Supuestos'!$F$11*$K265)-(IF(('01_Supuestos'!L31*$I265)&gt;0,'01_Supuestos'!$F$15,0)))-((('01_Supuestos'!L31*$I265)*'01_Supuestos'!$F$11*($H265-'01_Supuestos'!$F$9))*'01_Supuestos'!$F$18)-($J265*'01_Supuestos'!L32)-(IF('01_Supuestos'!L30=MAX('01_Supuestos'!$C$30:$M$30),'01_Supuestos'!$F$19,0))-(MAX(0,(((('01_Supuestos'!L31*$I265)*'01_Supuestos'!$F$11*($H265-'01_Supuestos'!$F$9))-((('01_Supuestos'!L31*$I265)*'01_Supuestos'!$F$11*($H265-'01_Supuestos'!$F$9))*'01_Supuestos'!$F$12)-(('01_Supuestos'!L31*$I265)*'01_Supuestos'!$F$11*$K265)-(IF(('01_Supuestos'!L31*$I265)&gt;0,'01_Supuestos'!$F$15,0)))-($J265*'01_Supuestos'!L33)))*'01_Supuestos'!$F$16)</f>
        <v/>
      </c>
      <c r="AD265" s="109">
        <f>((('01_Supuestos'!M31*$I265)*'01_Supuestos'!$F$11*($H265-'01_Supuestos'!$F$9))-((('01_Supuestos'!M31*$I265)*'01_Supuestos'!$F$11*($H265-'01_Supuestos'!$F$9))*'01_Supuestos'!$F$12)-(('01_Supuestos'!M31*$I265)*'01_Supuestos'!$F$11*$K265)-(IF(('01_Supuestos'!M31*$I265)&gt;0,'01_Supuestos'!$F$15,0)))-((('01_Supuestos'!M31*$I265)*'01_Supuestos'!$F$11*($H265-'01_Supuestos'!$F$9))*'01_Supuestos'!$F$18)-($J265*'01_Supuestos'!M32)-(IF('01_Supuestos'!M30=MAX('01_Supuestos'!$C$30:$M$30),'01_Supuestos'!$F$19,0))-(MAX(0,(((('01_Supuestos'!M31*$I265)*'01_Supuestos'!$F$11*($H265-'01_Supuestos'!$F$9))-((('01_Supuestos'!M31*$I265)*'01_Supuestos'!$F$11*($H265-'01_Supuestos'!$F$9))*'01_Supuestos'!$F$12)-(('01_Supuestos'!M31*$I265)*'01_Supuestos'!$F$11*$K265)-(IF(('01_Supuestos'!M31*$I265)&gt;0,'01_Supuestos'!$F$15,0)))-($J265*'01_Supuestos'!M33)))*'01_Supuestos'!$F$16)</f>
        <v/>
      </c>
      <c r="AE265" s="109">
        <f>0</f>
        <v/>
      </c>
      <c r="AF265" s="109">
        <f>IF(S265&gt;R265,"Appraisal+Decision",IF(S265&lt;R265,"Develop Now","Indiferente"))</f>
        <v/>
      </c>
    </row>
    <row r="266">
      <c r="A266" t="n">
        <v>236</v>
      </c>
      <c r="B266" s="53">
        <f>RAND()</f>
        <v/>
      </c>
      <c r="C266" s="53">
        <f>RAND()</f>
        <v/>
      </c>
      <c r="D266" s="53">
        <f>RAND()</f>
        <v/>
      </c>
      <c r="E266" s="53">
        <f>RAND()</f>
        <v/>
      </c>
      <c r="F266" s="53">
        <f>RAND()</f>
        <v/>
      </c>
      <c r="G266" s="53">
        <f>RAND()</f>
        <v/>
      </c>
      <c r="H266" s="109">
        <f>IF(B266&lt;($B$11-$B$10)/($B$12-$B$10), $B$10+SQRT(B266*($B$11-$B$10)*($B$12-$B$10)), $B$12-SQRT((1-B266)*($B$12-$B$11)*($B$12-$B$10)))</f>
        <v/>
      </c>
      <c r="I266" s="53">
        <f>MAX(0.1,NORMINV(C266,$B$13,$B$14))</f>
        <v/>
      </c>
      <c r="J266" s="109">
        <f>'01_Supuestos'!$F$13*MAX(0.65,NORMINV(D266,1,$B$15))</f>
        <v/>
      </c>
      <c r="K266" s="109">
        <f>'01_Supuestos'!$F$14*MAX(0.6,NORMINV(E266,1,$B$16))</f>
        <v/>
      </c>
      <c r="L266" s="109">
        <f>--(F266&lt;=$B$5)</f>
        <v/>
      </c>
      <c r="M266" s="109">
        <f>IF(L266=1, IF(G266&lt;=$B$6, "+", "-"), IF(G266&lt;=(1-$B$7), "+", "-"))</f>
        <v/>
      </c>
      <c r="N266" s="110">
        <f>IF(M266="+",'05_Bayes_Arbol'!$B$16,'05_Bayes_Arbol'!$B$17)</f>
        <v/>
      </c>
      <c r="O266" s="109">
        <f>SUMPRODUCT(T266:AD266,'01_Supuestos'!$C$34:$M$34)</f>
        <v/>
      </c>
      <c r="P266" s="109">
        <f>N266*O266 + (1-N266)*$B$9</f>
        <v/>
      </c>
      <c r="Q266" s="109">
        <f>--(P266&gt;0)</f>
        <v/>
      </c>
      <c r="R266" s="109">
        <f>IF(L266=1,O266,$B$9)</f>
        <v/>
      </c>
      <c r="S266" s="109">
        <f>-$B$8 + IF(Q266=1, IF(L266=1,O266,$B$9), 0)</f>
        <v/>
      </c>
      <c r="T266" s="109">
        <f>((('01_Supuestos'!C31*$I266)*'01_Supuestos'!$F$11*($H266-'01_Supuestos'!$F$9))-((('01_Supuestos'!C31*$I266)*'01_Supuestos'!$F$11*($H266-'01_Supuestos'!$F$9))*'01_Supuestos'!$F$12)-(('01_Supuestos'!C31*$I266)*'01_Supuestos'!$F$11*$K266)-(IF(('01_Supuestos'!C31*$I266)&gt;0,'01_Supuestos'!$F$15,0)))-((('01_Supuestos'!C31*$I266)*'01_Supuestos'!$F$11*($H266-'01_Supuestos'!$F$9))*'01_Supuestos'!$F$18)-($J266*'01_Supuestos'!C32)-(IF('01_Supuestos'!C30=MAX('01_Supuestos'!$C$30:$M$30),'01_Supuestos'!$F$19,0))-(MAX(0,(((('01_Supuestos'!C31*$I266)*'01_Supuestos'!$F$11*($H266-'01_Supuestos'!$F$9))-((('01_Supuestos'!C31*$I266)*'01_Supuestos'!$F$11*($H266-'01_Supuestos'!$F$9))*'01_Supuestos'!$F$12)-(('01_Supuestos'!C31*$I266)*'01_Supuestos'!$F$11*$K266)-(IF(('01_Supuestos'!C31*$I266)&gt;0,'01_Supuestos'!$F$15,0)))-($J266*'01_Supuestos'!C33)))*'01_Supuestos'!$F$16)</f>
        <v/>
      </c>
      <c r="U266" s="109">
        <f>((('01_Supuestos'!D31*$I266)*'01_Supuestos'!$F$11*($H266-'01_Supuestos'!$F$9))-((('01_Supuestos'!D31*$I266)*'01_Supuestos'!$F$11*($H266-'01_Supuestos'!$F$9))*'01_Supuestos'!$F$12)-(('01_Supuestos'!D31*$I266)*'01_Supuestos'!$F$11*$K266)-(IF(('01_Supuestos'!D31*$I266)&gt;0,'01_Supuestos'!$F$15,0)))-((('01_Supuestos'!D31*$I266)*'01_Supuestos'!$F$11*($H266-'01_Supuestos'!$F$9))*'01_Supuestos'!$F$18)-($J266*'01_Supuestos'!D32)-(IF('01_Supuestos'!D30=MAX('01_Supuestos'!$C$30:$M$30),'01_Supuestos'!$F$19,0))-(MAX(0,(((('01_Supuestos'!D31*$I266)*'01_Supuestos'!$F$11*($H266-'01_Supuestos'!$F$9))-((('01_Supuestos'!D31*$I266)*'01_Supuestos'!$F$11*($H266-'01_Supuestos'!$F$9))*'01_Supuestos'!$F$12)-(('01_Supuestos'!D31*$I266)*'01_Supuestos'!$F$11*$K266)-(IF(('01_Supuestos'!D31*$I266)&gt;0,'01_Supuestos'!$F$15,0)))-($J266*'01_Supuestos'!D33)))*'01_Supuestos'!$F$16)</f>
        <v/>
      </c>
      <c r="V266" s="109">
        <f>((('01_Supuestos'!E31*$I266)*'01_Supuestos'!$F$11*($H266-'01_Supuestos'!$F$9))-((('01_Supuestos'!E31*$I266)*'01_Supuestos'!$F$11*($H266-'01_Supuestos'!$F$9))*'01_Supuestos'!$F$12)-(('01_Supuestos'!E31*$I266)*'01_Supuestos'!$F$11*$K266)-(IF(('01_Supuestos'!E31*$I266)&gt;0,'01_Supuestos'!$F$15,0)))-((('01_Supuestos'!E31*$I266)*'01_Supuestos'!$F$11*($H266-'01_Supuestos'!$F$9))*'01_Supuestos'!$F$18)-($J266*'01_Supuestos'!E32)-(IF('01_Supuestos'!E30=MAX('01_Supuestos'!$C$30:$M$30),'01_Supuestos'!$F$19,0))-(MAX(0,(((('01_Supuestos'!E31*$I266)*'01_Supuestos'!$F$11*($H266-'01_Supuestos'!$F$9))-((('01_Supuestos'!E31*$I266)*'01_Supuestos'!$F$11*($H266-'01_Supuestos'!$F$9))*'01_Supuestos'!$F$12)-(('01_Supuestos'!E31*$I266)*'01_Supuestos'!$F$11*$K266)-(IF(('01_Supuestos'!E31*$I266)&gt;0,'01_Supuestos'!$F$15,0)))-($J266*'01_Supuestos'!E33)))*'01_Supuestos'!$F$16)</f>
        <v/>
      </c>
      <c r="W266" s="109">
        <f>((('01_Supuestos'!F31*$I266)*'01_Supuestos'!$F$11*($H266-'01_Supuestos'!$F$9))-((('01_Supuestos'!F31*$I266)*'01_Supuestos'!$F$11*($H266-'01_Supuestos'!$F$9))*'01_Supuestos'!$F$12)-(('01_Supuestos'!F31*$I266)*'01_Supuestos'!$F$11*$K266)-(IF(('01_Supuestos'!F31*$I266)&gt;0,'01_Supuestos'!$F$15,0)))-((('01_Supuestos'!F31*$I266)*'01_Supuestos'!$F$11*($H266-'01_Supuestos'!$F$9))*'01_Supuestos'!$F$18)-($J266*'01_Supuestos'!F32)-(IF('01_Supuestos'!F30=MAX('01_Supuestos'!$C$30:$M$30),'01_Supuestos'!$F$19,0))-(MAX(0,(((('01_Supuestos'!F31*$I266)*'01_Supuestos'!$F$11*($H266-'01_Supuestos'!$F$9))-((('01_Supuestos'!F31*$I266)*'01_Supuestos'!$F$11*($H266-'01_Supuestos'!$F$9))*'01_Supuestos'!$F$12)-(('01_Supuestos'!F31*$I266)*'01_Supuestos'!$F$11*$K266)-(IF(('01_Supuestos'!F31*$I266)&gt;0,'01_Supuestos'!$F$15,0)))-($J266*'01_Supuestos'!F33)))*'01_Supuestos'!$F$16)</f>
        <v/>
      </c>
      <c r="X266" s="109">
        <f>((('01_Supuestos'!G31*$I266)*'01_Supuestos'!$F$11*($H266-'01_Supuestos'!$F$9))-((('01_Supuestos'!G31*$I266)*'01_Supuestos'!$F$11*($H266-'01_Supuestos'!$F$9))*'01_Supuestos'!$F$12)-(('01_Supuestos'!G31*$I266)*'01_Supuestos'!$F$11*$K266)-(IF(('01_Supuestos'!G31*$I266)&gt;0,'01_Supuestos'!$F$15,0)))-((('01_Supuestos'!G31*$I266)*'01_Supuestos'!$F$11*($H266-'01_Supuestos'!$F$9))*'01_Supuestos'!$F$18)-($J266*'01_Supuestos'!G32)-(IF('01_Supuestos'!G30=MAX('01_Supuestos'!$C$30:$M$30),'01_Supuestos'!$F$19,0))-(MAX(0,(((('01_Supuestos'!G31*$I266)*'01_Supuestos'!$F$11*($H266-'01_Supuestos'!$F$9))-((('01_Supuestos'!G31*$I266)*'01_Supuestos'!$F$11*($H266-'01_Supuestos'!$F$9))*'01_Supuestos'!$F$12)-(('01_Supuestos'!G31*$I266)*'01_Supuestos'!$F$11*$K266)-(IF(('01_Supuestos'!G31*$I266)&gt;0,'01_Supuestos'!$F$15,0)))-($J266*'01_Supuestos'!G33)))*'01_Supuestos'!$F$16)</f>
        <v/>
      </c>
      <c r="Y266" s="109">
        <f>((('01_Supuestos'!H31*$I266)*'01_Supuestos'!$F$11*($H266-'01_Supuestos'!$F$9))-((('01_Supuestos'!H31*$I266)*'01_Supuestos'!$F$11*($H266-'01_Supuestos'!$F$9))*'01_Supuestos'!$F$12)-(('01_Supuestos'!H31*$I266)*'01_Supuestos'!$F$11*$K266)-(IF(('01_Supuestos'!H31*$I266)&gt;0,'01_Supuestos'!$F$15,0)))-((('01_Supuestos'!H31*$I266)*'01_Supuestos'!$F$11*($H266-'01_Supuestos'!$F$9))*'01_Supuestos'!$F$18)-($J266*'01_Supuestos'!H32)-(IF('01_Supuestos'!H30=MAX('01_Supuestos'!$C$30:$M$30),'01_Supuestos'!$F$19,0))-(MAX(0,(((('01_Supuestos'!H31*$I266)*'01_Supuestos'!$F$11*($H266-'01_Supuestos'!$F$9))-((('01_Supuestos'!H31*$I266)*'01_Supuestos'!$F$11*($H266-'01_Supuestos'!$F$9))*'01_Supuestos'!$F$12)-(('01_Supuestos'!H31*$I266)*'01_Supuestos'!$F$11*$K266)-(IF(('01_Supuestos'!H31*$I266)&gt;0,'01_Supuestos'!$F$15,0)))-($J266*'01_Supuestos'!H33)))*'01_Supuestos'!$F$16)</f>
        <v/>
      </c>
      <c r="Z266" s="109">
        <f>((('01_Supuestos'!I31*$I266)*'01_Supuestos'!$F$11*($H266-'01_Supuestos'!$F$9))-((('01_Supuestos'!I31*$I266)*'01_Supuestos'!$F$11*($H266-'01_Supuestos'!$F$9))*'01_Supuestos'!$F$12)-(('01_Supuestos'!I31*$I266)*'01_Supuestos'!$F$11*$K266)-(IF(('01_Supuestos'!I31*$I266)&gt;0,'01_Supuestos'!$F$15,0)))-((('01_Supuestos'!I31*$I266)*'01_Supuestos'!$F$11*($H266-'01_Supuestos'!$F$9))*'01_Supuestos'!$F$18)-($J266*'01_Supuestos'!I32)-(IF('01_Supuestos'!I30=MAX('01_Supuestos'!$C$30:$M$30),'01_Supuestos'!$F$19,0))-(MAX(0,(((('01_Supuestos'!I31*$I266)*'01_Supuestos'!$F$11*($H266-'01_Supuestos'!$F$9))-((('01_Supuestos'!I31*$I266)*'01_Supuestos'!$F$11*($H266-'01_Supuestos'!$F$9))*'01_Supuestos'!$F$12)-(('01_Supuestos'!I31*$I266)*'01_Supuestos'!$F$11*$K266)-(IF(('01_Supuestos'!I31*$I266)&gt;0,'01_Supuestos'!$F$15,0)))-($J266*'01_Supuestos'!I33)))*'01_Supuestos'!$F$16)</f>
        <v/>
      </c>
      <c r="AA266" s="109">
        <f>((('01_Supuestos'!J31*$I266)*'01_Supuestos'!$F$11*($H266-'01_Supuestos'!$F$9))-((('01_Supuestos'!J31*$I266)*'01_Supuestos'!$F$11*($H266-'01_Supuestos'!$F$9))*'01_Supuestos'!$F$12)-(('01_Supuestos'!J31*$I266)*'01_Supuestos'!$F$11*$K266)-(IF(('01_Supuestos'!J31*$I266)&gt;0,'01_Supuestos'!$F$15,0)))-((('01_Supuestos'!J31*$I266)*'01_Supuestos'!$F$11*($H266-'01_Supuestos'!$F$9))*'01_Supuestos'!$F$18)-($J266*'01_Supuestos'!J32)-(IF('01_Supuestos'!J30=MAX('01_Supuestos'!$C$30:$M$30),'01_Supuestos'!$F$19,0))-(MAX(0,(((('01_Supuestos'!J31*$I266)*'01_Supuestos'!$F$11*($H266-'01_Supuestos'!$F$9))-((('01_Supuestos'!J31*$I266)*'01_Supuestos'!$F$11*($H266-'01_Supuestos'!$F$9))*'01_Supuestos'!$F$12)-(('01_Supuestos'!J31*$I266)*'01_Supuestos'!$F$11*$K266)-(IF(('01_Supuestos'!J31*$I266)&gt;0,'01_Supuestos'!$F$15,0)))-($J266*'01_Supuestos'!J33)))*'01_Supuestos'!$F$16)</f>
        <v/>
      </c>
      <c r="AB266" s="109">
        <f>((('01_Supuestos'!K31*$I266)*'01_Supuestos'!$F$11*($H266-'01_Supuestos'!$F$9))-((('01_Supuestos'!K31*$I266)*'01_Supuestos'!$F$11*($H266-'01_Supuestos'!$F$9))*'01_Supuestos'!$F$12)-(('01_Supuestos'!K31*$I266)*'01_Supuestos'!$F$11*$K266)-(IF(('01_Supuestos'!K31*$I266)&gt;0,'01_Supuestos'!$F$15,0)))-((('01_Supuestos'!K31*$I266)*'01_Supuestos'!$F$11*($H266-'01_Supuestos'!$F$9))*'01_Supuestos'!$F$18)-($J266*'01_Supuestos'!K32)-(IF('01_Supuestos'!K30=MAX('01_Supuestos'!$C$30:$M$30),'01_Supuestos'!$F$19,0))-(MAX(0,(((('01_Supuestos'!K31*$I266)*'01_Supuestos'!$F$11*($H266-'01_Supuestos'!$F$9))-((('01_Supuestos'!K31*$I266)*'01_Supuestos'!$F$11*($H266-'01_Supuestos'!$F$9))*'01_Supuestos'!$F$12)-(('01_Supuestos'!K31*$I266)*'01_Supuestos'!$F$11*$K266)-(IF(('01_Supuestos'!K31*$I266)&gt;0,'01_Supuestos'!$F$15,0)))-($J266*'01_Supuestos'!K33)))*'01_Supuestos'!$F$16)</f>
        <v/>
      </c>
      <c r="AC266" s="109">
        <f>((('01_Supuestos'!L31*$I266)*'01_Supuestos'!$F$11*($H266-'01_Supuestos'!$F$9))-((('01_Supuestos'!L31*$I266)*'01_Supuestos'!$F$11*($H266-'01_Supuestos'!$F$9))*'01_Supuestos'!$F$12)-(('01_Supuestos'!L31*$I266)*'01_Supuestos'!$F$11*$K266)-(IF(('01_Supuestos'!L31*$I266)&gt;0,'01_Supuestos'!$F$15,0)))-((('01_Supuestos'!L31*$I266)*'01_Supuestos'!$F$11*($H266-'01_Supuestos'!$F$9))*'01_Supuestos'!$F$18)-($J266*'01_Supuestos'!L32)-(IF('01_Supuestos'!L30=MAX('01_Supuestos'!$C$30:$M$30),'01_Supuestos'!$F$19,0))-(MAX(0,(((('01_Supuestos'!L31*$I266)*'01_Supuestos'!$F$11*($H266-'01_Supuestos'!$F$9))-((('01_Supuestos'!L31*$I266)*'01_Supuestos'!$F$11*($H266-'01_Supuestos'!$F$9))*'01_Supuestos'!$F$12)-(('01_Supuestos'!L31*$I266)*'01_Supuestos'!$F$11*$K266)-(IF(('01_Supuestos'!L31*$I266)&gt;0,'01_Supuestos'!$F$15,0)))-($J266*'01_Supuestos'!L33)))*'01_Supuestos'!$F$16)</f>
        <v/>
      </c>
      <c r="AD266" s="109">
        <f>((('01_Supuestos'!M31*$I266)*'01_Supuestos'!$F$11*($H266-'01_Supuestos'!$F$9))-((('01_Supuestos'!M31*$I266)*'01_Supuestos'!$F$11*($H266-'01_Supuestos'!$F$9))*'01_Supuestos'!$F$12)-(('01_Supuestos'!M31*$I266)*'01_Supuestos'!$F$11*$K266)-(IF(('01_Supuestos'!M31*$I266)&gt;0,'01_Supuestos'!$F$15,0)))-((('01_Supuestos'!M31*$I266)*'01_Supuestos'!$F$11*($H266-'01_Supuestos'!$F$9))*'01_Supuestos'!$F$18)-($J266*'01_Supuestos'!M32)-(IF('01_Supuestos'!M30=MAX('01_Supuestos'!$C$30:$M$30),'01_Supuestos'!$F$19,0))-(MAX(0,(((('01_Supuestos'!M31*$I266)*'01_Supuestos'!$F$11*($H266-'01_Supuestos'!$F$9))-((('01_Supuestos'!M31*$I266)*'01_Supuestos'!$F$11*($H266-'01_Supuestos'!$F$9))*'01_Supuestos'!$F$12)-(('01_Supuestos'!M31*$I266)*'01_Supuestos'!$F$11*$K266)-(IF(('01_Supuestos'!M31*$I266)&gt;0,'01_Supuestos'!$F$15,0)))-($J266*'01_Supuestos'!M33)))*'01_Supuestos'!$F$16)</f>
        <v/>
      </c>
      <c r="AE266" s="109">
        <f>0</f>
        <v/>
      </c>
      <c r="AF266" s="109">
        <f>IF(S266&gt;R266,"Appraisal+Decision",IF(S266&lt;R266,"Develop Now","Indiferente"))</f>
        <v/>
      </c>
    </row>
    <row r="267">
      <c r="A267" t="n">
        <v>237</v>
      </c>
      <c r="B267" s="53">
        <f>RAND()</f>
        <v/>
      </c>
      <c r="C267" s="53">
        <f>RAND()</f>
        <v/>
      </c>
      <c r="D267" s="53">
        <f>RAND()</f>
        <v/>
      </c>
      <c r="E267" s="53">
        <f>RAND()</f>
        <v/>
      </c>
      <c r="F267" s="53">
        <f>RAND()</f>
        <v/>
      </c>
      <c r="G267" s="53">
        <f>RAND()</f>
        <v/>
      </c>
      <c r="H267" s="109">
        <f>IF(B267&lt;($B$11-$B$10)/($B$12-$B$10), $B$10+SQRT(B267*($B$11-$B$10)*($B$12-$B$10)), $B$12-SQRT((1-B267)*($B$12-$B$11)*($B$12-$B$10)))</f>
        <v/>
      </c>
      <c r="I267" s="53">
        <f>MAX(0.1,NORMINV(C267,$B$13,$B$14))</f>
        <v/>
      </c>
      <c r="J267" s="109">
        <f>'01_Supuestos'!$F$13*MAX(0.65,NORMINV(D267,1,$B$15))</f>
        <v/>
      </c>
      <c r="K267" s="109">
        <f>'01_Supuestos'!$F$14*MAX(0.6,NORMINV(E267,1,$B$16))</f>
        <v/>
      </c>
      <c r="L267" s="109">
        <f>--(F267&lt;=$B$5)</f>
        <v/>
      </c>
      <c r="M267" s="109">
        <f>IF(L267=1, IF(G267&lt;=$B$6, "+", "-"), IF(G267&lt;=(1-$B$7), "+", "-"))</f>
        <v/>
      </c>
      <c r="N267" s="110">
        <f>IF(M267="+",'05_Bayes_Arbol'!$B$16,'05_Bayes_Arbol'!$B$17)</f>
        <v/>
      </c>
      <c r="O267" s="109">
        <f>SUMPRODUCT(T267:AD267,'01_Supuestos'!$C$34:$M$34)</f>
        <v/>
      </c>
      <c r="P267" s="109">
        <f>N267*O267 + (1-N267)*$B$9</f>
        <v/>
      </c>
      <c r="Q267" s="109">
        <f>--(P267&gt;0)</f>
        <v/>
      </c>
      <c r="R267" s="109">
        <f>IF(L267=1,O267,$B$9)</f>
        <v/>
      </c>
      <c r="S267" s="109">
        <f>-$B$8 + IF(Q267=1, IF(L267=1,O267,$B$9), 0)</f>
        <v/>
      </c>
      <c r="T267" s="109">
        <f>((('01_Supuestos'!C31*$I267)*'01_Supuestos'!$F$11*($H267-'01_Supuestos'!$F$9))-((('01_Supuestos'!C31*$I267)*'01_Supuestos'!$F$11*($H267-'01_Supuestos'!$F$9))*'01_Supuestos'!$F$12)-(('01_Supuestos'!C31*$I267)*'01_Supuestos'!$F$11*$K267)-(IF(('01_Supuestos'!C31*$I267)&gt;0,'01_Supuestos'!$F$15,0)))-((('01_Supuestos'!C31*$I267)*'01_Supuestos'!$F$11*($H267-'01_Supuestos'!$F$9))*'01_Supuestos'!$F$18)-($J267*'01_Supuestos'!C32)-(IF('01_Supuestos'!C30=MAX('01_Supuestos'!$C$30:$M$30),'01_Supuestos'!$F$19,0))-(MAX(0,(((('01_Supuestos'!C31*$I267)*'01_Supuestos'!$F$11*($H267-'01_Supuestos'!$F$9))-((('01_Supuestos'!C31*$I267)*'01_Supuestos'!$F$11*($H267-'01_Supuestos'!$F$9))*'01_Supuestos'!$F$12)-(('01_Supuestos'!C31*$I267)*'01_Supuestos'!$F$11*$K267)-(IF(('01_Supuestos'!C31*$I267)&gt;0,'01_Supuestos'!$F$15,0)))-($J267*'01_Supuestos'!C33)))*'01_Supuestos'!$F$16)</f>
        <v/>
      </c>
      <c r="U267" s="109">
        <f>((('01_Supuestos'!D31*$I267)*'01_Supuestos'!$F$11*($H267-'01_Supuestos'!$F$9))-((('01_Supuestos'!D31*$I267)*'01_Supuestos'!$F$11*($H267-'01_Supuestos'!$F$9))*'01_Supuestos'!$F$12)-(('01_Supuestos'!D31*$I267)*'01_Supuestos'!$F$11*$K267)-(IF(('01_Supuestos'!D31*$I267)&gt;0,'01_Supuestos'!$F$15,0)))-((('01_Supuestos'!D31*$I267)*'01_Supuestos'!$F$11*($H267-'01_Supuestos'!$F$9))*'01_Supuestos'!$F$18)-($J267*'01_Supuestos'!D32)-(IF('01_Supuestos'!D30=MAX('01_Supuestos'!$C$30:$M$30),'01_Supuestos'!$F$19,0))-(MAX(0,(((('01_Supuestos'!D31*$I267)*'01_Supuestos'!$F$11*($H267-'01_Supuestos'!$F$9))-((('01_Supuestos'!D31*$I267)*'01_Supuestos'!$F$11*($H267-'01_Supuestos'!$F$9))*'01_Supuestos'!$F$12)-(('01_Supuestos'!D31*$I267)*'01_Supuestos'!$F$11*$K267)-(IF(('01_Supuestos'!D31*$I267)&gt;0,'01_Supuestos'!$F$15,0)))-($J267*'01_Supuestos'!D33)))*'01_Supuestos'!$F$16)</f>
        <v/>
      </c>
      <c r="V267" s="109">
        <f>((('01_Supuestos'!E31*$I267)*'01_Supuestos'!$F$11*($H267-'01_Supuestos'!$F$9))-((('01_Supuestos'!E31*$I267)*'01_Supuestos'!$F$11*($H267-'01_Supuestos'!$F$9))*'01_Supuestos'!$F$12)-(('01_Supuestos'!E31*$I267)*'01_Supuestos'!$F$11*$K267)-(IF(('01_Supuestos'!E31*$I267)&gt;0,'01_Supuestos'!$F$15,0)))-((('01_Supuestos'!E31*$I267)*'01_Supuestos'!$F$11*($H267-'01_Supuestos'!$F$9))*'01_Supuestos'!$F$18)-($J267*'01_Supuestos'!E32)-(IF('01_Supuestos'!E30=MAX('01_Supuestos'!$C$30:$M$30),'01_Supuestos'!$F$19,0))-(MAX(0,(((('01_Supuestos'!E31*$I267)*'01_Supuestos'!$F$11*($H267-'01_Supuestos'!$F$9))-((('01_Supuestos'!E31*$I267)*'01_Supuestos'!$F$11*($H267-'01_Supuestos'!$F$9))*'01_Supuestos'!$F$12)-(('01_Supuestos'!E31*$I267)*'01_Supuestos'!$F$11*$K267)-(IF(('01_Supuestos'!E31*$I267)&gt;0,'01_Supuestos'!$F$15,0)))-($J267*'01_Supuestos'!E33)))*'01_Supuestos'!$F$16)</f>
        <v/>
      </c>
      <c r="W267" s="109">
        <f>((('01_Supuestos'!F31*$I267)*'01_Supuestos'!$F$11*($H267-'01_Supuestos'!$F$9))-((('01_Supuestos'!F31*$I267)*'01_Supuestos'!$F$11*($H267-'01_Supuestos'!$F$9))*'01_Supuestos'!$F$12)-(('01_Supuestos'!F31*$I267)*'01_Supuestos'!$F$11*$K267)-(IF(('01_Supuestos'!F31*$I267)&gt;0,'01_Supuestos'!$F$15,0)))-((('01_Supuestos'!F31*$I267)*'01_Supuestos'!$F$11*($H267-'01_Supuestos'!$F$9))*'01_Supuestos'!$F$18)-($J267*'01_Supuestos'!F32)-(IF('01_Supuestos'!F30=MAX('01_Supuestos'!$C$30:$M$30),'01_Supuestos'!$F$19,0))-(MAX(0,(((('01_Supuestos'!F31*$I267)*'01_Supuestos'!$F$11*($H267-'01_Supuestos'!$F$9))-((('01_Supuestos'!F31*$I267)*'01_Supuestos'!$F$11*($H267-'01_Supuestos'!$F$9))*'01_Supuestos'!$F$12)-(('01_Supuestos'!F31*$I267)*'01_Supuestos'!$F$11*$K267)-(IF(('01_Supuestos'!F31*$I267)&gt;0,'01_Supuestos'!$F$15,0)))-($J267*'01_Supuestos'!F33)))*'01_Supuestos'!$F$16)</f>
        <v/>
      </c>
      <c r="X267" s="109">
        <f>((('01_Supuestos'!G31*$I267)*'01_Supuestos'!$F$11*($H267-'01_Supuestos'!$F$9))-((('01_Supuestos'!G31*$I267)*'01_Supuestos'!$F$11*($H267-'01_Supuestos'!$F$9))*'01_Supuestos'!$F$12)-(('01_Supuestos'!G31*$I267)*'01_Supuestos'!$F$11*$K267)-(IF(('01_Supuestos'!G31*$I267)&gt;0,'01_Supuestos'!$F$15,0)))-((('01_Supuestos'!G31*$I267)*'01_Supuestos'!$F$11*($H267-'01_Supuestos'!$F$9))*'01_Supuestos'!$F$18)-($J267*'01_Supuestos'!G32)-(IF('01_Supuestos'!G30=MAX('01_Supuestos'!$C$30:$M$30),'01_Supuestos'!$F$19,0))-(MAX(0,(((('01_Supuestos'!G31*$I267)*'01_Supuestos'!$F$11*($H267-'01_Supuestos'!$F$9))-((('01_Supuestos'!G31*$I267)*'01_Supuestos'!$F$11*($H267-'01_Supuestos'!$F$9))*'01_Supuestos'!$F$12)-(('01_Supuestos'!G31*$I267)*'01_Supuestos'!$F$11*$K267)-(IF(('01_Supuestos'!G31*$I267)&gt;0,'01_Supuestos'!$F$15,0)))-($J267*'01_Supuestos'!G33)))*'01_Supuestos'!$F$16)</f>
        <v/>
      </c>
      <c r="Y267" s="109">
        <f>((('01_Supuestos'!H31*$I267)*'01_Supuestos'!$F$11*($H267-'01_Supuestos'!$F$9))-((('01_Supuestos'!H31*$I267)*'01_Supuestos'!$F$11*($H267-'01_Supuestos'!$F$9))*'01_Supuestos'!$F$12)-(('01_Supuestos'!H31*$I267)*'01_Supuestos'!$F$11*$K267)-(IF(('01_Supuestos'!H31*$I267)&gt;0,'01_Supuestos'!$F$15,0)))-((('01_Supuestos'!H31*$I267)*'01_Supuestos'!$F$11*($H267-'01_Supuestos'!$F$9))*'01_Supuestos'!$F$18)-($J267*'01_Supuestos'!H32)-(IF('01_Supuestos'!H30=MAX('01_Supuestos'!$C$30:$M$30),'01_Supuestos'!$F$19,0))-(MAX(0,(((('01_Supuestos'!H31*$I267)*'01_Supuestos'!$F$11*($H267-'01_Supuestos'!$F$9))-((('01_Supuestos'!H31*$I267)*'01_Supuestos'!$F$11*($H267-'01_Supuestos'!$F$9))*'01_Supuestos'!$F$12)-(('01_Supuestos'!H31*$I267)*'01_Supuestos'!$F$11*$K267)-(IF(('01_Supuestos'!H31*$I267)&gt;0,'01_Supuestos'!$F$15,0)))-($J267*'01_Supuestos'!H33)))*'01_Supuestos'!$F$16)</f>
        <v/>
      </c>
      <c r="Z267" s="109">
        <f>((('01_Supuestos'!I31*$I267)*'01_Supuestos'!$F$11*($H267-'01_Supuestos'!$F$9))-((('01_Supuestos'!I31*$I267)*'01_Supuestos'!$F$11*($H267-'01_Supuestos'!$F$9))*'01_Supuestos'!$F$12)-(('01_Supuestos'!I31*$I267)*'01_Supuestos'!$F$11*$K267)-(IF(('01_Supuestos'!I31*$I267)&gt;0,'01_Supuestos'!$F$15,0)))-((('01_Supuestos'!I31*$I267)*'01_Supuestos'!$F$11*($H267-'01_Supuestos'!$F$9))*'01_Supuestos'!$F$18)-($J267*'01_Supuestos'!I32)-(IF('01_Supuestos'!I30=MAX('01_Supuestos'!$C$30:$M$30),'01_Supuestos'!$F$19,0))-(MAX(0,(((('01_Supuestos'!I31*$I267)*'01_Supuestos'!$F$11*($H267-'01_Supuestos'!$F$9))-((('01_Supuestos'!I31*$I267)*'01_Supuestos'!$F$11*($H267-'01_Supuestos'!$F$9))*'01_Supuestos'!$F$12)-(('01_Supuestos'!I31*$I267)*'01_Supuestos'!$F$11*$K267)-(IF(('01_Supuestos'!I31*$I267)&gt;0,'01_Supuestos'!$F$15,0)))-($J267*'01_Supuestos'!I33)))*'01_Supuestos'!$F$16)</f>
        <v/>
      </c>
      <c r="AA267" s="109">
        <f>((('01_Supuestos'!J31*$I267)*'01_Supuestos'!$F$11*($H267-'01_Supuestos'!$F$9))-((('01_Supuestos'!J31*$I267)*'01_Supuestos'!$F$11*($H267-'01_Supuestos'!$F$9))*'01_Supuestos'!$F$12)-(('01_Supuestos'!J31*$I267)*'01_Supuestos'!$F$11*$K267)-(IF(('01_Supuestos'!J31*$I267)&gt;0,'01_Supuestos'!$F$15,0)))-((('01_Supuestos'!J31*$I267)*'01_Supuestos'!$F$11*($H267-'01_Supuestos'!$F$9))*'01_Supuestos'!$F$18)-($J267*'01_Supuestos'!J32)-(IF('01_Supuestos'!J30=MAX('01_Supuestos'!$C$30:$M$30),'01_Supuestos'!$F$19,0))-(MAX(0,(((('01_Supuestos'!J31*$I267)*'01_Supuestos'!$F$11*($H267-'01_Supuestos'!$F$9))-((('01_Supuestos'!J31*$I267)*'01_Supuestos'!$F$11*($H267-'01_Supuestos'!$F$9))*'01_Supuestos'!$F$12)-(('01_Supuestos'!J31*$I267)*'01_Supuestos'!$F$11*$K267)-(IF(('01_Supuestos'!J31*$I267)&gt;0,'01_Supuestos'!$F$15,0)))-($J267*'01_Supuestos'!J33)))*'01_Supuestos'!$F$16)</f>
        <v/>
      </c>
      <c r="AB267" s="109">
        <f>((('01_Supuestos'!K31*$I267)*'01_Supuestos'!$F$11*($H267-'01_Supuestos'!$F$9))-((('01_Supuestos'!K31*$I267)*'01_Supuestos'!$F$11*($H267-'01_Supuestos'!$F$9))*'01_Supuestos'!$F$12)-(('01_Supuestos'!K31*$I267)*'01_Supuestos'!$F$11*$K267)-(IF(('01_Supuestos'!K31*$I267)&gt;0,'01_Supuestos'!$F$15,0)))-((('01_Supuestos'!K31*$I267)*'01_Supuestos'!$F$11*($H267-'01_Supuestos'!$F$9))*'01_Supuestos'!$F$18)-($J267*'01_Supuestos'!K32)-(IF('01_Supuestos'!K30=MAX('01_Supuestos'!$C$30:$M$30),'01_Supuestos'!$F$19,0))-(MAX(0,(((('01_Supuestos'!K31*$I267)*'01_Supuestos'!$F$11*($H267-'01_Supuestos'!$F$9))-((('01_Supuestos'!K31*$I267)*'01_Supuestos'!$F$11*($H267-'01_Supuestos'!$F$9))*'01_Supuestos'!$F$12)-(('01_Supuestos'!K31*$I267)*'01_Supuestos'!$F$11*$K267)-(IF(('01_Supuestos'!K31*$I267)&gt;0,'01_Supuestos'!$F$15,0)))-($J267*'01_Supuestos'!K33)))*'01_Supuestos'!$F$16)</f>
        <v/>
      </c>
      <c r="AC267" s="109">
        <f>((('01_Supuestos'!L31*$I267)*'01_Supuestos'!$F$11*($H267-'01_Supuestos'!$F$9))-((('01_Supuestos'!L31*$I267)*'01_Supuestos'!$F$11*($H267-'01_Supuestos'!$F$9))*'01_Supuestos'!$F$12)-(('01_Supuestos'!L31*$I267)*'01_Supuestos'!$F$11*$K267)-(IF(('01_Supuestos'!L31*$I267)&gt;0,'01_Supuestos'!$F$15,0)))-((('01_Supuestos'!L31*$I267)*'01_Supuestos'!$F$11*($H267-'01_Supuestos'!$F$9))*'01_Supuestos'!$F$18)-($J267*'01_Supuestos'!L32)-(IF('01_Supuestos'!L30=MAX('01_Supuestos'!$C$30:$M$30),'01_Supuestos'!$F$19,0))-(MAX(0,(((('01_Supuestos'!L31*$I267)*'01_Supuestos'!$F$11*($H267-'01_Supuestos'!$F$9))-((('01_Supuestos'!L31*$I267)*'01_Supuestos'!$F$11*($H267-'01_Supuestos'!$F$9))*'01_Supuestos'!$F$12)-(('01_Supuestos'!L31*$I267)*'01_Supuestos'!$F$11*$K267)-(IF(('01_Supuestos'!L31*$I267)&gt;0,'01_Supuestos'!$F$15,0)))-($J267*'01_Supuestos'!L33)))*'01_Supuestos'!$F$16)</f>
        <v/>
      </c>
      <c r="AD267" s="109">
        <f>((('01_Supuestos'!M31*$I267)*'01_Supuestos'!$F$11*($H267-'01_Supuestos'!$F$9))-((('01_Supuestos'!M31*$I267)*'01_Supuestos'!$F$11*($H267-'01_Supuestos'!$F$9))*'01_Supuestos'!$F$12)-(('01_Supuestos'!M31*$I267)*'01_Supuestos'!$F$11*$K267)-(IF(('01_Supuestos'!M31*$I267)&gt;0,'01_Supuestos'!$F$15,0)))-((('01_Supuestos'!M31*$I267)*'01_Supuestos'!$F$11*($H267-'01_Supuestos'!$F$9))*'01_Supuestos'!$F$18)-($J267*'01_Supuestos'!M32)-(IF('01_Supuestos'!M30=MAX('01_Supuestos'!$C$30:$M$30),'01_Supuestos'!$F$19,0))-(MAX(0,(((('01_Supuestos'!M31*$I267)*'01_Supuestos'!$F$11*($H267-'01_Supuestos'!$F$9))-((('01_Supuestos'!M31*$I267)*'01_Supuestos'!$F$11*($H267-'01_Supuestos'!$F$9))*'01_Supuestos'!$F$12)-(('01_Supuestos'!M31*$I267)*'01_Supuestos'!$F$11*$K267)-(IF(('01_Supuestos'!M31*$I267)&gt;0,'01_Supuestos'!$F$15,0)))-($J267*'01_Supuestos'!M33)))*'01_Supuestos'!$F$16)</f>
        <v/>
      </c>
      <c r="AE267" s="109">
        <f>0</f>
        <v/>
      </c>
      <c r="AF267" s="109">
        <f>IF(S267&gt;R267,"Appraisal+Decision",IF(S267&lt;R267,"Develop Now","Indiferente"))</f>
        <v/>
      </c>
    </row>
    <row r="268">
      <c r="A268" t="n">
        <v>238</v>
      </c>
      <c r="B268" s="53">
        <f>RAND()</f>
        <v/>
      </c>
      <c r="C268" s="53">
        <f>RAND()</f>
        <v/>
      </c>
      <c r="D268" s="53">
        <f>RAND()</f>
        <v/>
      </c>
      <c r="E268" s="53">
        <f>RAND()</f>
        <v/>
      </c>
      <c r="F268" s="53">
        <f>RAND()</f>
        <v/>
      </c>
      <c r="G268" s="53">
        <f>RAND()</f>
        <v/>
      </c>
      <c r="H268" s="109">
        <f>IF(B268&lt;($B$11-$B$10)/($B$12-$B$10), $B$10+SQRT(B268*($B$11-$B$10)*($B$12-$B$10)), $B$12-SQRT((1-B268)*($B$12-$B$11)*($B$12-$B$10)))</f>
        <v/>
      </c>
      <c r="I268" s="53">
        <f>MAX(0.1,NORMINV(C268,$B$13,$B$14))</f>
        <v/>
      </c>
      <c r="J268" s="109">
        <f>'01_Supuestos'!$F$13*MAX(0.65,NORMINV(D268,1,$B$15))</f>
        <v/>
      </c>
      <c r="K268" s="109">
        <f>'01_Supuestos'!$F$14*MAX(0.6,NORMINV(E268,1,$B$16))</f>
        <v/>
      </c>
      <c r="L268" s="109">
        <f>--(F268&lt;=$B$5)</f>
        <v/>
      </c>
      <c r="M268" s="109">
        <f>IF(L268=1, IF(G268&lt;=$B$6, "+", "-"), IF(G268&lt;=(1-$B$7), "+", "-"))</f>
        <v/>
      </c>
      <c r="N268" s="110">
        <f>IF(M268="+",'05_Bayes_Arbol'!$B$16,'05_Bayes_Arbol'!$B$17)</f>
        <v/>
      </c>
      <c r="O268" s="109">
        <f>SUMPRODUCT(T268:AD268,'01_Supuestos'!$C$34:$M$34)</f>
        <v/>
      </c>
      <c r="P268" s="109">
        <f>N268*O268 + (1-N268)*$B$9</f>
        <v/>
      </c>
      <c r="Q268" s="109">
        <f>--(P268&gt;0)</f>
        <v/>
      </c>
      <c r="R268" s="109">
        <f>IF(L268=1,O268,$B$9)</f>
        <v/>
      </c>
      <c r="S268" s="109">
        <f>-$B$8 + IF(Q268=1, IF(L268=1,O268,$B$9), 0)</f>
        <v/>
      </c>
      <c r="T268" s="109">
        <f>((('01_Supuestos'!C31*$I268)*'01_Supuestos'!$F$11*($H268-'01_Supuestos'!$F$9))-((('01_Supuestos'!C31*$I268)*'01_Supuestos'!$F$11*($H268-'01_Supuestos'!$F$9))*'01_Supuestos'!$F$12)-(('01_Supuestos'!C31*$I268)*'01_Supuestos'!$F$11*$K268)-(IF(('01_Supuestos'!C31*$I268)&gt;0,'01_Supuestos'!$F$15,0)))-((('01_Supuestos'!C31*$I268)*'01_Supuestos'!$F$11*($H268-'01_Supuestos'!$F$9))*'01_Supuestos'!$F$18)-($J268*'01_Supuestos'!C32)-(IF('01_Supuestos'!C30=MAX('01_Supuestos'!$C$30:$M$30),'01_Supuestos'!$F$19,0))-(MAX(0,(((('01_Supuestos'!C31*$I268)*'01_Supuestos'!$F$11*($H268-'01_Supuestos'!$F$9))-((('01_Supuestos'!C31*$I268)*'01_Supuestos'!$F$11*($H268-'01_Supuestos'!$F$9))*'01_Supuestos'!$F$12)-(('01_Supuestos'!C31*$I268)*'01_Supuestos'!$F$11*$K268)-(IF(('01_Supuestos'!C31*$I268)&gt;0,'01_Supuestos'!$F$15,0)))-($J268*'01_Supuestos'!C33)))*'01_Supuestos'!$F$16)</f>
        <v/>
      </c>
      <c r="U268" s="109">
        <f>((('01_Supuestos'!D31*$I268)*'01_Supuestos'!$F$11*($H268-'01_Supuestos'!$F$9))-((('01_Supuestos'!D31*$I268)*'01_Supuestos'!$F$11*($H268-'01_Supuestos'!$F$9))*'01_Supuestos'!$F$12)-(('01_Supuestos'!D31*$I268)*'01_Supuestos'!$F$11*$K268)-(IF(('01_Supuestos'!D31*$I268)&gt;0,'01_Supuestos'!$F$15,0)))-((('01_Supuestos'!D31*$I268)*'01_Supuestos'!$F$11*($H268-'01_Supuestos'!$F$9))*'01_Supuestos'!$F$18)-($J268*'01_Supuestos'!D32)-(IF('01_Supuestos'!D30=MAX('01_Supuestos'!$C$30:$M$30),'01_Supuestos'!$F$19,0))-(MAX(0,(((('01_Supuestos'!D31*$I268)*'01_Supuestos'!$F$11*($H268-'01_Supuestos'!$F$9))-((('01_Supuestos'!D31*$I268)*'01_Supuestos'!$F$11*($H268-'01_Supuestos'!$F$9))*'01_Supuestos'!$F$12)-(('01_Supuestos'!D31*$I268)*'01_Supuestos'!$F$11*$K268)-(IF(('01_Supuestos'!D31*$I268)&gt;0,'01_Supuestos'!$F$15,0)))-($J268*'01_Supuestos'!D33)))*'01_Supuestos'!$F$16)</f>
        <v/>
      </c>
      <c r="V268" s="109">
        <f>((('01_Supuestos'!E31*$I268)*'01_Supuestos'!$F$11*($H268-'01_Supuestos'!$F$9))-((('01_Supuestos'!E31*$I268)*'01_Supuestos'!$F$11*($H268-'01_Supuestos'!$F$9))*'01_Supuestos'!$F$12)-(('01_Supuestos'!E31*$I268)*'01_Supuestos'!$F$11*$K268)-(IF(('01_Supuestos'!E31*$I268)&gt;0,'01_Supuestos'!$F$15,0)))-((('01_Supuestos'!E31*$I268)*'01_Supuestos'!$F$11*($H268-'01_Supuestos'!$F$9))*'01_Supuestos'!$F$18)-($J268*'01_Supuestos'!E32)-(IF('01_Supuestos'!E30=MAX('01_Supuestos'!$C$30:$M$30),'01_Supuestos'!$F$19,0))-(MAX(0,(((('01_Supuestos'!E31*$I268)*'01_Supuestos'!$F$11*($H268-'01_Supuestos'!$F$9))-((('01_Supuestos'!E31*$I268)*'01_Supuestos'!$F$11*($H268-'01_Supuestos'!$F$9))*'01_Supuestos'!$F$12)-(('01_Supuestos'!E31*$I268)*'01_Supuestos'!$F$11*$K268)-(IF(('01_Supuestos'!E31*$I268)&gt;0,'01_Supuestos'!$F$15,0)))-($J268*'01_Supuestos'!E33)))*'01_Supuestos'!$F$16)</f>
        <v/>
      </c>
      <c r="W268" s="109">
        <f>((('01_Supuestos'!F31*$I268)*'01_Supuestos'!$F$11*($H268-'01_Supuestos'!$F$9))-((('01_Supuestos'!F31*$I268)*'01_Supuestos'!$F$11*($H268-'01_Supuestos'!$F$9))*'01_Supuestos'!$F$12)-(('01_Supuestos'!F31*$I268)*'01_Supuestos'!$F$11*$K268)-(IF(('01_Supuestos'!F31*$I268)&gt;0,'01_Supuestos'!$F$15,0)))-((('01_Supuestos'!F31*$I268)*'01_Supuestos'!$F$11*($H268-'01_Supuestos'!$F$9))*'01_Supuestos'!$F$18)-($J268*'01_Supuestos'!F32)-(IF('01_Supuestos'!F30=MAX('01_Supuestos'!$C$30:$M$30),'01_Supuestos'!$F$19,0))-(MAX(0,(((('01_Supuestos'!F31*$I268)*'01_Supuestos'!$F$11*($H268-'01_Supuestos'!$F$9))-((('01_Supuestos'!F31*$I268)*'01_Supuestos'!$F$11*($H268-'01_Supuestos'!$F$9))*'01_Supuestos'!$F$12)-(('01_Supuestos'!F31*$I268)*'01_Supuestos'!$F$11*$K268)-(IF(('01_Supuestos'!F31*$I268)&gt;0,'01_Supuestos'!$F$15,0)))-($J268*'01_Supuestos'!F33)))*'01_Supuestos'!$F$16)</f>
        <v/>
      </c>
      <c r="X268" s="109">
        <f>((('01_Supuestos'!G31*$I268)*'01_Supuestos'!$F$11*($H268-'01_Supuestos'!$F$9))-((('01_Supuestos'!G31*$I268)*'01_Supuestos'!$F$11*($H268-'01_Supuestos'!$F$9))*'01_Supuestos'!$F$12)-(('01_Supuestos'!G31*$I268)*'01_Supuestos'!$F$11*$K268)-(IF(('01_Supuestos'!G31*$I268)&gt;0,'01_Supuestos'!$F$15,0)))-((('01_Supuestos'!G31*$I268)*'01_Supuestos'!$F$11*($H268-'01_Supuestos'!$F$9))*'01_Supuestos'!$F$18)-($J268*'01_Supuestos'!G32)-(IF('01_Supuestos'!G30=MAX('01_Supuestos'!$C$30:$M$30),'01_Supuestos'!$F$19,0))-(MAX(0,(((('01_Supuestos'!G31*$I268)*'01_Supuestos'!$F$11*($H268-'01_Supuestos'!$F$9))-((('01_Supuestos'!G31*$I268)*'01_Supuestos'!$F$11*($H268-'01_Supuestos'!$F$9))*'01_Supuestos'!$F$12)-(('01_Supuestos'!G31*$I268)*'01_Supuestos'!$F$11*$K268)-(IF(('01_Supuestos'!G31*$I268)&gt;0,'01_Supuestos'!$F$15,0)))-($J268*'01_Supuestos'!G33)))*'01_Supuestos'!$F$16)</f>
        <v/>
      </c>
      <c r="Y268" s="109">
        <f>((('01_Supuestos'!H31*$I268)*'01_Supuestos'!$F$11*($H268-'01_Supuestos'!$F$9))-((('01_Supuestos'!H31*$I268)*'01_Supuestos'!$F$11*($H268-'01_Supuestos'!$F$9))*'01_Supuestos'!$F$12)-(('01_Supuestos'!H31*$I268)*'01_Supuestos'!$F$11*$K268)-(IF(('01_Supuestos'!H31*$I268)&gt;0,'01_Supuestos'!$F$15,0)))-((('01_Supuestos'!H31*$I268)*'01_Supuestos'!$F$11*($H268-'01_Supuestos'!$F$9))*'01_Supuestos'!$F$18)-($J268*'01_Supuestos'!H32)-(IF('01_Supuestos'!H30=MAX('01_Supuestos'!$C$30:$M$30),'01_Supuestos'!$F$19,0))-(MAX(0,(((('01_Supuestos'!H31*$I268)*'01_Supuestos'!$F$11*($H268-'01_Supuestos'!$F$9))-((('01_Supuestos'!H31*$I268)*'01_Supuestos'!$F$11*($H268-'01_Supuestos'!$F$9))*'01_Supuestos'!$F$12)-(('01_Supuestos'!H31*$I268)*'01_Supuestos'!$F$11*$K268)-(IF(('01_Supuestos'!H31*$I268)&gt;0,'01_Supuestos'!$F$15,0)))-($J268*'01_Supuestos'!H33)))*'01_Supuestos'!$F$16)</f>
        <v/>
      </c>
      <c r="Z268" s="109">
        <f>((('01_Supuestos'!I31*$I268)*'01_Supuestos'!$F$11*($H268-'01_Supuestos'!$F$9))-((('01_Supuestos'!I31*$I268)*'01_Supuestos'!$F$11*($H268-'01_Supuestos'!$F$9))*'01_Supuestos'!$F$12)-(('01_Supuestos'!I31*$I268)*'01_Supuestos'!$F$11*$K268)-(IF(('01_Supuestos'!I31*$I268)&gt;0,'01_Supuestos'!$F$15,0)))-((('01_Supuestos'!I31*$I268)*'01_Supuestos'!$F$11*($H268-'01_Supuestos'!$F$9))*'01_Supuestos'!$F$18)-($J268*'01_Supuestos'!I32)-(IF('01_Supuestos'!I30=MAX('01_Supuestos'!$C$30:$M$30),'01_Supuestos'!$F$19,0))-(MAX(0,(((('01_Supuestos'!I31*$I268)*'01_Supuestos'!$F$11*($H268-'01_Supuestos'!$F$9))-((('01_Supuestos'!I31*$I268)*'01_Supuestos'!$F$11*($H268-'01_Supuestos'!$F$9))*'01_Supuestos'!$F$12)-(('01_Supuestos'!I31*$I268)*'01_Supuestos'!$F$11*$K268)-(IF(('01_Supuestos'!I31*$I268)&gt;0,'01_Supuestos'!$F$15,0)))-($J268*'01_Supuestos'!I33)))*'01_Supuestos'!$F$16)</f>
        <v/>
      </c>
      <c r="AA268" s="109">
        <f>((('01_Supuestos'!J31*$I268)*'01_Supuestos'!$F$11*($H268-'01_Supuestos'!$F$9))-((('01_Supuestos'!J31*$I268)*'01_Supuestos'!$F$11*($H268-'01_Supuestos'!$F$9))*'01_Supuestos'!$F$12)-(('01_Supuestos'!J31*$I268)*'01_Supuestos'!$F$11*$K268)-(IF(('01_Supuestos'!J31*$I268)&gt;0,'01_Supuestos'!$F$15,0)))-((('01_Supuestos'!J31*$I268)*'01_Supuestos'!$F$11*($H268-'01_Supuestos'!$F$9))*'01_Supuestos'!$F$18)-($J268*'01_Supuestos'!J32)-(IF('01_Supuestos'!J30=MAX('01_Supuestos'!$C$30:$M$30),'01_Supuestos'!$F$19,0))-(MAX(0,(((('01_Supuestos'!J31*$I268)*'01_Supuestos'!$F$11*($H268-'01_Supuestos'!$F$9))-((('01_Supuestos'!J31*$I268)*'01_Supuestos'!$F$11*($H268-'01_Supuestos'!$F$9))*'01_Supuestos'!$F$12)-(('01_Supuestos'!J31*$I268)*'01_Supuestos'!$F$11*$K268)-(IF(('01_Supuestos'!J31*$I268)&gt;0,'01_Supuestos'!$F$15,0)))-($J268*'01_Supuestos'!J33)))*'01_Supuestos'!$F$16)</f>
        <v/>
      </c>
      <c r="AB268" s="109">
        <f>((('01_Supuestos'!K31*$I268)*'01_Supuestos'!$F$11*($H268-'01_Supuestos'!$F$9))-((('01_Supuestos'!K31*$I268)*'01_Supuestos'!$F$11*($H268-'01_Supuestos'!$F$9))*'01_Supuestos'!$F$12)-(('01_Supuestos'!K31*$I268)*'01_Supuestos'!$F$11*$K268)-(IF(('01_Supuestos'!K31*$I268)&gt;0,'01_Supuestos'!$F$15,0)))-((('01_Supuestos'!K31*$I268)*'01_Supuestos'!$F$11*($H268-'01_Supuestos'!$F$9))*'01_Supuestos'!$F$18)-($J268*'01_Supuestos'!K32)-(IF('01_Supuestos'!K30=MAX('01_Supuestos'!$C$30:$M$30),'01_Supuestos'!$F$19,0))-(MAX(0,(((('01_Supuestos'!K31*$I268)*'01_Supuestos'!$F$11*($H268-'01_Supuestos'!$F$9))-((('01_Supuestos'!K31*$I268)*'01_Supuestos'!$F$11*($H268-'01_Supuestos'!$F$9))*'01_Supuestos'!$F$12)-(('01_Supuestos'!K31*$I268)*'01_Supuestos'!$F$11*$K268)-(IF(('01_Supuestos'!K31*$I268)&gt;0,'01_Supuestos'!$F$15,0)))-($J268*'01_Supuestos'!K33)))*'01_Supuestos'!$F$16)</f>
        <v/>
      </c>
      <c r="AC268" s="109">
        <f>((('01_Supuestos'!L31*$I268)*'01_Supuestos'!$F$11*($H268-'01_Supuestos'!$F$9))-((('01_Supuestos'!L31*$I268)*'01_Supuestos'!$F$11*($H268-'01_Supuestos'!$F$9))*'01_Supuestos'!$F$12)-(('01_Supuestos'!L31*$I268)*'01_Supuestos'!$F$11*$K268)-(IF(('01_Supuestos'!L31*$I268)&gt;0,'01_Supuestos'!$F$15,0)))-((('01_Supuestos'!L31*$I268)*'01_Supuestos'!$F$11*($H268-'01_Supuestos'!$F$9))*'01_Supuestos'!$F$18)-($J268*'01_Supuestos'!L32)-(IF('01_Supuestos'!L30=MAX('01_Supuestos'!$C$30:$M$30),'01_Supuestos'!$F$19,0))-(MAX(0,(((('01_Supuestos'!L31*$I268)*'01_Supuestos'!$F$11*($H268-'01_Supuestos'!$F$9))-((('01_Supuestos'!L31*$I268)*'01_Supuestos'!$F$11*($H268-'01_Supuestos'!$F$9))*'01_Supuestos'!$F$12)-(('01_Supuestos'!L31*$I268)*'01_Supuestos'!$F$11*$K268)-(IF(('01_Supuestos'!L31*$I268)&gt;0,'01_Supuestos'!$F$15,0)))-($J268*'01_Supuestos'!L33)))*'01_Supuestos'!$F$16)</f>
        <v/>
      </c>
      <c r="AD268" s="109">
        <f>((('01_Supuestos'!M31*$I268)*'01_Supuestos'!$F$11*($H268-'01_Supuestos'!$F$9))-((('01_Supuestos'!M31*$I268)*'01_Supuestos'!$F$11*($H268-'01_Supuestos'!$F$9))*'01_Supuestos'!$F$12)-(('01_Supuestos'!M31*$I268)*'01_Supuestos'!$F$11*$K268)-(IF(('01_Supuestos'!M31*$I268)&gt;0,'01_Supuestos'!$F$15,0)))-((('01_Supuestos'!M31*$I268)*'01_Supuestos'!$F$11*($H268-'01_Supuestos'!$F$9))*'01_Supuestos'!$F$18)-($J268*'01_Supuestos'!M32)-(IF('01_Supuestos'!M30=MAX('01_Supuestos'!$C$30:$M$30),'01_Supuestos'!$F$19,0))-(MAX(0,(((('01_Supuestos'!M31*$I268)*'01_Supuestos'!$F$11*($H268-'01_Supuestos'!$F$9))-((('01_Supuestos'!M31*$I268)*'01_Supuestos'!$F$11*($H268-'01_Supuestos'!$F$9))*'01_Supuestos'!$F$12)-(('01_Supuestos'!M31*$I268)*'01_Supuestos'!$F$11*$K268)-(IF(('01_Supuestos'!M31*$I268)&gt;0,'01_Supuestos'!$F$15,0)))-($J268*'01_Supuestos'!M33)))*'01_Supuestos'!$F$16)</f>
        <v/>
      </c>
      <c r="AE268" s="109">
        <f>0</f>
        <v/>
      </c>
      <c r="AF268" s="109">
        <f>IF(S268&gt;R268,"Appraisal+Decision",IF(S268&lt;R268,"Develop Now","Indiferente"))</f>
        <v/>
      </c>
    </row>
    <row r="269">
      <c r="A269" t="n">
        <v>239</v>
      </c>
      <c r="B269" s="53">
        <f>RAND()</f>
        <v/>
      </c>
      <c r="C269" s="53">
        <f>RAND()</f>
        <v/>
      </c>
      <c r="D269" s="53">
        <f>RAND()</f>
        <v/>
      </c>
      <c r="E269" s="53">
        <f>RAND()</f>
        <v/>
      </c>
      <c r="F269" s="53">
        <f>RAND()</f>
        <v/>
      </c>
      <c r="G269" s="53">
        <f>RAND()</f>
        <v/>
      </c>
      <c r="H269" s="109">
        <f>IF(B269&lt;($B$11-$B$10)/($B$12-$B$10), $B$10+SQRT(B269*($B$11-$B$10)*($B$12-$B$10)), $B$12-SQRT((1-B269)*($B$12-$B$11)*($B$12-$B$10)))</f>
        <v/>
      </c>
      <c r="I269" s="53">
        <f>MAX(0.1,NORMINV(C269,$B$13,$B$14))</f>
        <v/>
      </c>
      <c r="J269" s="109">
        <f>'01_Supuestos'!$F$13*MAX(0.65,NORMINV(D269,1,$B$15))</f>
        <v/>
      </c>
      <c r="K269" s="109">
        <f>'01_Supuestos'!$F$14*MAX(0.6,NORMINV(E269,1,$B$16))</f>
        <v/>
      </c>
      <c r="L269" s="109">
        <f>--(F269&lt;=$B$5)</f>
        <v/>
      </c>
      <c r="M269" s="109">
        <f>IF(L269=1, IF(G269&lt;=$B$6, "+", "-"), IF(G269&lt;=(1-$B$7), "+", "-"))</f>
        <v/>
      </c>
      <c r="N269" s="110">
        <f>IF(M269="+",'05_Bayes_Arbol'!$B$16,'05_Bayes_Arbol'!$B$17)</f>
        <v/>
      </c>
      <c r="O269" s="109">
        <f>SUMPRODUCT(T269:AD269,'01_Supuestos'!$C$34:$M$34)</f>
        <v/>
      </c>
      <c r="P269" s="109">
        <f>N269*O269 + (1-N269)*$B$9</f>
        <v/>
      </c>
      <c r="Q269" s="109">
        <f>--(P269&gt;0)</f>
        <v/>
      </c>
      <c r="R269" s="109">
        <f>IF(L269=1,O269,$B$9)</f>
        <v/>
      </c>
      <c r="S269" s="109">
        <f>-$B$8 + IF(Q269=1, IF(L269=1,O269,$B$9), 0)</f>
        <v/>
      </c>
      <c r="T269" s="109">
        <f>((('01_Supuestos'!C31*$I269)*'01_Supuestos'!$F$11*($H269-'01_Supuestos'!$F$9))-((('01_Supuestos'!C31*$I269)*'01_Supuestos'!$F$11*($H269-'01_Supuestos'!$F$9))*'01_Supuestos'!$F$12)-(('01_Supuestos'!C31*$I269)*'01_Supuestos'!$F$11*$K269)-(IF(('01_Supuestos'!C31*$I269)&gt;0,'01_Supuestos'!$F$15,0)))-((('01_Supuestos'!C31*$I269)*'01_Supuestos'!$F$11*($H269-'01_Supuestos'!$F$9))*'01_Supuestos'!$F$18)-($J269*'01_Supuestos'!C32)-(IF('01_Supuestos'!C30=MAX('01_Supuestos'!$C$30:$M$30),'01_Supuestos'!$F$19,0))-(MAX(0,(((('01_Supuestos'!C31*$I269)*'01_Supuestos'!$F$11*($H269-'01_Supuestos'!$F$9))-((('01_Supuestos'!C31*$I269)*'01_Supuestos'!$F$11*($H269-'01_Supuestos'!$F$9))*'01_Supuestos'!$F$12)-(('01_Supuestos'!C31*$I269)*'01_Supuestos'!$F$11*$K269)-(IF(('01_Supuestos'!C31*$I269)&gt;0,'01_Supuestos'!$F$15,0)))-($J269*'01_Supuestos'!C33)))*'01_Supuestos'!$F$16)</f>
        <v/>
      </c>
      <c r="U269" s="109">
        <f>((('01_Supuestos'!D31*$I269)*'01_Supuestos'!$F$11*($H269-'01_Supuestos'!$F$9))-((('01_Supuestos'!D31*$I269)*'01_Supuestos'!$F$11*($H269-'01_Supuestos'!$F$9))*'01_Supuestos'!$F$12)-(('01_Supuestos'!D31*$I269)*'01_Supuestos'!$F$11*$K269)-(IF(('01_Supuestos'!D31*$I269)&gt;0,'01_Supuestos'!$F$15,0)))-((('01_Supuestos'!D31*$I269)*'01_Supuestos'!$F$11*($H269-'01_Supuestos'!$F$9))*'01_Supuestos'!$F$18)-($J269*'01_Supuestos'!D32)-(IF('01_Supuestos'!D30=MAX('01_Supuestos'!$C$30:$M$30),'01_Supuestos'!$F$19,0))-(MAX(0,(((('01_Supuestos'!D31*$I269)*'01_Supuestos'!$F$11*($H269-'01_Supuestos'!$F$9))-((('01_Supuestos'!D31*$I269)*'01_Supuestos'!$F$11*($H269-'01_Supuestos'!$F$9))*'01_Supuestos'!$F$12)-(('01_Supuestos'!D31*$I269)*'01_Supuestos'!$F$11*$K269)-(IF(('01_Supuestos'!D31*$I269)&gt;0,'01_Supuestos'!$F$15,0)))-($J269*'01_Supuestos'!D33)))*'01_Supuestos'!$F$16)</f>
        <v/>
      </c>
      <c r="V269" s="109">
        <f>((('01_Supuestos'!E31*$I269)*'01_Supuestos'!$F$11*($H269-'01_Supuestos'!$F$9))-((('01_Supuestos'!E31*$I269)*'01_Supuestos'!$F$11*($H269-'01_Supuestos'!$F$9))*'01_Supuestos'!$F$12)-(('01_Supuestos'!E31*$I269)*'01_Supuestos'!$F$11*$K269)-(IF(('01_Supuestos'!E31*$I269)&gt;0,'01_Supuestos'!$F$15,0)))-((('01_Supuestos'!E31*$I269)*'01_Supuestos'!$F$11*($H269-'01_Supuestos'!$F$9))*'01_Supuestos'!$F$18)-($J269*'01_Supuestos'!E32)-(IF('01_Supuestos'!E30=MAX('01_Supuestos'!$C$30:$M$30),'01_Supuestos'!$F$19,0))-(MAX(0,(((('01_Supuestos'!E31*$I269)*'01_Supuestos'!$F$11*($H269-'01_Supuestos'!$F$9))-((('01_Supuestos'!E31*$I269)*'01_Supuestos'!$F$11*($H269-'01_Supuestos'!$F$9))*'01_Supuestos'!$F$12)-(('01_Supuestos'!E31*$I269)*'01_Supuestos'!$F$11*$K269)-(IF(('01_Supuestos'!E31*$I269)&gt;0,'01_Supuestos'!$F$15,0)))-($J269*'01_Supuestos'!E33)))*'01_Supuestos'!$F$16)</f>
        <v/>
      </c>
      <c r="W269" s="109">
        <f>((('01_Supuestos'!F31*$I269)*'01_Supuestos'!$F$11*($H269-'01_Supuestos'!$F$9))-((('01_Supuestos'!F31*$I269)*'01_Supuestos'!$F$11*($H269-'01_Supuestos'!$F$9))*'01_Supuestos'!$F$12)-(('01_Supuestos'!F31*$I269)*'01_Supuestos'!$F$11*$K269)-(IF(('01_Supuestos'!F31*$I269)&gt;0,'01_Supuestos'!$F$15,0)))-((('01_Supuestos'!F31*$I269)*'01_Supuestos'!$F$11*($H269-'01_Supuestos'!$F$9))*'01_Supuestos'!$F$18)-($J269*'01_Supuestos'!F32)-(IF('01_Supuestos'!F30=MAX('01_Supuestos'!$C$30:$M$30),'01_Supuestos'!$F$19,0))-(MAX(0,(((('01_Supuestos'!F31*$I269)*'01_Supuestos'!$F$11*($H269-'01_Supuestos'!$F$9))-((('01_Supuestos'!F31*$I269)*'01_Supuestos'!$F$11*($H269-'01_Supuestos'!$F$9))*'01_Supuestos'!$F$12)-(('01_Supuestos'!F31*$I269)*'01_Supuestos'!$F$11*$K269)-(IF(('01_Supuestos'!F31*$I269)&gt;0,'01_Supuestos'!$F$15,0)))-($J269*'01_Supuestos'!F33)))*'01_Supuestos'!$F$16)</f>
        <v/>
      </c>
      <c r="X269" s="109">
        <f>((('01_Supuestos'!G31*$I269)*'01_Supuestos'!$F$11*($H269-'01_Supuestos'!$F$9))-((('01_Supuestos'!G31*$I269)*'01_Supuestos'!$F$11*($H269-'01_Supuestos'!$F$9))*'01_Supuestos'!$F$12)-(('01_Supuestos'!G31*$I269)*'01_Supuestos'!$F$11*$K269)-(IF(('01_Supuestos'!G31*$I269)&gt;0,'01_Supuestos'!$F$15,0)))-((('01_Supuestos'!G31*$I269)*'01_Supuestos'!$F$11*($H269-'01_Supuestos'!$F$9))*'01_Supuestos'!$F$18)-($J269*'01_Supuestos'!G32)-(IF('01_Supuestos'!G30=MAX('01_Supuestos'!$C$30:$M$30),'01_Supuestos'!$F$19,0))-(MAX(0,(((('01_Supuestos'!G31*$I269)*'01_Supuestos'!$F$11*($H269-'01_Supuestos'!$F$9))-((('01_Supuestos'!G31*$I269)*'01_Supuestos'!$F$11*($H269-'01_Supuestos'!$F$9))*'01_Supuestos'!$F$12)-(('01_Supuestos'!G31*$I269)*'01_Supuestos'!$F$11*$K269)-(IF(('01_Supuestos'!G31*$I269)&gt;0,'01_Supuestos'!$F$15,0)))-($J269*'01_Supuestos'!G33)))*'01_Supuestos'!$F$16)</f>
        <v/>
      </c>
      <c r="Y269" s="109">
        <f>((('01_Supuestos'!H31*$I269)*'01_Supuestos'!$F$11*($H269-'01_Supuestos'!$F$9))-((('01_Supuestos'!H31*$I269)*'01_Supuestos'!$F$11*($H269-'01_Supuestos'!$F$9))*'01_Supuestos'!$F$12)-(('01_Supuestos'!H31*$I269)*'01_Supuestos'!$F$11*$K269)-(IF(('01_Supuestos'!H31*$I269)&gt;0,'01_Supuestos'!$F$15,0)))-((('01_Supuestos'!H31*$I269)*'01_Supuestos'!$F$11*($H269-'01_Supuestos'!$F$9))*'01_Supuestos'!$F$18)-($J269*'01_Supuestos'!H32)-(IF('01_Supuestos'!H30=MAX('01_Supuestos'!$C$30:$M$30),'01_Supuestos'!$F$19,0))-(MAX(0,(((('01_Supuestos'!H31*$I269)*'01_Supuestos'!$F$11*($H269-'01_Supuestos'!$F$9))-((('01_Supuestos'!H31*$I269)*'01_Supuestos'!$F$11*($H269-'01_Supuestos'!$F$9))*'01_Supuestos'!$F$12)-(('01_Supuestos'!H31*$I269)*'01_Supuestos'!$F$11*$K269)-(IF(('01_Supuestos'!H31*$I269)&gt;0,'01_Supuestos'!$F$15,0)))-($J269*'01_Supuestos'!H33)))*'01_Supuestos'!$F$16)</f>
        <v/>
      </c>
      <c r="Z269" s="109">
        <f>((('01_Supuestos'!I31*$I269)*'01_Supuestos'!$F$11*($H269-'01_Supuestos'!$F$9))-((('01_Supuestos'!I31*$I269)*'01_Supuestos'!$F$11*($H269-'01_Supuestos'!$F$9))*'01_Supuestos'!$F$12)-(('01_Supuestos'!I31*$I269)*'01_Supuestos'!$F$11*$K269)-(IF(('01_Supuestos'!I31*$I269)&gt;0,'01_Supuestos'!$F$15,0)))-((('01_Supuestos'!I31*$I269)*'01_Supuestos'!$F$11*($H269-'01_Supuestos'!$F$9))*'01_Supuestos'!$F$18)-($J269*'01_Supuestos'!I32)-(IF('01_Supuestos'!I30=MAX('01_Supuestos'!$C$30:$M$30),'01_Supuestos'!$F$19,0))-(MAX(0,(((('01_Supuestos'!I31*$I269)*'01_Supuestos'!$F$11*($H269-'01_Supuestos'!$F$9))-((('01_Supuestos'!I31*$I269)*'01_Supuestos'!$F$11*($H269-'01_Supuestos'!$F$9))*'01_Supuestos'!$F$12)-(('01_Supuestos'!I31*$I269)*'01_Supuestos'!$F$11*$K269)-(IF(('01_Supuestos'!I31*$I269)&gt;0,'01_Supuestos'!$F$15,0)))-($J269*'01_Supuestos'!I33)))*'01_Supuestos'!$F$16)</f>
        <v/>
      </c>
      <c r="AA269" s="109">
        <f>((('01_Supuestos'!J31*$I269)*'01_Supuestos'!$F$11*($H269-'01_Supuestos'!$F$9))-((('01_Supuestos'!J31*$I269)*'01_Supuestos'!$F$11*($H269-'01_Supuestos'!$F$9))*'01_Supuestos'!$F$12)-(('01_Supuestos'!J31*$I269)*'01_Supuestos'!$F$11*$K269)-(IF(('01_Supuestos'!J31*$I269)&gt;0,'01_Supuestos'!$F$15,0)))-((('01_Supuestos'!J31*$I269)*'01_Supuestos'!$F$11*($H269-'01_Supuestos'!$F$9))*'01_Supuestos'!$F$18)-($J269*'01_Supuestos'!J32)-(IF('01_Supuestos'!J30=MAX('01_Supuestos'!$C$30:$M$30),'01_Supuestos'!$F$19,0))-(MAX(0,(((('01_Supuestos'!J31*$I269)*'01_Supuestos'!$F$11*($H269-'01_Supuestos'!$F$9))-((('01_Supuestos'!J31*$I269)*'01_Supuestos'!$F$11*($H269-'01_Supuestos'!$F$9))*'01_Supuestos'!$F$12)-(('01_Supuestos'!J31*$I269)*'01_Supuestos'!$F$11*$K269)-(IF(('01_Supuestos'!J31*$I269)&gt;0,'01_Supuestos'!$F$15,0)))-($J269*'01_Supuestos'!J33)))*'01_Supuestos'!$F$16)</f>
        <v/>
      </c>
      <c r="AB269" s="109">
        <f>((('01_Supuestos'!K31*$I269)*'01_Supuestos'!$F$11*($H269-'01_Supuestos'!$F$9))-((('01_Supuestos'!K31*$I269)*'01_Supuestos'!$F$11*($H269-'01_Supuestos'!$F$9))*'01_Supuestos'!$F$12)-(('01_Supuestos'!K31*$I269)*'01_Supuestos'!$F$11*$K269)-(IF(('01_Supuestos'!K31*$I269)&gt;0,'01_Supuestos'!$F$15,0)))-((('01_Supuestos'!K31*$I269)*'01_Supuestos'!$F$11*($H269-'01_Supuestos'!$F$9))*'01_Supuestos'!$F$18)-($J269*'01_Supuestos'!K32)-(IF('01_Supuestos'!K30=MAX('01_Supuestos'!$C$30:$M$30),'01_Supuestos'!$F$19,0))-(MAX(0,(((('01_Supuestos'!K31*$I269)*'01_Supuestos'!$F$11*($H269-'01_Supuestos'!$F$9))-((('01_Supuestos'!K31*$I269)*'01_Supuestos'!$F$11*($H269-'01_Supuestos'!$F$9))*'01_Supuestos'!$F$12)-(('01_Supuestos'!K31*$I269)*'01_Supuestos'!$F$11*$K269)-(IF(('01_Supuestos'!K31*$I269)&gt;0,'01_Supuestos'!$F$15,0)))-($J269*'01_Supuestos'!K33)))*'01_Supuestos'!$F$16)</f>
        <v/>
      </c>
      <c r="AC269" s="109">
        <f>((('01_Supuestos'!L31*$I269)*'01_Supuestos'!$F$11*($H269-'01_Supuestos'!$F$9))-((('01_Supuestos'!L31*$I269)*'01_Supuestos'!$F$11*($H269-'01_Supuestos'!$F$9))*'01_Supuestos'!$F$12)-(('01_Supuestos'!L31*$I269)*'01_Supuestos'!$F$11*$K269)-(IF(('01_Supuestos'!L31*$I269)&gt;0,'01_Supuestos'!$F$15,0)))-((('01_Supuestos'!L31*$I269)*'01_Supuestos'!$F$11*($H269-'01_Supuestos'!$F$9))*'01_Supuestos'!$F$18)-($J269*'01_Supuestos'!L32)-(IF('01_Supuestos'!L30=MAX('01_Supuestos'!$C$30:$M$30),'01_Supuestos'!$F$19,0))-(MAX(0,(((('01_Supuestos'!L31*$I269)*'01_Supuestos'!$F$11*($H269-'01_Supuestos'!$F$9))-((('01_Supuestos'!L31*$I269)*'01_Supuestos'!$F$11*($H269-'01_Supuestos'!$F$9))*'01_Supuestos'!$F$12)-(('01_Supuestos'!L31*$I269)*'01_Supuestos'!$F$11*$K269)-(IF(('01_Supuestos'!L31*$I269)&gt;0,'01_Supuestos'!$F$15,0)))-($J269*'01_Supuestos'!L33)))*'01_Supuestos'!$F$16)</f>
        <v/>
      </c>
      <c r="AD269" s="109">
        <f>((('01_Supuestos'!M31*$I269)*'01_Supuestos'!$F$11*($H269-'01_Supuestos'!$F$9))-((('01_Supuestos'!M31*$I269)*'01_Supuestos'!$F$11*($H269-'01_Supuestos'!$F$9))*'01_Supuestos'!$F$12)-(('01_Supuestos'!M31*$I269)*'01_Supuestos'!$F$11*$K269)-(IF(('01_Supuestos'!M31*$I269)&gt;0,'01_Supuestos'!$F$15,0)))-((('01_Supuestos'!M31*$I269)*'01_Supuestos'!$F$11*($H269-'01_Supuestos'!$F$9))*'01_Supuestos'!$F$18)-($J269*'01_Supuestos'!M32)-(IF('01_Supuestos'!M30=MAX('01_Supuestos'!$C$30:$M$30),'01_Supuestos'!$F$19,0))-(MAX(0,(((('01_Supuestos'!M31*$I269)*'01_Supuestos'!$F$11*($H269-'01_Supuestos'!$F$9))-((('01_Supuestos'!M31*$I269)*'01_Supuestos'!$F$11*($H269-'01_Supuestos'!$F$9))*'01_Supuestos'!$F$12)-(('01_Supuestos'!M31*$I269)*'01_Supuestos'!$F$11*$K269)-(IF(('01_Supuestos'!M31*$I269)&gt;0,'01_Supuestos'!$F$15,0)))-($J269*'01_Supuestos'!M33)))*'01_Supuestos'!$F$16)</f>
        <v/>
      </c>
      <c r="AE269" s="109">
        <f>0</f>
        <v/>
      </c>
      <c r="AF269" s="109">
        <f>IF(S269&gt;R269,"Appraisal+Decision",IF(S269&lt;R269,"Develop Now","Indiferente"))</f>
        <v/>
      </c>
    </row>
    <row r="270">
      <c r="A270" t="n">
        <v>240</v>
      </c>
      <c r="B270" s="53">
        <f>RAND()</f>
        <v/>
      </c>
      <c r="C270" s="53">
        <f>RAND()</f>
        <v/>
      </c>
      <c r="D270" s="53">
        <f>RAND()</f>
        <v/>
      </c>
      <c r="E270" s="53">
        <f>RAND()</f>
        <v/>
      </c>
      <c r="F270" s="53">
        <f>RAND()</f>
        <v/>
      </c>
      <c r="G270" s="53">
        <f>RAND()</f>
        <v/>
      </c>
      <c r="H270" s="109">
        <f>IF(B270&lt;($B$11-$B$10)/($B$12-$B$10), $B$10+SQRT(B270*($B$11-$B$10)*($B$12-$B$10)), $B$12-SQRT((1-B270)*($B$12-$B$11)*($B$12-$B$10)))</f>
        <v/>
      </c>
      <c r="I270" s="53">
        <f>MAX(0.1,NORMINV(C270,$B$13,$B$14))</f>
        <v/>
      </c>
      <c r="J270" s="109">
        <f>'01_Supuestos'!$F$13*MAX(0.65,NORMINV(D270,1,$B$15))</f>
        <v/>
      </c>
      <c r="K270" s="109">
        <f>'01_Supuestos'!$F$14*MAX(0.6,NORMINV(E270,1,$B$16))</f>
        <v/>
      </c>
      <c r="L270" s="109">
        <f>--(F270&lt;=$B$5)</f>
        <v/>
      </c>
      <c r="M270" s="109">
        <f>IF(L270=1, IF(G270&lt;=$B$6, "+", "-"), IF(G270&lt;=(1-$B$7), "+", "-"))</f>
        <v/>
      </c>
      <c r="N270" s="110">
        <f>IF(M270="+",'05_Bayes_Arbol'!$B$16,'05_Bayes_Arbol'!$B$17)</f>
        <v/>
      </c>
      <c r="O270" s="109">
        <f>SUMPRODUCT(T270:AD270,'01_Supuestos'!$C$34:$M$34)</f>
        <v/>
      </c>
      <c r="P270" s="109">
        <f>N270*O270 + (1-N270)*$B$9</f>
        <v/>
      </c>
      <c r="Q270" s="109">
        <f>--(P270&gt;0)</f>
        <v/>
      </c>
      <c r="R270" s="109">
        <f>IF(L270=1,O270,$B$9)</f>
        <v/>
      </c>
      <c r="S270" s="109">
        <f>-$B$8 + IF(Q270=1, IF(L270=1,O270,$B$9), 0)</f>
        <v/>
      </c>
      <c r="T270" s="109">
        <f>((('01_Supuestos'!C31*$I270)*'01_Supuestos'!$F$11*($H270-'01_Supuestos'!$F$9))-((('01_Supuestos'!C31*$I270)*'01_Supuestos'!$F$11*($H270-'01_Supuestos'!$F$9))*'01_Supuestos'!$F$12)-(('01_Supuestos'!C31*$I270)*'01_Supuestos'!$F$11*$K270)-(IF(('01_Supuestos'!C31*$I270)&gt;0,'01_Supuestos'!$F$15,0)))-((('01_Supuestos'!C31*$I270)*'01_Supuestos'!$F$11*($H270-'01_Supuestos'!$F$9))*'01_Supuestos'!$F$18)-($J270*'01_Supuestos'!C32)-(IF('01_Supuestos'!C30=MAX('01_Supuestos'!$C$30:$M$30),'01_Supuestos'!$F$19,0))-(MAX(0,(((('01_Supuestos'!C31*$I270)*'01_Supuestos'!$F$11*($H270-'01_Supuestos'!$F$9))-((('01_Supuestos'!C31*$I270)*'01_Supuestos'!$F$11*($H270-'01_Supuestos'!$F$9))*'01_Supuestos'!$F$12)-(('01_Supuestos'!C31*$I270)*'01_Supuestos'!$F$11*$K270)-(IF(('01_Supuestos'!C31*$I270)&gt;0,'01_Supuestos'!$F$15,0)))-($J270*'01_Supuestos'!C33)))*'01_Supuestos'!$F$16)</f>
        <v/>
      </c>
      <c r="U270" s="109">
        <f>((('01_Supuestos'!D31*$I270)*'01_Supuestos'!$F$11*($H270-'01_Supuestos'!$F$9))-((('01_Supuestos'!D31*$I270)*'01_Supuestos'!$F$11*($H270-'01_Supuestos'!$F$9))*'01_Supuestos'!$F$12)-(('01_Supuestos'!D31*$I270)*'01_Supuestos'!$F$11*$K270)-(IF(('01_Supuestos'!D31*$I270)&gt;0,'01_Supuestos'!$F$15,0)))-((('01_Supuestos'!D31*$I270)*'01_Supuestos'!$F$11*($H270-'01_Supuestos'!$F$9))*'01_Supuestos'!$F$18)-($J270*'01_Supuestos'!D32)-(IF('01_Supuestos'!D30=MAX('01_Supuestos'!$C$30:$M$30),'01_Supuestos'!$F$19,0))-(MAX(0,(((('01_Supuestos'!D31*$I270)*'01_Supuestos'!$F$11*($H270-'01_Supuestos'!$F$9))-((('01_Supuestos'!D31*$I270)*'01_Supuestos'!$F$11*($H270-'01_Supuestos'!$F$9))*'01_Supuestos'!$F$12)-(('01_Supuestos'!D31*$I270)*'01_Supuestos'!$F$11*$K270)-(IF(('01_Supuestos'!D31*$I270)&gt;0,'01_Supuestos'!$F$15,0)))-($J270*'01_Supuestos'!D33)))*'01_Supuestos'!$F$16)</f>
        <v/>
      </c>
      <c r="V270" s="109">
        <f>((('01_Supuestos'!E31*$I270)*'01_Supuestos'!$F$11*($H270-'01_Supuestos'!$F$9))-((('01_Supuestos'!E31*$I270)*'01_Supuestos'!$F$11*($H270-'01_Supuestos'!$F$9))*'01_Supuestos'!$F$12)-(('01_Supuestos'!E31*$I270)*'01_Supuestos'!$F$11*$K270)-(IF(('01_Supuestos'!E31*$I270)&gt;0,'01_Supuestos'!$F$15,0)))-((('01_Supuestos'!E31*$I270)*'01_Supuestos'!$F$11*($H270-'01_Supuestos'!$F$9))*'01_Supuestos'!$F$18)-($J270*'01_Supuestos'!E32)-(IF('01_Supuestos'!E30=MAX('01_Supuestos'!$C$30:$M$30),'01_Supuestos'!$F$19,0))-(MAX(0,(((('01_Supuestos'!E31*$I270)*'01_Supuestos'!$F$11*($H270-'01_Supuestos'!$F$9))-((('01_Supuestos'!E31*$I270)*'01_Supuestos'!$F$11*($H270-'01_Supuestos'!$F$9))*'01_Supuestos'!$F$12)-(('01_Supuestos'!E31*$I270)*'01_Supuestos'!$F$11*$K270)-(IF(('01_Supuestos'!E31*$I270)&gt;0,'01_Supuestos'!$F$15,0)))-($J270*'01_Supuestos'!E33)))*'01_Supuestos'!$F$16)</f>
        <v/>
      </c>
      <c r="W270" s="109">
        <f>((('01_Supuestos'!F31*$I270)*'01_Supuestos'!$F$11*($H270-'01_Supuestos'!$F$9))-((('01_Supuestos'!F31*$I270)*'01_Supuestos'!$F$11*($H270-'01_Supuestos'!$F$9))*'01_Supuestos'!$F$12)-(('01_Supuestos'!F31*$I270)*'01_Supuestos'!$F$11*$K270)-(IF(('01_Supuestos'!F31*$I270)&gt;0,'01_Supuestos'!$F$15,0)))-((('01_Supuestos'!F31*$I270)*'01_Supuestos'!$F$11*($H270-'01_Supuestos'!$F$9))*'01_Supuestos'!$F$18)-($J270*'01_Supuestos'!F32)-(IF('01_Supuestos'!F30=MAX('01_Supuestos'!$C$30:$M$30),'01_Supuestos'!$F$19,0))-(MAX(0,(((('01_Supuestos'!F31*$I270)*'01_Supuestos'!$F$11*($H270-'01_Supuestos'!$F$9))-((('01_Supuestos'!F31*$I270)*'01_Supuestos'!$F$11*($H270-'01_Supuestos'!$F$9))*'01_Supuestos'!$F$12)-(('01_Supuestos'!F31*$I270)*'01_Supuestos'!$F$11*$K270)-(IF(('01_Supuestos'!F31*$I270)&gt;0,'01_Supuestos'!$F$15,0)))-($J270*'01_Supuestos'!F33)))*'01_Supuestos'!$F$16)</f>
        <v/>
      </c>
      <c r="X270" s="109">
        <f>((('01_Supuestos'!G31*$I270)*'01_Supuestos'!$F$11*($H270-'01_Supuestos'!$F$9))-((('01_Supuestos'!G31*$I270)*'01_Supuestos'!$F$11*($H270-'01_Supuestos'!$F$9))*'01_Supuestos'!$F$12)-(('01_Supuestos'!G31*$I270)*'01_Supuestos'!$F$11*$K270)-(IF(('01_Supuestos'!G31*$I270)&gt;0,'01_Supuestos'!$F$15,0)))-((('01_Supuestos'!G31*$I270)*'01_Supuestos'!$F$11*($H270-'01_Supuestos'!$F$9))*'01_Supuestos'!$F$18)-($J270*'01_Supuestos'!G32)-(IF('01_Supuestos'!G30=MAX('01_Supuestos'!$C$30:$M$30),'01_Supuestos'!$F$19,0))-(MAX(0,(((('01_Supuestos'!G31*$I270)*'01_Supuestos'!$F$11*($H270-'01_Supuestos'!$F$9))-((('01_Supuestos'!G31*$I270)*'01_Supuestos'!$F$11*($H270-'01_Supuestos'!$F$9))*'01_Supuestos'!$F$12)-(('01_Supuestos'!G31*$I270)*'01_Supuestos'!$F$11*$K270)-(IF(('01_Supuestos'!G31*$I270)&gt;0,'01_Supuestos'!$F$15,0)))-($J270*'01_Supuestos'!G33)))*'01_Supuestos'!$F$16)</f>
        <v/>
      </c>
      <c r="Y270" s="109">
        <f>((('01_Supuestos'!H31*$I270)*'01_Supuestos'!$F$11*($H270-'01_Supuestos'!$F$9))-((('01_Supuestos'!H31*$I270)*'01_Supuestos'!$F$11*($H270-'01_Supuestos'!$F$9))*'01_Supuestos'!$F$12)-(('01_Supuestos'!H31*$I270)*'01_Supuestos'!$F$11*$K270)-(IF(('01_Supuestos'!H31*$I270)&gt;0,'01_Supuestos'!$F$15,0)))-((('01_Supuestos'!H31*$I270)*'01_Supuestos'!$F$11*($H270-'01_Supuestos'!$F$9))*'01_Supuestos'!$F$18)-($J270*'01_Supuestos'!H32)-(IF('01_Supuestos'!H30=MAX('01_Supuestos'!$C$30:$M$30),'01_Supuestos'!$F$19,0))-(MAX(0,(((('01_Supuestos'!H31*$I270)*'01_Supuestos'!$F$11*($H270-'01_Supuestos'!$F$9))-((('01_Supuestos'!H31*$I270)*'01_Supuestos'!$F$11*($H270-'01_Supuestos'!$F$9))*'01_Supuestos'!$F$12)-(('01_Supuestos'!H31*$I270)*'01_Supuestos'!$F$11*$K270)-(IF(('01_Supuestos'!H31*$I270)&gt;0,'01_Supuestos'!$F$15,0)))-($J270*'01_Supuestos'!H33)))*'01_Supuestos'!$F$16)</f>
        <v/>
      </c>
      <c r="Z270" s="109">
        <f>((('01_Supuestos'!I31*$I270)*'01_Supuestos'!$F$11*($H270-'01_Supuestos'!$F$9))-((('01_Supuestos'!I31*$I270)*'01_Supuestos'!$F$11*($H270-'01_Supuestos'!$F$9))*'01_Supuestos'!$F$12)-(('01_Supuestos'!I31*$I270)*'01_Supuestos'!$F$11*$K270)-(IF(('01_Supuestos'!I31*$I270)&gt;0,'01_Supuestos'!$F$15,0)))-((('01_Supuestos'!I31*$I270)*'01_Supuestos'!$F$11*($H270-'01_Supuestos'!$F$9))*'01_Supuestos'!$F$18)-($J270*'01_Supuestos'!I32)-(IF('01_Supuestos'!I30=MAX('01_Supuestos'!$C$30:$M$30),'01_Supuestos'!$F$19,0))-(MAX(0,(((('01_Supuestos'!I31*$I270)*'01_Supuestos'!$F$11*($H270-'01_Supuestos'!$F$9))-((('01_Supuestos'!I31*$I270)*'01_Supuestos'!$F$11*($H270-'01_Supuestos'!$F$9))*'01_Supuestos'!$F$12)-(('01_Supuestos'!I31*$I270)*'01_Supuestos'!$F$11*$K270)-(IF(('01_Supuestos'!I31*$I270)&gt;0,'01_Supuestos'!$F$15,0)))-($J270*'01_Supuestos'!I33)))*'01_Supuestos'!$F$16)</f>
        <v/>
      </c>
      <c r="AA270" s="109">
        <f>((('01_Supuestos'!J31*$I270)*'01_Supuestos'!$F$11*($H270-'01_Supuestos'!$F$9))-((('01_Supuestos'!J31*$I270)*'01_Supuestos'!$F$11*($H270-'01_Supuestos'!$F$9))*'01_Supuestos'!$F$12)-(('01_Supuestos'!J31*$I270)*'01_Supuestos'!$F$11*$K270)-(IF(('01_Supuestos'!J31*$I270)&gt;0,'01_Supuestos'!$F$15,0)))-((('01_Supuestos'!J31*$I270)*'01_Supuestos'!$F$11*($H270-'01_Supuestos'!$F$9))*'01_Supuestos'!$F$18)-($J270*'01_Supuestos'!J32)-(IF('01_Supuestos'!J30=MAX('01_Supuestos'!$C$30:$M$30),'01_Supuestos'!$F$19,0))-(MAX(0,(((('01_Supuestos'!J31*$I270)*'01_Supuestos'!$F$11*($H270-'01_Supuestos'!$F$9))-((('01_Supuestos'!J31*$I270)*'01_Supuestos'!$F$11*($H270-'01_Supuestos'!$F$9))*'01_Supuestos'!$F$12)-(('01_Supuestos'!J31*$I270)*'01_Supuestos'!$F$11*$K270)-(IF(('01_Supuestos'!J31*$I270)&gt;0,'01_Supuestos'!$F$15,0)))-($J270*'01_Supuestos'!J33)))*'01_Supuestos'!$F$16)</f>
        <v/>
      </c>
      <c r="AB270" s="109">
        <f>((('01_Supuestos'!K31*$I270)*'01_Supuestos'!$F$11*($H270-'01_Supuestos'!$F$9))-((('01_Supuestos'!K31*$I270)*'01_Supuestos'!$F$11*($H270-'01_Supuestos'!$F$9))*'01_Supuestos'!$F$12)-(('01_Supuestos'!K31*$I270)*'01_Supuestos'!$F$11*$K270)-(IF(('01_Supuestos'!K31*$I270)&gt;0,'01_Supuestos'!$F$15,0)))-((('01_Supuestos'!K31*$I270)*'01_Supuestos'!$F$11*($H270-'01_Supuestos'!$F$9))*'01_Supuestos'!$F$18)-($J270*'01_Supuestos'!K32)-(IF('01_Supuestos'!K30=MAX('01_Supuestos'!$C$30:$M$30),'01_Supuestos'!$F$19,0))-(MAX(0,(((('01_Supuestos'!K31*$I270)*'01_Supuestos'!$F$11*($H270-'01_Supuestos'!$F$9))-((('01_Supuestos'!K31*$I270)*'01_Supuestos'!$F$11*($H270-'01_Supuestos'!$F$9))*'01_Supuestos'!$F$12)-(('01_Supuestos'!K31*$I270)*'01_Supuestos'!$F$11*$K270)-(IF(('01_Supuestos'!K31*$I270)&gt;0,'01_Supuestos'!$F$15,0)))-($J270*'01_Supuestos'!K33)))*'01_Supuestos'!$F$16)</f>
        <v/>
      </c>
      <c r="AC270" s="109">
        <f>((('01_Supuestos'!L31*$I270)*'01_Supuestos'!$F$11*($H270-'01_Supuestos'!$F$9))-((('01_Supuestos'!L31*$I270)*'01_Supuestos'!$F$11*($H270-'01_Supuestos'!$F$9))*'01_Supuestos'!$F$12)-(('01_Supuestos'!L31*$I270)*'01_Supuestos'!$F$11*$K270)-(IF(('01_Supuestos'!L31*$I270)&gt;0,'01_Supuestos'!$F$15,0)))-((('01_Supuestos'!L31*$I270)*'01_Supuestos'!$F$11*($H270-'01_Supuestos'!$F$9))*'01_Supuestos'!$F$18)-($J270*'01_Supuestos'!L32)-(IF('01_Supuestos'!L30=MAX('01_Supuestos'!$C$30:$M$30),'01_Supuestos'!$F$19,0))-(MAX(0,(((('01_Supuestos'!L31*$I270)*'01_Supuestos'!$F$11*($H270-'01_Supuestos'!$F$9))-((('01_Supuestos'!L31*$I270)*'01_Supuestos'!$F$11*($H270-'01_Supuestos'!$F$9))*'01_Supuestos'!$F$12)-(('01_Supuestos'!L31*$I270)*'01_Supuestos'!$F$11*$K270)-(IF(('01_Supuestos'!L31*$I270)&gt;0,'01_Supuestos'!$F$15,0)))-($J270*'01_Supuestos'!L33)))*'01_Supuestos'!$F$16)</f>
        <v/>
      </c>
      <c r="AD270" s="109">
        <f>((('01_Supuestos'!M31*$I270)*'01_Supuestos'!$F$11*($H270-'01_Supuestos'!$F$9))-((('01_Supuestos'!M31*$I270)*'01_Supuestos'!$F$11*($H270-'01_Supuestos'!$F$9))*'01_Supuestos'!$F$12)-(('01_Supuestos'!M31*$I270)*'01_Supuestos'!$F$11*$K270)-(IF(('01_Supuestos'!M31*$I270)&gt;0,'01_Supuestos'!$F$15,0)))-((('01_Supuestos'!M31*$I270)*'01_Supuestos'!$F$11*($H270-'01_Supuestos'!$F$9))*'01_Supuestos'!$F$18)-($J270*'01_Supuestos'!M32)-(IF('01_Supuestos'!M30=MAX('01_Supuestos'!$C$30:$M$30),'01_Supuestos'!$F$19,0))-(MAX(0,(((('01_Supuestos'!M31*$I270)*'01_Supuestos'!$F$11*($H270-'01_Supuestos'!$F$9))-((('01_Supuestos'!M31*$I270)*'01_Supuestos'!$F$11*($H270-'01_Supuestos'!$F$9))*'01_Supuestos'!$F$12)-(('01_Supuestos'!M31*$I270)*'01_Supuestos'!$F$11*$K270)-(IF(('01_Supuestos'!M31*$I270)&gt;0,'01_Supuestos'!$F$15,0)))-($J270*'01_Supuestos'!M33)))*'01_Supuestos'!$F$16)</f>
        <v/>
      </c>
      <c r="AE270" s="109">
        <f>0</f>
        <v/>
      </c>
      <c r="AF270" s="109">
        <f>IF(S270&gt;R270,"Appraisal+Decision",IF(S270&lt;R270,"Develop Now","Indiferente"))</f>
        <v/>
      </c>
    </row>
    <row r="271">
      <c r="A271" t="n">
        <v>241</v>
      </c>
      <c r="B271" s="53">
        <f>RAND()</f>
        <v/>
      </c>
      <c r="C271" s="53">
        <f>RAND()</f>
        <v/>
      </c>
      <c r="D271" s="53">
        <f>RAND()</f>
        <v/>
      </c>
      <c r="E271" s="53">
        <f>RAND()</f>
        <v/>
      </c>
      <c r="F271" s="53">
        <f>RAND()</f>
        <v/>
      </c>
      <c r="G271" s="53">
        <f>RAND()</f>
        <v/>
      </c>
      <c r="H271" s="109">
        <f>IF(B271&lt;($B$11-$B$10)/($B$12-$B$10), $B$10+SQRT(B271*($B$11-$B$10)*($B$12-$B$10)), $B$12-SQRT((1-B271)*($B$12-$B$11)*($B$12-$B$10)))</f>
        <v/>
      </c>
      <c r="I271" s="53">
        <f>MAX(0.1,NORMINV(C271,$B$13,$B$14))</f>
        <v/>
      </c>
      <c r="J271" s="109">
        <f>'01_Supuestos'!$F$13*MAX(0.65,NORMINV(D271,1,$B$15))</f>
        <v/>
      </c>
      <c r="K271" s="109">
        <f>'01_Supuestos'!$F$14*MAX(0.6,NORMINV(E271,1,$B$16))</f>
        <v/>
      </c>
      <c r="L271" s="109">
        <f>--(F271&lt;=$B$5)</f>
        <v/>
      </c>
      <c r="M271" s="109">
        <f>IF(L271=1, IF(G271&lt;=$B$6, "+", "-"), IF(G271&lt;=(1-$B$7), "+", "-"))</f>
        <v/>
      </c>
      <c r="N271" s="110">
        <f>IF(M271="+",'05_Bayes_Arbol'!$B$16,'05_Bayes_Arbol'!$B$17)</f>
        <v/>
      </c>
      <c r="O271" s="109">
        <f>SUMPRODUCT(T271:AD271,'01_Supuestos'!$C$34:$M$34)</f>
        <v/>
      </c>
      <c r="P271" s="109">
        <f>N271*O271 + (1-N271)*$B$9</f>
        <v/>
      </c>
      <c r="Q271" s="109">
        <f>--(P271&gt;0)</f>
        <v/>
      </c>
      <c r="R271" s="109">
        <f>IF(L271=1,O271,$B$9)</f>
        <v/>
      </c>
      <c r="S271" s="109">
        <f>-$B$8 + IF(Q271=1, IF(L271=1,O271,$B$9), 0)</f>
        <v/>
      </c>
      <c r="T271" s="109">
        <f>((('01_Supuestos'!C31*$I271)*'01_Supuestos'!$F$11*($H271-'01_Supuestos'!$F$9))-((('01_Supuestos'!C31*$I271)*'01_Supuestos'!$F$11*($H271-'01_Supuestos'!$F$9))*'01_Supuestos'!$F$12)-(('01_Supuestos'!C31*$I271)*'01_Supuestos'!$F$11*$K271)-(IF(('01_Supuestos'!C31*$I271)&gt;0,'01_Supuestos'!$F$15,0)))-((('01_Supuestos'!C31*$I271)*'01_Supuestos'!$F$11*($H271-'01_Supuestos'!$F$9))*'01_Supuestos'!$F$18)-($J271*'01_Supuestos'!C32)-(IF('01_Supuestos'!C30=MAX('01_Supuestos'!$C$30:$M$30),'01_Supuestos'!$F$19,0))-(MAX(0,(((('01_Supuestos'!C31*$I271)*'01_Supuestos'!$F$11*($H271-'01_Supuestos'!$F$9))-((('01_Supuestos'!C31*$I271)*'01_Supuestos'!$F$11*($H271-'01_Supuestos'!$F$9))*'01_Supuestos'!$F$12)-(('01_Supuestos'!C31*$I271)*'01_Supuestos'!$F$11*$K271)-(IF(('01_Supuestos'!C31*$I271)&gt;0,'01_Supuestos'!$F$15,0)))-($J271*'01_Supuestos'!C33)))*'01_Supuestos'!$F$16)</f>
        <v/>
      </c>
      <c r="U271" s="109">
        <f>((('01_Supuestos'!D31*$I271)*'01_Supuestos'!$F$11*($H271-'01_Supuestos'!$F$9))-((('01_Supuestos'!D31*$I271)*'01_Supuestos'!$F$11*($H271-'01_Supuestos'!$F$9))*'01_Supuestos'!$F$12)-(('01_Supuestos'!D31*$I271)*'01_Supuestos'!$F$11*$K271)-(IF(('01_Supuestos'!D31*$I271)&gt;0,'01_Supuestos'!$F$15,0)))-((('01_Supuestos'!D31*$I271)*'01_Supuestos'!$F$11*($H271-'01_Supuestos'!$F$9))*'01_Supuestos'!$F$18)-($J271*'01_Supuestos'!D32)-(IF('01_Supuestos'!D30=MAX('01_Supuestos'!$C$30:$M$30),'01_Supuestos'!$F$19,0))-(MAX(0,(((('01_Supuestos'!D31*$I271)*'01_Supuestos'!$F$11*($H271-'01_Supuestos'!$F$9))-((('01_Supuestos'!D31*$I271)*'01_Supuestos'!$F$11*($H271-'01_Supuestos'!$F$9))*'01_Supuestos'!$F$12)-(('01_Supuestos'!D31*$I271)*'01_Supuestos'!$F$11*$K271)-(IF(('01_Supuestos'!D31*$I271)&gt;0,'01_Supuestos'!$F$15,0)))-($J271*'01_Supuestos'!D33)))*'01_Supuestos'!$F$16)</f>
        <v/>
      </c>
      <c r="V271" s="109">
        <f>((('01_Supuestos'!E31*$I271)*'01_Supuestos'!$F$11*($H271-'01_Supuestos'!$F$9))-((('01_Supuestos'!E31*$I271)*'01_Supuestos'!$F$11*($H271-'01_Supuestos'!$F$9))*'01_Supuestos'!$F$12)-(('01_Supuestos'!E31*$I271)*'01_Supuestos'!$F$11*$K271)-(IF(('01_Supuestos'!E31*$I271)&gt;0,'01_Supuestos'!$F$15,0)))-((('01_Supuestos'!E31*$I271)*'01_Supuestos'!$F$11*($H271-'01_Supuestos'!$F$9))*'01_Supuestos'!$F$18)-($J271*'01_Supuestos'!E32)-(IF('01_Supuestos'!E30=MAX('01_Supuestos'!$C$30:$M$30),'01_Supuestos'!$F$19,0))-(MAX(0,(((('01_Supuestos'!E31*$I271)*'01_Supuestos'!$F$11*($H271-'01_Supuestos'!$F$9))-((('01_Supuestos'!E31*$I271)*'01_Supuestos'!$F$11*($H271-'01_Supuestos'!$F$9))*'01_Supuestos'!$F$12)-(('01_Supuestos'!E31*$I271)*'01_Supuestos'!$F$11*$K271)-(IF(('01_Supuestos'!E31*$I271)&gt;0,'01_Supuestos'!$F$15,0)))-($J271*'01_Supuestos'!E33)))*'01_Supuestos'!$F$16)</f>
        <v/>
      </c>
      <c r="W271" s="109">
        <f>((('01_Supuestos'!F31*$I271)*'01_Supuestos'!$F$11*($H271-'01_Supuestos'!$F$9))-((('01_Supuestos'!F31*$I271)*'01_Supuestos'!$F$11*($H271-'01_Supuestos'!$F$9))*'01_Supuestos'!$F$12)-(('01_Supuestos'!F31*$I271)*'01_Supuestos'!$F$11*$K271)-(IF(('01_Supuestos'!F31*$I271)&gt;0,'01_Supuestos'!$F$15,0)))-((('01_Supuestos'!F31*$I271)*'01_Supuestos'!$F$11*($H271-'01_Supuestos'!$F$9))*'01_Supuestos'!$F$18)-($J271*'01_Supuestos'!F32)-(IF('01_Supuestos'!F30=MAX('01_Supuestos'!$C$30:$M$30),'01_Supuestos'!$F$19,0))-(MAX(0,(((('01_Supuestos'!F31*$I271)*'01_Supuestos'!$F$11*($H271-'01_Supuestos'!$F$9))-((('01_Supuestos'!F31*$I271)*'01_Supuestos'!$F$11*($H271-'01_Supuestos'!$F$9))*'01_Supuestos'!$F$12)-(('01_Supuestos'!F31*$I271)*'01_Supuestos'!$F$11*$K271)-(IF(('01_Supuestos'!F31*$I271)&gt;0,'01_Supuestos'!$F$15,0)))-($J271*'01_Supuestos'!F33)))*'01_Supuestos'!$F$16)</f>
        <v/>
      </c>
      <c r="X271" s="109">
        <f>((('01_Supuestos'!G31*$I271)*'01_Supuestos'!$F$11*($H271-'01_Supuestos'!$F$9))-((('01_Supuestos'!G31*$I271)*'01_Supuestos'!$F$11*($H271-'01_Supuestos'!$F$9))*'01_Supuestos'!$F$12)-(('01_Supuestos'!G31*$I271)*'01_Supuestos'!$F$11*$K271)-(IF(('01_Supuestos'!G31*$I271)&gt;0,'01_Supuestos'!$F$15,0)))-((('01_Supuestos'!G31*$I271)*'01_Supuestos'!$F$11*($H271-'01_Supuestos'!$F$9))*'01_Supuestos'!$F$18)-($J271*'01_Supuestos'!G32)-(IF('01_Supuestos'!G30=MAX('01_Supuestos'!$C$30:$M$30),'01_Supuestos'!$F$19,0))-(MAX(0,(((('01_Supuestos'!G31*$I271)*'01_Supuestos'!$F$11*($H271-'01_Supuestos'!$F$9))-((('01_Supuestos'!G31*$I271)*'01_Supuestos'!$F$11*($H271-'01_Supuestos'!$F$9))*'01_Supuestos'!$F$12)-(('01_Supuestos'!G31*$I271)*'01_Supuestos'!$F$11*$K271)-(IF(('01_Supuestos'!G31*$I271)&gt;0,'01_Supuestos'!$F$15,0)))-($J271*'01_Supuestos'!G33)))*'01_Supuestos'!$F$16)</f>
        <v/>
      </c>
      <c r="Y271" s="109">
        <f>((('01_Supuestos'!H31*$I271)*'01_Supuestos'!$F$11*($H271-'01_Supuestos'!$F$9))-((('01_Supuestos'!H31*$I271)*'01_Supuestos'!$F$11*($H271-'01_Supuestos'!$F$9))*'01_Supuestos'!$F$12)-(('01_Supuestos'!H31*$I271)*'01_Supuestos'!$F$11*$K271)-(IF(('01_Supuestos'!H31*$I271)&gt;0,'01_Supuestos'!$F$15,0)))-((('01_Supuestos'!H31*$I271)*'01_Supuestos'!$F$11*($H271-'01_Supuestos'!$F$9))*'01_Supuestos'!$F$18)-($J271*'01_Supuestos'!H32)-(IF('01_Supuestos'!H30=MAX('01_Supuestos'!$C$30:$M$30),'01_Supuestos'!$F$19,0))-(MAX(0,(((('01_Supuestos'!H31*$I271)*'01_Supuestos'!$F$11*($H271-'01_Supuestos'!$F$9))-((('01_Supuestos'!H31*$I271)*'01_Supuestos'!$F$11*($H271-'01_Supuestos'!$F$9))*'01_Supuestos'!$F$12)-(('01_Supuestos'!H31*$I271)*'01_Supuestos'!$F$11*$K271)-(IF(('01_Supuestos'!H31*$I271)&gt;0,'01_Supuestos'!$F$15,0)))-($J271*'01_Supuestos'!H33)))*'01_Supuestos'!$F$16)</f>
        <v/>
      </c>
      <c r="Z271" s="109">
        <f>((('01_Supuestos'!I31*$I271)*'01_Supuestos'!$F$11*($H271-'01_Supuestos'!$F$9))-((('01_Supuestos'!I31*$I271)*'01_Supuestos'!$F$11*($H271-'01_Supuestos'!$F$9))*'01_Supuestos'!$F$12)-(('01_Supuestos'!I31*$I271)*'01_Supuestos'!$F$11*$K271)-(IF(('01_Supuestos'!I31*$I271)&gt;0,'01_Supuestos'!$F$15,0)))-((('01_Supuestos'!I31*$I271)*'01_Supuestos'!$F$11*($H271-'01_Supuestos'!$F$9))*'01_Supuestos'!$F$18)-($J271*'01_Supuestos'!I32)-(IF('01_Supuestos'!I30=MAX('01_Supuestos'!$C$30:$M$30),'01_Supuestos'!$F$19,0))-(MAX(0,(((('01_Supuestos'!I31*$I271)*'01_Supuestos'!$F$11*($H271-'01_Supuestos'!$F$9))-((('01_Supuestos'!I31*$I271)*'01_Supuestos'!$F$11*($H271-'01_Supuestos'!$F$9))*'01_Supuestos'!$F$12)-(('01_Supuestos'!I31*$I271)*'01_Supuestos'!$F$11*$K271)-(IF(('01_Supuestos'!I31*$I271)&gt;0,'01_Supuestos'!$F$15,0)))-($J271*'01_Supuestos'!I33)))*'01_Supuestos'!$F$16)</f>
        <v/>
      </c>
      <c r="AA271" s="109">
        <f>((('01_Supuestos'!J31*$I271)*'01_Supuestos'!$F$11*($H271-'01_Supuestos'!$F$9))-((('01_Supuestos'!J31*$I271)*'01_Supuestos'!$F$11*($H271-'01_Supuestos'!$F$9))*'01_Supuestos'!$F$12)-(('01_Supuestos'!J31*$I271)*'01_Supuestos'!$F$11*$K271)-(IF(('01_Supuestos'!J31*$I271)&gt;0,'01_Supuestos'!$F$15,0)))-((('01_Supuestos'!J31*$I271)*'01_Supuestos'!$F$11*($H271-'01_Supuestos'!$F$9))*'01_Supuestos'!$F$18)-($J271*'01_Supuestos'!J32)-(IF('01_Supuestos'!J30=MAX('01_Supuestos'!$C$30:$M$30),'01_Supuestos'!$F$19,0))-(MAX(0,(((('01_Supuestos'!J31*$I271)*'01_Supuestos'!$F$11*($H271-'01_Supuestos'!$F$9))-((('01_Supuestos'!J31*$I271)*'01_Supuestos'!$F$11*($H271-'01_Supuestos'!$F$9))*'01_Supuestos'!$F$12)-(('01_Supuestos'!J31*$I271)*'01_Supuestos'!$F$11*$K271)-(IF(('01_Supuestos'!J31*$I271)&gt;0,'01_Supuestos'!$F$15,0)))-($J271*'01_Supuestos'!J33)))*'01_Supuestos'!$F$16)</f>
        <v/>
      </c>
      <c r="AB271" s="109">
        <f>((('01_Supuestos'!K31*$I271)*'01_Supuestos'!$F$11*($H271-'01_Supuestos'!$F$9))-((('01_Supuestos'!K31*$I271)*'01_Supuestos'!$F$11*($H271-'01_Supuestos'!$F$9))*'01_Supuestos'!$F$12)-(('01_Supuestos'!K31*$I271)*'01_Supuestos'!$F$11*$K271)-(IF(('01_Supuestos'!K31*$I271)&gt;0,'01_Supuestos'!$F$15,0)))-((('01_Supuestos'!K31*$I271)*'01_Supuestos'!$F$11*($H271-'01_Supuestos'!$F$9))*'01_Supuestos'!$F$18)-($J271*'01_Supuestos'!K32)-(IF('01_Supuestos'!K30=MAX('01_Supuestos'!$C$30:$M$30),'01_Supuestos'!$F$19,0))-(MAX(0,(((('01_Supuestos'!K31*$I271)*'01_Supuestos'!$F$11*($H271-'01_Supuestos'!$F$9))-((('01_Supuestos'!K31*$I271)*'01_Supuestos'!$F$11*($H271-'01_Supuestos'!$F$9))*'01_Supuestos'!$F$12)-(('01_Supuestos'!K31*$I271)*'01_Supuestos'!$F$11*$K271)-(IF(('01_Supuestos'!K31*$I271)&gt;0,'01_Supuestos'!$F$15,0)))-($J271*'01_Supuestos'!K33)))*'01_Supuestos'!$F$16)</f>
        <v/>
      </c>
      <c r="AC271" s="109">
        <f>((('01_Supuestos'!L31*$I271)*'01_Supuestos'!$F$11*($H271-'01_Supuestos'!$F$9))-((('01_Supuestos'!L31*$I271)*'01_Supuestos'!$F$11*($H271-'01_Supuestos'!$F$9))*'01_Supuestos'!$F$12)-(('01_Supuestos'!L31*$I271)*'01_Supuestos'!$F$11*$K271)-(IF(('01_Supuestos'!L31*$I271)&gt;0,'01_Supuestos'!$F$15,0)))-((('01_Supuestos'!L31*$I271)*'01_Supuestos'!$F$11*($H271-'01_Supuestos'!$F$9))*'01_Supuestos'!$F$18)-($J271*'01_Supuestos'!L32)-(IF('01_Supuestos'!L30=MAX('01_Supuestos'!$C$30:$M$30),'01_Supuestos'!$F$19,0))-(MAX(0,(((('01_Supuestos'!L31*$I271)*'01_Supuestos'!$F$11*($H271-'01_Supuestos'!$F$9))-((('01_Supuestos'!L31*$I271)*'01_Supuestos'!$F$11*($H271-'01_Supuestos'!$F$9))*'01_Supuestos'!$F$12)-(('01_Supuestos'!L31*$I271)*'01_Supuestos'!$F$11*$K271)-(IF(('01_Supuestos'!L31*$I271)&gt;0,'01_Supuestos'!$F$15,0)))-($J271*'01_Supuestos'!L33)))*'01_Supuestos'!$F$16)</f>
        <v/>
      </c>
      <c r="AD271" s="109">
        <f>((('01_Supuestos'!M31*$I271)*'01_Supuestos'!$F$11*($H271-'01_Supuestos'!$F$9))-((('01_Supuestos'!M31*$I271)*'01_Supuestos'!$F$11*($H271-'01_Supuestos'!$F$9))*'01_Supuestos'!$F$12)-(('01_Supuestos'!M31*$I271)*'01_Supuestos'!$F$11*$K271)-(IF(('01_Supuestos'!M31*$I271)&gt;0,'01_Supuestos'!$F$15,0)))-((('01_Supuestos'!M31*$I271)*'01_Supuestos'!$F$11*($H271-'01_Supuestos'!$F$9))*'01_Supuestos'!$F$18)-($J271*'01_Supuestos'!M32)-(IF('01_Supuestos'!M30=MAX('01_Supuestos'!$C$30:$M$30),'01_Supuestos'!$F$19,0))-(MAX(0,(((('01_Supuestos'!M31*$I271)*'01_Supuestos'!$F$11*($H271-'01_Supuestos'!$F$9))-((('01_Supuestos'!M31*$I271)*'01_Supuestos'!$F$11*($H271-'01_Supuestos'!$F$9))*'01_Supuestos'!$F$12)-(('01_Supuestos'!M31*$I271)*'01_Supuestos'!$F$11*$K271)-(IF(('01_Supuestos'!M31*$I271)&gt;0,'01_Supuestos'!$F$15,0)))-($J271*'01_Supuestos'!M33)))*'01_Supuestos'!$F$16)</f>
        <v/>
      </c>
      <c r="AE271" s="109">
        <f>0</f>
        <v/>
      </c>
      <c r="AF271" s="109">
        <f>IF(S271&gt;R271,"Appraisal+Decision",IF(S271&lt;R271,"Develop Now","Indiferente"))</f>
        <v/>
      </c>
    </row>
    <row r="272">
      <c r="A272" t="n">
        <v>242</v>
      </c>
      <c r="B272" s="53">
        <f>RAND()</f>
        <v/>
      </c>
      <c r="C272" s="53">
        <f>RAND()</f>
        <v/>
      </c>
      <c r="D272" s="53">
        <f>RAND()</f>
        <v/>
      </c>
      <c r="E272" s="53">
        <f>RAND()</f>
        <v/>
      </c>
      <c r="F272" s="53">
        <f>RAND()</f>
        <v/>
      </c>
      <c r="G272" s="53">
        <f>RAND()</f>
        <v/>
      </c>
      <c r="H272" s="109">
        <f>IF(B272&lt;($B$11-$B$10)/($B$12-$B$10), $B$10+SQRT(B272*($B$11-$B$10)*($B$12-$B$10)), $B$12-SQRT((1-B272)*($B$12-$B$11)*($B$12-$B$10)))</f>
        <v/>
      </c>
      <c r="I272" s="53">
        <f>MAX(0.1,NORMINV(C272,$B$13,$B$14))</f>
        <v/>
      </c>
      <c r="J272" s="109">
        <f>'01_Supuestos'!$F$13*MAX(0.65,NORMINV(D272,1,$B$15))</f>
        <v/>
      </c>
      <c r="K272" s="109">
        <f>'01_Supuestos'!$F$14*MAX(0.6,NORMINV(E272,1,$B$16))</f>
        <v/>
      </c>
      <c r="L272" s="109">
        <f>--(F272&lt;=$B$5)</f>
        <v/>
      </c>
      <c r="M272" s="109">
        <f>IF(L272=1, IF(G272&lt;=$B$6, "+", "-"), IF(G272&lt;=(1-$B$7), "+", "-"))</f>
        <v/>
      </c>
      <c r="N272" s="110">
        <f>IF(M272="+",'05_Bayes_Arbol'!$B$16,'05_Bayes_Arbol'!$B$17)</f>
        <v/>
      </c>
      <c r="O272" s="109">
        <f>SUMPRODUCT(T272:AD272,'01_Supuestos'!$C$34:$M$34)</f>
        <v/>
      </c>
      <c r="P272" s="109">
        <f>N272*O272 + (1-N272)*$B$9</f>
        <v/>
      </c>
      <c r="Q272" s="109">
        <f>--(P272&gt;0)</f>
        <v/>
      </c>
      <c r="R272" s="109">
        <f>IF(L272=1,O272,$B$9)</f>
        <v/>
      </c>
      <c r="S272" s="109">
        <f>-$B$8 + IF(Q272=1, IF(L272=1,O272,$B$9), 0)</f>
        <v/>
      </c>
      <c r="T272" s="109">
        <f>((('01_Supuestos'!C31*$I272)*'01_Supuestos'!$F$11*($H272-'01_Supuestos'!$F$9))-((('01_Supuestos'!C31*$I272)*'01_Supuestos'!$F$11*($H272-'01_Supuestos'!$F$9))*'01_Supuestos'!$F$12)-(('01_Supuestos'!C31*$I272)*'01_Supuestos'!$F$11*$K272)-(IF(('01_Supuestos'!C31*$I272)&gt;0,'01_Supuestos'!$F$15,0)))-((('01_Supuestos'!C31*$I272)*'01_Supuestos'!$F$11*($H272-'01_Supuestos'!$F$9))*'01_Supuestos'!$F$18)-($J272*'01_Supuestos'!C32)-(IF('01_Supuestos'!C30=MAX('01_Supuestos'!$C$30:$M$30),'01_Supuestos'!$F$19,0))-(MAX(0,(((('01_Supuestos'!C31*$I272)*'01_Supuestos'!$F$11*($H272-'01_Supuestos'!$F$9))-((('01_Supuestos'!C31*$I272)*'01_Supuestos'!$F$11*($H272-'01_Supuestos'!$F$9))*'01_Supuestos'!$F$12)-(('01_Supuestos'!C31*$I272)*'01_Supuestos'!$F$11*$K272)-(IF(('01_Supuestos'!C31*$I272)&gt;0,'01_Supuestos'!$F$15,0)))-($J272*'01_Supuestos'!C33)))*'01_Supuestos'!$F$16)</f>
        <v/>
      </c>
      <c r="U272" s="109">
        <f>((('01_Supuestos'!D31*$I272)*'01_Supuestos'!$F$11*($H272-'01_Supuestos'!$F$9))-((('01_Supuestos'!D31*$I272)*'01_Supuestos'!$F$11*($H272-'01_Supuestos'!$F$9))*'01_Supuestos'!$F$12)-(('01_Supuestos'!D31*$I272)*'01_Supuestos'!$F$11*$K272)-(IF(('01_Supuestos'!D31*$I272)&gt;0,'01_Supuestos'!$F$15,0)))-((('01_Supuestos'!D31*$I272)*'01_Supuestos'!$F$11*($H272-'01_Supuestos'!$F$9))*'01_Supuestos'!$F$18)-($J272*'01_Supuestos'!D32)-(IF('01_Supuestos'!D30=MAX('01_Supuestos'!$C$30:$M$30),'01_Supuestos'!$F$19,0))-(MAX(0,(((('01_Supuestos'!D31*$I272)*'01_Supuestos'!$F$11*($H272-'01_Supuestos'!$F$9))-((('01_Supuestos'!D31*$I272)*'01_Supuestos'!$F$11*($H272-'01_Supuestos'!$F$9))*'01_Supuestos'!$F$12)-(('01_Supuestos'!D31*$I272)*'01_Supuestos'!$F$11*$K272)-(IF(('01_Supuestos'!D31*$I272)&gt;0,'01_Supuestos'!$F$15,0)))-($J272*'01_Supuestos'!D33)))*'01_Supuestos'!$F$16)</f>
        <v/>
      </c>
      <c r="V272" s="109">
        <f>((('01_Supuestos'!E31*$I272)*'01_Supuestos'!$F$11*($H272-'01_Supuestos'!$F$9))-((('01_Supuestos'!E31*$I272)*'01_Supuestos'!$F$11*($H272-'01_Supuestos'!$F$9))*'01_Supuestos'!$F$12)-(('01_Supuestos'!E31*$I272)*'01_Supuestos'!$F$11*$K272)-(IF(('01_Supuestos'!E31*$I272)&gt;0,'01_Supuestos'!$F$15,0)))-((('01_Supuestos'!E31*$I272)*'01_Supuestos'!$F$11*($H272-'01_Supuestos'!$F$9))*'01_Supuestos'!$F$18)-($J272*'01_Supuestos'!E32)-(IF('01_Supuestos'!E30=MAX('01_Supuestos'!$C$30:$M$30),'01_Supuestos'!$F$19,0))-(MAX(0,(((('01_Supuestos'!E31*$I272)*'01_Supuestos'!$F$11*($H272-'01_Supuestos'!$F$9))-((('01_Supuestos'!E31*$I272)*'01_Supuestos'!$F$11*($H272-'01_Supuestos'!$F$9))*'01_Supuestos'!$F$12)-(('01_Supuestos'!E31*$I272)*'01_Supuestos'!$F$11*$K272)-(IF(('01_Supuestos'!E31*$I272)&gt;0,'01_Supuestos'!$F$15,0)))-($J272*'01_Supuestos'!E33)))*'01_Supuestos'!$F$16)</f>
        <v/>
      </c>
      <c r="W272" s="109">
        <f>((('01_Supuestos'!F31*$I272)*'01_Supuestos'!$F$11*($H272-'01_Supuestos'!$F$9))-((('01_Supuestos'!F31*$I272)*'01_Supuestos'!$F$11*($H272-'01_Supuestos'!$F$9))*'01_Supuestos'!$F$12)-(('01_Supuestos'!F31*$I272)*'01_Supuestos'!$F$11*$K272)-(IF(('01_Supuestos'!F31*$I272)&gt;0,'01_Supuestos'!$F$15,0)))-((('01_Supuestos'!F31*$I272)*'01_Supuestos'!$F$11*($H272-'01_Supuestos'!$F$9))*'01_Supuestos'!$F$18)-($J272*'01_Supuestos'!F32)-(IF('01_Supuestos'!F30=MAX('01_Supuestos'!$C$30:$M$30),'01_Supuestos'!$F$19,0))-(MAX(0,(((('01_Supuestos'!F31*$I272)*'01_Supuestos'!$F$11*($H272-'01_Supuestos'!$F$9))-((('01_Supuestos'!F31*$I272)*'01_Supuestos'!$F$11*($H272-'01_Supuestos'!$F$9))*'01_Supuestos'!$F$12)-(('01_Supuestos'!F31*$I272)*'01_Supuestos'!$F$11*$K272)-(IF(('01_Supuestos'!F31*$I272)&gt;0,'01_Supuestos'!$F$15,0)))-($J272*'01_Supuestos'!F33)))*'01_Supuestos'!$F$16)</f>
        <v/>
      </c>
      <c r="X272" s="109">
        <f>((('01_Supuestos'!G31*$I272)*'01_Supuestos'!$F$11*($H272-'01_Supuestos'!$F$9))-((('01_Supuestos'!G31*$I272)*'01_Supuestos'!$F$11*($H272-'01_Supuestos'!$F$9))*'01_Supuestos'!$F$12)-(('01_Supuestos'!G31*$I272)*'01_Supuestos'!$F$11*$K272)-(IF(('01_Supuestos'!G31*$I272)&gt;0,'01_Supuestos'!$F$15,0)))-((('01_Supuestos'!G31*$I272)*'01_Supuestos'!$F$11*($H272-'01_Supuestos'!$F$9))*'01_Supuestos'!$F$18)-($J272*'01_Supuestos'!G32)-(IF('01_Supuestos'!G30=MAX('01_Supuestos'!$C$30:$M$30),'01_Supuestos'!$F$19,0))-(MAX(0,(((('01_Supuestos'!G31*$I272)*'01_Supuestos'!$F$11*($H272-'01_Supuestos'!$F$9))-((('01_Supuestos'!G31*$I272)*'01_Supuestos'!$F$11*($H272-'01_Supuestos'!$F$9))*'01_Supuestos'!$F$12)-(('01_Supuestos'!G31*$I272)*'01_Supuestos'!$F$11*$K272)-(IF(('01_Supuestos'!G31*$I272)&gt;0,'01_Supuestos'!$F$15,0)))-($J272*'01_Supuestos'!G33)))*'01_Supuestos'!$F$16)</f>
        <v/>
      </c>
      <c r="Y272" s="109">
        <f>((('01_Supuestos'!H31*$I272)*'01_Supuestos'!$F$11*($H272-'01_Supuestos'!$F$9))-((('01_Supuestos'!H31*$I272)*'01_Supuestos'!$F$11*($H272-'01_Supuestos'!$F$9))*'01_Supuestos'!$F$12)-(('01_Supuestos'!H31*$I272)*'01_Supuestos'!$F$11*$K272)-(IF(('01_Supuestos'!H31*$I272)&gt;0,'01_Supuestos'!$F$15,0)))-((('01_Supuestos'!H31*$I272)*'01_Supuestos'!$F$11*($H272-'01_Supuestos'!$F$9))*'01_Supuestos'!$F$18)-($J272*'01_Supuestos'!H32)-(IF('01_Supuestos'!H30=MAX('01_Supuestos'!$C$30:$M$30),'01_Supuestos'!$F$19,0))-(MAX(0,(((('01_Supuestos'!H31*$I272)*'01_Supuestos'!$F$11*($H272-'01_Supuestos'!$F$9))-((('01_Supuestos'!H31*$I272)*'01_Supuestos'!$F$11*($H272-'01_Supuestos'!$F$9))*'01_Supuestos'!$F$12)-(('01_Supuestos'!H31*$I272)*'01_Supuestos'!$F$11*$K272)-(IF(('01_Supuestos'!H31*$I272)&gt;0,'01_Supuestos'!$F$15,0)))-($J272*'01_Supuestos'!H33)))*'01_Supuestos'!$F$16)</f>
        <v/>
      </c>
      <c r="Z272" s="109">
        <f>((('01_Supuestos'!I31*$I272)*'01_Supuestos'!$F$11*($H272-'01_Supuestos'!$F$9))-((('01_Supuestos'!I31*$I272)*'01_Supuestos'!$F$11*($H272-'01_Supuestos'!$F$9))*'01_Supuestos'!$F$12)-(('01_Supuestos'!I31*$I272)*'01_Supuestos'!$F$11*$K272)-(IF(('01_Supuestos'!I31*$I272)&gt;0,'01_Supuestos'!$F$15,0)))-((('01_Supuestos'!I31*$I272)*'01_Supuestos'!$F$11*($H272-'01_Supuestos'!$F$9))*'01_Supuestos'!$F$18)-($J272*'01_Supuestos'!I32)-(IF('01_Supuestos'!I30=MAX('01_Supuestos'!$C$30:$M$30),'01_Supuestos'!$F$19,0))-(MAX(0,(((('01_Supuestos'!I31*$I272)*'01_Supuestos'!$F$11*($H272-'01_Supuestos'!$F$9))-((('01_Supuestos'!I31*$I272)*'01_Supuestos'!$F$11*($H272-'01_Supuestos'!$F$9))*'01_Supuestos'!$F$12)-(('01_Supuestos'!I31*$I272)*'01_Supuestos'!$F$11*$K272)-(IF(('01_Supuestos'!I31*$I272)&gt;0,'01_Supuestos'!$F$15,0)))-($J272*'01_Supuestos'!I33)))*'01_Supuestos'!$F$16)</f>
        <v/>
      </c>
      <c r="AA272" s="109">
        <f>((('01_Supuestos'!J31*$I272)*'01_Supuestos'!$F$11*($H272-'01_Supuestos'!$F$9))-((('01_Supuestos'!J31*$I272)*'01_Supuestos'!$F$11*($H272-'01_Supuestos'!$F$9))*'01_Supuestos'!$F$12)-(('01_Supuestos'!J31*$I272)*'01_Supuestos'!$F$11*$K272)-(IF(('01_Supuestos'!J31*$I272)&gt;0,'01_Supuestos'!$F$15,0)))-((('01_Supuestos'!J31*$I272)*'01_Supuestos'!$F$11*($H272-'01_Supuestos'!$F$9))*'01_Supuestos'!$F$18)-($J272*'01_Supuestos'!J32)-(IF('01_Supuestos'!J30=MAX('01_Supuestos'!$C$30:$M$30),'01_Supuestos'!$F$19,0))-(MAX(0,(((('01_Supuestos'!J31*$I272)*'01_Supuestos'!$F$11*($H272-'01_Supuestos'!$F$9))-((('01_Supuestos'!J31*$I272)*'01_Supuestos'!$F$11*($H272-'01_Supuestos'!$F$9))*'01_Supuestos'!$F$12)-(('01_Supuestos'!J31*$I272)*'01_Supuestos'!$F$11*$K272)-(IF(('01_Supuestos'!J31*$I272)&gt;0,'01_Supuestos'!$F$15,0)))-($J272*'01_Supuestos'!J33)))*'01_Supuestos'!$F$16)</f>
        <v/>
      </c>
      <c r="AB272" s="109">
        <f>((('01_Supuestos'!K31*$I272)*'01_Supuestos'!$F$11*($H272-'01_Supuestos'!$F$9))-((('01_Supuestos'!K31*$I272)*'01_Supuestos'!$F$11*($H272-'01_Supuestos'!$F$9))*'01_Supuestos'!$F$12)-(('01_Supuestos'!K31*$I272)*'01_Supuestos'!$F$11*$K272)-(IF(('01_Supuestos'!K31*$I272)&gt;0,'01_Supuestos'!$F$15,0)))-((('01_Supuestos'!K31*$I272)*'01_Supuestos'!$F$11*($H272-'01_Supuestos'!$F$9))*'01_Supuestos'!$F$18)-($J272*'01_Supuestos'!K32)-(IF('01_Supuestos'!K30=MAX('01_Supuestos'!$C$30:$M$30),'01_Supuestos'!$F$19,0))-(MAX(0,(((('01_Supuestos'!K31*$I272)*'01_Supuestos'!$F$11*($H272-'01_Supuestos'!$F$9))-((('01_Supuestos'!K31*$I272)*'01_Supuestos'!$F$11*($H272-'01_Supuestos'!$F$9))*'01_Supuestos'!$F$12)-(('01_Supuestos'!K31*$I272)*'01_Supuestos'!$F$11*$K272)-(IF(('01_Supuestos'!K31*$I272)&gt;0,'01_Supuestos'!$F$15,0)))-($J272*'01_Supuestos'!K33)))*'01_Supuestos'!$F$16)</f>
        <v/>
      </c>
      <c r="AC272" s="109">
        <f>((('01_Supuestos'!L31*$I272)*'01_Supuestos'!$F$11*($H272-'01_Supuestos'!$F$9))-((('01_Supuestos'!L31*$I272)*'01_Supuestos'!$F$11*($H272-'01_Supuestos'!$F$9))*'01_Supuestos'!$F$12)-(('01_Supuestos'!L31*$I272)*'01_Supuestos'!$F$11*$K272)-(IF(('01_Supuestos'!L31*$I272)&gt;0,'01_Supuestos'!$F$15,0)))-((('01_Supuestos'!L31*$I272)*'01_Supuestos'!$F$11*($H272-'01_Supuestos'!$F$9))*'01_Supuestos'!$F$18)-($J272*'01_Supuestos'!L32)-(IF('01_Supuestos'!L30=MAX('01_Supuestos'!$C$30:$M$30),'01_Supuestos'!$F$19,0))-(MAX(0,(((('01_Supuestos'!L31*$I272)*'01_Supuestos'!$F$11*($H272-'01_Supuestos'!$F$9))-((('01_Supuestos'!L31*$I272)*'01_Supuestos'!$F$11*($H272-'01_Supuestos'!$F$9))*'01_Supuestos'!$F$12)-(('01_Supuestos'!L31*$I272)*'01_Supuestos'!$F$11*$K272)-(IF(('01_Supuestos'!L31*$I272)&gt;0,'01_Supuestos'!$F$15,0)))-($J272*'01_Supuestos'!L33)))*'01_Supuestos'!$F$16)</f>
        <v/>
      </c>
      <c r="AD272" s="109">
        <f>((('01_Supuestos'!M31*$I272)*'01_Supuestos'!$F$11*($H272-'01_Supuestos'!$F$9))-((('01_Supuestos'!M31*$I272)*'01_Supuestos'!$F$11*($H272-'01_Supuestos'!$F$9))*'01_Supuestos'!$F$12)-(('01_Supuestos'!M31*$I272)*'01_Supuestos'!$F$11*$K272)-(IF(('01_Supuestos'!M31*$I272)&gt;0,'01_Supuestos'!$F$15,0)))-((('01_Supuestos'!M31*$I272)*'01_Supuestos'!$F$11*($H272-'01_Supuestos'!$F$9))*'01_Supuestos'!$F$18)-($J272*'01_Supuestos'!M32)-(IF('01_Supuestos'!M30=MAX('01_Supuestos'!$C$30:$M$30),'01_Supuestos'!$F$19,0))-(MAX(0,(((('01_Supuestos'!M31*$I272)*'01_Supuestos'!$F$11*($H272-'01_Supuestos'!$F$9))-((('01_Supuestos'!M31*$I272)*'01_Supuestos'!$F$11*($H272-'01_Supuestos'!$F$9))*'01_Supuestos'!$F$12)-(('01_Supuestos'!M31*$I272)*'01_Supuestos'!$F$11*$K272)-(IF(('01_Supuestos'!M31*$I272)&gt;0,'01_Supuestos'!$F$15,0)))-($J272*'01_Supuestos'!M33)))*'01_Supuestos'!$F$16)</f>
        <v/>
      </c>
      <c r="AE272" s="109">
        <f>0</f>
        <v/>
      </c>
      <c r="AF272" s="109">
        <f>IF(S272&gt;R272,"Appraisal+Decision",IF(S272&lt;R272,"Develop Now","Indiferente"))</f>
        <v/>
      </c>
    </row>
    <row r="273">
      <c r="A273" t="n">
        <v>243</v>
      </c>
      <c r="B273" s="53">
        <f>RAND()</f>
        <v/>
      </c>
      <c r="C273" s="53">
        <f>RAND()</f>
        <v/>
      </c>
      <c r="D273" s="53">
        <f>RAND()</f>
        <v/>
      </c>
      <c r="E273" s="53">
        <f>RAND()</f>
        <v/>
      </c>
      <c r="F273" s="53">
        <f>RAND()</f>
        <v/>
      </c>
      <c r="G273" s="53">
        <f>RAND()</f>
        <v/>
      </c>
      <c r="H273" s="109">
        <f>IF(B273&lt;($B$11-$B$10)/($B$12-$B$10), $B$10+SQRT(B273*($B$11-$B$10)*($B$12-$B$10)), $B$12-SQRT((1-B273)*($B$12-$B$11)*($B$12-$B$10)))</f>
        <v/>
      </c>
      <c r="I273" s="53">
        <f>MAX(0.1,NORMINV(C273,$B$13,$B$14))</f>
        <v/>
      </c>
      <c r="J273" s="109">
        <f>'01_Supuestos'!$F$13*MAX(0.65,NORMINV(D273,1,$B$15))</f>
        <v/>
      </c>
      <c r="K273" s="109">
        <f>'01_Supuestos'!$F$14*MAX(0.6,NORMINV(E273,1,$B$16))</f>
        <v/>
      </c>
      <c r="L273" s="109">
        <f>--(F273&lt;=$B$5)</f>
        <v/>
      </c>
      <c r="M273" s="109">
        <f>IF(L273=1, IF(G273&lt;=$B$6, "+", "-"), IF(G273&lt;=(1-$B$7), "+", "-"))</f>
        <v/>
      </c>
      <c r="N273" s="110">
        <f>IF(M273="+",'05_Bayes_Arbol'!$B$16,'05_Bayes_Arbol'!$B$17)</f>
        <v/>
      </c>
      <c r="O273" s="109">
        <f>SUMPRODUCT(T273:AD273,'01_Supuestos'!$C$34:$M$34)</f>
        <v/>
      </c>
      <c r="P273" s="109">
        <f>N273*O273 + (1-N273)*$B$9</f>
        <v/>
      </c>
      <c r="Q273" s="109">
        <f>--(P273&gt;0)</f>
        <v/>
      </c>
      <c r="R273" s="109">
        <f>IF(L273=1,O273,$B$9)</f>
        <v/>
      </c>
      <c r="S273" s="109">
        <f>-$B$8 + IF(Q273=1, IF(L273=1,O273,$B$9), 0)</f>
        <v/>
      </c>
      <c r="T273" s="109">
        <f>((('01_Supuestos'!C31*$I273)*'01_Supuestos'!$F$11*($H273-'01_Supuestos'!$F$9))-((('01_Supuestos'!C31*$I273)*'01_Supuestos'!$F$11*($H273-'01_Supuestos'!$F$9))*'01_Supuestos'!$F$12)-(('01_Supuestos'!C31*$I273)*'01_Supuestos'!$F$11*$K273)-(IF(('01_Supuestos'!C31*$I273)&gt;0,'01_Supuestos'!$F$15,0)))-((('01_Supuestos'!C31*$I273)*'01_Supuestos'!$F$11*($H273-'01_Supuestos'!$F$9))*'01_Supuestos'!$F$18)-($J273*'01_Supuestos'!C32)-(IF('01_Supuestos'!C30=MAX('01_Supuestos'!$C$30:$M$30),'01_Supuestos'!$F$19,0))-(MAX(0,(((('01_Supuestos'!C31*$I273)*'01_Supuestos'!$F$11*($H273-'01_Supuestos'!$F$9))-((('01_Supuestos'!C31*$I273)*'01_Supuestos'!$F$11*($H273-'01_Supuestos'!$F$9))*'01_Supuestos'!$F$12)-(('01_Supuestos'!C31*$I273)*'01_Supuestos'!$F$11*$K273)-(IF(('01_Supuestos'!C31*$I273)&gt;0,'01_Supuestos'!$F$15,0)))-($J273*'01_Supuestos'!C33)))*'01_Supuestos'!$F$16)</f>
        <v/>
      </c>
      <c r="U273" s="109">
        <f>((('01_Supuestos'!D31*$I273)*'01_Supuestos'!$F$11*($H273-'01_Supuestos'!$F$9))-((('01_Supuestos'!D31*$I273)*'01_Supuestos'!$F$11*($H273-'01_Supuestos'!$F$9))*'01_Supuestos'!$F$12)-(('01_Supuestos'!D31*$I273)*'01_Supuestos'!$F$11*$K273)-(IF(('01_Supuestos'!D31*$I273)&gt;0,'01_Supuestos'!$F$15,0)))-((('01_Supuestos'!D31*$I273)*'01_Supuestos'!$F$11*($H273-'01_Supuestos'!$F$9))*'01_Supuestos'!$F$18)-($J273*'01_Supuestos'!D32)-(IF('01_Supuestos'!D30=MAX('01_Supuestos'!$C$30:$M$30),'01_Supuestos'!$F$19,0))-(MAX(0,(((('01_Supuestos'!D31*$I273)*'01_Supuestos'!$F$11*($H273-'01_Supuestos'!$F$9))-((('01_Supuestos'!D31*$I273)*'01_Supuestos'!$F$11*($H273-'01_Supuestos'!$F$9))*'01_Supuestos'!$F$12)-(('01_Supuestos'!D31*$I273)*'01_Supuestos'!$F$11*$K273)-(IF(('01_Supuestos'!D31*$I273)&gt;0,'01_Supuestos'!$F$15,0)))-($J273*'01_Supuestos'!D33)))*'01_Supuestos'!$F$16)</f>
        <v/>
      </c>
      <c r="V273" s="109">
        <f>((('01_Supuestos'!E31*$I273)*'01_Supuestos'!$F$11*($H273-'01_Supuestos'!$F$9))-((('01_Supuestos'!E31*$I273)*'01_Supuestos'!$F$11*($H273-'01_Supuestos'!$F$9))*'01_Supuestos'!$F$12)-(('01_Supuestos'!E31*$I273)*'01_Supuestos'!$F$11*$K273)-(IF(('01_Supuestos'!E31*$I273)&gt;0,'01_Supuestos'!$F$15,0)))-((('01_Supuestos'!E31*$I273)*'01_Supuestos'!$F$11*($H273-'01_Supuestos'!$F$9))*'01_Supuestos'!$F$18)-($J273*'01_Supuestos'!E32)-(IF('01_Supuestos'!E30=MAX('01_Supuestos'!$C$30:$M$30),'01_Supuestos'!$F$19,0))-(MAX(0,(((('01_Supuestos'!E31*$I273)*'01_Supuestos'!$F$11*($H273-'01_Supuestos'!$F$9))-((('01_Supuestos'!E31*$I273)*'01_Supuestos'!$F$11*($H273-'01_Supuestos'!$F$9))*'01_Supuestos'!$F$12)-(('01_Supuestos'!E31*$I273)*'01_Supuestos'!$F$11*$K273)-(IF(('01_Supuestos'!E31*$I273)&gt;0,'01_Supuestos'!$F$15,0)))-($J273*'01_Supuestos'!E33)))*'01_Supuestos'!$F$16)</f>
        <v/>
      </c>
      <c r="W273" s="109">
        <f>((('01_Supuestos'!F31*$I273)*'01_Supuestos'!$F$11*($H273-'01_Supuestos'!$F$9))-((('01_Supuestos'!F31*$I273)*'01_Supuestos'!$F$11*($H273-'01_Supuestos'!$F$9))*'01_Supuestos'!$F$12)-(('01_Supuestos'!F31*$I273)*'01_Supuestos'!$F$11*$K273)-(IF(('01_Supuestos'!F31*$I273)&gt;0,'01_Supuestos'!$F$15,0)))-((('01_Supuestos'!F31*$I273)*'01_Supuestos'!$F$11*($H273-'01_Supuestos'!$F$9))*'01_Supuestos'!$F$18)-($J273*'01_Supuestos'!F32)-(IF('01_Supuestos'!F30=MAX('01_Supuestos'!$C$30:$M$30),'01_Supuestos'!$F$19,0))-(MAX(0,(((('01_Supuestos'!F31*$I273)*'01_Supuestos'!$F$11*($H273-'01_Supuestos'!$F$9))-((('01_Supuestos'!F31*$I273)*'01_Supuestos'!$F$11*($H273-'01_Supuestos'!$F$9))*'01_Supuestos'!$F$12)-(('01_Supuestos'!F31*$I273)*'01_Supuestos'!$F$11*$K273)-(IF(('01_Supuestos'!F31*$I273)&gt;0,'01_Supuestos'!$F$15,0)))-($J273*'01_Supuestos'!F33)))*'01_Supuestos'!$F$16)</f>
        <v/>
      </c>
      <c r="X273" s="109">
        <f>((('01_Supuestos'!G31*$I273)*'01_Supuestos'!$F$11*($H273-'01_Supuestos'!$F$9))-((('01_Supuestos'!G31*$I273)*'01_Supuestos'!$F$11*($H273-'01_Supuestos'!$F$9))*'01_Supuestos'!$F$12)-(('01_Supuestos'!G31*$I273)*'01_Supuestos'!$F$11*$K273)-(IF(('01_Supuestos'!G31*$I273)&gt;0,'01_Supuestos'!$F$15,0)))-((('01_Supuestos'!G31*$I273)*'01_Supuestos'!$F$11*($H273-'01_Supuestos'!$F$9))*'01_Supuestos'!$F$18)-($J273*'01_Supuestos'!G32)-(IF('01_Supuestos'!G30=MAX('01_Supuestos'!$C$30:$M$30),'01_Supuestos'!$F$19,0))-(MAX(0,(((('01_Supuestos'!G31*$I273)*'01_Supuestos'!$F$11*($H273-'01_Supuestos'!$F$9))-((('01_Supuestos'!G31*$I273)*'01_Supuestos'!$F$11*($H273-'01_Supuestos'!$F$9))*'01_Supuestos'!$F$12)-(('01_Supuestos'!G31*$I273)*'01_Supuestos'!$F$11*$K273)-(IF(('01_Supuestos'!G31*$I273)&gt;0,'01_Supuestos'!$F$15,0)))-($J273*'01_Supuestos'!G33)))*'01_Supuestos'!$F$16)</f>
        <v/>
      </c>
      <c r="Y273" s="109">
        <f>((('01_Supuestos'!H31*$I273)*'01_Supuestos'!$F$11*($H273-'01_Supuestos'!$F$9))-((('01_Supuestos'!H31*$I273)*'01_Supuestos'!$F$11*($H273-'01_Supuestos'!$F$9))*'01_Supuestos'!$F$12)-(('01_Supuestos'!H31*$I273)*'01_Supuestos'!$F$11*$K273)-(IF(('01_Supuestos'!H31*$I273)&gt;0,'01_Supuestos'!$F$15,0)))-((('01_Supuestos'!H31*$I273)*'01_Supuestos'!$F$11*($H273-'01_Supuestos'!$F$9))*'01_Supuestos'!$F$18)-($J273*'01_Supuestos'!H32)-(IF('01_Supuestos'!H30=MAX('01_Supuestos'!$C$30:$M$30),'01_Supuestos'!$F$19,0))-(MAX(0,(((('01_Supuestos'!H31*$I273)*'01_Supuestos'!$F$11*($H273-'01_Supuestos'!$F$9))-((('01_Supuestos'!H31*$I273)*'01_Supuestos'!$F$11*($H273-'01_Supuestos'!$F$9))*'01_Supuestos'!$F$12)-(('01_Supuestos'!H31*$I273)*'01_Supuestos'!$F$11*$K273)-(IF(('01_Supuestos'!H31*$I273)&gt;0,'01_Supuestos'!$F$15,0)))-($J273*'01_Supuestos'!H33)))*'01_Supuestos'!$F$16)</f>
        <v/>
      </c>
      <c r="Z273" s="109">
        <f>((('01_Supuestos'!I31*$I273)*'01_Supuestos'!$F$11*($H273-'01_Supuestos'!$F$9))-((('01_Supuestos'!I31*$I273)*'01_Supuestos'!$F$11*($H273-'01_Supuestos'!$F$9))*'01_Supuestos'!$F$12)-(('01_Supuestos'!I31*$I273)*'01_Supuestos'!$F$11*$K273)-(IF(('01_Supuestos'!I31*$I273)&gt;0,'01_Supuestos'!$F$15,0)))-((('01_Supuestos'!I31*$I273)*'01_Supuestos'!$F$11*($H273-'01_Supuestos'!$F$9))*'01_Supuestos'!$F$18)-($J273*'01_Supuestos'!I32)-(IF('01_Supuestos'!I30=MAX('01_Supuestos'!$C$30:$M$30),'01_Supuestos'!$F$19,0))-(MAX(0,(((('01_Supuestos'!I31*$I273)*'01_Supuestos'!$F$11*($H273-'01_Supuestos'!$F$9))-((('01_Supuestos'!I31*$I273)*'01_Supuestos'!$F$11*($H273-'01_Supuestos'!$F$9))*'01_Supuestos'!$F$12)-(('01_Supuestos'!I31*$I273)*'01_Supuestos'!$F$11*$K273)-(IF(('01_Supuestos'!I31*$I273)&gt;0,'01_Supuestos'!$F$15,0)))-($J273*'01_Supuestos'!I33)))*'01_Supuestos'!$F$16)</f>
        <v/>
      </c>
      <c r="AA273" s="109">
        <f>((('01_Supuestos'!J31*$I273)*'01_Supuestos'!$F$11*($H273-'01_Supuestos'!$F$9))-((('01_Supuestos'!J31*$I273)*'01_Supuestos'!$F$11*($H273-'01_Supuestos'!$F$9))*'01_Supuestos'!$F$12)-(('01_Supuestos'!J31*$I273)*'01_Supuestos'!$F$11*$K273)-(IF(('01_Supuestos'!J31*$I273)&gt;0,'01_Supuestos'!$F$15,0)))-((('01_Supuestos'!J31*$I273)*'01_Supuestos'!$F$11*($H273-'01_Supuestos'!$F$9))*'01_Supuestos'!$F$18)-($J273*'01_Supuestos'!J32)-(IF('01_Supuestos'!J30=MAX('01_Supuestos'!$C$30:$M$30),'01_Supuestos'!$F$19,0))-(MAX(0,(((('01_Supuestos'!J31*$I273)*'01_Supuestos'!$F$11*($H273-'01_Supuestos'!$F$9))-((('01_Supuestos'!J31*$I273)*'01_Supuestos'!$F$11*($H273-'01_Supuestos'!$F$9))*'01_Supuestos'!$F$12)-(('01_Supuestos'!J31*$I273)*'01_Supuestos'!$F$11*$K273)-(IF(('01_Supuestos'!J31*$I273)&gt;0,'01_Supuestos'!$F$15,0)))-($J273*'01_Supuestos'!J33)))*'01_Supuestos'!$F$16)</f>
        <v/>
      </c>
      <c r="AB273" s="109">
        <f>((('01_Supuestos'!K31*$I273)*'01_Supuestos'!$F$11*($H273-'01_Supuestos'!$F$9))-((('01_Supuestos'!K31*$I273)*'01_Supuestos'!$F$11*($H273-'01_Supuestos'!$F$9))*'01_Supuestos'!$F$12)-(('01_Supuestos'!K31*$I273)*'01_Supuestos'!$F$11*$K273)-(IF(('01_Supuestos'!K31*$I273)&gt;0,'01_Supuestos'!$F$15,0)))-((('01_Supuestos'!K31*$I273)*'01_Supuestos'!$F$11*($H273-'01_Supuestos'!$F$9))*'01_Supuestos'!$F$18)-($J273*'01_Supuestos'!K32)-(IF('01_Supuestos'!K30=MAX('01_Supuestos'!$C$30:$M$30),'01_Supuestos'!$F$19,0))-(MAX(0,(((('01_Supuestos'!K31*$I273)*'01_Supuestos'!$F$11*($H273-'01_Supuestos'!$F$9))-((('01_Supuestos'!K31*$I273)*'01_Supuestos'!$F$11*($H273-'01_Supuestos'!$F$9))*'01_Supuestos'!$F$12)-(('01_Supuestos'!K31*$I273)*'01_Supuestos'!$F$11*$K273)-(IF(('01_Supuestos'!K31*$I273)&gt;0,'01_Supuestos'!$F$15,0)))-($J273*'01_Supuestos'!K33)))*'01_Supuestos'!$F$16)</f>
        <v/>
      </c>
      <c r="AC273" s="109">
        <f>((('01_Supuestos'!L31*$I273)*'01_Supuestos'!$F$11*($H273-'01_Supuestos'!$F$9))-((('01_Supuestos'!L31*$I273)*'01_Supuestos'!$F$11*($H273-'01_Supuestos'!$F$9))*'01_Supuestos'!$F$12)-(('01_Supuestos'!L31*$I273)*'01_Supuestos'!$F$11*$K273)-(IF(('01_Supuestos'!L31*$I273)&gt;0,'01_Supuestos'!$F$15,0)))-((('01_Supuestos'!L31*$I273)*'01_Supuestos'!$F$11*($H273-'01_Supuestos'!$F$9))*'01_Supuestos'!$F$18)-($J273*'01_Supuestos'!L32)-(IF('01_Supuestos'!L30=MAX('01_Supuestos'!$C$30:$M$30),'01_Supuestos'!$F$19,0))-(MAX(0,(((('01_Supuestos'!L31*$I273)*'01_Supuestos'!$F$11*($H273-'01_Supuestos'!$F$9))-((('01_Supuestos'!L31*$I273)*'01_Supuestos'!$F$11*($H273-'01_Supuestos'!$F$9))*'01_Supuestos'!$F$12)-(('01_Supuestos'!L31*$I273)*'01_Supuestos'!$F$11*$K273)-(IF(('01_Supuestos'!L31*$I273)&gt;0,'01_Supuestos'!$F$15,0)))-($J273*'01_Supuestos'!L33)))*'01_Supuestos'!$F$16)</f>
        <v/>
      </c>
      <c r="AD273" s="109">
        <f>((('01_Supuestos'!M31*$I273)*'01_Supuestos'!$F$11*($H273-'01_Supuestos'!$F$9))-((('01_Supuestos'!M31*$I273)*'01_Supuestos'!$F$11*($H273-'01_Supuestos'!$F$9))*'01_Supuestos'!$F$12)-(('01_Supuestos'!M31*$I273)*'01_Supuestos'!$F$11*$K273)-(IF(('01_Supuestos'!M31*$I273)&gt;0,'01_Supuestos'!$F$15,0)))-((('01_Supuestos'!M31*$I273)*'01_Supuestos'!$F$11*($H273-'01_Supuestos'!$F$9))*'01_Supuestos'!$F$18)-($J273*'01_Supuestos'!M32)-(IF('01_Supuestos'!M30=MAX('01_Supuestos'!$C$30:$M$30),'01_Supuestos'!$F$19,0))-(MAX(0,(((('01_Supuestos'!M31*$I273)*'01_Supuestos'!$F$11*($H273-'01_Supuestos'!$F$9))-((('01_Supuestos'!M31*$I273)*'01_Supuestos'!$F$11*($H273-'01_Supuestos'!$F$9))*'01_Supuestos'!$F$12)-(('01_Supuestos'!M31*$I273)*'01_Supuestos'!$F$11*$K273)-(IF(('01_Supuestos'!M31*$I273)&gt;0,'01_Supuestos'!$F$15,0)))-($J273*'01_Supuestos'!M33)))*'01_Supuestos'!$F$16)</f>
        <v/>
      </c>
      <c r="AE273" s="109">
        <f>0</f>
        <v/>
      </c>
      <c r="AF273" s="109">
        <f>IF(S273&gt;R273,"Appraisal+Decision",IF(S273&lt;R273,"Develop Now","Indiferente"))</f>
        <v/>
      </c>
    </row>
    <row r="274">
      <c r="A274" t="n">
        <v>244</v>
      </c>
      <c r="B274" s="53">
        <f>RAND()</f>
        <v/>
      </c>
      <c r="C274" s="53">
        <f>RAND()</f>
        <v/>
      </c>
      <c r="D274" s="53">
        <f>RAND()</f>
        <v/>
      </c>
      <c r="E274" s="53">
        <f>RAND()</f>
        <v/>
      </c>
      <c r="F274" s="53">
        <f>RAND()</f>
        <v/>
      </c>
      <c r="G274" s="53">
        <f>RAND()</f>
        <v/>
      </c>
      <c r="H274" s="109">
        <f>IF(B274&lt;($B$11-$B$10)/($B$12-$B$10), $B$10+SQRT(B274*($B$11-$B$10)*($B$12-$B$10)), $B$12-SQRT((1-B274)*($B$12-$B$11)*($B$12-$B$10)))</f>
        <v/>
      </c>
      <c r="I274" s="53">
        <f>MAX(0.1,NORMINV(C274,$B$13,$B$14))</f>
        <v/>
      </c>
      <c r="J274" s="109">
        <f>'01_Supuestos'!$F$13*MAX(0.65,NORMINV(D274,1,$B$15))</f>
        <v/>
      </c>
      <c r="K274" s="109">
        <f>'01_Supuestos'!$F$14*MAX(0.6,NORMINV(E274,1,$B$16))</f>
        <v/>
      </c>
      <c r="L274" s="109">
        <f>--(F274&lt;=$B$5)</f>
        <v/>
      </c>
      <c r="M274" s="109">
        <f>IF(L274=1, IF(G274&lt;=$B$6, "+", "-"), IF(G274&lt;=(1-$B$7), "+", "-"))</f>
        <v/>
      </c>
      <c r="N274" s="110">
        <f>IF(M274="+",'05_Bayes_Arbol'!$B$16,'05_Bayes_Arbol'!$B$17)</f>
        <v/>
      </c>
      <c r="O274" s="109">
        <f>SUMPRODUCT(T274:AD274,'01_Supuestos'!$C$34:$M$34)</f>
        <v/>
      </c>
      <c r="P274" s="109">
        <f>N274*O274 + (1-N274)*$B$9</f>
        <v/>
      </c>
      <c r="Q274" s="109">
        <f>--(P274&gt;0)</f>
        <v/>
      </c>
      <c r="R274" s="109">
        <f>IF(L274=1,O274,$B$9)</f>
        <v/>
      </c>
      <c r="S274" s="109">
        <f>-$B$8 + IF(Q274=1, IF(L274=1,O274,$B$9), 0)</f>
        <v/>
      </c>
      <c r="T274" s="109">
        <f>((('01_Supuestos'!C31*$I274)*'01_Supuestos'!$F$11*($H274-'01_Supuestos'!$F$9))-((('01_Supuestos'!C31*$I274)*'01_Supuestos'!$F$11*($H274-'01_Supuestos'!$F$9))*'01_Supuestos'!$F$12)-(('01_Supuestos'!C31*$I274)*'01_Supuestos'!$F$11*$K274)-(IF(('01_Supuestos'!C31*$I274)&gt;0,'01_Supuestos'!$F$15,0)))-((('01_Supuestos'!C31*$I274)*'01_Supuestos'!$F$11*($H274-'01_Supuestos'!$F$9))*'01_Supuestos'!$F$18)-($J274*'01_Supuestos'!C32)-(IF('01_Supuestos'!C30=MAX('01_Supuestos'!$C$30:$M$30),'01_Supuestos'!$F$19,0))-(MAX(0,(((('01_Supuestos'!C31*$I274)*'01_Supuestos'!$F$11*($H274-'01_Supuestos'!$F$9))-((('01_Supuestos'!C31*$I274)*'01_Supuestos'!$F$11*($H274-'01_Supuestos'!$F$9))*'01_Supuestos'!$F$12)-(('01_Supuestos'!C31*$I274)*'01_Supuestos'!$F$11*$K274)-(IF(('01_Supuestos'!C31*$I274)&gt;0,'01_Supuestos'!$F$15,0)))-($J274*'01_Supuestos'!C33)))*'01_Supuestos'!$F$16)</f>
        <v/>
      </c>
      <c r="U274" s="109">
        <f>((('01_Supuestos'!D31*$I274)*'01_Supuestos'!$F$11*($H274-'01_Supuestos'!$F$9))-((('01_Supuestos'!D31*$I274)*'01_Supuestos'!$F$11*($H274-'01_Supuestos'!$F$9))*'01_Supuestos'!$F$12)-(('01_Supuestos'!D31*$I274)*'01_Supuestos'!$F$11*$K274)-(IF(('01_Supuestos'!D31*$I274)&gt;0,'01_Supuestos'!$F$15,0)))-((('01_Supuestos'!D31*$I274)*'01_Supuestos'!$F$11*($H274-'01_Supuestos'!$F$9))*'01_Supuestos'!$F$18)-($J274*'01_Supuestos'!D32)-(IF('01_Supuestos'!D30=MAX('01_Supuestos'!$C$30:$M$30),'01_Supuestos'!$F$19,0))-(MAX(0,(((('01_Supuestos'!D31*$I274)*'01_Supuestos'!$F$11*($H274-'01_Supuestos'!$F$9))-((('01_Supuestos'!D31*$I274)*'01_Supuestos'!$F$11*($H274-'01_Supuestos'!$F$9))*'01_Supuestos'!$F$12)-(('01_Supuestos'!D31*$I274)*'01_Supuestos'!$F$11*$K274)-(IF(('01_Supuestos'!D31*$I274)&gt;0,'01_Supuestos'!$F$15,0)))-($J274*'01_Supuestos'!D33)))*'01_Supuestos'!$F$16)</f>
        <v/>
      </c>
      <c r="V274" s="109">
        <f>((('01_Supuestos'!E31*$I274)*'01_Supuestos'!$F$11*($H274-'01_Supuestos'!$F$9))-((('01_Supuestos'!E31*$I274)*'01_Supuestos'!$F$11*($H274-'01_Supuestos'!$F$9))*'01_Supuestos'!$F$12)-(('01_Supuestos'!E31*$I274)*'01_Supuestos'!$F$11*$K274)-(IF(('01_Supuestos'!E31*$I274)&gt;0,'01_Supuestos'!$F$15,0)))-((('01_Supuestos'!E31*$I274)*'01_Supuestos'!$F$11*($H274-'01_Supuestos'!$F$9))*'01_Supuestos'!$F$18)-($J274*'01_Supuestos'!E32)-(IF('01_Supuestos'!E30=MAX('01_Supuestos'!$C$30:$M$30),'01_Supuestos'!$F$19,0))-(MAX(0,(((('01_Supuestos'!E31*$I274)*'01_Supuestos'!$F$11*($H274-'01_Supuestos'!$F$9))-((('01_Supuestos'!E31*$I274)*'01_Supuestos'!$F$11*($H274-'01_Supuestos'!$F$9))*'01_Supuestos'!$F$12)-(('01_Supuestos'!E31*$I274)*'01_Supuestos'!$F$11*$K274)-(IF(('01_Supuestos'!E31*$I274)&gt;0,'01_Supuestos'!$F$15,0)))-($J274*'01_Supuestos'!E33)))*'01_Supuestos'!$F$16)</f>
        <v/>
      </c>
      <c r="W274" s="109">
        <f>((('01_Supuestos'!F31*$I274)*'01_Supuestos'!$F$11*($H274-'01_Supuestos'!$F$9))-((('01_Supuestos'!F31*$I274)*'01_Supuestos'!$F$11*($H274-'01_Supuestos'!$F$9))*'01_Supuestos'!$F$12)-(('01_Supuestos'!F31*$I274)*'01_Supuestos'!$F$11*$K274)-(IF(('01_Supuestos'!F31*$I274)&gt;0,'01_Supuestos'!$F$15,0)))-((('01_Supuestos'!F31*$I274)*'01_Supuestos'!$F$11*($H274-'01_Supuestos'!$F$9))*'01_Supuestos'!$F$18)-($J274*'01_Supuestos'!F32)-(IF('01_Supuestos'!F30=MAX('01_Supuestos'!$C$30:$M$30),'01_Supuestos'!$F$19,0))-(MAX(0,(((('01_Supuestos'!F31*$I274)*'01_Supuestos'!$F$11*($H274-'01_Supuestos'!$F$9))-((('01_Supuestos'!F31*$I274)*'01_Supuestos'!$F$11*($H274-'01_Supuestos'!$F$9))*'01_Supuestos'!$F$12)-(('01_Supuestos'!F31*$I274)*'01_Supuestos'!$F$11*$K274)-(IF(('01_Supuestos'!F31*$I274)&gt;0,'01_Supuestos'!$F$15,0)))-($J274*'01_Supuestos'!F33)))*'01_Supuestos'!$F$16)</f>
        <v/>
      </c>
      <c r="X274" s="109">
        <f>((('01_Supuestos'!G31*$I274)*'01_Supuestos'!$F$11*($H274-'01_Supuestos'!$F$9))-((('01_Supuestos'!G31*$I274)*'01_Supuestos'!$F$11*($H274-'01_Supuestos'!$F$9))*'01_Supuestos'!$F$12)-(('01_Supuestos'!G31*$I274)*'01_Supuestos'!$F$11*$K274)-(IF(('01_Supuestos'!G31*$I274)&gt;0,'01_Supuestos'!$F$15,0)))-((('01_Supuestos'!G31*$I274)*'01_Supuestos'!$F$11*($H274-'01_Supuestos'!$F$9))*'01_Supuestos'!$F$18)-($J274*'01_Supuestos'!G32)-(IF('01_Supuestos'!G30=MAX('01_Supuestos'!$C$30:$M$30),'01_Supuestos'!$F$19,0))-(MAX(0,(((('01_Supuestos'!G31*$I274)*'01_Supuestos'!$F$11*($H274-'01_Supuestos'!$F$9))-((('01_Supuestos'!G31*$I274)*'01_Supuestos'!$F$11*($H274-'01_Supuestos'!$F$9))*'01_Supuestos'!$F$12)-(('01_Supuestos'!G31*$I274)*'01_Supuestos'!$F$11*$K274)-(IF(('01_Supuestos'!G31*$I274)&gt;0,'01_Supuestos'!$F$15,0)))-($J274*'01_Supuestos'!G33)))*'01_Supuestos'!$F$16)</f>
        <v/>
      </c>
      <c r="Y274" s="109">
        <f>((('01_Supuestos'!H31*$I274)*'01_Supuestos'!$F$11*($H274-'01_Supuestos'!$F$9))-((('01_Supuestos'!H31*$I274)*'01_Supuestos'!$F$11*($H274-'01_Supuestos'!$F$9))*'01_Supuestos'!$F$12)-(('01_Supuestos'!H31*$I274)*'01_Supuestos'!$F$11*$K274)-(IF(('01_Supuestos'!H31*$I274)&gt;0,'01_Supuestos'!$F$15,0)))-((('01_Supuestos'!H31*$I274)*'01_Supuestos'!$F$11*($H274-'01_Supuestos'!$F$9))*'01_Supuestos'!$F$18)-($J274*'01_Supuestos'!H32)-(IF('01_Supuestos'!H30=MAX('01_Supuestos'!$C$30:$M$30),'01_Supuestos'!$F$19,0))-(MAX(0,(((('01_Supuestos'!H31*$I274)*'01_Supuestos'!$F$11*($H274-'01_Supuestos'!$F$9))-((('01_Supuestos'!H31*$I274)*'01_Supuestos'!$F$11*($H274-'01_Supuestos'!$F$9))*'01_Supuestos'!$F$12)-(('01_Supuestos'!H31*$I274)*'01_Supuestos'!$F$11*$K274)-(IF(('01_Supuestos'!H31*$I274)&gt;0,'01_Supuestos'!$F$15,0)))-($J274*'01_Supuestos'!H33)))*'01_Supuestos'!$F$16)</f>
        <v/>
      </c>
      <c r="Z274" s="109">
        <f>((('01_Supuestos'!I31*$I274)*'01_Supuestos'!$F$11*($H274-'01_Supuestos'!$F$9))-((('01_Supuestos'!I31*$I274)*'01_Supuestos'!$F$11*($H274-'01_Supuestos'!$F$9))*'01_Supuestos'!$F$12)-(('01_Supuestos'!I31*$I274)*'01_Supuestos'!$F$11*$K274)-(IF(('01_Supuestos'!I31*$I274)&gt;0,'01_Supuestos'!$F$15,0)))-((('01_Supuestos'!I31*$I274)*'01_Supuestos'!$F$11*($H274-'01_Supuestos'!$F$9))*'01_Supuestos'!$F$18)-($J274*'01_Supuestos'!I32)-(IF('01_Supuestos'!I30=MAX('01_Supuestos'!$C$30:$M$30),'01_Supuestos'!$F$19,0))-(MAX(0,(((('01_Supuestos'!I31*$I274)*'01_Supuestos'!$F$11*($H274-'01_Supuestos'!$F$9))-((('01_Supuestos'!I31*$I274)*'01_Supuestos'!$F$11*($H274-'01_Supuestos'!$F$9))*'01_Supuestos'!$F$12)-(('01_Supuestos'!I31*$I274)*'01_Supuestos'!$F$11*$K274)-(IF(('01_Supuestos'!I31*$I274)&gt;0,'01_Supuestos'!$F$15,0)))-($J274*'01_Supuestos'!I33)))*'01_Supuestos'!$F$16)</f>
        <v/>
      </c>
      <c r="AA274" s="109">
        <f>((('01_Supuestos'!J31*$I274)*'01_Supuestos'!$F$11*($H274-'01_Supuestos'!$F$9))-((('01_Supuestos'!J31*$I274)*'01_Supuestos'!$F$11*($H274-'01_Supuestos'!$F$9))*'01_Supuestos'!$F$12)-(('01_Supuestos'!J31*$I274)*'01_Supuestos'!$F$11*$K274)-(IF(('01_Supuestos'!J31*$I274)&gt;0,'01_Supuestos'!$F$15,0)))-((('01_Supuestos'!J31*$I274)*'01_Supuestos'!$F$11*($H274-'01_Supuestos'!$F$9))*'01_Supuestos'!$F$18)-($J274*'01_Supuestos'!J32)-(IF('01_Supuestos'!J30=MAX('01_Supuestos'!$C$30:$M$30),'01_Supuestos'!$F$19,0))-(MAX(0,(((('01_Supuestos'!J31*$I274)*'01_Supuestos'!$F$11*($H274-'01_Supuestos'!$F$9))-((('01_Supuestos'!J31*$I274)*'01_Supuestos'!$F$11*($H274-'01_Supuestos'!$F$9))*'01_Supuestos'!$F$12)-(('01_Supuestos'!J31*$I274)*'01_Supuestos'!$F$11*$K274)-(IF(('01_Supuestos'!J31*$I274)&gt;0,'01_Supuestos'!$F$15,0)))-($J274*'01_Supuestos'!J33)))*'01_Supuestos'!$F$16)</f>
        <v/>
      </c>
      <c r="AB274" s="109">
        <f>((('01_Supuestos'!K31*$I274)*'01_Supuestos'!$F$11*($H274-'01_Supuestos'!$F$9))-((('01_Supuestos'!K31*$I274)*'01_Supuestos'!$F$11*($H274-'01_Supuestos'!$F$9))*'01_Supuestos'!$F$12)-(('01_Supuestos'!K31*$I274)*'01_Supuestos'!$F$11*$K274)-(IF(('01_Supuestos'!K31*$I274)&gt;0,'01_Supuestos'!$F$15,0)))-((('01_Supuestos'!K31*$I274)*'01_Supuestos'!$F$11*($H274-'01_Supuestos'!$F$9))*'01_Supuestos'!$F$18)-($J274*'01_Supuestos'!K32)-(IF('01_Supuestos'!K30=MAX('01_Supuestos'!$C$30:$M$30),'01_Supuestos'!$F$19,0))-(MAX(0,(((('01_Supuestos'!K31*$I274)*'01_Supuestos'!$F$11*($H274-'01_Supuestos'!$F$9))-((('01_Supuestos'!K31*$I274)*'01_Supuestos'!$F$11*($H274-'01_Supuestos'!$F$9))*'01_Supuestos'!$F$12)-(('01_Supuestos'!K31*$I274)*'01_Supuestos'!$F$11*$K274)-(IF(('01_Supuestos'!K31*$I274)&gt;0,'01_Supuestos'!$F$15,0)))-($J274*'01_Supuestos'!K33)))*'01_Supuestos'!$F$16)</f>
        <v/>
      </c>
      <c r="AC274" s="109">
        <f>((('01_Supuestos'!L31*$I274)*'01_Supuestos'!$F$11*($H274-'01_Supuestos'!$F$9))-((('01_Supuestos'!L31*$I274)*'01_Supuestos'!$F$11*($H274-'01_Supuestos'!$F$9))*'01_Supuestos'!$F$12)-(('01_Supuestos'!L31*$I274)*'01_Supuestos'!$F$11*$K274)-(IF(('01_Supuestos'!L31*$I274)&gt;0,'01_Supuestos'!$F$15,0)))-((('01_Supuestos'!L31*$I274)*'01_Supuestos'!$F$11*($H274-'01_Supuestos'!$F$9))*'01_Supuestos'!$F$18)-($J274*'01_Supuestos'!L32)-(IF('01_Supuestos'!L30=MAX('01_Supuestos'!$C$30:$M$30),'01_Supuestos'!$F$19,0))-(MAX(0,(((('01_Supuestos'!L31*$I274)*'01_Supuestos'!$F$11*($H274-'01_Supuestos'!$F$9))-((('01_Supuestos'!L31*$I274)*'01_Supuestos'!$F$11*($H274-'01_Supuestos'!$F$9))*'01_Supuestos'!$F$12)-(('01_Supuestos'!L31*$I274)*'01_Supuestos'!$F$11*$K274)-(IF(('01_Supuestos'!L31*$I274)&gt;0,'01_Supuestos'!$F$15,0)))-($J274*'01_Supuestos'!L33)))*'01_Supuestos'!$F$16)</f>
        <v/>
      </c>
      <c r="AD274" s="109">
        <f>((('01_Supuestos'!M31*$I274)*'01_Supuestos'!$F$11*($H274-'01_Supuestos'!$F$9))-((('01_Supuestos'!M31*$I274)*'01_Supuestos'!$F$11*($H274-'01_Supuestos'!$F$9))*'01_Supuestos'!$F$12)-(('01_Supuestos'!M31*$I274)*'01_Supuestos'!$F$11*$K274)-(IF(('01_Supuestos'!M31*$I274)&gt;0,'01_Supuestos'!$F$15,0)))-((('01_Supuestos'!M31*$I274)*'01_Supuestos'!$F$11*($H274-'01_Supuestos'!$F$9))*'01_Supuestos'!$F$18)-($J274*'01_Supuestos'!M32)-(IF('01_Supuestos'!M30=MAX('01_Supuestos'!$C$30:$M$30),'01_Supuestos'!$F$19,0))-(MAX(0,(((('01_Supuestos'!M31*$I274)*'01_Supuestos'!$F$11*($H274-'01_Supuestos'!$F$9))-((('01_Supuestos'!M31*$I274)*'01_Supuestos'!$F$11*($H274-'01_Supuestos'!$F$9))*'01_Supuestos'!$F$12)-(('01_Supuestos'!M31*$I274)*'01_Supuestos'!$F$11*$K274)-(IF(('01_Supuestos'!M31*$I274)&gt;0,'01_Supuestos'!$F$15,0)))-($J274*'01_Supuestos'!M33)))*'01_Supuestos'!$F$16)</f>
        <v/>
      </c>
      <c r="AE274" s="109">
        <f>0</f>
        <v/>
      </c>
      <c r="AF274" s="109">
        <f>IF(S274&gt;R274,"Appraisal+Decision",IF(S274&lt;R274,"Develop Now","Indiferente"))</f>
        <v/>
      </c>
    </row>
    <row r="275">
      <c r="A275" t="n">
        <v>245</v>
      </c>
      <c r="B275" s="53">
        <f>RAND()</f>
        <v/>
      </c>
      <c r="C275" s="53">
        <f>RAND()</f>
        <v/>
      </c>
      <c r="D275" s="53">
        <f>RAND()</f>
        <v/>
      </c>
      <c r="E275" s="53">
        <f>RAND()</f>
        <v/>
      </c>
      <c r="F275" s="53">
        <f>RAND()</f>
        <v/>
      </c>
      <c r="G275" s="53">
        <f>RAND()</f>
        <v/>
      </c>
      <c r="H275" s="109">
        <f>IF(B275&lt;($B$11-$B$10)/($B$12-$B$10), $B$10+SQRT(B275*($B$11-$B$10)*($B$12-$B$10)), $B$12-SQRT((1-B275)*($B$12-$B$11)*($B$12-$B$10)))</f>
        <v/>
      </c>
      <c r="I275" s="53">
        <f>MAX(0.1,NORMINV(C275,$B$13,$B$14))</f>
        <v/>
      </c>
      <c r="J275" s="109">
        <f>'01_Supuestos'!$F$13*MAX(0.65,NORMINV(D275,1,$B$15))</f>
        <v/>
      </c>
      <c r="K275" s="109">
        <f>'01_Supuestos'!$F$14*MAX(0.6,NORMINV(E275,1,$B$16))</f>
        <v/>
      </c>
      <c r="L275" s="109">
        <f>--(F275&lt;=$B$5)</f>
        <v/>
      </c>
      <c r="M275" s="109">
        <f>IF(L275=1, IF(G275&lt;=$B$6, "+", "-"), IF(G275&lt;=(1-$B$7), "+", "-"))</f>
        <v/>
      </c>
      <c r="N275" s="110">
        <f>IF(M275="+",'05_Bayes_Arbol'!$B$16,'05_Bayes_Arbol'!$B$17)</f>
        <v/>
      </c>
      <c r="O275" s="109">
        <f>SUMPRODUCT(T275:AD275,'01_Supuestos'!$C$34:$M$34)</f>
        <v/>
      </c>
      <c r="P275" s="109">
        <f>N275*O275 + (1-N275)*$B$9</f>
        <v/>
      </c>
      <c r="Q275" s="109">
        <f>--(P275&gt;0)</f>
        <v/>
      </c>
      <c r="R275" s="109">
        <f>IF(L275=1,O275,$B$9)</f>
        <v/>
      </c>
      <c r="S275" s="109">
        <f>-$B$8 + IF(Q275=1, IF(L275=1,O275,$B$9), 0)</f>
        <v/>
      </c>
      <c r="T275" s="109">
        <f>((('01_Supuestos'!C31*$I275)*'01_Supuestos'!$F$11*($H275-'01_Supuestos'!$F$9))-((('01_Supuestos'!C31*$I275)*'01_Supuestos'!$F$11*($H275-'01_Supuestos'!$F$9))*'01_Supuestos'!$F$12)-(('01_Supuestos'!C31*$I275)*'01_Supuestos'!$F$11*$K275)-(IF(('01_Supuestos'!C31*$I275)&gt;0,'01_Supuestos'!$F$15,0)))-((('01_Supuestos'!C31*$I275)*'01_Supuestos'!$F$11*($H275-'01_Supuestos'!$F$9))*'01_Supuestos'!$F$18)-($J275*'01_Supuestos'!C32)-(IF('01_Supuestos'!C30=MAX('01_Supuestos'!$C$30:$M$30),'01_Supuestos'!$F$19,0))-(MAX(0,(((('01_Supuestos'!C31*$I275)*'01_Supuestos'!$F$11*($H275-'01_Supuestos'!$F$9))-((('01_Supuestos'!C31*$I275)*'01_Supuestos'!$F$11*($H275-'01_Supuestos'!$F$9))*'01_Supuestos'!$F$12)-(('01_Supuestos'!C31*$I275)*'01_Supuestos'!$F$11*$K275)-(IF(('01_Supuestos'!C31*$I275)&gt;0,'01_Supuestos'!$F$15,0)))-($J275*'01_Supuestos'!C33)))*'01_Supuestos'!$F$16)</f>
        <v/>
      </c>
      <c r="U275" s="109">
        <f>((('01_Supuestos'!D31*$I275)*'01_Supuestos'!$F$11*($H275-'01_Supuestos'!$F$9))-((('01_Supuestos'!D31*$I275)*'01_Supuestos'!$F$11*($H275-'01_Supuestos'!$F$9))*'01_Supuestos'!$F$12)-(('01_Supuestos'!D31*$I275)*'01_Supuestos'!$F$11*$K275)-(IF(('01_Supuestos'!D31*$I275)&gt;0,'01_Supuestos'!$F$15,0)))-((('01_Supuestos'!D31*$I275)*'01_Supuestos'!$F$11*($H275-'01_Supuestos'!$F$9))*'01_Supuestos'!$F$18)-($J275*'01_Supuestos'!D32)-(IF('01_Supuestos'!D30=MAX('01_Supuestos'!$C$30:$M$30),'01_Supuestos'!$F$19,0))-(MAX(0,(((('01_Supuestos'!D31*$I275)*'01_Supuestos'!$F$11*($H275-'01_Supuestos'!$F$9))-((('01_Supuestos'!D31*$I275)*'01_Supuestos'!$F$11*($H275-'01_Supuestos'!$F$9))*'01_Supuestos'!$F$12)-(('01_Supuestos'!D31*$I275)*'01_Supuestos'!$F$11*$K275)-(IF(('01_Supuestos'!D31*$I275)&gt;0,'01_Supuestos'!$F$15,0)))-($J275*'01_Supuestos'!D33)))*'01_Supuestos'!$F$16)</f>
        <v/>
      </c>
      <c r="V275" s="109">
        <f>((('01_Supuestos'!E31*$I275)*'01_Supuestos'!$F$11*($H275-'01_Supuestos'!$F$9))-((('01_Supuestos'!E31*$I275)*'01_Supuestos'!$F$11*($H275-'01_Supuestos'!$F$9))*'01_Supuestos'!$F$12)-(('01_Supuestos'!E31*$I275)*'01_Supuestos'!$F$11*$K275)-(IF(('01_Supuestos'!E31*$I275)&gt;0,'01_Supuestos'!$F$15,0)))-((('01_Supuestos'!E31*$I275)*'01_Supuestos'!$F$11*($H275-'01_Supuestos'!$F$9))*'01_Supuestos'!$F$18)-($J275*'01_Supuestos'!E32)-(IF('01_Supuestos'!E30=MAX('01_Supuestos'!$C$30:$M$30),'01_Supuestos'!$F$19,0))-(MAX(0,(((('01_Supuestos'!E31*$I275)*'01_Supuestos'!$F$11*($H275-'01_Supuestos'!$F$9))-((('01_Supuestos'!E31*$I275)*'01_Supuestos'!$F$11*($H275-'01_Supuestos'!$F$9))*'01_Supuestos'!$F$12)-(('01_Supuestos'!E31*$I275)*'01_Supuestos'!$F$11*$K275)-(IF(('01_Supuestos'!E31*$I275)&gt;0,'01_Supuestos'!$F$15,0)))-($J275*'01_Supuestos'!E33)))*'01_Supuestos'!$F$16)</f>
        <v/>
      </c>
      <c r="W275" s="109">
        <f>((('01_Supuestos'!F31*$I275)*'01_Supuestos'!$F$11*($H275-'01_Supuestos'!$F$9))-((('01_Supuestos'!F31*$I275)*'01_Supuestos'!$F$11*($H275-'01_Supuestos'!$F$9))*'01_Supuestos'!$F$12)-(('01_Supuestos'!F31*$I275)*'01_Supuestos'!$F$11*$K275)-(IF(('01_Supuestos'!F31*$I275)&gt;0,'01_Supuestos'!$F$15,0)))-((('01_Supuestos'!F31*$I275)*'01_Supuestos'!$F$11*($H275-'01_Supuestos'!$F$9))*'01_Supuestos'!$F$18)-($J275*'01_Supuestos'!F32)-(IF('01_Supuestos'!F30=MAX('01_Supuestos'!$C$30:$M$30),'01_Supuestos'!$F$19,0))-(MAX(0,(((('01_Supuestos'!F31*$I275)*'01_Supuestos'!$F$11*($H275-'01_Supuestos'!$F$9))-((('01_Supuestos'!F31*$I275)*'01_Supuestos'!$F$11*($H275-'01_Supuestos'!$F$9))*'01_Supuestos'!$F$12)-(('01_Supuestos'!F31*$I275)*'01_Supuestos'!$F$11*$K275)-(IF(('01_Supuestos'!F31*$I275)&gt;0,'01_Supuestos'!$F$15,0)))-($J275*'01_Supuestos'!F33)))*'01_Supuestos'!$F$16)</f>
        <v/>
      </c>
      <c r="X275" s="109">
        <f>((('01_Supuestos'!G31*$I275)*'01_Supuestos'!$F$11*($H275-'01_Supuestos'!$F$9))-((('01_Supuestos'!G31*$I275)*'01_Supuestos'!$F$11*($H275-'01_Supuestos'!$F$9))*'01_Supuestos'!$F$12)-(('01_Supuestos'!G31*$I275)*'01_Supuestos'!$F$11*$K275)-(IF(('01_Supuestos'!G31*$I275)&gt;0,'01_Supuestos'!$F$15,0)))-((('01_Supuestos'!G31*$I275)*'01_Supuestos'!$F$11*($H275-'01_Supuestos'!$F$9))*'01_Supuestos'!$F$18)-($J275*'01_Supuestos'!G32)-(IF('01_Supuestos'!G30=MAX('01_Supuestos'!$C$30:$M$30),'01_Supuestos'!$F$19,0))-(MAX(0,(((('01_Supuestos'!G31*$I275)*'01_Supuestos'!$F$11*($H275-'01_Supuestos'!$F$9))-((('01_Supuestos'!G31*$I275)*'01_Supuestos'!$F$11*($H275-'01_Supuestos'!$F$9))*'01_Supuestos'!$F$12)-(('01_Supuestos'!G31*$I275)*'01_Supuestos'!$F$11*$K275)-(IF(('01_Supuestos'!G31*$I275)&gt;0,'01_Supuestos'!$F$15,0)))-($J275*'01_Supuestos'!G33)))*'01_Supuestos'!$F$16)</f>
        <v/>
      </c>
      <c r="Y275" s="109">
        <f>((('01_Supuestos'!H31*$I275)*'01_Supuestos'!$F$11*($H275-'01_Supuestos'!$F$9))-((('01_Supuestos'!H31*$I275)*'01_Supuestos'!$F$11*($H275-'01_Supuestos'!$F$9))*'01_Supuestos'!$F$12)-(('01_Supuestos'!H31*$I275)*'01_Supuestos'!$F$11*$K275)-(IF(('01_Supuestos'!H31*$I275)&gt;0,'01_Supuestos'!$F$15,0)))-((('01_Supuestos'!H31*$I275)*'01_Supuestos'!$F$11*($H275-'01_Supuestos'!$F$9))*'01_Supuestos'!$F$18)-($J275*'01_Supuestos'!H32)-(IF('01_Supuestos'!H30=MAX('01_Supuestos'!$C$30:$M$30),'01_Supuestos'!$F$19,0))-(MAX(0,(((('01_Supuestos'!H31*$I275)*'01_Supuestos'!$F$11*($H275-'01_Supuestos'!$F$9))-((('01_Supuestos'!H31*$I275)*'01_Supuestos'!$F$11*($H275-'01_Supuestos'!$F$9))*'01_Supuestos'!$F$12)-(('01_Supuestos'!H31*$I275)*'01_Supuestos'!$F$11*$K275)-(IF(('01_Supuestos'!H31*$I275)&gt;0,'01_Supuestos'!$F$15,0)))-($J275*'01_Supuestos'!H33)))*'01_Supuestos'!$F$16)</f>
        <v/>
      </c>
      <c r="Z275" s="109">
        <f>((('01_Supuestos'!I31*$I275)*'01_Supuestos'!$F$11*($H275-'01_Supuestos'!$F$9))-((('01_Supuestos'!I31*$I275)*'01_Supuestos'!$F$11*($H275-'01_Supuestos'!$F$9))*'01_Supuestos'!$F$12)-(('01_Supuestos'!I31*$I275)*'01_Supuestos'!$F$11*$K275)-(IF(('01_Supuestos'!I31*$I275)&gt;0,'01_Supuestos'!$F$15,0)))-((('01_Supuestos'!I31*$I275)*'01_Supuestos'!$F$11*($H275-'01_Supuestos'!$F$9))*'01_Supuestos'!$F$18)-($J275*'01_Supuestos'!I32)-(IF('01_Supuestos'!I30=MAX('01_Supuestos'!$C$30:$M$30),'01_Supuestos'!$F$19,0))-(MAX(0,(((('01_Supuestos'!I31*$I275)*'01_Supuestos'!$F$11*($H275-'01_Supuestos'!$F$9))-((('01_Supuestos'!I31*$I275)*'01_Supuestos'!$F$11*($H275-'01_Supuestos'!$F$9))*'01_Supuestos'!$F$12)-(('01_Supuestos'!I31*$I275)*'01_Supuestos'!$F$11*$K275)-(IF(('01_Supuestos'!I31*$I275)&gt;0,'01_Supuestos'!$F$15,0)))-($J275*'01_Supuestos'!I33)))*'01_Supuestos'!$F$16)</f>
        <v/>
      </c>
      <c r="AA275" s="109">
        <f>((('01_Supuestos'!J31*$I275)*'01_Supuestos'!$F$11*($H275-'01_Supuestos'!$F$9))-((('01_Supuestos'!J31*$I275)*'01_Supuestos'!$F$11*($H275-'01_Supuestos'!$F$9))*'01_Supuestos'!$F$12)-(('01_Supuestos'!J31*$I275)*'01_Supuestos'!$F$11*$K275)-(IF(('01_Supuestos'!J31*$I275)&gt;0,'01_Supuestos'!$F$15,0)))-((('01_Supuestos'!J31*$I275)*'01_Supuestos'!$F$11*($H275-'01_Supuestos'!$F$9))*'01_Supuestos'!$F$18)-($J275*'01_Supuestos'!J32)-(IF('01_Supuestos'!J30=MAX('01_Supuestos'!$C$30:$M$30),'01_Supuestos'!$F$19,0))-(MAX(0,(((('01_Supuestos'!J31*$I275)*'01_Supuestos'!$F$11*($H275-'01_Supuestos'!$F$9))-((('01_Supuestos'!J31*$I275)*'01_Supuestos'!$F$11*($H275-'01_Supuestos'!$F$9))*'01_Supuestos'!$F$12)-(('01_Supuestos'!J31*$I275)*'01_Supuestos'!$F$11*$K275)-(IF(('01_Supuestos'!J31*$I275)&gt;0,'01_Supuestos'!$F$15,0)))-($J275*'01_Supuestos'!J33)))*'01_Supuestos'!$F$16)</f>
        <v/>
      </c>
      <c r="AB275" s="109">
        <f>((('01_Supuestos'!K31*$I275)*'01_Supuestos'!$F$11*($H275-'01_Supuestos'!$F$9))-((('01_Supuestos'!K31*$I275)*'01_Supuestos'!$F$11*($H275-'01_Supuestos'!$F$9))*'01_Supuestos'!$F$12)-(('01_Supuestos'!K31*$I275)*'01_Supuestos'!$F$11*$K275)-(IF(('01_Supuestos'!K31*$I275)&gt;0,'01_Supuestos'!$F$15,0)))-((('01_Supuestos'!K31*$I275)*'01_Supuestos'!$F$11*($H275-'01_Supuestos'!$F$9))*'01_Supuestos'!$F$18)-($J275*'01_Supuestos'!K32)-(IF('01_Supuestos'!K30=MAX('01_Supuestos'!$C$30:$M$30),'01_Supuestos'!$F$19,0))-(MAX(0,(((('01_Supuestos'!K31*$I275)*'01_Supuestos'!$F$11*($H275-'01_Supuestos'!$F$9))-((('01_Supuestos'!K31*$I275)*'01_Supuestos'!$F$11*($H275-'01_Supuestos'!$F$9))*'01_Supuestos'!$F$12)-(('01_Supuestos'!K31*$I275)*'01_Supuestos'!$F$11*$K275)-(IF(('01_Supuestos'!K31*$I275)&gt;0,'01_Supuestos'!$F$15,0)))-($J275*'01_Supuestos'!K33)))*'01_Supuestos'!$F$16)</f>
        <v/>
      </c>
      <c r="AC275" s="109">
        <f>((('01_Supuestos'!L31*$I275)*'01_Supuestos'!$F$11*($H275-'01_Supuestos'!$F$9))-((('01_Supuestos'!L31*$I275)*'01_Supuestos'!$F$11*($H275-'01_Supuestos'!$F$9))*'01_Supuestos'!$F$12)-(('01_Supuestos'!L31*$I275)*'01_Supuestos'!$F$11*$K275)-(IF(('01_Supuestos'!L31*$I275)&gt;0,'01_Supuestos'!$F$15,0)))-((('01_Supuestos'!L31*$I275)*'01_Supuestos'!$F$11*($H275-'01_Supuestos'!$F$9))*'01_Supuestos'!$F$18)-($J275*'01_Supuestos'!L32)-(IF('01_Supuestos'!L30=MAX('01_Supuestos'!$C$30:$M$30),'01_Supuestos'!$F$19,0))-(MAX(0,(((('01_Supuestos'!L31*$I275)*'01_Supuestos'!$F$11*($H275-'01_Supuestos'!$F$9))-((('01_Supuestos'!L31*$I275)*'01_Supuestos'!$F$11*($H275-'01_Supuestos'!$F$9))*'01_Supuestos'!$F$12)-(('01_Supuestos'!L31*$I275)*'01_Supuestos'!$F$11*$K275)-(IF(('01_Supuestos'!L31*$I275)&gt;0,'01_Supuestos'!$F$15,0)))-($J275*'01_Supuestos'!L33)))*'01_Supuestos'!$F$16)</f>
        <v/>
      </c>
      <c r="AD275" s="109">
        <f>((('01_Supuestos'!M31*$I275)*'01_Supuestos'!$F$11*($H275-'01_Supuestos'!$F$9))-((('01_Supuestos'!M31*$I275)*'01_Supuestos'!$F$11*($H275-'01_Supuestos'!$F$9))*'01_Supuestos'!$F$12)-(('01_Supuestos'!M31*$I275)*'01_Supuestos'!$F$11*$K275)-(IF(('01_Supuestos'!M31*$I275)&gt;0,'01_Supuestos'!$F$15,0)))-((('01_Supuestos'!M31*$I275)*'01_Supuestos'!$F$11*($H275-'01_Supuestos'!$F$9))*'01_Supuestos'!$F$18)-($J275*'01_Supuestos'!M32)-(IF('01_Supuestos'!M30=MAX('01_Supuestos'!$C$30:$M$30),'01_Supuestos'!$F$19,0))-(MAX(0,(((('01_Supuestos'!M31*$I275)*'01_Supuestos'!$F$11*($H275-'01_Supuestos'!$F$9))-((('01_Supuestos'!M31*$I275)*'01_Supuestos'!$F$11*($H275-'01_Supuestos'!$F$9))*'01_Supuestos'!$F$12)-(('01_Supuestos'!M31*$I275)*'01_Supuestos'!$F$11*$K275)-(IF(('01_Supuestos'!M31*$I275)&gt;0,'01_Supuestos'!$F$15,0)))-($J275*'01_Supuestos'!M33)))*'01_Supuestos'!$F$16)</f>
        <v/>
      </c>
      <c r="AE275" s="109">
        <f>0</f>
        <v/>
      </c>
      <c r="AF275" s="109">
        <f>IF(S275&gt;R275,"Appraisal+Decision",IF(S275&lt;R275,"Develop Now","Indiferente"))</f>
        <v/>
      </c>
    </row>
    <row r="276">
      <c r="A276" t="n">
        <v>246</v>
      </c>
      <c r="B276" s="53">
        <f>RAND()</f>
        <v/>
      </c>
      <c r="C276" s="53">
        <f>RAND()</f>
        <v/>
      </c>
      <c r="D276" s="53">
        <f>RAND()</f>
        <v/>
      </c>
      <c r="E276" s="53">
        <f>RAND()</f>
        <v/>
      </c>
      <c r="F276" s="53">
        <f>RAND()</f>
        <v/>
      </c>
      <c r="G276" s="53">
        <f>RAND()</f>
        <v/>
      </c>
      <c r="H276" s="109">
        <f>IF(B276&lt;($B$11-$B$10)/($B$12-$B$10), $B$10+SQRT(B276*($B$11-$B$10)*($B$12-$B$10)), $B$12-SQRT((1-B276)*($B$12-$B$11)*($B$12-$B$10)))</f>
        <v/>
      </c>
      <c r="I276" s="53">
        <f>MAX(0.1,NORMINV(C276,$B$13,$B$14))</f>
        <v/>
      </c>
      <c r="J276" s="109">
        <f>'01_Supuestos'!$F$13*MAX(0.65,NORMINV(D276,1,$B$15))</f>
        <v/>
      </c>
      <c r="K276" s="109">
        <f>'01_Supuestos'!$F$14*MAX(0.6,NORMINV(E276,1,$B$16))</f>
        <v/>
      </c>
      <c r="L276" s="109">
        <f>--(F276&lt;=$B$5)</f>
        <v/>
      </c>
      <c r="M276" s="109">
        <f>IF(L276=1, IF(G276&lt;=$B$6, "+", "-"), IF(G276&lt;=(1-$B$7), "+", "-"))</f>
        <v/>
      </c>
      <c r="N276" s="110">
        <f>IF(M276="+",'05_Bayes_Arbol'!$B$16,'05_Bayes_Arbol'!$B$17)</f>
        <v/>
      </c>
      <c r="O276" s="109">
        <f>SUMPRODUCT(T276:AD276,'01_Supuestos'!$C$34:$M$34)</f>
        <v/>
      </c>
      <c r="P276" s="109">
        <f>N276*O276 + (1-N276)*$B$9</f>
        <v/>
      </c>
      <c r="Q276" s="109">
        <f>--(P276&gt;0)</f>
        <v/>
      </c>
      <c r="R276" s="109">
        <f>IF(L276=1,O276,$B$9)</f>
        <v/>
      </c>
      <c r="S276" s="109">
        <f>-$B$8 + IF(Q276=1, IF(L276=1,O276,$B$9), 0)</f>
        <v/>
      </c>
      <c r="T276" s="109">
        <f>((('01_Supuestos'!C31*$I276)*'01_Supuestos'!$F$11*($H276-'01_Supuestos'!$F$9))-((('01_Supuestos'!C31*$I276)*'01_Supuestos'!$F$11*($H276-'01_Supuestos'!$F$9))*'01_Supuestos'!$F$12)-(('01_Supuestos'!C31*$I276)*'01_Supuestos'!$F$11*$K276)-(IF(('01_Supuestos'!C31*$I276)&gt;0,'01_Supuestos'!$F$15,0)))-((('01_Supuestos'!C31*$I276)*'01_Supuestos'!$F$11*($H276-'01_Supuestos'!$F$9))*'01_Supuestos'!$F$18)-($J276*'01_Supuestos'!C32)-(IF('01_Supuestos'!C30=MAX('01_Supuestos'!$C$30:$M$30),'01_Supuestos'!$F$19,0))-(MAX(0,(((('01_Supuestos'!C31*$I276)*'01_Supuestos'!$F$11*($H276-'01_Supuestos'!$F$9))-((('01_Supuestos'!C31*$I276)*'01_Supuestos'!$F$11*($H276-'01_Supuestos'!$F$9))*'01_Supuestos'!$F$12)-(('01_Supuestos'!C31*$I276)*'01_Supuestos'!$F$11*$K276)-(IF(('01_Supuestos'!C31*$I276)&gt;0,'01_Supuestos'!$F$15,0)))-($J276*'01_Supuestos'!C33)))*'01_Supuestos'!$F$16)</f>
        <v/>
      </c>
      <c r="U276" s="109">
        <f>((('01_Supuestos'!D31*$I276)*'01_Supuestos'!$F$11*($H276-'01_Supuestos'!$F$9))-((('01_Supuestos'!D31*$I276)*'01_Supuestos'!$F$11*($H276-'01_Supuestos'!$F$9))*'01_Supuestos'!$F$12)-(('01_Supuestos'!D31*$I276)*'01_Supuestos'!$F$11*$K276)-(IF(('01_Supuestos'!D31*$I276)&gt;0,'01_Supuestos'!$F$15,0)))-((('01_Supuestos'!D31*$I276)*'01_Supuestos'!$F$11*($H276-'01_Supuestos'!$F$9))*'01_Supuestos'!$F$18)-($J276*'01_Supuestos'!D32)-(IF('01_Supuestos'!D30=MAX('01_Supuestos'!$C$30:$M$30),'01_Supuestos'!$F$19,0))-(MAX(0,(((('01_Supuestos'!D31*$I276)*'01_Supuestos'!$F$11*($H276-'01_Supuestos'!$F$9))-((('01_Supuestos'!D31*$I276)*'01_Supuestos'!$F$11*($H276-'01_Supuestos'!$F$9))*'01_Supuestos'!$F$12)-(('01_Supuestos'!D31*$I276)*'01_Supuestos'!$F$11*$K276)-(IF(('01_Supuestos'!D31*$I276)&gt;0,'01_Supuestos'!$F$15,0)))-($J276*'01_Supuestos'!D33)))*'01_Supuestos'!$F$16)</f>
        <v/>
      </c>
      <c r="V276" s="109">
        <f>((('01_Supuestos'!E31*$I276)*'01_Supuestos'!$F$11*($H276-'01_Supuestos'!$F$9))-((('01_Supuestos'!E31*$I276)*'01_Supuestos'!$F$11*($H276-'01_Supuestos'!$F$9))*'01_Supuestos'!$F$12)-(('01_Supuestos'!E31*$I276)*'01_Supuestos'!$F$11*$K276)-(IF(('01_Supuestos'!E31*$I276)&gt;0,'01_Supuestos'!$F$15,0)))-((('01_Supuestos'!E31*$I276)*'01_Supuestos'!$F$11*($H276-'01_Supuestos'!$F$9))*'01_Supuestos'!$F$18)-($J276*'01_Supuestos'!E32)-(IF('01_Supuestos'!E30=MAX('01_Supuestos'!$C$30:$M$30),'01_Supuestos'!$F$19,0))-(MAX(0,(((('01_Supuestos'!E31*$I276)*'01_Supuestos'!$F$11*($H276-'01_Supuestos'!$F$9))-((('01_Supuestos'!E31*$I276)*'01_Supuestos'!$F$11*($H276-'01_Supuestos'!$F$9))*'01_Supuestos'!$F$12)-(('01_Supuestos'!E31*$I276)*'01_Supuestos'!$F$11*$K276)-(IF(('01_Supuestos'!E31*$I276)&gt;0,'01_Supuestos'!$F$15,0)))-($J276*'01_Supuestos'!E33)))*'01_Supuestos'!$F$16)</f>
        <v/>
      </c>
      <c r="W276" s="109">
        <f>((('01_Supuestos'!F31*$I276)*'01_Supuestos'!$F$11*($H276-'01_Supuestos'!$F$9))-((('01_Supuestos'!F31*$I276)*'01_Supuestos'!$F$11*($H276-'01_Supuestos'!$F$9))*'01_Supuestos'!$F$12)-(('01_Supuestos'!F31*$I276)*'01_Supuestos'!$F$11*$K276)-(IF(('01_Supuestos'!F31*$I276)&gt;0,'01_Supuestos'!$F$15,0)))-((('01_Supuestos'!F31*$I276)*'01_Supuestos'!$F$11*($H276-'01_Supuestos'!$F$9))*'01_Supuestos'!$F$18)-($J276*'01_Supuestos'!F32)-(IF('01_Supuestos'!F30=MAX('01_Supuestos'!$C$30:$M$30),'01_Supuestos'!$F$19,0))-(MAX(0,(((('01_Supuestos'!F31*$I276)*'01_Supuestos'!$F$11*($H276-'01_Supuestos'!$F$9))-((('01_Supuestos'!F31*$I276)*'01_Supuestos'!$F$11*($H276-'01_Supuestos'!$F$9))*'01_Supuestos'!$F$12)-(('01_Supuestos'!F31*$I276)*'01_Supuestos'!$F$11*$K276)-(IF(('01_Supuestos'!F31*$I276)&gt;0,'01_Supuestos'!$F$15,0)))-($J276*'01_Supuestos'!F33)))*'01_Supuestos'!$F$16)</f>
        <v/>
      </c>
      <c r="X276" s="109">
        <f>((('01_Supuestos'!G31*$I276)*'01_Supuestos'!$F$11*($H276-'01_Supuestos'!$F$9))-((('01_Supuestos'!G31*$I276)*'01_Supuestos'!$F$11*($H276-'01_Supuestos'!$F$9))*'01_Supuestos'!$F$12)-(('01_Supuestos'!G31*$I276)*'01_Supuestos'!$F$11*$K276)-(IF(('01_Supuestos'!G31*$I276)&gt;0,'01_Supuestos'!$F$15,0)))-((('01_Supuestos'!G31*$I276)*'01_Supuestos'!$F$11*($H276-'01_Supuestos'!$F$9))*'01_Supuestos'!$F$18)-($J276*'01_Supuestos'!G32)-(IF('01_Supuestos'!G30=MAX('01_Supuestos'!$C$30:$M$30),'01_Supuestos'!$F$19,0))-(MAX(0,(((('01_Supuestos'!G31*$I276)*'01_Supuestos'!$F$11*($H276-'01_Supuestos'!$F$9))-((('01_Supuestos'!G31*$I276)*'01_Supuestos'!$F$11*($H276-'01_Supuestos'!$F$9))*'01_Supuestos'!$F$12)-(('01_Supuestos'!G31*$I276)*'01_Supuestos'!$F$11*$K276)-(IF(('01_Supuestos'!G31*$I276)&gt;0,'01_Supuestos'!$F$15,0)))-($J276*'01_Supuestos'!G33)))*'01_Supuestos'!$F$16)</f>
        <v/>
      </c>
      <c r="Y276" s="109">
        <f>((('01_Supuestos'!H31*$I276)*'01_Supuestos'!$F$11*($H276-'01_Supuestos'!$F$9))-((('01_Supuestos'!H31*$I276)*'01_Supuestos'!$F$11*($H276-'01_Supuestos'!$F$9))*'01_Supuestos'!$F$12)-(('01_Supuestos'!H31*$I276)*'01_Supuestos'!$F$11*$K276)-(IF(('01_Supuestos'!H31*$I276)&gt;0,'01_Supuestos'!$F$15,0)))-((('01_Supuestos'!H31*$I276)*'01_Supuestos'!$F$11*($H276-'01_Supuestos'!$F$9))*'01_Supuestos'!$F$18)-($J276*'01_Supuestos'!H32)-(IF('01_Supuestos'!H30=MAX('01_Supuestos'!$C$30:$M$30),'01_Supuestos'!$F$19,0))-(MAX(0,(((('01_Supuestos'!H31*$I276)*'01_Supuestos'!$F$11*($H276-'01_Supuestos'!$F$9))-((('01_Supuestos'!H31*$I276)*'01_Supuestos'!$F$11*($H276-'01_Supuestos'!$F$9))*'01_Supuestos'!$F$12)-(('01_Supuestos'!H31*$I276)*'01_Supuestos'!$F$11*$K276)-(IF(('01_Supuestos'!H31*$I276)&gt;0,'01_Supuestos'!$F$15,0)))-($J276*'01_Supuestos'!H33)))*'01_Supuestos'!$F$16)</f>
        <v/>
      </c>
      <c r="Z276" s="109">
        <f>((('01_Supuestos'!I31*$I276)*'01_Supuestos'!$F$11*($H276-'01_Supuestos'!$F$9))-((('01_Supuestos'!I31*$I276)*'01_Supuestos'!$F$11*($H276-'01_Supuestos'!$F$9))*'01_Supuestos'!$F$12)-(('01_Supuestos'!I31*$I276)*'01_Supuestos'!$F$11*$K276)-(IF(('01_Supuestos'!I31*$I276)&gt;0,'01_Supuestos'!$F$15,0)))-((('01_Supuestos'!I31*$I276)*'01_Supuestos'!$F$11*($H276-'01_Supuestos'!$F$9))*'01_Supuestos'!$F$18)-($J276*'01_Supuestos'!I32)-(IF('01_Supuestos'!I30=MAX('01_Supuestos'!$C$30:$M$30),'01_Supuestos'!$F$19,0))-(MAX(0,(((('01_Supuestos'!I31*$I276)*'01_Supuestos'!$F$11*($H276-'01_Supuestos'!$F$9))-((('01_Supuestos'!I31*$I276)*'01_Supuestos'!$F$11*($H276-'01_Supuestos'!$F$9))*'01_Supuestos'!$F$12)-(('01_Supuestos'!I31*$I276)*'01_Supuestos'!$F$11*$K276)-(IF(('01_Supuestos'!I31*$I276)&gt;0,'01_Supuestos'!$F$15,0)))-($J276*'01_Supuestos'!I33)))*'01_Supuestos'!$F$16)</f>
        <v/>
      </c>
      <c r="AA276" s="109">
        <f>((('01_Supuestos'!J31*$I276)*'01_Supuestos'!$F$11*($H276-'01_Supuestos'!$F$9))-((('01_Supuestos'!J31*$I276)*'01_Supuestos'!$F$11*($H276-'01_Supuestos'!$F$9))*'01_Supuestos'!$F$12)-(('01_Supuestos'!J31*$I276)*'01_Supuestos'!$F$11*$K276)-(IF(('01_Supuestos'!J31*$I276)&gt;0,'01_Supuestos'!$F$15,0)))-((('01_Supuestos'!J31*$I276)*'01_Supuestos'!$F$11*($H276-'01_Supuestos'!$F$9))*'01_Supuestos'!$F$18)-($J276*'01_Supuestos'!J32)-(IF('01_Supuestos'!J30=MAX('01_Supuestos'!$C$30:$M$30),'01_Supuestos'!$F$19,0))-(MAX(0,(((('01_Supuestos'!J31*$I276)*'01_Supuestos'!$F$11*($H276-'01_Supuestos'!$F$9))-((('01_Supuestos'!J31*$I276)*'01_Supuestos'!$F$11*($H276-'01_Supuestos'!$F$9))*'01_Supuestos'!$F$12)-(('01_Supuestos'!J31*$I276)*'01_Supuestos'!$F$11*$K276)-(IF(('01_Supuestos'!J31*$I276)&gt;0,'01_Supuestos'!$F$15,0)))-($J276*'01_Supuestos'!J33)))*'01_Supuestos'!$F$16)</f>
        <v/>
      </c>
      <c r="AB276" s="109">
        <f>((('01_Supuestos'!K31*$I276)*'01_Supuestos'!$F$11*($H276-'01_Supuestos'!$F$9))-((('01_Supuestos'!K31*$I276)*'01_Supuestos'!$F$11*($H276-'01_Supuestos'!$F$9))*'01_Supuestos'!$F$12)-(('01_Supuestos'!K31*$I276)*'01_Supuestos'!$F$11*$K276)-(IF(('01_Supuestos'!K31*$I276)&gt;0,'01_Supuestos'!$F$15,0)))-((('01_Supuestos'!K31*$I276)*'01_Supuestos'!$F$11*($H276-'01_Supuestos'!$F$9))*'01_Supuestos'!$F$18)-($J276*'01_Supuestos'!K32)-(IF('01_Supuestos'!K30=MAX('01_Supuestos'!$C$30:$M$30),'01_Supuestos'!$F$19,0))-(MAX(0,(((('01_Supuestos'!K31*$I276)*'01_Supuestos'!$F$11*($H276-'01_Supuestos'!$F$9))-((('01_Supuestos'!K31*$I276)*'01_Supuestos'!$F$11*($H276-'01_Supuestos'!$F$9))*'01_Supuestos'!$F$12)-(('01_Supuestos'!K31*$I276)*'01_Supuestos'!$F$11*$K276)-(IF(('01_Supuestos'!K31*$I276)&gt;0,'01_Supuestos'!$F$15,0)))-($J276*'01_Supuestos'!K33)))*'01_Supuestos'!$F$16)</f>
        <v/>
      </c>
      <c r="AC276" s="109">
        <f>((('01_Supuestos'!L31*$I276)*'01_Supuestos'!$F$11*($H276-'01_Supuestos'!$F$9))-((('01_Supuestos'!L31*$I276)*'01_Supuestos'!$F$11*($H276-'01_Supuestos'!$F$9))*'01_Supuestos'!$F$12)-(('01_Supuestos'!L31*$I276)*'01_Supuestos'!$F$11*$K276)-(IF(('01_Supuestos'!L31*$I276)&gt;0,'01_Supuestos'!$F$15,0)))-((('01_Supuestos'!L31*$I276)*'01_Supuestos'!$F$11*($H276-'01_Supuestos'!$F$9))*'01_Supuestos'!$F$18)-($J276*'01_Supuestos'!L32)-(IF('01_Supuestos'!L30=MAX('01_Supuestos'!$C$30:$M$30),'01_Supuestos'!$F$19,0))-(MAX(0,(((('01_Supuestos'!L31*$I276)*'01_Supuestos'!$F$11*($H276-'01_Supuestos'!$F$9))-((('01_Supuestos'!L31*$I276)*'01_Supuestos'!$F$11*($H276-'01_Supuestos'!$F$9))*'01_Supuestos'!$F$12)-(('01_Supuestos'!L31*$I276)*'01_Supuestos'!$F$11*$K276)-(IF(('01_Supuestos'!L31*$I276)&gt;0,'01_Supuestos'!$F$15,0)))-($J276*'01_Supuestos'!L33)))*'01_Supuestos'!$F$16)</f>
        <v/>
      </c>
      <c r="AD276" s="109">
        <f>((('01_Supuestos'!M31*$I276)*'01_Supuestos'!$F$11*($H276-'01_Supuestos'!$F$9))-((('01_Supuestos'!M31*$I276)*'01_Supuestos'!$F$11*($H276-'01_Supuestos'!$F$9))*'01_Supuestos'!$F$12)-(('01_Supuestos'!M31*$I276)*'01_Supuestos'!$F$11*$K276)-(IF(('01_Supuestos'!M31*$I276)&gt;0,'01_Supuestos'!$F$15,0)))-((('01_Supuestos'!M31*$I276)*'01_Supuestos'!$F$11*($H276-'01_Supuestos'!$F$9))*'01_Supuestos'!$F$18)-($J276*'01_Supuestos'!M32)-(IF('01_Supuestos'!M30=MAX('01_Supuestos'!$C$30:$M$30),'01_Supuestos'!$F$19,0))-(MAX(0,(((('01_Supuestos'!M31*$I276)*'01_Supuestos'!$F$11*($H276-'01_Supuestos'!$F$9))-((('01_Supuestos'!M31*$I276)*'01_Supuestos'!$F$11*($H276-'01_Supuestos'!$F$9))*'01_Supuestos'!$F$12)-(('01_Supuestos'!M31*$I276)*'01_Supuestos'!$F$11*$K276)-(IF(('01_Supuestos'!M31*$I276)&gt;0,'01_Supuestos'!$F$15,0)))-($J276*'01_Supuestos'!M33)))*'01_Supuestos'!$F$16)</f>
        <v/>
      </c>
      <c r="AE276" s="109">
        <f>0</f>
        <v/>
      </c>
      <c r="AF276" s="109">
        <f>IF(S276&gt;R276,"Appraisal+Decision",IF(S276&lt;R276,"Develop Now","Indiferente"))</f>
        <v/>
      </c>
    </row>
    <row r="277">
      <c r="A277" t="n">
        <v>247</v>
      </c>
      <c r="B277" s="53">
        <f>RAND()</f>
        <v/>
      </c>
      <c r="C277" s="53">
        <f>RAND()</f>
        <v/>
      </c>
      <c r="D277" s="53">
        <f>RAND()</f>
        <v/>
      </c>
      <c r="E277" s="53">
        <f>RAND()</f>
        <v/>
      </c>
      <c r="F277" s="53">
        <f>RAND()</f>
        <v/>
      </c>
      <c r="G277" s="53">
        <f>RAND()</f>
        <v/>
      </c>
      <c r="H277" s="109">
        <f>IF(B277&lt;($B$11-$B$10)/($B$12-$B$10), $B$10+SQRT(B277*($B$11-$B$10)*($B$12-$B$10)), $B$12-SQRT((1-B277)*($B$12-$B$11)*($B$12-$B$10)))</f>
        <v/>
      </c>
      <c r="I277" s="53">
        <f>MAX(0.1,NORMINV(C277,$B$13,$B$14))</f>
        <v/>
      </c>
      <c r="J277" s="109">
        <f>'01_Supuestos'!$F$13*MAX(0.65,NORMINV(D277,1,$B$15))</f>
        <v/>
      </c>
      <c r="K277" s="109">
        <f>'01_Supuestos'!$F$14*MAX(0.6,NORMINV(E277,1,$B$16))</f>
        <v/>
      </c>
      <c r="L277" s="109">
        <f>--(F277&lt;=$B$5)</f>
        <v/>
      </c>
      <c r="M277" s="109">
        <f>IF(L277=1, IF(G277&lt;=$B$6, "+", "-"), IF(G277&lt;=(1-$B$7), "+", "-"))</f>
        <v/>
      </c>
      <c r="N277" s="110">
        <f>IF(M277="+",'05_Bayes_Arbol'!$B$16,'05_Bayes_Arbol'!$B$17)</f>
        <v/>
      </c>
      <c r="O277" s="109">
        <f>SUMPRODUCT(T277:AD277,'01_Supuestos'!$C$34:$M$34)</f>
        <v/>
      </c>
      <c r="P277" s="109">
        <f>N277*O277 + (1-N277)*$B$9</f>
        <v/>
      </c>
      <c r="Q277" s="109">
        <f>--(P277&gt;0)</f>
        <v/>
      </c>
      <c r="R277" s="109">
        <f>IF(L277=1,O277,$B$9)</f>
        <v/>
      </c>
      <c r="S277" s="109">
        <f>-$B$8 + IF(Q277=1, IF(L277=1,O277,$B$9), 0)</f>
        <v/>
      </c>
      <c r="T277" s="109">
        <f>((('01_Supuestos'!C31*$I277)*'01_Supuestos'!$F$11*($H277-'01_Supuestos'!$F$9))-((('01_Supuestos'!C31*$I277)*'01_Supuestos'!$F$11*($H277-'01_Supuestos'!$F$9))*'01_Supuestos'!$F$12)-(('01_Supuestos'!C31*$I277)*'01_Supuestos'!$F$11*$K277)-(IF(('01_Supuestos'!C31*$I277)&gt;0,'01_Supuestos'!$F$15,0)))-((('01_Supuestos'!C31*$I277)*'01_Supuestos'!$F$11*($H277-'01_Supuestos'!$F$9))*'01_Supuestos'!$F$18)-($J277*'01_Supuestos'!C32)-(IF('01_Supuestos'!C30=MAX('01_Supuestos'!$C$30:$M$30),'01_Supuestos'!$F$19,0))-(MAX(0,(((('01_Supuestos'!C31*$I277)*'01_Supuestos'!$F$11*($H277-'01_Supuestos'!$F$9))-((('01_Supuestos'!C31*$I277)*'01_Supuestos'!$F$11*($H277-'01_Supuestos'!$F$9))*'01_Supuestos'!$F$12)-(('01_Supuestos'!C31*$I277)*'01_Supuestos'!$F$11*$K277)-(IF(('01_Supuestos'!C31*$I277)&gt;0,'01_Supuestos'!$F$15,0)))-($J277*'01_Supuestos'!C33)))*'01_Supuestos'!$F$16)</f>
        <v/>
      </c>
      <c r="U277" s="109">
        <f>((('01_Supuestos'!D31*$I277)*'01_Supuestos'!$F$11*($H277-'01_Supuestos'!$F$9))-((('01_Supuestos'!D31*$I277)*'01_Supuestos'!$F$11*($H277-'01_Supuestos'!$F$9))*'01_Supuestos'!$F$12)-(('01_Supuestos'!D31*$I277)*'01_Supuestos'!$F$11*$K277)-(IF(('01_Supuestos'!D31*$I277)&gt;0,'01_Supuestos'!$F$15,0)))-((('01_Supuestos'!D31*$I277)*'01_Supuestos'!$F$11*($H277-'01_Supuestos'!$F$9))*'01_Supuestos'!$F$18)-($J277*'01_Supuestos'!D32)-(IF('01_Supuestos'!D30=MAX('01_Supuestos'!$C$30:$M$30),'01_Supuestos'!$F$19,0))-(MAX(0,(((('01_Supuestos'!D31*$I277)*'01_Supuestos'!$F$11*($H277-'01_Supuestos'!$F$9))-((('01_Supuestos'!D31*$I277)*'01_Supuestos'!$F$11*($H277-'01_Supuestos'!$F$9))*'01_Supuestos'!$F$12)-(('01_Supuestos'!D31*$I277)*'01_Supuestos'!$F$11*$K277)-(IF(('01_Supuestos'!D31*$I277)&gt;0,'01_Supuestos'!$F$15,0)))-($J277*'01_Supuestos'!D33)))*'01_Supuestos'!$F$16)</f>
        <v/>
      </c>
      <c r="V277" s="109">
        <f>((('01_Supuestos'!E31*$I277)*'01_Supuestos'!$F$11*($H277-'01_Supuestos'!$F$9))-((('01_Supuestos'!E31*$I277)*'01_Supuestos'!$F$11*($H277-'01_Supuestos'!$F$9))*'01_Supuestos'!$F$12)-(('01_Supuestos'!E31*$I277)*'01_Supuestos'!$F$11*$K277)-(IF(('01_Supuestos'!E31*$I277)&gt;0,'01_Supuestos'!$F$15,0)))-((('01_Supuestos'!E31*$I277)*'01_Supuestos'!$F$11*($H277-'01_Supuestos'!$F$9))*'01_Supuestos'!$F$18)-($J277*'01_Supuestos'!E32)-(IF('01_Supuestos'!E30=MAX('01_Supuestos'!$C$30:$M$30),'01_Supuestos'!$F$19,0))-(MAX(0,(((('01_Supuestos'!E31*$I277)*'01_Supuestos'!$F$11*($H277-'01_Supuestos'!$F$9))-((('01_Supuestos'!E31*$I277)*'01_Supuestos'!$F$11*($H277-'01_Supuestos'!$F$9))*'01_Supuestos'!$F$12)-(('01_Supuestos'!E31*$I277)*'01_Supuestos'!$F$11*$K277)-(IF(('01_Supuestos'!E31*$I277)&gt;0,'01_Supuestos'!$F$15,0)))-($J277*'01_Supuestos'!E33)))*'01_Supuestos'!$F$16)</f>
        <v/>
      </c>
      <c r="W277" s="109">
        <f>((('01_Supuestos'!F31*$I277)*'01_Supuestos'!$F$11*($H277-'01_Supuestos'!$F$9))-((('01_Supuestos'!F31*$I277)*'01_Supuestos'!$F$11*($H277-'01_Supuestos'!$F$9))*'01_Supuestos'!$F$12)-(('01_Supuestos'!F31*$I277)*'01_Supuestos'!$F$11*$K277)-(IF(('01_Supuestos'!F31*$I277)&gt;0,'01_Supuestos'!$F$15,0)))-((('01_Supuestos'!F31*$I277)*'01_Supuestos'!$F$11*($H277-'01_Supuestos'!$F$9))*'01_Supuestos'!$F$18)-($J277*'01_Supuestos'!F32)-(IF('01_Supuestos'!F30=MAX('01_Supuestos'!$C$30:$M$30),'01_Supuestos'!$F$19,0))-(MAX(0,(((('01_Supuestos'!F31*$I277)*'01_Supuestos'!$F$11*($H277-'01_Supuestos'!$F$9))-((('01_Supuestos'!F31*$I277)*'01_Supuestos'!$F$11*($H277-'01_Supuestos'!$F$9))*'01_Supuestos'!$F$12)-(('01_Supuestos'!F31*$I277)*'01_Supuestos'!$F$11*$K277)-(IF(('01_Supuestos'!F31*$I277)&gt;0,'01_Supuestos'!$F$15,0)))-($J277*'01_Supuestos'!F33)))*'01_Supuestos'!$F$16)</f>
        <v/>
      </c>
      <c r="X277" s="109">
        <f>((('01_Supuestos'!G31*$I277)*'01_Supuestos'!$F$11*($H277-'01_Supuestos'!$F$9))-((('01_Supuestos'!G31*$I277)*'01_Supuestos'!$F$11*($H277-'01_Supuestos'!$F$9))*'01_Supuestos'!$F$12)-(('01_Supuestos'!G31*$I277)*'01_Supuestos'!$F$11*$K277)-(IF(('01_Supuestos'!G31*$I277)&gt;0,'01_Supuestos'!$F$15,0)))-((('01_Supuestos'!G31*$I277)*'01_Supuestos'!$F$11*($H277-'01_Supuestos'!$F$9))*'01_Supuestos'!$F$18)-($J277*'01_Supuestos'!G32)-(IF('01_Supuestos'!G30=MAX('01_Supuestos'!$C$30:$M$30),'01_Supuestos'!$F$19,0))-(MAX(0,(((('01_Supuestos'!G31*$I277)*'01_Supuestos'!$F$11*($H277-'01_Supuestos'!$F$9))-((('01_Supuestos'!G31*$I277)*'01_Supuestos'!$F$11*($H277-'01_Supuestos'!$F$9))*'01_Supuestos'!$F$12)-(('01_Supuestos'!G31*$I277)*'01_Supuestos'!$F$11*$K277)-(IF(('01_Supuestos'!G31*$I277)&gt;0,'01_Supuestos'!$F$15,0)))-($J277*'01_Supuestos'!G33)))*'01_Supuestos'!$F$16)</f>
        <v/>
      </c>
      <c r="Y277" s="109">
        <f>((('01_Supuestos'!H31*$I277)*'01_Supuestos'!$F$11*($H277-'01_Supuestos'!$F$9))-((('01_Supuestos'!H31*$I277)*'01_Supuestos'!$F$11*($H277-'01_Supuestos'!$F$9))*'01_Supuestos'!$F$12)-(('01_Supuestos'!H31*$I277)*'01_Supuestos'!$F$11*$K277)-(IF(('01_Supuestos'!H31*$I277)&gt;0,'01_Supuestos'!$F$15,0)))-((('01_Supuestos'!H31*$I277)*'01_Supuestos'!$F$11*($H277-'01_Supuestos'!$F$9))*'01_Supuestos'!$F$18)-($J277*'01_Supuestos'!H32)-(IF('01_Supuestos'!H30=MAX('01_Supuestos'!$C$30:$M$30),'01_Supuestos'!$F$19,0))-(MAX(0,(((('01_Supuestos'!H31*$I277)*'01_Supuestos'!$F$11*($H277-'01_Supuestos'!$F$9))-((('01_Supuestos'!H31*$I277)*'01_Supuestos'!$F$11*($H277-'01_Supuestos'!$F$9))*'01_Supuestos'!$F$12)-(('01_Supuestos'!H31*$I277)*'01_Supuestos'!$F$11*$K277)-(IF(('01_Supuestos'!H31*$I277)&gt;0,'01_Supuestos'!$F$15,0)))-($J277*'01_Supuestos'!H33)))*'01_Supuestos'!$F$16)</f>
        <v/>
      </c>
      <c r="Z277" s="109">
        <f>((('01_Supuestos'!I31*$I277)*'01_Supuestos'!$F$11*($H277-'01_Supuestos'!$F$9))-((('01_Supuestos'!I31*$I277)*'01_Supuestos'!$F$11*($H277-'01_Supuestos'!$F$9))*'01_Supuestos'!$F$12)-(('01_Supuestos'!I31*$I277)*'01_Supuestos'!$F$11*$K277)-(IF(('01_Supuestos'!I31*$I277)&gt;0,'01_Supuestos'!$F$15,0)))-((('01_Supuestos'!I31*$I277)*'01_Supuestos'!$F$11*($H277-'01_Supuestos'!$F$9))*'01_Supuestos'!$F$18)-($J277*'01_Supuestos'!I32)-(IF('01_Supuestos'!I30=MAX('01_Supuestos'!$C$30:$M$30),'01_Supuestos'!$F$19,0))-(MAX(0,(((('01_Supuestos'!I31*$I277)*'01_Supuestos'!$F$11*($H277-'01_Supuestos'!$F$9))-((('01_Supuestos'!I31*$I277)*'01_Supuestos'!$F$11*($H277-'01_Supuestos'!$F$9))*'01_Supuestos'!$F$12)-(('01_Supuestos'!I31*$I277)*'01_Supuestos'!$F$11*$K277)-(IF(('01_Supuestos'!I31*$I277)&gt;0,'01_Supuestos'!$F$15,0)))-($J277*'01_Supuestos'!I33)))*'01_Supuestos'!$F$16)</f>
        <v/>
      </c>
      <c r="AA277" s="109">
        <f>((('01_Supuestos'!J31*$I277)*'01_Supuestos'!$F$11*($H277-'01_Supuestos'!$F$9))-((('01_Supuestos'!J31*$I277)*'01_Supuestos'!$F$11*($H277-'01_Supuestos'!$F$9))*'01_Supuestos'!$F$12)-(('01_Supuestos'!J31*$I277)*'01_Supuestos'!$F$11*$K277)-(IF(('01_Supuestos'!J31*$I277)&gt;0,'01_Supuestos'!$F$15,0)))-((('01_Supuestos'!J31*$I277)*'01_Supuestos'!$F$11*($H277-'01_Supuestos'!$F$9))*'01_Supuestos'!$F$18)-($J277*'01_Supuestos'!J32)-(IF('01_Supuestos'!J30=MAX('01_Supuestos'!$C$30:$M$30),'01_Supuestos'!$F$19,0))-(MAX(0,(((('01_Supuestos'!J31*$I277)*'01_Supuestos'!$F$11*($H277-'01_Supuestos'!$F$9))-((('01_Supuestos'!J31*$I277)*'01_Supuestos'!$F$11*($H277-'01_Supuestos'!$F$9))*'01_Supuestos'!$F$12)-(('01_Supuestos'!J31*$I277)*'01_Supuestos'!$F$11*$K277)-(IF(('01_Supuestos'!J31*$I277)&gt;0,'01_Supuestos'!$F$15,0)))-($J277*'01_Supuestos'!J33)))*'01_Supuestos'!$F$16)</f>
        <v/>
      </c>
      <c r="AB277" s="109">
        <f>((('01_Supuestos'!K31*$I277)*'01_Supuestos'!$F$11*($H277-'01_Supuestos'!$F$9))-((('01_Supuestos'!K31*$I277)*'01_Supuestos'!$F$11*($H277-'01_Supuestos'!$F$9))*'01_Supuestos'!$F$12)-(('01_Supuestos'!K31*$I277)*'01_Supuestos'!$F$11*$K277)-(IF(('01_Supuestos'!K31*$I277)&gt;0,'01_Supuestos'!$F$15,0)))-((('01_Supuestos'!K31*$I277)*'01_Supuestos'!$F$11*($H277-'01_Supuestos'!$F$9))*'01_Supuestos'!$F$18)-($J277*'01_Supuestos'!K32)-(IF('01_Supuestos'!K30=MAX('01_Supuestos'!$C$30:$M$30),'01_Supuestos'!$F$19,0))-(MAX(0,(((('01_Supuestos'!K31*$I277)*'01_Supuestos'!$F$11*($H277-'01_Supuestos'!$F$9))-((('01_Supuestos'!K31*$I277)*'01_Supuestos'!$F$11*($H277-'01_Supuestos'!$F$9))*'01_Supuestos'!$F$12)-(('01_Supuestos'!K31*$I277)*'01_Supuestos'!$F$11*$K277)-(IF(('01_Supuestos'!K31*$I277)&gt;0,'01_Supuestos'!$F$15,0)))-($J277*'01_Supuestos'!K33)))*'01_Supuestos'!$F$16)</f>
        <v/>
      </c>
      <c r="AC277" s="109">
        <f>((('01_Supuestos'!L31*$I277)*'01_Supuestos'!$F$11*($H277-'01_Supuestos'!$F$9))-((('01_Supuestos'!L31*$I277)*'01_Supuestos'!$F$11*($H277-'01_Supuestos'!$F$9))*'01_Supuestos'!$F$12)-(('01_Supuestos'!L31*$I277)*'01_Supuestos'!$F$11*$K277)-(IF(('01_Supuestos'!L31*$I277)&gt;0,'01_Supuestos'!$F$15,0)))-((('01_Supuestos'!L31*$I277)*'01_Supuestos'!$F$11*($H277-'01_Supuestos'!$F$9))*'01_Supuestos'!$F$18)-($J277*'01_Supuestos'!L32)-(IF('01_Supuestos'!L30=MAX('01_Supuestos'!$C$30:$M$30),'01_Supuestos'!$F$19,0))-(MAX(0,(((('01_Supuestos'!L31*$I277)*'01_Supuestos'!$F$11*($H277-'01_Supuestos'!$F$9))-((('01_Supuestos'!L31*$I277)*'01_Supuestos'!$F$11*($H277-'01_Supuestos'!$F$9))*'01_Supuestos'!$F$12)-(('01_Supuestos'!L31*$I277)*'01_Supuestos'!$F$11*$K277)-(IF(('01_Supuestos'!L31*$I277)&gt;0,'01_Supuestos'!$F$15,0)))-($J277*'01_Supuestos'!L33)))*'01_Supuestos'!$F$16)</f>
        <v/>
      </c>
      <c r="AD277" s="109">
        <f>((('01_Supuestos'!M31*$I277)*'01_Supuestos'!$F$11*($H277-'01_Supuestos'!$F$9))-((('01_Supuestos'!M31*$I277)*'01_Supuestos'!$F$11*($H277-'01_Supuestos'!$F$9))*'01_Supuestos'!$F$12)-(('01_Supuestos'!M31*$I277)*'01_Supuestos'!$F$11*$K277)-(IF(('01_Supuestos'!M31*$I277)&gt;0,'01_Supuestos'!$F$15,0)))-((('01_Supuestos'!M31*$I277)*'01_Supuestos'!$F$11*($H277-'01_Supuestos'!$F$9))*'01_Supuestos'!$F$18)-($J277*'01_Supuestos'!M32)-(IF('01_Supuestos'!M30=MAX('01_Supuestos'!$C$30:$M$30),'01_Supuestos'!$F$19,0))-(MAX(0,(((('01_Supuestos'!M31*$I277)*'01_Supuestos'!$F$11*($H277-'01_Supuestos'!$F$9))-((('01_Supuestos'!M31*$I277)*'01_Supuestos'!$F$11*($H277-'01_Supuestos'!$F$9))*'01_Supuestos'!$F$12)-(('01_Supuestos'!M31*$I277)*'01_Supuestos'!$F$11*$K277)-(IF(('01_Supuestos'!M31*$I277)&gt;0,'01_Supuestos'!$F$15,0)))-($J277*'01_Supuestos'!M33)))*'01_Supuestos'!$F$16)</f>
        <v/>
      </c>
      <c r="AE277" s="109">
        <f>0</f>
        <v/>
      </c>
      <c r="AF277" s="109">
        <f>IF(S277&gt;R277,"Appraisal+Decision",IF(S277&lt;R277,"Develop Now","Indiferente"))</f>
        <v/>
      </c>
    </row>
    <row r="278">
      <c r="A278" t="n">
        <v>248</v>
      </c>
      <c r="B278" s="53">
        <f>RAND()</f>
        <v/>
      </c>
      <c r="C278" s="53">
        <f>RAND()</f>
        <v/>
      </c>
      <c r="D278" s="53">
        <f>RAND()</f>
        <v/>
      </c>
      <c r="E278" s="53">
        <f>RAND()</f>
        <v/>
      </c>
      <c r="F278" s="53">
        <f>RAND()</f>
        <v/>
      </c>
      <c r="G278" s="53">
        <f>RAND()</f>
        <v/>
      </c>
      <c r="H278" s="109">
        <f>IF(B278&lt;($B$11-$B$10)/($B$12-$B$10), $B$10+SQRT(B278*($B$11-$B$10)*($B$12-$B$10)), $B$12-SQRT((1-B278)*($B$12-$B$11)*($B$12-$B$10)))</f>
        <v/>
      </c>
      <c r="I278" s="53">
        <f>MAX(0.1,NORMINV(C278,$B$13,$B$14))</f>
        <v/>
      </c>
      <c r="J278" s="109">
        <f>'01_Supuestos'!$F$13*MAX(0.65,NORMINV(D278,1,$B$15))</f>
        <v/>
      </c>
      <c r="K278" s="109">
        <f>'01_Supuestos'!$F$14*MAX(0.6,NORMINV(E278,1,$B$16))</f>
        <v/>
      </c>
      <c r="L278" s="109">
        <f>--(F278&lt;=$B$5)</f>
        <v/>
      </c>
      <c r="M278" s="109">
        <f>IF(L278=1, IF(G278&lt;=$B$6, "+", "-"), IF(G278&lt;=(1-$B$7), "+", "-"))</f>
        <v/>
      </c>
      <c r="N278" s="110">
        <f>IF(M278="+",'05_Bayes_Arbol'!$B$16,'05_Bayes_Arbol'!$B$17)</f>
        <v/>
      </c>
      <c r="O278" s="109">
        <f>SUMPRODUCT(T278:AD278,'01_Supuestos'!$C$34:$M$34)</f>
        <v/>
      </c>
      <c r="P278" s="109">
        <f>N278*O278 + (1-N278)*$B$9</f>
        <v/>
      </c>
      <c r="Q278" s="109">
        <f>--(P278&gt;0)</f>
        <v/>
      </c>
      <c r="R278" s="109">
        <f>IF(L278=1,O278,$B$9)</f>
        <v/>
      </c>
      <c r="S278" s="109">
        <f>-$B$8 + IF(Q278=1, IF(L278=1,O278,$B$9), 0)</f>
        <v/>
      </c>
      <c r="T278" s="109">
        <f>((('01_Supuestos'!C31*$I278)*'01_Supuestos'!$F$11*($H278-'01_Supuestos'!$F$9))-((('01_Supuestos'!C31*$I278)*'01_Supuestos'!$F$11*($H278-'01_Supuestos'!$F$9))*'01_Supuestos'!$F$12)-(('01_Supuestos'!C31*$I278)*'01_Supuestos'!$F$11*$K278)-(IF(('01_Supuestos'!C31*$I278)&gt;0,'01_Supuestos'!$F$15,0)))-((('01_Supuestos'!C31*$I278)*'01_Supuestos'!$F$11*($H278-'01_Supuestos'!$F$9))*'01_Supuestos'!$F$18)-($J278*'01_Supuestos'!C32)-(IF('01_Supuestos'!C30=MAX('01_Supuestos'!$C$30:$M$30),'01_Supuestos'!$F$19,0))-(MAX(0,(((('01_Supuestos'!C31*$I278)*'01_Supuestos'!$F$11*($H278-'01_Supuestos'!$F$9))-((('01_Supuestos'!C31*$I278)*'01_Supuestos'!$F$11*($H278-'01_Supuestos'!$F$9))*'01_Supuestos'!$F$12)-(('01_Supuestos'!C31*$I278)*'01_Supuestos'!$F$11*$K278)-(IF(('01_Supuestos'!C31*$I278)&gt;0,'01_Supuestos'!$F$15,0)))-($J278*'01_Supuestos'!C33)))*'01_Supuestos'!$F$16)</f>
        <v/>
      </c>
      <c r="U278" s="109">
        <f>((('01_Supuestos'!D31*$I278)*'01_Supuestos'!$F$11*($H278-'01_Supuestos'!$F$9))-((('01_Supuestos'!D31*$I278)*'01_Supuestos'!$F$11*($H278-'01_Supuestos'!$F$9))*'01_Supuestos'!$F$12)-(('01_Supuestos'!D31*$I278)*'01_Supuestos'!$F$11*$K278)-(IF(('01_Supuestos'!D31*$I278)&gt;0,'01_Supuestos'!$F$15,0)))-((('01_Supuestos'!D31*$I278)*'01_Supuestos'!$F$11*($H278-'01_Supuestos'!$F$9))*'01_Supuestos'!$F$18)-($J278*'01_Supuestos'!D32)-(IF('01_Supuestos'!D30=MAX('01_Supuestos'!$C$30:$M$30),'01_Supuestos'!$F$19,0))-(MAX(0,(((('01_Supuestos'!D31*$I278)*'01_Supuestos'!$F$11*($H278-'01_Supuestos'!$F$9))-((('01_Supuestos'!D31*$I278)*'01_Supuestos'!$F$11*($H278-'01_Supuestos'!$F$9))*'01_Supuestos'!$F$12)-(('01_Supuestos'!D31*$I278)*'01_Supuestos'!$F$11*$K278)-(IF(('01_Supuestos'!D31*$I278)&gt;0,'01_Supuestos'!$F$15,0)))-($J278*'01_Supuestos'!D33)))*'01_Supuestos'!$F$16)</f>
        <v/>
      </c>
      <c r="V278" s="109">
        <f>((('01_Supuestos'!E31*$I278)*'01_Supuestos'!$F$11*($H278-'01_Supuestos'!$F$9))-((('01_Supuestos'!E31*$I278)*'01_Supuestos'!$F$11*($H278-'01_Supuestos'!$F$9))*'01_Supuestos'!$F$12)-(('01_Supuestos'!E31*$I278)*'01_Supuestos'!$F$11*$K278)-(IF(('01_Supuestos'!E31*$I278)&gt;0,'01_Supuestos'!$F$15,0)))-((('01_Supuestos'!E31*$I278)*'01_Supuestos'!$F$11*($H278-'01_Supuestos'!$F$9))*'01_Supuestos'!$F$18)-($J278*'01_Supuestos'!E32)-(IF('01_Supuestos'!E30=MAX('01_Supuestos'!$C$30:$M$30),'01_Supuestos'!$F$19,0))-(MAX(0,(((('01_Supuestos'!E31*$I278)*'01_Supuestos'!$F$11*($H278-'01_Supuestos'!$F$9))-((('01_Supuestos'!E31*$I278)*'01_Supuestos'!$F$11*($H278-'01_Supuestos'!$F$9))*'01_Supuestos'!$F$12)-(('01_Supuestos'!E31*$I278)*'01_Supuestos'!$F$11*$K278)-(IF(('01_Supuestos'!E31*$I278)&gt;0,'01_Supuestos'!$F$15,0)))-($J278*'01_Supuestos'!E33)))*'01_Supuestos'!$F$16)</f>
        <v/>
      </c>
      <c r="W278" s="109">
        <f>((('01_Supuestos'!F31*$I278)*'01_Supuestos'!$F$11*($H278-'01_Supuestos'!$F$9))-((('01_Supuestos'!F31*$I278)*'01_Supuestos'!$F$11*($H278-'01_Supuestos'!$F$9))*'01_Supuestos'!$F$12)-(('01_Supuestos'!F31*$I278)*'01_Supuestos'!$F$11*$K278)-(IF(('01_Supuestos'!F31*$I278)&gt;0,'01_Supuestos'!$F$15,0)))-((('01_Supuestos'!F31*$I278)*'01_Supuestos'!$F$11*($H278-'01_Supuestos'!$F$9))*'01_Supuestos'!$F$18)-($J278*'01_Supuestos'!F32)-(IF('01_Supuestos'!F30=MAX('01_Supuestos'!$C$30:$M$30),'01_Supuestos'!$F$19,0))-(MAX(0,(((('01_Supuestos'!F31*$I278)*'01_Supuestos'!$F$11*($H278-'01_Supuestos'!$F$9))-((('01_Supuestos'!F31*$I278)*'01_Supuestos'!$F$11*($H278-'01_Supuestos'!$F$9))*'01_Supuestos'!$F$12)-(('01_Supuestos'!F31*$I278)*'01_Supuestos'!$F$11*$K278)-(IF(('01_Supuestos'!F31*$I278)&gt;0,'01_Supuestos'!$F$15,0)))-($J278*'01_Supuestos'!F33)))*'01_Supuestos'!$F$16)</f>
        <v/>
      </c>
      <c r="X278" s="109">
        <f>((('01_Supuestos'!G31*$I278)*'01_Supuestos'!$F$11*($H278-'01_Supuestos'!$F$9))-((('01_Supuestos'!G31*$I278)*'01_Supuestos'!$F$11*($H278-'01_Supuestos'!$F$9))*'01_Supuestos'!$F$12)-(('01_Supuestos'!G31*$I278)*'01_Supuestos'!$F$11*$K278)-(IF(('01_Supuestos'!G31*$I278)&gt;0,'01_Supuestos'!$F$15,0)))-((('01_Supuestos'!G31*$I278)*'01_Supuestos'!$F$11*($H278-'01_Supuestos'!$F$9))*'01_Supuestos'!$F$18)-($J278*'01_Supuestos'!G32)-(IF('01_Supuestos'!G30=MAX('01_Supuestos'!$C$30:$M$30),'01_Supuestos'!$F$19,0))-(MAX(0,(((('01_Supuestos'!G31*$I278)*'01_Supuestos'!$F$11*($H278-'01_Supuestos'!$F$9))-((('01_Supuestos'!G31*$I278)*'01_Supuestos'!$F$11*($H278-'01_Supuestos'!$F$9))*'01_Supuestos'!$F$12)-(('01_Supuestos'!G31*$I278)*'01_Supuestos'!$F$11*$K278)-(IF(('01_Supuestos'!G31*$I278)&gt;0,'01_Supuestos'!$F$15,0)))-($J278*'01_Supuestos'!G33)))*'01_Supuestos'!$F$16)</f>
        <v/>
      </c>
      <c r="Y278" s="109">
        <f>((('01_Supuestos'!H31*$I278)*'01_Supuestos'!$F$11*($H278-'01_Supuestos'!$F$9))-((('01_Supuestos'!H31*$I278)*'01_Supuestos'!$F$11*($H278-'01_Supuestos'!$F$9))*'01_Supuestos'!$F$12)-(('01_Supuestos'!H31*$I278)*'01_Supuestos'!$F$11*$K278)-(IF(('01_Supuestos'!H31*$I278)&gt;0,'01_Supuestos'!$F$15,0)))-((('01_Supuestos'!H31*$I278)*'01_Supuestos'!$F$11*($H278-'01_Supuestos'!$F$9))*'01_Supuestos'!$F$18)-($J278*'01_Supuestos'!H32)-(IF('01_Supuestos'!H30=MAX('01_Supuestos'!$C$30:$M$30),'01_Supuestos'!$F$19,0))-(MAX(0,(((('01_Supuestos'!H31*$I278)*'01_Supuestos'!$F$11*($H278-'01_Supuestos'!$F$9))-((('01_Supuestos'!H31*$I278)*'01_Supuestos'!$F$11*($H278-'01_Supuestos'!$F$9))*'01_Supuestos'!$F$12)-(('01_Supuestos'!H31*$I278)*'01_Supuestos'!$F$11*$K278)-(IF(('01_Supuestos'!H31*$I278)&gt;0,'01_Supuestos'!$F$15,0)))-($J278*'01_Supuestos'!H33)))*'01_Supuestos'!$F$16)</f>
        <v/>
      </c>
      <c r="Z278" s="109">
        <f>((('01_Supuestos'!I31*$I278)*'01_Supuestos'!$F$11*($H278-'01_Supuestos'!$F$9))-((('01_Supuestos'!I31*$I278)*'01_Supuestos'!$F$11*($H278-'01_Supuestos'!$F$9))*'01_Supuestos'!$F$12)-(('01_Supuestos'!I31*$I278)*'01_Supuestos'!$F$11*$K278)-(IF(('01_Supuestos'!I31*$I278)&gt;0,'01_Supuestos'!$F$15,0)))-((('01_Supuestos'!I31*$I278)*'01_Supuestos'!$F$11*($H278-'01_Supuestos'!$F$9))*'01_Supuestos'!$F$18)-($J278*'01_Supuestos'!I32)-(IF('01_Supuestos'!I30=MAX('01_Supuestos'!$C$30:$M$30),'01_Supuestos'!$F$19,0))-(MAX(0,(((('01_Supuestos'!I31*$I278)*'01_Supuestos'!$F$11*($H278-'01_Supuestos'!$F$9))-((('01_Supuestos'!I31*$I278)*'01_Supuestos'!$F$11*($H278-'01_Supuestos'!$F$9))*'01_Supuestos'!$F$12)-(('01_Supuestos'!I31*$I278)*'01_Supuestos'!$F$11*$K278)-(IF(('01_Supuestos'!I31*$I278)&gt;0,'01_Supuestos'!$F$15,0)))-($J278*'01_Supuestos'!I33)))*'01_Supuestos'!$F$16)</f>
        <v/>
      </c>
      <c r="AA278" s="109">
        <f>((('01_Supuestos'!J31*$I278)*'01_Supuestos'!$F$11*($H278-'01_Supuestos'!$F$9))-((('01_Supuestos'!J31*$I278)*'01_Supuestos'!$F$11*($H278-'01_Supuestos'!$F$9))*'01_Supuestos'!$F$12)-(('01_Supuestos'!J31*$I278)*'01_Supuestos'!$F$11*$K278)-(IF(('01_Supuestos'!J31*$I278)&gt;0,'01_Supuestos'!$F$15,0)))-((('01_Supuestos'!J31*$I278)*'01_Supuestos'!$F$11*($H278-'01_Supuestos'!$F$9))*'01_Supuestos'!$F$18)-($J278*'01_Supuestos'!J32)-(IF('01_Supuestos'!J30=MAX('01_Supuestos'!$C$30:$M$30),'01_Supuestos'!$F$19,0))-(MAX(0,(((('01_Supuestos'!J31*$I278)*'01_Supuestos'!$F$11*($H278-'01_Supuestos'!$F$9))-((('01_Supuestos'!J31*$I278)*'01_Supuestos'!$F$11*($H278-'01_Supuestos'!$F$9))*'01_Supuestos'!$F$12)-(('01_Supuestos'!J31*$I278)*'01_Supuestos'!$F$11*$K278)-(IF(('01_Supuestos'!J31*$I278)&gt;0,'01_Supuestos'!$F$15,0)))-($J278*'01_Supuestos'!J33)))*'01_Supuestos'!$F$16)</f>
        <v/>
      </c>
      <c r="AB278" s="109">
        <f>((('01_Supuestos'!K31*$I278)*'01_Supuestos'!$F$11*($H278-'01_Supuestos'!$F$9))-((('01_Supuestos'!K31*$I278)*'01_Supuestos'!$F$11*($H278-'01_Supuestos'!$F$9))*'01_Supuestos'!$F$12)-(('01_Supuestos'!K31*$I278)*'01_Supuestos'!$F$11*$K278)-(IF(('01_Supuestos'!K31*$I278)&gt;0,'01_Supuestos'!$F$15,0)))-((('01_Supuestos'!K31*$I278)*'01_Supuestos'!$F$11*($H278-'01_Supuestos'!$F$9))*'01_Supuestos'!$F$18)-($J278*'01_Supuestos'!K32)-(IF('01_Supuestos'!K30=MAX('01_Supuestos'!$C$30:$M$30),'01_Supuestos'!$F$19,0))-(MAX(0,(((('01_Supuestos'!K31*$I278)*'01_Supuestos'!$F$11*($H278-'01_Supuestos'!$F$9))-((('01_Supuestos'!K31*$I278)*'01_Supuestos'!$F$11*($H278-'01_Supuestos'!$F$9))*'01_Supuestos'!$F$12)-(('01_Supuestos'!K31*$I278)*'01_Supuestos'!$F$11*$K278)-(IF(('01_Supuestos'!K31*$I278)&gt;0,'01_Supuestos'!$F$15,0)))-($J278*'01_Supuestos'!K33)))*'01_Supuestos'!$F$16)</f>
        <v/>
      </c>
      <c r="AC278" s="109">
        <f>((('01_Supuestos'!L31*$I278)*'01_Supuestos'!$F$11*($H278-'01_Supuestos'!$F$9))-((('01_Supuestos'!L31*$I278)*'01_Supuestos'!$F$11*($H278-'01_Supuestos'!$F$9))*'01_Supuestos'!$F$12)-(('01_Supuestos'!L31*$I278)*'01_Supuestos'!$F$11*$K278)-(IF(('01_Supuestos'!L31*$I278)&gt;0,'01_Supuestos'!$F$15,0)))-((('01_Supuestos'!L31*$I278)*'01_Supuestos'!$F$11*($H278-'01_Supuestos'!$F$9))*'01_Supuestos'!$F$18)-($J278*'01_Supuestos'!L32)-(IF('01_Supuestos'!L30=MAX('01_Supuestos'!$C$30:$M$30),'01_Supuestos'!$F$19,0))-(MAX(0,(((('01_Supuestos'!L31*$I278)*'01_Supuestos'!$F$11*($H278-'01_Supuestos'!$F$9))-((('01_Supuestos'!L31*$I278)*'01_Supuestos'!$F$11*($H278-'01_Supuestos'!$F$9))*'01_Supuestos'!$F$12)-(('01_Supuestos'!L31*$I278)*'01_Supuestos'!$F$11*$K278)-(IF(('01_Supuestos'!L31*$I278)&gt;0,'01_Supuestos'!$F$15,0)))-($J278*'01_Supuestos'!L33)))*'01_Supuestos'!$F$16)</f>
        <v/>
      </c>
      <c r="AD278" s="109">
        <f>((('01_Supuestos'!M31*$I278)*'01_Supuestos'!$F$11*($H278-'01_Supuestos'!$F$9))-((('01_Supuestos'!M31*$I278)*'01_Supuestos'!$F$11*($H278-'01_Supuestos'!$F$9))*'01_Supuestos'!$F$12)-(('01_Supuestos'!M31*$I278)*'01_Supuestos'!$F$11*$K278)-(IF(('01_Supuestos'!M31*$I278)&gt;0,'01_Supuestos'!$F$15,0)))-((('01_Supuestos'!M31*$I278)*'01_Supuestos'!$F$11*($H278-'01_Supuestos'!$F$9))*'01_Supuestos'!$F$18)-($J278*'01_Supuestos'!M32)-(IF('01_Supuestos'!M30=MAX('01_Supuestos'!$C$30:$M$30),'01_Supuestos'!$F$19,0))-(MAX(0,(((('01_Supuestos'!M31*$I278)*'01_Supuestos'!$F$11*($H278-'01_Supuestos'!$F$9))-((('01_Supuestos'!M31*$I278)*'01_Supuestos'!$F$11*($H278-'01_Supuestos'!$F$9))*'01_Supuestos'!$F$12)-(('01_Supuestos'!M31*$I278)*'01_Supuestos'!$F$11*$K278)-(IF(('01_Supuestos'!M31*$I278)&gt;0,'01_Supuestos'!$F$15,0)))-($J278*'01_Supuestos'!M33)))*'01_Supuestos'!$F$16)</f>
        <v/>
      </c>
      <c r="AE278" s="109">
        <f>0</f>
        <v/>
      </c>
      <c r="AF278" s="109">
        <f>IF(S278&gt;R278,"Appraisal+Decision",IF(S278&lt;R278,"Develop Now","Indiferente"))</f>
        <v/>
      </c>
    </row>
    <row r="279">
      <c r="A279" t="n">
        <v>249</v>
      </c>
      <c r="B279" s="53">
        <f>RAND()</f>
        <v/>
      </c>
      <c r="C279" s="53">
        <f>RAND()</f>
        <v/>
      </c>
      <c r="D279" s="53">
        <f>RAND()</f>
        <v/>
      </c>
      <c r="E279" s="53">
        <f>RAND()</f>
        <v/>
      </c>
      <c r="F279" s="53">
        <f>RAND()</f>
        <v/>
      </c>
      <c r="G279" s="53">
        <f>RAND()</f>
        <v/>
      </c>
      <c r="H279" s="109">
        <f>IF(B279&lt;($B$11-$B$10)/($B$12-$B$10), $B$10+SQRT(B279*($B$11-$B$10)*($B$12-$B$10)), $B$12-SQRT((1-B279)*($B$12-$B$11)*($B$12-$B$10)))</f>
        <v/>
      </c>
      <c r="I279" s="53">
        <f>MAX(0.1,NORMINV(C279,$B$13,$B$14))</f>
        <v/>
      </c>
      <c r="J279" s="109">
        <f>'01_Supuestos'!$F$13*MAX(0.65,NORMINV(D279,1,$B$15))</f>
        <v/>
      </c>
      <c r="K279" s="109">
        <f>'01_Supuestos'!$F$14*MAX(0.6,NORMINV(E279,1,$B$16))</f>
        <v/>
      </c>
      <c r="L279" s="109">
        <f>--(F279&lt;=$B$5)</f>
        <v/>
      </c>
      <c r="M279" s="109">
        <f>IF(L279=1, IF(G279&lt;=$B$6, "+", "-"), IF(G279&lt;=(1-$B$7), "+", "-"))</f>
        <v/>
      </c>
      <c r="N279" s="110">
        <f>IF(M279="+",'05_Bayes_Arbol'!$B$16,'05_Bayes_Arbol'!$B$17)</f>
        <v/>
      </c>
      <c r="O279" s="109">
        <f>SUMPRODUCT(T279:AD279,'01_Supuestos'!$C$34:$M$34)</f>
        <v/>
      </c>
      <c r="P279" s="109">
        <f>N279*O279 + (1-N279)*$B$9</f>
        <v/>
      </c>
      <c r="Q279" s="109">
        <f>--(P279&gt;0)</f>
        <v/>
      </c>
      <c r="R279" s="109">
        <f>IF(L279=1,O279,$B$9)</f>
        <v/>
      </c>
      <c r="S279" s="109">
        <f>-$B$8 + IF(Q279=1, IF(L279=1,O279,$B$9), 0)</f>
        <v/>
      </c>
      <c r="T279" s="109">
        <f>((('01_Supuestos'!C31*$I279)*'01_Supuestos'!$F$11*($H279-'01_Supuestos'!$F$9))-((('01_Supuestos'!C31*$I279)*'01_Supuestos'!$F$11*($H279-'01_Supuestos'!$F$9))*'01_Supuestos'!$F$12)-(('01_Supuestos'!C31*$I279)*'01_Supuestos'!$F$11*$K279)-(IF(('01_Supuestos'!C31*$I279)&gt;0,'01_Supuestos'!$F$15,0)))-((('01_Supuestos'!C31*$I279)*'01_Supuestos'!$F$11*($H279-'01_Supuestos'!$F$9))*'01_Supuestos'!$F$18)-($J279*'01_Supuestos'!C32)-(IF('01_Supuestos'!C30=MAX('01_Supuestos'!$C$30:$M$30),'01_Supuestos'!$F$19,0))-(MAX(0,(((('01_Supuestos'!C31*$I279)*'01_Supuestos'!$F$11*($H279-'01_Supuestos'!$F$9))-((('01_Supuestos'!C31*$I279)*'01_Supuestos'!$F$11*($H279-'01_Supuestos'!$F$9))*'01_Supuestos'!$F$12)-(('01_Supuestos'!C31*$I279)*'01_Supuestos'!$F$11*$K279)-(IF(('01_Supuestos'!C31*$I279)&gt;0,'01_Supuestos'!$F$15,0)))-($J279*'01_Supuestos'!C33)))*'01_Supuestos'!$F$16)</f>
        <v/>
      </c>
      <c r="U279" s="109">
        <f>((('01_Supuestos'!D31*$I279)*'01_Supuestos'!$F$11*($H279-'01_Supuestos'!$F$9))-((('01_Supuestos'!D31*$I279)*'01_Supuestos'!$F$11*($H279-'01_Supuestos'!$F$9))*'01_Supuestos'!$F$12)-(('01_Supuestos'!D31*$I279)*'01_Supuestos'!$F$11*$K279)-(IF(('01_Supuestos'!D31*$I279)&gt;0,'01_Supuestos'!$F$15,0)))-((('01_Supuestos'!D31*$I279)*'01_Supuestos'!$F$11*($H279-'01_Supuestos'!$F$9))*'01_Supuestos'!$F$18)-($J279*'01_Supuestos'!D32)-(IF('01_Supuestos'!D30=MAX('01_Supuestos'!$C$30:$M$30),'01_Supuestos'!$F$19,0))-(MAX(0,(((('01_Supuestos'!D31*$I279)*'01_Supuestos'!$F$11*($H279-'01_Supuestos'!$F$9))-((('01_Supuestos'!D31*$I279)*'01_Supuestos'!$F$11*($H279-'01_Supuestos'!$F$9))*'01_Supuestos'!$F$12)-(('01_Supuestos'!D31*$I279)*'01_Supuestos'!$F$11*$K279)-(IF(('01_Supuestos'!D31*$I279)&gt;0,'01_Supuestos'!$F$15,0)))-($J279*'01_Supuestos'!D33)))*'01_Supuestos'!$F$16)</f>
        <v/>
      </c>
      <c r="V279" s="109">
        <f>((('01_Supuestos'!E31*$I279)*'01_Supuestos'!$F$11*($H279-'01_Supuestos'!$F$9))-((('01_Supuestos'!E31*$I279)*'01_Supuestos'!$F$11*($H279-'01_Supuestos'!$F$9))*'01_Supuestos'!$F$12)-(('01_Supuestos'!E31*$I279)*'01_Supuestos'!$F$11*$K279)-(IF(('01_Supuestos'!E31*$I279)&gt;0,'01_Supuestos'!$F$15,0)))-((('01_Supuestos'!E31*$I279)*'01_Supuestos'!$F$11*($H279-'01_Supuestos'!$F$9))*'01_Supuestos'!$F$18)-($J279*'01_Supuestos'!E32)-(IF('01_Supuestos'!E30=MAX('01_Supuestos'!$C$30:$M$30),'01_Supuestos'!$F$19,0))-(MAX(0,(((('01_Supuestos'!E31*$I279)*'01_Supuestos'!$F$11*($H279-'01_Supuestos'!$F$9))-((('01_Supuestos'!E31*$I279)*'01_Supuestos'!$F$11*($H279-'01_Supuestos'!$F$9))*'01_Supuestos'!$F$12)-(('01_Supuestos'!E31*$I279)*'01_Supuestos'!$F$11*$K279)-(IF(('01_Supuestos'!E31*$I279)&gt;0,'01_Supuestos'!$F$15,0)))-($J279*'01_Supuestos'!E33)))*'01_Supuestos'!$F$16)</f>
        <v/>
      </c>
      <c r="W279" s="109">
        <f>((('01_Supuestos'!F31*$I279)*'01_Supuestos'!$F$11*($H279-'01_Supuestos'!$F$9))-((('01_Supuestos'!F31*$I279)*'01_Supuestos'!$F$11*($H279-'01_Supuestos'!$F$9))*'01_Supuestos'!$F$12)-(('01_Supuestos'!F31*$I279)*'01_Supuestos'!$F$11*$K279)-(IF(('01_Supuestos'!F31*$I279)&gt;0,'01_Supuestos'!$F$15,0)))-((('01_Supuestos'!F31*$I279)*'01_Supuestos'!$F$11*($H279-'01_Supuestos'!$F$9))*'01_Supuestos'!$F$18)-($J279*'01_Supuestos'!F32)-(IF('01_Supuestos'!F30=MAX('01_Supuestos'!$C$30:$M$30),'01_Supuestos'!$F$19,0))-(MAX(0,(((('01_Supuestos'!F31*$I279)*'01_Supuestos'!$F$11*($H279-'01_Supuestos'!$F$9))-((('01_Supuestos'!F31*$I279)*'01_Supuestos'!$F$11*($H279-'01_Supuestos'!$F$9))*'01_Supuestos'!$F$12)-(('01_Supuestos'!F31*$I279)*'01_Supuestos'!$F$11*$K279)-(IF(('01_Supuestos'!F31*$I279)&gt;0,'01_Supuestos'!$F$15,0)))-($J279*'01_Supuestos'!F33)))*'01_Supuestos'!$F$16)</f>
        <v/>
      </c>
      <c r="X279" s="109">
        <f>((('01_Supuestos'!G31*$I279)*'01_Supuestos'!$F$11*($H279-'01_Supuestos'!$F$9))-((('01_Supuestos'!G31*$I279)*'01_Supuestos'!$F$11*($H279-'01_Supuestos'!$F$9))*'01_Supuestos'!$F$12)-(('01_Supuestos'!G31*$I279)*'01_Supuestos'!$F$11*$K279)-(IF(('01_Supuestos'!G31*$I279)&gt;0,'01_Supuestos'!$F$15,0)))-((('01_Supuestos'!G31*$I279)*'01_Supuestos'!$F$11*($H279-'01_Supuestos'!$F$9))*'01_Supuestos'!$F$18)-($J279*'01_Supuestos'!G32)-(IF('01_Supuestos'!G30=MAX('01_Supuestos'!$C$30:$M$30),'01_Supuestos'!$F$19,0))-(MAX(0,(((('01_Supuestos'!G31*$I279)*'01_Supuestos'!$F$11*($H279-'01_Supuestos'!$F$9))-((('01_Supuestos'!G31*$I279)*'01_Supuestos'!$F$11*($H279-'01_Supuestos'!$F$9))*'01_Supuestos'!$F$12)-(('01_Supuestos'!G31*$I279)*'01_Supuestos'!$F$11*$K279)-(IF(('01_Supuestos'!G31*$I279)&gt;0,'01_Supuestos'!$F$15,0)))-($J279*'01_Supuestos'!G33)))*'01_Supuestos'!$F$16)</f>
        <v/>
      </c>
      <c r="Y279" s="109">
        <f>((('01_Supuestos'!H31*$I279)*'01_Supuestos'!$F$11*($H279-'01_Supuestos'!$F$9))-((('01_Supuestos'!H31*$I279)*'01_Supuestos'!$F$11*($H279-'01_Supuestos'!$F$9))*'01_Supuestos'!$F$12)-(('01_Supuestos'!H31*$I279)*'01_Supuestos'!$F$11*$K279)-(IF(('01_Supuestos'!H31*$I279)&gt;0,'01_Supuestos'!$F$15,0)))-((('01_Supuestos'!H31*$I279)*'01_Supuestos'!$F$11*($H279-'01_Supuestos'!$F$9))*'01_Supuestos'!$F$18)-($J279*'01_Supuestos'!H32)-(IF('01_Supuestos'!H30=MAX('01_Supuestos'!$C$30:$M$30),'01_Supuestos'!$F$19,0))-(MAX(0,(((('01_Supuestos'!H31*$I279)*'01_Supuestos'!$F$11*($H279-'01_Supuestos'!$F$9))-((('01_Supuestos'!H31*$I279)*'01_Supuestos'!$F$11*($H279-'01_Supuestos'!$F$9))*'01_Supuestos'!$F$12)-(('01_Supuestos'!H31*$I279)*'01_Supuestos'!$F$11*$K279)-(IF(('01_Supuestos'!H31*$I279)&gt;0,'01_Supuestos'!$F$15,0)))-($J279*'01_Supuestos'!H33)))*'01_Supuestos'!$F$16)</f>
        <v/>
      </c>
      <c r="Z279" s="109">
        <f>((('01_Supuestos'!I31*$I279)*'01_Supuestos'!$F$11*($H279-'01_Supuestos'!$F$9))-((('01_Supuestos'!I31*$I279)*'01_Supuestos'!$F$11*($H279-'01_Supuestos'!$F$9))*'01_Supuestos'!$F$12)-(('01_Supuestos'!I31*$I279)*'01_Supuestos'!$F$11*$K279)-(IF(('01_Supuestos'!I31*$I279)&gt;0,'01_Supuestos'!$F$15,0)))-((('01_Supuestos'!I31*$I279)*'01_Supuestos'!$F$11*($H279-'01_Supuestos'!$F$9))*'01_Supuestos'!$F$18)-($J279*'01_Supuestos'!I32)-(IF('01_Supuestos'!I30=MAX('01_Supuestos'!$C$30:$M$30),'01_Supuestos'!$F$19,0))-(MAX(0,(((('01_Supuestos'!I31*$I279)*'01_Supuestos'!$F$11*($H279-'01_Supuestos'!$F$9))-((('01_Supuestos'!I31*$I279)*'01_Supuestos'!$F$11*($H279-'01_Supuestos'!$F$9))*'01_Supuestos'!$F$12)-(('01_Supuestos'!I31*$I279)*'01_Supuestos'!$F$11*$K279)-(IF(('01_Supuestos'!I31*$I279)&gt;0,'01_Supuestos'!$F$15,0)))-($J279*'01_Supuestos'!I33)))*'01_Supuestos'!$F$16)</f>
        <v/>
      </c>
      <c r="AA279" s="109">
        <f>((('01_Supuestos'!J31*$I279)*'01_Supuestos'!$F$11*($H279-'01_Supuestos'!$F$9))-((('01_Supuestos'!J31*$I279)*'01_Supuestos'!$F$11*($H279-'01_Supuestos'!$F$9))*'01_Supuestos'!$F$12)-(('01_Supuestos'!J31*$I279)*'01_Supuestos'!$F$11*$K279)-(IF(('01_Supuestos'!J31*$I279)&gt;0,'01_Supuestos'!$F$15,0)))-((('01_Supuestos'!J31*$I279)*'01_Supuestos'!$F$11*($H279-'01_Supuestos'!$F$9))*'01_Supuestos'!$F$18)-($J279*'01_Supuestos'!J32)-(IF('01_Supuestos'!J30=MAX('01_Supuestos'!$C$30:$M$30),'01_Supuestos'!$F$19,0))-(MAX(0,(((('01_Supuestos'!J31*$I279)*'01_Supuestos'!$F$11*($H279-'01_Supuestos'!$F$9))-((('01_Supuestos'!J31*$I279)*'01_Supuestos'!$F$11*($H279-'01_Supuestos'!$F$9))*'01_Supuestos'!$F$12)-(('01_Supuestos'!J31*$I279)*'01_Supuestos'!$F$11*$K279)-(IF(('01_Supuestos'!J31*$I279)&gt;0,'01_Supuestos'!$F$15,0)))-($J279*'01_Supuestos'!J33)))*'01_Supuestos'!$F$16)</f>
        <v/>
      </c>
      <c r="AB279" s="109">
        <f>((('01_Supuestos'!K31*$I279)*'01_Supuestos'!$F$11*($H279-'01_Supuestos'!$F$9))-((('01_Supuestos'!K31*$I279)*'01_Supuestos'!$F$11*($H279-'01_Supuestos'!$F$9))*'01_Supuestos'!$F$12)-(('01_Supuestos'!K31*$I279)*'01_Supuestos'!$F$11*$K279)-(IF(('01_Supuestos'!K31*$I279)&gt;0,'01_Supuestos'!$F$15,0)))-((('01_Supuestos'!K31*$I279)*'01_Supuestos'!$F$11*($H279-'01_Supuestos'!$F$9))*'01_Supuestos'!$F$18)-($J279*'01_Supuestos'!K32)-(IF('01_Supuestos'!K30=MAX('01_Supuestos'!$C$30:$M$30),'01_Supuestos'!$F$19,0))-(MAX(0,(((('01_Supuestos'!K31*$I279)*'01_Supuestos'!$F$11*($H279-'01_Supuestos'!$F$9))-((('01_Supuestos'!K31*$I279)*'01_Supuestos'!$F$11*($H279-'01_Supuestos'!$F$9))*'01_Supuestos'!$F$12)-(('01_Supuestos'!K31*$I279)*'01_Supuestos'!$F$11*$K279)-(IF(('01_Supuestos'!K31*$I279)&gt;0,'01_Supuestos'!$F$15,0)))-($J279*'01_Supuestos'!K33)))*'01_Supuestos'!$F$16)</f>
        <v/>
      </c>
      <c r="AC279" s="109">
        <f>((('01_Supuestos'!L31*$I279)*'01_Supuestos'!$F$11*($H279-'01_Supuestos'!$F$9))-((('01_Supuestos'!L31*$I279)*'01_Supuestos'!$F$11*($H279-'01_Supuestos'!$F$9))*'01_Supuestos'!$F$12)-(('01_Supuestos'!L31*$I279)*'01_Supuestos'!$F$11*$K279)-(IF(('01_Supuestos'!L31*$I279)&gt;0,'01_Supuestos'!$F$15,0)))-((('01_Supuestos'!L31*$I279)*'01_Supuestos'!$F$11*($H279-'01_Supuestos'!$F$9))*'01_Supuestos'!$F$18)-($J279*'01_Supuestos'!L32)-(IF('01_Supuestos'!L30=MAX('01_Supuestos'!$C$30:$M$30),'01_Supuestos'!$F$19,0))-(MAX(0,(((('01_Supuestos'!L31*$I279)*'01_Supuestos'!$F$11*($H279-'01_Supuestos'!$F$9))-((('01_Supuestos'!L31*$I279)*'01_Supuestos'!$F$11*($H279-'01_Supuestos'!$F$9))*'01_Supuestos'!$F$12)-(('01_Supuestos'!L31*$I279)*'01_Supuestos'!$F$11*$K279)-(IF(('01_Supuestos'!L31*$I279)&gt;0,'01_Supuestos'!$F$15,0)))-($J279*'01_Supuestos'!L33)))*'01_Supuestos'!$F$16)</f>
        <v/>
      </c>
      <c r="AD279" s="109">
        <f>((('01_Supuestos'!M31*$I279)*'01_Supuestos'!$F$11*($H279-'01_Supuestos'!$F$9))-((('01_Supuestos'!M31*$I279)*'01_Supuestos'!$F$11*($H279-'01_Supuestos'!$F$9))*'01_Supuestos'!$F$12)-(('01_Supuestos'!M31*$I279)*'01_Supuestos'!$F$11*$K279)-(IF(('01_Supuestos'!M31*$I279)&gt;0,'01_Supuestos'!$F$15,0)))-((('01_Supuestos'!M31*$I279)*'01_Supuestos'!$F$11*($H279-'01_Supuestos'!$F$9))*'01_Supuestos'!$F$18)-($J279*'01_Supuestos'!M32)-(IF('01_Supuestos'!M30=MAX('01_Supuestos'!$C$30:$M$30),'01_Supuestos'!$F$19,0))-(MAX(0,(((('01_Supuestos'!M31*$I279)*'01_Supuestos'!$F$11*($H279-'01_Supuestos'!$F$9))-((('01_Supuestos'!M31*$I279)*'01_Supuestos'!$F$11*($H279-'01_Supuestos'!$F$9))*'01_Supuestos'!$F$12)-(('01_Supuestos'!M31*$I279)*'01_Supuestos'!$F$11*$K279)-(IF(('01_Supuestos'!M31*$I279)&gt;0,'01_Supuestos'!$F$15,0)))-($J279*'01_Supuestos'!M33)))*'01_Supuestos'!$F$16)</f>
        <v/>
      </c>
      <c r="AE279" s="109">
        <f>0</f>
        <v/>
      </c>
      <c r="AF279" s="109">
        <f>IF(S279&gt;R279,"Appraisal+Decision",IF(S279&lt;R279,"Develop Now","Indiferente"))</f>
        <v/>
      </c>
    </row>
    <row r="280">
      <c r="A280" t="n">
        <v>250</v>
      </c>
      <c r="B280" s="53">
        <f>RAND()</f>
        <v/>
      </c>
      <c r="C280" s="53">
        <f>RAND()</f>
        <v/>
      </c>
      <c r="D280" s="53">
        <f>RAND()</f>
        <v/>
      </c>
      <c r="E280" s="53">
        <f>RAND()</f>
        <v/>
      </c>
      <c r="F280" s="53">
        <f>RAND()</f>
        <v/>
      </c>
      <c r="G280" s="53">
        <f>RAND()</f>
        <v/>
      </c>
      <c r="H280" s="109">
        <f>IF(B280&lt;($B$11-$B$10)/($B$12-$B$10), $B$10+SQRT(B280*($B$11-$B$10)*($B$12-$B$10)), $B$12-SQRT((1-B280)*($B$12-$B$11)*($B$12-$B$10)))</f>
        <v/>
      </c>
      <c r="I280" s="53">
        <f>MAX(0.1,NORMINV(C280,$B$13,$B$14))</f>
        <v/>
      </c>
      <c r="J280" s="109">
        <f>'01_Supuestos'!$F$13*MAX(0.65,NORMINV(D280,1,$B$15))</f>
        <v/>
      </c>
      <c r="K280" s="109">
        <f>'01_Supuestos'!$F$14*MAX(0.6,NORMINV(E280,1,$B$16))</f>
        <v/>
      </c>
      <c r="L280" s="109">
        <f>--(F280&lt;=$B$5)</f>
        <v/>
      </c>
      <c r="M280" s="109">
        <f>IF(L280=1, IF(G280&lt;=$B$6, "+", "-"), IF(G280&lt;=(1-$B$7), "+", "-"))</f>
        <v/>
      </c>
      <c r="N280" s="110">
        <f>IF(M280="+",'05_Bayes_Arbol'!$B$16,'05_Bayes_Arbol'!$B$17)</f>
        <v/>
      </c>
      <c r="O280" s="109">
        <f>SUMPRODUCT(T280:AD280,'01_Supuestos'!$C$34:$M$34)</f>
        <v/>
      </c>
      <c r="P280" s="109">
        <f>N280*O280 + (1-N280)*$B$9</f>
        <v/>
      </c>
      <c r="Q280" s="109">
        <f>--(P280&gt;0)</f>
        <v/>
      </c>
      <c r="R280" s="109">
        <f>IF(L280=1,O280,$B$9)</f>
        <v/>
      </c>
      <c r="S280" s="109">
        <f>-$B$8 + IF(Q280=1, IF(L280=1,O280,$B$9), 0)</f>
        <v/>
      </c>
      <c r="T280" s="109">
        <f>((('01_Supuestos'!C31*$I280)*'01_Supuestos'!$F$11*($H280-'01_Supuestos'!$F$9))-((('01_Supuestos'!C31*$I280)*'01_Supuestos'!$F$11*($H280-'01_Supuestos'!$F$9))*'01_Supuestos'!$F$12)-(('01_Supuestos'!C31*$I280)*'01_Supuestos'!$F$11*$K280)-(IF(('01_Supuestos'!C31*$I280)&gt;0,'01_Supuestos'!$F$15,0)))-((('01_Supuestos'!C31*$I280)*'01_Supuestos'!$F$11*($H280-'01_Supuestos'!$F$9))*'01_Supuestos'!$F$18)-($J280*'01_Supuestos'!C32)-(IF('01_Supuestos'!C30=MAX('01_Supuestos'!$C$30:$M$30),'01_Supuestos'!$F$19,0))-(MAX(0,(((('01_Supuestos'!C31*$I280)*'01_Supuestos'!$F$11*($H280-'01_Supuestos'!$F$9))-((('01_Supuestos'!C31*$I280)*'01_Supuestos'!$F$11*($H280-'01_Supuestos'!$F$9))*'01_Supuestos'!$F$12)-(('01_Supuestos'!C31*$I280)*'01_Supuestos'!$F$11*$K280)-(IF(('01_Supuestos'!C31*$I280)&gt;0,'01_Supuestos'!$F$15,0)))-($J280*'01_Supuestos'!C33)))*'01_Supuestos'!$F$16)</f>
        <v/>
      </c>
      <c r="U280" s="109">
        <f>((('01_Supuestos'!D31*$I280)*'01_Supuestos'!$F$11*($H280-'01_Supuestos'!$F$9))-((('01_Supuestos'!D31*$I280)*'01_Supuestos'!$F$11*($H280-'01_Supuestos'!$F$9))*'01_Supuestos'!$F$12)-(('01_Supuestos'!D31*$I280)*'01_Supuestos'!$F$11*$K280)-(IF(('01_Supuestos'!D31*$I280)&gt;0,'01_Supuestos'!$F$15,0)))-((('01_Supuestos'!D31*$I280)*'01_Supuestos'!$F$11*($H280-'01_Supuestos'!$F$9))*'01_Supuestos'!$F$18)-($J280*'01_Supuestos'!D32)-(IF('01_Supuestos'!D30=MAX('01_Supuestos'!$C$30:$M$30),'01_Supuestos'!$F$19,0))-(MAX(0,(((('01_Supuestos'!D31*$I280)*'01_Supuestos'!$F$11*($H280-'01_Supuestos'!$F$9))-((('01_Supuestos'!D31*$I280)*'01_Supuestos'!$F$11*($H280-'01_Supuestos'!$F$9))*'01_Supuestos'!$F$12)-(('01_Supuestos'!D31*$I280)*'01_Supuestos'!$F$11*$K280)-(IF(('01_Supuestos'!D31*$I280)&gt;0,'01_Supuestos'!$F$15,0)))-($J280*'01_Supuestos'!D33)))*'01_Supuestos'!$F$16)</f>
        <v/>
      </c>
      <c r="V280" s="109">
        <f>((('01_Supuestos'!E31*$I280)*'01_Supuestos'!$F$11*($H280-'01_Supuestos'!$F$9))-((('01_Supuestos'!E31*$I280)*'01_Supuestos'!$F$11*($H280-'01_Supuestos'!$F$9))*'01_Supuestos'!$F$12)-(('01_Supuestos'!E31*$I280)*'01_Supuestos'!$F$11*$K280)-(IF(('01_Supuestos'!E31*$I280)&gt;0,'01_Supuestos'!$F$15,0)))-((('01_Supuestos'!E31*$I280)*'01_Supuestos'!$F$11*($H280-'01_Supuestos'!$F$9))*'01_Supuestos'!$F$18)-($J280*'01_Supuestos'!E32)-(IF('01_Supuestos'!E30=MAX('01_Supuestos'!$C$30:$M$30),'01_Supuestos'!$F$19,0))-(MAX(0,(((('01_Supuestos'!E31*$I280)*'01_Supuestos'!$F$11*($H280-'01_Supuestos'!$F$9))-((('01_Supuestos'!E31*$I280)*'01_Supuestos'!$F$11*($H280-'01_Supuestos'!$F$9))*'01_Supuestos'!$F$12)-(('01_Supuestos'!E31*$I280)*'01_Supuestos'!$F$11*$K280)-(IF(('01_Supuestos'!E31*$I280)&gt;0,'01_Supuestos'!$F$15,0)))-($J280*'01_Supuestos'!E33)))*'01_Supuestos'!$F$16)</f>
        <v/>
      </c>
      <c r="W280" s="109">
        <f>((('01_Supuestos'!F31*$I280)*'01_Supuestos'!$F$11*($H280-'01_Supuestos'!$F$9))-((('01_Supuestos'!F31*$I280)*'01_Supuestos'!$F$11*($H280-'01_Supuestos'!$F$9))*'01_Supuestos'!$F$12)-(('01_Supuestos'!F31*$I280)*'01_Supuestos'!$F$11*$K280)-(IF(('01_Supuestos'!F31*$I280)&gt;0,'01_Supuestos'!$F$15,0)))-((('01_Supuestos'!F31*$I280)*'01_Supuestos'!$F$11*($H280-'01_Supuestos'!$F$9))*'01_Supuestos'!$F$18)-($J280*'01_Supuestos'!F32)-(IF('01_Supuestos'!F30=MAX('01_Supuestos'!$C$30:$M$30),'01_Supuestos'!$F$19,0))-(MAX(0,(((('01_Supuestos'!F31*$I280)*'01_Supuestos'!$F$11*($H280-'01_Supuestos'!$F$9))-((('01_Supuestos'!F31*$I280)*'01_Supuestos'!$F$11*($H280-'01_Supuestos'!$F$9))*'01_Supuestos'!$F$12)-(('01_Supuestos'!F31*$I280)*'01_Supuestos'!$F$11*$K280)-(IF(('01_Supuestos'!F31*$I280)&gt;0,'01_Supuestos'!$F$15,0)))-($J280*'01_Supuestos'!F33)))*'01_Supuestos'!$F$16)</f>
        <v/>
      </c>
      <c r="X280" s="109">
        <f>((('01_Supuestos'!G31*$I280)*'01_Supuestos'!$F$11*($H280-'01_Supuestos'!$F$9))-((('01_Supuestos'!G31*$I280)*'01_Supuestos'!$F$11*($H280-'01_Supuestos'!$F$9))*'01_Supuestos'!$F$12)-(('01_Supuestos'!G31*$I280)*'01_Supuestos'!$F$11*$K280)-(IF(('01_Supuestos'!G31*$I280)&gt;0,'01_Supuestos'!$F$15,0)))-((('01_Supuestos'!G31*$I280)*'01_Supuestos'!$F$11*($H280-'01_Supuestos'!$F$9))*'01_Supuestos'!$F$18)-($J280*'01_Supuestos'!G32)-(IF('01_Supuestos'!G30=MAX('01_Supuestos'!$C$30:$M$30),'01_Supuestos'!$F$19,0))-(MAX(0,(((('01_Supuestos'!G31*$I280)*'01_Supuestos'!$F$11*($H280-'01_Supuestos'!$F$9))-((('01_Supuestos'!G31*$I280)*'01_Supuestos'!$F$11*($H280-'01_Supuestos'!$F$9))*'01_Supuestos'!$F$12)-(('01_Supuestos'!G31*$I280)*'01_Supuestos'!$F$11*$K280)-(IF(('01_Supuestos'!G31*$I280)&gt;0,'01_Supuestos'!$F$15,0)))-($J280*'01_Supuestos'!G33)))*'01_Supuestos'!$F$16)</f>
        <v/>
      </c>
      <c r="Y280" s="109">
        <f>((('01_Supuestos'!H31*$I280)*'01_Supuestos'!$F$11*($H280-'01_Supuestos'!$F$9))-((('01_Supuestos'!H31*$I280)*'01_Supuestos'!$F$11*($H280-'01_Supuestos'!$F$9))*'01_Supuestos'!$F$12)-(('01_Supuestos'!H31*$I280)*'01_Supuestos'!$F$11*$K280)-(IF(('01_Supuestos'!H31*$I280)&gt;0,'01_Supuestos'!$F$15,0)))-((('01_Supuestos'!H31*$I280)*'01_Supuestos'!$F$11*($H280-'01_Supuestos'!$F$9))*'01_Supuestos'!$F$18)-($J280*'01_Supuestos'!H32)-(IF('01_Supuestos'!H30=MAX('01_Supuestos'!$C$30:$M$30),'01_Supuestos'!$F$19,0))-(MAX(0,(((('01_Supuestos'!H31*$I280)*'01_Supuestos'!$F$11*($H280-'01_Supuestos'!$F$9))-((('01_Supuestos'!H31*$I280)*'01_Supuestos'!$F$11*($H280-'01_Supuestos'!$F$9))*'01_Supuestos'!$F$12)-(('01_Supuestos'!H31*$I280)*'01_Supuestos'!$F$11*$K280)-(IF(('01_Supuestos'!H31*$I280)&gt;0,'01_Supuestos'!$F$15,0)))-($J280*'01_Supuestos'!H33)))*'01_Supuestos'!$F$16)</f>
        <v/>
      </c>
      <c r="Z280" s="109">
        <f>((('01_Supuestos'!I31*$I280)*'01_Supuestos'!$F$11*($H280-'01_Supuestos'!$F$9))-((('01_Supuestos'!I31*$I280)*'01_Supuestos'!$F$11*($H280-'01_Supuestos'!$F$9))*'01_Supuestos'!$F$12)-(('01_Supuestos'!I31*$I280)*'01_Supuestos'!$F$11*$K280)-(IF(('01_Supuestos'!I31*$I280)&gt;0,'01_Supuestos'!$F$15,0)))-((('01_Supuestos'!I31*$I280)*'01_Supuestos'!$F$11*($H280-'01_Supuestos'!$F$9))*'01_Supuestos'!$F$18)-($J280*'01_Supuestos'!I32)-(IF('01_Supuestos'!I30=MAX('01_Supuestos'!$C$30:$M$30),'01_Supuestos'!$F$19,0))-(MAX(0,(((('01_Supuestos'!I31*$I280)*'01_Supuestos'!$F$11*($H280-'01_Supuestos'!$F$9))-((('01_Supuestos'!I31*$I280)*'01_Supuestos'!$F$11*($H280-'01_Supuestos'!$F$9))*'01_Supuestos'!$F$12)-(('01_Supuestos'!I31*$I280)*'01_Supuestos'!$F$11*$K280)-(IF(('01_Supuestos'!I31*$I280)&gt;0,'01_Supuestos'!$F$15,0)))-($J280*'01_Supuestos'!I33)))*'01_Supuestos'!$F$16)</f>
        <v/>
      </c>
      <c r="AA280" s="109">
        <f>((('01_Supuestos'!J31*$I280)*'01_Supuestos'!$F$11*($H280-'01_Supuestos'!$F$9))-((('01_Supuestos'!J31*$I280)*'01_Supuestos'!$F$11*($H280-'01_Supuestos'!$F$9))*'01_Supuestos'!$F$12)-(('01_Supuestos'!J31*$I280)*'01_Supuestos'!$F$11*$K280)-(IF(('01_Supuestos'!J31*$I280)&gt;0,'01_Supuestos'!$F$15,0)))-((('01_Supuestos'!J31*$I280)*'01_Supuestos'!$F$11*($H280-'01_Supuestos'!$F$9))*'01_Supuestos'!$F$18)-($J280*'01_Supuestos'!J32)-(IF('01_Supuestos'!J30=MAX('01_Supuestos'!$C$30:$M$30),'01_Supuestos'!$F$19,0))-(MAX(0,(((('01_Supuestos'!J31*$I280)*'01_Supuestos'!$F$11*($H280-'01_Supuestos'!$F$9))-((('01_Supuestos'!J31*$I280)*'01_Supuestos'!$F$11*($H280-'01_Supuestos'!$F$9))*'01_Supuestos'!$F$12)-(('01_Supuestos'!J31*$I280)*'01_Supuestos'!$F$11*$K280)-(IF(('01_Supuestos'!J31*$I280)&gt;0,'01_Supuestos'!$F$15,0)))-($J280*'01_Supuestos'!J33)))*'01_Supuestos'!$F$16)</f>
        <v/>
      </c>
      <c r="AB280" s="109">
        <f>((('01_Supuestos'!K31*$I280)*'01_Supuestos'!$F$11*($H280-'01_Supuestos'!$F$9))-((('01_Supuestos'!K31*$I280)*'01_Supuestos'!$F$11*($H280-'01_Supuestos'!$F$9))*'01_Supuestos'!$F$12)-(('01_Supuestos'!K31*$I280)*'01_Supuestos'!$F$11*$K280)-(IF(('01_Supuestos'!K31*$I280)&gt;0,'01_Supuestos'!$F$15,0)))-((('01_Supuestos'!K31*$I280)*'01_Supuestos'!$F$11*($H280-'01_Supuestos'!$F$9))*'01_Supuestos'!$F$18)-($J280*'01_Supuestos'!K32)-(IF('01_Supuestos'!K30=MAX('01_Supuestos'!$C$30:$M$30),'01_Supuestos'!$F$19,0))-(MAX(0,(((('01_Supuestos'!K31*$I280)*'01_Supuestos'!$F$11*($H280-'01_Supuestos'!$F$9))-((('01_Supuestos'!K31*$I280)*'01_Supuestos'!$F$11*($H280-'01_Supuestos'!$F$9))*'01_Supuestos'!$F$12)-(('01_Supuestos'!K31*$I280)*'01_Supuestos'!$F$11*$K280)-(IF(('01_Supuestos'!K31*$I280)&gt;0,'01_Supuestos'!$F$15,0)))-($J280*'01_Supuestos'!K33)))*'01_Supuestos'!$F$16)</f>
        <v/>
      </c>
      <c r="AC280" s="109">
        <f>((('01_Supuestos'!L31*$I280)*'01_Supuestos'!$F$11*($H280-'01_Supuestos'!$F$9))-((('01_Supuestos'!L31*$I280)*'01_Supuestos'!$F$11*($H280-'01_Supuestos'!$F$9))*'01_Supuestos'!$F$12)-(('01_Supuestos'!L31*$I280)*'01_Supuestos'!$F$11*$K280)-(IF(('01_Supuestos'!L31*$I280)&gt;0,'01_Supuestos'!$F$15,0)))-((('01_Supuestos'!L31*$I280)*'01_Supuestos'!$F$11*($H280-'01_Supuestos'!$F$9))*'01_Supuestos'!$F$18)-($J280*'01_Supuestos'!L32)-(IF('01_Supuestos'!L30=MAX('01_Supuestos'!$C$30:$M$30),'01_Supuestos'!$F$19,0))-(MAX(0,(((('01_Supuestos'!L31*$I280)*'01_Supuestos'!$F$11*($H280-'01_Supuestos'!$F$9))-((('01_Supuestos'!L31*$I280)*'01_Supuestos'!$F$11*($H280-'01_Supuestos'!$F$9))*'01_Supuestos'!$F$12)-(('01_Supuestos'!L31*$I280)*'01_Supuestos'!$F$11*$K280)-(IF(('01_Supuestos'!L31*$I280)&gt;0,'01_Supuestos'!$F$15,0)))-($J280*'01_Supuestos'!L33)))*'01_Supuestos'!$F$16)</f>
        <v/>
      </c>
      <c r="AD280" s="109">
        <f>((('01_Supuestos'!M31*$I280)*'01_Supuestos'!$F$11*($H280-'01_Supuestos'!$F$9))-((('01_Supuestos'!M31*$I280)*'01_Supuestos'!$F$11*($H280-'01_Supuestos'!$F$9))*'01_Supuestos'!$F$12)-(('01_Supuestos'!M31*$I280)*'01_Supuestos'!$F$11*$K280)-(IF(('01_Supuestos'!M31*$I280)&gt;0,'01_Supuestos'!$F$15,0)))-((('01_Supuestos'!M31*$I280)*'01_Supuestos'!$F$11*($H280-'01_Supuestos'!$F$9))*'01_Supuestos'!$F$18)-($J280*'01_Supuestos'!M32)-(IF('01_Supuestos'!M30=MAX('01_Supuestos'!$C$30:$M$30),'01_Supuestos'!$F$19,0))-(MAX(0,(((('01_Supuestos'!M31*$I280)*'01_Supuestos'!$F$11*($H280-'01_Supuestos'!$F$9))-((('01_Supuestos'!M31*$I280)*'01_Supuestos'!$F$11*($H280-'01_Supuestos'!$F$9))*'01_Supuestos'!$F$12)-(('01_Supuestos'!M31*$I280)*'01_Supuestos'!$F$11*$K280)-(IF(('01_Supuestos'!M31*$I280)&gt;0,'01_Supuestos'!$F$15,0)))-($J280*'01_Supuestos'!M33)))*'01_Supuestos'!$F$16)</f>
        <v/>
      </c>
      <c r="AE280" s="109">
        <f>0</f>
        <v/>
      </c>
      <c r="AF280" s="109">
        <f>IF(S280&gt;R280,"Appraisal+Decision",IF(S280&lt;R280,"Develop Now","Indiferente"))</f>
        <v/>
      </c>
    </row>
    <row r="281">
      <c r="A281" t="n">
        <v>251</v>
      </c>
      <c r="B281" s="53">
        <f>RAND()</f>
        <v/>
      </c>
      <c r="C281" s="53">
        <f>RAND()</f>
        <v/>
      </c>
      <c r="D281" s="53">
        <f>RAND()</f>
        <v/>
      </c>
      <c r="E281" s="53">
        <f>RAND()</f>
        <v/>
      </c>
      <c r="F281" s="53">
        <f>RAND()</f>
        <v/>
      </c>
      <c r="G281" s="53">
        <f>RAND()</f>
        <v/>
      </c>
      <c r="H281" s="109">
        <f>IF(B281&lt;($B$11-$B$10)/($B$12-$B$10), $B$10+SQRT(B281*($B$11-$B$10)*($B$12-$B$10)), $B$12-SQRT((1-B281)*($B$12-$B$11)*($B$12-$B$10)))</f>
        <v/>
      </c>
      <c r="I281" s="53">
        <f>MAX(0.1,NORMINV(C281,$B$13,$B$14))</f>
        <v/>
      </c>
      <c r="J281" s="109">
        <f>'01_Supuestos'!$F$13*MAX(0.65,NORMINV(D281,1,$B$15))</f>
        <v/>
      </c>
      <c r="K281" s="109">
        <f>'01_Supuestos'!$F$14*MAX(0.6,NORMINV(E281,1,$B$16))</f>
        <v/>
      </c>
      <c r="L281" s="109">
        <f>--(F281&lt;=$B$5)</f>
        <v/>
      </c>
      <c r="M281" s="109">
        <f>IF(L281=1, IF(G281&lt;=$B$6, "+", "-"), IF(G281&lt;=(1-$B$7), "+", "-"))</f>
        <v/>
      </c>
      <c r="N281" s="110">
        <f>IF(M281="+",'05_Bayes_Arbol'!$B$16,'05_Bayes_Arbol'!$B$17)</f>
        <v/>
      </c>
      <c r="O281" s="109">
        <f>SUMPRODUCT(T281:AD281,'01_Supuestos'!$C$34:$M$34)</f>
        <v/>
      </c>
      <c r="P281" s="109">
        <f>N281*O281 + (1-N281)*$B$9</f>
        <v/>
      </c>
      <c r="Q281" s="109">
        <f>--(P281&gt;0)</f>
        <v/>
      </c>
      <c r="R281" s="109">
        <f>IF(L281=1,O281,$B$9)</f>
        <v/>
      </c>
      <c r="S281" s="109">
        <f>-$B$8 + IF(Q281=1, IF(L281=1,O281,$B$9), 0)</f>
        <v/>
      </c>
      <c r="T281" s="109">
        <f>((('01_Supuestos'!C31*$I281)*'01_Supuestos'!$F$11*($H281-'01_Supuestos'!$F$9))-((('01_Supuestos'!C31*$I281)*'01_Supuestos'!$F$11*($H281-'01_Supuestos'!$F$9))*'01_Supuestos'!$F$12)-(('01_Supuestos'!C31*$I281)*'01_Supuestos'!$F$11*$K281)-(IF(('01_Supuestos'!C31*$I281)&gt;0,'01_Supuestos'!$F$15,0)))-((('01_Supuestos'!C31*$I281)*'01_Supuestos'!$F$11*($H281-'01_Supuestos'!$F$9))*'01_Supuestos'!$F$18)-($J281*'01_Supuestos'!C32)-(IF('01_Supuestos'!C30=MAX('01_Supuestos'!$C$30:$M$30),'01_Supuestos'!$F$19,0))-(MAX(0,(((('01_Supuestos'!C31*$I281)*'01_Supuestos'!$F$11*($H281-'01_Supuestos'!$F$9))-((('01_Supuestos'!C31*$I281)*'01_Supuestos'!$F$11*($H281-'01_Supuestos'!$F$9))*'01_Supuestos'!$F$12)-(('01_Supuestos'!C31*$I281)*'01_Supuestos'!$F$11*$K281)-(IF(('01_Supuestos'!C31*$I281)&gt;0,'01_Supuestos'!$F$15,0)))-($J281*'01_Supuestos'!C33)))*'01_Supuestos'!$F$16)</f>
        <v/>
      </c>
      <c r="U281" s="109">
        <f>((('01_Supuestos'!D31*$I281)*'01_Supuestos'!$F$11*($H281-'01_Supuestos'!$F$9))-((('01_Supuestos'!D31*$I281)*'01_Supuestos'!$F$11*($H281-'01_Supuestos'!$F$9))*'01_Supuestos'!$F$12)-(('01_Supuestos'!D31*$I281)*'01_Supuestos'!$F$11*$K281)-(IF(('01_Supuestos'!D31*$I281)&gt;0,'01_Supuestos'!$F$15,0)))-((('01_Supuestos'!D31*$I281)*'01_Supuestos'!$F$11*($H281-'01_Supuestos'!$F$9))*'01_Supuestos'!$F$18)-($J281*'01_Supuestos'!D32)-(IF('01_Supuestos'!D30=MAX('01_Supuestos'!$C$30:$M$30),'01_Supuestos'!$F$19,0))-(MAX(0,(((('01_Supuestos'!D31*$I281)*'01_Supuestos'!$F$11*($H281-'01_Supuestos'!$F$9))-((('01_Supuestos'!D31*$I281)*'01_Supuestos'!$F$11*($H281-'01_Supuestos'!$F$9))*'01_Supuestos'!$F$12)-(('01_Supuestos'!D31*$I281)*'01_Supuestos'!$F$11*$K281)-(IF(('01_Supuestos'!D31*$I281)&gt;0,'01_Supuestos'!$F$15,0)))-($J281*'01_Supuestos'!D33)))*'01_Supuestos'!$F$16)</f>
        <v/>
      </c>
      <c r="V281" s="109">
        <f>((('01_Supuestos'!E31*$I281)*'01_Supuestos'!$F$11*($H281-'01_Supuestos'!$F$9))-((('01_Supuestos'!E31*$I281)*'01_Supuestos'!$F$11*($H281-'01_Supuestos'!$F$9))*'01_Supuestos'!$F$12)-(('01_Supuestos'!E31*$I281)*'01_Supuestos'!$F$11*$K281)-(IF(('01_Supuestos'!E31*$I281)&gt;0,'01_Supuestos'!$F$15,0)))-((('01_Supuestos'!E31*$I281)*'01_Supuestos'!$F$11*($H281-'01_Supuestos'!$F$9))*'01_Supuestos'!$F$18)-($J281*'01_Supuestos'!E32)-(IF('01_Supuestos'!E30=MAX('01_Supuestos'!$C$30:$M$30),'01_Supuestos'!$F$19,0))-(MAX(0,(((('01_Supuestos'!E31*$I281)*'01_Supuestos'!$F$11*($H281-'01_Supuestos'!$F$9))-((('01_Supuestos'!E31*$I281)*'01_Supuestos'!$F$11*($H281-'01_Supuestos'!$F$9))*'01_Supuestos'!$F$12)-(('01_Supuestos'!E31*$I281)*'01_Supuestos'!$F$11*$K281)-(IF(('01_Supuestos'!E31*$I281)&gt;0,'01_Supuestos'!$F$15,0)))-($J281*'01_Supuestos'!E33)))*'01_Supuestos'!$F$16)</f>
        <v/>
      </c>
      <c r="W281" s="109">
        <f>((('01_Supuestos'!F31*$I281)*'01_Supuestos'!$F$11*($H281-'01_Supuestos'!$F$9))-((('01_Supuestos'!F31*$I281)*'01_Supuestos'!$F$11*($H281-'01_Supuestos'!$F$9))*'01_Supuestos'!$F$12)-(('01_Supuestos'!F31*$I281)*'01_Supuestos'!$F$11*$K281)-(IF(('01_Supuestos'!F31*$I281)&gt;0,'01_Supuestos'!$F$15,0)))-((('01_Supuestos'!F31*$I281)*'01_Supuestos'!$F$11*($H281-'01_Supuestos'!$F$9))*'01_Supuestos'!$F$18)-($J281*'01_Supuestos'!F32)-(IF('01_Supuestos'!F30=MAX('01_Supuestos'!$C$30:$M$30),'01_Supuestos'!$F$19,0))-(MAX(0,(((('01_Supuestos'!F31*$I281)*'01_Supuestos'!$F$11*($H281-'01_Supuestos'!$F$9))-((('01_Supuestos'!F31*$I281)*'01_Supuestos'!$F$11*($H281-'01_Supuestos'!$F$9))*'01_Supuestos'!$F$12)-(('01_Supuestos'!F31*$I281)*'01_Supuestos'!$F$11*$K281)-(IF(('01_Supuestos'!F31*$I281)&gt;0,'01_Supuestos'!$F$15,0)))-($J281*'01_Supuestos'!F33)))*'01_Supuestos'!$F$16)</f>
        <v/>
      </c>
      <c r="X281" s="109">
        <f>((('01_Supuestos'!G31*$I281)*'01_Supuestos'!$F$11*($H281-'01_Supuestos'!$F$9))-((('01_Supuestos'!G31*$I281)*'01_Supuestos'!$F$11*($H281-'01_Supuestos'!$F$9))*'01_Supuestos'!$F$12)-(('01_Supuestos'!G31*$I281)*'01_Supuestos'!$F$11*$K281)-(IF(('01_Supuestos'!G31*$I281)&gt;0,'01_Supuestos'!$F$15,0)))-((('01_Supuestos'!G31*$I281)*'01_Supuestos'!$F$11*($H281-'01_Supuestos'!$F$9))*'01_Supuestos'!$F$18)-($J281*'01_Supuestos'!G32)-(IF('01_Supuestos'!G30=MAX('01_Supuestos'!$C$30:$M$30),'01_Supuestos'!$F$19,0))-(MAX(0,(((('01_Supuestos'!G31*$I281)*'01_Supuestos'!$F$11*($H281-'01_Supuestos'!$F$9))-((('01_Supuestos'!G31*$I281)*'01_Supuestos'!$F$11*($H281-'01_Supuestos'!$F$9))*'01_Supuestos'!$F$12)-(('01_Supuestos'!G31*$I281)*'01_Supuestos'!$F$11*$K281)-(IF(('01_Supuestos'!G31*$I281)&gt;0,'01_Supuestos'!$F$15,0)))-($J281*'01_Supuestos'!G33)))*'01_Supuestos'!$F$16)</f>
        <v/>
      </c>
      <c r="Y281" s="109">
        <f>((('01_Supuestos'!H31*$I281)*'01_Supuestos'!$F$11*($H281-'01_Supuestos'!$F$9))-((('01_Supuestos'!H31*$I281)*'01_Supuestos'!$F$11*($H281-'01_Supuestos'!$F$9))*'01_Supuestos'!$F$12)-(('01_Supuestos'!H31*$I281)*'01_Supuestos'!$F$11*$K281)-(IF(('01_Supuestos'!H31*$I281)&gt;0,'01_Supuestos'!$F$15,0)))-((('01_Supuestos'!H31*$I281)*'01_Supuestos'!$F$11*($H281-'01_Supuestos'!$F$9))*'01_Supuestos'!$F$18)-($J281*'01_Supuestos'!H32)-(IF('01_Supuestos'!H30=MAX('01_Supuestos'!$C$30:$M$30),'01_Supuestos'!$F$19,0))-(MAX(0,(((('01_Supuestos'!H31*$I281)*'01_Supuestos'!$F$11*($H281-'01_Supuestos'!$F$9))-((('01_Supuestos'!H31*$I281)*'01_Supuestos'!$F$11*($H281-'01_Supuestos'!$F$9))*'01_Supuestos'!$F$12)-(('01_Supuestos'!H31*$I281)*'01_Supuestos'!$F$11*$K281)-(IF(('01_Supuestos'!H31*$I281)&gt;0,'01_Supuestos'!$F$15,0)))-($J281*'01_Supuestos'!H33)))*'01_Supuestos'!$F$16)</f>
        <v/>
      </c>
      <c r="Z281" s="109">
        <f>((('01_Supuestos'!I31*$I281)*'01_Supuestos'!$F$11*($H281-'01_Supuestos'!$F$9))-((('01_Supuestos'!I31*$I281)*'01_Supuestos'!$F$11*($H281-'01_Supuestos'!$F$9))*'01_Supuestos'!$F$12)-(('01_Supuestos'!I31*$I281)*'01_Supuestos'!$F$11*$K281)-(IF(('01_Supuestos'!I31*$I281)&gt;0,'01_Supuestos'!$F$15,0)))-((('01_Supuestos'!I31*$I281)*'01_Supuestos'!$F$11*($H281-'01_Supuestos'!$F$9))*'01_Supuestos'!$F$18)-($J281*'01_Supuestos'!I32)-(IF('01_Supuestos'!I30=MAX('01_Supuestos'!$C$30:$M$30),'01_Supuestos'!$F$19,0))-(MAX(0,(((('01_Supuestos'!I31*$I281)*'01_Supuestos'!$F$11*($H281-'01_Supuestos'!$F$9))-((('01_Supuestos'!I31*$I281)*'01_Supuestos'!$F$11*($H281-'01_Supuestos'!$F$9))*'01_Supuestos'!$F$12)-(('01_Supuestos'!I31*$I281)*'01_Supuestos'!$F$11*$K281)-(IF(('01_Supuestos'!I31*$I281)&gt;0,'01_Supuestos'!$F$15,0)))-($J281*'01_Supuestos'!I33)))*'01_Supuestos'!$F$16)</f>
        <v/>
      </c>
      <c r="AA281" s="109">
        <f>((('01_Supuestos'!J31*$I281)*'01_Supuestos'!$F$11*($H281-'01_Supuestos'!$F$9))-((('01_Supuestos'!J31*$I281)*'01_Supuestos'!$F$11*($H281-'01_Supuestos'!$F$9))*'01_Supuestos'!$F$12)-(('01_Supuestos'!J31*$I281)*'01_Supuestos'!$F$11*$K281)-(IF(('01_Supuestos'!J31*$I281)&gt;0,'01_Supuestos'!$F$15,0)))-((('01_Supuestos'!J31*$I281)*'01_Supuestos'!$F$11*($H281-'01_Supuestos'!$F$9))*'01_Supuestos'!$F$18)-($J281*'01_Supuestos'!J32)-(IF('01_Supuestos'!J30=MAX('01_Supuestos'!$C$30:$M$30),'01_Supuestos'!$F$19,0))-(MAX(0,(((('01_Supuestos'!J31*$I281)*'01_Supuestos'!$F$11*($H281-'01_Supuestos'!$F$9))-((('01_Supuestos'!J31*$I281)*'01_Supuestos'!$F$11*($H281-'01_Supuestos'!$F$9))*'01_Supuestos'!$F$12)-(('01_Supuestos'!J31*$I281)*'01_Supuestos'!$F$11*$K281)-(IF(('01_Supuestos'!J31*$I281)&gt;0,'01_Supuestos'!$F$15,0)))-($J281*'01_Supuestos'!J33)))*'01_Supuestos'!$F$16)</f>
        <v/>
      </c>
      <c r="AB281" s="109">
        <f>((('01_Supuestos'!K31*$I281)*'01_Supuestos'!$F$11*($H281-'01_Supuestos'!$F$9))-((('01_Supuestos'!K31*$I281)*'01_Supuestos'!$F$11*($H281-'01_Supuestos'!$F$9))*'01_Supuestos'!$F$12)-(('01_Supuestos'!K31*$I281)*'01_Supuestos'!$F$11*$K281)-(IF(('01_Supuestos'!K31*$I281)&gt;0,'01_Supuestos'!$F$15,0)))-((('01_Supuestos'!K31*$I281)*'01_Supuestos'!$F$11*($H281-'01_Supuestos'!$F$9))*'01_Supuestos'!$F$18)-($J281*'01_Supuestos'!K32)-(IF('01_Supuestos'!K30=MAX('01_Supuestos'!$C$30:$M$30),'01_Supuestos'!$F$19,0))-(MAX(0,(((('01_Supuestos'!K31*$I281)*'01_Supuestos'!$F$11*($H281-'01_Supuestos'!$F$9))-((('01_Supuestos'!K31*$I281)*'01_Supuestos'!$F$11*($H281-'01_Supuestos'!$F$9))*'01_Supuestos'!$F$12)-(('01_Supuestos'!K31*$I281)*'01_Supuestos'!$F$11*$K281)-(IF(('01_Supuestos'!K31*$I281)&gt;0,'01_Supuestos'!$F$15,0)))-($J281*'01_Supuestos'!K33)))*'01_Supuestos'!$F$16)</f>
        <v/>
      </c>
      <c r="AC281" s="109">
        <f>((('01_Supuestos'!L31*$I281)*'01_Supuestos'!$F$11*($H281-'01_Supuestos'!$F$9))-((('01_Supuestos'!L31*$I281)*'01_Supuestos'!$F$11*($H281-'01_Supuestos'!$F$9))*'01_Supuestos'!$F$12)-(('01_Supuestos'!L31*$I281)*'01_Supuestos'!$F$11*$K281)-(IF(('01_Supuestos'!L31*$I281)&gt;0,'01_Supuestos'!$F$15,0)))-((('01_Supuestos'!L31*$I281)*'01_Supuestos'!$F$11*($H281-'01_Supuestos'!$F$9))*'01_Supuestos'!$F$18)-($J281*'01_Supuestos'!L32)-(IF('01_Supuestos'!L30=MAX('01_Supuestos'!$C$30:$M$30),'01_Supuestos'!$F$19,0))-(MAX(0,(((('01_Supuestos'!L31*$I281)*'01_Supuestos'!$F$11*($H281-'01_Supuestos'!$F$9))-((('01_Supuestos'!L31*$I281)*'01_Supuestos'!$F$11*($H281-'01_Supuestos'!$F$9))*'01_Supuestos'!$F$12)-(('01_Supuestos'!L31*$I281)*'01_Supuestos'!$F$11*$K281)-(IF(('01_Supuestos'!L31*$I281)&gt;0,'01_Supuestos'!$F$15,0)))-($J281*'01_Supuestos'!L33)))*'01_Supuestos'!$F$16)</f>
        <v/>
      </c>
      <c r="AD281" s="109">
        <f>((('01_Supuestos'!M31*$I281)*'01_Supuestos'!$F$11*($H281-'01_Supuestos'!$F$9))-((('01_Supuestos'!M31*$I281)*'01_Supuestos'!$F$11*($H281-'01_Supuestos'!$F$9))*'01_Supuestos'!$F$12)-(('01_Supuestos'!M31*$I281)*'01_Supuestos'!$F$11*$K281)-(IF(('01_Supuestos'!M31*$I281)&gt;0,'01_Supuestos'!$F$15,0)))-((('01_Supuestos'!M31*$I281)*'01_Supuestos'!$F$11*($H281-'01_Supuestos'!$F$9))*'01_Supuestos'!$F$18)-($J281*'01_Supuestos'!M32)-(IF('01_Supuestos'!M30=MAX('01_Supuestos'!$C$30:$M$30),'01_Supuestos'!$F$19,0))-(MAX(0,(((('01_Supuestos'!M31*$I281)*'01_Supuestos'!$F$11*($H281-'01_Supuestos'!$F$9))-((('01_Supuestos'!M31*$I281)*'01_Supuestos'!$F$11*($H281-'01_Supuestos'!$F$9))*'01_Supuestos'!$F$12)-(('01_Supuestos'!M31*$I281)*'01_Supuestos'!$F$11*$K281)-(IF(('01_Supuestos'!M31*$I281)&gt;0,'01_Supuestos'!$F$15,0)))-($J281*'01_Supuestos'!M33)))*'01_Supuestos'!$F$16)</f>
        <v/>
      </c>
      <c r="AE281" s="109">
        <f>0</f>
        <v/>
      </c>
      <c r="AF281" s="109">
        <f>IF(S281&gt;R281,"Appraisal+Decision",IF(S281&lt;R281,"Develop Now","Indiferente"))</f>
        <v/>
      </c>
    </row>
    <row r="282">
      <c r="A282" t="n">
        <v>252</v>
      </c>
      <c r="B282" s="53">
        <f>RAND()</f>
        <v/>
      </c>
      <c r="C282" s="53">
        <f>RAND()</f>
        <v/>
      </c>
      <c r="D282" s="53">
        <f>RAND()</f>
        <v/>
      </c>
      <c r="E282" s="53">
        <f>RAND()</f>
        <v/>
      </c>
      <c r="F282" s="53">
        <f>RAND()</f>
        <v/>
      </c>
      <c r="G282" s="53">
        <f>RAND()</f>
        <v/>
      </c>
      <c r="H282" s="109">
        <f>IF(B282&lt;($B$11-$B$10)/($B$12-$B$10), $B$10+SQRT(B282*($B$11-$B$10)*($B$12-$B$10)), $B$12-SQRT((1-B282)*($B$12-$B$11)*($B$12-$B$10)))</f>
        <v/>
      </c>
      <c r="I282" s="53">
        <f>MAX(0.1,NORMINV(C282,$B$13,$B$14))</f>
        <v/>
      </c>
      <c r="J282" s="109">
        <f>'01_Supuestos'!$F$13*MAX(0.65,NORMINV(D282,1,$B$15))</f>
        <v/>
      </c>
      <c r="K282" s="109">
        <f>'01_Supuestos'!$F$14*MAX(0.6,NORMINV(E282,1,$B$16))</f>
        <v/>
      </c>
      <c r="L282" s="109">
        <f>--(F282&lt;=$B$5)</f>
        <v/>
      </c>
      <c r="M282" s="109">
        <f>IF(L282=1, IF(G282&lt;=$B$6, "+", "-"), IF(G282&lt;=(1-$B$7), "+", "-"))</f>
        <v/>
      </c>
      <c r="N282" s="110">
        <f>IF(M282="+",'05_Bayes_Arbol'!$B$16,'05_Bayes_Arbol'!$B$17)</f>
        <v/>
      </c>
      <c r="O282" s="109">
        <f>SUMPRODUCT(T282:AD282,'01_Supuestos'!$C$34:$M$34)</f>
        <v/>
      </c>
      <c r="P282" s="109">
        <f>N282*O282 + (1-N282)*$B$9</f>
        <v/>
      </c>
      <c r="Q282" s="109">
        <f>--(P282&gt;0)</f>
        <v/>
      </c>
      <c r="R282" s="109">
        <f>IF(L282=1,O282,$B$9)</f>
        <v/>
      </c>
      <c r="S282" s="109">
        <f>-$B$8 + IF(Q282=1, IF(L282=1,O282,$B$9), 0)</f>
        <v/>
      </c>
      <c r="T282" s="109">
        <f>((('01_Supuestos'!C31*$I282)*'01_Supuestos'!$F$11*($H282-'01_Supuestos'!$F$9))-((('01_Supuestos'!C31*$I282)*'01_Supuestos'!$F$11*($H282-'01_Supuestos'!$F$9))*'01_Supuestos'!$F$12)-(('01_Supuestos'!C31*$I282)*'01_Supuestos'!$F$11*$K282)-(IF(('01_Supuestos'!C31*$I282)&gt;0,'01_Supuestos'!$F$15,0)))-((('01_Supuestos'!C31*$I282)*'01_Supuestos'!$F$11*($H282-'01_Supuestos'!$F$9))*'01_Supuestos'!$F$18)-($J282*'01_Supuestos'!C32)-(IF('01_Supuestos'!C30=MAX('01_Supuestos'!$C$30:$M$30),'01_Supuestos'!$F$19,0))-(MAX(0,(((('01_Supuestos'!C31*$I282)*'01_Supuestos'!$F$11*($H282-'01_Supuestos'!$F$9))-((('01_Supuestos'!C31*$I282)*'01_Supuestos'!$F$11*($H282-'01_Supuestos'!$F$9))*'01_Supuestos'!$F$12)-(('01_Supuestos'!C31*$I282)*'01_Supuestos'!$F$11*$K282)-(IF(('01_Supuestos'!C31*$I282)&gt;0,'01_Supuestos'!$F$15,0)))-($J282*'01_Supuestos'!C33)))*'01_Supuestos'!$F$16)</f>
        <v/>
      </c>
      <c r="U282" s="109">
        <f>((('01_Supuestos'!D31*$I282)*'01_Supuestos'!$F$11*($H282-'01_Supuestos'!$F$9))-((('01_Supuestos'!D31*$I282)*'01_Supuestos'!$F$11*($H282-'01_Supuestos'!$F$9))*'01_Supuestos'!$F$12)-(('01_Supuestos'!D31*$I282)*'01_Supuestos'!$F$11*$K282)-(IF(('01_Supuestos'!D31*$I282)&gt;0,'01_Supuestos'!$F$15,0)))-((('01_Supuestos'!D31*$I282)*'01_Supuestos'!$F$11*($H282-'01_Supuestos'!$F$9))*'01_Supuestos'!$F$18)-($J282*'01_Supuestos'!D32)-(IF('01_Supuestos'!D30=MAX('01_Supuestos'!$C$30:$M$30),'01_Supuestos'!$F$19,0))-(MAX(0,(((('01_Supuestos'!D31*$I282)*'01_Supuestos'!$F$11*($H282-'01_Supuestos'!$F$9))-((('01_Supuestos'!D31*$I282)*'01_Supuestos'!$F$11*($H282-'01_Supuestos'!$F$9))*'01_Supuestos'!$F$12)-(('01_Supuestos'!D31*$I282)*'01_Supuestos'!$F$11*$K282)-(IF(('01_Supuestos'!D31*$I282)&gt;0,'01_Supuestos'!$F$15,0)))-($J282*'01_Supuestos'!D33)))*'01_Supuestos'!$F$16)</f>
        <v/>
      </c>
      <c r="V282" s="109">
        <f>((('01_Supuestos'!E31*$I282)*'01_Supuestos'!$F$11*($H282-'01_Supuestos'!$F$9))-((('01_Supuestos'!E31*$I282)*'01_Supuestos'!$F$11*($H282-'01_Supuestos'!$F$9))*'01_Supuestos'!$F$12)-(('01_Supuestos'!E31*$I282)*'01_Supuestos'!$F$11*$K282)-(IF(('01_Supuestos'!E31*$I282)&gt;0,'01_Supuestos'!$F$15,0)))-((('01_Supuestos'!E31*$I282)*'01_Supuestos'!$F$11*($H282-'01_Supuestos'!$F$9))*'01_Supuestos'!$F$18)-($J282*'01_Supuestos'!E32)-(IF('01_Supuestos'!E30=MAX('01_Supuestos'!$C$30:$M$30),'01_Supuestos'!$F$19,0))-(MAX(0,(((('01_Supuestos'!E31*$I282)*'01_Supuestos'!$F$11*($H282-'01_Supuestos'!$F$9))-((('01_Supuestos'!E31*$I282)*'01_Supuestos'!$F$11*($H282-'01_Supuestos'!$F$9))*'01_Supuestos'!$F$12)-(('01_Supuestos'!E31*$I282)*'01_Supuestos'!$F$11*$K282)-(IF(('01_Supuestos'!E31*$I282)&gt;0,'01_Supuestos'!$F$15,0)))-($J282*'01_Supuestos'!E33)))*'01_Supuestos'!$F$16)</f>
        <v/>
      </c>
      <c r="W282" s="109">
        <f>((('01_Supuestos'!F31*$I282)*'01_Supuestos'!$F$11*($H282-'01_Supuestos'!$F$9))-((('01_Supuestos'!F31*$I282)*'01_Supuestos'!$F$11*($H282-'01_Supuestos'!$F$9))*'01_Supuestos'!$F$12)-(('01_Supuestos'!F31*$I282)*'01_Supuestos'!$F$11*$K282)-(IF(('01_Supuestos'!F31*$I282)&gt;0,'01_Supuestos'!$F$15,0)))-((('01_Supuestos'!F31*$I282)*'01_Supuestos'!$F$11*($H282-'01_Supuestos'!$F$9))*'01_Supuestos'!$F$18)-($J282*'01_Supuestos'!F32)-(IF('01_Supuestos'!F30=MAX('01_Supuestos'!$C$30:$M$30),'01_Supuestos'!$F$19,0))-(MAX(0,(((('01_Supuestos'!F31*$I282)*'01_Supuestos'!$F$11*($H282-'01_Supuestos'!$F$9))-((('01_Supuestos'!F31*$I282)*'01_Supuestos'!$F$11*($H282-'01_Supuestos'!$F$9))*'01_Supuestos'!$F$12)-(('01_Supuestos'!F31*$I282)*'01_Supuestos'!$F$11*$K282)-(IF(('01_Supuestos'!F31*$I282)&gt;0,'01_Supuestos'!$F$15,0)))-($J282*'01_Supuestos'!F33)))*'01_Supuestos'!$F$16)</f>
        <v/>
      </c>
      <c r="X282" s="109">
        <f>((('01_Supuestos'!G31*$I282)*'01_Supuestos'!$F$11*($H282-'01_Supuestos'!$F$9))-((('01_Supuestos'!G31*$I282)*'01_Supuestos'!$F$11*($H282-'01_Supuestos'!$F$9))*'01_Supuestos'!$F$12)-(('01_Supuestos'!G31*$I282)*'01_Supuestos'!$F$11*$K282)-(IF(('01_Supuestos'!G31*$I282)&gt;0,'01_Supuestos'!$F$15,0)))-((('01_Supuestos'!G31*$I282)*'01_Supuestos'!$F$11*($H282-'01_Supuestos'!$F$9))*'01_Supuestos'!$F$18)-($J282*'01_Supuestos'!G32)-(IF('01_Supuestos'!G30=MAX('01_Supuestos'!$C$30:$M$30),'01_Supuestos'!$F$19,0))-(MAX(0,(((('01_Supuestos'!G31*$I282)*'01_Supuestos'!$F$11*($H282-'01_Supuestos'!$F$9))-((('01_Supuestos'!G31*$I282)*'01_Supuestos'!$F$11*($H282-'01_Supuestos'!$F$9))*'01_Supuestos'!$F$12)-(('01_Supuestos'!G31*$I282)*'01_Supuestos'!$F$11*$K282)-(IF(('01_Supuestos'!G31*$I282)&gt;0,'01_Supuestos'!$F$15,0)))-($J282*'01_Supuestos'!G33)))*'01_Supuestos'!$F$16)</f>
        <v/>
      </c>
      <c r="Y282" s="109">
        <f>((('01_Supuestos'!H31*$I282)*'01_Supuestos'!$F$11*($H282-'01_Supuestos'!$F$9))-((('01_Supuestos'!H31*$I282)*'01_Supuestos'!$F$11*($H282-'01_Supuestos'!$F$9))*'01_Supuestos'!$F$12)-(('01_Supuestos'!H31*$I282)*'01_Supuestos'!$F$11*$K282)-(IF(('01_Supuestos'!H31*$I282)&gt;0,'01_Supuestos'!$F$15,0)))-((('01_Supuestos'!H31*$I282)*'01_Supuestos'!$F$11*($H282-'01_Supuestos'!$F$9))*'01_Supuestos'!$F$18)-($J282*'01_Supuestos'!H32)-(IF('01_Supuestos'!H30=MAX('01_Supuestos'!$C$30:$M$30),'01_Supuestos'!$F$19,0))-(MAX(0,(((('01_Supuestos'!H31*$I282)*'01_Supuestos'!$F$11*($H282-'01_Supuestos'!$F$9))-((('01_Supuestos'!H31*$I282)*'01_Supuestos'!$F$11*($H282-'01_Supuestos'!$F$9))*'01_Supuestos'!$F$12)-(('01_Supuestos'!H31*$I282)*'01_Supuestos'!$F$11*$K282)-(IF(('01_Supuestos'!H31*$I282)&gt;0,'01_Supuestos'!$F$15,0)))-($J282*'01_Supuestos'!H33)))*'01_Supuestos'!$F$16)</f>
        <v/>
      </c>
      <c r="Z282" s="109">
        <f>((('01_Supuestos'!I31*$I282)*'01_Supuestos'!$F$11*($H282-'01_Supuestos'!$F$9))-((('01_Supuestos'!I31*$I282)*'01_Supuestos'!$F$11*($H282-'01_Supuestos'!$F$9))*'01_Supuestos'!$F$12)-(('01_Supuestos'!I31*$I282)*'01_Supuestos'!$F$11*$K282)-(IF(('01_Supuestos'!I31*$I282)&gt;0,'01_Supuestos'!$F$15,0)))-((('01_Supuestos'!I31*$I282)*'01_Supuestos'!$F$11*($H282-'01_Supuestos'!$F$9))*'01_Supuestos'!$F$18)-($J282*'01_Supuestos'!I32)-(IF('01_Supuestos'!I30=MAX('01_Supuestos'!$C$30:$M$30),'01_Supuestos'!$F$19,0))-(MAX(0,(((('01_Supuestos'!I31*$I282)*'01_Supuestos'!$F$11*($H282-'01_Supuestos'!$F$9))-((('01_Supuestos'!I31*$I282)*'01_Supuestos'!$F$11*($H282-'01_Supuestos'!$F$9))*'01_Supuestos'!$F$12)-(('01_Supuestos'!I31*$I282)*'01_Supuestos'!$F$11*$K282)-(IF(('01_Supuestos'!I31*$I282)&gt;0,'01_Supuestos'!$F$15,0)))-($J282*'01_Supuestos'!I33)))*'01_Supuestos'!$F$16)</f>
        <v/>
      </c>
      <c r="AA282" s="109">
        <f>((('01_Supuestos'!J31*$I282)*'01_Supuestos'!$F$11*($H282-'01_Supuestos'!$F$9))-((('01_Supuestos'!J31*$I282)*'01_Supuestos'!$F$11*($H282-'01_Supuestos'!$F$9))*'01_Supuestos'!$F$12)-(('01_Supuestos'!J31*$I282)*'01_Supuestos'!$F$11*$K282)-(IF(('01_Supuestos'!J31*$I282)&gt;0,'01_Supuestos'!$F$15,0)))-((('01_Supuestos'!J31*$I282)*'01_Supuestos'!$F$11*($H282-'01_Supuestos'!$F$9))*'01_Supuestos'!$F$18)-($J282*'01_Supuestos'!J32)-(IF('01_Supuestos'!J30=MAX('01_Supuestos'!$C$30:$M$30),'01_Supuestos'!$F$19,0))-(MAX(0,(((('01_Supuestos'!J31*$I282)*'01_Supuestos'!$F$11*($H282-'01_Supuestos'!$F$9))-((('01_Supuestos'!J31*$I282)*'01_Supuestos'!$F$11*($H282-'01_Supuestos'!$F$9))*'01_Supuestos'!$F$12)-(('01_Supuestos'!J31*$I282)*'01_Supuestos'!$F$11*$K282)-(IF(('01_Supuestos'!J31*$I282)&gt;0,'01_Supuestos'!$F$15,0)))-($J282*'01_Supuestos'!J33)))*'01_Supuestos'!$F$16)</f>
        <v/>
      </c>
      <c r="AB282" s="109">
        <f>((('01_Supuestos'!K31*$I282)*'01_Supuestos'!$F$11*($H282-'01_Supuestos'!$F$9))-((('01_Supuestos'!K31*$I282)*'01_Supuestos'!$F$11*($H282-'01_Supuestos'!$F$9))*'01_Supuestos'!$F$12)-(('01_Supuestos'!K31*$I282)*'01_Supuestos'!$F$11*$K282)-(IF(('01_Supuestos'!K31*$I282)&gt;0,'01_Supuestos'!$F$15,0)))-((('01_Supuestos'!K31*$I282)*'01_Supuestos'!$F$11*($H282-'01_Supuestos'!$F$9))*'01_Supuestos'!$F$18)-($J282*'01_Supuestos'!K32)-(IF('01_Supuestos'!K30=MAX('01_Supuestos'!$C$30:$M$30),'01_Supuestos'!$F$19,0))-(MAX(0,(((('01_Supuestos'!K31*$I282)*'01_Supuestos'!$F$11*($H282-'01_Supuestos'!$F$9))-((('01_Supuestos'!K31*$I282)*'01_Supuestos'!$F$11*($H282-'01_Supuestos'!$F$9))*'01_Supuestos'!$F$12)-(('01_Supuestos'!K31*$I282)*'01_Supuestos'!$F$11*$K282)-(IF(('01_Supuestos'!K31*$I282)&gt;0,'01_Supuestos'!$F$15,0)))-($J282*'01_Supuestos'!K33)))*'01_Supuestos'!$F$16)</f>
        <v/>
      </c>
      <c r="AC282" s="109">
        <f>((('01_Supuestos'!L31*$I282)*'01_Supuestos'!$F$11*($H282-'01_Supuestos'!$F$9))-((('01_Supuestos'!L31*$I282)*'01_Supuestos'!$F$11*($H282-'01_Supuestos'!$F$9))*'01_Supuestos'!$F$12)-(('01_Supuestos'!L31*$I282)*'01_Supuestos'!$F$11*$K282)-(IF(('01_Supuestos'!L31*$I282)&gt;0,'01_Supuestos'!$F$15,0)))-((('01_Supuestos'!L31*$I282)*'01_Supuestos'!$F$11*($H282-'01_Supuestos'!$F$9))*'01_Supuestos'!$F$18)-($J282*'01_Supuestos'!L32)-(IF('01_Supuestos'!L30=MAX('01_Supuestos'!$C$30:$M$30),'01_Supuestos'!$F$19,0))-(MAX(0,(((('01_Supuestos'!L31*$I282)*'01_Supuestos'!$F$11*($H282-'01_Supuestos'!$F$9))-((('01_Supuestos'!L31*$I282)*'01_Supuestos'!$F$11*($H282-'01_Supuestos'!$F$9))*'01_Supuestos'!$F$12)-(('01_Supuestos'!L31*$I282)*'01_Supuestos'!$F$11*$K282)-(IF(('01_Supuestos'!L31*$I282)&gt;0,'01_Supuestos'!$F$15,0)))-($J282*'01_Supuestos'!L33)))*'01_Supuestos'!$F$16)</f>
        <v/>
      </c>
      <c r="AD282" s="109">
        <f>((('01_Supuestos'!M31*$I282)*'01_Supuestos'!$F$11*($H282-'01_Supuestos'!$F$9))-((('01_Supuestos'!M31*$I282)*'01_Supuestos'!$F$11*($H282-'01_Supuestos'!$F$9))*'01_Supuestos'!$F$12)-(('01_Supuestos'!M31*$I282)*'01_Supuestos'!$F$11*$K282)-(IF(('01_Supuestos'!M31*$I282)&gt;0,'01_Supuestos'!$F$15,0)))-((('01_Supuestos'!M31*$I282)*'01_Supuestos'!$F$11*($H282-'01_Supuestos'!$F$9))*'01_Supuestos'!$F$18)-($J282*'01_Supuestos'!M32)-(IF('01_Supuestos'!M30=MAX('01_Supuestos'!$C$30:$M$30),'01_Supuestos'!$F$19,0))-(MAX(0,(((('01_Supuestos'!M31*$I282)*'01_Supuestos'!$F$11*($H282-'01_Supuestos'!$F$9))-((('01_Supuestos'!M31*$I282)*'01_Supuestos'!$F$11*($H282-'01_Supuestos'!$F$9))*'01_Supuestos'!$F$12)-(('01_Supuestos'!M31*$I282)*'01_Supuestos'!$F$11*$K282)-(IF(('01_Supuestos'!M31*$I282)&gt;0,'01_Supuestos'!$F$15,0)))-($J282*'01_Supuestos'!M33)))*'01_Supuestos'!$F$16)</f>
        <v/>
      </c>
      <c r="AE282" s="109">
        <f>0</f>
        <v/>
      </c>
      <c r="AF282" s="109">
        <f>IF(S282&gt;R282,"Appraisal+Decision",IF(S282&lt;R282,"Develop Now","Indiferente"))</f>
        <v/>
      </c>
    </row>
    <row r="283">
      <c r="A283" t="n">
        <v>253</v>
      </c>
      <c r="B283" s="53">
        <f>RAND()</f>
        <v/>
      </c>
      <c r="C283" s="53">
        <f>RAND()</f>
        <v/>
      </c>
      <c r="D283" s="53">
        <f>RAND()</f>
        <v/>
      </c>
      <c r="E283" s="53">
        <f>RAND()</f>
        <v/>
      </c>
      <c r="F283" s="53">
        <f>RAND()</f>
        <v/>
      </c>
      <c r="G283" s="53">
        <f>RAND()</f>
        <v/>
      </c>
      <c r="H283" s="109">
        <f>IF(B283&lt;($B$11-$B$10)/($B$12-$B$10), $B$10+SQRT(B283*($B$11-$B$10)*($B$12-$B$10)), $B$12-SQRT((1-B283)*($B$12-$B$11)*($B$12-$B$10)))</f>
        <v/>
      </c>
      <c r="I283" s="53">
        <f>MAX(0.1,NORMINV(C283,$B$13,$B$14))</f>
        <v/>
      </c>
      <c r="J283" s="109">
        <f>'01_Supuestos'!$F$13*MAX(0.65,NORMINV(D283,1,$B$15))</f>
        <v/>
      </c>
      <c r="K283" s="109">
        <f>'01_Supuestos'!$F$14*MAX(0.6,NORMINV(E283,1,$B$16))</f>
        <v/>
      </c>
      <c r="L283" s="109">
        <f>--(F283&lt;=$B$5)</f>
        <v/>
      </c>
      <c r="M283" s="109">
        <f>IF(L283=1, IF(G283&lt;=$B$6, "+", "-"), IF(G283&lt;=(1-$B$7), "+", "-"))</f>
        <v/>
      </c>
      <c r="N283" s="110">
        <f>IF(M283="+",'05_Bayes_Arbol'!$B$16,'05_Bayes_Arbol'!$B$17)</f>
        <v/>
      </c>
      <c r="O283" s="109">
        <f>SUMPRODUCT(T283:AD283,'01_Supuestos'!$C$34:$M$34)</f>
        <v/>
      </c>
      <c r="P283" s="109">
        <f>N283*O283 + (1-N283)*$B$9</f>
        <v/>
      </c>
      <c r="Q283" s="109">
        <f>--(P283&gt;0)</f>
        <v/>
      </c>
      <c r="R283" s="109">
        <f>IF(L283=1,O283,$B$9)</f>
        <v/>
      </c>
      <c r="S283" s="109">
        <f>-$B$8 + IF(Q283=1, IF(L283=1,O283,$B$9), 0)</f>
        <v/>
      </c>
      <c r="T283" s="109">
        <f>((('01_Supuestos'!C31*$I283)*'01_Supuestos'!$F$11*($H283-'01_Supuestos'!$F$9))-((('01_Supuestos'!C31*$I283)*'01_Supuestos'!$F$11*($H283-'01_Supuestos'!$F$9))*'01_Supuestos'!$F$12)-(('01_Supuestos'!C31*$I283)*'01_Supuestos'!$F$11*$K283)-(IF(('01_Supuestos'!C31*$I283)&gt;0,'01_Supuestos'!$F$15,0)))-((('01_Supuestos'!C31*$I283)*'01_Supuestos'!$F$11*($H283-'01_Supuestos'!$F$9))*'01_Supuestos'!$F$18)-($J283*'01_Supuestos'!C32)-(IF('01_Supuestos'!C30=MAX('01_Supuestos'!$C$30:$M$30),'01_Supuestos'!$F$19,0))-(MAX(0,(((('01_Supuestos'!C31*$I283)*'01_Supuestos'!$F$11*($H283-'01_Supuestos'!$F$9))-((('01_Supuestos'!C31*$I283)*'01_Supuestos'!$F$11*($H283-'01_Supuestos'!$F$9))*'01_Supuestos'!$F$12)-(('01_Supuestos'!C31*$I283)*'01_Supuestos'!$F$11*$K283)-(IF(('01_Supuestos'!C31*$I283)&gt;0,'01_Supuestos'!$F$15,0)))-($J283*'01_Supuestos'!C33)))*'01_Supuestos'!$F$16)</f>
        <v/>
      </c>
      <c r="U283" s="109">
        <f>((('01_Supuestos'!D31*$I283)*'01_Supuestos'!$F$11*($H283-'01_Supuestos'!$F$9))-((('01_Supuestos'!D31*$I283)*'01_Supuestos'!$F$11*($H283-'01_Supuestos'!$F$9))*'01_Supuestos'!$F$12)-(('01_Supuestos'!D31*$I283)*'01_Supuestos'!$F$11*$K283)-(IF(('01_Supuestos'!D31*$I283)&gt;0,'01_Supuestos'!$F$15,0)))-((('01_Supuestos'!D31*$I283)*'01_Supuestos'!$F$11*($H283-'01_Supuestos'!$F$9))*'01_Supuestos'!$F$18)-($J283*'01_Supuestos'!D32)-(IF('01_Supuestos'!D30=MAX('01_Supuestos'!$C$30:$M$30),'01_Supuestos'!$F$19,0))-(MAX(0,(((('01_Supuestos'!D31*$I283)*'01_Supuestos'!$F$11*($H283-'01_Supuestos'!$F$9))-((('01_Supuestos'!D31*$I283)*'01_Supuestos'!$F$11*($H283-'01_Supuestos'!$F$9))*'01_Supuestos'!$F$12)-(('01_Supuestos'!D31*$I283)*'01_Supuestos'!$F$11*$K283)-(IF(('01_Supuestos'!D31*$I283)&gt;0,'01_Supuestos'!$F$15,0)))-($J283*'01_Supuestos'!D33)))*'01_Supuestos'!$F$16)</f>
        <v/>
      </c>
      <c r="V283" s="109">
        <f>((('01_Supuestos'!E31*$I283)*'01_Supuestos'!$F$11*($H283-'01_Supuestos'!$F$9))-((('01_Supuestos'!E31*$I283)*'01_Supuestos'!$F$11*($H283-'01_Supuestos'!$F$9))*'01_Supuestos'!$F$12)-(('01_Supuestos'!E31*$I283)*'01_Supuestos'!$F$11*$K283)-(IF(('01_Supuestos'!E31*$I283)&gt;0,'01_Supuestos'!$F$15,0)))-((('01_Supuestos'!E31*$I283)*'01_Supuestos'!$F$11*($H283-'01_Supuestos'!$F$9))*'01_Supuestos'!$F$18)-($J283*'01_Supuestos'!E32)-(IF('01_Supuestos'!E30=MAX('01_Supuestos'!$C$30:$M$30),'01_Supuestos'!$F$19,0))-(MAX(0,(((('01_Supuestos'!E31*$I283)*'01_Supuestos'!$F$11*($H283-'01_Supuestos'!$F$9))-((('01_Supuestos'!E31*$I283)*'01_Supuestos'!$F$11*($H283-'01_Supuestos'!$F$9))*'01_Supuestos'!$F$12)-(('01_Supuestos'!E31*$I283)*'01_Supuestos'!$F$11*$K283)-(IF(('01_Supuestos'!E31*$I283)&gt;0,'01_Supuestos'!$F$15,0)))-($J283*'01_Supuestos'!E33)))*'01_Supuestos'!$F$16)</f>
        <v/>
      </c>
      <c r="W283" s="109">
        <f>((('01_Supuestos'!F31*$I283)*'01_Supuestos'!$F$11*($H283-'01_Supuestos'!$F$9))-((('01_Supuestos'!F31*$I283)*'01_Supuestos'!$F$11*($H283-'01_Supuestos'!$F$9))*'01_Supuestos'!$F$12)-(('01_Supuestos'!F31*$I283)*'01_Supuestos'!$F$11*$K283)-(IF(('01_Supuestos'!F31*$I283)&gt;0,'01_Supuestos'!$F$15,0)))-((('01_Supuestos'!F31*$I283)*'01_Supuestos'!$F$11*($H283-'01_Supuestos'!$F$9))*'01_Supuestos'!$F$18)-($J283*'01_Supuestos'!F32)-(IF('01_Supuestos'!F30=MAX('01_Supuestos'!$C$30:$M$30),'01_Supuestos'!$F$19,0))-(MAX(0,(((('01_Supuestos'!F31*$I283)*'01_Supuestos'!$F$11*($H283-'01_Supuestos'!$F$9))-((('01_Supuestos'!F31*$I283)*'01_Supuestos'!$F$11*($H283-'01_Supuestos'!$F$9))*'01_Supuestos'!$F$12)-(('01_Supuestos'!F31*$I283)*'01_Supuestos'!$F$11*$K283)-(IF(('01_Supuestos'!F31*$I283)&gt;0,'01_Supuestos'!$F$15,0)))-($J283*'01_Supuestos'!F33)))*'01_Supuestos'!$F$16)</f>
        <v/>
      </c>
      <c r="X283" s="109">
        <f>((('01_Supuestos'!G31*$I283)*'01_Supuestos'!$F$11*($H283-'01_Supuestos'!$F$9))-((('01_Supuestos'!G31*$I283)*'01_Supuestos'!$F$11*($H283-'01_Supuestos'!$F$9))*'01_Supuestos'!$F$12)-(('01_Supuestos'!G31*$I283)*'01_Supuestos'!$F$11*$K283)-(IF(('01_Supuestos'!G31*$I283)&gt;0,'01_Supuestos'!$F$15,0)))-((('01_Supuestos'!G31*$I283)*'01_Supuestos'!$F$11*($H283-'01_Supuestos'!$F$9))*'01_Supuestos'!$F$18)-($J283*'01_Supuestos'!G32)-(IF('01_Supuestos'!G30=MAX('01_Supuestos'!$C$30:$M$30),'01_Supuestos'!$F$19,0))-(MAX(0,(((('01_Supuestos'!G31*$I283)*'01_Supuestos'!$F$11*($H283-'01_Supuestos'!$F$9))-((('01_Supuestos'!G31*$I283)*'01_Supuestos'!$F$11*($H283-'01_Supuestos'!$F$9))*'01_Supuestos'!$F$12)-(('01_Supuestos'!G31*$I283)*'01_Supuestos'!$F$11*$K283)-(IF(('01_Supuestos'!G31*$I283)&gt;0,'01_Supuestos'!$F$15,0)))-($J283*'01_Supuestos'!G33)))*'01_Supuestos'!$F$16)</f>
        <v/>
      </c>
      <c r="Y283" s="109">
        <f>((('01_Supuestos'!H31*$I283)*'01_Supuestos'!$F$11*($H283-'01_Supuestos'!$F$9))-((('01_Supuestos'!H31*$I283)*'01_Supuestos'!$F$11*($H283-'01_Supuestos'!$F$9))*'01_Supuestos'!$F$12)-(('01_Supuestos'!H31*$I283)*'01_Supuestos'!$F$11*$K283)-(IF(('01_Supuestos'!H31*$I283)&gt;0,'01_Supuestos'!$F$15,0)))-((('01_Supuestos'!H31*$I283)*'01_Supuestos'!$F$11*($H283-'01_Supuestos'!$F$9))*'01_Supuestos'!$F$18)-($J283*'01_Supuestos'!H32)-(IF('01_Supuestos'!H30=MAX('01_Supuestos'!$C$30:$M$30),'01_Supuestos'!$F$19,0))-(MAX(0,(((('01_Supuestos'!H31*$I283)*'01_Supuestos'!$F$11*($H283-'01_Supuestos'!$F$9))-((('01_Supuestos'!H31*$I283)*'01_Supuestos'!$F$11*($H283-'01_Supuestos'!$F$9))*'01_Supuestos'!$F$12)-(('01_Supuestos'!H31*$I283)*'01_Supuestos'!$F$11*$K283)-(IF(('01_Supuestos'!H31*$I283)&gt;0,'01_Supuestos'!$F$15,0)))-($J283*'01_Supuestos'!H33)))*'01_Supuestos'!$F$16)</f>
        <v/>
      </c>
      <c r="Z283" s="109">
        <f>((('01_Supuestos'!I31*$I283)*'01_Supuestos'!$F$11*($H283-'01_Supuestos'!$F$9))-((('01_Supuestos'!I31*$I283)*'01_Supuestos'!$F$11*($H283-'01_Supuestos'!$F$9))*'01_Supuestos'!$F$12)-(('01_Supuestos'!I31*$I283)*'01_Supuestos'!$F$11*$K283)-(IF(('01_Supuestos'!I31*$I283)&gt;0,'01_Supuestos'!$F$15,0)))-((('01_Supuestos'!I31*$I283)*'01_Supuestos'!$F$11*($H283-'01_Supuestos'!$F$9))*'01_Supuestos'!$F$18)-($J283*'01_Supuestos'!I32)-(IF('01_Supuestos'!I30=MAX('01_Supuestos'!$C$30:$M$30),'01_Supuestos'!$F$19,0))-(MAX(0,(((('01_Supuestos'!I31*$I283)*'01_Supuestos'!$F$11*($H283-'01_Supuestos'!$F$9))-((('01_Supuestos'!I31*$I283)*'01_Supuestos'!$F$11*($H283-'01_Supuestos'!$F$9))*'01_Supuestos'!$F$12)-(('01_Supuestos'!I31*$I283)*'01_Supuestos'!$F$11*$K283)-(IF(('01_Supuestos'!I31*$I283)&gt;0,'01_Supuestos'!$F$15,0)))-($J283*'01_Supuestos'!I33)))*'01_Supuestos'!$F$16)</f>
        <v/>
      </c>
      <c r="AA283" s="109">
        <f>((('01_Supuestos'!J31*$I283)*'01_Supuestos'!$F$11*($H283-'01_Supuestos'!$F$9))-((('01_Supuestos'!J31*$I283)*'01_Supuestos'!$F$11*($H283-'01_Supuestos'!$F$9))*'01_Supuestos'!$F$12)-(('01_Supuestos'!J31*$I283)*'01_Supuestos'!$F$11*$K283)-(IF(('01_Supuestos'!J31*$I283)&gt;0,'01_Supuestos'!$F$15,0)))-((('01_Supuestos'!J31*$I283)*'01_Supuestos'!$F$11*($H283-'01_Supuestos'!$F$9))*'01_Supuestos'!$F$18)-($J283*'01_Supuestos'!J32)-(IF('01_Supuestos'!J30=MAX('01_Supuestos'!$C$30:$M$30),'01_Supuestos'!$F$19,0))-(MAX(0,(((('01_Supuestos'!J31*$I283)*'01_Supuestos'!$F$11*($H283-'01_Supuestos'!$F$9))-((('01_Supuestos'!J31*$I283)*'01_Supuestos'!$F$11*($H283-'01_Supuestos'!$F$9))*'01_Supuestos'!$F$12)-(('01_Supuestos'!J31*$I283)*'01_Supuestos'!$F$11*$K283)-(IF(('01_Supuestos'!J31*$I283)&gt;0,'01_Supuestos'!$F$15,0)))-($J283*'01_Supuestos'!J33)))*'01_Supuestos'!$F$16)</f>
        <v/>
      </c>
      <c r="AB283" s="109">
        <f>((('01_Supuestos'!K31*$I283)*'01_Supuestos'!$F$11*($H283-'01_Supuestos'!$F$9))-((('01_Supuestos'!K31*$I283)*'01_Supuestos'!$F$11*($H283-'01_Supuestos'!$F$9))*'01_Supuestos'!$F$12)-(('01_Supuestos'!K31*$I283)*'01_Supuestos'!$F$11*$K283)-(IF(('01_Supuestos'!K31*$I283)&gt;0,'01_Supuestos'!$F$15,0)))-((('01_Supuestos'!K31*$I283)*'01_Supuestos'!$F$11*($H283-'01_Supuestos'!$F$9))*'01_Supuestos'!$F$18)-($J283*'01_Supuestos'!K32)-(IF('01_Supuestos'!K30=MAX('01_Supuestos'!$C$30:$M$30),'01_Supuestos'!$F$19,0))-(MAX(0,(((('01_Supuestos'!K31*$I283)*'01_Supuestos'!$F$11*($H283-'01_Supuestos'!$F$9))-((('01_Supuestos'!K31*$I283)*'01_Supuestos'!$F$11*($H283-'01_Supuestos'!$F$9))*'01_Supuestos'!$F$12)-(('01_Supuestos'!K31*$I283)*'01_Supuestos'!$F$11*$K283)-(IF(('01_Supuestos'!K31*$I283)&gt;0,'01_Supuestos'!$F$15,0)))-($J283*'01_Supuestos'!K33)))*'01_Supuestos'!$F$16)</f>
        <v/>
      </c>
      <c r="AC283" s="109">
        <f>((('01_Supuestos'!L31*$I283)*'01_Supuestos'!$F$11*($H283-'01_Supuestos'!$F$9))-((('01_Supuestos'!L31*$I283)*'01_Supuestos'!$F$11*($H283-'01_Supuestos'!$F$9))*'01_Supuestos'!$F$12)-(('01_Supuestos'!L31*$I283)*'01_Supuestos'!$F$11*$K283)-(IF(('01_Supuestos'!L31*$I283)&gt;0,'01_Supuestos'!$F$15,0)))-((('01_Supuestos'!L31*$I283)*'01_Supuestos'!$F$11*($H283-'01_Supuestos'!$F$9))*'01_Supuestos'!$F$18)-($J283*'01_Supuestos'!L32)-(IF('01_Supuestos'!L30=MAX('01_Supuestos'!$C$30:$M$30),'01_Supuestos'!$F$19,0))-(MAX(0,(((('01_Supuestos'!L31*$I283)*'01_Supuestos'!$F$11*($H283-'01_Supuestos'!$F$9))-((('01_Supuestos'!L31*$I283)*'01_Supuestos'!$F$11*($H283-'01_Supuestos'!$F$9))*'01_Supuestos'!$F$12)-(('01_Supuestos'!L31*$I283)*'01_Supuestos'!$F$11*$K283)-(IF(('01_Supuestos'!L31*$I283)&gt;0,'01_Supuestos'!$F$15,0)))-($J283*'01_Supuestos'!L33)))*'01_Supuestos'!$F$16)</f>
        <v/>
      </c>
      <c r="AD283" s="109">
        <f>((('01_Supuestos'!M31*$I283)*'01_Supuestos'!$F$11*($H283-'01_Supuestos'!$F$9))-((('01_Supuestos'!M31*$I283)*'01_Supuestos'!$F$11*($H283-'01_Supuestos'!$F$9))*'01_Supuestos'!$F$12)-(('01_Supuestos'!M31*$I283)*'01_Supuestos'!$F$11*$K283)-(IF(('01_Supuestos'!M31*$I283)&gt;0,'01_Supuestos'!$F$15,0)))-((('01_Supuestos'!M31*$I283)*'01_Supuestos'!$F$11*($H283-'01_Supuestos'!$F$9))*'01_Supuestos'!$F$18)-($J283*'01_Supuestos'!M32)-(IF('01_Supuestos'!M30=MAX('01_Supuestos'!$C$30:$M$30),'01_Supuestos'!$F$19,0))-(MAX(0,(((('01_Supuestos'!M31*$I283)*'01_Supuestos'!$F$11*($H283-'01_Supuestos'!$F$9))-((('01_Supuestos'!M31*$I283)*'01_Supuestos'!$F$11*($H283-'01_Supuestos'!$F$9))*'01_Supuestos'!$F$12)-(('01_Supuestos'!M31*$I283)*'01_Supuestos'!$F$11*$K283)-(IF(('01_Supuestos'!M31*$I283)&gt;0,'01_Supuestos'!$F$15,0)))-($J283*'01_Supuestos'!M33)))*'01_Supuestos'!$F$16)</f>
        <v/>
      </c>
      <c r="AE283" s="109">
        <f>0</f>
        <v/>
      </c>
      <c r="AF283" s="109">
        <f>IF(S283&gt;R283,"Appraisal+Decision",IF(S283&lt;R283,"Develop Now","Indiferente"))</f>
        <v/>
      </c>
    </row>
    <row r="284">
      <c r="A284" t="n">
        <v>254</v>
      </c>
      <c r="B284" s="53">
        <f>RAND()</f>
        <v/>
      </c>
      <c r="C284" s="53">
        <f>RAND()</f>
        <v/>
      </c>
      <c r="D284" s="53">
        <f>RAND()</f>
        <v/>
      </c>
      <c r="E284" s="53">
        <f>RAND()</f>
        <v/>
      </c>
      <c r="F284" s="53">
        <f>RAND()</f>
        <v/>
      </c>
      <c r="G284" s="53">
        <f>RAND()</f>
        <v/>
      </c>
      <c r="H284" s="109">
        <f>IF(B284&lt;($B$11-$B$10)/($B$12-$B$10), $B$10+SQRT(B284*($B$11-$B$10)*($B$12-$B$10)), $B$12-SQRT((1-B284)*($B$12-$B$11)*($B$12-$B$10)))</f>
        <v/>
      </c>
      <c r="I284" s="53">
        <f>MAX(0.1,NORMINV(C284,$B$13,$B$14))</f>
        <v/>
      </c>
      <c r="J284" s="109">
        <f>'01_Supuestos'!$F$13*MAX(0.65,NORMINV(D284,1,$B$15))</f>
        <v/>
      </c>
      <c r="K284" s="109">
        <f>'01_Supuestos'!$F$14*MAX(0.6,NORMINV(E284,1,$B$16))</f>
        <v/>
      </c>
      <c r="L284" s="109">
        <f>--(F284&lt;=$B$5)</f>
        <v/>
      </c>
      <c r="M284" s="109">
        <f>IF(L284=1, IF(G284&lt;=$B$6, "+", "-"), IF(G284&lt;=(1-$B$7), "+", "-"))</f>
        <v/>
      </c>
      <c r="N284" s="110">
        <f>IF(M284="+",'05_Bayes_Arbol'!$B$16,'05_Bayes_Arbol'!$B$17)</f>
        <v/>
      </c>
      <c r="O284" s="109">
        <f>SUMPRODUCT(T284:AD284,'01_Supuestos'!$C$34:$M$34)</f>
        <v/>
      </c>
      <c r="P284" s="109">
        <f>N284*O284 + (1-N284)*$B$9</f>
        <v/>
      </c>
      <c r="Q284" s="109">
        <f>--(P284&gt;0)</f>
        <v/>
      </c>
      <c r="R284" s="109">
        <f>IF(L284=1,O284,$B$9)</f>
        <v/>
      </c>
      <c r="S284" s="109">
        <f>-$B$8 + IF(Q284=1, IF(L284=1,O284,$B$9), 0)</f>
        <v/>
      </c>
      <c r="T284" s="109">
        <f>((('01_Supuestos'!C31*$I284)*'01_Supuestos'!$F$11*($H284-'01_Supuestos'!$F$9))-((('01_Supuestos'!C31*$I284)*'01_Supuestos'!$F$11*($H284-'01_Supuestos'!$F$9))*'01_Supuestos'!$F$12)-(('01_Supuestos'!C31*$I284)*'01_Supuestos'!$F$11*$K284)-(IF(('01_Supuestos'!C31*$I284)&gt;0,'01_Supuestos'!$F$15,0)))-((('01_Supuestos'!C31*$I284)*'01_Supuestos'!$F$11*($H284-'01_Supuestos'!$F$9))*'01_Supuestos'!$F$18)-($J284*'01_Supuestos'!C32)-(IF('01_Supuestos'!C30=MAX('01_Supuestos'!$C$30:$M$30),'01_Supuestos'!$F$19,0))-(MAX(0,(((('01_Supuestos'!C31*$I284)*'01_Supuestos'!$F$11*($H284-'01_Supuestos'!$F$9))-((('01_Supuestos'!C31*$I284)*'01_Supuestos'!$F$11*($H284-'01_Supuestos'!$F$9))*'01_Supuestos'!$F$12)-(('01_Supuestos'!C31*$I284)*'01_Supuestos'!$F$11*$K284)-(IF(('01_Supuestos'!C31*$I284)&gt;0,'01_Supuestos'!$F$15,0)))-($J284*'01_Supuestos'!C33)))*'01_Supuestos'!$F$16)</f>
        <v/>
      </c>
      <c r="U284" s="109">
        <f>((('01_Supuestos'!D31*$I284)*'01_Supuestos'!$F$11*($H284-'01_Supuestos'!$F$9))-((('01_Supuestos'!D31*$I284)*'01_Supuestos'!$F$11*($H284-'01_Supuestos'!$F$9))*'01_Supuestos'!$F$12)-(('01_Supuestos'!D31*$I284)*'01_Supuestos'!$F$11*$K284)-(IF(('01_Supuestos'!D31*$I284)&gt;0,'01_Supuestos'!$F$15,0)))-((('01_Supuestos'!D31*$I284)*'01_Supuestos'!$F$11*($H284-'01_Supuestos'!$F$9))*'01_Supuestos'!$F$18)-($J284*'01_Supuestos'!D32)-(IF('01_Supuestos'!D30=MAX('01_Supuestos'!$C$30:$M$30),'01_Supuestos'!$F$19,0))-(MAX(0,(((('01_Supuestos'!D31*$I284)*'01_Supuestos'!$F$11*($H284-'01_Supuestos'!$F$9))-((('01_Supuestos'!D31*$I284)*'01_Supuestos'!$F$11*($H284-'01_Supuestos'!$F$9))*'01_Supuestos'!$F$12)-(('01_Supuestos'!D31*$I284)*'01_Supuestos'!$F$11*$K284)-(IF(('01_Supuestos'!D31*$I284)&gt;0,'01_Supuestos'!$F$15,0)))-($J284*'01_Supuestos'!D33)))*'01_Supuestos'!$F$16)</f>
        <v/>
      </c>
      <c r="V284" s="109">
        <f>((('01_Supuestos'!E31*$I284)*'01_Supuestos'!$F$11*($H284-'01_Supuestos'!$F$9))-((('01_Supuestos'!E31*$I284)*'01_Supuestos'!$F$11*($H284-'01_Supuestos'!$F$9))*'01_Supuestos'!$F$12)-(('01_Supuestos'!E31*$I284)*'01_Supuestos'!$F$11*$K284)-(IF(('01_Supuestos'!E31*$I284)&gt;0,'01_Supuestos'!$F$15,0)))-((('01_Supuestos'!E31*$I284)*'01_Supuestos'!$F$11*($H284-'01_Supuestos'!$F$9))*'01_Supuestos'!$F$18)-($J284*'01_Supuestos'!E32)-(IF('01_Supuestos'!E30=MAX('01_Supuestos'!$C$30:$M$30),'01_Supuestos'!$F$19,0))-(MAX(0,(((('01_Supuestos'!E31*$I284)*'01_Supuestos'!$F$11*($H284-'01_Supuestos'!$F$9))-((('01_Supuestos'!E31*$I284)*'01_Supuestos'!$F$11*($H284-'01_Supuestos'!$F$9))*'01_Supuestos'!$F$12)-(('01_Supuestos'!E31*$I284)*'01_Supuestos'!$F$11*$K284)-(IF(('01_Supuestos'!E31*$I284)&gt;0,'01_Supuestos'!$F$15,0)))-($J284*'01_Supuestos'!E33)))*'01_Supuestos'!$F$16)</f>
        <v/>
      </c>
      <c r="W284" s="109">
        <f>((('01_Supuestos'!F31*$I284)*'01_Supuestos'!$F$11*($H284-'01_Supuestos'!$F$9))-((('01_Supuestos'!F31*$I284)*'01_Supuestos'!$F$11*($H284-'01_Supuestos'!$F$9))*'01_Supuestos'!$F$12)-(('01_Supuestos'!F31*$I284)*'01_Supuestos'!$F$11*$K284)-(IF(('01_Supuestos'!F31*$I284)&gt;0,'01_Supuestos'!$F$15,0)))-((('01_Supuestos'!F31*$I284)*'01_Supuestos'!$F$11*($H284-'01_Supuestos'!$F$9))*'01_Supuestos'!$F$18)-($J284*'01_Supuestos'!F32)-(IF('01_Supuestos'!F30=MAX('01_Supuestos'!$C$30:$M$30),'01_Supuestos'!$F$19,0))-(MAX(0,(((('01_Supuestos'!F31*$I284)*'01_Supuestos'!$F$11*($H284-'01_Supuestos'!$F$9))-((('01_Supuestos'!F31*$I284)*'01_Supuestos'!$F$11*($H284-'01_Supuestos'!$F$9))*'01_Supuestos'!$F$12)-(('01_Supuestos'!F31*$I284)*'01_Supuestos'!$F$11*$K284)-(IF(('01_Supuestos'!F31*$I284)&gt;0,'01_Supuestos'!$F$15,0)))-($J284*'01_Supuestos'!F33)))*'01_Supuestos'!$F$16)</f>
        <v/>
      </c>
      <c r="X284" s="109">
        <f>((('01_Supuestos'!G31*$I284)*'01_Supuestos'!$F$11*($H284-'01_Supuestos'!$F$9))-((('01_Supuestos'!G31*$I284)*'01_Supuestos'!$F$11*($H284-'01_Supuestos'!$F$9))*'01_Supuestos'!$F$12)-(('01_Supuestos'!G31*$I284)*'01_Supuestos'!$F$11*$K284)-(IF(('01_Supuestos'!G31*$I284)&gt;0,'01_Supuestos'!$F$15,0)))-((('01_Supuestos'!G31*$I284)*'01_Supuestos'!$F$11*($H284-'01_Supuestos'!$F$9))*'01_Supuestos'!$F$18)-($J284*'01_Supuestos'!G32)-(IF('01_Supuestos'!G30=MAX('01_Supuestos'!$C$30:$M$30),'01_Supuestos'!$F$19,0))-(MAX(0,(((('01_Supuestos'!G31*$I284)*'01_Supuestos'!$F$11*($H284-'01_Supuestos'!$F$9))-((('01_Supuestos'!G31*$I284)*'01_Supuestos'!$F$11*($H284-'01_Supuestos'!$F$9))*'01_Supuestos'!$F$12)-(('01_Supuestos'!G31*$I284)*'01_Supuestos'!$F$11*$K284)-(IF(('01_Supuestos'!G31*$I284)&gt;0,'01_Supuestos'!$F$15,0)))-($J284*'01_Supuestos'!G33)))*'01_Supuestos'!$F$16)</f>
        <v/>
      </c>
      <c r="Y284" s="109">
        <f>((('01_Supuestos'!H31*$I284)*'01_Supuestos'!$F$11*($H284-'01_Supuestos'!$F$9))-((('01_Supuestos'!H31*$I284)*'01_Supuestos'!$F$11*($H284-'01_Supuestos'!$F$9))*'01_Supuestos'!$F$12)-(('01_Supuestos'!H31*$I284)*'01_Supuestos'!$F$11*$K284)-(IF(('01_Supuestos'!H31*$I284)&gt;0,'01_Supuestos'!$F$15,0)))-((('01_Supuestos'!H31*$I284)*'01_Supuestos'!$F$11*($H284-'01_Supuestos'!$F$9))*'01_Supuestos'!$F$18)-($J284*'01_Supuestos'!H32)-(IF('01_Supuestos'!H30=MAX('01_Supuestos'!$C$30:$M$30),'01_Supuestos'!$F$19,0))-(MAX(0,(((('01_Supuestos'!H31*$I284)*'01_Supuestos'!$F$11*($H284-'01_Supuestos'!$F$9))-((('01_Supuestos'!H31*$I284)*'01_Supuestos'!$F$11*($H284-'01_Supuestos'!$F$9))*'01_Supuestos'!$F$12)-(('01_Supuestos'!H31*$I284)*'01_Supuestos'!$F$11*$K284)-(IF(('01_Supuestos'!H31*$I284)&gt;0,'01_Supuestos'!$F$15,0)))-($J284*'01_Supuestos'!H33)))*'01_Supuestos'!$F$16)</f>
        <v/>
      </c>
      <c r="Z284" s="109">
        <f>((('01_Supuestos'!I31*$I284)*'01_Supuestos'!$F$11*($H284-'01_Supuestos'!$F$9))-((('01_Supuestos'!I31*$I284)*'01_Supuestos'!$F$11*($H284-'01_Supuestos'!$F$9))*'01_Supuestos'!$F$12)-(('01_Supuestos'!I31*$I284)*'01_Supuestos'!$F$11*$K284)-(IF(('01_Supuestos'!I31*$I284)&gt;0,'01_Supuestos'!$F$15,0)))-((('01_Supuestos'!I31*$I284)*'01_Supuestos'!$F$11*($H284-'01_Supuestos'!$F$9))*'01_Supuestos'!$F$18)-($J284*'01_Supuestos'!I32)-(IF('01_Supuestos'!I30=MAX('01_Supuestos'!$C$30:$M$30),'01_Supuestos'!$F$19,0))-(MAX(0,(((('01_Supuestos'!I31*$I284)*'01_Supuestos'!$F$11*($H284-'01_Supuestos'!$F$9))-((('01_Supuestos'!I31*$I284)*'01_Supuestos'!$F$11*($H284-'01_Supuestos'!$F$9))*'01_Supuestos'!$F$12)-(('01_Supuestos'!I31*$I284)*'01_Supuestos'!$F$11*$K284)-(IF(('01_Supuestos'!I31*$I284)&gt;0,'01_Supuestos'!$F$15,0)))-($J284*'01_Supuestos'!I33)))*'01_Supuestos'!$F$16)</f>
        <v/>
      </c>
      <c r="AA284" s="109">
        <f>((('01_Supuestos'!J31*$I284)*'01_Supuestos'!$F$11*($H284-'01_Supuestos'!$F$9))-((('01_Supuestos'!J31*$I284)*'01_Supuestos'!$F$11*($H284-'01_Supuestos'!$F$9))*'01_Supuestos'!$F$12)-(('01_Supuestos'!J31*$I284)*'01_Supuestos'!$F$11*$K284)-(IF(('01_Supuestos'!J31*$I284)&gt;0,'01_Supuestos'!$F$15,0)))-((('01_Supuestos'!J31*$I284)*'01_Supuestos'!$F$11*($H284-'01_Supuestos'!$F$9))*'01_Supuestos'!$F$18)-($J284*'01_Supuestos'!J32)-(IF('01_Supuestos'!J30=MAX('01_Supuestos'!$C$30:$M$30),'01_Supuestos'!$F$19,0))-(MAX(0,(((('01_Supuestos'!J31*$I284)*'01_Supuestos'!$F$11*($H284-'01_Supuestos'!$F$9))-((('01_Supuestos'!J31*$I284)*'01_Supuestos'!$F$11*($H284-'01_Supuestos'!$F$9))*'01_Supuestos'!$F$12)-(('01_Supuestos'!J31*$I284)*'01_Supuestos'!$F$11*$K284)-(IF(('01_Supuestos'!J31*$I284)&gt;0,'01_Supuestos'!$F$15,0)))-($J284*'01_Supuestos'!J33)))*'01_Supuestos'!$F$16)</f>
        <v/>
      </c>
      <c r="AB284" s="109">
        <f>((('01_Supuestos'!K31*$I284)*'01_Supuestos'!$F$11*($H284-'01_Supuestos'!$F$9))-((('01_Supuestos'!K31*$I284)*'01_Supuestos'!$F$11*($H284-'01_Supuestos'!$F$9))*'01_Supuestos'!$F$12)-(('01_Supuestos'!K31*$I284)*'01_Supuestos'!$F$11*$K284)-(IF(('01_Supuestos'!K31*$I284)&gt;0,'01_Supuestos'!$F$15,0)))-((('01_Supuestos'!K31*$I284)*'01_Supuestos'!$F$11*($H284-'01_Supuestos'!$F$9))*'01_Supuestos'!$F$18)-($J284*'01_Supuestos'!K32)-(IF('01_Supuestos'!K30=MAX('01_Supuestos'!$C$30:$M$30),'01_Supuestos'!$F$19,0))-(MAX(0,(((('01_Supuestos'!K31*$I284)*'01_Supuestos'!$F$11*($H284-'01_Supuestos'!$F$9))-((('01_Supuestos'!K31*$I284)*'01_Supuestos'!$F$11*($H284-'01_Supuestos'!$F$9))*'01_Supuestos'!$F$12)-(('01_Supuestos'!K31*$I284)*'01_Supuestos'!$F$11*$K284)-(IF(('01_Supuestos'!K31*$I284)&gt;0,'01_Supuestos'!$F$15,0)))-($J284*'01_Supuestos'!K33)))*'01_Supuestos'!$F$16)</f>
        <v/>
      </c>
      <c r="AC284" s="109">
        <f>((('01_Supuestos'!L31*$I284)*'01_Supuestos'!$F$11*($H284-'01_Supuestos'!$F$9))-((('01_Supuestos'!L31*$I284)*'01_Supuestos'!$F$11*($H284-'01_Supuestos'!$F$9))*'01_Supuestos'!$F$12)-(('01_Supuestos'!L31*$I284)*'01_Supuestos'!$F$11*$K284)-(IF(('01_Supuestos'!L31*$I284)&gt;0,'01_Supuestos'!$F$15,0)))-((('01_Supuestos'!L31*$I284)*'01_Supuestos'!$F$11*($H284-'01_Supuestos'!$F$9))*'01_Supuestos'!$F$18)-($J284*'01_Supuestos'!L32)-(IF('01_Supuestos'!L30=MAX('01_Supuestos'!$C$30:$M$30),'01_Supuestos'!$F$19,0))-(MAX(0,(((('01_Supuestos'!L31*$I284)*'01_Supuestos'!$F$11*($H284-'01_Supuestos'!$F$9))-((('01_Supuestos'!L31*$I284)*'01_Supuestos'!$F$11*($H284-'01_Supuestos'!$F$9))*'01_Supuestos'!$F$12)-(('01_Supuestos'!L31*$I284)*'01_Supuestos'!$F$11*$K284)-(IF(('01_Supuestos'!L31*$I284)&gt;0,'01_Supuestos'!$F$15,0)))-($J284*'01_Supuestos'!L33)))*'01_Supuestos'!$F$16)</f>
        <v/>
      </c>
      <c r="AD284" s="109">
        <f>((('01_Supuestos'!M31*$I284)*'01_Supuestos'!$F$11*($H284-'01_Supuestos'!$F$9))-((('01_Supuestos'!M31*$I284)*'01_Supuestos'!$F$11*($H284-'01_Supuestos'!$F$9))*'01_Supuestos'!$F$12)-(('01_Supuestos'!M31*$I284)*'01_Supuestos'!$F$11*$K284)-(IF(('01_Supuestos'!M31*$I284)&gt;0,'01_Supuestos'!$F$15,0)))-((('01_Supuestos'!M31*$I284)*'01_Supuestos'!$F$11*($H284-'01_Supuestos'!$F$9))*'01_Supuestos'!$F$18)-($J284*'01_Supuestos'!M32)-(IF('01_Supuestos'!M30=MAX('01_Supuestos'!$C$30:$M$30),'01_Supuestos'!$F$19,0))-(MAX(0,(((('01_Supuestos'!M31*$I284)*'01_Supuestos'!$F$11*($H284-'01_Supuestos'!$F$9))-((('01_Supuestos'!M31*$I284)*'01_Supuestos'!$F$11*($H284-'01_Supuestos'!$F$9))*'01_Supuestos'!$F$12)-(('01_Supuestos'!M31*$I284)*'01_Supuestos'!$F$11*$K284)-(IF(('01_Supuestos'!M31*$I284)&gt;0,'01_Supuestos'!$F$15,0)))-($J284*'01_Supuestos'!M33)))*'01_Supuestos'!$F$16)</f>
        <v/>
      </c>
      <c r="AE284" s="109">
        <f>0</f>
        <v/>
      </c>
      <c r="AF284" s="109">
        <f>IF(S284&gt;R284,"Appraisal+Decision",IF(S284&lt;R284,"Develop Now","Indiferente"))</f>
        <v/>
      </c>
    </row>
    <row r="285">
      <c r="A285" t="n">
        <v>255</v>
      </c>
      <c r="B285" s="53">
        <f>RAND()</f>
        <v/>
      </c>
      <c r="C285" s="53">
        <f>RAND()</f>
        <v/>
      </c>
      <c r="D285" s="53">
        <f>RAND()</f>
        <v/>
      </c>
      <c r="E285" s="53">
        <f>RAND()</f>
        <v/>
      </c>
      <c r="F285" s="53">
        <f>RAND()</f>
        <v/>
      </c>
      <c r="G285" s="53">
        <f>RAND()</f>
        <v/>
      </c>
      <c r="H285" s="109">
        <f>IF(B285&lt;($B$11-$B$10)/($B$12-$B$10), $B$10+SQRT(B285*($B$11-$B$10)*($B$12-$B$10)), $B$12-SQRT((1-B285)*($B$12-$B$11)*($B$12-$B$10)))</f>
        <v/>
      </c>
      <c r="I285" s="53">
        <f>MAX(0.1,NORMINV(C285,$B$13,$B$14))</f>
        <v/>
      </c>
      <c r="J285" s="109">
        <f>'01_Supuestos'!$F$13*MAX(0.65,NORMINV(D285,1,$B$15))</f>
        <v/>
      </c>
      <c r="K285" s="109">
        <f>'01_Supuestos'!$F$14*MAX(0.6,NORMINV(E285,1,$B$16))</f>
        <v/>
      </c>
      <c r="L285" s="109">
        <f>--(F285&lt;=$B$5)</f>
        <v/>
      </c>
      <c r="M285" s="109">
        <f>IF(L285=1, IF(G285&lt;=$B$6, "+", "-"), IF(G285&lt;=(1-$B$7), "+", "-"))</f>
        <v/>
      </c>
      <c r="N285" s="110">
        <f>IF(M285="+",'05_Bayes_Arbol'!$B$16,'05_Bayes_Arbol'!$B$17)</f>
        <v/>
      </c>
      <c r="O285" s="109">
        <f>SUMPRODUCT(T285:AD285,'01_Supuestos'!$C$34:$M$34)</f>
        <v/>
      </c>
      <c r="P285" s="109">
        <f>N285*O285 + (1-N285)*$B$9</f>
        <v/>
      </c>
      <c r="Q285" s="109">
        <f>--(P285&gt;0)</f>
        <v/>
      </c>
      <c r="R285" s="109">
        <f>IF(L285=1,O285,$B$9)</f>
        <v/>
      </c>
      <c r="S285" s="109">
        <f>-$B$8 + IF(Q285=1, IF(L285=1,O285,$B$9), 0)</f>
        <v/>
      </c>
      <c r="T285" s="109">
        <f>((('01_Supuestos'!C31*$I285)*'01_Supuestos'!$F$11*($H285-'01_Supuestos'!$F$9))-((('01_Supuestos'!C31*$I285)*'01_Supuestos'!$F$11*($H285-'01_Supuestos'!$F$9))*'01_Supuestos'!$F$12)-(('01_Supuestos'!C31*$I285)*'01_Supuestos'!$F$11*$K285)-(IF(('01_Supuestos'!C31*$I285)&gt;0,'01_Supuestos'!$F$15,0)))-((('01_Supuestos'!C31*$I285)*'01_Supuestos'!$F$11*($H285-'01_Supuestos'!$F$9))*'01_Supuestos'!$F$18)-($J285*'01_Supuestos'!C32)-(IF('01_Supuestos'!C30=MAX('01_Supuestos'!$C$30:$M$30),'01_Supuestos'!$F$19,0))-(MAX(0,(((('01_Supuestos'!C31*$I285)*'01_Supuestos'!$F$11*($H285-'01_Supuestos'!$F$9))-((('01_Supuestos'!C31*$I285)*'01_Supuestos'!$F$11*($H285-'01_Supuestos'!$F$9))*'01_Supuestos'!$F$12)-(('01_Supuestos'!C31*$I285)*'01_Supuestos'!$F$11*$K285)-(IF(('01_Supuestos'!C31*$I285)&gt;0,'01_Supuestos'!$F$15,0)))-($J285*'01_Supuestos'!C33)))*'01_Supuestos'!$F$16)</f>
        <v/>
      </c>
      <c r="U285" s="109">
        <f>((('01_Supuestos'!D31*$I285)*'01_Supuestos'!$F$11*($H285-'01_Supuestos'!$F$9))-((('01_Supuestos'!D31*$I285)*'01_Supuestos'!$F$11*($H285-'01_Supuestos'!$F$9))*'01_Supuestos'!$F$12)-(('01_Supuestos'!D31*$I285)*'01_Supuestos'!$F$11*$K285)-(IF(('01_Supuestos'!D31*$I285)&gt;0,'01_Supuestos'!$F$15,0)))-((('01_Supuestos'!D31*$I285)*'01_Supuestos'!$F$11*($H285-'01_Supuestos'!$F$9))*'01_Supuestos'!$F$18)-($J285*'01_Supuestos'!D32)-(IF('01_Supuestos'!D30=MAX('01_Supuestos'!$C$30:$M$30),'01_Supuestos'!$F$19,0))-(MAX(0,(((('01_Supuestos'!D31*$I285)*'01_Supuestos'!$F$11*($H285-'01_Supuestos'!$F$9))-((('01_Supuestos'!D31*$I285)*'01_Supuestos'!$F$11*($H285-'01_Supuestos'!$F$9))*'01_Supuestos'!$F$12)-(('01_Supuestos'!D31*$I285)*'01_Supuestos'!$F$11*$K285)-(IF(('01_Supuestos'!D31*$I285)&gt;0,'01_Supuestos'!$F$15,0)))-($J285*'01_Supuestos'!D33)))*'01_Supuestos'!$F$16)</f>
        <v/>
      </c>
      <c r="V285" s="109">
        <f>((('01_Supuestos'!E31*$I285)*'01_Supuestos'!$F$11*($H285-'01_Supuestos'!$F$9))-((('01_Supuestos'!E31*$I285)*'01_Supuestos'!$F$11*($H285-'01_Supuestos'!$F$9))*'01_Supuestos'!$F$12)-(('01_Supuestos'!E31*$I285)*'01_Supuestos'!$F$11*$K285)-(IF(('01_Supuestos'!E31*$I285)&gt;0,'01_Supuestos'!$F$15,0)))-((('01_Supuestos'!E31*$I285)*'01_Supuestos'!$F$11*($H285-'01_Supuestos'!$F$9))*'01_Supuestos'!$F$18)-($J285*'01_Supuestos'!E32)-(IF('01_Supuestos'!E30=MAX('01_Supuestos'!$C$30:$M$30),'01_Supuestos'!$F$19,0))-(MAX(0,(((('01_Supuestos'!E31*$I285)*'01_Supuestos'!$F$11*($H285-'01_Supuestos'!$F$9))-((('01_Supuestos'!E31*$I285)*'01_Supuestos'!$F$11*($H285-'01_Supuestos'!$F$9))*'01_Supuestos'!$F$12)-(('01_Supuestos'!E31*$I285)*'01_Supuestos'!$F$11*$K285)-(IF(('01_Supuestos'!E31*$I285)&gt;0,'01_Supuestos'!$F$15,0)))-($J285*'01_Supuestos'!E33)))*'01_Supuestos'!$F$16)</f>
        <v/>
      </c>
      <c r="W285" s="109">
        <f>((('01_Supuestos'!F31*$I285)*'01_Supuestos'!$F$11*($H285-'01_Supuestos'!$F$9))-((('01_Supuestos'!F31*$I285)*'01_Supuestos'!$F$11*($H285-'01_Supuestos'!$F$9))*'01_Supuestos'!$F$12)-(('01_Supuestos'!F31*$I285)*'01_Supuestos'!$F$11*$K285)-(IF(('01_Supuestos'!F31*$I285)&gt;0,'01_Supuestos'!$F$15,0)))-((('01_Supuestos'!F31*$I285)*'01_Supuestos'!$F$11*($H285-'01_Supuestos'!$F$9))*'01_Supuestos'!$F$18)-($J285*'01_Supuestos'!F32)-(IF('01_Supuestos'!F30=MAX('01_Supuestos'!$C$30:$M$30),'01_Supuestos'!$F$19,0))-(MAX(0,(((('01_Supuestos'!F31*$I285)*'01_Supuestos'!$F$11*($H285-'01_Supuestos'!$F$9))-((('01_Supuestos'!F31*$I285)*'01_Supuestos'!$F$11*($H285-'01_Supuestos'!$F$9))*'01_Supuestos'!$F$12)-(('01_Supuestos'!F31*$I285)*'01_Supuestos'!$F$11*$K285)-(IF(('01_Supuestos'!F31*$I285)&gt;0,'01_Supuestos'!$F$15,0)))-($J285*'01_Supuestos'!F33)))*'01_Supuestos'!$F$16)</f>
        <v/>
      </c>
      <c r="X285" s="109">
        <f>((('01_Supuestos'!G31*$I285)*'01_Supuestos'!$F$11*($H285-'01_Supuestos'!$F$9))-((('01_Supuestos'!G31*$I285)*'01_Supuestos'!$F$11*($H285-'01_Supuestos'!$F$9))*'01_Supuestos'!$F$12)-(('01_Supuestos'!G31*$I285)*'01_Supuestos'!$F$11*$K285)-(IF(('01_Supuestos'!G31*$I285)&gt;0,'01_Supuestos'!$F$15,0)))-((('01_Supuestos'!G31*$I285)*'01_Supuestos'!$F$11*($H285-'01_Supuestos'!$F$9))*'01_Supuestos'!$F$18)-($J285*'01_Supuestos'!G32)-(IF('01_Supuestos'!G30=MAX('01_Supuestos'!$C$30:$M$30),'01_Supuestos'!$F$19,0))-(MAX(0,(((('01_Supuestos'!G31*$I285)*'01_Supuestos'!$F$11*($H285-'01_Supuestos'!$F$9))-((('01_Supuestos'!G31*$I285)*'01_Supuestos'!$F$11*($H285-'01_Supuestos'!$F$9))*'01_Supuestos'!$F$12)-(('01_Supuestos'!G31*$I285)*'01_Supuestos'!$F$11*$K285)-(IF(('01_Supuestos'!G31*$I285)&gt;0,'01_Supuestos'!$F$15,0)))-($J285*'01_Supuestos'!G33)))*'01_Supuestos'!$F$16)</f>
        <v/>
      </c>
      <c r="Y285" s="109">
        <f>((('01_Supuestos'!H31*$I285)*'01_Supuestos'!$F$11*($H285-'01_Supuestos'!$F$9))-((('01_Supuestos'!H31*$I285)*'01_Supuestos'!$F$11*($H285-'01_Supuestos'!$F$9))*'01_Supuestos'!$F$12)-(('01_Supuestos'!H31*$I285)*'01_Supuestos'!$F$11*$K285)-(IF(('01_Supuestos'!H31*$I285)&gt;0,'01_Supuestos'!$F$15,0)))-((('01_Supuestos'!H31*$I285)*'01_Supuestos'!$F$11*($H285-'01_Supuestos'!$F$9))*'01_Supuestos'!$F$18)-($J285*'01_Supuestos'!H32)-(IF('01_Supuestos'!H30=MAX('01_Supuestos'!$C$30:$M$30),'01_Supuestos'!$F$19,0))-(MAX(0,(((('01_Supuestos'!H31*$I285)*'01_Supuestos'!$F$11*($H285-'01_Supuestos'!$F$9))-((('01_Supuestos'!H31*$I285)*'01_Supuestos'!$F$11*($H285-'01_Supuestos'!$F$9))*'01_Supuestos'!$F$12)-(('01_Supuestos'!H31*$I285)*'01_Supuestos'!$F$11*$K285)-(IF(('01_Supuestos'!H31*$I285)&gt;0,'01_Supuestos'!$F$15,0)))-($J285*'01_Supuestos'!H33)))*'01_Supuestos'!$F$16)</f>
        <v/>
      </c>
      <c r="Z285" s="109">
        <f>((('01_Supuestos'!I31*$I285)*'01_Supuestos'!$F$11*($H285-'01_Supuestos'!$F$9))-((('01_Supuestos'!I31*$I285)*'01_Supuestos'!$F$11*($H285-'01_Supuestos'!$F$9))*'01_Supuestos'!$F$12)-(('01_Supuestos'!I31*$I285)*'01_Supuestos'!$F$11*$K285)-(IF(('01_Supuestos'!I31*$I285)&gt;0,'01_Supuestos'!$F$15,0)))-((('01_Supuestos'!I31*$I285)*'01_Supuestos'!$F$11*($H285-'01_Supuestos'!$F$9))*'01_Supuestos'!$F$18)-($J285*'01_Supuestos'!I32)-(IF('01_Supuestos'!I30=MAX('01_Supuestos'!$C$30:$M$30),'01_Supuestos'!$F$19,0))-(MAX(0,(((('01_Supuestos'!I31*$I285)*'01_Supuestos'!$F$11*($H285-'01_Supuestos'!$F$9))-((('01_Supuestos'!I31*$I285)*'01_Supuestos'!$F$11*($H285-'01_Supuestos'!$F$9))*'01_Supuestos'!$F$12)-(('01_Supuestos'!I31*$I285)*'01_Supuestos'!$F$11*$K285)-(IF(('01_Supuestos'!I31*$I285)&gt;0,'01_Supuestos'!$F$15,0)))-($J285*'01_Supuestos'!I33)))*'01_Supuestos'!$F$16)</f>
        <v/>
      </c>
      <c r="AA285" s="109">
        <f>((('01_Supuestos'!J31*$I285)*'01_Supuestos'!$F$11*($H285-'01_Supuestos'!$F$9))-((('01_Supuestos'!J31*$I285)*'01_Supuestos'!$F$11*($H285-'01_Supuestos'!$F$9))*'01_Supuestos'!$F$12)-(('01_Supuestos'!J31*$I285)*'01_Supuestos'!$F$11*$K285)-(IF(('01_Supuestos'!J31*$I285)&gt;0,'01_Supuestos'!$F$15,0)))-((('01_Supuestos'!J31*$I285)*'01_Supuestos'!$F$11*($H285-'01_Supuestos'!$F$9))*'01_Supuestos'!$F$18)-($J285*'01_Supuestos'!J32)-(IF('01_Supuestos'!J30=MAX('01_Supuestos'!$C$30:$M$30),'01_Supuestos'!$F$19,0))-(MAX(0,(((('01_Supuestos'!J31*$I285)*'01_Supuestos'!$F$11*($H285-'01_Supuestos'!$F$9))-((('01_Supuestos'!J31*$I285)*'01_Supuestos'!$F$11*($H285-'01_Supuestos'!$F$9))*'01_Supuestos'!$F$12)-(('01_Supuestos'!J31*$I285)*'01_Supuestos'!$F$11*$K285)-(IF(('01_Supuestos'!J31*$I285)&gt;0,'01_Supuestos'!$F$15,0)))-($J285*'01_Supuestos'!J33)))*'01_Supuestos'!$F$16)</f>
        <v/>
      </c>
      <c r="AB285" s="109">
        <f>((('01_Supuestos'!K31*$I285)*'01_Supuestos'!$F$11*($H285-'01_Supuestos'!$F$9))-((('01_Supuestos'!K31*$I285)*'01_Supuestos'!$F$11*($H285-'01_Supuestos'!$F$9))*'01_Supuestos'!$F$12)-(('01_Supuestos'!K31*$I285)*'01_Supuestos'!$F$11*$K285)-(IF(('01_Supuestos'!K31*$I285)&gt;0,'01_Supuestos'!$F$15,0)))-((('01_Supuestos'!K31*$I285)*'01_Supuestos'!$F$11*($H285-'01_Supuestos'!$F$9))*'01_Supuestos'!$F$18)-($J285*'01_Supuestos'!K32)-(IF('01_Supuestos'!K30=MAX('01_Supuestos'!$C$30:$M$30),'01_Supuestos'!$F$19,0))-(MAX(0,(((('01_Supuestos'!K31*$I285)*'01_Supuestos'!$F$11*($H285-'01_Supuestos'!$F$9))-((('01_Supuestos'!K31*$I285)*'01_Supuestos'!$F$11*($H285-'01_Supuestos'!$F$9))*'01_Supuestos'!$F$12)-(('01_Supuestos'!K31*$I285)*'01_Supuestos'!$F$11*$K285)-(IF(('01_Supuestos'!K31*$I285)&gt;0,'01_Supuestos'!$F$15,0)))-($J285*'01_Supuestos'!K33)))*'01_Supuestos'!$F$16)</f>
        <v/>
      </c>
      <c r="AC285" s="109">
        <f>((('01_Supuestos'!L31*$I285)*'01_Supuestos'!$F$11*($H285-'01_Supuestos'!$F$9))-((('01_Supuestos'!L31*$I285)*'01_Supuestos'!$F$11*($H285-'01_Supuestos'!$F$9))*'01_Supuestos'!$F$12)-(('01_Supuestos'!L31*$I285)*'01_Supuestos'!$F$11*$K285)-(IF(('01_Supuestos'!L31*$I285)&gt;0,'01_Supuestos'!$F$15,0)))-((('01_Supuestos'!L31*$I285)*'01_Supuestos'!$F$11*($H285-'01_Supuestos'!$F$9))*'01_Supuestos'!$F$18)-($J285*'01_Supuestos'!L32)-(IF('01_Supuestos'!L30=MAX('01_Supuestos'!$C$30:$M$30),'01_Supuestos'!$F$19,0))-(MAX(0,(((('01_Supuestos'!L31*$I285)*'01_Supuestos'!$F$11*($H285-'01_Supuestos'!$F$9))-((('01_Supuestos'!L31*$I285)*'01_Supuestos'!$F$11*($H285-'01_Supuestos'!$F$9))*'01_Supuestos'!$F$12)-(('01_Supuestos'!L31*$I285)*'01_Supuestos'!$F$11*$K285)-(IF(('01_Supuestos'!L31*$I285)&gt;0,'01_Supuestos'!$F$15,0)))-($J285*'01_Supuestos'!L33)))*'01_Supuestos'!$F$16)</f>
        <v/>
      </c>
      <c r="AD285" s="109">
        <f>((('01_Supuestos'!M31*$I285)*'01_Supuestos'!$F$11*($H285-'01_Supuestos'!$F$9))-((('01_Supuestos'!M31*$I285)*'01_Supuestos'!$F$11*($H285-'01_Supuestos'!$F$9))*'01_Supuestos'!$F$12)-(('01_Supuestos'!M31*$I285)*'01_Supuestos'!$F$11*$K285)-(IF(('01_Supuestos'!M31*$I285)&gt;0,'01_Supuestos'!$F$15,0)))-((('01_Supuestos'!M31*$I285)*'01_Supuestos'!$F$11*($H285-'01_Supuestos'!$F$9))*'01_Supuestos'!$F$18)-($J285*'01_Supuestos'!M32)-(IF('01_Supuestos'!M30=MAX('01_Supuestos'!$C$30:$M$30),'01_Supuestos'!$F$19,0))-(MAX(0,(((('01_Supuestos'!M31*$I285)*'01_Supuestos'!$F$11*($H285-'01_Supuestos'!$F$9))-((('01_Supuestos'!M31*$I285)*'01_Supuestos'!$F$11*($H285-'01_Supuestos'!$F$9))*'01_Supuestos'!$F$12)-(('01_Supuestos'!M31*$I285)*'01_Supuestos'!$F$11*$K285)-(IF(('01_Supuestos'!M31*$I285)&gt;0,'01_Supuestos'!$F$15,0)))-($J285*'01_Supuestos'!M33)))*'01_Supuestos'!$F$16)</f>
        <v/>
      </c>
      <c r="AE285" s="109">
        <f>0</f>
        <v/>
      </c>
      <c r="AF285" s="109">
        <f>IF(S285&gt;R285,"Appraisal+Decision",IF(S285&lt;R285,"Develop Now","Indiferente"))</f>
        <v/>
      </c>
    </row>
    <row r="286">
      <c r="A286" t="n">
        <v>256</v>
      </c>
      <c r="B286" s="53">
        <f>RAND()</f>
        <v/>
      </c>
      <c r="C286" s="53">
        <f>RAND()</f>
        <v/>
      </c>
      <c r="D286" s="53">
        <f>RAND()</f>
        <v/>
      </c>
      <c r="E286" s="53">
        <f>RAND()</f>
        <v/>
      </c>
      <c r="F286" s="53">
        <f>RAND()</f>
        <v/>
      </c>
      <c r="G286" s="53">
        <f>RAND()</f>
        <v/>
      </c>
      <c r="H286" s="109">
        <f>IF(B286&lt;($B$11-$B$10)/($B$12-$B$10), $B$10+SQRT(B286*($B$11-$B$10)*($B$12-$B$10)), $B$12-SQRT((1-B286)*($B$12-$B$11)*($B$12-$B$10)))</f>
        <v/>
      </c>
      <c r="I286" s="53">
        <f>MAX(0.1,NORMINV(C286,$B$13,$B$14))</f>
        <v/>
      </c>
      <c r="J286" s="109">
        <f>'01_Supuestos'!$F$13*MAX(0.65,NORMINV(D286,1,$B$15))</f>
        <v/>
      </c>
      <c r="K286" s="109">
        <f>'01_Supuestos'!$F$14*MAX(0.6,NORMINV(E286,1,$B$16))</f>
        <v/>
      </c>
      <c r="L286" s="109">
        <f>--(F286&lt;=$B$5)</f>
        <v/>
      </c>
      <c r="M286" s="109">
        <f>IF(L286=1, IF(G286&lt;=$B$6, "+", "-"), IF(G286&lt;=(1-$B$7), "+", "-"))</f>
        <v/>
      </c>
      <c r="N286" s="110">
        <f>IF(M286="+",'05_Bayes_Arbol'!$B$16,'05_Bayes_Arbol'!$B$17)</f>
        <v/>
      </c>
      <c r="O286" s="109">
        <f>SUMPRODUCT(T286:AD286,'01_Supuestos'!$C$34:$M$34)</f>
        <v/>
      </c>
      <c r="P286" s="109">
        <f>N286*O286 + (1-N286)*$B$9</f>
        <v/>
      </c>
      <c r="Q286" s="109">
        <f>--(P286&gt;0)</f>
        <v/>
      </c>
      <c r="R286" s="109">
        <f>IF(L286=1,O286,$B$9)</f>
        <v/>
      </c>
      <c r="S286" s="109">
        <f>-$B$8 + IF(Q286=1, IF(L286=1,O286,$B$9), 0)</f>
        <v/>
      </c>
      <c r="T286" s="109">
        <f>((('01_Supuestos'!C31*$I286)*'01_Supuestos'!$F$11*($H286-'01_Supuestos'!$F$9))-((('01_Supuestos'!C31*$I286)*'01_Supuestos'!$F$11*($H286-'01_Supuestos'!$F$9))*'01_Supuestos'!$F$12)-(('01_Supuestos'!C31*$I286)*'01_Supuestos'!$F$11*$K286)-(IF(('01_Supuestos'!C31*$I286)&gt;0,'01_Supuestos'!$F$15,0)))-((('01_Supuestos'!C31*$I286)*'01_Supuestos'!$F$11*($H286-'01_Supuestos'!$F$9))*'01_Supuestos'!$F$18)-($J286*'01_Supuestos'!C32)-(IF('01_Supuestos'!C30=MAX('01_Supuestos'!$C$30:$M$30),'01_Supuestos'!$F$19,0))-(MAX(0,(((('01_Supuestos'!C31*$I286)*'01_Supuestos'!$F$11*($H286-'01_Supuestos'!$F$9))-((('01_Supuestos'!C31*$I286)*'01_Supuestos'!$F$11*($H286-'01_Supuestos'!$F$9))*'01_Supuestos'!$F$12)-(('01_Supuestos'!C31*$I286)*'01_Supuestos'!$F$11*$K286)-(IF(('01_Supuestos'!C31*$I286)&gt;0,'01_Supuestos'!$F$15,0)))-($J286*'01_Supuestos'!C33)))*'01_Supuestos'!$F$16)</f>
        <v/>
      </c>
      <c r="U286" s="109">
        <f>((('01_Supuestos'!D31*$I286)*'01_Supuestos'!$F$11*($H286-'01_Supuestos'!$F$9))-((('01_Supuestos'!D31*$I286)*'01_Supuestos'!$F$11*($H286-'01_Supuestos'!$F$9))*'01_Supuestos'!$F$12)-(('01_Supuestos'!D31*$I286)*'01_Supuestos'!$F$11*$K286)-(IF(('01_Supuestos'!D31*$I286)&gt;0,'01_Supuestos'!$F$15,0)))-((('01_Supuestos'!D31*$I286)*'01_Supuestos'!$F$11*($H286-'01_Supuestos'!$F$9))*'01_Supuestos'!$F$18)-($J286*'01_Supuestos'!D32)-(IF('01_Supuestos'!D30=MAX('01_Supuestos'!$C$30:$M$30),'01_Supuestos'!$F$19,0))-(MAX(0,(((('01_Supuestos'!D31*$I286)*'01_Supuestos'!$F$11*($H286-'01_Supuestos'!$F$9))-((('01_Supuestos'!D31*$I286)*'01_Supuestos'!$F$11*($H286-'01_Supuestos'!$F$9))*'01_Supuestos'!$F$12)-(('01_Supuestos'!D31*$I286)*'01_Supuestos'!$F$11*$K286)-(IF(('01_Supuestos'!D31*$I286)&gt;0,'01_Supuestos'!$F$15,0)))-($J286*'01_Supuestos'!D33)))*'01_Supuestos'!$F$16)</f>
        <v/>
      </c>
      <c r="V286" s="109">
        <f>((('01_Supuestos'!E31*$I286)*'01_Supuestos'!$F$11*($H286-'01_Supuestos'!$F$9))-((('01_Supuestos'!E31*$I286)*'01_Supuestos'!$F$11*($H286-'01_Supuestos'!$F$9))*'01_Supuestos'!$F$12)-(('01_Supuestos'!E31*$I286)*'01_Supuestos'!$F$11*$K286)-(IF(('01_Supuestos'!E31*$I286)&gt;0,'01_Supuestos'!$F$15,0)))-((('01_Supuestos'!E31*$I286)*'01_Supuestos'!$F$11*($H286-'01_Supuestos'!$F$9))*'01_Supuestos'!$F$18)-($J286*'01_Supuestos'!E32)-(IF('01_Supuestos'!E30=MAX('01_Supuestos'!$C$30:$M$30),'01_Supuestos'!$F$19,0))-(MAX(0,(((('01_Supuestos'!E31*$I286)*'01_Supuestos'!$F$11*($H286-'01_Supuestos'!$F$9))-((('01_Supuestos'!E31*$I286)*'01_Supuestos'!$F$11*($H286-'01_Supuestos'!$F$9))*'01_Supuestos'!$F$12)-(('01_Supuestos'!E31*$I286)*'01_Supuestos'!$F$11*$K286)-(IF(('01_Supuestos'!E31*$I286)&gt;0,'01_Supuestos'!$F$15,0)))-($J286*'01_Supuestos'!E33)))*'01_Supuestos'!$F$16)</f>
        <v/>
      </c>
      <c r="W286" s="109">
        <f>((('01_Supuestos'!F31*$I286)*'01_Supuestos'!$F$11*($H286-'01_Supuestos'!$F$9))-((('01_Supuestos'!F31*$I286)*'01_Supuestos'!$F$11*($H286-'01_Supuestos'!$F$9))*'01_Supuestos'!$F$12)-(('01_Supuestos'!F31*$I286)*'01_Supuestos'!$F$11*$K286)-(IF(('01_Supuestos'!F31*$I286)&gt;0,'01_Supuestos'!$F$15,0)))-((('01_Supuestos'!F31*$I286)*'01_Supuestos'!$F$11*($H286-'01_Supuestos'!$F$9))*'01_Supuestos'!$F$18)-($J286*'01_Supuestos'!F32)-(IF('01_Supuestos'!F30=MAX('01_Supuestos'!$C$30:$M$30),'01_Supuestos'!$F$19,0))-(MAX(0,(((('01_Supuestos'!F31*$I286)*'01_Supuestos'!$F$11*($H286-'01_Supuestos'!$F$9))-((('01_Supuestos'!F31*$I286)*'01_Supuestos'!$F$11*($H286-'01_Supuestos'!$F$9))*'01_Supuestos'!$F$12)-(('01_Supuestos'!F31*$I286)*'01_Supuestos'!$F$11*$K286)-(IF(('01_Supuestos'!F31*$I286)&gt;0,'01_Supuestos'!$F$15,0)))-($J286*'01_Supuestos'!F33)))*'01_Supuestos'!$F$16)</f>
        <v/>
      </c>
      <c r="X286" s="109">
        <f>((('01_Supuestos'!G31*$I286)*'01_Supuestos'!$F$11*($H286-'01_Supuestos'!$F$9))-((('01_Supuestos'!G31*$I286)*'01_Supuestos'!$F$11*($H286-'01_Supuestos'!$F$9))*'01_Supuestos'!$F$12)-(('01_Supuestos'!G31*$I286)*'01_Supuestos'!$F$11*$K286)-(IF(('01_Supuestos'!G31*$I286)&gt;0,'01_Supuestos'!$F$15,0)))-((('01_Supuestos'!G31*$I286)*'01_Supuestos'!$F$11*($H286-'01_Supuestos'!$F$9))*'01_Supuestos'!$F$18)-($J286*'01_Supuestos'!G32)-(IF('01_Supuestos'!G30=MAX('01_Supuestos'!$C$30:$M$30),'01_Supuestos'!$F$19,0))-(MAX(0,(((('01_Supuestos'!G31*$I286)*'01_Supuestos'!$F$11*($H286-'01_Supuestos'!$F$9))-((('01_Supuestos'!G31*$I286)*'01_Supuestos'!$F$11*($H286-'01_Supuestos'!$F$9))*'01_Supuestos'!$F$12)-(('01_Supuestos'!G31*$I286)*'01_Supuestos'!$F$11*$K286)-(IF(('01_Supuestos'!G31*$I286)&gt;0,'01_Supuestos'!$F$15,0)))-($J286*'01_Supuestos'!G33)))*'01_Supuestos'!$F$16)</f>
        <v/>
      </c>
      <c r="Y286" s="109">
        <f>((('01_Supuestos'!H31*$I286)*'01_Supuestos'!$F$11*($H286-'01_Supuestos'!$F$9))-((('01_Supuestos'!H31*$I286)*'01_Supuestos'!$F$11*($H286-'01_Supuestos'!$F$9))*'01_Supuestos'!$F$12)-(('01_Supuestos'!H31*$I286)*'01_Supuestos'!$F$11*$K286)-(IF(('01_Supuestos'!H31*$I286)&gt;0,'01_Supuestos'!$F$15,0)))-((('01_Supuestos'!H31*$I286)*'01_Supuestos'!$F$11*($H286-'01_Supuestos'!$F$9))*'01_Supuestos'!$F$18)-($J286*'01_Supuestos'!H32)-(IF('01_Supuestos'!H30=MAX('01_Supuestos'!$C$30:$M$30),'01_Supuestos'!$F$19,0))-(MAX(0,(((('01_Supuestos'!H31*$I286)*'01_Supuestos'!$F$11*($H286-'01_Supuestos'!$F$9))-((('01_Supuestos'!H31*$I286)*'01_Supuestos'!$F$11*($H286-'01_Supuestos'!$F$9))*'01_Supuestos'!$F$12)-(('01_Supuestos'!H31*$I286)*'01_Supuestos'!$F$11*$K286)-(IF(('01_Supuestos'!H31*$I286)&gt;0,'01_Supuestos'!$F$15,0)))-($J286*'01_Supuestos'!H33)))*'01_Supuestos'!$F$16)</f>
        <v/>
      </c>
      <c r="Z286" s="109">
        <f>((('01_Supuestos'!I31*$I286)*'01_Supuestos'!$F$11*($H286-'01_Supuestos'!$F$9))-((('01_Supuestos'!I31*$I286)*'01_Supuestos'!$F$11*($H286-'01_Supuestos'!$F$9))*'01_Supuestos'!$F$12)-(('01_Supuestos'!I31*$I286)*'01_Supuestos'!$F$11*$K286)-(IF(('01_Supuestos'!I31*$I286)&gt;0,'01_Supuestos'!$F$15,0)))-((('01_Supuestos'!I31*$I286)*'01_Supuestos'!$F$11*($H286-'01_Supuestos'!$F$9))*'01_Supuestos'!$F$18)-($J286*'01_Supuestos'!I32)-(IF('01_Supuestos'!I30=MAX('01_Supuestos'!$C$30:$M$30),'01_Supuestos'!$F$19,0))-(MAX(0,(((('01_Supuestos'!I31*$I286)*'01_Supuestos'!$F$11*($H286-'01_Supuestos'!$F$9))-((('01_Supuestos'!I31*$I286)*'01_Supuestos'!$F$11*($H286-'01_Supuestos'!$F$9))*'01_Supuestos'!$F$12)-(('01_Supuestos'!I31*$I286)*'01_Supuestos'!$F$11*$K286)-(IF(('01_Supuestos'!I31*$I286)&gt;0,'01_Supuestos'!$F$15,0)))-($J286*'01_Supuestos'!I33)))*'01_Supuestos'!$F$16)</f>
        <v/>
      </c>
      <c r="AA286" s="109">
        <f>((('01_Supuestos'!J31*$I286)*'01_Supuestos'!$F$11*($H286-'01_Supuestos'!$F$9))-((('01_Supuestos'!J31*$I286)*'01_Supuestos'!$F$11*($H286-'01_Supuestos'!$F$9))*'01_Supuestos'!$F$12)-(('01_Supuestos'!J31*$I286)*'01_Supuestos'!$F$11*$K286)-(IF(('01_Supuestos'!J31*$I286)&gt;0,'01_Supuestos'!$F$15,0)))-((('01_Supuestos'!J31*$I286)*'01_Supuestos'!$F$11*($H286-'01_Supuestos'!$F$9))*'01_Supuestos'!$F$18)-($J286*'01_Supuestos'!J32)-(IF('01_Supuestos'!J30=MAX('01_Supuestos'!$C$30:$M$30),'01_Supuestos'!$F$19,0))-(MAX(0,(((('01_Supuestos'!J31*$I286)*'01_Supuestos'!$F$11*($H286-'01_Supuestos'!$F$9))-((('01_Supuestos'!J31*$I286)*'01_Supuestos'!$F$11*($H286-'01_Supuestos'!$F$9))*'01_Supuestos'!$F$12)-(('01_Supuestos'!J31*$I286)*'01_Supuestos'!$F$11*$K286)-(IF(('01_Supuestos'!J31*$I286)&gt;0,'01_Supuestos'!$F$15,0)))-($J286*'01_Supuestos'!J33)))*'01_Supuestos'!$F$16)</f>
        <v/>
      </c>
      <c r="AB286" s="109">
        <f>((('01_Supuestos'!K31*$I286)*'01_Supuestos'!$F$11*($H286-'01_Supuestos'!$F$9))-((('01_Supuestos'!K31*$I286)*'01_Supuestos'!$F$11*($H286-'01_Supuestos'!$F$9))*'01_Supuestos'!$F$12)-(('01_Supuestos'!K31*$I286)*'01_Supuestos'!$F$11*$K286)-(IF(('01_Supuestos'!K31*$I286)&gt;0,'01_Supuestos'!$F$15,0)))-((('01_Supuestos'!K31*$I286)*'01_Supuestos'!$F$11*($H286-'01_Supuestos'!$F$9))*'01_Supuestos'!$F$18)-($J286*'01_Supuestos'!K32)-(IF('01_Supuestos'!K30=MAX('01_Supuestos'!$C$30:$M$30),'01_Supuestos'!$F$19,0))-(MAX(0,(((('01_Supuestos'!K31*$I286)*'01_Supuestos'!$F$11*($H286-'01_Supuestos'!$F$9))-((('01_Supuestos'!K31*$I286)*'01_Supuestos'!$F$11*($H286-'01_Supuestos'!$F$9))*'01_Supuestos'!$F$12)-(('01_Supuestos'!K31*$I286)*'01_Supuestos'!$F$11*$K286)-(IF(('01_Supuestos'!K31*$I286)&gt;0,'01_Supuestos'!$F$15,0)))-($J286*'01_Supuestos'!K33)))*'01_Supuestos'!$F$16)</f>
        <v/>
      </c>
      <c r="AC286" s="109">
        <f>((('01_Supuestos'!L31*$I286)*'01_Supuestos'!$F$11*($H286-'01_Supuestos'!$F$9))-((('01_Supuestos'!L31*$I286)*'01_Supuestos'!$F$11*($H286-'01_Supuestos'!$F$9))*'01_Supuestos'!$F$12)-(('01_Supuestos'!L31*$I286)*'01_Supuestos'!$F$11*$K286)-(IF(('01_Supuestos'!L31*$I286)&gt;0,'01_Supuestos'!$F$15,0)))-((('01_Supuestos'!L31*$I286)*'01_Supuestos'!$F$11*($H286-'01_Supuestos'!$F$9))*'01_Supuestos'!$F$18)-($J286*'01_Supuestos'!L32)-(IF('01_Supuestos'!L30=MAX('01_Supuestos'!$C$30:$M$30),'01_Supuestos'!$F$19,0))-(MAX(0,(((('01_Supuestos'!L31*$I286)*'01_Supuestos'!$F$11*($H286-'01_Supuestos'!$F$9))-((('01_Supuestos'!L31*$I286)*'01_Supuestos'!$F$11*($H286-'01_Supuestos'!$F$9))*'01_Supuestos'!$F$12)-(('01_Supuestos'!L31*$I286)*'01_Supuestos'!$F$11*$K286)-(IF(('01_Supuestos'!L31*$I286)&gt;0,'01_Supuestos'!$F$15,0)))-($J286*'01_Supuestos'!L33)))*'01_Supuestos'!$F$16)</f>
        <v/>
      </c>
      <c r="AD286" s="109">
        <f>((('01_Supuestos'!M31*$I286)*'01_Supuestos'!$F$11*($H286-'01_Supuestos'!$F$9))-((('01_Supuestos'!M31*$I286)*'01_Supuestos'!$F$11*($H286-'01_Supuestos'!$F$9))*'01_Supuestos'!$F$12)-(('01_Supuestos'!M31*$I286)*'01_Supuestos'!$F$11*$K286)-(IF(('01_Supuestos'!M31*$I286)&gt;0,'01_Supuestos'!$F$15,0)))-((('01_Supuestos'!M31*$I286)*'01_Supuestos'!$F$11*($H286-'01_Supuestos'!$F$9))*'01_Supuestos'!$F$18)-($J286*'01_Supuestos'!M32)-(IF('01_Supuestos'!M30=MAX('01_Supuestos'!$C$30:$M$30),'01_Supuestos'!$F$19,0))-(MAX(0,(((('01_Supuestos'!M31*$I286)*'01_Supuestos'!$F$11*($H286-'01_Supuestos'!$F$9))-((('01_Supuestos'!M31*$I286)*'01_Supuestos'!$F$11*($H286-'01_Supuestos'!$F$9))*'01_Supuestos'!$F$12)-(('01_Supuestos'!M31*$I286)*'01_Supuestos'!$F$11*$K286)-(IF(('01_Supuestos'!M31*$I286)&gt;0,'01_Supuestos'!$F$15,0)))-($J286*'01_Supuestos'!M33)))*'01_Supuestos'!$F$16)</f>
        <v/>
      </c>
      <c r="AE286" s="109">
        <f>0</f>
        <v/>
      </c>
      <c r="AF286" s="109">
        <f>IF(S286&gt;R286,"Appraisal+Decision",IF(S286&lt;R286,"Develop Now","Indiferente"))</f>
        <v/>
      </c>
    </row>
    <row r="287">
      <c r="A287" t="n">
        <v>257</v>
      </c>
      <c r="B287" s="53">
        <f>RAND()</f>
        <v/>
      </c>
      <c r="C287" s="53">
        <f>RAND()</f>
        <v/>
      </c>
      <c r="D287" s="53">
        <f>RAND()</f>
        <v/>
      </c>
      <c r="E287" s="53">
        <f>RAND()</f>
        <v/>
      </c>
      <c r="F287" s="53">
        <f>RAND()</f>
        <v/>
      </c>
      <c r="G287" s="53">
        <f>RAND()</f>
        <v/>
      </c>
      <c r="H287" s="109">
        <f>IF(B287&lt;($B$11-$B$10)/($B$12-$B$10), $B$10+SQRT(B287*($B$11-$B$10)*($B$12-$B$10)), $B$12-SQRT((1-B287)*($B$12-$B$11)*($B$12-$B$10)))</f>
        <v/>
      </c>
      <c r="I287" s="53">
        <f>MAX(0.1,NORMINV(C287,$B$13,$B$14))</f>
        <v/>
      </c>
      <c r="J287" s="109">
        <f>'01_Supuestos'!$F$13*MAX(0.65,NORMINV(D287,1,$B$15))</f>
        <v/>
      </c>
      <c r="K287" s="109">
        <f>'01_Supuestos'!$F$14*MAX(0.6,NORMINV(E287,1,$B$16))</f>
        <v/>
      </c>
      <c r="L287" s="109">
        <f>--(F287&lt;=$B$5)</f>
        <v/>
      </c>
      <c r="M287" s="109">
        <f>IF(L287=1, IF(G287&lt;=$B$6, "+", "-"), IF(G287&lt;=(1-$B$7), "+", "-"))</f>
        <v/>
      </c>
      <c r="N287" s="110">
        <f>IF(M287="+",'05_Bayes_Arbol'!$B$16,'05_Bayes_Arbol'!$B$17)</f>
        <v/>
      </c>
      <c r="O287" s="109">
        <f>SUMPRODUCT(T287:AD287,'01_Supuestos'!$C$34:$M$34)</f>
        <v/>
      </c>
      <c r="P287" s="109">
        <f>N287*O287 + (1-N287)*$B$9</f>
        <v/>
      </c>
      <c r="Q287" s="109">
        <f>--(P287&gt;0)</f>
        <v/>
      </c>
      <c r="R287" s="109">
        <f>IF(L287=1,O287,$B$9)</f>
        <v/>
      </c>
      <c r="S287" s="109">
        <f>-$B$8 + IF(Q287=1, IF(L287=1,O287,$B$9), 0)</f>
        <v/>
      </c>
      <c r="T287" s="109">
        <f>((('01_Supuestos'!C31*$I287)*'01_Supuestos'!$F$11*($H287-'01_Supuestos'!$F$9))-((('01_Supuestos'!C31*$I287)*'01_Supuestos'!$F$11*($H287-'01_Supuestos'!$F$9))*'01_Supuestos'!$F$12)-(('01_Supuestos'!C31*$I287)*'01_Supuestos'!$F$11*$K287)-(IF(('01_Supuestos'!C31*$I287)&gt;0,'01_Supuestos'!$F$15,0)))-((('01_Supuestos'!C31*$I287)*'01_Supuestos'!$F$11*($H287-'01_Supuestos'!$F$9))*'01_Supuestos'!$F$18)-($J287*'01_Supuestos'!C32)-(IF('01_Supuestos'!C30=MAX('01_Supuestos'!$C$30:$M$30),'01_Supuestos'!$F$19,0))-(MAX(0,(((('01_Supuestos'!C31*$I287)*'01_Supuestos'!$F$11*($H287-'01_Supuestos'!$F$9))-((('01_Supuestos'!C31*$I287)*'01_Supuestos'!$F$11*($H287-'01_Supuestos'!$F$9))*'01_Supuestos'!$F$12)-(('01_Supuestos'!C31*$I287)*'01_Supuestos'!$F$11*$K287)-(IF(('01_Supuestos'!C31*$I287)&gt;0,'01_Supuestos'!$F$15,0)))-($J287*'01_Supuestos'!C33)))*'01_Supuestos'!$F$16)</f>
        <v/>
      </c>
      <c r="U287" s="109">
        <f>((('01_Supuestos'!D31*$I287)*'01_Supuestos'!$F$11*($H287-'01_Supuestos'!$F$9))-((('01_Supuestos'!D31*$I287)*'01_Supuestos'!$F$11*($H287-'01_Supuestos'!$F$9))*'01_Supuestos'!$F$12)-(('01_Supuestos'!D31*$I287)*'01_Supuestos'!$F$11*$K287)-(IF(('01_Supuestos'!D31*$I287)&gt;0,'01_Supuestos'!$F$15,0)))-((('01_Supuestos'!D31*$I287)*'01_Supuestos'!$F$11*($H287-'01_Supuestos'!$F$9))*'01_Supuestos'!$F$18)-($J287*'01_Supuestos'!D32)-(IF('01_Supuestos'!D30=MAX('01_Supuestos'!$C$30:$M$30),'01_Supuestos'!$F$19,0))-(MAX(0,(((('01_Supuestos'!D31*$I287)*'01_Supuestos'!$F$11*($H287-'01_Supuestos'!$F$9))-((('01_Supuestos'!D31*$I287)*'01_Supuestos'!$F$11*($H287-'01_Supuestos'!$F$9))*'01_Supuestos'!$F$12)-(('01_Supuestos'!D31*$I287)*'01_Supuestos'!$F$11*$K287)-(IF(('01_Supuestos'!D31*$I287)&gt;0,'01_Supuestos'!$F$15,0)))-($J287*'01_Supuestos'!D33)))*'01_Supuestos'!$F$16)</f>
        <v/>
      </c>
      <c r="V287" s="109">
        <f>((('01_Supuestos'!E31*$I287)*'01_Supuestos'!$F$11*($H287-'01_Supuestos'!$F$9))-((('01_Supuestos'!E31*$I287)*'01_Supuestos'!$F$11*($H287-'01_Supuestos'!$F$9))*'01_Supuestos'!$F$12)-(('01_Supuestos'!E31*$I287)*'01_Supuestos'!$F$11*$K287)-(IF(('01_Supuestos'!E31*$I287)&gt;0,'01_Supuestos'!$F$15,0)))-((('01_Supuestos'!E31*$I287)*'01_Supuestos'!$F$11*($H287-'01_Supuestos'!$F$9))*'01_Supuestos'!$F$18)-($J287*'01_Supuestos'!E32)-(IF('01_Supuestos'!E30=MAX('01_Supuestos'!$C$30:$M$30),'01_Supuestos'!$F$19,0))-(MAX(0,(((('01_Supuestos'!E31*$I287)*'01_Supuestos'!$F$11*($H287-'01_Supuestos'!$F$9))-((('01_Supuestos'!E31*$I287)*'01_Supuestos'!$F$11*($H287-'01_Supuestos'!$F$9))*'01_Supuestos'!$F$12)-(('01_Supuestos'!E31*$I287)*'01_Supuestos'!$F$11*$K287)-(IF(('01_Supuestos'!E31*$I287)&gt;0,'01_Supuestos'!$F$15,0)))-($J287*'01_Supuestos'!E33)))*'01_Supuestos'!$F$16)</f>
        <v/>
      </c>
      <c r="W287" s="109">
        <f>((('01_Supuestos'!F31*$I287)*'01_Supuestos'!$F$11*($H287-'01_Supuestos'!$F$9))-((('01_Supuestos'!F31*$I287)*'01_Supuestos'!$F$11*($H287-'01_Supuestos'!$F$9))*'01_Supuestos'!$F$12)-(('01_Supuestos'!F31*$I287)*'01_Supuestos'!$F$11*$K287)-(IF(('01_Supuestos'!F31*$I287)&gt;0,'01_Supuestos'!$F$15,0)))-((('01_Supuestos'!F31*$I287)*'01_Supuestos'!$F$11*($H287-'01_Supuestos'!$F$9))*'01_Supuestos'!$F$18)-($J287*'01_Supuestos'!F32)-(IF('01_Supuestos'!F30=MAX('01_Supuestos'!$C$30:$M$30),'01_Supuestos'!$F$19,0))-(MAX(0,(((('01_Supuestos'!F31*$I287)*'01_Supuestos'!$F$11*($H287-'01_Supuestos'!$F$9))-((('01_Supuestos'!F31*$I287)*'01_Supuestos'!$F$11*($H287-'01_Supuestos'!$F$9))*'01_Supuestos'!$F$12)-(('01_Supuestos'!F31*$I287)*'01_Supuestos'!$F$11*$K287)-(IF(('01_Supuestos'!F31*$I287)&gt;0,'01_Supuestos'!$F$15,0)))-($J287*'01_Supuestos'!F33)))*'01_Supuestos'!$F$16)</f>
        <v/>
      </c>
      <c r="X287" s="109">
        <f>((('01_Supuestos'!G31*$I287)*'01_Supuestos'!$F$11*($H287-'01_Supuestos'!$F$9))-((('01_Supuestos'!G31*$I287)*'01_Supuestos'!$F$11*($H287-'01_Supuestos'!$F$9))*'01_Supuestos'!$F$12)-(('01_Supuestos'!G31*$I287)*'01_Supuestos'!$F$11*$K287)-(IF(('01_Supuestos'!G31*$I287)&gt;0,'01_Supuestos'!$F$15,0)))-((('01_Supuestos'!G31*$I287)*'01_Supuestos'!$F$11*($H287-'01_Supuestos'!$F$9))*'01_Supuestos'!$F$18)-($J287*'01_Supuestos'!G32)-(IF('01_Supuestos'!G30=MAX('01_Supuestos'!$C$30:$M$30),'01_Supuestos'!$F$19,0))-(MAX(0,(((('01_Supuestos'!G31*$I287)*'01_Supuestos'!$F$11*($H287-'01_Supuestos'!$F$9))-((('01_Supuestos'!G31*$I287)*'01_Supuestos'!$F$11*($H287-'01_Supuestos'!$F$9))*'01_Supuestos'!$F$12)-(('01_Supuestos'!G31*$I287)*'01_Supuestos'!$F$11*$K287)-(IF(('01_Supuestos'!G31*$I287)&gt;0,'01_Supuestos'!$F$15,0)))-($J287*'01_Supuestos'!G33)))*'01_Supuestos'!$F$16)</f>
        <v/>
      </c>
      <c r="Y287" s="109">
        <f>((('01_Supuestos'!H31*$I287)*'01_Supuestos'!$F$11*($H287-'01_Supuestos'!$F$9))-((('01_Supuestos'!H31*$I287)*'01_Supuestos'!$F$11*($H287-'01_Supuestos'!$F$9))*'01_Supuestos'!$F$12)-(('01_Supuestos'!H31*$I287)*'01_Supuestos'!$F$11*$K287)-(IF(('01_Supuestos'!H31*$I287)&gt;0,'01_Supuestos'!$F$15,0)))-((('01_Supuestos'!H31*$I287)*'01_Supuestos'!$F$11*($H287-'01_Supuestos'!$F$9))*'01_Supuestos'!$F$18)-($J287*'01_Supuestos'!H32)-(IF('01_Supuestos'!H30=MAX('01_Supuestos'!$C$30:$M$30),'01_Supuestos'!$F$19,0))-(MAX(0,(((('01_Supuestos'!H31*$I287)*'01_Supuestos'!$F$11*($H287-'01_Supuestos'!$F$9))-((('01_Supuestos'!H31*$I287)*'01_Supuestos'!$F$11*($H287-'01_Supuestos'!$F$9))*'01_Supuestos'!$F$12)-(('01_Supuestos'!H31*$I287)*'01_Supuestos'!$F$11*$K287)-(IF(('01_Supuestos'!H31*$I287)&gt;0,'01_Supuestos'!$F$15,0)))-($J287*'01_Supuestos'!H33)))*'01_Supuestos'!$F$16)</f>
        <v/>
      </c>
      <c r="Z287" s="109">
        <f>((('01_Supuestos'!I31*$I287)*'01_Supuestos'!$F$11*($H287-'01_Supuestos'!$F$9))-((('01_Supuestos'!I31*$I287)*'01_Supuestos'!$F$11*($H287-'01_Supuestos'!$F$9))*'01_Supuestos'!$F$12)-(('01_Supuestos'!I31*$I287)*'01_Supuestos'!$F$11*$K287)-(IF(('01_Supuestos'!I31*$I287)&gt;0,'01_Supuestos'!$F$15,0)))-((('01_Supuestos'!I31*$I287)*'01_Supuestos'!$F$11*($H287-'01_Supuestos'!$F$9))*'01_Supuestos'!$F$18)-($J287*'01_Supuestos'!I32)-(IF('01_Supuestos'!I30=MAX('01_Supuestos'!$C$30:$M$30),'01_Supuestos'!$F$19,0))-(MAX(0,(((('01_Supuestos'!I31*$I287)*'01_Supuestos'!$F$11*($H287-'01_Supuestos'!$F$9))-((('01_Supuestos'!I31*$I287)*'01_Supuestos'!$F$11*($H287-'01_Supuestos'!$F$9))*'01_Supuestos'!$F$12)-(('01_Supuestos'!I31*$I287)*'01_Supuestos'!$F$11*$K287)-(IF(('01_Supuestos'!I31*$I287)&gt;0,'01_Supuestos'!$F$15,0)))-($J287*'01_Supuestos'!I33)))*'01_Supuestos'!$F$16)</f>
        <v/>
      </c>
      <c r="AA287" s="109">
        <f>((('01_Supuestos'!J31*$I287)*'01_Supuestos'!$F$11*($H287-'01_Supuestos'!$F$9))-((('01_Supuestos'!J31*$I287)*'01_Supuestos'!$F$11*($H287-'01_Supuestos'!$F$9))*'01_Supuestos'!$F$12)-(('01_Supuestos'!J31*$I287)*'01_Supuestos'!$F$11*$K287)-(IF(('01_Supuestos'!J31*$I287)&gt;0,'01_Supuestos'!$F$15,0)))-((('01_Supuestos'!J31*$I287)*'01_Supuestos'!$F$11*($H287-'01_Supuestos'!$F$9))*'01_Supuestos'!$F$18)-($J287*'01_Supuestos'!J32)-(IF('01_Supuestos'!J30=MAX('01_Supuestos'!$C$30:$M$30),'01_Supuestos'!$F$19,0))-(MAX(0,(((('01_Supuestos'!J31*$I287)*'01_Supuestos'!$F$11*($H287-'01_Supuestos'!$F$9))-((('01_Supuestos'!J31*$I287)*'01_Supuestos'!$F$11*($H287-'01_Supuestos'!$F$9))*'01_Supuestos'!$F$12)-(('01_Supuestos'!J31*$I287)*'01_Supuestos'!$F$11*$K287)-(IF(('01_Supuestos'!J31*$I287)&gt;0,'01_Supuestos'!$F$15,0)))-($J287*'01_Supuestos'!J33)))*'01_Supuestos'!$F$16)</f>
        <v/>
      </c>
      <c r="AB287" s="109">
        <f>((('01_Supuestos'!K31*$I287)*'01_Supuestos'!$F$11*($H287-'01_Supuestos'!$F$9))-((('01_Supuestos'!K31*$I287)*'01_Supuestos'!$F$11*($H287-'01_Supuestos'!$F$9))*'01_Supuestos'!$F$12)-(('01_Supuestos'!K31*$I287)*'01_Supuestos'!$F$11*$K287)-(IF(('01_Supuestos'!K31*$I287)&gt;0,'01_Supuestos'!$F$15,0)))-((('01_Supuestos'!K31*$I287)*'01_Supuestos'!$F$11*($H287-'01_Supuestos'!$F$9))*'01_Supuestos'!$F$18)-($J287*'01_Supuestos'!K32)-(IF('01_Supuestos'!K30=MAX('01_Supuestos'!$C$30:$M$30),'01_Supuestos'!$F$19,0))-(MAX(0,(((('01_Supuestos'!K31*$I287)*'01_Supuestos'!$F$11*($H287-'01_Supuestos'!$F$9))-((('01_Supuestos'!K31*$I287)*'01_Supuestos'!$F$11*($H287-'01_Supuestos'!$F$9))*'01_Supuestos'!$F$12)-(('01_Supuestos'!K31*$I287)*'01_Supuestos'!$F$11*$K287)-(IF(('01_Supuestos'!K31*$I287)&gt;0,'01_Supuestos'!$F$15,0)))-($J287*'01_Supuestos'!K33)))*'01_Supuestos'!$F$16)</f>
        <v/>
      </c>
      <c r="AC287" s="109">
        <f>((('01_Supuestos'!L31*$I287)*'01_Supuestos'!$F$11*($H287-'01_Supuestos'!$F$9))-((('01_Supuestos'!L31*$I287)*'01_Supuestos'!$F$11*($H287-'01_Supuestos'!$F$9))*'01_Supuestos'!$F$12)-(('01_Supuestos'!L31*$I287)*'01_Supuestos'!$F$11*$K287)-(IF(('01_Supuestos'!L31*$I287)&gt;0,'01_Supuestos'!$F$15,0)))-((('01_Supuestos'!L31*$I287)*'01_Supuestos'!$F$11*($H287-'01_Supuestos'!$F$9))*'01_Supuestos'!$F$18)-($J287*'01_Supuestos'!L32)-(IF('01_Supuestos'!L30=MAX('01_Supuestos'!$C$30:$M$30),'01_Supuestos'!$F$19,0))-(MAX(0,(((('01_Supuestos'!L31*$I287)*'01_Supuestos'!$F$11*($H287-'01_Supuestos'!$F$9))-((('01_Supuestos'!L31*$I287)*'01_Supuestos'!$F$11*($H287-'01_Supuestos'!$F$9))*'01_Supuestos'!$F$12)-(('01_Supuestos'!L31*$I287)*'01_Supuestos'!$F$11*$K287)-(IF(('01_Supuestos'!L31*$I287)&gt;0,'01_Supuestos'!$F$15,0)))-($J287*'01_Supuestos'!L33)))*'01_Supuestos'!$F$16)</f>
        <v/>
      </c>
      <c r="AD287" s="109">
        <f>((('01_Supuestos'!M31*$I287)*'01_Supuestos'!$F$11*($H287-'01_Supuestos'!$F$9))-((('01_Supuestos'!M31*$I287)*'01_Supuestos'!$F$11*($H287-'01_Supuestos'!$F$9))*'01_Supuestos'!$F$12)-(('01_Supuestos'!M31*$I287)*'01_Supuestos'!$F$11*$K287)-(IF(('01_Supuestos'!M31*$I287)&gt;0,'01_Supuestos'!$F$15,0)))-((('01_Supuestos'!M31*$I287)*'01_Supuestos'!$F$11*($H287-'01_Supuestos'!$F$9))*'01_Supuestos'!$F$18)-($J287*'01_Supuestos'!M32)-(IF('01_Supuestos'!M30=MAX('01_Supuestos'!$C$30:$M$30),'01_Supuestos'!$F$19,0))-(MAX(0,(((('01_Supuestos'!M31*$I287)*'01_Supuestos'!$F$11*($H287-'01_Supuestos'!$F$9))-((('01_Supuestos'!M31*$I287)*'01_Supuestos'!$F$11*($H287-'01_Supuestos'!$F$9))*'01_Supuestos'!$F$12)-(('01_Supuestos'!M31*$I287)*'01_Supuestos'!$F$11*$K287)-(IF(('01_Supuestos'!M31*$I287)&gt;0,'01_Supuestos'!$F$15,0)))-($J287*'01_Supuestos'!M33)))*'01_Supuestos'!$F$16)</f>
        <v/>
      </c>
      <c r="AE287" s="109">
        <f>0</f>
        <v/>
      </c>
      <c r="AF287" s="109">
        <f>IF(S287&gt;R287,"Appraisal+Decision",IF(S287&lt;R287,"Develop Now","Indiferente"))</f>
        <v/>
      </c>
    </row>
    <row r="288">
      <c r="A288" t="n">
        <v>258</v>
      </c>
      <c r="B288" s="53">
        <f>RAND()</f>
        <v/>
      </c>
      <c r="C288" s="53">
        <f>RAND()</f>
        <v/>
      </c>
      <c r="D288" s="53">
        <f>RAND()</f>
        <v/>
      </c>
      <c r="E288" s="53">
        <f>RAND()</f>
        <v/>
      </c>
      <c r="F288" s="53">
        <f>RAND()</f>
        <v/>
      </c>
      <c r="G288" s="53">
        <f>RAND()</f>
        <v/>
      </c>
      <c r="H288" s="109">
        <f>IF(B288&lt;($B$11-$B$10)/($B$12-$B$10), $B$10+SQRT(B288*($B$11-$B$10)*($B$12-$B$10)), $B$12-SQRT((1-B288)*($B$12-$B$11)*($B$12-$B$10)))</f>
        <v/>
      </c>
      <c r="I288" s="53">
        <f>MAX(0.1,NORMINV(C288,$B$13,$B$14))</f>
        <v/>
      </c>
      <c r="J288" s="109">
        <f>'01_Supuestos'!$F$13*MAX(0.65,NORMINV(D288,1,$B$15))</f>
        <v/>
      </c>
      <c r="K288" s="109">
        <f>'01_Supuestos'!$F$14*MAX(0.6,NORMINV(E288,1,$B$16))</f>
        <v/>
      </c>
      <c r="L288" s="109">
        <f>--(F288&lt;=$B$5)</f>
        <v/>
      </c>
      <c r="M288" s="109">
        <f>IF(L288=1, IF(G288&lt;=$B$6, "+", "-"), IF(G288&lt;=(1-$B$7), "+", "-"))</f>
        <v/>
      </c>
      <c r="N288" s="110">
        <f>IF(M288="+",'05_Bayes_Arbol'!$B$16,'05_Bayes_Arbol'!$B$17)</f>
        <v/>
      </c>
      <c r="O288" s="109">
        <f>SUMPRODUCT(T288:AD288,'01_Supuestos'!$C$34:$M$34)</f>
        <v/>
      </c>
      <c r="P288" s="109">
        <f>N288*O288 + (1-N288)*$B$9</f>
        <v/>
      </c>
      <c r="Q288" s="109">
        <f>--(P288&gt;0)</f>
        <v/>
      </c>
      <c r="R288" s="109">
        <f>IF(L288=1,O288,$B$9)</f>
        <v/>
      </c>
      <c r="S288" s="109">
        <f>-$B$8 + IF(Q288=1, IF(L288=1,O288,$B$9), 0)</f>
        <v/>
      </c>
      <c r="T288" s="109">
        <f>((('01_Supuestos'!C31*$I288)*'01_Supuestos'!$F$11*($H288-'01_Supuestos'!$F$9))-((('01_Supuestos'!C31*$I288)*'01_Supuestos'!$F$11*($H288-'01_Supuestos'!$F$9))*'01_Supuestos'!$F$12)-(('01_Supuestos'!C31*$I288)*'01_Supuestos'!$F$11*$K288)-(IF(('01_Supuestos'!C31*$I288)&gt;0,'01_Supuestos'!$F$15,0)))-((('01_Supuestos'!C31*$I288)*'01_Supuestos'!$F$11*($H288-'01_Supuestos'!$F$9))*'01_Supuestos'!$F$18)-($J288*'01_Supuestos'!C32)-(IF('01_Supuestos'!C30=MAX('01_Supuestos'!$C$30:$M$30),'01_Supuestos'!$F$19,0))-(MAX(0,(((('01_Supuestos'!C31*$I288)*'01_Supuestos'!$F$11*($H288-'01_Supuestos'!$F$9))-((('01_Supuestos'!C31*$I288)*'01_Supuestos'!$F$11*($H288-'01_Supuestos'!$F$9))*'01_Supuestos'!$F$12)-(('01_Supuestos'!C31*$I288)*'01_Supuestos'!$F$11*$K288)-(IF(('01_Supuestos'!C31*$I288)&gt;0,'01_Supuestos'!$F$15,0)))-($J288*'01_Supuestos'!C33)))*'01_Supuestos'!$F$16)</f>
        <v/>
      </c>
      <c r="U288" s="109">
        <f>((('01_Supuestos'!D31*$I288)*'01_Supuestos'!$F$11*($H288-'01_Supuestos'!$F$9))-((('01_Supuestos'!D31*$I288)*'01_Supuestos'!$F$11*($H288-'01_Supuestos'!$F$9))*'01_Supuestos'!$F$12)-(('01_Supuestos'!D31*$I288)*'01_Supuestos'!$F$11*$K288)-(IF(('01_Supuestos'!D31*$I288)&gt;0,'01_Supuestos'!$F$15,0)))-((('01_Supuestos'!D31*$I288)*'01_Supuestos'!$F$11*($H288-'01_Supuestos'!$F$9))*'01_Supuestos'!$F$18)-($J288*'01_Supuestos'!D32)-(IF('01_Supuestos'!D30=MAX('01_Supuestos'!$C$30:$M$30),'01_Supuestos'!$F$19,0))-(MAX(0,(((('01_Supuestos'!D31*$I288)*'01_Supuestos'!$F$11*($H288-'01_Supuestos'!$F$9))-((('01_Supuestos'!D31*$I288)*'01_Supuestos'!$F$11*($H288-'01_Supuestos'!$F$9))*'01_Supuestos'!$F$12)-(('01_Supuestos'!D31*$I288)*'01_Supuestos'!$F$11*$K288)-(IF(('01_Supuestos'!D31*$I288)&gt;0,'01_Supuestos'!$F$15,0)))-($J288*'01_Supuestos'!D33)))*'01_Supuestos'!$F$16)</f>
        <v/>
      </c>
      <c r="V288" s="109">
        <f>((('01_Supuestos'!E31*$I288)*'01_Supuestos'!$F$11*($H288-'01_Supuestos'!$F$9))-((('01_Supuestos'!E31*$I288)*'01_Supuestos'!$F$11*($H288-'01_Supuestos'!$F$9))*'01_Supuestos'!$F$12)-(('01_Supuestos'!E31*$I288)*'01_Supuestos'!$F$11*$K288)-(IF(('01_Supuestos'!E31*$I288)&gt;0,'01_Supuestos'!$F$15,0)))-((('01_Supuestos'!E31*$I288)*'01_Supuestos'!$F$11*($H288-'01_Supuestos'!$F$9))*'01_Supuestos'!$F$18)-($J288*'01_Supuestos'!E32)-(IF('01_Supuestos'!E30=MAX('01_Supuestos'!$C$30:$M$30),'01_Supuestos'!$F$19,0))-(MAX(0,(((('01_Supuestos'!E31*$I288)*'01_Supuestos'!$F$11*($H288-'01_Supuestos'!$F$9))-((('01_Supuestos'!E31*$I288)*'01_Supuestos'!$F$11*($H288-'01_Supuestos'!$F$9))*'01_Supuestos'!$F$12)-(('01_Supuestos'!E31*$I288)*'01_Supuestos'!$F$11*$K288)-(IF(('01_Supuestos'!E31*$I288)&gt;0,'01_Supuestos'!$F$15,0)))-($J288*'01_Supuestos'!E33)))*'01_Supuestos'!$F$16)</f>
        <v/>
      </c>
      <c r="W288" s="109">
        <f>((('01_Supuestos'!F31*$I288)*'01_Supuestos'!$F$11*($H288-'01_Supuestos'!$F$9))-((('01_Supuestos'!F31*$I288)*'01_Supuestos'!$F$11*($H288-'01_Supuestos'!$F$9))*'01_Supuestos'!$F$12)-(('01_Supuestos'!F31*$I288)*'01_Supuestos'!$F$11*$K288)-(IF(('01_Supuestos'!F31*$I288)&gt;0,'01_Supuestos'!$F$15,0)))-((('01_Supuestos'!F31*$I288)*'01_Supuestos'!$F$11*($H288-'01_Supuestos'!$F$9))*'01_Supuestos'!$F$18)-($J288*'01_Supuestos'!F32)-(IF('01_Supuestos'!F30=MAX('01_Supuestos'!$C$30:$M$30),'01_Supuestos'!$F$19,0))-(MAX(0,(((('01_Supuestos'!F31*$I288)*'01_Supuestos'!$F$11*($H288-'01_Supuestos'!$F$9))-((('01_Supuestos'!F31*$I288)*'01_Supuestos'!$F$11*($H288-'01_Supuestos'!$F$9))*'01_Supuestos'!$F$12)-(('01_Supuestos'!F31*$I288)*'01_Supuestos'!$F$11*$K288)-(IF(('01_Supuestos'!F31*$I288)&gt;0,'01_Supuestos'!$F$15,0)))-($J288*'01_Supuestos'!F33)))*'01_Supuestos'!$F$16)</f>
        <v/>
      </c>
      <c r="X288" s="109">
        <f>((('01_Supuestos'!G31*$I288)*'01_Supuestos'!$F$11*($H288-'01_Supuestos'!$F$9))-((('01_Supuestos'!G31*$I288)*'01_Supuestos'!$F$11*($H288-'01_Supuestos'!$F$9))*'01_Supuestos'!$F$12)-(('01_Supuestos'!G31*$I288)*'01_Supuestos'!$F$11*$K288)-(IF(('01_Supuestos'!G31*$I288)&gt;0,'01_Supuestos'!$F$15,0)))-((('01_Supuestos'!G31*$I288)*'01_Supuestos'!$F$11*($H288-'01_Supuestos'!$F$9))*'01_Supuestos'!$F$18)-($J288*'01_Supuestos'!G32)-(IF('01_Supuestos'!G30=MAX('01_Supuestos'!$C$30:$M$30),'01_Supuestos'!$F$19,0))-(MAX(0,(((('01_Supuestos'!G31*$I288)*'01_Supuestos'!$F$11*($H288-'01_Supuestos'!$F$9))-((('01_Supuestos'!G31*$I288)*'01_Supuestos'!$F$11*($H288-'01_Supuestos'!$F$9))*'01_Supuestos'!$F$12)-(('01_Supuestos'!G31*$I288)*'01_Supuestos'!$F$11*$K288)-(IF(('01_Supuestos'!G31*$I288)&gt;0,'01_Supuestos'!$F$15,0)))-($J288*'01_Supuestos'!G33)))*'01_Supuestos'!$F$16)</f>
        <v/>
      </c>
      <c r="Y288" s="109">
        <f>((('01_Supuestos'!H31*$I288)*'01_Supuestos'!$F$11*($H288-'01_Supuestos'!$F$9))-((('01_Supuestos'!H31*$I288)*'01_Supuestos'!$F$11*($H288-'01_Supuestos'!$F$9))*'01_Supuestos'!$F$12)-(('01_Supuestos'!H31*$I288)*'01_Supuestos'!$F$11*$K288)-(IF(('01_Supuestos'!H31*$I288)&gt;0,'01_Supuestos'!$F$15,0)))-((('01_Supuestos'!H31*$I288)*'01_Supuestos'!$F$11*($H288-'01_Supuestos'!$F$9))*'01_Supuestos'!$F$18)-($J288*'01_Supuestos'!H32)-(IF('01_Supuestos'!H30=MAX('01_Supuestos'!$C$30:$M$30),'01_Supuestos'!$F$19,0))-(MAX(0,(((('01_Supuestos'!H31*$I288)*'01_Supuestos'!$F$11*($H288-'01_Supuestos'!$F$9))-((('01_Supuestos'!H31*$I288)*'01_Supuestos'!$F$11*($H288-'01_Supuestos'!$F$9))*'01_Supuestos'!$F$12)-(('01_Supuestos'!H31*$I288)*'01_Supuestos'!$F$11*$K288)-(IF(('01_Supuestos'!H31*$I288)&gt;0,'01_Supuestos'!$F$15,0)))-($J288*'01_Supuestos'!H33)))*'01_Supuestos'!$F$16)</f>
        <v/>
      </c>
      <c r="Z288" s="109">
        <f>((('01_Supuestos'!I31*$I288)*'01_Supuestos'!$F$11*($H288-'01_Supuestos'!$F$9))-((('01_Supuestos'!I31*$I288)*'01_Supuestos'!$F$11*($H288-'01_Supuestos'!$F$9))*'01_Supuestos'!$F$12)-(('01_Supuestos'!I31*$I288)*'01_Supuestos'!$F$11*$K288)-(IF(('01_Supuestos'!I31*$I288)&gt;0,'01_Supuestos'!$F$15,0)))-((('01_Supuestos'!I31*$I288)*'01_Supuestos'!$F$11*($H288-'01_Supuestos'!$F$9))*'01_Supuestos'!$F$18)-($J288*'01_Supuestos'!I32)-(IF('01_Supuestos'!I30=MAX('01_Supuestos'!$C$30:$M$30),'01_Supuestos'!$F$19,0))-(MAX(0,(((('01_Supuestos'!I31*$I288)*'01_Supuestos'!$F$11*($H288-'01_Supuestos'!$F$9))-((('01_Supuestos'!I31*$I288)*'01_Supuestos'!$F$11*($H288-'01_Supuestos'!$F$9))*'01_Supuestos'!$F$12)-(('01_Supuestos'!I31*$I288)*'01_Supuestos'!$F$11*$K288)-(IF(('01_Supuestos'!I31*$I288)&gt;0,'01_Supuestos'!$F$15,0)))-($J288*'01_Supuestos'!I33)))*'01_Supuestos'!$F$16)</f>
        <v/>
      </c>
      <c r="AA288" s="109">
        <f>((('01_Supuestos'!J31*$I288)*'01_Supuestos'!$F$11*($H288-'01_Supuestos'!$F$9))-((('01_Supuestos'!J31*$I288)*'01_Supuestos'!$F$11*($H288-'01_Supuestos'!$F$9))*'01_Supuestos'!$F$12)-(('01_Supuestos'!J31*$I288)*'01_Supuestos'!$F$11*$K288)-(IF(('01_Supuestos'!J31*$I288)&gt;0,'01_Supuestos'!$F$15,0)))-((('01_Supuestos'!J31*$I288)*'01_Supuestos'!$F$11*($H288-'01_Supuestos'!$F$9))*'01_Supuestos'!$F$18)-($J288*'01_Supuestos'!J32)-(IF('01_Supuestos'!J30=MAX('01_Supuestos'!$C$30:$M$30),'01_Supuestos'!$F$19,0))-(MAX(0,(((('01_Supuestos'!J31*$I288)*'01_Supuestos'!$F$11*($H288-'01_Supuestos'!$F$9))-((('01_Supuestos'!J31*$I288)*'01_Supuestos'!$F$11*($H288-'01_Supuestos'!$F$9))*'01_Supuestos'!$F$12)-(('01_Supuestos'!J31*$I288)*'01_Supuestos'!$F$11*$K288)-(IF(('01_Supuestos'!J31*$I288)&gt;0,'01_Supuestos'!$F$15,0)))-($J288*'01_Supuestos'!J33)))*'01_Supuestos'!$F$16)</f>
        <v/>
      </c>
      <c r="AB288" s="109">
        <f>((('01_Supuestos'!K31*$I288)*'01_Supuestos'!$F$11*($H288-'01_Supuestos'!$F$9))-((('01_Supuestos'!K31*$I288)*'01_Supuestos'!$F$11*($H288-'01_Supuestos'!$F$9))*'01_Supuestos'!$F$12)-(('01_Supuestos'!K31*$I288)*'01_Supuestos'!$F$11*$K288)-(IF(('01_Supuestos'!K31*$I288)&gt;0,'01_Supuestos'!$F$15,0)))-((('01_Supuestos'!K31*$I288)*'01_Supuestos'!$F$11*($H288-'01_Supuestos'!$F$9))*'01_Supuestos'!$F$18)-($J288*'01_Supuestos'!K32)-(IF('01_Supuestos'!K30=MAX('01_Supuestos'!$C$30:$M$30),'01_Supuestos'!$F$19,0))-(MAX(0,(((('01_Supuestos'!K31*$I288)*'01_Supuestos'!$F$11*($H288-'01_Supuestos'!$F$9))-((('01_Supuestos'!K31*$I288)*'01_Supuestos'!$F$11*($H288-'01_Supuestos'!$F$9))*'01_Supuestos'!$F$12)-(('01_Supuestos'!K31*$I288)*'01_Supuestos'!$F$11*$K288)-(IF(('01_Supuestos'!K31*$I288)&gt;0,'01_Supuestos'!$F$15,0)))-($J288*'01_Supuestos'!K33)))*'01_Supuestos'!$F$16)</f>
        <v/>
      </c>
      <c r="AC288" s="109">
        <f>((('01_Supuestos'!L31*$I288)*'01_Supuestos'!$F$11*($H288-'01_Supuestos'!$F$9))-((('01_Supuestos'!L31*$I288)*'01_Supuestos'!$F$11*($H288-'01_Supuestos'!$F$9))*'01_Supuestos'!$F$12)-(('01_Supuestos'!L31*$I288)*'01_Supuestos'!$F$11*$K288)-(IF(('01_Supuestos'!L31*$I288)&gt;0,'01_Supuestos'!$F$15,0)))-((('01_Supuestos'!L31*$I288)*'01_Supuestos'!$F$11*($H288-'01_Supuestos'!$F$9))*'01_Supuestos'!$F$18)-($J288*'01_Supuestos'!L32)-(IF('01_Supuestos'!L30=MAX('01_Supuestos'!$C$30:$M$30),'01_Supuestos'!$F$19,0))-(MAX(0,(((('01_Supuestos'!L31*$I288)*'01_Supuestos'!$F$11*($H288-'01_Supuestos'!$F$9))-((('01_Supuestos'!L31*$I288)*'01_Supuestos'!$F$11*($H288-'01_Supuestos'!$F$9))*'01_Supuestos'!$F$12)-(('01_Supuestos'!L31*$I288)*'01_Supuestos'!$F$11*$K288)-(IF(('01_Supuestos'!L31*$I288)&gt;0,'01_Supuestos'!$F$15,0)))-($J288*'01_Supuestos'!L33)))*'01_Supuestos'!$F$16)</f>
        <v/>
      </c>
      <c r="AD288" s="109">
        <f>((('01_Supuestos'!M31*$I288)*'01_Supuestos'!$F$11*($H288-'01_Supuestos'!$F$9))-((('01_Supuestos'!M31*$I288)*'01_Supuestos'!$F$11*($H288-'01_Supuestos'!$F$9))*'01_Supuestos'!$F$12)-(('01_Supuestos'!M31*$I288)*'01_Supuestos'!$F$11*$K288)-(IF(('01_Supuestos'!M31*$I288)&gt;0,'01_Supuestos'!$F$15,0)))-((('01_Supuestos'!M31*$I288)*'01_Supuestos'!$F$11*($H288-'01_Supuestos'!$F$9))*'01_Supuestos'!$F$18)-($J288*'01_Supuestos'!M32)-(IF('01_Supuestos'!M30=MAX('01_Supuestos'!$C$30:$M$30),'01_Supuestos'!$F$19,0))-(MAX(0,(((('01_Supuestos'!M31*$I288)*'01_Supuestos'!$F$11*($H288-'01_Supuestos'!$F$9))-((('01_Supuestos'!M31*$I288)*'01_Supuestos'!$F$11*($H288-'01_Supuestos'!$F$9))*'01_Supuestos'!$F$12)-(('01_Supuestos'!M31*$I288)*'01_Supuestos'!$F$11*$K288)-(IF(('01_Supuestos'!M31*$I288)&gt;0,'01_Supuestos'!$F$15,0)))-($J288*'01_Supuestos'!M33)))*'01_Supuestos'!$F$16)</f>
        <v/>
      </c>
      <c r="AE288" s="109">
        <f>0</f>
        <v/>
      </c>
      <c r="AF288" s="109">
        <f>IF(S288&gt;R288,"Appraisal+Decision",IF(S288&lt;R288,"Develop Now","Indiferente"))</f>
        <v/>
      </c>
    </row>
    <row r="289">
      <c r="A289" t="n">
        <v>259</v>
      </c>
      <c r="B289" s="53">
        <f>RAND()</f>
        <v/>
      </c>
      <c r="C289" s="53">
        <f>RAND()</f>
        <v/>
      </c>
      <c r="D289" s="53">
        <f>RAND()</f>
        <v/>
      </c>
      <c r="E289" s="53">
        <f>RAND()</f>
        <v/>
      </c>
      <c r="F289" s="53">
        <f>RAND()</f>
        <v/>
      </c>
      <c r="G289" s="53">
        <f>RAND()</f>
        <v/>
      </c>
      <c r="H289" s="109">
        <f>IF(B289&lt;($B$11-$B$10)/($B$12-$B$10), $B$10+SQRT(B289*($B$11-$B$10)*($B$12-$B$10)), $B$12-SQRT((1-B289)*($B$12-$B$11)*($B$12-$B$10)))</f>
        <v/>
      </c>
      <c r="I289" s="53">
        <f>MAX(0.1,NORMINV(C289,$B$13,$B$14))</f>
        <v/>
      </c>
      <c r="J289" s="109">
        <f>'01_Supuestos'!$F$13*MAX(0.65,NORMINV(D289,1,$B$15))</f>
        <v/>
      </c>
      <c r="K289" s="109">
        <f>'01_Supuestos'!$F$14*MAX(0.6,NORMINV(E289,1,$B$16))</f>
        <v/>
      </c>
      <c r="L289" s="109">
        <f>--(F289&lt;=$B$5)</f>
        <v/>
      </c>
      <c r="M289" s="109">
        <f>IF(L289=1, IF(G289&lt;=$B$6, "+", "-"), IF(G289&lt;=(1-$B$7), "+", "-"))</f>
        <v/>
      </c>
      <c r="N289" s="110">
        <f>IF(M289="+",'05_Bayes_Arbol'!$B$16,'05_Bayes_Arbol'!$B$17)</f>
        <v/>
      </c>
      <c r="O289" s="109">
        <f>SUMPRODUCT(T289:AD289,'01_Supuestos'!$C$34:$M$34)</f>
        <v/>
      </c>
      <c r="P289" s="109">
        <f>N289*O289 + (1-N289)*$B$9</f>
        <v/>
      </c>
      <c r="Q289" s="109">
        <f>--(P289&gt;0)</f>
        <v/>
      </c>
      <c r="R289" s="109">
        <f>IF(L289=1,O289,$B$9)</f>
        <v/>
      </c>
      <c r="S289" s="109">
        <f>-$B$8 + IF(Q289=1, IF(L289=1,O289,$B$9), 0)</f>
        <v/>
      </c>
      <c r="T289" s="109">
        <f>((('01_Supuestos'!C31*$I289)*'01_Supuestos'!$F$11*($H289-'01_Supuestos'!$F$9))-((('01_Supuestos'!C31*$I289)*'01_Supuestos'!$F$11*($H289-'01_Supuestos'!$F$9))*'01_Supuestos'!$F$12)-(('01_Supuestos'!C31*$I289)*'01_Supuestos'!$F$11*$K289)-(IF(('01_Supuestos'!C31*$I289)&gt;0,'01_Supuestos'!$F$15,0)))-((('01_Supuestos'!C31*$I289)*'01_Supuestos'!$F$11*($H289-'01_Supuestos'!$F$9))*'01_Supuestos'!$F$18)-($J289*'01_Supuestos'!C32)-(IF('01_Supuestos'!C30=MAX('01_Supuestos'!$C$30:$M$30),'01_Supuestos'!$F$19,0))-(MAX(0,(((('01_Supuestos'!C31*$I289)*'01_Supuestos'!$F$11*($H289-'01_Supuestos'!$F$9))-((('01_Supuestos'!C31*$I289)*'01_Supuestos'!$F$11*($H289-'01_Supuestos'!$F$9))*'01_Supuestos'!$F$12)-(('01_Supuestos'!C31*$I289)*'01_Supuestos'!$F$11*$K289)-(IF(('01_Supuestos'!C31*$I289)&gt;0,'01_Supuestos'!$F$15,0)))-($J289*'01_Supuestos'!C33)))*'01_Supuestos'!$F$16)</f>
        <v/>
      </c>
      <c r="U289" s="109">
        <f>((('01_Supuestos'!D31*$I289)*'01_Supuestos'!$F$11*($H289-'01_Supuestos'!$F$9))-((('01_Supuestos'!D31*$I289)*'01_Supuestos'!$F$11*($H289-'01_Supuestos'!$F$9))*'01_Supuestos'!$F$12)-(('01_Supuestos'!D31*$I289)*'01_Supuestos'!$F$11*$K289)-(IF(('01_Supuestos'!D31*$I289)&gt;0,'01_Supuestos'!$F$15,0)))-((('01_Supuestos'!D31*$I289)*'01_Supuestos'!$F$11*($H289-'01_Supuestos'!$F$9))*'01_Supuestos'!$F$18)-($J289*'01_Supuestos'!D32)-(IF('01_Supuestos'!D30=MAX('01_Supuestos'!$C$30:$M$30),'01_Supuestos'!$F$19,0))-(MAX(0,(((('01_Supuestos'!D31*$I289)*'01_Supuestos'!$F$11*($H289-'01_Supuestos'!$F$9))-((('01_Supuestos'!D31*$I289)*'01_Supuestos'!$F$11*($H289-'01_Supuestos'!$F$9))*'01_Supuestos'!$F$12)-(('01_Supuestos'!D31*$I289)*'01_Supuestos'!$F$11*$K289)-(IF(('01_Supuestos'!D31*$I289)&gt;0,'01_Supuestos'!$F$15,0)))-($J289*'01_Supuestos'!D33)))*'01_Supuestos'!$F$16)</f>
        <v/>
      </c>
      <c r="V289" s="109">
        <f>((('01_Supuestos'!E31*$I289)*'01_Supuestos'!$F$11*($H289-'01_Supuestos'!$F$9))-((('01_Supuestos'!E31*$I289)*'01_Supuestos'!$F$11*($H289-'01_Supuestos'!$F$9))*'01_Supuestos'!$F$12)-(('01_Supuestos'!E31*$I289)*'01_Supuestos'!$F$11*$K289)-(IF(('01_Supuestos'!E31*$I289)&gt;0,'01_Supuestos'!$F$15,0)))-((('01_Supuestos'!E31*$I289)*'01_Supuestos'!$F$11*($H289-'01_Supuestos'!$F$9))*'01_Supuestos'!$F$18)-($J289*'01_Supuestos'!E32)-(IF('01_Supuestos'!E30=MAX('01_Supuestos'!$C$30:$M$30),'01_Supuestos'!$F$19,0))-(MAX(0,(((('01_Supuestos'!E31*$I289)*'01_Supuestos'!$F$11*($H289-'01_Supuestos'!$F$9))-((('01_Supuestos'!E31*$I289)*'01_Supuestos'!$F$11*($H289-'01_Supuestos'!$F$9))*'01_Supuestos'!$F$12)-(('01_Supuestos'!E31*$I289)*'01_Supuestos'!$F$11*$K289)-(IF(('01_Supuestos'!E31*$I289)&gt;0,'01_Supuestos'!$F$15,0)))-($J289*'01_Supuestos'!E33)))*'01_Supuestos'!$F$16)</f>
        <v/>
      </c>
      <c r="W289" s="109">
        <f>((('01_Supuestos'!F31*$I289)*'01_Supuestos'!$F$11*($H289-'01_Supuestos'!$F$9))-((('01_Supuestos'!F31*$I289)*'01_Supuestos'!$F$11*($H289-'01_Supuestos'!$F$9))*'01_Supuestos'!$F$12)-(('01_Supuestos'!F31*$I289)*'01_Supuestos'!$F$11*$K289)-(IF(('01_Supuestos'!F31*$I289)&gt;0,'01_Supuestos'!$F$15,0)))-((('01_Supuestos'!F31*$I289)*'01_Supuestos'!$F$11*($H289-'01_Supuestos'!$F$9))*'01_Supuestos'!$F$18)-($J289*'01_Supuestos'!F32)-(IF('01_Supuestos'!F30=MAX('01_Supuestos'!$C$30:$M$30),'01_Supuestos'!$F$19,0))-(MAX(0,(((('01_Supuestos'!F31*$I289)*'01_Supuestos'!$F$11*($H289-'01_Supuestos'!$F$9))-((('01_Supuestos'!F31*$I289)*'01_Supuestos'!$F$11*($H289-'01_Supuestos'!$F$9))*'01_Supuestos'!$F$12)-(('01_Supuestos'!F31*$I289)*'01_Supuestos'!$F$11*$K289)-(IF(('01_Supuestos'!F31*$I289)&gt;0,'01_Supuestos'!$F$15,0)))-($J289*'01_Supuestos'!F33)))*'01_Supuestos'!$F$16)</f>
        <v/>
      </c>
      <c r="X289" s="109">
        <f>((('01_Supuestos'!G31*$I289)*'01_Supuestos'!$F$11*($H289-'01_Supuestos'!$F$9))-((('01_Supuestos'!G31*$I289)*'01_Supuestos'!$F$11*($H289-'01_Supuestos'!$F$9))*'01_Supuestos'!$F$12)-(('01_Supuestos'!G31*$I289)*'01_Supuestos'!$F$11*$K289)-(IF(('01_Supuestos'!G31*$I289)&gt;0,'01_Supuestos'!$F$15,0)))-((('01_Supuestos'!G31*$I289)*'01_Supuestos'!$F$11*($H289-'01_Supuestos'!$F$9))*'01_Supuestos'!$F$18)-($J289*'01_Supuestos'!G32)-(IF('01_Supuestos'!G30=MAX('01_Supuestos'!$C$30:$M$30),'01_Supuestos'!$F$19,0))-(MAX(0,(((('01_Supuestos'!G31*$I289)*'01_Supuestos'!$F$11*($H289-'01_Supuestos'!$F$9))-((('01_Supuestos'!G31*$I289)*'01_Supuestos'!$F$11*($H289-'01_Supuestos'!$F$9))*'01_Supuestos'!$F$12)-(('01_Supuestos'!G31*$I289)*'01_Supuestos'!$F$11*$K289)-(IF(('01_Supuestos'!G31*$I289)&gt;0,'01_Supuestos'!$F$15,0)))-($J289*'01_Supuestos'!G33)))*'01_Supuestos'!$F$16)</f>
        <v/>
      </c>
      <c r="Y289" s="109">
        <f>((('01_Supuestos'!H31*$I289)*'01_Supuestos'!$F$11*($H289-'01_Supuestos'!$F$9))-((('01_Supuestos'!H31*$I289)*'01_Supuestos'!$F$11*($H289-'01_Supuestos'!$F$9))*'01_Supuestos'!$F$12)-(('01_Supuestos'!H31*$I289)*'01_Supuestos'!$F$11*$K289)-(IF(('01_Supuestos'!H31*$I289)&gt;0,'01_Supuestos'!$F$15,0)))-((('01_Supuestos'!H31*$I289)*'01_Supuestos'!$F$11*($H289-'01_Supuestos'!$F$9))*'01_Supuestos'!$F$18)-($J289*'01_Supuestos'!H32)-(IF('01_Supuestos'!H30=MAX('01_Supuestos'!$C$30:$M$30),'01_Supuestos'!$F$19,0))-(MAX(0,(((('01_Supuestos'!H31*$I289)*'01_Supuestos'!$F$11*($H289-'01_Supuestos'!$F$9))-((('01_Supuestos'!H31*$I289)*'01_Supuestos'!$F$11*($H289-'01_Supuestos'!$F$9))*'01_Supuestos'!$F$12)-(('01_Supuestos'!H31*$I289)*'01_Supuestos'!$F$11*$K289)-(IF(('01_Supuestos'!H31*$I289)&gt;0,'01_Supuestos'!$F$15,0)))-($J289*'01_Supuestos'!H33)))*'01_Supuestos'!$F$16)</f>
        <v/>
      </c>
      <c r="Z289" s="109">
        <f>((('01_Supuestos'!I31*$I289)*'01_Supuestos'!$F$11*($H289-'01_Supuestos'!$F$9))-((('01_Supuestos'!I31*$I289)*'01_Supuestos'!$F$11*($H289-'01_Supuestos'!$F$9))*'01_Supuestos'!$F$12)-(('01_Supuestos'!I31*$I289)*'01_Supuestos'!$F$11*$K289)-(IF(('01_Supuestos'!I31*$I289)&gt;0,'01_Supuestos'!$F$15,0)))-((('01_Supuestos'!I31*$I289)*'01_Supuestos'!$F$11*($H289-'01_Supuestos'!$F$9))*'01_Supuestos'!$F$18)-($J289*'01_Supuestos'!I32)-(IF('01_Supuestos'!I30=MAX('01_Supuestos'!$C$30:$M$30),'01_Supuestos'!$F$19,0))-(MAX(0,(((('01_Supuestos'!I31*$I289)*'01_Supuestos'!$F$11*($H289-'01_Supuestos'!$F$9))-((('01_Supuestos'!I31*$I289)*'01_Supuestos'!$F$11*($H289-'01_Supuestos'!$F$9))*'01_Supuestos'!$F$12)-(('01_Supuestos'!I31*$I289)*'01_Supuestos'!$F$11*$K289)-(IF(('01_Supuestos'!I31*$I289)&gt;0,'01_Supuestos'!$F$15,0)))-($J289*'01_Supuestos'!I33)))*'01_Supuestos'!$F$16)</f>
        <v/>
      </c>
      <c r="AA289" s="109">
        <f>((('01_Supuestos'!J31*$I289)*'01_Supuestos'!$F$11*($H289-'01_Supuestos'!$F$9))-((('01_Supuestos'!J31*$I289)*'01_Supuestos'!$F$11*($H289-'01_Supuestos'!$F$9))*'01_Supuestos'!$F$12)-(('01_Supuestos'!J31*$I289)*'01_Supuestos'!$F$11*$K289)-(IF(('01_Supuestos'!J31*$I289)&gt;0,'01_Supuestos'!$F$15,0)))-((('01_Supuestos'!J31*$I289)*'01_Supuestos'!$F$11*($H289-'01_Supuestos'!$F$9))*'01_Supuestos'!$F$18)-($J289*'01_Supuestos'!J32)-(IF('01_Supuestos'!J30=MAX('01_Supuestos'!$C$30:$M$30),'01_Supuestos'!$F$19,0))-(MAX(0,(((('01_Supuestos'!J31*$I289)*'01_Supuestos'!$F$11*($H289-'01_Supuestos'!$F$9))-((('01_Supuestos'!J31*$I289)*'01_Supuestos'!$F$11*($H289-'01_Supuestos'!$F$9))*'01_Supuestos'!$F$12)-(('01_Supuestos'!J31*$I289)*'01_Supuestos'!$F$11*$K289)-(IF(('01_Supuestos'!J31*$I289)&gt;0,'01_Supuestos'!$F$15,0)))-($J289*'01_Supuestos'!J33)))*'01_Supuestos'!$F$16)</f>
        <v/>
      </c>
      <c r="AB289" s="109">
        <f>((('01_Supuestos'!K31*$I289)*'01_Supuestos'!$F$11*($H289-'01_Supuestos'!$F$9))-((('01_Supuestos'!K31*$I289)*'01_Supuestos'!$F$11*($H289-'01_Supuestos'!$F$9))*'01_Supuestos'!$F$12)-(('01_Supuestos'!K31*$I289)*'01_Supuestos'!$F$11*$K289)-(IF(('01_Supuestos'!K31*$I289)&gt;0,'01_Supuestos'!$F$15,0)))-((('01_Supuestos'!K31*$I289)*'01_Supuestos'!$F$11*($H289-'01_Supuestos'!$F$9))*'01_Supuestos'!$F$18)-($J289*'01_Supuestos'!K32)-(IF('01_Supuestos'!K30=MAX('01_Supuestos'!$C$30:$M$30),'01_Supuestos'!$F$19,0))-(MAX(0,(((('01_Supuestos'!K31*$I289)*'01_Supuestos'!$F$11*($H289-'01_Supuestos'!$F$9))-((('01_Supuestos'!K31*$I289)*'01_Supuestos'!$F$11*($H289-'01_Supuestos'!$F$9))*'01_Supuestos'!$F$12)-(('01_Supuestos'!K31*$I289)*'01_Supuestos'!$F$11*$K289)-(IF(('01_Supuestos'!K31*$I289)&gt;0,'01_Supuestos'!$F$15,0)))-($J289*'01_Supuestos'!K33)))*'01_Supuestos'!$F$16)</f>
        <v/>
      </c>
      <c r="AC289" s="109">
        <f>((('01_Supuestos'!L31*$I289)*'01_Supuestos'!$F$11*($H289-'01_Supuestos'!$F$9))-((('01_Supuestos'!L31*$I289)*'01_Supuestos'!$F$11*($H289-'01_Supuestos'!$F$9))*'01_Supuestos'!$F$12)-(('01_Supuestos'!L31*$I289)*'01_Supuestos'!$F$11*$K289)-(IF(('01_Supuestos'!L31*$I289)&gt;0,'01_Supuestos'!$F$15,0)))-((('01_Supuestos'!L31*$I289)*'01_Supuestos'!$F$11*($H289-'01_Supuestos'!$F$9))*'01_Supuestos'!$F$18)-($J289*'01_Supuestos'!L32)-(IF('01_Supuestos'!L30=MAX('01_Supuestos'!$C$30:$M$30),'01_Supuestos'!$F$19,0))-(MAX(0,(((('01_Supuestos'!L31*$I289)*'01_Supuestos'!$F$11*($H289-'01_Supuestos'!$F$9))-((('01_Supuestos'!L31*$I289)*'01_Supuestos'!$F$11*($H289-'01_Supuestos'!$F$9))*'01_Supuestos'!$F$12)-(('01_Supuestos'!L31*$I289)*'01_Supuestos'!$F$11*$K289)-(IF(('01_Supuestos'!L31*$I289)&gt;0,'01_Supuestos'!$F$15,0)))-($J289*'01_Supuestos'!L33)))*'01_Supuestos'!$F$16)</f>
        <v/>
      </c>
      <c r="AD289" s="109">
        <f>((('01_Supuestos'!M31*$I289)*'01_Supuestos'!$F$11*($H289-'01_Supuestos'!$F$9))-((('01_Supuestos'!M31*$I289)*'01_Supuestos'!$F$11*($H289-'01_Supuestos'!$F$9))*'01_Supuestos'!$F$12)-(('01_Supuestos'!M31*$I289)*'01_Supuestos'!$F$11*$K289)-(IF(('01_Supuestos'!M31*$I289)&gt;0,'01_Supuestos'!$F$15,0)))-((('01_Supuestos'!M31*$I289)*'01_Supuestos'!$F$11*($H289-'01_Supuestos'!$F$9))*'01_Supuestos'!$F$18)-($J289*'01_Supuestos'!M32)-(IF('01_Supuestos'!M30=MAX('01_Supuestos'!$C$30:$M$30),'01_Supuestos'!$F$19,0))-(MAX(0,(((('01_Supuestos'!M31*$I289)*'01_Supuestos'!$F$11*($H289-'01_Supuestos'!$F$9))-((('01_Supuestos'!M31*$I289)*'01_Supuestos'!$F$11*($H289-'01_Supuestos'!$F$9))*'01_Supuestos'!$F$12)-(('01_Supuestos'!M31*$I289)*'01_Supuestos'!$F$11*$K289)-(IF(('01_Supuestos'!M31*$I289)&gt;0,'01_Supuestos'!$F$15,0)))-($J289*'01_Supuestos'!M33)))*'01_Supuestos'!$F$16)</f>
        <v/>
      </c>
      <c r="AE289" s="109">
        <f>0</f>
        <v/>
      </c>
      <c r="AF289" s="109">
        <f>IF(S289&gt;R289,"Appraisal+Decision",IF(S289&lt;R289,"Develop Now","Indiferente"))</f>
        <v/>
      </c>
    </row>
    <row r="290">
      <c r="A290" t="n">
        <v>260</v>
      </c>
      <c r="B290" s="53">
        <f>RAND()</f>
        <v/>
      </c>
      <c r="C290" s="53">
        <f>RAND()</f>
        <v/>
      </c>
      <c r="D290" s="53">
        <f>RAND()</f>
        <v/>
      </c>
      <c r="E290" s="53">
        <f>RAND()</f>
        <v/>
      </c>
      <c r="F290" s="53">
        <f>RAND()</f>
        <v/>
      </c>
      <c r="G290" s="53">
        <f>RAND()</f>
        <v/>
      </c>
      <c r="H290" s="109">
        <f>IF(B290&lt;($B$11-$B$10)/($B$12-$B$10), $B$10+SQRT(B290*($B$11-$B$10)*($B$12-$B$10)), $B$12-SQRT((1-B290)*($B$12-$B$11)*($B$12-$B$10)))</f>
        <v/>
      </c>
      <c r="I290" s="53">
        <f>MAX(0.1,NORMINV(C290,$B$13,$B$14))</f>
        <v/>
      </c>
      <c r="J290" s="109">
        <f>'01_Supuestos'!$F$13*MAX(0.65,NORMINV(D290,1,$B$15))</f>
        <v/>
      </c>
      <c r="K290" s="109">
        <f>'01_Supuestos'!$F$14*MAX(0.6,NORMINV(E290,1,$B$16))</f>
        <v/>
      </c>
      <c r="L290" s="109">
        <f>--(F290&lt;=$B$5)</f>
        <v/>
      </c>
      <c r="M290" s="109">
        <f>IF(L290=1, IF(G290&lt;=$B$6, "+", "-"), IF(G290&lt;=(1-$B$7), "+", "-"))</f>
        <v/>
      </c>
      <c r="N290" s="110">
        <f>IF(M290="+",'05_Bayes_Arbol'!$B$16,'05_Bayes_Arbol'!$B$17)</f>
        <v/>
      </c>
      <c r="O290" s="109">
        <f>SUMPRODUCT(T290:AD290,'01_Supuestos'!$C$34:$M$34)</f>
        <v/>
      </c>
      <c r="P290" s="109">
        <f>N290*O290 + (1-N290)*$B$9</f>
        <v/>
      </c>
      <c r="Q290" s="109">
        <f>--(P290&gt;0)</f>
        <v/>
      </c>
      <c r="R290" s="109">
        <f>IF(L290=1,O290,$B$9)</f>
        <v/>
      </c>
      <c r="S290" s="109">
        <f>-$B$8 + IF(Q290=1, IF(L290=1,O290,$B$9), 0)</f>
        <v/>
      </c>
      <c r="T290" s="109">
        <f>((('01_Supuestos'!C31*$I290)*'01_Supuestos'!$F$11*($H290-'01_Supuestos'!$F$9))-((('01_Supuestos'!C31*$I290)*'01_Supuestos'!$F$11*($H290-'01_Supuestos'!$F$9))*'01_Supuestos'!$F$12)-(('01_Supuestos'!C31*$I290)*'01_Supuestos'!$F$11*$K290)-(IF(('01_Supuestos'!C31*$I290)&gt;0,'01_Supuestos'!$F$15,0)))-((('01_Supuestos'!C31*$I290)*'01_Supuestos'!$F$11*($H290-'01_Supuestos'!$F$9))*'01_Supuestos'!$F$18)-($J290*'01_Supuestos'!C32)-(IF('01_Supuestos'!C30=MAX('01_Supuestos'!$C$30:$M$30),'01_Supuestos'!$F$19,0))-(MAX(0,(((('01_Supuestos'!C31*$I290)*'01_Supuestos'!$F$11*($H290-'01_Supuestos'!$F$9))-((('01_Supuestos'!C31*$I290)*'01_Supuestos'!$F$11*($H290-'01_Supuestos'!$F$9))*'01_Supuestos'!$F$12)-(('01_Supuestos'!C31*$I290)*'01_Supuestos'!$F$11*$K290)-(IF(('01_Supuestos'!C31*$I290)&gt;0,'01_Supuestos'!$F$15,0)))-($J290*'01_Supuestos'!C33)))*'01_Supuestos'!$F$16)</f>
        <v/>
      </c>
      <c r="U290" s="109">
        <f>((('01_Supuestos'!D31*$I290)*'01_Supuestos'!$F$11*($H290-'01_Supuestos'!$F$9))-((('01_Supuestos'!D31*$I290)*'01_Supuestos'!$F$11*($H290-'01_Supuestos'!$F$9))*'01_Supuestos'!$F$12)-(('01_Supuestos'!D31*$I290)*'01_Supuestos'!$F$11*$K290)-(IF(('01_Supuestos'!D31*$I290)&gt;0,'01_Supuestos'!$F$15,0)))-((('01_Supuestos'!D31*$I290)*'01_Supuestos'!$F$11*($H290-'01_Supuestos'!$F$9))*'01_Supuestos'!$F$18)-($J290*'01_Supuestos'!D32)-(IF('01_Supuestos'!D30=MAX('01_Supuestos'!$C$30:$M$30),'01_Supuestos'!$F$19,0))-(MAX(0,(((('01_Supuestos'!D31*$I290)*'01_Supuestos'!$F$11*($H290-'01_Supuestos'!$F$9))-((('01_Supuestos'!D31*$I290)*'01_Supuestos'!$F$11*($H290-'01_Supuestos'!$F$9))*'01_Supuestos'!$F$12)-(('01_Supuestos'!D31*$I290)*'01_Supuestos'!$F$11*$K290)-(IF(('01_Supuestos'!D31*$I290)&gt;0,'01_Supuestos'!$F$15,0)))-($J290*'01_Supuestos'!D33)))*'01_Supuestos'!$F$16)</f>
        <v/>
      </c>
      <c r="V290" s="109">
        <f>((('01_Supuestos'!E31*$I290)*'01_Supuestos'!$F$11*($H290-'01_Supuestos'!$F$9))-((('01_Supuestos'!E31*$I290)*'01_Supuestos'!$F$11*($H290-'01_Supuestos'!$F$9))*'01_Supuestos'!$F$12)-(('01_Supuestos'!E31*$I290)*'01_Supuestos'!$F$11*$K290)-(IF(('01_Supuestos'!E31*$I290)&gt;0,'01_Supuestos'!$F$15,0)))-((('01_Supuestos'!E31*$I290)*'01_Supuestos'!$F$11*($H290-'01_Supuestos'!$F$9))*'01_Supuestos'!$F$18)-($J290*'01_Supuestos'!E32)-(IF('01_Supuestos'!E30=MAX('01_Supuestos'!$C$30:$M$30),'01_Supuestos'!$F$19,0))-(MAX(0,(((('01_Supuestos'!E31*$I290)*'01_Supuestos'!$F$11*($H290-'01_Supuestos'!$F$9))-((('01_Supuestos'!E31*$I290)*'01_Supuestos'!$F$11*($H290-'01_Supuestos'!$F$9))*'01_Supuestos'!$F$12)-(('01_Supuestos'!E31*$I290)*'01_Supuestos'!$F$11*$K290)-(IF(('01_Supuestos'!E31*$I290)&gt;0,'01_Supuestos'!$F$15,0)))-($J290*'01_Supuestos'!E33)))*'01_Supuestos'!$F$16)</f>
        <v/>
      </c>
      <c r="W290" s="109">
        <f>((('01_Supuestos'!F31*$I290)*'01_Supuestos'!$F$11*($H290-'01_Supuestos'!$F$9))-((('01_Supuestos'!F31*$I290)*'01_Supuestos'!$F$11*($H290-'01_Supuestos'!$F$9))*'01_Supuestos'!$F$12)-(('01_Supuestos'!F31*$I290)*'01_Supuestos'!$F$11*$K290)-(IF(('01_Supuestos'!F31*$I290)&gt;0,'01_Supuestos'!$F$15,0)))-((('01_Supuestos'!F31*$I290)*'01_Supuestos'!$F$11*($H290-'01_Supuestos'!$F$9))*'01_Supuestos'!$F$18)-($J290*'01_Supuestos'!F32)-(IF('01_Supuestos'!F30=MAX('01_Supuestos'!$C$30:$M$30),'01_Supuestos'!$F$19,0))-(MAX(0,(((('01_Supuestos'!F31*$I290)*'01_Supuestos'!$F$11*($H290-'01_Supuestos'!$F$9))-((('01_Supuestos'!F31*$I290)*'01_Supuestos'!$F$11*($H290-'01_Supuestos'!$F$9))*'01_Supuestos'!$F$12)-(('01_Supuestos'!F31*$I290)*'01_Supuestos'!$F$11*$K290)-(IF(('01_Supuestos'!F31*$I290)&gt;0,'01_Supuestos'!$F$15,0)))-($J290*'01_Supuestos'!F33)))*'01_Supuestos'!$F$16)</f>
        <v/>
      </c>
      <c r="X290" s="109">
        <f>((('01_Supuestos'!G31*$I290)*'01_Supuestos'!$F$11*($H290-'01_Supuestos'!$F$9))-((('01_Supuestos'!G31*$I290)*'01_Supuestos'!$F$11*($H290-'01_Supuestos'!$F$9))*'01_Supuestos'!$F$12)-(('01_Supuestos'!G31*$I290)*'01_Supuestos'!$F$11*$K290)-(IF(('01_Supuestos'!G31*$I290)&gt;0,'01_Supuestos'!$F$15,0)))-((('01_Supuestos'!G31*$I290)*'01_Supuestos'!$F$11*($H290-'01_Supuestos'!$F$9))*'01_Supuestos'!$F$18)-($J290*'01_Supuestos'!G32)-(IF('01_Supuestos'!G30=MAX('01_Supuestos'!$C$30:$M$30),'01_Supuestos'!$F$19,0))-(MAX(0,(((('01_Supuestos'!G31*$I290)*'01_Supuestos'!$F$11*($H290-'01_Supuestos'!$F$9))-((('01_Supuestos'!G31*$I290)*'01_Supuestos'!$F$11*($H290-'01_Supuestos'!$F$9))*'01_Supuestos'!$F$12)-(('01_Supuestos'!G31*$I290)*'01_Supuestos'!$F$11*$K290)-(IF(('01_Supuestos'!G31*$I290)&gt;0,'01_Supuestos'!$F$15,0)))-($J290*'01_Supuestos'!G33)))*'01_Supuestos'!$F$16)</f>
        <v/>
      </c>
      <c r="Y290" s="109">
        <f>((('01_Supuestos'!H31*$I290)*'01_Supuestos'!$F$11*($H290-'01_Supuestos'!$F$9))-((('01_Supuestos'!H31*$I290)*'01_Supuestos'!$F$11*($H290-'01_Supuestos'!$F$9))*'01_Supuestos'!$F$12)-(('01_Supuestos'!H31*$I290)*'01_Supuestos'!$F$11*$K290)-(IF(('01_Supuestos'!H31*$I290)&gt;0,'01_Supuestos'!$F$15,0)))-((('01_Supuestos'!H31*$I290)*'01_Supuestos'!$F$11*($H290-'01_Supuestos'!$F$9))*'01_Supuestos'!$F$18)-($J290*'01_Supuestos'!H32)-(IF('01_Supuestos'!H30=MAX('01_Supuestos'!$C$30:$M$30),'01_Supuestos'!$F$19,0))-(MAX(0,(((('01_Supuestos'!H31*$I290)*'01_Supuestos'!$F$11*($H290-'01_Supuestos'!$F$9))-((('01_Supuestos'!H31*$I290)*'01_Supuestos'!$F$11*($H290-'01_Supuestos'!$F$9))*'01_Supuestos'!$F$12)-(('01_Supuestos'!H31*$I290)*'01_Supuestos'!$F$11*$K290)-(IF(('01_Supuestos'!H31*$I290)&gt;0,'01_Supuestos'!$F$15,0)))-($J290*'01_Supuestos'!H33)))*'01_Supuestos'!$F$16)</f>
        <v/>
      </c>
      <c r="Z290" s="109">
        <f>((('01_Supuestos'!I31*$I290)*'01_Supuestos'!$F$11*($H290-'01_Supuestos'!$F$9))-((('01_Supuestos'!I31*$I290)*'01_Supuestos'!$F$11*($H290-'01_Supuestos'!$F$9))*'01_Supuestos'!$F$12)-(('01_Supuestos'!I31*$I290)*'01_Supuestos'!$F$11*$K290)-(IF(('01_Supuestos'!I31*$I290)&gt;0,'01_Supuestos'!$F$15,0)))-((('01_Supuestos'!I31*$I290)*'01_Supuestos'!$F$11*($H290-'01_Supuestos'!$F$9))*'01_Supuestos'!$F$18)-($J290*'01_Supuestos'!I32)-(IF('01_Supuestos'!I30=MAX('01_Supuestos'!$C$30:$M$30),'01_Supuestos'!$F$19,0))-(MAX(0,(((('01_Supuestos'!I31*$I290)*'01_Supuestos'!$F$11*($H290-'01_Supuestos'!$F$9))-((('01_Supuestos'!I31*$I290)*'01_Supuestos'!$F$11*($H290-'01_Supuestos'!$F$9))*'01_Supuestos'!$F$12)-(('01_Supuestos'!I31*$I290)*'01_Supuestos'!$F$11*$K290)-(IF(('01_Supuestos'!I31*$I290)&gt;0,'01_Supuestos'!$F$15,0)))-($J290*'01_Supuestos'!I33)))*'01_Supuestos'!$F$16)</f>
        <v/>
      </c>
      <c r="AA290" s="109">
        <f>((('01_Supuestos'!J31*$I290)*'01_Supuestos'!$F$11*($H290-'01_Supuestos'!$F$9))-((('01_Supuestos'!J31*$I290)*'01_Supuestos'!$F$11*($H290-'01_Supuestos'!$F$9))*'01_Supuestos'!$F$12)-(('01_Supuestos'!J31*$I290)*'01_Supuestos'!$F$11*$K290)-(IF(('01_Supuestos'!J31*$I290)&gt;0,'01_Supuestos'!$F$15,0)))-((('01_Supuestos'!J31*$I290)*'01_Supuestos'!$F$11*($H290-'01_Supuestos'!$F$9))*'01_Supuestos'!$F$18)-($J290*'01_Supuestos'!J32)-(IF('01_Supuestos'!J30=MAX('01_Supuestos'!$C$30:$M$30),'01_Supuestos'!$F$19,0))-(MAX(0,(((('01_Supuestos'!J31*$I290)*'01_Supuestos'!$F$11*($H290-'01_Supuestos'!$F$9))-((('01_Supuestos'!J31*$I290)*'01_Supuestos'!$F$11*($H290-'01_Supuestos'!$F$9))*'01_Supuestos'!$F$12)-(('01_Supuestos'!J31*$I290)*'01_Supuestos'!$F$11*$K290)-(IF(('01_Supuestos'!J31*$I290)&gt;0,'01_Supuestos'!$F$15,0)))-($J290*'01_Supuestos'!J33)))*'01_Supuestos'!$F$16)</f>
        <v/>
      </c>
      <c r="AB290" s="109">
        <f>((('01_Supuestos'!K31*$I290)*'01_Supuestos'!$F$11*($H290-'01_Supuestos'!$F$9))-((('01_Supuestos'!K31*$I290)*'01_Supuestos'!$F$11*($H290-'01_Supuestos'!$F$9))*'01_Supuestos'!$F$12)-(('01_Supuestos'!K31*$I290)*'01_Supuestos'!$F$11*$K290)-(IF(('01_Supuestos'!K31*$I290)&gt;0,'01_Supuestos'!$F$15,0)))-((('01_Supuestos'!K31*$I290)*'01_Supuestos'!$F$11*($H290-'01_Supuestos'!$F$9))*'01_Supuestos'!$F$18)-($J290*'01_Supuestos'!K32)-(IF('01_Supuestos'!K30=MAX('01_Supuestos'!$C$30:$M$30),'01_Supuestos'!$F$19,0))-(MAX(0,(((('01_Supuestos'!K31*$I290)*'01_Supuestos'!$F$11*($H290-'01_Supuestos'!$F$9))-((('01_Supuestos'!K31*$I290)*'01_Supuestos'!$F$11*($H290-'01_Supuestos'!$F$9))*'01_Supuestos'!$F$12)-(('01_Supuestos'!K31*$I290)*'01_Supuestos'!$F$11*$K290)-(IF(('01_Supuestos'!K31*$I290)&gt;0,'01_Supuestos'!$F$15,0)))-($J290*'01_Supuestos'!K33)))*'01_Supuestos'!$F$16)</f>
        <v/>
      </c>
      <c r="AC290" s="109">
        <f>((('01_Supuestos'!L31*$I290)*'01_Supuestos'!$F$11*($H290-'01_Supuestos'!$F$9))-((('01_Supuestos'!L31*$I290)*'01_Supuestos'!$F$11*($H290-'01_Supuestos'!$F$9))*'01_Supuestos'!$F$12)-(('01_Supuestos'!L31*$I290)*'01_Supuestos'!$F$11*$K290)-(IF(('01_Supuestos'!L31*$I290)&gt;0,'01_Supuestos'!$F$15,0)))-((('01_Supuestos'!L31*$I290)*'01_Supuestos'!$F$11*($H290-'01_Supuestos'!$F$9))*'01_Supuestos'!$F$18)-($J290*'01_Supuestos'!L32)-(IF('01_Supuestos'!L30=MAX('01_Supuestos'!$C$30:$M$30),'01_Supuestos'!$F$19,0))-(MAX(0,(((('01_Supuestos'!L31*$I290)*'01_Supuestos'!$F$11*($H290-'01_Supuestos'!$F$9))-((('01_Supuestos'!L31*$I290)*'01_Supuestos'!$F$11*($H290-'01_Supuestos'!$F$9))*'01_Supuestos'!$F$12)-(('01_Supuestos'!L31*$I290)*'01_Supuestos'!$F$11*$K290)-(IF(('01_Supuestos'!L31*$I290)&gt;0,'01_Supuestos'!$F$15,0)))-($J290*'01_Supuestos'!L33)))*'01_Supuestos'!$F$16)</f>
        <v/>
      </c>
      <c r="AD290" s="109">
        <f>((('01_Supuestos'!M31*$I290)*'01_Supuestos'!$F$11*($H290-'01_Supuestos'!$F$9))-((('01_Supuestos'!M31*$I290)*'01_Supuestos'!$F$11*($H290-'01_Supuestos'!$F$9))*'01_Supuestos'!$F$12)-(('01_Supuestos'!M31*$I290)*'01_Supuestos'!$F$11*$K290)-(IF(('01_Supuestos'!M31*$I290)&gt;0,'01_Supuestos'!$F$15,0)))-((('01_Supuestos'!M31*$I290)*'01_Supuestos'!$F$11*($H290-'01_Supuestos'!$F$9))*'01_Supuestos'!$F$18)-($J290*'01_Supuestos'!M32)-(IF('01_Supuestos'!M30=MAX('01_Supuestos'!$C$30:$M$30),'01_Supuestos'!$F$19,0))-(MAX(0,(((('01_Supuestos'!M31*$I290)*'01_Supuestos'!$F$11*($H290-'01_Supuestos'!$F$9))-((('01_Supuestos'!M31*$I290)*'01_Supuestos'!$F$11*($H290-'01_Supuestos'!$F$9))*'01_Supuestos'!$F$12)-(('01_Supuestos'!M31*$I290)*'01_Supuestos'!$F$11*$K290)-(IF(('01_Supuestos'!M31*$I290)&gt;0,'01_Supuestos'!$F$15,0)))-($J290*'01_Supuestos'!M33)))*'01_Supuestos'!$F$16)</f>
        <v/>
      </c>
      <c r="AE290" s="109">
        <f>0</f>
        <v/>
      </c>
      <c r="AF290" s="109">
        <f>IF(S290&gt;R290,"Appraisal+Decision",IF(S290&lt;R290,"Develop Now","Indiferente"))</f>
        <v/>
      </c>
    </row>
    <row r="291">
      <c r="A291" t="n">
        <v>261</v>
      </c>
      <c r="B291" s="53">
        <f>RAND()</f>
        <v/>
      </c>
      <c r="C291" s="53">
        <f>RAND()</f>
        <v/>
      </c>
      <c r="D291" s="53">
        <f>RAND()</f>
        <v/>
      </c>
      <c r="E291" s="53">
        <f>RAND()</f>
        <v/>
      </c>
      <c r="F291" s="53">
        <f>RAND()</f>
        <v/>
      </c>
      <c r="G291" s="53">
        <f>RAND()</f>
        <v/>
      </c>
      <c r="H291" s="109">
        <f>IF(B291&lt;($B$11-$B$10)/($B$12-$B$10), $B$10+SQRT(B291*($B$11-$B$10)*($B$12-$B$10)), $B$12-SQRT((1-B291)*($B$12-$B$11)*($B$12-$B$10)))</f>
        <v/>
      </c>
      <c r="I291" s="53">
        <f>MAX(0.1,NORMINV(C291,$B$13,$B$14))</f>
        <v/>
      </c>
      <c r="J291" s="109">
        <f>'01_Supuestos'!$F$13*MAX(0.65,NORMINV(D291,1,$B$15))</f>
        <v/>
      </c>
      <c r="K291" s="109">
        <f>'01_Supuestos'!$F$14*MAX(0.6,NORMINV(E291,1,$B$16))</f>
        <v/>
      </c>
      <c r="L291" s="109">
        <f>--(F291&lt;=$B$5)</f>
        <v/>
      </c>
      <c r="M291" s="109">
        <f>IF(L291=1, IF(G291&lt;=$B$6, "+", "-"), IF(G291&lt;=(1-$B$7), "+", "-"))</f>
        <v/>
      </c>
      <c r="N291" s="110">
        <f>IF(M291="+",'05_Bayes_Arbol'!$B$16,'05_Bayes_Arbol'!$B$17)</f>
        <v/>
      </c>
      <c r="O291" s="109">
        <f>SUMPRODUCT(T291:AD291,'01_Supuestos'!$C$34:$M$34)</f>
        <v/>
      </c>
      <c r="P291" s="109">
        <f>N291*O291 + (1-N291)*$B$9</f>
        <v/>
      </c>
      <c r="Q291" s="109">
        <f>--(P291&gt;0)</f>
        <v/>
      </c>
      <c r="R291" s="109">
        <f>IF(L291=1,O291,$B$9)</f>
        <v/>
      </c>
      <c r="S291" s="109">
        <f>-$B$8 + IF(Q291=1, IF(L291=1,O291,$B$9), 0)</f>
        <v/>
      </c>
      <c r="T291" s="109">
        <f>((('01_Supuestos'!C31*$I291)*'01_Supuestos'!$F$11*($H291-'01_Supuestos'!$F$9))-((('01_Supuestos'!C31*$I291)*'01_Supuestos'!$F$11*($H291-'01_Supuestos'!$F$9))*'01_Supuestos'!$F$12)-(('01_Supuestos'!C31*$I291)*'01_Supuestos'!$F$11*$K291)-(IF(('01_Supuestos'!C31*$I291)&gt;0,'01_Supuestos'!$F$15,0)))-((('01_Supuestos'!C31*$I291)*'01_Supuestos'!$F$11*($H291-'01_Supuestos'!$F$9))*'01_Supuestos'!$F$18)-($J291*'01_Supuestos'!C32)-(IF('01_Supuestos'!C30=MAX('01_Supuestos'!$C$30:$M$30),'01_Supuestos'!$F$19,0))-(MAX(0,(((('01_Supuestos'!C31*$I291)*'01_Supuestos'!$F$11*($H291-'01_Supuestos'!$F$9))-((('01_Supuestos'!C31*$I291)*'01_Supuestos'!$F$11*($H291-'01_Supuestos'!$F$9))*'01_Supuestos'!$F$12)-(('01_Supuestos'!C31*$I291)*'01_Supuestos'!$F$11*$K291)-(IF(('01_Supuestos'!C31*$I291)&gt;0,'01_Supuestos'!$F$15,0)))-($J291*'01_Supuestos'!C33)))*'01_Supuestos'!$F$16)</f>
        <v/>
      </c>
      <c r="U291" s="109">
        <f>((('01_Supuestos'!D31*$I291)*'01_Supuestos'!$F$11*($H291-'01_Supuestos'!$F$9))-((('01_Supuestos'!D31*$I291)*'01_Supuestos'!$F$11*($H291-'01_Supuestos'!$F$9))*'01_Supuestos'!$F$12)-(('01_Supuestos'!D31*$I291)*'01_Supuestos'!$F$11*$K291)-(IF(('01_Supuestos'!D31*$I291)&gt;0,'01_Supuestos'!$F$15,0)))-((('01_Supuestos'!D31*$I291)*'01_Supuestos'!$F$11*($H291-'01_Supuestos'!$F$9))*'01_Supuestos'!$F$18)-($J291*'01_Supuestos'!D32)-(IF('01_Supuestos'!D30=MAX('01_Supuestos'!$C$30:$M$30),'01_Supuestos'!$F$19,0))-(MAX(0,(((('01_Supuestos'!D31*$I291)*'01_Supuestos'!$F$11*($H291-'01_Supuestos'!$F$9))-((('01_Supuestos'!D31*$I291)*'01_Supuestos'!$F$11*($H291-'01_Supuestos'!$F$9))*'01_Supuestos'!$F$12)-(('01_Supuestos'!D31*$I291)*'01_Supuestos'!$F$11*$K291)-(IF(('01_Supuestos'!D31*$I291)&gt;0,'01_Supuestos'!$F$15,0)))-($J291*'01_Supuestos'!D33)))*'01_Supuestos'!$F$16)</f>
        <v/>
      </c>
      <c r="V291" s="109">
        <f>((('01_Supuestos'!E31*$I291)*'01_Supuestos'!$F$11*($H291-'01_Supuestos'!$F$9))-((('01_Supuestos'!E31*$I291)*'01_Supuestos'!$F$11*($H291-'01_Supuestos'!$F$9))*'01_Supuestos'!$F$12)-(('01_Supuestos'!E31*$I291)*'01_Supuestos'!$F$11*$K291)-(IF(('01_Supuestos'!E31*$I291)&gt;0,'01_Supuestos'!$F$15,0)))-((('01_Supuestos'!E31*$I291)*'01_Supuestos'!$F$11*($H291-'01_Supuestos'!$F$9))*'01_Supuestos'!$F$18)-($J291*'01_Supuestos'!E32)-(IF('01_Supuestos'!E30=MAX('01_Supuestos'!$C$30:$M$30),'01_Supuestos'!$F$19,0))-(MAX(0,(((('01_Supuestos'!E31*$I291)*'01_Supuestos'!$F$11*($H291-'01_Supuestos'!$F$9))-((('01_Supuestos'!E31*$I291)*'01_Supuestos'!$F$11*($H291-'01_Supuestos'!$F$9))*'01_Supuestos'!$F$12)-(('01_Supuestos'!E31*$I291)*'01_Supuestos'!$F$11*$K291)-(IF(('01_Supuestos'!E31*$I291)&gt;0,'01_Supuestos'!$F$15,0)))-($J291*'01_Supuestos'!E33)))*'01_Supuestos'!$F$16)</f>
        <v/>
      </c>
      <c r="W291" s="109">
        <f>((('01_Supuestos'!F31*$I291)*'01_Supuestos'!$F$11*($H291-'01_Supuestos'!$F$9))-((('01_Supuestos'!F31*$I291)*'01_Supuestos'!$F$11*($H291-'01_Supuestos'!$F$9))*'01_Supuestos'!$F$12)-(('01_Supuestos'!F31*$I291)*'01_Supuestos'!$F$11*$K291)-(IF(('01_Supuestos'!F31*$I291)&gt;0,'01_Supuestos'!$F$15,0)))-((('01_Supuestos'!F31*$I291)*'01_Supuestos'!$F$11*($H291-'01_Supuestos'!$F$9))*'01_Supuestos'!$F$18)-($J291*'01_Supuestos'!F32)-(IF('01_Supuestos'!F30=MAX('01_Supuestos'!$C$30:$M$30),'01_Supuestos'!$F$19,0))-(MAX(0,(((('01_Supuestos'!F31*$I291)*'01_Supuestos'!$F$11*($H291-'01_Supuestos'!$F$9))-((('01_Supuestos'!F31*$I291)*'01_Supuestos'!$F$11*($H291-'01_Supuestos'!$F$9))*'01_Supuestos'!$F$12)-(('01_Supuestos'!F31*$I291)*'01_Supuestos'!$F$11*$K291)-(IF(('01_Supuestos'!F31*$I291)&gt;0,'01_Supuestos'!$F$15,0)))-($J291*'01_Supuestos'!F33)))*'01_Supuestos'!$F$16)</f>
        <v/>
      </c>
      <c r="X291" s="109">
        <f>((('01_Supuestos'!G31*$I291)*'01_Supuestos'!$F$11*($H291-'01_Supuestos'!$F$9))-((('01_Supuestos'!G31*$I291)*'01_Supuestos'!$F$11*($H291-'01_Supuestos'!$F$9))*'01_Supuestos'!$F$12)-(('01_Supuestos'!G31*$I291)*'01_Supuestos'!$F$11*$K291)-(IF(('01_Supuestos'!G31*$I291)&gt;0,'01_Supuestos'!$F$15,0)))-((('01_Supuestos'!G31*$I291)*'01_Supuestos'!$F$11*($H291-'01_Supuestos'!$F$9))*'01_Supuestos'!$F$18)-($J291*'01_Supuestos'!G32)-(IF('01_Supuestos'!G30=MAX('01_Supuestos'!$C$30:$M$30),'01_Supuestos'!$F$19,0))-(MAX(0,(((('01_Supuestos'!G31*$I291)*'01_Supuestos'!$F$11*($H291-'01_Supuestos'!$F$9))-((('01_Supuestos'!G31*$I291)*'01_Supuestos'!$F$11*($H291-'01_Supuestos'!$F$9))*'01_Supuestos'!$F$12)-(('01_Supuestos'!G31*$I291)*'01_Supuestos'!$F$11*$K291)-(IF(('01_Supuestos'!G31*$I291)&gt;0,'01_Supuestos'!$F$15,0)))-($J291*'01_Supuestos'!G33)))*'01_Supuestos'!$F$16)</f>
        <v/>
      </c>
      <c r="Y291" s="109">
        <f>((('01_Supuestos'!H31*$I291)*'01_Supuestos'!$F$11*($H291-'01_Supuestos'!$F$9))-((('01_Supuestos'!H31*$I291)*'01_Supuestos'!$F$11*($H291-'01_Supuestos'!$F$9))*'01_Supuestos'!$F$12)-(('01_Supuestos'!H31*$I291)*'01_Supuestos'!$F$11*$K291)-(IF(('01_Supuestos'!H31*$I291)&gt;0,'01_Supuestos'!$F$15,0)))-((('01_Supuestos'!H31*$I291)*'01_Supuestos'!$F$11*($H291-'01_Supuestos'!$F$9))*'01_Supuestos'!$F$18)-($J291*'01_Supuestos'!H32)-(IF('01_Supuestos'!H30=MAX('01_Supuestos'!$C$30:$M$30),'01_Supuestos'!$F$19,0))-(MAX(0,(((('01_Supuestos'!H31*$I291)*'01_Supuestos'!$F$11*($H291-'01_Supuestos'!$F$9))-((('01_Supuestos'!H31*$I291)*'01_Supuestos'!$F$11*($H291-'01_Supuestos'!$F$9))*'01_Supuestos'!$F$12)-(('01_Supuestos'!H31*$I291)*'01_Supuestos'!$F$11*$K291)-(IF(('01_Supuestos'!H31*$I291)&gt;0,'01_Supuestos'!$F$15,0)))-($J291*'01_Supuestos'!H33)))*'01_Supuestos'!$F$16)</f>
        <v/>
      </c>
      <c r="Z291" s="109">
        <f>((('01_Supuestos'!I31*$I291)*'01_Supuestos'!$F$11*($H291-'01_Supuestos'!$F$9))-((('01_Supuestos'!I31*$I291)*'01_Supuestos'!$F$11*($H291-'01_Supuestos'!$F$9))*'01_Supuestos'!$F$12)-(('01_Supuestos'!I31*$I291)*'01_Supuestos'!$F$11*$K291)-(IF(('01_Supuestos'!I31*$I291)&gt;0,'01_Supuestos'!$F$15,0)))-((('01_Supuestos'!I31*$I291)*'01_Supuestos'!$F$11*($H291-'01_Supuestos'!$F$9))*'01_Supuestos'!$F$18)-($J291*'01_Supuestos'!I32)-(IF('01_Supuestos'!I30=MAX('01_Supuestos'!$C$30:$M$30),'01_Supuestos'!$F$19,0))-(MAX(0,(((('01_Supuestos'!I31*$I291)*'01_Supuestos'!$F$11*($H291-'01_Supuestos'!$F$9))-((('01_Supuestos'!I31*$I291)*'01_Supuestos'!$F$11*($H291-'01_Supuestos'!$F$9))*'01_Supuestos'!$F$12)-(('01_Supuestos'!I31*$I291)*'01_Supuestos'!$F$11*$K291)-(IF(('01_Supuestos'!I31*$I291)&gt;0,'01_Supuestos'!$F$15,0)))-($J291*'01_Supuestos'!I33)))*'01_Supuestos'!$F$16)</f>
        <v/>
      </c>
      <c r="AA291" s="109">
        <f>((('01_Supuestos'!J31*$I291)*'01_Supuestos'!$F$11*($H291-'01_Supuestos'!$F$9))-((('01_Supuestos'!J31*$I291)*'01_Supuestos'!$F$11*($H291-'01_Supuestos'!$F$9))*'01_Supuestos'!$F$12)-(('01_Supuestos'!J31*$I291)*'01_Supuestos'!$F$11*$K291)-(IF(('01_Supuestos'!J31*$I291)&gt;0,'01_Supuestos'!$F$15,0)))-((('01_Supuestos'!J31*$I291)*'01_Supuestos'!$F$11*($H291-'01_Supuestos'!$F$9))*'01_Supuestos'!$F$18)-($J291*'01_Supuestos'!J32)-(IF('01_Supuestos'!J30=MAX('01_Supuestos'!$C$30:$M$30),'01_Supuestos'!$F$19,0))-(MAX(0,(((('01_Supuestos'!J31*$I291)*'01_Supuestos'!$F$11*($H291-'01_Supuestos'!$F$9))-((('01_Supuestos'!J31*$I291)*'01_Supuestos'!$F$11*($H291-'01_Supuestos'!$F$9))*'01_Supuestos'!$F$12)-(('01_Supuestos'!J31*$I291)*'01_Supuestos'!$F$11*$K291)-(IF(('01_Supuestos'!J31*$I291)&gt;0,'01_Supuestos'!$F$15,0)))-($J291*'01_Supuestos'!J33)))*'01_Supuestos'!$F$16)</f>
        <v/>
      </c>
      <c r="AB291" s="109">
        <f>((('01_Supuestos'!K31*$I291)*'01_Supuestos'!$F$11*($H291-'01_Supuestos'!$F$9))-((('01_Supuestos'!K31*$I291)*'01_Supuestos'!$F$11*($H291-'01_Supuestos'!$F$9))*'01_Supuestos'!$F$12)-(('01_Supuestos'!K31*$I291)*'01_Supuestos'!$F$11*$K291)-(IF(('01_Supuestos'!K31*$I291)&gt;0,'01_Supuestos'!$F$15,0)))-((('01_Supuestos'!K31*$I291)*'01_Supuestos'!$F$11*($H291-'01_Supuestos'!$F$9))*'01_Supuestos'!$F$18)-($J291*'01_Supuestos'!K32)-(IF('01_Supuestos'!K30=MAX('01_Supuestos'!$C$30:$M$30),'01_Supuestos'!$F$19,0))-(MAX(0,(((('01_Supuestos'!K31*$I291)*'01_Supuestos'!$F$11*($H291-'01_Supuestos'!$F$9))-((('01_Supuestos'!K31*$I291)*'01_Supuestos'!$F$11*($H291-'01_Supuestos'!$F$9))*'01_Supuestos'!$F$12)-(('01_Supuestos'!K31*$I291)*'01_Supuestos'!$F$11*$K291)-(IF(('01_Supuestos'!K31*$I291)&gt;0,'01_Supuestos'!$F$15,0)))-($J291*'01_Supuestos'!K33)))*'01_Supuestos'!$F$16)</f>
        <v/>
      </c>
      <c r="AC291" s="109">
        <f>((('01_Supuestos'!L31*$I291)*'01_Supuestos'!$F$11*($H291-'01_Supuestos'!$F$9))-((('01_Supuestos'!L31*$I291)*'01_Supuestos'!$F$11*($H291-'01_Supuestos'!$F$9))*'01_Supuestos'!$F$12)-(('01_Supuestos'!L31*$I291)*'01_Supuestos'!$F$11*$K291)-(IF(('01_Supuestos'!L31*$I291)&gt;0,'01_Supuestos'!$F$15,0)))-((('01_Supuestos'!L31*$I291)*'01_Supuestos'!$F$11*($H291-'01_Supuestos'!$F$9))*'01_Supuestos'!$F$18)-($J291*'01_Supuestos'!L32)-(IF('01_Supuestos'!L30=MAX('01_Supuestos'!$C$30:$M$30),'01_Supuestos'!$F$19,0))-(MAX(0,(((('01_Supuestos'!L31*$I291)*'01_Supuestos'!$F$11*($H291-'01_Supuestos'!$F$9))-((('01_Supuestos'!L31*$I291)*'01_Supuestos'!$F$11*($H291-'01_Supuestos'!$F$9))*'01_Supuestos'!$F$12)-(('01_Supuestos'!L31*$I291)*'01_Supuestos'!$F$11*$K291)-(IF(('01_Supuestos'!L31*$I291)&gt;0,'01_Supuestos'!$F$15,0)))-($J291*'01_Supuestos'!L33)))*'01_Supuestos'!$F$16)</f>
        <v/>
      </c>
      <c r="AD291" s="109">
        <f>((('01_Supuestos'!M31*$I291)*'01_Supuestos'!$F$11*($H291-'01_Supuestos'!$F$9))-((('01_Supuestos'!M31*$I291)*'01_Supuestos'!$F$11*($H291-'01_Supuestos'!$F$9))*'01_Supuestos'!$F$12)-(('01_Supuestos'!M31*$I291)*'01_Supuestos'!$F$11*$K291)-(IF(('01_Supuestos'!M31*$I291)&gt;0,'01_Supuestos'!$F$15,0)))-((('01_Supuestos'!M31*$I291)*'01_Supuestos'!$F$11*($H291-'01_Supuestos'!$F$9))*'01_Supuestos'!$F$18)-($J291*'01_Supuestos'!M32)-(IF('01_Supuestos'!M30=MAX('01_Supuestos'!$C$30:$M$30),'01_Supuestos'!$F$19,0))-(MAX(0,(((('01_Supuestos'!M31*$I291)*'01_Supuestos'!$F$11*($H291-'01_Supuestos'!$F$9))-((('01_Supuestos'!M31*$I291)*'01_Supuestos'!$F$11*($H291-'01_Supuestos'!$F$9))*'01_Supuestos'!$F$12)-(('01_Supuestos'!M31*$I291)*'01_Supuestos'!$F$11*$K291)-(IF(('01_Supuestos'!M31*$I291)&gt;0,'01_Supuestos'!$F$15,0)))-($J291*'01_Supuestos'!M33)))*'01_Supuestos'!$F$16)</f>
        <v/>
      </c>
      <c r="AE291" s="109">
        <f>0</f>
        <v/>
      </c>
      <c r="AF291" s="109">
        <f>IF(S291&gt;R291,"Appraisal+Decision",IF(S291&lt;R291,"Develop Now","Indiferente"))</f>
        <v/>
      </c>
    </row>
    <row r="292">
      <c r="A292" t="n">
        <v>262</v>
      </c>
      <c r="B292" s="53">
        <f>RAND()</f>
        <v/>
      </c>
      <c r="C292" s="53">
        <f>RAND()</f>
        <v/>
      </c>
      <c r="D292" s="53">
        <f>RAND()</f>
        <v/>
      </c>
      <c r="E292" s="53">
        <f>RAND()</f>
        <v/>
      </c>
      <c r="F292" s="53">
        <f>RAND()</f>
        <v/>
      </c>
      <c r="G292" s="53">
        <f>RAND()</f>
        <v/>
      </c>
      <c r="H292" s="109">
        <f>IF(B292&lt;($B$11-$B$10)/($B$12-$B$10), $B$10+SQRT(B292*($B$11-$B$10)*($B$12-$B$10)), $B$12-SQRT((1-B292)*($B$12-$B$11)*($B$12-$B$10)))</f>
        <v/>
      </c>
      <c r="I292" s="53">
        <f>MAX(0.1,NORMINV(C292,$B$13,$B$14))</f>
        <v/>
      </c>
      <c r="J292" s="109">
        <f>'01_Supuestos'!$F$13*MAX(0.65,NORMINV(D292,1,$B$15))</f>
        <v/>
      </c>
      <c r="K292" s="109">
        <f>'01_Supuestos'!$F$14*MAX(0.6,NORMINV(E292,1,$B$16))</f>
        <v/>
      </c>
      <c r="L292" s="109">
        <f>--(F292&lt;=$B$5)</f>
        <v/>
      </c>
      <c r="M292" s="109">
        <f>IF(L292=1, IF(G292&lt;=$B$6, "+", "-"), IF(G292&lt;=(1-$B$7), "+", "-"))</f>
        <v/>
      </c>
      <c r="N292" s="110">
        <f>IF(M292="+",'05_Bayes_Arbol'!$B$16,'05_Bayes_Arbol'!$B$17)</f>
        <v/>
      </c>
      <c r="O292" s="109">
        <f>SUMPRODUCT(T292:AD292,'01_Supuestos'!$C$34:$M$34)</f>
        <v/>
      </c>
      <c r="P292" s="109">
        <f>N292*O292 + (1-N292)*$B$9</f>
        <v/>
      </c>
      <c r="Q292" s="109">
        <f>--(P292&gt;0)</f>
        <v/>
      </c>
      <c r="R292" s="109">
        <f>IF(L292=1,O292,$B$9)</f>
        <v/>
      </c>
      <c r="S292" s="109">
        <f>-$B$8 + IF(Q292=1, IF(L292=1,O292,$B$9), 0)</f>
        <v/>
      </c>
      <c r="T292" s="109">
        <f>((('01_Supuestos'!C31*$I292)*'01_Supuestos'!$F$11*($H292-'01_Supuestos'!$F$9))-((('01_Supuestos'!C31*$I292)*'01_Supuestos'!$F$11*($H292-'01_Supuestos'!$F$9))*'01_Supuestos'!$F$12)-(('01_Supuestos'!C31*$I292)*'01_Supuestos'!$F$11*$K292)-(IF(('01_Supuestos'!C31*$I292)&gt;0,'01_Supuestos'!$F$15,0)))-((('01_Supuestos'!C31*$I292)*'01_Supuestos'!$F$11*($H292-'01_Supuestos'!$F$9))*'01_Supuestos'!$F$18)-($J292*'01_Supuestos'!C32)-(IF('01_Supuestos'!C30=MAX('01_Supuestos'!$C$30:$M$30),'01_Supuestos'!$F$19,0))-(MAX(0,(((('01_Supuestos'!C31*$I292)*'01_Supuestos'!$F$11*($H292-'01_Supuestos'!$F$9))-((('01_Supuestos'!C31*$I292)*'01_Supuestos'!$F$11*($H292-'01_Supuestos'!$F$9))*'01_Supuestos'!$F$12)-(('01_Supuestos'!C31*$I292)*'01_Supuestos'!$F$11*$K292)-(IF(('01_Supuestos'!C31*$I292)&gt;0,'01_Supuestos'!$F$15,0)))-($J292*'01_Supuestos'!C33)))*'01_Supuestos'!$F$16)</f>
        <v/>
      </c>
      <c r="U292" s="109">
        <f>((('01_Supuestos'!D31*$I292)*'01_Supuestos'!$F$11*($H292-'01_Supuestos'!$F$9))-((('01_Supuestos'!D31*$I292)*'01_Supuestos'!$F$11*($H292-'01_Supuestos'!$F$9))*'01_Supuestos'!$F$12)-(('01_Supuestos'!D31*$I292)*'01_Supuestos'!$F$11*$K292)-(IF(('01_Supuestos'!D31*$I292)&gt;0,'01_Supuestos'!$F$15,0)))-((('01_Supuestos'!D31*$I292)*'01_Supuestos'!$F$11*($H292-'01_Supuestos'!$F$9))*'01_Supuestos'!$F$18)-($J292*'01_Supuestos'!D32)-(IF('01_Supuestos'!D30=MAX('01_Supuestos'!$C$30:$M$30),'01_Supuestos'!$F$19,0))-(MAX(0,(((('01_Supuestos'!D31*$I292)*'01_Supuestos'!$F$11*($H292-'01_Supuestos'!$F$9))-((('01_Supuestos'!D31*$I292)*'01_Supuestos'!$F$11*($H292-'01_Supuestos'!$F$9))*'01_Supuestos'!$F$12)-(('01_Supuestos'!D31*$I292)*'01_Supuestos'!$F$11*$K292)-(IF(('01_Supuestos'!D31*$I292)&gt;0,'01_Supuestos'!$F$15,0)))-($J292*'01_Supuestos'!D33)))*'01_Supuestos'!$F$16)</f>
        <v/>
      </c>
      <c r="V292" s="109">
        <f>((('01_Supuestos'!E31*$I292)*'01_Supuestos'!$F$11*($H292-'01_Supuestos'!$F$9))-((('01_Supuestos'!E31*$I292)*'01_Supuestos'!$F$11*($H292-'01_Supuestos'!$F$9))*'01_Supuestos'!$F$12)-(('01_Supuestos'!E31*$I292)*'01_Supuestos'!$F$11*$K292)-(IF(('01_Supuestos'!E31*$I292)&gt;0,'01_Supuestos'!$F$15,0)))-((('01_Supuestos'!E31*$I292)*'01_Supuestos'!$F$11*($H292-'01_Supuestos'!$F$9))*'01_Supuestos'!$F$18)-($J292*'01_Supuestos'!E32)-(IF('01_Supuestos'!E30=MAX('01_Supuestos'!$C$30:$M$30),'01_Supuestos'!$F$19,0))-(MAX(0,(((('01_Supuestos'!E31*$I292)*'01_Supuestos'!$F$11*($H292-'01_Supuestos'!$F$9))-((('01_Supuestos'!E31*$I292)*'01_Supuestos'!$F$11*($H292-'01_Supuestos'!$F$9))*'01_Supuestos'!$F$12)-(('01_Supuestos'!E31*$I292)*'01_Supuestos'!$F$11*$K292)-(IF(('01_Supuestos'!E31*$I292)&gt;0,'01_Supuestos'!$F$15,0)))-($J292*'01_Supuestos'!E33)))*'01_Supuestos'!$F$16)</f>
        <v/>
      </c>
      <c r="W292" s="109">
        <f>((('01_Supuestos'!F31*$I292)*'01_Supuestos'!$F$11*($H292-'01_Supuestos'!$F$9))-((('01_Supuestos'!F31*$I292)*'01_Supuestos'!$F$11*($H292-'01_Supuestos'!$F$9))*'01_Supuestos'!$F$12)-(('01_Supuestos'!F31*$I292)*'01_Supuestos'!$F$11*$K292)-(IF(('01_Supuestos'!F31*$I292)&gt;0,'01_Supuestos'!$F$15,0)))-((('01_Supuestos'!F31*$I292)*'01_Supuestos'!$F$11*($H292-'01_Supuestos'!$F$9))*'01_Supuestos'!$F$18)-($J292*'01_Supuestos'!F32)-(IF('01_Supuestos'!F30=MAX('01_Supuestos'!$C$30:$M$30),'01_Supuestos'!$F$19,0))-(MAX(0,(((('01_Supuestos'!F31*$I292)*'01_Supuestos'!$F$11*($H292-'01_Supuestos'!$F$9))-((('01_Supuestos'!F31*$I292)*'01_Supuestos'!$F$11*($H292-'01_Supuestos'!$F$9))*'01_Supuestos'!$F$12)-(('01_Supuestos'!F31*$I292)*'01_Supuestos'!$F$11*$K292)-(IF(('01_Supuestos'!F31*$I292)&gt;0,'01_Supuestos'!$F$15,0)))-($J292*'01_Supuestos'!F33)))*'01_Supuestos'!$F$16)</f>
        <v/>
      </c>
      <c r="X292" s="109">
        <f>((('01_Supuestos'!G31*$I292)*'01_Supuestos'!$F$11*($H292-'01_Supuestos'!$F$9))-((('01_Supuestos'!G31*$I292)*'01_Supuestos'!$F$11*($H292-'01_Supuestos'!$F$9))*'01_Supuestos'!$F$12)-(('01_Supuestos'!G31*$I292)*'01_Supuestos'!$F$11*$K292)-(IF(('01_Supuestos'!G31*$I292)&gt;0,'01_Supuestos'!$F$15,0)))-((('01_Supuestos'!G31*$I292)*'01_Supuestos'!$F$11*($H292-'01_Supuestos'!$F$9))*'01_Supuestos'!$F$18)-($J292*'01_Supuestos'!G32)-(IF('01_Supuestos'!G30=MAX('01_Supuestos'!$C$30:$M$30),'01_Supuestos'!$F$19,0))-(MAX(0,(((('01_Supuestos'!G31*$I292)*'01_Supuestos'!$F$11*($H292-'01_Supuestos'!$F$9))-((('01_Supuestos'!G31*$I292)*'01_Supuestos'!$F$11*($H292-'01_Supuestos'!$F$9))*'01_Supuestos'!$F$12)-(('01_Supuestos'!G31*$I292)*'01_Supuestos'!$F$11*$K292)-(IF(('01_Supuestos'!G31*$I292)&gt;0,'01_Supuestos'!$F$15,0)))-($J292*'01_Supuestos'!G33)))*'01_Supuestos'!$F$16)</f>
        <v/>
      </c>
      <c r="Y292" s="109">
        <f>((('01_Supuestos'!H31*$I292)*'01_Supuestos'!$F$11*($H292-'01_Supuestos'!$F$9))-((('01_Supuestos'!H31*$I292)*'01_Supuestos'!$F$11*($H292-'01_Supuestos'!$F$9))*'01_Supuestos'!$F$12)-(('01_Supuestos'!H31*$I292)*'01_Supuestos'!$F$11*$K292)-(IF(('01_Supuestos'!H31*$I292)&gt;0,'01_Supuestos'!$F$15,0)))-((('01_Supuestos'!H31*$I292)*'01_Supuestos'!$F$11*($H292-'01_Supuestos'!$F$9))*'01_Supuestos'!$F$18)-($J292*'01_Supuestos'!H32)-(IF('01_Supuestos'!H30=MAX('01_Supuestos'!$C$30:$M$30),'01_Supuestos'!$F$19,0))-(MAX(0,(((('01_Supuestos'!H31*$I292)*'01_Supuestos'!$F$11*($H292-'01_Supuestos'!$F$9))-((('01_Supuestos'!H31*$I292)*'01_Supuestos'!$F$11*($H292-'01_Supuestos'!$F$9))*'01_Supuestos'!$F$12)-(('01_Supuestos'!H31*$I292)*'01_Supuestos'!$F$11*$K292)-(IF(('01_Supuestos'!H31*$I292)&gt;0,'01_Supuestos'!$F$15,0)))-($J292*'01_Supuestos'!H33)))*'01_Supuestos'!$F$16)</f>
        <v/>
      </c>
      <c r="Z292" s="109">
        <f>((('01_Supuestos'!I31*$I292)*'01_Supuestos'!$F$11*($H292-'01_Supuestos'!$F$9))-((('01_Supuestos'!I31*$I292)*'01_Supuestos'!$F$11*($H292-'01_Supuestos'!$F$9))*'01_Supuestos'!$F$12)-(('01_Supuestos'!I31*$I292)*'01_Supuestos'!$F$11*$K292)-(IF(('01_Supuestos'!I31*$I292)&gt;0,'01_Supuestos'!$F$15,0)))-((('01_Supuestos'!I31*$I292)*'01_Supuestos'!$F$11*($H292-'01_Supuestos'!$F$9))*'01_Supuestos'!$F$18)-($J292*'01_Supuestos'!I32)-(IF('01_Supuestos'!I30=MAX('01_Supuestos'!$C$30:$M$30),'01_Supuestos'!$F$19,0))-(MAX(0,(((('01_Supuestos'!I31*$I292)*'01_Supuestos'!$F$11*($H292-'01_Supuestos'!$F$9))-((('01_Supuestos'!I31*$I292)*'01_Supuestos'!$F$11*($H292-'01_Supuestos'!$F$9))*'01_Supuestos'!$F$12)-(('01_Supuestos'!I31*$I292)*'01_Supuestos'!$F$11*$K292)-(IF(('01_Supuestos'!I31*$I292)&gt;0,'01_Supuestos'!$F$15,0)))-($J292*'01_Supuestos'!I33)))*'01_Supuestos'!$F$16)</f>
        <v/>
      </c>
      <c r="AA292" s="109">
        <f>((('01_Supuestos'!J31*$I292)*'01_Supuestos'!$F$11*($H292-'01_Supuestos'!$F$9))-((('01_Supuestos'!J31*$I292)*'01_Supuestos'!$F$11*($H292-'01_Supuestos'!$F$9))*'01_Supuestos'!$F$12)-(('01_Supuestos'!J31*$I292)*'01_Supuestos'!$F$11*$K292)-(IF(('01_Supuestos'!J31*$I292)&gt;0,'01_Supuestos'!$F$15,0)))-((('01_Supuestos'!J31*$I292)*'01_Supuestos'!$F$11*($H292-'01_Supuestos'!$F$9))*'01_Supuestos'!$F$18)-($J292*'01_Supuestos'!J32)-(IF('01_Supuestos'!J30=MAX('01_Supuestos'!$C$30:$M$30),'01_Supuestos'!$F$19,0))-(MAX(0,(((('01_Supuestos'!J31*$I292)*'01_Supuestos'!$F$11*($H292-'01_Supuestos'!$F$9))-((('01_Supuestos'!J31*$I292)*'01_Supuestos'!$F$11*($H292-'01_Supuestos'!$F$9))*'01_Supuestos'!$F$12)-(('01_Supuestos'!J31*$I292)*'01_Supuestos'!$F$11*$K292)-(IF(('01_Supuestos'!J31*$I292)&gt;0,'01_Supuestos'!$F$15,0)))-($J292*'01_Supuestos'!J33)))*'01_Supuestos'!$F$16)</f>
        <v/>
      </c>
      <c r="AB292" s="109">
        <f>((('01_Supuestos'!K31*$I292)*'01_Supuestos'!$F$11*($H292-'01_Supuestos'!$F$9))-((('01_Supuestos'!K31*$I292)*'01_Supuestos'!$F$11*($H292-'01_Supuestos'!$F$9))*'01_Supuestos'!$F$12)-(('01_Supuestos'!K31*$I292)*'01_Supuestos'!$F$11*$K292)-(IF(('01_Supuestos'!K31*$I292)&gt;0,'01_Supuestos'!$F$15,0)))-((('01_Supuestos'!K31*$I292)*'01_Supuestos'!$F$11*($H292-'01_Supuestos'!$F$9))*'01_Supuestos'!$F$18)-($J292*'01_Supuestos'!K32)-(IF('01_Supuestos'!K30=MAX('01_Supuestos'!$C$30:$M$30),'01_Supuestos'!$F$19,0))-(MAX(0,(((('01_Supuestos'!K31*$I292)*'01_Supuestos'!$F$11*($H292-'01_Supuestos'!$F$9))-((('01_Supuestos'!K31*$I292)*'01_Supuestos'!$F$11*($H292-'01_Supuestos'!$F$9))*'01_Supuestos'!$F$12)-(('01_Supuestos'!K31*$I292)*'01_Supuestos'!$F$11*$K292)-(IF(('01_Supuestos'!K31*$I292)&gt;0,'01_Supuestos'!$F$15,0)))-($J292*'01_Supuestos'!K33)))*'01_Supuestos'!$F$16)</f>
        <v/>
      </c>
      <c r="AC292" s="109">
        <f>((('01_Supuestos'!L31*$I292)*'01_Supuestos'!$F$11*($H292-'01_Supuestos'!$F$9))-((('01_Supuestos'!L31*$I292)*'01_Supuestos'!$F$11*($H292-'01_Supuestos'!$F$9))*'01_Supuestos'!$F$12)-(('01_Supuestos'!L31*$I292)*'01_Supuestos'!$F$11*$K292)-(IF(('01_Supuestos'!L31*$I292)&gt;0,'01_Supuestos'!$F$15,0)))-((('01_Supuestos'!L31*$I292)*'01_Supuestos'!$F$11*($H292-'01_Supuestos'!$F$9))*'01_Supuestos'!$F$18)-($J292*'01_Supuestos'!L32)-(IF('01_Supuestos'!L30=MAX('01_Supuestos'!$C$30:$M$30),'01_Supuestos'!$F$19,0))-(MAX(0,(((('01_Supuestos'!L31*$I292)*'01_Supuestos'!$F$11*($H292-'01_Supuestos'!$F$9))-((('01_Supuestos'!L31*$I292)*'01_Supuestos'!$F$11*($H292-'01_Supuestos'!$F$9))*'01_Supuestos'!$F$12)-(('01_Supuestos'!L31*$I292)*'01_Supuestos'!$F$11*$K292)-(IF(('01_Supuestos'!L31*$I292)&gt;0,'01_Supuestos'!$F$15,0)))-($J292*'01_Supuestos'!L33)))*'01_Supuestos'!$F$16)</f>
        <v/>
      </c>
      <c r="AD292" s="109">
        <f>((('01_Supuestos'!M31*$I292)*'01_Supuestos'!$F$11*($H292-'01_Supuestos'!$F$9))-((('01_Supuestos'!M31*$I292)*'01_Supuestos'!$F$11*($H292-'01_Supuestos'!$F$9))*'01_Supuestos'!$F$12)-(('01_Supuestos'!M31*$I292)*'01_Supuestos'!$F$11*$K292)-(IF(('01_Supuestos'!M31*$I292)&gt;0,'01_Supuestos'!$F$15,0)))-((('01_Supuestos'!M31*$I292)*'01_Supuestos'!$F$11*($H292-'01_Supuestos'!$F$9))*'01_Supuestos'!$F$18)-($J292*'01_Supuestos'!M32)-(IF('01_Supuestos'!M30=MAX('01_Supuestos'!$C$30:$M$30),'01_Supuestos'!$F$19,0))-(MAX(0,(((('01_Supuestos'!M31*$I292)*'01_Supuestos'!$F$11*($H292-'01_Supuestos'!$F$9))-((('01_Supuestos'!M31*$I292)*'01_Supuestos'!$F$11*($H292-'01_Supuestos'!$F$9))*'01_Supuestos'!$F$12)-(('01_Supuestos'!M31*$I292)*'01_Supuestos'!$F$11*$K292)-(IF(('01_Supuestos'!M31*$I292)&gt;0,'01_Supuestos'!$F$15,0)))-($J292*'01_Supuestos'!M33)))*'01_Supuestos'!$F$16)</f>
        <v/>
      </c>
      <c r="AE292" s="109">
        <f>0</f>
        <v/>
      </c>
      <c r="AF292" s="109">
        <f>IF(S292&gt;R292,"Appraisal+Decision",IF(S292&lt;R292,"Develop Now","Indiferente"))</f>
        <v/>
      </c>
    </row>
    <row r="293">
      <c r="A293" t="n">
        <v>263</v>
      </c>
      <c r="B293" s="53">
        <f>RAND()</f>
        <v/>
      </c>
      <c r="C293" s="53">
        <f>RAND()</f>
        <v/>
      </c>
      <c r="D293" s="53">
        <f>RAND()</f>
        <v/>
      </c>
      <c r="E293" s="53">
        <f>RAND()</f>
        <v/>
      </c>
      <c r="F293" s="53">
        <f>RAND()</f>
        <v/>
      </c>
      <c r="G293" s="53">
        <f>RAND()</f>
        <v/>
      </c>
      <c r="H293" s="109">
        <f>IF(B293&lt;($B$11-$B$10)/($B$12-$B$10), $B$10+SQRT(B293*($B$11-$B$10)*($B$12-$B$10)), $B$12-SQRT((1-B293)*($B$12-$B$11)*($B$12-$B$10)))</f>
        <v/>
      </c>
      <c r="I293" s="53">
        <f>MAX(0.1,NORMINV(C293,$B$13,$B$14))</f>
        <v/>
      </c>
      <c r="J293" s="109">
        <f>'01_Supuestos'!$F$13*MAX(0.65,NORMINV(D293,1,$B$15))</f>
        <v/>
      </c>
      <c r="K293" s="109">
        <f>'01_Supuestos'!$F$14*MAX(0.6,NORMINV(E293,1,$B$16))</f>
        <v/>
      </c>
      <c r="L293" s="109">
        <f>--(F293&lt;=$B$5)</f>
        <v/>
      </c>
      <c r="M293" s="109">
        <f>IF(L293=1, IF(G293&lt;=$B$6, "+", "-"), IF(G293&lt;=(1-$B$7), "+", "-"))</f>
        <v/>
      </c>
      <c r="N293" s="110">
        <f>IF(M293="+",'05_Bayes_Arbol'!$B$16,'05_Bayes_Arbol'!$B$17)</f>
        <v/>
      </c>
      <c r="O293" s="109">
        <f>SUMPRODUCT(T293:AD293,'01_Supuestos'!$C$34:$M$34)</f>
        <v/>
      </c>
      <c r="P293" s="109">
        <f>N293*O293 + (1-N293)*$B$9</f>
        <v/>
      </c>
      <c r="Q293" s="109">
        <f>--(P293&gt;0)</f>
        <v/>
      </c>
      <c r="R293" s="109">
        <f>IF(L293=1,O293,$B$9)</f>
        <v/>
      </c>
      <c r="S293" s="109">
        <f>-$B$8 + IF(Q293=1, IF(L293=1,O293,$B$9), 0)</f>
        <v/>
      </c>
      <c r="T293" s="109">
        <f>((('01_Supuestos'!C31*$I293)*'01_Supuestos'!$F$11*($H293-'01_Supuestos'!$F$9))-((('01_Supuestos'!C31*$I293)*'01_Supuestos'!$F$11*($H293-'01_Supuestos'!$F$9))*'01_Supuestos'!$F$12)-(('01_Supuestos'!C31*$I293)*'01_Supuestos'!$F$11*$K293)-(IF(('01_Supuestos'!C31*$I293)&gt;0,'01_Supuestos'!$F$15,0)))-((('01_Supuestos'!C31*$I293)*'01_Supuestos'!$F$11*($H293-'01_Supuestos'!$F$9))*'01_Supuestos'!$F$18)-($J293*'01_Supuestos'!C32)-(IF('01_Supuestos'!C30=MAX('01_Supuestos'!$C$30:$M$30),'01_Supuestos'!$F$19,0))-(MAX(0,(((('01_Supuestos'!C31*$I293)*'01_Supuestos'!$F$11*($H293-'01_Supuestos'!$F$9))-((('01_Supuestos'!C31*$I293)*'01_Supuestos'!$F$11*($H293-'01_Supuestos'!$F$9))*'01_Supuestos'!$F$12)-(('01_Supuestos'!C31*$I293)*'01_Supuestos'!$F$11*$K293)-(IF(('01_Supuestos'!C31*$I293)&gt;0,'01_Supuestos'!$F$15,0)))-($J293*'01_Supuestos'!C33)))*'01_Supuestos'!$F$16)</f>
        <v/>
      </c>
      <c r="U293" s="109">
        <f>((('01_Supuestos'!D31*$I293)*'01_Supuestos'!$F$11*($H293-'01_Supuestos'!$F$9))-((('01_Supuestos'!D31*$I293)*'01_Supuestos'!$F$11*($H293-'01_Supuestos'!$F$9))*'01_Supuestos'!$F$12)-(('01_Supuestos'!D31*$I293)*'01_Supuestos'!$F$11*$K293)-(IF(('01_Supuestos'!D31*$I293)&gt;0,'01_Supuestos'!$F$15,0)))-((('01_Supuestos'!D31*$I293)*'01_Supuestos'!$F$11*($H293-'01_Supuestos'!$F$9))*'01_Supuestos'!$F$18)-($J293*'01_Supuestos'!D32)-(IF('01_Supuestos'!D30=MAX('01_Supuestos'!$C$30:$M$30),'01_Supuestos'!$F$19,0))-(MAX(0,(((('01_Supuestos'!D31*$I293)*'01_Supuestos'!$F$11*($H293-'01_Supuestos'!$F$9))-((('01_Supuestos'!D31*$I293)*'01_Supuestos'!$F$11*($H293-'01_Supuestos'!$F$9))*'01_Supuestos'!$F$12)-(('01_Supuestos'!D31*$I293)*'01_Supuestos'!$F$11*$K293)-(IF(('01_Supuestos'!D31*$I293)&gt;0,'01_Supuestos'!$F$15,0)))-($J293*'01_Supuestos'!D33)))*'01_Supuestos'!$F$16)</f>
        <v/>
      </c>
      <c r="V293" s="109">
        <f>((('01_Supuestos'!E31*$I293)*'01_Supuestos'!$F$11*($H293-'01_Supuestos'!$F$9))-((('01_Supuestos'!E31*$I293)*'01_Supuestos'!$F$11*($H293-'01_Supuestos'!$F$9))*'01_Supuestos'!$F$12)-(('01_Supuestos'!E31*$I293)*'01_Supuestos'!$F$11*$K293)-(IF(('01_Supuestos'!E31*$I293)&gt;0,'01_Supuestos'!$F$15,0)))-((('01_Supuestos'!E31*$I293)*'01_Supuestos'!$F$11*($H293-'01_Supuestos'!$F$9))*'01_Supuestos'!$F$18)-($J293*'01_Supuestos'!E32)-(IF('01_Supuestos'!E30=MAX('01_Supuestos'!$C$30:$M$30),'01_Supuestos'!$F$19,0))-(MAX(0,(((('01_Supuestos'!E31*$I293)*'01_Supuestos'!$F$11*($H293-'01_Supuestos'!$F$9))-((('01_Supuestos'!E31*$I293)*'01_Supuestos'!$F$11*($H293-'01_Supuestos'!$F$9))*'01_Supuestos'!$F$12)-(('01_Supuestos'!E31*$I293)*'01_Supuestos'!$F$11*$K293)-(IF(('01_Supuestos'!E31*$I293)&gt;0,'01_Supuestos'!$F$15,0)))-($J293*'01_Supuestos'!E33)))*'01_Supuestos'!$F$16)</f>
        <v/>
      </c>
      <c r="W293" s="109">
        <f>((('01_Supuestos'!F31*$I293)*'01_Supuestos'!$F$11*($H293-'01_Supuestos'!$F$9))-((('01_Supuestos'!F31*$I293)*'01_Supuestos'!$F$11*($H293-'01_Supuestos'!$F$9))*'01_Supuestos'!$F$12)-(('01_Supuestos'!F31*$I293)*'01_Supuestos'!$F$11*$K293)-(IF(('01_Supuestos'!F31*$I293)&gt;0,'01_Supuestos'!$F$15,0)))-((('01_Supuestos'!F31*$I293)*'01_Supuestos'!$F$11*($H293-'01_Supuestos'!$F$9))*'01_Supuestos'!$F$18)-($J293*'01_Supuestos'!F32)-(IF('01_Supuestos'!F30=MAX('01_Supuestos'!$C$30:$M$30),'01_Supuestos'!$F$19,0))-(MAX(0,(((('01_Supuestos'!F31*$I293)*'01_Supuestos'!$F$11*($H293-'01_Supuestos'!$F$9))-((('01_Supuestos'!F31*$I293)*'01_Supuestos'!$F$11*($H293-'01_Supuestos'!$F$9))*'01_Supuestos'!$F$12)-(('01_Supuestos'!F31*$I293)*'01_Supuestos'!$F$11*$K293)-(IF(('01_Supuestos'!F31*$I293)&gt;0,'01_Supuestos'!$F$15,0)))-($J293*'01_Supuestos'!F33)))*'01_Supuestos'!$F$16)</f>
        <v/>
      </c>
      <c r="X293" s="109">
        <f>((('01_Supuestos'!G31*$I293)*'01_Supuestos'!$F$11*($H293-'01_Supuestos'!$F$9))-((('01_Supuestos'!G31*$I293)*'01_Supuestos'!$F$11*($H293-'01_Supuestos'!$F$9))*'01_Supuestos'!$F$12)-(('01_Supuestos'!G31*$I293)*'01_Supuestos'!$F$11*$K293)-(IF(('01_Supuestos'!G31*$I293)&gt;0,'01_Supuestos'!$F$15,0)))-((('01_Supuestos'!G31*$I293)*'01_Supuestos'!$F$11*($H293-'01_Supuestos'!$F$9))*'01_Supuestos'!$F$18)-($J293*'01_Supuestos'!G32)-(IF('01_Supuestos'!G30=MAX('01_Supuestos'!$C$30:$M$30),'01_Supuestos'!$F$19,0))-(MAX(0,(((('01_Supuestos'!G31*$I293)*'01_Supuestos'!$F$11*($H293-'01_Supuestos'!$F$9))-((('01_Supuestos'!G31*$I293)*'01_Supuestos'!$F$11*($H293-'01_Supuestos'!$F$9))*'01_Supuestos'!$F$12)-(('01_Supuestos'!G31*$I293)*'01_Supuestos'!$F$11*$K293)-(IF(('01_Supuestos'!G31*$I293)&gt;0,'01_Supuestos'!$F$15,0)))-($J293*'01_Supuestos'!G33)))*'01_Supuestos'!$F$16)</f>
        <v/>
      </c>
      <c r="Y293" s="109">
        <f>((('01_Supuestos'!H31*$I293)*'01_Supuestos'!$F$11*($H293-'01_Supuestos'!$F$9))-((('01_Supuestos'!H31*$I293)*'01_Supuestos'!$F$11*($H293-'01_Supuestos'!$F$9))*'01_Supuestos'!$F$12)-(('01_Supuestos'!H31*$I293)*'01_Supuestos'!$F$11*$K293)-(IF(('01_Supuestos'!H31*$I293)&gt;0,'01_Supuestos'!$F$15,0)))-((('01_Supuestos'!H31*$I293)*'01_Supuestos'!$F$11*($H293-'01_Supuestos'!$F$9))*'01_Supuestos'!$F$18)-($J293*'01_Supuestos'!H32)-(IF('01_Supuestos'!H30=MAX('01_Supuestos'!$C$30:$M$30),'01_Supuestos'!$F$19,0))-(MAX(0,(((('01_Supuestos'!H31*$I293)*'01_Supuestos'!$F$11*($H293-'01_Supuestos'!$F$9))-((('01_Supuestos'!H31*$I293)*'01_Supuestos'!$F$11*($H293-'01_Supuestos'!$F$9))*'01_Supuestos'!$F$12)-(('01_Supuestos'!H31*$I293)*'01_Supuestos'!$F$11*$K293)-(IF(('01_Supuestos'!H31*$I293)&gt;0,'01_Supuestos'!$F$15,0)))-($J293*'01_Supuestos'!H33)))*'01_Supuestos'!$F$16)</f>
        <v/>
      </c>
      <c r="Z293" s="109">
        <f>((('01_Supuestos'!I31*$I293)*'01_Supuestos'!$F$11*($H293-'01_Supuestos'!$F$9))-((('01_Supuestos'!I31*$I293)*'01_Supuestos'!$F$11*($H293-'01_Supuestos'!$F$9))*'01_Supuestos'!$F$12)-(('01_Supuestos'!I31*$I293)*'01_Supuestos'!$F$11*$K293)-(IF(('01_Supuestos'!I31*$I293)&gt;0,'01_Supuestos'!$F$15,0)))-((('01_Supuestos'!I31*$I293)*'01_Supuestos'!$F$11*($H293-'01_Supuestos'!$F$9))*'01_Supuestos'!$F$18)-($J293*'01_Supuestos'!I32)-(IF('01_Supuestos'!I30=MAX('01_Supuestos'!$C$30:$M$30),'01_Supuestos'!$F$19,0))-(MAX(0,(((('01_Supuestos'!I31*$I293)*'01_Supuestos'!$F$11*($H293-'01_Supuestos'!$F$9))-((('01_Supuestos'!I31*$I293)*'01_Supuestos'!$F$11*($H293-'01_Supuestos'!$F$9))*'01_Supuestos'!$F$12)-(('01_Supuestos'!I31*$I293)*'01_Supuestos'!$F$11*$K293)-(IF(('01_Supuestos'!I31*$I293)&gt;0,'01_Supuestos'!$F$15,0)))-($J293*'01_Supuestos'!I33)))*'01_Supuestos'!$F$16)</f>
        <v/>
      </c>
      <c r="AA293" s="109">
        <f>((('01_Supuestos'!J31*$I293)*'01_Supuestos'!$F$11*($H293-'01_Supuestos'!$F$9))-((('01_Supuestos'!J31*$I293)*'01_Supuestos'!$F$11*($H293-'01_Supuestos'!$F$9))*'01_Supuestos'!$F$12)-(('01_Supuestos'!J31*$I293)*'01_Supuestos'!$F$11*$K293)-(IF(('01_Supuestos'!J31*$I293)&gt;0,'01_Supuestos'!$F$15,0)))-((('01_Supuestos'!J31*$I293)*'01_Supuestos'!$F$11*($H293-'01_Supuestos'!$F$9))*'01_Supuestos'!$F$18)-($J293*'01_Supuestos'!J32)-(IF('01_Supuestos'!J30=MAX('01_Supuestos'!$C$30:$M$30),'01_Supuestos'!$F$19,0))-(MAX(0,(((('01_Supuestos'!J31*$I293)*'01_Supuestos'!$F$11*($H293-'01_Supuestos'!$F$9))-((('01_Supuestos'!J31*$I293)*'01_Supuestos'!$F$11*($H293-'01_Supuestos'!$F$9))*'01_Supuestos'!$F$12)-(('01_Supuestos'!J31*$I293)*'01_Supuestos'!$F$11*$K293)-(IF(('01_Supuestos'!J31*$I293)&gt;0,'01_Supuestos'!$F$15,0)))-($J293*'01_Supuestos'!J33)))*'01_Supuestos'!$F$16)</f>
        <v/>
      </c>
      <c r="AB293" s="109">
        <f>((('01_Supuestos'!K31*$I293)*'01_Supuestos'!$F$11*($H293-'01_Supuestos'!$F$9))-((('01_Supuestos'!K31*$I293)*'01_Supuestos'!$F$11*($H293-'01_Supuestos'!$F$9))*'01_Supuestos'!$F$12)-(('01_Supuestos'!K31*$I293)*'01_Supuestos'!$F$11*$K293)-(IF(('01_Supuestos'!K31*$I293)&gt;0,'01_Supuestos'!$F$15,0)))-((('01_Supuestos'!K31*$I293)*'01_Supuestos'!$F$11*($H293-'01_Supuestos'!$F$9))*'01_Supuestos'!$F$18)-($J293*'01_Supuestos'!K32)-(IF('01_Supuestos'!K30=MAX('01_Supuestos'!$C$30:$M$30),'01_Supuestos'!$F$19,0))-(MAX(0,(((('01_Supuestos'!K31*$I293)*'01_Supuestos'!$F$11*($H293-'01_Supuestos'!$F$9))-((('01_Supuestos'!K31*$I293)*'01_Supuestos'!$F$11*($H293-'01_Supuestos'!$F$9))*'01_Supuestos'!$F$12)-(('01_Supuestos'!K31*$I293)*'01_Supuestos'!$F$11*$K293)-(IF(('01_Supuestos'!K31*$I293)&gt;0,'01_Supuestos'!$F$15,0)))-($J293*'01_Supuestos'!K33)))*'01_Supuestos'!$F$16)</f>
        <v/>
      </c>
      <c r="AC293" s="109">
        <f>((('01_Supuestos'!L31*$I293)*'01_Supuestos'!$F$11*($H293-'01_Supuestos'!$F$9))-((('01_Supuestos'!L31*$I293)*'01_Supuestos'!$F$11*($H293-'01_Supuestos'!$F$9))*'01_Supuestos'!$F$12)-(('01_Supuestos'!L31*$I293)*'01_Supuestos'!$F$11*$K293)-(IF(('01_Supuestos'!L31*$I293)&gt;0,'01_Supuestos'!$F$15,0)))-((('01_Supuestos'!L31*$I293)*'01_Supuestos'!$F$11*($H293-'01_Supuestos'!$F$9))*'01_Supuestos'!$F$18)-($J293*'01_Supuestos'!L32)-(IF('01_Supuestos'!L30=MAX('01_Supuestos'!$C$30:$M$30),'01_Supuestos'!$F$19,0))-(MAX(0,(((('01_Supuestos'!L31*$I293)*'01_Supuestos'!$F$11*($H293-'01_Supuestos'!$F$9))-((('01_Supuestos'!L31*$I293)*'01_Supuestos'!$F$11*($H293-'01_Supuestos'!$F$9))*'01_Supuestos'!$F$12)-(('01_Supuestos'!L31*$I293)*'01_Supuestos'!$F$11*$K293)-(IF(('01_Supuestos'!L31*$I293)&gt;0,'01_Supuestos'!$F$15,0)))-($J293*'01_Supuestos'!L33)))*'01_Supuestos'!$F$16)</f>
        <v/>
      </c>
      <c r="AD293" s="109">
        <f>((('01_Supuestos'!M31*$I293)*'01_Supuestos'!$F$11*($H293-'01_Supuestos'!$F$9))-((('01_Supuestos'!M31*$I293)*'01_Supuestos'!$F$11*($H293-'01_Supuestos'!$F$9))*'01_Supuestos'!$F$12)-(('01_Supuestos'!M31*$I293)*'01_Supuestos'!$F$11*$K293)-(IF(('01_Supuestos'!M31*$I293)&gt;0,'01_Supuestos'!$F$15,0)))-((('01_Supuestos'!M31*$I293)*'01_Supuestos'!$F$11*($H293-'01_Supuestos'!$F$9))*'01_Supuestos'!$F$18)-($J293*'01_Supuestos'!M32)-(IF('01_Supuestos'!M30=MAX('01_Supuestos'!$C$30:$M$30),'01_Supuestos'!$F$19,0))-(MAX(0,(((('01_Supuestos'!M31*$I293)*'01_Supuestos'!$F$11*($H293-'01_Supuestos'!$F$9))-((('01_Supuestos'!M31*$I293)*'01_Supuestos'!$F$11*($H293-'01_Supuestos'!$F$9))*'01_Supuestos'!$F$12)-(('01_Supuestos'!M31*$I293)*'01_Supuestos'!$F$11*$K293)-(IF(('01_Supuestos'!M31*$I293)&gt;0,'01_Supuestos'!$F$15,0)))-($J293*'01_Supuestos'!M33)))*'01_Supuestos'!$F$16)</f>
        <v/>
      </c>
      <c r="AE293" s="109">
        <f>0</f>
        <v/>
      </c>
      <c r="AF293" s="109">
        <f>IF(S293&gt;R293,"Appraisal+Decision",IF(S293&lt;R293,"Develop Now","Indiferente"))</f>
        <v/>
      </c>
    </row>
    <row r="294">
      <c r="A294" t="n">
        <v>264</v>
      </c>
      <c r="B294" s="53">
        <f>RAND()</f>
        <v/>
      </c>
      <c r="C294" s="53">
        <f>RAND()</f>
        <v/>
      </c>
      <c r="D294" s="53">
        <f>RAND()</f>
        <v/>
      </c>
      <c r="E294" s="53">
        <f>RAND()</f>
        <v/>
      </c>
      <c r="F294" s="53">
        <f>RAND()</f>
        <v/>
      </c>
      <c r="G294" s="53">
        <f>RAND()</f>
        <v/>
      </c>
      <c r="H294" s="109">
        <f>IF(B294&lt;($B$11-$B$10)/($B$12-$B$10), $B$10+SQRT(B294*($B$11-$B$10)*($B$12-$B$10)), $B$12-SQRT((1-B294)*($B$12-$B$11)*($B$12-$B$10)))</f>
        <v/>
      </c>
      <c r="I294" s="53">
        <f>MAX(0.1,NORMINV(C294,$B$13,$B$14))</f>
        <v/>
      </c>
      <c r="J294" s="109">
        <f>'01_Supuestos'!$F$13*MAX(0.65,NORMINV(D294,1,$B$15))</f>
        <v/>
      </c>
      <c r="K294" s="109">
        <f>'01_Supuestos'!$F$14*MAX(0.6,NORMINV(E294,1,$B$16))</f>
        <v/>
      </c>
      <c r="L294" s="109">
        <f>--(F294&lt;=$B$5)</f>
        <v/>
      </c>
      <c r="M294" s="109">
        <f>IF(L294=1, IF(G294&lt;=$B$6, "+", "-"), IF(G294&lt;=(1-$B$7), "+", "-"))</f>
        <v/>
      </c>
      <c r="N294" s="110">
        <f>IF(M294="+",'05_Bayes_Arbol'!$B$16,'05_Bayes_Arbol'!$B$17)</f>
        <v/>
      </c>
      <c r="O294" s="109">
        <f>SUMPRODUCT(T294:AD294,'01_Supuestos'!$C$34:$M$34)</f>
        <v/>
      </c>
      <c r="P294" s="109">
        <f>N294*O294 + (1-N294)*$B$9</f>
        <v/>
      </c>
      <c r="Q294" s="109">
        <f>--(P294&gt;0)</f>
        <v/>
      </c>
      <c r="R294" s="109">
        <f>IF(L294=1,O294,$B$9)</f>
        <v/>
      </c>
      <c r="S294" s="109">
        <f>-$B$8 + IF(Q294=1, IF(L294=1,O294,$B$9), 0)</f>
        <v/>
      </c>
      <c r="T294" s="109">
        <f>((('01_Supuestos'!C31*$I294)*'01_Supuestos'!$F$11*($H294-'01_Supuestos'!$F$9))-((('01_Supuestos'!C31*$I294)*'01_Supuestos'!$F$11*($H294-'01_Supuestos'!$F$9))*'01_Supuestos'!$F$12)-(('01_Supuestos'!C31*$I294)*'01_Supuestos'!$F$11*$K294)-(IF(('01_Supuestos'!C31*$I294)&gt;0,'01_Supuestos'!$F$15,0)))-((('01_Supuestos'!C31*$I294)*'01_Supuestos'!$F$11*($H294-'01_Supuestos'!$F$9))*'01_Supuestos'!$F$18)-($J294*'01_Supuestos'!C32)-(IF('01_Supuestos'!C30=MAX('01_Supuestos'!$C$30:$M$30),'01_Supuestos'!$F$19,0))-(MAX(0,(((('01_Supuestos'!C31*$I294)*'01_Supuestos'!$F$11*($H294-'01_Supuestos'!$F$9))-((('01_Supuestos'!C31*$I294)*'01_Supuestos'!$F$11*($H294-'01_Supuestos'!$F$9))*'01_Supuestos'!$F$12)-(('01_Supuestos'!C31*$I294)*'01_Supuestos'!$F$11*$K294)-(IF(('01_Supuestos'!C31*$I294)&gt;0,'01_Supuestos'!$F$15,0)))-($J294*'01_Supuestos'!C33)))*'01_Supuestos'!$F$16)</f>
        <v/>
      </c>
      <c r="U294" s="109">
        <f>((('01_Supuestos'!D31*$I294)*'01_Supuestos'!$F$11*($H294-'01_Supuestos'!$F$9))-((('01_Supuestos'!D31*$I294)*'01_Supuestos'!$F$11*($H294-'01_Supuestos'!$F$9))*'01_Supuestos'!$F$12)-(('01_Supuestos'!D31*$I294)*'01_Supuestos'!$F$11*$K294)-(IF(('01_Supuestos'!D31*$I294)&gt;0,'01_Supuestos'!$F$15,0)))-((('01_Supuestos'!D31*$I294)*'01_Supuestos'!$F$11*($H294-'01_Supuestos'!$F$9))*'01_Supuestos'!$F$18)-($J294*'01_Supuestos'!D32)-(IF('01_Supuestos'!D30=MAX('01_Supuestos'!$C$30:$M$30),'01_Supuestos'!$F$19,0))-(MAX(0,(((('01_Supuestos'!D31*$I294)*'01_Supuestos'!$F$11*($H294-'01_Supuestos'!$F$9))-((('01_Supuestos'!D31*$I294)*'01_Supuestos'!$F$11*($H294-'01_Supuestos'!$F$9))*'01_Supuestos'!$F$12)-(('01_Supuestos'!D31*$I294)*'01_Supuestos'!$F$11*$K294)-(IF(('01_Supuestos'!D31*$I294)&gt;0,'01_Supuestos'!$F$15,0)))-($J294*'01_Supuestos'!D33)))*'01_Supuestos'!$F$16)</f>
        <v/>
      </c>
      <c r="V294" s="109">
        <f>((('01_Supuestos'!E31*$I294)*'01_Supuestos'!$F$11*($H294-'01_Supuestos'!$F$9))-((('01_Supuestos'!E31*$I294)*'01_Supuestos'!$F$11*($H294-'01_Supuestos'!$F$9))*'01_Supuestos'!$F$12)-(('01_Supuestos'!E31*$I294)*'01_Supuestos'!$F$11*$K294)-(IF(('01_Supuestos'!E31*$I294)&gt;0,'01_Supuestos'!$F$15,0)))-((('01_Supuestos'!E31*$I294)*'01_Supuestos'!$F$11*($H294-'01_Supuestos'!$F$9))*'01_Supuestos'!$F$18)-($J294*'01_Supuestos'!E32)-(IF('01_Supuestos'!E30=MAX('01_Supuestos'!$C$30:$M$30),'01_Supuestos'!$F$19,0))-(MAX(0,(((('01_Supuestos'!E31*$I294)*'01_Supuestos'!$F$11*($H294-'01_Supuestos'!$F$9))-((('01_Supuestos'!E31*$I294)*'01_Supuestos'!$F$11*($H294-'01_Supuestos'!$F$9))*'01_Supuestos'!$F$12)-(('01_Supuestos'!E31*$I294)*'01_Supuestos'!$F$11*$K294)-(IF(('01_Supuestos'!E31*$I294)&gt;0,'01_Supuestos'!$F$15,0)))-($J294*'01_Supuestos'!E33)))*'01_Supuestos'!$F$16)</f>
        <v/>
      </c>
      <c r="W294" s="109">
        <f>((('01_Supuestos'!F31*$I294)*'01_Supuestos'!$F$11*($H294-'01_Supuestos'!$F$9))-((('01_Supuestos'!F31*$I294)*'01_Supuestos'!$F$11*($H294-'01_Supuestos'!$F$9))*'01_Supuestos'!$F$12)-(('01_Supuestos'!F31*$I294)*'01_Supuestos'!$F$11*$K294)-(IF(('01_Supuestos'!F31*$I294)&gt;0,'01_Supuestos'!$F$15,0)))-((('01_Supuestos'!F31*$I294)*'01_Supuestos'!$F$11*($H294-'01_Supuestos'!$F$9))*'01_Supuestos'!$F$18)-($J294*'01_Supuestos'!F32)-(IF('01_Supuestos'!F30=MAX('01_Supuestos'!$C$30:$M$30),'01_Supuestos'!$F$19,0))-(MAX(0,(((('01_Supuestos'!F31*$I294)*'01_Supuestos'!$F$11*($H294-'01_Supuestos'!$F$9))-((('01_Supuestos'!F31*$I294)*'01_Supuestos'!$F$11*($H294-'01_Supuestos'!$F$9))*'01_Supuestos'!$F$12)-(('01_Supuestos'!F31*$I294)*'01_Supuestos'!$F$11*$K294)-(IF(('01_Supuestos'!F31*$I294)&gt;0,'01_Supuestos'!$F$15,0)))-($J294*'01_Supuestos'!F33)))*'01_Supuestos'!$F$16)</f>
        <v/>
      </c>
      <c r="X294" s="109">
        <f>((('01_Supuestos'!G31*$I294)*'01_Supuestos'!$F$11*($H294-'01_Supuestos'!$F$9))-((('01_Supuestos'!G31*$I294)*'01_Supuestos'!$F$11*($H294-'01_Supuestos'!$F$9))*'01_Supuestos'!$F$12)-(('01_Supuestos'!G31*$I294)*'01_Supuestos'!$F$11*$K294)-(IF(('01_Supuestos'!G31*$I294)&gt;0,'01_Supuestos'!$F$15,0)))-((('01_Supuestos'!G31*$I294)*'01_Supuestos'!$F$11*($H294-'01_Supuestos'!$F$9))*'01_Supuestos'!$F$18)-($J294*'01_Supuestos'!G32)-(IF('01_Supuestos'!G30=MAX('01_Supuestos'!$C$30:$M$30),'01_Supuestos'!$F$19,0))-(MAX(0,(((('01_Supuestos'!G31*$I294)*'01_Supuestos'!$F$11*($H294-'01_Supuestos'!$F$9))-((('01_Supuestos'!G31*$I294)*'01_Supuestos'!$F$11*($H294-'01_Supuestos'!$F$9))*'01_Supuestos'!$F$12)-(('01_Supuestos'!G31*$I294)*'01_Supuestos'!$F$11*$K294)-(IF(('01_Supuestos'!G31*$I294)&gt;0,'01_Supuestos'!$F$15,0)))-($J294*'01_Supuestos'!G33)))*'01_Supuestos'!$F$16)</f>
        <v/>
      </c>
      <c r="Y294" s="109">
        <f>((('01_Supuestos'!H31*$I294)*'01_Supuestos'!$F$11*($H294-'01_Supuestos'!$F$9))-((('01_Supuestos'!H31*$I294)*'01_Supuestos'!$F$11*($H294-'01_Supuestos'!$F$9))*'01_Supuestos'!$F$12)-(('01_Supuestos'!H31*$I294)*'01_Supuestos'!$F$11*$K294)-(IF(('01_Supuestos'!H31*$I294)&gt;0,'01_Supuestos'!$F$15,0)))-((('01_Supuestos'!H31*$I294)*'01_Supuestos'!$F$11*($H294-'01_Supuestos'!$F$9))*'01_Supuestos'!$F$18)-($J294*'01_Supuestos'!H32)-(IF('01_Supuestos'!H30=MAX('01_Supuestos'!$C$30:$M$30),'01_Supuestos'!$F$19,0))-(MAX(0,(((('01_Supuestos'!H31*$I294)*'01_Supuestos'!$F$11*($H294-'01_Supuestos'!$F$9))-((('01_Supuestos'!H31*$I294)*'01_Supuestos'!$F$11*($H294-'01_Supuestos'!$F$9))*'01_Supuestos'!$F$12)-(('01_Supuestos'!H31*$I294)*'01_Supuestos'!$F$11*$K294)-(IF(('01_Supuestos'!H31*$I294)&gt;0,'01_Supuestos'!$F$15,0)))-($J294*'01_Supuestos'!H33)))*'01_Supuestos'!$F$16)</f>
        <v/>
      </c>
      <c r="Z294" s="109">
        <f>((('01_Supuestos'!I31*$I294)*'01_Supuestos'!$F$11*($H294-'01_Supuestos'!$F$9))-((('01_Supuestos'!I31*$I294)*'01_Supuestos'!$F$11*($H294-'01_Supuestos'!$F$9))*'01_Supuestos'!$F$12)-(('01_Supuestos'!I31*$I294)*'01_Supuestos'!$F$11*$K294)-(IF(('01_Supuestos'!I31*$I294)&gt;0,'01_Supuestos'!$F$15,0)))-((('01_Supuestos'!I31*$I294)*'01_Supuestos'!$F$11*($H294-'01_Supuestos'!$F$9))*'01_Supuestos'!$F$18)-($J294*'01_Supuestos'!I32)-(IF('01_Supuestos'!I30=MAX('01_Supuestos'!$C$30:$M$30),'01_Supuestos'!$F$19,0))-(MAX(0,(((('01_Supuestos'!I31*$I294)*'01_Supuestos'!$F$11*($H294-'01_Supuestos'!$F$9))-((('01_Supuestos'!I31*$I294)*'01_Supuestos'!$F$11*($H294-'01_Supuestos'!$F$9))*'01_Supuestos'!$F$12)-(('01_Supuestos'!I31*$I294)*'01_Supuestos'!$F$11*$K294)-(IF(('01_Supuestos'!I31*$I294)&gt;0,'01_Supuestos'!$F$15,0)))-($J294*'01_Supuestos'!I33)))*'01_Supuestos'!$F$16)</f>
        <v/>
      </c>
      <c r="AA294" s="109">
        <f>((('01_Supuestos'!J31*$I294)*'01_Supuestos'!$F$11*($H294-'01_Supuestos'!$F$9))-((('01_Supuestos'!J31*$I294)*'01_Supuestos'!$F$11*($H294-'01_Supuestos'!$F$9))*'01_Supuestos'!$F$12)-(('01_Supuestos'!J31*$I294)*'01_Supuestos'!$F$11*$K294)-(IF(('01_Supuestos'!J31*$I294)&gt;0,'01_Supuestos'!$F$15,0)))-((('01_Supuestos'!J31*$I294)*'01_Supuestos'!$F$11*($H294-'01_Supuestos'!$F$9))*'01_Supuestos'!$F$18)-($J294*'01_Supuestos'!J32)-(IF('01_Supuestos'!J30=MAX('01_Supuestos'!$C$30:$M$30),'01_Supuestos'!$F$19,0))-(MAX(0,(((('01_Supuestos'!J31*$I294)*'01_Supuestos'!$F$11*($H294-'01_Supuestos'!$F$9))-((('01_Supuestos'!J31*$I294)*'01_Supuestos'!$F$11*($H294-'01_Supuestos'!$F$9))*'01_Supuestos'!$F$12)-(('01_Supuestos'!J31*$I294)*'01_Supuestos'!$F$11*$K294)-(IF(('01_Supuestos'!J31*$I294)&gt;0,'01_Supuestos'!$F$15,0)))-($J294*'01_Supuestos'!J33)))*'01_Supuestos'!$F$16)</f>
        <v/>
      </c>
      <c r="AB294" s="109">
        <f>((('01_Supuestos'!K31*$I294)*'01_Supuestos'!$F$11*($H294-'01_Supuestos'!$F$9))-((('01_Supuestos'!K31*$I294)*'01_Supuestos'!$F$11*($H294-'01_Supuestos'!$F$9))*'01_Supuestos'!$F$12)-(('01_Supuestos'!K31*$I294)*'01_Supuestos'!$F$11*$K294)-(IF(('01_Supuestos'!K31*$I294)&gt;0,'01_Supuestos'!$F$15,0)))-((('01_Supuestos'!K31*$I294)*'01_Supuestos'!$F$11*($H294-'01_Supuestos'!$F$9))*'01_Supuestos'!$F$18)-($J294*'01_Supuestos'!K32)-(IF('01_Supuestos'!K30=MAX('01_Supuestos'!$C$30:$M$30),'01_Supuestos'!$F$19,0))-(MAX(0,(((('01_Supuestos'!K31*$I294)*'01_Supuestos'!$F$11*($H294-'01_Supuestos'!$F$9))-((('01_Supuestos'!K31*$I294)*'01_Supuestos'!$F$11*($H294-'01_Supuestos'!$F$9))*'01_Supuestos'!$F$12)-(('01_Supuestos'!K31*$I294)*'01_Supuestos'!$F$11*$K294)-(IF(('01_Supuestos'!K31*$I294)&gt;0,'01_Supuestos'!$F$15,0)))-($J294*'01_Supuestos'!K33)))*'01_Supuestos'!$F$16)</f>
        <v/>
      </c>
      <c r="AC294" s="109">
        <f>((('01_Supuestos'!L31*$I294)*'01_Supuestos'!$F$11*($H294-'01_Supuestos'!$F$9))-((('01_Supuestos'!L31*$I294)*'01_Supuestos'!$F$11*($H294-'01_Supuestos'!$F$9))*'01_Supuestos'!$F$12)-(('01_Supuestos'!L31*$I294)*'01_Supuestos'!$F$11*$K294)-(IF(('01_Supuestos'!L31*$I294)&gt;0,'01_Supuestos'!$F$15,0)))-((('01_Supuestos'!L31*$I294)*'01_Supuestos'!$F$11*($H294-'01_Supuestos'!$F$9))*'01_Supuestos'!$F$18)-($J294*'01_Supuestos'!L32)-(IF('01_Supuestos'!L30=MAX('01_Supuestos'!$C$30:$M$30),'01_Supuestos'!$F$19,0))-(MAX(0,(((('01_Supuestos'!L31*$I294)*'01_Supuestos'!$F$11*($H294-'01_Supuestos'!$F$9))-((('01_Supuestos'!L31*$I294)*'01_Supuestos'!$F$11*($H294-'01_Supuestos'!$F$9))*'01_Supuestos'!$F$12)-(('01_Supuestos'!L31*$I294)*'01_Supuestos'!$F$11*$K294)-(IF(('01_Supuestos'!L31*$I294)&gt;0,'01_Supuestos'!$F$15,0)))-($J294*'01_Supuestos'!L33)))*'01_Supuestos'!$F$16)</f>
        <v/>
      </c>
      <c r="AD294" s="109">
        <f>((('01_Supuestos'!M31*$I294)*'01_Supuestos'!$F$11*($H294-'01_Supuestos'!$F$9))-((('01_Supuestos'!M31*$I294)*'01_Supuestos'!$F$11*($H294-'01_Supuestos'!$F$9))*'01_Supuestos'!$F$12)-(('01_Supuestos'!M31*$I294)*'01_Supuestos'!$F$11*$K294)-(IF(('01_Supuestos'!M31*$I294)&gt;0,'01_Supuestos'!$F$15,0)))-((('01_Supuestos'!M31*$I294)*'01_Supuestos'!$F$11*($H294-'01_Supuestos'!$F$9))*'01_Supuestos'!$F$18)-($J294*'01_Supuestos'!M32)-(IF('01_Supuestos'!M30=MAX('01_Supuestos'!$C$30:$M$30),'01_Supuestos'!$F$19,0))-(MAX(0,(((('01_Supuestos'!M31*$I294)*'01_Supuestos'!$F$11*($H294-'01_Supuestos'!$F$9))-((('01_Supuestos'!M31*$I294)*'01_Supuestos'!$F$11*($H294-'01_Supuestos'!$F$9))*'01_Supuestos'!$F$12)-(('01_Supuestos'!M31*$I294)*'01_Supuestos'!$F$11*$K294)-(IF(('01_Supuestos'!M31*$I294)&gt;0,'01_Supuestos'!$F$15,0)))-($J294*'01_Supuestos'!M33)))*'01_Supuestos'!$F$16)</f>
        <v/>
      </c>
      <c r="AE294" s="109">
        <f>0</f>
        <v/>
      </c>
      <c r="AF294" s="109">
        <f>IF(S294&gt;R294,"Appraisal+Decision",IF(S294&lt;R294,"Develop Now","Indiferente"))</f>
        <v/>
      </c>
    </row>
    <row r="295">
      <c r="A295" t="n">
        <v>265</v>
      </c>
      <c r="B295" s="53">
        <f>RAND()</f>
        <v/>
      </c>
      <c r="C295" s="53">
        <f>RAND()</f>
        <v/>
      </c>
      <c r="D295" s="53">
        <f>RAND()</f>
        <v/>
      </c>
      <c r="E295" s="53">
        <f>RAND()</f>
        <v/>
      </c>
      <c r="F295" s="53">
        <f>RAND()</f>
        <v/>
      </c>
      <c r="G295" s="53">
        <f>RAND()</f>
        <v/>
      </c>
      <c r="H295" s="109">
        <f>IF(B295&lt;($B$11-$B$10)/($B$12-$B$10), $B$10+SQRT(B295*($B$11-$B$10)*($B$12-$B$10)), $B$12-SQRT((1-B295)*($B$12-$B$11)*($B$12-$B$10)))</f>
        <v/>
      </c>
      <c r="I295" s="53">
        <f>MAX(0.1,NORMINV(C295,$B$13,$B$14))</f>
        <v/>
      </c>
      <c r="J295" s="109">
        <f>'01_Supuestos'!$F$13*MAX(0.65,NORMINV(D295,1,$B$15))</f>
        <v/>
      </c>
      <c r="K295" s="109">
        <f>'01_Supuestos'!$F$14*MAX(0.6,NORMINV(E295,1,$B$16))</f>
        <v/>
      </c>
      <c r="L295" s="109">
        <f>--(F295&lt;=$B$5)</f>
        <v/>
      </c>
      <c r="M295" s="109">
        <f>IF(L295=1, IF(G295&lt;=$B$6, "+", "-"), IF(G295&lt;=(1-$B$7), "+", "-"))</f>
        <v/>
      </c>
      <c r="N295" s="110">
        <f>IF(M295="+",'05_Bayes_Arbol'!$B$16,'05_Bayes_Arbol'!$B$17)</f>
        <v/>
      </c>
      <c r="O295" s="109">
        <f>SUMPRODUCT(T295:AD295,'01_Supuestos'!$C$34:$M$34)</f>
        <v/>
      </c>
      <c r="P295" s="109">
        <f>N295*O295 + (1-N295)*$B$9</f>
        <v/>
      </c>
      <c r="Q295" s="109">
        <f>--(P295&gt;0)</f>
        <v/>
      </c>
      <c r="R295" s="109">
        <f>IF(L295=1,O295,$B$9)</f>
        <v/>
      </c>
      <c r="S295" s="109">
        <f>-$B$8 + IF(Q295=1, IF(L295=1,O295,$B$9), 0)</f>
        <v/>
      </c>
      <c r="T295" s="109">
        <f>((('01_Supuestos'!C31*$I295)*'01_Supuestos'!$F$11*($H295-'01_Supuestos'!$F$9))-((('01_Supuestos'!C31*$I295)*'01_Supuestos'!$F$11*($H295-'01_Supuestos'!$F$9))*'01_Supuestos'!$F$12)-(('01_Supuestos'!C31*$I295)*'01_Supuestos'!$F$11*$K295)-(IF(('01_Supuestos'!C31*$I295)&gt;0,'01_Supuestos'!$F$15,0)))-((('01_Supuestos'!C31*$I295)*'01_Supuestos'!$F$11*($H295-'01_Supuestos'!$F$9))*'01_Supuestos'!$F$18)-($J295*'01_Supuestos'!C32)-(IF('01_Supuestos'!C30=MAX('01_Supuestos'!$C$30:$M$30),'01_Supuestos'!$F$19,0))-(MAX(0,(((('01_Supuestos'!C31*$I295)*'01_Supuestos'!$F$11*($H295-'01_Supuestos'!$F$9))-((('01_Supuestos'!C31*$I295)*'01_Supuestos'!$F$11*($H295-'01_Supuestos'!$F$9))*'01_Supuestos'!$F$12)-(('01_Supuestos'!C31*$I295)*'01_Supuestos'!$F$11*$K295)-(IF(('01_Supuestos'!C31*$I295)&gt;0,'01_Supuestos'!$F$15,0)))-($J295*'01_Supuestos'!C33)))*'01_Supuestos'!$F$16)</f>
        <v/>
      </c>
      <c r="U295" s="109">
        <f>((('01_Supuestos'!D31*$I295)*'01_Supuestos'!$F$11*($H295-'01_Supuestos'!$F$9))-((('01_Supuestos'!D31*$I295)*'01_Supuestos'!$F$11*($H295-'01_Supuestos'!$F$9))*'01_Supuestos'!$F$12)-(('01_Supuestos'!D31*$I295)*'01_Supuestos'!$F$11*$K295)-(IF(('01_Supuestos'!D31*$I295)&gt;0,'01_Supuestos'!$F$15,0)))-((('01_Supuestos'!D31*$I295)*'01_Supuestos'!$F$11*($H295-'01_Supuestos'!$F$9))*'01_Supuestos'!$F$18)-($J295*'01_Supuestos'!D32)-(IF('01_Supuestos'!D30=MAX('01_Supuestos'!$C$30:$M$30),'01_Supuestos'!$F$19,0))-(MAX(0,(((('01_Supuestos'!D31*$I295)*'01_Supuestos'!$F$11*($H295-'01_Supuestos'!$F$9))-((('01_Supuestos'!D31*$I295)*'01_Supuestos'!$F$11*($H295-'01_Supuestos'!$F$9))*'01_Supuestos'!$F$12)-(('01_Supuestos'!D31*$I295)*'01_Supuestos'!$F$11*$K295)-(IF(('01_Supuestos'!D31*$I295)&gt;0,'01_Supuestos'!$F$15,0)))-($J295*'01_Supuestos'!D33)))*'01_Supuestos'!$F$16)</f>
        <v/>
      </c>
      <c r="V295" s="109">
        <f>((('01_Supuestos'!E31*$I295)*'01_Supuestos'!$F$11*($H295-'01_Supuestos'!$F$9))-((('01_Supuestos'!E31*$I295)*'01_Supuestos'!$F$11*($H295-'01_Supuestos'!$F$9))*'01_Supuestos'!$F$12)-(('01_Supuestos'!E31*$I295)*'01_Supuestos'!$F$11*$K295)-(IF(('01_Supuestos'!E31*$I295)&gt;0,'01_Supuestos'!$F$15,0)))-((('01_Supuestos'!E31*$I295)*'01_Supuestos'!$F$11*($H295-'01_Supuestos'!$F$9))*'01_Supuestos'!$F$18)-($J295*'01_Supuestos'!E32)-(IF('01_Supuestos'!E30=MAX('01_Supuestos'!$C$30:$M$30),'01_Supuestos'!$F$19,0))-(MAX(0,(((('01_Supuestos'!E31*$I295)*'01_Supuestos'!$F$11*($H295-'01_Supuestos'!$F$9))-((('01_Supuestos'!E31*$I295)*'01_Supuestos'!$F$11*($H295-'01_Supuestos'!$F$9))*'01_Supuestos'!$F$12)-(('01_Supuestos'!E31*$I295)*'01_Supuestos'!$F$11*$K295)-(IF(('01_Supuestos'!E31*$I295)&gt;0,'01_Supuestos'!$F$15,0)))-($J295*'01_Supuestos'!E33)))*'01_Supuestos'!$F$16)</f>
        <v/>
      </c>
      <c r="W295" s="109">
        <f>((('01_Supuestos'!F31*$I295)*'01_Supuestos'!$F$11*($H295-'01_Supuestos'!$F$9))-((('01_Supuestos'!F31*$I295)*'01_Supuestos'!$F$11*($H295-'01_Supuestos'!$F$9))*'01_Supuestos'!$F$12)-(('01_Supuestos'!F31*$I295)*'01_Supuestos'!$F$11*$K295)-(IF(('01_Supuestos'!F31*$I295)&gt;0,'01_Supuestos'!$F$15,0)))-((('01_Supuestos'!F31*$I295)*'01_Supuestos'!$F$11*($H295-'01_Supuestos'!$F$9))*'01_Supuestos'!$F$18)-($J295*'01_Supuestos'!F32)-(IF('01_Supuestos'!F30=MAX('01_Supuestos'!$C$30:$M$30),'01_Supuestos'!$F$19,0))-(MAX(0,(((('01_Supuestos'!F31*$I295)*'01_Supuestos'!$F$11*($H295-'01_Supuestos'!$F$9))-((('01_Supuestos'!F31*$I295)*'01_Supuestos'!$F$11*($H295-'01_Supuestos'!$F$9))*'01_Supuestos'!$F$12)-(('01_Supuestos'!F31*$I295)*'01_Supuestos'!$F$11*$K295)-(IF(('01_Supuestos'!F31*$I295)&gt;0,'01_Supuestos'!$F$15,0)))-($J295*'01_Supuestos'!F33)))*'01_Supuestos'!$F$16)</f>
        <v/>
      </c>
      <c r="X295" s="109">
        <f>((('01_Supuestos'!G31*$I295)*'01_Supuestos'!$F$11*($H295-'01_Supuestos'!$F$9))-((('01_Supuestos'!G31*$I295)*'01_Supuestos'!$F$11*($H295-'01_Supuestos'!$F$9))*'01_Supuestos'!$F$12)-(('01_Supuestos'!G31*$I295)*'01_Supuestos'!$F$11*$K295)-(IF(('01_Supuestos'!G31*$I295)&gt;0,'01_Supuestos'!$F$15,0)))-((('01_Supuestos'!G31*$I295)*'01_Supuestos'!$F$11*($H295-'01_Supuestos'!$F$9))*'01_Supuestos'!$F$18)-($J295*'01_Supuestos'!G32)-(IF('01_Supuestos'!G30=MAX('01_Supuestos'!$C$30:$M$30),'01_Supuestos'!$F$19,0))-(MAX(0,(((('01_Supuestos'!G31*$I295)*'01_Supuestos'!$F$11*($H295-'01_Supuestos'!$F$9))-((('01_Supuestos'!G31*$I295)*'01_Supuestos'!$F$11*($H295-'01_Supuestos'!$F$9))*'01_Supuestos'!$F$12)-(('01_Supuestos'!G31*$I295)*'01_Supuestos'!$F$11*$K295)-(IF(('01_Supuestos'!G31*$I295)&gt;0,'01_Supuestos'!$F$15,0)))-($J295*'01_Supuestos'!G33)))*'01_Supuestos'!$F$16)</f>
        <v/>
      </c>
      <c r="Y295" s="109">
        <f>((('01_Supuestos'!H31*$I295)*'01_Supuestos'!$F$11*($H295-'01_Supuestos'!$F$9))-((('01_Supuestos'!H31*$I295)*'01_Supuestos'!$F$11*($H295-'01_Supuestos'!$F$9))*'01_Supuestos'!$F$12)-(('01_Supuestos'!H31*$I295)*'01_Supuestos'!$F$11*$K295)-(IF(('01_Supuestos'!H31*$I295)&gt;0,'01_Supuestos'!$F$15,0)))-((('01_Supuestos'!H31*$I295)*'01_Supuestos'!$F$11*($H295-'01_Supuestos'!$F$9))*'01_Supuestos'!$F$18)-($J295*'01_Supuestos'!H32)-(IF('01_Supuestos'!H30=MAX('01_Supuestos'!$C$30:$M$30),'01_Supuestos'!$F$19,0))-(MAX(0,(((('01_Supuestos'!H31*$I295)*'01_Supuestos'!$F$11*($H295-'01_Supuestos'!$F$9))-((('01_Supuestos'!H31*$I295)*'01_Supuestos'!$F$11*($H295-'01_Supuestos'!$F$9))*'01_Supuestos'!$F$12)-(('01_Supuestos'!H31*$I295)*'01_Supuestos'!$F$11*$K295)-(IF(('01_Supuestos'!H31*$I295)&gt;0,'01_Supuestos'!$F$15,0)))-($J295*'01_Supuestos'!H33)))*'01_Supuestos'!$F$16)</f>
        <v/>
      </c>
      <c r="Z295" s="109">
        <f>((('01_Supuestos'!I31*$I295)*'01_Supuestos'!$F$11*($H295-'01_Supuestos'!$F$9))-((('01_Supuestos'!I31*$I295)*'01_Supuestos'!$F$11*($H295-'01_Supuestos'!$F$9))*'01_Supuestos'!$F$12)-(('01_Supuestos'!I31*$I295)*'01_Supuestos'!$F$11*$K295)-(IF(('01_Supuestos'!I31*$I295)&gt;0,'01_Supuestos'!$F$15,0)))-((('01_Supuestos'!I31*$I295)*'01_Supuestos'!$F$11*($H295-'01_Supuestos'!$F$9))*'01_Supuestos'!$F$18)-($J295*'01_Supuestos'!I32)-(IF('01_Supuestos'!I30=MAX('01_Supuestos'!$C$30:$M$30),'01_Supuestos'!$F$19,0))-(MAX(0,(((('01_Supuestos'!I31*$I295)*'01_Supuestos'!$F$11*($H295-'01_Supuestos'!$F$9))-((('01_Supuestos'!I31*$I295)*'01_Supuestos'!$F$11*($H295-'01_Supuestos'!$F$9))*'01_Supuestos'!$F$12)-(('01_Supuestos'!I31*$I295)*'01_Supuestos'!$F$11*$K295)-(IF(('01_Supuestos'!I31*$I295)&gt;0,'01_Supuestos'!$F$15,0)))-($J295*'01_Supuestos'!I33)))*'01_Supuestos'!$F$16)</f>
        <v/>
      </c>
      <c r="AA295" s="109">
        <f>((('01_Supuestos'!J31*$I295)*'01_Supuestos'!$F$11*($H295-'01_Supuestos'!$F$9))-((('01_Supuestos'!J31*$I295)*'01_Supuestos'!$F$11*($H295-'01_Supuestos'!$F$9))*'01_Supuestos'!$F$12)-(('01_Supuestos'!J31*$I295)*'01_Supuestos'!$F$11*$K295)-(IF(('01_Supuestos'!J31*$I295)&gt;0,'01_Supuestos'!$F$15,0)))-((('01_Supuestos'!J31*$I295)*'01_Supuestos'!$F$11*($H295-'01_Supuestos'!$F$9))*'01_Supuestos'!$F$18)-($J295*'01_Supuestos'!J32)-(IF('01_Supuestos'!J30=MAX('01_Supuestos'!$C$30:$M$30),'01_Supuestos'!$F$19,0))-(MAX(0,(((('01_Supuestos'!J31*$I295)*'01_Supuestos'!$F$11*($H295-'01_Supuestos'!$F$9))-((('01_Supuestos'!J31*$I295)*'01_Supuestos'!$F$11*($H295-'01_Supuestos'!$F$9))*'01_Supuestos'!$F$12)-(('01_Supuestos'!J31*$I295)*'01_Supuestos'!$F$11*$K295)-(IF(('01_Supuestos'!J31*$I295)&gt;0,'01_Supuestos'!$F$15,0)))-($J295*'01_Supuestos'!J33)))*'01_Supuestos'!$F$16)</f>
        <v/>
      </c>
      <c r="AB295" s="109">
        <f>((('01_Supuestos'!K31*$I295)*'01_Supuestos'!$F$11*($H295-'01_Supuestos'!$F$9))-((('01_Supuestos'!K31*$I295)*'01_Supuestos'!$F$11*($H295-'01_Supuestos'!$F$9))*'01_Supuestos'!$F$12)-(('01_Supuestos'!K31*$I295)*'01_Supuestos'!$F$11*$K295)-(IF(('01_Supuestos'!K31*$I295)&gt;0,'01_Supuestos'!$F$15,0)))-((('01_Supuestos'!K31*$I295)*'01_Supuestos'!$F$11*($H295-'01_Supuestos'!$F$9))*'01_Supuestos'!$F$18)-($J295*'01_Supuestos'!K32)-(IF('01_Supuestos'!K30=MAX('01_Supuestos'!$C$30:$M$30),'01_Supuestos'!$F$19,0))-(MAX(0,(((('01_Supuestos'!K31*$I295)*'01_Supuestos'!$F$11*($H295-'01_Supuestos'!$F$9))-((('01_Supuestos'!K31*$I295)*'01_Supuestos'!$F$11*($H295-'01_Supuestos'!$F$9))*'01_Supuestos'!$F$12)-(('01_Supuestos'!K31*$I295)*'01_Supuestos'!$F$11*$K295)-(IF(('01_Supuestos'!K31*$I295)&gt;0,'01_Supuestos'!$F$15,0)))-($J295*'01_Supuestos'!K33)))*'01_Supuestos'!$F$16)</f>
        <v/>
      </c>
      <c r="AC295" s="109">
        <f>((('01_Supuestos'!L31*$I295)*'01_Supuestos'!$F$11*($H295-'01_Supuestos'!$F$9))-((('01_Supuestos'!L31*$I295)*'01_Supuestos'!$F$11*($H295-'01_Supuestos'!$F$9))*'01_Supuestos'!$F$12)-(('01_Supuestos'!L31*$I295)*'01_Supuestos'!$F$11*$K295)-(IF(('01_Supuestos'!L31*$I295)&gt;0,'01_Supuestos'!$F$15,0)))-((('01_Supuestos'!L31*$I295)*'01_Supuestos'!$F$11*($H295-'01_Supuestos'!$F$9))*'01_Supuestos'!$F$18)-($J295*'01_Supuestos'!L32)-(IF('01_Supuestos'!L30=MAX('01_Supuestos'!$C$30:$M$30),'01_Supuestos'!$F$19,0))-(MAX(0,(((('01_Supuestos'!L31*$I295)*'01_Supuestos'!$F$11*($H295-'01_Supuestos'!$F$9))-((('01_Supuestos'!L31*$I295)*'01_Supuestos'!$F$11*($H295-'01_Supuestos'!$F$9))*'01_Supuestos'!$F$12)-(('01_Supuestos'!L31*$I295)*'01_Supuestos'!$F$11*$K295)-(IF(('01_Supuestos'!L31*$I295)&gt;0,'01_Supuestos'!$F$15,0)))-($J295*'01_Supuestos'!L33)))*'01_Supuestos'!$F$16)</f>
        <v/>
      </c>
      <c r="AD295" s="109">
        <f>((('01_Supuestos'!M31*$I295)*'01_Supuestos'!$F$11*($H295-'01_Supuestos'!$F$9))-((('01_Supuestos'!M31*$I295)*'01_Supuestos'!$F$11*($H295-'01_Supuestos'!$F$9))*'01_Supuestos'!$F$12)-(('01_Supuestos'!M31*$I295)*'01_Supuestos'!$F$11*$K295)-(IF(('01_Supuestos'!M31*$I295)&gt;0,'01_Supuestos'!$F$15,0)))-((('01_Supuestos'!M31*$I295)*'01_Supuestos'!$F$11*($H295-'01_Supuestos'!$F$9))*'01_Supuestos'!$F$18)-($J295*'01_Supuestos'!M32)-(IF('01_Supuestos'!M30=MAX('01_Supuestos'!$C$30:$M$30),'01_Supuestos'!$F$19,0))-(MAX(0,(((('01_Supuestos'!M31*$I295)*'01_Supuestos'!$F$11*($H295-'01_Supuestos'!$F$9))-((('01_Supuestos'!M31*$I295)*'01_Supuestos'!$F$11*($H295-'01_Supuestos'!$F$9))*'01_Supuestos'!$F$12)-(('01_Supuestos'!M31*$I295)*'01_Supuestos'!$F$11*$K295)-(IF(('01_Supuestos'!M31*$I295)&gt;0,'01_Supuestos'!$F$15,0)))-($J295*'01_Supuestos'!M33)))*'01_Supuestos'!$F$16)</f>
        <v/>
      </c>
      <c r="AE295" s="109">
        <f>0</f>
        <v/>
      </c>
      <c r="AF295" s="109">
        <f>IF(S295&gt;R295,"Appraisal+Decision",IF(S295&lt;R295,"Develop Now","Indiferente"))</f>
        <v/>
      </c>
    </row>
    <row r="296">
      <c r="A296" t="n">
        <v>266</v>
      </c>
      <c r="B296" s="53">
        <f>RAND()</f>
        <v/>
      </c>
      <c r="C296" s="53">
        <f>RAND()</f>
        <v/>
      </c>
      <c r="D296" s="53">
        <f>RAND()</f>
        <v/>
      </c>
      <c r="E296" s="53">
        <f>RAND()</f>
        <v/>
      </c>
      <c r="F296" s="53">
        <f>RAND()</f>
        <v/>
      </c>
      <c r="G296" s="53">
        <f>RAND()</f>
        <v/>
      </c>
      <c r="H296" s="109">
        <f>IF(B296&lt;($B$11-$B$10)/($B$12-$B$10), $B$10+SQRT(B296*($B$11-$B$10)*($B$12-$B$10)), $B$12-SQRT((1-B296)*($B$12-$B$11)*($B$12-$B$10)))</f>
        <v/>
      </c>
      <c r="I296" s="53">
        <f>MAX(0.1,NORMINV(C296,$B$13,$B$14))</f>
        <v/>
      </c>
      <c r="J296" s="109">
        <f>'01_Supuestos'!$F$13*MAX(0.65,NORMINV(D296,1,$B$15))</f>
        <v/>
      </c>
      <c r="K296" s="109">
        <f>'01_Supuestos'!$F$14*MAX(0.6,NORMINV(E296,1,$B$16))</f>
        <v/>
      </c>
      <c r="L296" s="109">
        <f>--(F296&lt;=$B$5)</f>
        <v/>
      </c>
      <c r="M296" s="109">
        <f>IF(L296=1, IF(G296&lt;=$B$6, "+", "-"), IF(G296&lt;=(1-$B$7), "+", "-"))</f>
        <v/>
      </c>
      <c r="N296" s="110">
        <f>IF(M296="+",'05_Bayes_Arbol'!$B$16,'05_Bayes_Arbol'!$B$17)</f>
        <v/>
      </c>
      <c r="O296" s="109">
        <f>SUMPRODUCT(T296:AD296,'01_Supuestos'!$C$34:$M$34)</f>
        <v/>
      </c>
      <c r="P296" s="109">
        <f>N296*O296 + (1-N296)*$B$9</f>
        <v/>
      </c>
      <c r="Q296" s="109">
        <f>--(P296&gt;0)</f>
        <v/>
      </c>
      <c r="R296" s="109">
        <f>IF(L296=1,O296,$B$9)</f>
        <v/>
      </c>
      <c r="S296" s="109">
        <f>-$B$8 + IF(Q296=1, IF(L296=1,O296,$B$9), 0)</f>
        <v/>
      </c>
      <c r="T296" s="109">
        <f>((('01_Supuestos'!C31*$I296)*'01_Supuestos'!$F$11*($H296-'01_Supuestos'!$F$9))-((('01_Supuestos'!C31*$I296)*'01_Supuestos'!$F$11*($H296-'01_Supuestos'!$F$9))*'01_Supuestos'!$F$12)-(('01_Supuestos'!C31*$I296)*'01_Supuestos'!$F$11*$K296)-(IF(('01_Supuestos'!C31*$I296)&gt;0,'01_Supuestos'!$F$15,0)))-((('01_Supuestos'!C31*$I296)*'01_Supuestos'!$F$11*($H296-'01_Supuestos'!$F$9))*'01_Supuestos'!$F$18)-($J296*'01_Supuestos'!C32)-(IF('01_Supuestos'!C30=MAX('01_Supuestos'!$C$30:$M$30),'01_Supuestos'!$F$19,0))-(MAX(0,(((('01_Supuestos'!C31*$I296)*'01_Supuestos'!$F$11*($H296-'01_Supuestos'!$F$9))-((('01_Supuestos'!C31*$I296)*'01_Supuestos'!$F$11*($H296-'01_Supuestos'!$F$9))*'01_Supuestos'!$F$12)-(('01_Supuestos'!C31*$I296)*'01_Supuestos'!$F$11*$K296)-(IF(('01_Supuestos'!C31*$I296)&gt;0,'01_Supuestos'!$F$15,0)))-($J296*'01_Supuestos'!C33)))*'01_Supuestos'!$F$16)</f>
        <v/>
      </c>
      <c r="U296" s="109">
        <f>((('01_Supuestos'!D31*$I296)*'01_Supuestos'!$F$11*($H296-'01_Supuestos'!$F$9))-((('01_Supuestos'!D31*$I296)*'01_Supuestos'!$F$11*($H296-'01_Supuestos'!$F$9))*'01_Supuestos'!$F$12)-(('01_Supuestos'!D31*$I296)*'01_Supuestos'!$F$11*$K296)-(IF(('01_Supuestos'!D31*$I296)&gt;0,'01_Supuestos'!$F$15,0)))-((('01_Supuestos'!D31*$I296)*'01_Supuestos'!$F$11*($H296-'01_Supuestos'!$F$9))*'01_Supuestos'!$F$18)-($J296*'01_Supuestos'!D32)-(IF('01_Supuestos'!D30=MAX('01_Supuestos'!$C$30:$M$30),'01_Supuestos'!$F$19,0))-(MAX(0,(((('01_Supuestos'!D31*$I296)*'01_Supuestos'!$F$11*($H296-'01_Supuestos'!$F$9))-((('01_Supuestos'!D31*$I296)*'01_Supuestos'!$F$11*($H296-'01_Supuestos'!$F$9))*'01_Supuestos'!$F$12)-(('01_Supuestos'!D31*$I296)*'01_Supuestos'!$F$11*$K296)-(IF(('01_Supuestos'!D31*$I296)&gt;0,'01_Supuestos'!$F$15,0)))-($J296*'01_Supuestos'!D33)))*'01_Supuestos'!$F$16)</f>
        <v/>
      </c>
      <c r="V296" s="109">
        <f>((('01_Supuestos'!E31*$I296)*'01_Supuestos'!$F$11*($H296-'01_Supuestos'!$F$9))-((('01_Supuestos'!E31*$I296)*'01_Supuestos'!$F$11*($H296-'01_Supuestos'!$F$9))*'01_Supuestos'!$F$12)-(('01_Supuestos'!E31*$I296)*'01_Supuestos'!$F$11*$K296)-(IF(('01_Supuestos'!E31*$I296)&gt;0,'01_Supuestos'!$F$15,0)))-((('01_Supuestos'!E31*$I296)*'01_Supuestos'!$F$11*($H296-'01_Supuestos'!$F$9))*'01_Supuestos'!$F$18)-($J296*'01_Supuestos'!E32)-(IF('01_Supuestos'!E30=MAX('01_Supuestos'!$C$30:$M$30),'01_Supuestos'!$F$19,0))-(MAX(0,(((('01_Supuestos'!E31*$I296)*'01_Supuestos'!$F$11*($H296-'01_Supuestos'!$F$9))-((('01_Supuestos'!E31*$I296)*'01_Supuestos'!$F$11*($H296-'01_Supuestos'!$F$9))*'01_Supuestos'!$F$12)-(('01_Supuestos'!E31*$I296)*'01_Supuestos'!$F$11*$K296)-(IF(('01_Supuestos'!E31*$I296)&gt;0,'01_Supuestos'!$F$15,0)))-($J296*'01_Supuestos'!E33)))*'01_Supuestos'!$F$16)</f>
        <v/>
      </c>
      <c r="W296" s="109">
        <f>((('01_Supuestos'!F31*$I296)*'01_Supuestos'!$F$11*($H296-'01_Supuestos'!$F$9))-((('01_Supuestos'!F31*$I296)*'01_Supuestos'!$F$11*($H296-'01_Supuestos'!$F$9))*'01_Supuestos'!$F$12)-(('01_Supuestos'!F31*$I296)*'01_Supuestos'!$F$11*$K296)-(IF(('01_Supuestos'!F31*$I296)&gt;0,'01_Supuestos'!$F$15,0)))-((('01_Supuestos'!F31*$I296)*'01_Supuestos'!$F$11*($H296-'01_Supuestos'!$F$9))*'01_Supuestos'!$F$18)-($J296*'01_Supuestos'!F32)-(IF('01_Supuestos'!F30=MAX('01_Supuestos'!$C$30:$M$30),'01_Supuestos'!$F$19,0))-(MAX(0,(((('01_Supuestos'!F31*$I296)*'01_Supuestos'!$F$11*($H296-'01_Supuestos'!$F$9))-((('01_Supuestos'!F31*$I296)*'01_Supuestos'!$F$11*($H296-'01_Supuestos'!$F$9))*'01_Supuestos'!$F$12)-(('01_Supuestos'!F31*$I296)*'01_Supuestos'!$F$11*$K296)-(IF(('01_Supuestos'!F31*$I296)&gt;0,'01_Supuestos'!$F$15,0)))-($J296*'01_Supuestos'!F33)))*'01_Supuestos'!$F$16)</f>
        <v/>
      </c>
      <c r="X296" s="109">
        <f>((('01_Supuestos'!G31*$I296)*'01_Supuestos'!$F$11*($H296-'01_Supuestos'!$F$9))-((('01_Supuestos'!G31*$I296)*'01_Supuestos'!$F$11*($H296-'01_Supuestos'!$F$9))*'01_Supuestos'!$F$12)-(('01_Supuestos'!G31*$I296)*'01_Supuestos'!$F$11*$K296)-(IF(('01_Supuestos'!G31*$I296)&gt;0,'01_Supuestos'!$F$15,0)))-((('01_Supuestos'!G31*$I296)*'01_Supuestos'!$F$11*($H296-'01_Supuestos'!$F$9))*'01_Supuestos'!$F$18)-($J296*'01_Supuestos'!G32)-(IF('01_Supuestos'!G30=MAX('01_Supuestos'!$C$30:$M$30),'01_Supuestos'!$F$19,0))-(MAX(0,(((('01_Supuestos'!G31*$I296)*'01_Supuestos'!$F$11*($H296-'01_Supuestos'!$F$9))-((('01_Supuestos'!G31*$I296)*'01_Supuestos'!$F$11*($H296-'01_Supuestos'!$F$9))*'01_Supuestos'!$F$12)-(('01_Supuestos'!G31*$I296)*'01_Supuestos'!$F$11*$K296)-(IF(('01_Supuestos'!G31*$I296)&gt;0,'01_Supuestos'!$F$15,0)))-($J296*'01_Supuestos'!G33)))*'01_Supuestos'!$F$16)</f>
        <v/>
      </c>
      <c r="Y296" s="109">
        <f>((('01_Supuestos'!H31*$I296)*'01_Supuestos'!$F$11*($H296-'01_Supuestos'!$F$9))-((('01_Supuestos'!H31*$I296)*'01_Supuestos'!$F$11*($H296-'01_Supuestos'!$F$9))*'01_Supuestos'!$F$12)-(('01_Supuestos'!H31*$I296)*'01_Supuestos'!$F$11*$K296)-(IF(('01_Supuestos'!H31*$I296)&gt;0,'01_Supuestos'!$F$15,0)))-((('01_Supuestos'!H31*$I296)*'01_Supuestos'!$F$11*($H296-'01_Supuestos'!$F$9))*'01_Supuestos'!$F$18)-($J296*'01_Supuestos'!H32)-(IF('01_Supuestos'!H30=MAX('01_Supuestos'!$C$30:$M$30),'01_Supuestos'!$F$19,0))-(MAX(0,(((('01_Supuestos'!H31*$I296)*'01_Supuestos'!$F$11*($H296-'01_Supuestos'!$F$9))-((('01_Supuestos'!H31*$I296)*'01_Supuestos'!$F$11*($H296-'01_Supuestos'!$F$9))*'01_Supuestos'!$F$12)-(('01_Supuestos'!H31*$I296)*'01_Supuestos'!$F$11*$K296)-(IF(('01_Supuestos'!H31*$I296)&gt;0,'01_Supuestos'!$F$15,0)))-($J296*'01_Supuestos'!H33)))*'01_Supuestos'!$F$16)</f>
        <v/>
      </c>
      <c r="Z296" s="109">
        <f>((('01_Supuestos'!I31*$I296)*'01_Supuestos'!$F$11*($H296-'01_Supuestos'!$F$9))-((('01_Supuestos'!I31*$I296)*'01_Supuestos'!$F$11*($H296-'01_Supuestos'!$F$9))*'01_Supuestos'!$F$12)-(('01_Supuestos'!I31*$I296)*'01_Supuestos'!$F$11*$K296)-(IF(('01_Supuestos'!I31*$I296)&gt;0,'01_Supuestos'!$F$15,0)))-((('01_Supuestos'!I31*$I296)*'01_Supuestos'!$F$11*($H296-'01_Supuestos'!$F$9))*'01_Supuestos'!$F$18)-($J296*'01_Supuestos'!I32)-(IF('01_Supuestos'!I30=MAX('01_Supuestos'!$C$30:$M$30),'01_Supuestos'!$F$19,0))-(MAX(0,(((('01_Supuestos'!I31*$I296)*'01_Supuestos'!$F$11*($H296-'01_Supuestos'!$F$9))-((('01_Supuestos'!I31*$I296)*'01_Supuestos'!$F$11*($H296-'01_Supuestos'!$F$9))*'01_Supuestos'!$F$12)-(('01_Supuestos'!I31*$I296)*'01_Supuestos'!$F$11*$K296)-(IF(('01_Supuestos'!I31*$I296)&gt;0,'01_Supuestos'!$F$15,0)))-($J296*'01_Supuestos'!I33)))*'01_Supuestos'!$F$16)</f>
        <v/>
      </c>
      <c r="AA296" s="109">
        <f>((('01_Supuestos'!J31*$I296)*'01_Supuestos'!$F$11*($H296-'01_Supuestos'!$F$9))-((('01_Supuestos'!J31*$I296)*'01_Supuestos'!$F$11*($H296-'01_Supuestos'!$F$9))*'01_Supuestos'!$F$12)-(('01_Supuestos'!J31*$I296)*'01_Supuestos'!$F$11*$K296)-(IF(('01_Supuestos'!J31*$I296)&gt;0,'01_Supuestos'!$F$15,0)))-((('01_Supuestos'!J31*$I296)*'01_Supuestos'!$F$11*($H296-'01_Supuestos'!$F$9))*'01_Supuestos'!$F$18)-($J296*'01_Supuestos'!J32)-(IF('01_Supuestos'!J30=MAX('01_Supuestos'!$C$30:$M$30),'01_Supuestos'!$F$19,0))-(MAX(0,(((('01_Supuestos'!J31*$I296)*'01_Supuestos'!$F$11*($H296-'01_Supuestos'!$F$9))-((('01_Supuestos'!J31*$I296)*'01_Supuestos'!$F$11*($H296-'01_Supuestos'!$F$9))*'01_Supuestos'!$F$12)-(('01_Supuestos'!J31*$I296)*'01_Supuestos'!$F$11*$K296)-(IF(('01_Supuestos'!J31*$I296)&gt;0,'01_Supuestos'!$F$15,0)))-($J296*'01_Supuestos'!J33)))*'01_Supuestos'!$F$16)</f>
        <v/>
      </c>
      <c r="AB296" s="109">
        <f>((('01_Supuestos'!K31*$I296)*'01_Supuestos'!$F$11*($H296-'01_Supuestos'!$F$9))-((('01_Supuestos'!K31*$I296)*'01_Supuestos'!$F$11*($H296-'01_Supuestos'!$F$9))*'01_Supuestos'!$F$12)-(('01_Supuestos'!K31*$I296)*'01_Supuestos'!$F$11*$K296)-(IF(('01_Supuestos'!K31*$I296)&gt;0,'01_Supuestos'!$F$15,0)))-((('01_Supuestos'!K31*$I296)*'01_Supuestos'!$F$11*($H296-'01_Supuestos'!$F$9))*'01_Supuestos'!$F$18)-($J296*'01_Supuestos'!K32)-(IF('01_Supuestos'!K30=MAX('01_Supuestos'!$C$30:$M$30),'01_Supuestos'!$F$19,0))-(MAX(0,(((('01_Supuestos'!K31*$I296)*'01_Supuestos'!$F$11*($H296-'01_Supuestos'!$F$9))-((('01_Supuestos'!K31*$I296)*'01_Supuestos'!$F$11*($H296-'01_Supuestos'!$F$9))*'01_Supuestos'!$F$12)-(('01_Supuestos'!K31*$I296)*'01_Supuestos'!$F$11*$K296)-(IF(('01_Supuestos'!K31*$I296)&gt;0,'01_Supuestos'!$F$15,0)))-($J296*'01_Supuestos'!K33)))*'01_Supuestos'!$F$16)</f>
        <v/>
      </c>
      <c r="AC296" s="109">
        <f>((('01_Supuestos'!L31*$I296)*'01_Supuestos'!$F$11*($H296-'01_Supuestos'!$F$9))-((('01_Supuestos'!L31*$I296)*'01_Supuestos'!$F$11*($H296-'01_Supuestos'!$F$9))*'01_Supuestos'!$F$12)-(('01_Supuestos'!L31*$I296)*'01_Supuestos'!$F$11*$K296)-(IF(('01_Supuestos'!L31*$I296)&gt;0,'01_Supuestos'!$F$15,0)))-((('01_Supuestos'!L31*$I296)*'01_Supuestos'!$F$11*($H296-'01_Supuestos'!$F$9))*'01_Supuestos'!$F$18)-($J296*'01_Supuestos'!L32)-(IF('01_Supuestos'!L30=MAX('01_Supuestos'!$C$30:$M$30),'01_Supuestos'!$F$19,0))-(MAX(0,(((('01_Supuestos'!L31*$I296)*'01_Supuestos'!$F$11*($H296-'01_Supuestos'!$F$9))-((('01_Supuestos'!L31*$I296)*'01_Supuestos'!$F$11*($H296-'01_Supuestos'!$F$9))*'01_Supuestos'!$F$12)-(('01_Supuestos'!L31*$I296)*'01_Supuestos'!$F$11*$K296)-(IF(('01_Supuestos'!L31*$I296)&gt;0,'01_Supuestos'!$F$15,0)))-($J296*'01_Supuestos'!L33)))*'01_Supuestos'!$F$16)</f>
        <v/>
      </c>
      <c r="AD296" s="109">
        <f>((('01_Supuestos'!M31*$I296)*'01_Supuestos'!$F$11*($H296-'01_Supuestos'!$F$9))-((('01_Supuestos'!M31*$I296)*'01_Supuestos'!$F$11*($H296-'01_Supuestos'!$F$9))*'01_Supuestos'!$F$12)-(('01_Supuestos'!M31*$I296)*'01_Supuestos'!$F$11*$K296)-(IF(('01_Supuestos'!M31*$I296)&gt;0,'01_Supuestos'!$F$15,0)))-((('01_Supuestos'!M31*$I296)*'01_Supuestos'!$F$11*($H296-'01_Supuestos'!$F$9))*'01_Supuestos'!$F$18)-($J296*'01_Supuestos'!M32)-(IF('01_Supuestos'!M30=MAX('01_Supuestos'!$C$30:$M$30),'01_Supuestos'!$F$19,0))-(MAX(0,(((('01_Supuestos'!M31*$I296)*'01_Supuestos'!$F$11*($H296-'01_Supuestos'!$F$9))-((('01_Supuestos'!M31*$I296)*'01_Supuestos'!$F$11*($H296-'01_Supuestos'!$F$9))*'01_Supuestos'!$F$12)-(('01_Supuestos'!M31*$I296)*'01_Supuestos'!$F$11*$K296)-(IF(('01_Supuestos'!M31*$I296)&gt;0,'01_Supuestos'!$F$15,0)))-($J296*'01_Supuestos'!M33)))*'01_Supuestos'!$F$16)</f>
        <v/>
      </c>
      <c r="AE296" s="109">
        <f>0</f>
        <v/>
      </c>
      <c r="AF296" s="109">
        <f>IF(S296&gt;R296,"Appraisal+Decision",IF(S296&lt;R296,"Develop Now","Indiferente"))</f>
        <v/>
      </c>
    </row>
    <row r="297">
      <c r="A297" t="n">
        <v>267</v>
      </c>
      <c r="B297" s="53">
        <f>RAND()</f>
        <v/>
      </c>
      <c r="C297" s="53">
        <f>RAND()</f>
        <v/>
      </c>
      <c r="D297" s="53">
        <f>RAND()</f>
        <v/>
      </c>
      <c r="E297" s="53">
        <f>RAND()</f>
        <v/>
      </c>
      <c r="F297" s="53">
        <f>RAND()</f>
        <v/>
      </c>
      <c r="G297" s="53">
        <f>RAND()</f>
        <v/>
      </c>
      <c r="H297" s="109">
        <f>IF(B297&lt;($B$11-$B$10)/($B$12-$B$10), $B$10+SQRT(B297*($B$11-$B$10)*($B$12-$B$10)), $B$12-SQRT((1-B297)*($B$12-$B$11)*($B$12-$B$10)))</f>
        <v/>
      </c>
      <c r="I297" s="53">
        <f>MAX(0.1,NORMINV(C297,$B$13,$B$14))</f>
        <v/>
      </c>
      <c r="J297" s="109">
        <f>'01_Supuestos'!$F$13*MAX(0.65,NORMINV(D297,1,$B$15))</f>
        <v/>
      </c>
      <c r="K297" s="109">
        <f>'01_Supuestos'!$F$14*MAX(0.6,NORMINV(E297,1,$B$16))</f>
        <v/>
      </c>
      <c r="L297" s="109">
        <f>--(F297&lt;=$B$5)</f>
        <v/>
      </c>
      <c r="M297" s="109">
        <f>IF(L297=1, IF(G297&lt;=$B$6, "+", "-"), IF(G297&lt;=(1-$B$7), "+", "-"))</f>
        <v/>
      </c>
      <c r="N297" s="110">
        <f>IF(M297="+",'05_Bayes_Arbol'!$B$16,'05_Bayes_Arbol'!$B$17)</f>
        <v/>
      </c>
      <c r="O297" s="109">
        <f>SUMPRODUCT(T297:AD297,'01_Supuestos'!$C$34:$M$34)</f>
        <v/>
      </c>
      <c r="P297" s="109">
        <f>N297*O297 + (1-N297)*$B$9</f>
        <v/>
      </c>
      <c r="Q297" s="109">
        <f>--(P297&gt;0)</f>
        <v/>
      </c>
      <c r="R297" s="109">
        <f>IF(L297=1,O297,$B$9)</f>
        <v/>
      </c>
      <c r="S297" s="109">
        <f>-$B$8 + IF(Q297=1, IF(L297=1,O297,$B$9), 0)</f>
        <v/>
      </c>
      <c r="T297" s="109">
        <f>((('01_Supuestos'!C31*$I297)*'01_Supuestos'!$F$11*($H297-'01_Supuestos'!$F$9))-((('01_Supuestos'!C31*$I297)*'01_Supuestos'!$F$11*($H297-'01_Supuestos'!$F$9))*'01_Supuestos'!$F$12)-(('01_Supuestos'!C31*$I297)*'01_Supuestos'!$F$11*$K297)-(IF(('01_Supuestos'!C31*$I297)&gt;0,'01_Supuestos'!$F$15,0)))-((('01_Supuestos'!C31*$I297)*'01_Supuestos'!$F$11*($H297-'01_Supuestos'!$F$9))*'01_Supuestos'!$F$18)-($J297*'01_Supuestos'!C32)-(IF('01_Supuestos'!C30=MAX('01_Supuestos'!$C$30:$M$30),'01_Supuestos'!$F$19,0))-(MAX(0,(((('01_Supuestos'!C31*$I297)*'01_Supuestos'!$F$11*($H297-'01_Supuestos'!$F$9))-((('01_Supuestos'!C31*$I297)*'01_Supuestos'!$F$11*($H297-'01_Supuestos'!$F$9))*'01_Supuestos'!$F$12)-(('01_Supuestos'!C31*$I297)*'01_Supuestos'!$F$11*$K297)-(IF(('01_Supuestos'!C31*$I297)&gt;0,'01_Supuestos'!$F$15,0)))-($J297*'01_Supuestos'!C33)))*'01_Supuestos'!$F$16)</f>
        <v/>
      </c>
      <c r="U297" s="109">
        <f>((('01_Supuestos'!D31*$I297)*'01_Supuestos'!$F$11*($H297-'01_Supuestos'!$F$9))-((('01_Supuestos'!D31*$I297)*'01_Supuestos'!$F$11*($H297-'01_Supuestos'!$F$9))*'01_Supuestos'!$F$12)-(('01_Supuestos'!D31*$I297)*'01_Supuestos'!$F$11*$K297)-(IF(('01_Supuestos'!D31*$I297)&gt;0,'01_Supuestos'!$F$15,0)))-((('01_Supuestos'!D31*$I297)*'01_Supuestos'!$F$11*($H297-'01_Supuestos'!$F$9))*'01_Supuestos'!$F$18)-($J297*'01_Supuestos'!D32)-(IF('01_Supuestos'!D30=MAX('01_Supuestos'!$C$30:$M$30),'01_Supuestos'!$F$19,0))-(MAX(0,(((('01_Supuestos'!D31*$I297)*'01_Supuestos'!$F$11*($H297-'01_Supuestos'!$F$9))-((('01_Supuestos'!D31*$I297)*'01_Supuestos'!$F$11*($H297-'01_Supuestos'!$F$9))*'01_Supuestos'!$F$12)-(('01_Supuestos'!D31*$I297)*'01_Supuestos'!$F$11*$K297)-(IF(('01_Supuestos'!D31*$I297)&gt;0,'01_Supuestos'!$F$15,0)))-($J297*'01_Supuestos'!D33)))*'01_Supuestos'!$F$16)</f>
        <v/>
      </c>
      <c r="V297" s="109">
        <f>((('01_Supuestos'!E31*$I297)*'01_Supuestos'!$F$11*($H297-'01_Supuestos'!$F$9))-((('01_Supuestos'!E31*$I297)*'01_Supuestos'!$F$11*($H297-'01_Supuestos'!$F$9))*'01_Supuestos'!$F$12)-(('01_Supuestos'!E31*$I297)*'01_Supuestos'!$F$11*$K297)-(IF(('01_Supuestos'!E31*$I297)&gt;0,'01_Supuestos'!$F$15,0)))-((('01_Supuestos'!E31*$I297)*'01_Supuestos'!$F$11*($H297-'01_Supuestos'!$F$9))*'01_Supuestos'!$F$18)-($J297*'01_Supuestos'!E32)-(IF('01_Supuestos'!E30=MAX('01_Supuestos'!$C$30:$M$30),'01_Supuestos'!$F$19,0))-(MAX(0,(((('01_Supuestos'!E31*$I297)*'01_Supuestos'!$F$11*($H297-'01_Supuestos'!$F$9))-((('01_Supuestos'!E31*$I297)*'01_Supuestos'!$F$11*($H297-'01_Supuestos'!$F$9))*'01_Supuestos'!$F$12)-(('01_Supuestos'!E31*$I297)*'01_Supuestos'!$F$11*$K297)-(IF(('01_Supuestos'!E31*$I297)&gt;0,'01_Supuestos'!$F$15,0)))-($J297*'01_Supuestos'!E33)))*'01_Supuestos'!$F$16)</f>
        <v/>
      </c>
      <c r="W297" s="109">
        <f>((('01_Supuestos'!F31*$I297)*'01_Supuestos'!$F$11*($H297-'01_Supuestos'!$F$9))-((('01_Supuestos'!F31*$I297)*'01_Supuestos'!$F$11*($H297-'01_Supuestos'!$F$9))*'01_Supuestos'!$F$12)-(('01_Supuestos'!F31*$I297)*'01_Supuestos'!$F$11*$K297)-(IF(('01_Supuestos'!F31*$I297)&gt;0,'01_Supuestos'!$F$15,0)))-((('01_Supuestos'!F31*$I297)*'01_Supuestos'!$F$11*($H297-'01_Supuestos'!$F$9))*'01_Supuestos'!$F$18)-($J297*'01_Supuestos'!F32)-(IF('01_Supuestos'!F30=MAX('01_Supuestos'!$C$30:$M$30),'01_Supuestos'!$F$19,0))-(MAX(0,(((('01_Supuestos'!F31*$I297)*'01_Supuestos'!$F$11*($H297-'01_Supuestos'!$F$9))-((('01_Supuestos'!F31*$I297)*'01_Supuestos'!$F$11*($H297-'01_Supuestos'!$F$9))*'01_Supuestos'!$F$12)-(('01_Supuestos'!F31*$I297)*'01_Supuestos'!$F$11*$K297)-(IF(('01_Supuestos'!F31*$I297)&gt;0,'01_Supuestos'!$F$15,0)))-($J297*'01_Supuestos'!F33)))*'01_Supuestos'!$F$16)</f>
        <v/>
      </c>
      <c r="X297" s="109">
        <f>((('01_Supuestos'!G31*$I297)*'01_Supuestos'!$F$11*($H297-'01_Supuestos'!$F$9))-((('01_Supuestos'!G31*$I297)*'01_Supuestos'!$F$11*($H297-'01_Supuestos'!$F$9))*'01_Supuestos'!$F$12)-(('01_Supuestos'!G31*$I297)*'01_Supuestos'!$F$11*$K297)-(IF(('01_Supuestos'!G31*$I297)&gt;0,'01_Supuestos'!$F$15,0)))-((('01_Supuestos'!G31*$I297)*'01_Supuestos'!$F$11*($H297-'01_Supuestos'!$F$9))*'01_Supuestos'!$F$18)-($J297*'01_Supuestos'!G32)-(IF('01_Supuestos'!G30=MAX('01_Supuestos'!$C$30:$M$30),'01_Supuestos'!$F$19,0))-(MAX(0,(((('01_Supuestos'!G31*$I297)*'01_Supuestos'!$F$11*($H297-'01_Supuestos'!$F$9))-((('01_Supuestos'!G31*$I297)*'01_Supuestos'!$F$11*($H297-'01_Supuestos'!$F$9))*'01_Supuestos'!$F$12)-(('01_Supuestos'!G31*$I297)*'01_Supuestos'!$F$11*$K297)-(IF(('01_Supuestos'!G31*$I297)&gt;0,'01_Supuestos'!$F$15,0)))-($J297*'01_Supuestos'!G33)))*'01_Supuestos'!$F$16)</f>
        <v/>
      </c>
      <c r="Y297" s="109">
        <f>((('01_Supuestos'!H31*$I297)*'01_Supuestos'!$F$11*($H297-'01_Supuestos'!$F$9))-((('01_Supuestos'!H31*$I297)*'01_Supuestos'!$F$11*($H297-'01_Supuestos'!$F$9))*'01_Supuestos'!$F$12)-(('01_Supuestos'!H31*$I297)*'01_Supuestos'!$F$11*$K297)-(IF(('01_Supuestos'!H31*$I297)&gt;0,'01_Supuestos'!$F$15,0)))-((('01_Supuestos'!H31*$I297)*'01_Supuestos'!$F$11*($H297-'01_Supuestos'!$F$9))*'01_Supuestos'!$F$18)-($J297*'01_Supuestos'!H32)-(IF('01_Supuestos'!H30=MAX('01_Supuestos'!$C$30:$M$30),'01_Supuestos'!$F$19,0))-(MAX(0,(((('01_Supuestos'!H31*$I297)*'01_Supuestos'!$F$11*($H297-'01_Supuestos'!$F$9))-((('01_Supuestos'!H31*$I297)*'01_Supuestos'!$F$11*($H297-'01_Supuestos'!$F$9))*'01_Supuestos'!$F$12)-(('01_Supuestos'!H31*$I297)*'01_Supuestos'!$F$11*$K297)-(IF(('01_Supuestos'!H31*$I297)&gt;0,'01_Supuestos'!$F$15,0)))-($J297*'01_Supuestos'!H33)))*'01_Supuestos'!$F$16)</f>
        <v/>
      </c>
      <c r="Z297" s="109">
        <f>((('01_Supuestos'!I31*$I297)*'01_Supuestos'!$F$11*($H297-'01_Supuestos'!$F$9))-((('01_Supuestos'!I31*$I297)*'01_Supuestos'!$F$11*($H297-'01_Supuestos'!$F$9))*'01_Supuestos'!$F$12)-(('01_Supuestos'!I31*$I297)*'01_Supuestos'!$F$11*$K297)-(IF(('01_Supuestos'!I31*$I297)&gt;0,'01_Supuestos'!$F$15,0)))-((('01_Supuestos'!I31*$I297)*'01_Supuestos'!$F$11*($H297-'01_Supuestos'!$F$9))*'01_Supuestos'!$F$18)-($J297*'01_Supuestos'!I32)-(IF('01_Supuestos'!I30=MAX('01_Supuestos'!$C$30:$M$30),'01_Supuestos'!$F$19,0))-(MAX(0,(((('01_Supuestos'!I31*$I297)*'01_Supuestos'!$F$11*($H297-'01_Supuestos'!$F$9))-((('01_Supuestos'!I31*$I297)*'01_Supuestos'!$F$11*($H297-'01_Supuestos'!$F$9))*'01_Supuestos'!$F$12)-(('01_Supuestos'!I31*$I297)*'01_Supuestos'!$F$11*$K297)-(IF(('01_Supuestos'!I31*$I297)&gt;0,'01_Supuestos'!$F$15,0)))-($J297*'01_Supuestos'!I33)))*'01_Supuestos'!$F$16)</f>
        <v/>
      </c>
      <c r="AA297" s="109">
        <f>((('01_Supuestos'!J31*$I297)*'01_Supuestos'!$F$11*($H297-'01_Supuestos'!$F$9))-((('01_Supuestos'!J31*$I297)*'01_Supuestos'!$F$11*($H297-'01_Supuestos'!$F$9))*'01_Supuestos'!$F$12)-(('01_Supuestos'!J31*$I297)*'01_Supuestos'!$F$11*$K297)-(IF(('01_Supuestos'!J31*$I297)&gt;0,'01_Supuestos'!$F$15,0)))-((('01_Supuestos'!J31*$I297)*'01_Supuestos'!$F$11*($H297-'01_Supuestos'!$F$9))*'01_Supuestos'!$F$18)-($J297*'01_Supuestos'!J32)-(IF('01_Supuestos'!J30=MAX('01_Supuestos'!$C$30:$M$30),'01_Supuestos'!$F$19,0))-(MAX(0,(((('01_Supuestos'!J31*$I297)*'01_Supuestos'!$F$11*($H297-'01_Supuestos'!$F$9))-((('01_Supuestos'!J31*$I297)*'01_Supuestos'!$F$11*($H297-'01_Supuestos'!$F$9))*'01_Supuestos'!$F$12)-(('01_Supuestos'!J31*$I297)*'01_Supuestos'!$F$11*$K297)-(IF(('01_Supuestos'!J31*$I297)&gt;0,'01_Supuestos'!$F$15,0)))-($J297*'01_Supuestos'!J33)))*'01_Supuestos'!$F$16)</f>
        <v/>
      </c>
      <c r="AB297" s="109">
        <f>((('01_Supuestos'!K31*$I297)*'01_Supuestos'!$F$11*($H297-'01_Supuestos'!$F$9))-((('01_Supuestos'!K31*$I297)*'01_Supuestos'!$F$11*($H297-'01_Supuestos'!$F$9))*'01_Supuestos'!$F$12)-(('01_Supuestos'!K31*$I297)*'01_Supuestos'!$F$11*$K297)-(IF(('01_Supuestos'!K31*$I297)&gt;0,'01_Supuestos'!$F$15,0)))-((('01_Supuestos'!K31*$I297)*'01_Supuestos'!$F$11*($H297-'01_Supuestos'!$F$9))*'01_Supuestos'!$F$18)-($J297*'01_Supuestos'!K32)-(IF('01_Supuestos'!K30=MAX('01_Supuestos'!$C$30:$M$30),'01_Supuestos'!$F$19,0))-(MAX(0,(((('01_Supuestos'!K31*$I297)*'01_Supuestos'!$F$11*($H297-'01_Supuestos'!$F$9))-((('01_Supuestos'!K31*$I297)*'01_Supuestos'!$F$11*($H297-'01_Supuestos'!$F$9))*'01_Supuestos'!$F$12)-(('01_Supuestos'!K31*$I297)*'01_Supuestos'!$F$11*$K297)-(IF(('01_Supuestos'!K31*$I297)&gt;0,'01_Supuestos'!$F$15,0)))-($J297*'01_Supuestos'!K33)))*'01_Supuestos'!$F$16)</f>
        <v/>
      </c>
      <c r="AC297" s="109">
        <f>((('01_Supuestos'!L31*$I297)*'01_Supuestos'!$F$11*($H297-'01_Supuestos'!$F$9))-((('01_Supuestos'!L31*$I297)*'01_Supuestos'!$F$11*($H297-'01_Supuestos'!$F$9))*'01_Supuestos'!$F$12)-(('01_Supuestos'!L31*$I297)*'01_Supuestos'!$F$11*$K297)-(IF(('01_Supuestos'!L31*$I297)&gt;0,'01_Supuestos'!$F$15,0)))-((('01_Supuestos'!L31*$I297)*'01_Supuestos'!$F$11*($H297-'01_Supuestos'!$F$9))*'01_Supuestos'!$F$18)-($J297*'01_Supuestos'!L32)-(IF('01_Supuestos'!L30=MAX('01_Supuestos'!$C$30:$M$30),'01_Supuestos'!$F$19,0))-(MAX(0,(((('01_Supuestos'!L31*$I297)*'01_Supuestos'!$F$11*($H297-'01_Supuestos'!$F$9))-((('01_Supuestos'!L31*$I297)*'01_Supuestos'!$F$11*($H297-'01_Supuestos'!$F$9))*'01_Supuestos'!$F$12)-(('01_Supuestos'!L31*$I297)*'01_Supuestos'!$F$11*$K297)-(IF(('01_Supuestos'!L31*$I297)&gt;0,'01_Supuestos'!$F$15,0)))-($J297*'01_Supuestos'!L33)))*'01_Supuestos'!$F$16)</f>
        <v/>
      </c>
      <c r="AD297" s="109">
        <f>((('01_Supuestos'!M31*$I297)*'01_Supuestos'!$F$11*($H297-'01_Supuestos'!$F$9))-((('01_Supuestos'!M31*$I297)*'01_Supuestos'!$F$11*($H297-'01_Supuestos'!$F$9))*'01_Supuestos'!$F$12)-(('01_Supuestos'!M31*$I297)*'01_Supuestos'!$F$11*$K297)-(IF(('01_Supuestos'!M31*$I297)&gt;0,'01_Supuestos'!$F$15,0)))-((('01_Supuestos'!M31*$I297)*'01_Supuestos'!$F$11*($H297-'01_Supuestos'!$F$9))*'01_Supuestos'!$F$18)-($J297*'01_Supuestos'!M32)-(IF('01_Supuestos'!M30=MAX('01_Supuestos'!$C$30:$M$30),'01_Supuestos'!$F$19,0))-(MAX(0,(((('01_Supuestos'!M31*$I297)*'01_Supuestos'!$F$11*($H297-'01_Supuestos'!$F$9))-((('01_Supuestos'!M31*$I297)*'01_Supuestos'!$F$11*($H297-'01_Supuestos'!$F$9))*'01_Supuestos'!$F$12)-(('01_Supuestos'!M31*$I297)*'01_Supuestos'!$F$11*$K297)-(IF(('01_Supuestos'!M31*$I297)&gt;0,'01_Supuestos'!$F$15,0)))-($J297*'01_Supuestos'!M33)))*'01_Supuestos'!$F$16)</f>
        <v/>
      </c>
      <c r="AE297" s="109">
        <f>0</f>
        <v/>
      </c>
      <c r="AF297" s="109">
        <f>IF(S297&gt;R297,"Appraisal+Decision",IF(S297&lt;R297,"Develop Now","Indiferente"))</f>
        <v/>
      </c>
    </row>
    <row r="298">
      <c r="A298" t="n">
        <v>268</v>
      </c>
      <c r="B298" s="53">
        <f>RAND()</f>
        <v/>
      </c>
      <c r="C298" s="53">
        <f>RAND()</f>
        <v/>
      </c>
      <c r="D298" s="53">
        <f>RAND()</f>
        <v/>
      </c>
      <c r="E298" s="53">
        <f>RAND()</f>
        <v/>
      </c>
      <c r="F298" s="53">
        <f>RAND()</f>
        <v/>
      </c>
      <c r="G298" s="53">
        <f>RAND()</f>
        <v/>
      </c>
      <c r="H298" s="109">
        <f>IF(B298&lt;($B$11-$B$10)/($B$12-$B$10), $B$10+SQRT(B298*($B$11-$B$10)*($B$12-$B$10)), $B$12-SQRT((1-B298)*($B$12-$B$11)*($B$12-$B$10)))</f>
        <v/>
      </c>
      <c r="I298" s="53">
        <f>MAX(0.1,NORMINV(C298,$B$13,$B$14))</f>
        <v/>
      </c>
      <c r="J298" s="109">
        <f>'01_Supuestos'!$F$13*MAX(0.65,NORMINV(D298,1,$B$15))</f>
        <v/>
      </c>
      <c r="K298" s="109">
        <f>'01_Supuestos'!$F$14*MAX(0.6,NORMINV(E298,1,$B$16))</f>
        <v/>
      </c>
      <c r="L298" s="109">
        <f>--(F298&lt;=$B$5)</f>
        <v/>
      </c>
      <c r="M298" s="109">
        <f>IF(L298=1, IF(G298&lt;=$B$6, "+", "-"), IF(G298&lt;=(1-$B$7), "+", "-"))</f>
        <v/>
      </c>
      <c r="N298" s="110">
        <f>IF(M298="+",'05_Bayes_Arbol'!$B$16,'05_Bayes_Arbol'!$B$17)</f>
        <v/>
      </c>
      <c r="O298" s="109">
        <f>SUMPRODUCT(T298:AD298,'01_Supuestos'!$C$34:$M$34)</f>
        <v/>
      </c>
      <c r="P298" s="109">
        <f>N298*O298 + (1-N298)*$B$9</f>
        <v/>
      </c>
      <c r="Q298" s="109">
        <f>--(P298&gt;0)</f>
        <v/>
      </c>
      <c r="R298" s="109">
        <f>IF(L298=1,O298,$B$9)</f>
        <v/>
      </c>
      <c r="S298" s="109">
        <f>-$B$8 + IF(Q298=1, IF(L298=1,O298,$B$9), 0)</f>
        <v/>
      </c>
      <c r="T298" s="109">
        <f>((('01_Supuestos'!C31*$I298)*'01_Supuestos'!$F$11*($H298-'01_Supuestos'!$F$9))-((('01_Supuestos'!C31*$I298)*'01_Supuestos'!$F$11*($H298-'01_Supuestos'!$F$9))*'01_Supuestos'!$F$12)-(('01_Supuestos'!C31*$I298)*'01_Supuestos'!$F$11*$K298)-(IF(('01_Supuestos'!C31*$I298)&gt;0,'01_Supuestos'!$F$15,0)))-((('01_Supuestos'!C31*$I298)*'01_Supuestos'!$F$11*($H298-'01_Supuestos'!$F$9))*'01_Supuestos'!$F$18)-($J298*'01_Supuestos'!C32)-(IF('01_Supuestos'!C30=MAX('01_Supuestos'!$C$30:$M$30),'01_Supuestos'!$F$19,0))-(MAX(0,(((('01_Supuestos'!C31*$I298)*'01_Supuestos'!$F$11*($H298-'01_Supuestos'!$F$9))-((('01_Supuestos'!C31*$I298)*'01_Supuestos'!$F$11*($H298-'01_Supuestos'!$F$9))*'01_Supuestos'!$F$12)-(('01_Supuestos'!C31*$I298)*'01_Supuestos'!$F$11*$K298)-(IF(('01_Supuestos'!C31*$I298)&gt;0,'01_Supuestos'!$F$15,0)))-($J298*'01_Supuestos'!C33)))*'01_Supuestos'!$F$16)</f>
        <v/>
      </c>
      <c r="U298" s="109">
        <f>((('01_Supuestos'!D31*$I298)*'01_Supuestos'!$F$11*($H298-'01_Supuestos'!$F$9))-((('01_Supuestos'!D31*$I298)*'01_Supuestos'!$F$11*($H298-'01_Supuestos'!$F$9))*'01_Supuestos'!$F$12)-(('01_Supuestos'!D31*$I298)*'01_Supuestos'!$F$11*$K298)-(IF(('01_Supuestos'!D31*$I298)&gt;0,'01_Supuestos'!$F$15,0)))-((('01_Supuestos'!D31*$I298)*'01_Supuestos'!$F$11*($H298-'01_Supuestos'!$F$9))*'01_Supuestos'!$F$18)-($J298*'01_Supuestos'!D32)-(IF('01_Supuestos'!D30=MAX('01_Supuestos'!$C$30:$M$30),'01_Supuestos'!$F$19,0))-(MAX(0,(((('01_Supuestos'!D31*$I298)*'01_Supuestos'!$F$11*($H298-'01_Supuestos'!$F$9))-((('01_Supuestos'!D31*$I298)*'01_Supuestos'!$F$11*($H298-'01_Supuestos'!$F$9))*'01_Supuestos'!$F$12)-(('01_Supuestos'!D31*$I298)*'01_Supuestos'!$F$11*$K298)-(IF(('01_Supuestos'!D31*$I298)&gt;0,'01_Supuestos'!$F$15,0)))-($J298*'01_Supuestos'!D33)))*'01_Supuestos'!$F$16)</f>
        <v/>
      </c>
      <c r="V298" s="109">
        <f>((('01_Supuestos'!E31*$I298)*'01_Supuestos'!$F$11*($H298-'01_Supuestos'!$F$9))-((('01_Supuestos'!E31*$I298)*'01_Supuestos'!$F$11*($H298-'01_Supuestos'!$F$9))*'01_Supuestos'!$F$12)-(('01_Supuestos'!E31*$I298)*'01_Supuestos'!$F$11*$K298)-(IF(('01_Supuestos'!E31*$I298)&gt;0,'01_Supuestos'!$F$15,0)))-((('01_Supuestos'!E31*$I298)*'01_Supuestos'!$F$11*($H298-'01_Supuestos'!$F$9))*'01_Supuestos'!$F$18)-($J298*'01_Supuestos'!E32)-(IF('01_Supuestos'!E30=MAX('01_Supuestos'!$C$30:$M$30),'01_Supuestos'!$F$19,0))-(MAX(0,(((('01_Supuestos'!E31*$I298)*'01_Supuestos'!$F$11*($H298-'01_Supuestos'!$F$9))-((('01_Supuestos'!E31*$I298)*'01_Supuestos'!$F$11*($H298-'01_Supuestos'!$F$9))*'01_Supuestos'!$F$12)-(('01_Supuestos'!E31*$I298)*'01_Supuestos'!$F$11*$K298)-(IF(('01_Supuestos'!E31*$I298)&gt;0,'01_Supuestos'!$F$15,0)))-($J298*'01_Supuestos'!E33)))*'01_Supuestos'!$F$16)</f>
        <v/>
      </c>
      <c r="W298" s="109">
        <f>((('01_Supuestos'!F31*$I298)*'01_Supuestos'!$F$11*($H298-'01_Supuestos'!$F$9))-((('01_Supuestos'!F31*$I298)*'01_Supuestos'!$F$11*($H298-'01_Supuestos'!$F$9))*'01_Supuestos'!$F$12)-(('01_Supuestos'!F31*$I298)*'01_Supuestos'!$F$11*$K298)-(IF(('01_Supuestos'!F31*$I298)&gt;0,'01_Supuestos'!$F$15,0)))-((('01_Supuestos'!F31*$I298)*'01_Supuestos'!$F$11*($H298-'01_Supuestos'!$F$9))*'01_Supuestos'!$F$18)-($J298*'01_Supuestos'!F32)-(IF('01_Supuestos'!F30=MAX('01_Supuestos'!$C$30:$M$30),'01_Supuestos'!$F$19,0))-(MAX(0,(((('01_Supuestos'!F31*$I298)*'01_Supuestos'!$F$11*($H298-'01_Supuestos'!$F$9))-((('01_Supuestos'!F31*$I298)*'01_Supuestos'!$F$11*($H298-'01_Supuestos'!$F$9))*'01_Supuestos'!$F$12)-(('01_Supuestos'!F31*$I298)*'01_Supuestos'!$F$11*$K298)-(IF(('01_Supuestos'!F31*$I298)&gt;0,'01_Supuestos'!$F$15,0)))-($J298*'01_Supuestos'!F33)))*'01_Supuestos'!$F$16)</f>
        <v/>
      </c>
      <c r="X298" s="109">
        <f>((('01_Supuestos'!G31*$I298)*'01_Supuestos'!$F$11*($H298-'01_Supuestos'!$F$9))-((('01_Supuestos'!G31*$I298)*'01_Supuestos'!$F$11*($H298-'01_Supuestos'!$F$9))*'01_Supuestos'!$F$12)-(('01_Supuestos'!G31*$I298)*'01_Supuestos'!$F$11*$K298)-(IF(('01_Supuestos'!G31*$I298)&gt;0,'01_Supuestos'!$F$15,0)))-((('01_Supuestos'!G31*$I298)*'01_Supuestos'!$F$11*($H298-'01_Supuestos'!$F$9))*'01_Supuestos'!$F$18)-($J298*'01_Supuestos'!G32)-(IF('01_Supuestos'!G30=MAX('01_Supuestos'!$C$30:$M$30),'01_Supuestos'!$F$19,0))-(MAX(0,(((('01_Supuestos'!G31*$I298)*'01_Supuestos'!$F$11*($H298-'01_Supuestos'!$F$9))-((('01_Supuestos'!G31*$I298)*'01_Supuestos'!$F$11*($H298-'01_Supuestos'!$F$9))*'01_Supuestos'!$F$12)-(('01_Supuestos'!G31*$I298)*'01_Supuestos'!$F$11*$K298)-(IF(('01_Supuestos'!G31*$I298)&gt;0,'01_Supuestos'!$F$15,0)))-($J298*'01_Supuestos'!G33)))*'01_Supuestos'!$F$16)</f>
        <v/>
      </c>
      <c r="Y298" s="109">
        <f>((('01_Supuestos'!H31*$I298)*'01_Supuestos'!$F$11*($H298-'01_Supuestos'!$F$9))-((('01_Supuestos'!H31*$I298)*'01_Supuestos'!$F$11*($H298-'01_Supuestos'!$F$9))*'01_Supuestos'!$F$12)-(('01_Supuestos'!H31*$I298)*'01_Supuestos'!$F$11*$K298)-(IF(('01_Supuestos'!H31*$I298)&gt;0,'01_Supuestos'!$F$15,0)))-((('01_Supuestos'!H31*$I298)*'01_Supuestos'!$F$11*($H298-'01_Supuestos'!$F$9))*'01_Supuestos'!$F$18)-($J298*'01_Supuestos'!H32)-(IF('01_Supuestos'!H30=MAX('01_Supuestos'!$C$30:$M$30),'01_Supuestos'!$F$19,0))-(MAX(0,(((('01_Supuestos'!H31*$I298)*'01_Supuestos'!$F$11*($H298-'01_Supuestos'!$F$9))-((('01_Supuestos'!H31*$I298)*'01_Supuestos'!$F$11*($H298-'01_Supuestos'!$F$9))*'01_Supuestos'!$F$12)-(('01_Supuestos'!H31*$I298)*'01_Supuestos'!$F$11*$K298)-(IF(('01_Supuestos'!H31*$I298)&gt;0,'01_Supuestos'!$F$15,0)))-($J298*'01_Supuestos'!H33)))*'01_Supuestos'!$F$16)</f>
        <v/>
      </c>
      <c r="Z298" s="109">
        <f>((('01_Supuestos'!I31*$I298)*'01_Supuestos'!$F$11*($H298-'01_Supuestos'!$F$9))-((('01_Supuestos'!I31*$I298)*'01_Supuestos'!$F$11*($H298-'01_Supuestos'!$F$9))*'01_Supuestos'!$F$12)-(('01_Supuestos'!I31*$I298)*'01_Supuestos'!$F$11*$K298)-(IF(('01_Supuestos'!I31*$I298)&gt;0,'01_Supuestos'!$F$15,0)))-((('01_Supuestos'!I31*$I298)*'01_Supuestos'!$F$11*($H298-'01_Supuestos'!$F$9))*'01_Supuestos'!$F$18)-($J298*'01_Supuestos'!I32)-(IF('01_Supuestos'!I30=MAX('01_Supuestos'!$C$30:$M$30),'01_Supuestos'!$F$19,0))-(MAX(0,(((('01_Supuestos'!I31*$I298)*'01_Supuestos'!$F$11*($H298-'01_Supuestos'!$F$9))-((('01_Supuestos'!I31*$I298)*'01_Supuestos'!$F$11*($H298-'01_Supuestos'!$F$9))*'01_Supuestos'!$F$12)-(('01_Supuestos'!I31*$I298)*'01_Supuestos'!$F$11*$K298)-(IF(('01_Supuestos'!I31*$I298)&gt;0,'01_Supuestos'!$F$15,0)))-($J298*'01_Supuestos'!I33)))*'01_Supuestos'!$F$16)</f>
        <v/>
      </c>
      <c r="AA298" s="109">
        <f>((('01_Supuestos'!J31*$I298)*'01_Supuestos'!$F$11*($H298-'01_Supuestos'!$F$9))-((('01_Supuestos'!J31*$I298)*'01_Supuestos'!$F$11*($H298-'01_Supuestos'!$F$9))*'01_Supuestos'!$F$12)-(('01_Supuestos'!J31*$I298)*'01_Supuestos'!$F$11*$K298)-(IF(('01_Supuestos'!J31*$I298)&gt;0,'01_Supuestos'!$F$15,0)))-((('01_Supuestos'!J31*$I298)*'01_Supuestos'!$F$11*($H298-'01_Supuestos'!$F$9))*'01_Supuestos'!$F$18)-($J298*'01_Supuestos'!J32)-(IF('01_Supuestos'!J30=MAX('01_Supuestos'!$C$30:$M$30),'01_Supuestos'!$F$19,0))-(MAX(0,(((('01_Supuestos'!J31*$I298)*'01_Supuestos'!$F$11*($H298-'01_Supuestos'!$F$9))-((('01_Supuestos'!J31*$I298)*'01_Supuestos'!$F$11*($H298-'01_Supuestos'!$F$9))*'01_Supuestos'!$F$12)-(('01_Supuestos'!J31*$I298)*'01_Supuestos'!$F$11*$K298)-(IF(('01_Supuestos'!J31*$I298)&gt;0,'01_Supuestos'!$F$15,0)))-($J298*'01_Supuestos'!J33)))*'01_Supuestos'!$F$16)</f>
        <v/>
      </c>
      <c r="AB298" s="109">
        <f>((('01_Supuestos'!K31*$I298)*'01_Supuestos'!$F$11*($H298-'01_Supuestos'!$F$9))-((('01_Supuestos'!K31*$I298)*'01_Supuestos'!$F$11*($H298-'01_Supuestos'!$F$9))*'01_Supuestos'!$F$12)-(('01_Supuestos'!K31*$I298)*'01_Supuestos'!$F$11*$K298)-(IF(('01_Supuestos'!K31*$I298)&gt;0,'01_Supuestos'!$F$15,0)))-((('01_Supuestos'!K31*$I298)*'01_Supuestos'!$F$11*($H298-'01_Supuestos'!$F$9))*'01_Supuestos'!$F$18)-($J298*'01_Supuestos'!K32)-(IF('01_Supuestos'!K30=MAX('01_Supuestos'!$C$30:$M$30),'01_Supuestos'!$F$19,0))-(MAX(0,(((('01_Supuestos'!K31*$I298)*'01_Supuestos'!$F$11*($H298-'01_Supuestos'!$F$9))-((('01_Supuestos'!K31*$I298)*'01_Supuestos'!$F$11*($H298-'01_Supuestos'!$F$9))*'01_Supuestos'!$F$12)-(('01_Supuestos'!K31*$I298)*'01_Supuestos'!$F$11*$K298)-(IF(('01_Supuestos'!K31*$I298)&gt;0,'01_Supuestos'!$F$15,0)))-($J298*'01_Supuestos'!K33)))*'01_Supuestos'!$F$16)</f>
        <v/>
      </c>
      <c r="AC298" s="109">
        <f>((('01_Supuestos'!L31*$I298)*'01_Supuestos'!$F$11*($H298-'01_Supuestos'!$F$9))-((('01_Supuestos'!L31*$I298)*'01_Supuestos'!$F$11*($H298-'01_Supuestos'!$F$9))*'01_Supuestos'!$F$12)-(('01_Supuestos'!L31*$I298)*'01_Supuestos'!$F$11*$K298)-(IF(('01_Supuestos'!L31*$I298)&gt;0,'01_Supuestos'!$F$15,0)))-((('01_Supuestos'!L31*$I298)*'01_Supuestos'!$F$11*($H298-'01_Supuestos'!$F$9))*'01_Supuestos'!$F$18)-($J298*'01_Supuestos'!L32)-(IF('01_Supuestos'!L30=MAX('01_Supuestos'!$C$30:$M$30),'01_Supuestos'!$F$19,0))-(MAX(0,(((('01_Supuestos'!L31*$I298)*'01_Supuestos'!$F$11*($H298-'01_Supuestos'!$F$9))-((('01_Supuestos'!L31*$I298)*'01_Supuestos'!$F$11*($H298-'01_Supuestos'!$F$9))*'01_Supuestos'!$F$12)-(('01_Supuestos'!L31*$I298)*'01_Supuestos'!$F$11*$K298)-(IF(('01_Supuestos'!L31*$I298)&gt;0,'01_Supuestos'!$F$15,0)))-($J298*'01_Supuestos'!L33)))*'01_Supuestos'!$F$16)</f>
        <v/>
      </c>
      <c r="AD298" s="109">
        <f>((('01_Supuestos'!M31*$I298)*'01_Supuestos'!$F$11*($H298-'01_Supuestos'!$F$9))-((('01_Supuestos'!M31*$I298)*'01_Supuestos'!$F$11*($H298-'01_Supuestos'!$F$9))*'01_Supuestos'!$F$12)-(('01_Supuestos'!M31*$I298)*'01_Supuestos'!$F$11*$K298)-(IF(('01_Supuestos'!M31*$I298)&gt;0,'01_Supuestos'!$F$15,0)))-((('01_Supuestos'!M31*$I298)*'01_Supuestos'!$F$11*($H298-'01_Supuestos'!$F$9))*'01_Supuestos'!$F$18)-($J298*'01_Supuestos'!M32)-(IF('01_Supuestos'!M30=MAX('01_Supuestos'!$C$30:$M$30),'01_Supuestos'!$F$19,0))-(MAX(0,(((('01_Supuestos'!M31*$I298)*'01_Supuestos'!$F$11*($H298-'01_Supuestos'!$F$9))-((('01_Supuestos'!M31*$I298)*'01_Supuestos'!$F$11*($H298-'01_Supuestos'!$F$9))*'01_Supuestos'!$F$12)-(('01_Supuestos'!M31*$I298)*'01_Supuestos'!$F$11*$K298)-(IF(('01_Supuestos'!M31*$I298)&gt;0,'01_Supuestos'!$F$15,0)))-($J298*'01_Supuestos'!M33)))*'01_Supuestos'!$F$16)</f>
        <v/>
      </c>
      <c r="AE298" s="109">
        <f>0</f>
        <v/>
      </c>
      <c r="AF298" s="109">
        <f>IF(S298&gt;R298,"Appraisal+Decision",IF(S298&lt;R298,"Develop Now","Indiferente"))</f>
        <v/>
      </c>
    </row>
    <row r="299">
      <c r="A299" t="n">
        <v>269</v>
      </c>
      <c r="B299" s="53">
        <f>RAND()</f>
        <v/>
      </c>
      <c r="C299" s="53">
        <f>RAND()</f>
        <v/>
      </c>
      <c r="D299" s="53">
        <f>RAND()</f>
        <v/>
      </c>
      <c r="E299" s="53">
        <f>RAND()</f>
        <v/>
      </c>
      <c r="F299" s="53">
        <f>RAND()</f>
        <v/>
      </c>
      <c r="G299" s="53">
        <f>RAND()</f>
        <v/>
      </c>
      <c r="H299" s="109">
        <f>IF(B299&lt;($B$11-$B$10)/($B$12-$B$10), $B$10+SQRT(B299*($B$11-$B$10)*($B$12-$B$10)), $B$12-SQRT((1-B299)*($B$12-$B$11)*($B$12-$B$10)))</f>
        <v/>
      </c>
      <c r="I299" s="53">
        <f>MAX(0.1,NORMINV(C299,$B$13,$B$14))</f>
        <v/>
      </c>
      <c r="J299" s="109">
        <f>'01_Supuestos'!$F$13*MAX(0.65,NORMINV(D299,1,$B$15))</f>
        <v/>
      </c>
      <c r="K299" s="109">
        <f>'01_Supuestos'!$F$14*MAX(0.6,NORMINV(E299,1,$B$16))</f>
        <v/>
      </c>
      <c r="L299" s="109">
        <f>--(F299&lt;=$B$5)</f>
        <v/>
      </c>
      <c r="M299" s="109">
        <f>IF(L299=1, IF(G299&lt;=$B$6, "+", "-"), IF(G299&lt;=(1-$B$7), "+", "-"))</f>
        <v/>
      </c>
      <c r="N299" s="110">
        <f>IF(M299="+",'05_Bayes_Arbol'!$B$16,'05_Bayes_Arbol'!$B$17)</f>
        <v/>
      </c>
      <c r="O299" s="109">
        <f>SUMPRODUCT(T299:AD299,'01_Supuestos'!$C$34:$M$34)</f>
        <v/>
      </c>
      <c r="P299" s="109">
        <f>N299*O299 + (1-N299)*$B$9</f>
        <v/>
      </c>
      <c r="Q299" s="109">
        <f>--(P299&gt;0)</f>
        <v/>
      </c>
      <c r="R299" s="109">
        <f>IF(L299=1,O299,$B$9)</f>
        <v/>
      </c>
      <c r="S299" s="109">
        <f>-$B$8 + IF(Q299=1, IF(L299=1,O299,$B$9), 0)</f>
        <v/>
      </c>
      <c r="T299" s="109">
        <f>((('01_Supuestos'!C31*$I299)*'01_Supuestos'!$F$11*($H299-'01_Supuestos'!$F$9))-((('01_Supuestos'!C31*$I299)*'01_Supuestos'!$F$11*($H299-'01_Supuestos'!$F$9))*'01_Supuestos'!$F$12)-(('01_Supuestos'!C31*$I299)*'01_Supuestos'!$F$11*$K299)-(IF(('01_Supuestos'!C31*$I299)&gt;0,'01_Supuestos'!$F$15,0)))-((('01_Supuestos'!C31*$I299)*'01_Supuestos'!$F$11*($H299-'01_Supuestos'!$F$9))*'01_Supuestos'!$F$18)-($J299*'01_Supuestos'!C32)-(IF('01_Supuestos'!C30=MAX('01_Supuestos'!$C$30:$M$30),'01_Supuestos'!$F$19,0))-(MAX(0,(((('01_Supuestos'!C31*$I299)*'01_Supuestos'!$F$11*($H299-'01_Supuestos'!$F$9))-((('01_Supuestos'!C31*$I299)*'01_Supuestos'!$F$11*($H299-'01_Supuestos'!$F$9))*'01_Supuestos'!$F$12)-(('01_Supuestos'!C31*$I299)*'01_Supuestos'!$F$11*$K299)-(IF(('01_Supuestos'!C31*$I299)&gt;0,'01_Supuestos'!$F$15,0)))-($J299*'01_Supuestos'!C33)))*'01_Supuestos'!$F$16)</f>
        <v/>
      </c>
      <c r="U299" s="109">
        <f>((('01_Supuestos'!D31*$I299)*'01_Supuestos'!$F$11*($H299-'01_Supuestos'!$F$9))-((('01_Supuestos'!D31*$I299)*'01_Supuestos'!$F$11*($H299-'01_Supuestos'!$F$9))*'01_Supuestos'!$F$12)-(('01_Supuestos'!D31*$I299)*'01_Supuestos'!$F$11*$K299)-(IF(('01_Supuestos'!D31*$I299)&gt;0,'01_Supuestos'!$F$15,0)))-((('01_Supuestos'!D31*$I299)*'01_Supuestos'!$F$11*($H299-'01_Supuestos'!$F$9))*'01_Supuestos'!$F$18)-($J299*'01_Supuestos'!D32)-(IF('01_Supuestos'!D30=MAX('01_Supuestos'!$C$30:$M$30),'01_Supuestos'!$F$19,0))-(MAX(0,(((('01_Supuestos'!D31*$I299)*'01_Supuestos'!$F$11*($H299-'01_Supuestos'!$F$9))-((('01_Supuestos'!D31*$I299)*'01_Supuestos'!$F$11*($H299-'01_Supuestos'!$F$9))*'01_Supuestos'!$F$12)-(('01_Supuestos'!D31*$I299)*'01_Supuestos'!$F$11*$K299)-(IF(('01_Supuestos'!D31*$I299)&gt;0,'01_Supuestos'!$F$15,0)))-($J299*'01_Supuestos'!D33)))*'01_Supuestos'!$F$16)</f>
        <v/>
      </c>
      <c r="V299" s="109">
        <f>((('01_Supuestos'!E31*$I299)*'01_Supuestos'!$F$11*($H299-'01_Supuestos'!$F$9))-((('01_Supuestos'!E31*$I299)*'01_Supuestos'!$F$11*($H299-'01_Supuestos'!$F$9))*'01_Supuestos'!$F$12)-(('01_Supuestos'!E31*$I299)*'01_Supuestos'!$F$11*$K299)-(IF(('01_Supuestos'!E31*$I299)&gt;0,'01_Supuestos'!$F$15,0)))-((('01_Supuestos'!E31*$I299)*'01_Supuestos'!$F$11*($H299-'01_Supuestos'!$F$9))*'01_Supuestos'!$F$18)-($J299*'01_Supuestos'!E32)-(IF('01_Supuestos'!E30=MAX('01_Supuestos'!$C$30:$M$30),'01_Supuestos'!$F$19,0))-(MAX(0,(((('01_Supuestos'!E31*$I299)*'01_Supuestos'!$F$11*($H299-'01_Supuestos'!$F$9))-((('01_Supuestos'!E31*$I299)*'01_Supuestos'!$F$11*($H299-'01_Supuestos'!$F$9))*'01_Supuestos'!$F$12)-(('01_Supuestos'!E31*$I299)*'01_Supuestos'!$F$11*$K299)-(IF(('01_Supuestos'!E31*$I299)&gt;0,'01_Supuestos'!$F$15,0)))-($J299*'01_Supuestos'!E33)))*'01_Supuestos'!$F$16)</f>
        <v/>
      </c>
      <c r="W299" s="109">
        <f>((('01_Supuestos'!F31*$I299)*'01_Supuestos'!$F$11*($H299-'01_Supuestos'!$F$9))-((('01_Supuestos'!F31*$I299)*'01_Supuestos'!$F$11*($H299-'01_Supuestos'!$F$9))*'01_Supuestos'!$F$12)-(('01_Supuestos'!F31*$I299)*'01_Supuestos'!$F$11*$K299)-(IF(('01_Supuestos'!F31*$I299)&gt;0,'01_Supuestos'!$F$15,0)))-((('01_Supuestos'!F31*$I299)*'01_Supuestos'!$F$11*($H299-'01_Supuestos'!$F$9))*'01_Supuestos'!$F$18)-($J299*'01_Supuestos'!F32)-(IF('01_Supuestos'!F30=MAX('01_Supuestos'!$C$30:$M$30),'01_Supuestos'!$F$19,0))-(MAX(0,(((('01_Supuestos'!F31*$I299)*'01_Supuestos'!$F$11*($H299-'01_Supuestos'!$F$9))-((('01_Supuestos'!F31*$I299)*'01_Supuestos'!$F$11*($H299-'01_Supuestos'!$F$9))*'01_Supuestos'!$F$12)-(('01_Supuestos'!F31*$I299)*'01_Supuestos'!$F$11*$K299)-(IF(('01_Supuestos'!F31*$I299)&gt;0,'01_Supuestos'!$F$15,0)))-($J299*'01_Supuestos'!F33)))*'01_Supuestos'!$F$16)</f>
        <v/>
      </c>
      <c r="X299" s="109">
        <f>((('01_Supuestos'!G31*$I299)*'01_Supuestos'!$F$11*($H299-'01_Supuestos'!$F$9))-((('01_Supuestos'!G31*$I299)*'01_Supuestos'!$F$11*($H299-'01_Supuestos'!$F$9))*'01_Supuestos'!$F$12)-(('01_Supuestos'!G31*$I299)*'01_Supuestos'!$F$11*$K299)-(IF(('01_Supuestos'!G31*$I299)&gt;0,'01_Supuestos'!$F$15,0)))-((('01_Supuestos'!G31*$I299)*'01_Supuestos'!$F$11*($H299-'01_Supuestos'!$F$9))*'01_Supuestos'!$F$18)-($J299*'01_Supuestos'!G32)-(IF('01_Supuestos'!G30=MAX('01_Supuestos'!$C$30:$M$30),'01_Supuestos'!$F$19,0))-(MAX(0,(((('01_Supuestos'!G31*$I299)*'01_Supuestos'!$F$11*($H299-'01_Supuestos'!$F$9))-((('01_Supuestos'!G31*$I299)*'01_Supuestos'!$F$11*($H299-'01_Supuestos'!$F$9))*'01_Supuestos'!$F$12)-(('01_Supuestos'!G31*$I299)*'01_Supuestos'!$F$11*$K299)-(IF(('01_Supuestos'!G31*$I299)&gt;0,'01_Supuestos'!$F$15,0)))-($J299*'01_Supuestos'!G33)))*'01_Supuestos'!$F$16)</f>
        <v/>
      </c>
      <c r="Y299" s="109">
        <f>((('01_Supuestos'!H31*$I299)*'01_Supuestos'!$F$11*($H299-'01_Supuestos'!$F$9))-((('01_Supuestos'!H31*$I299)*'01_Supuestos'!$F$11*($H299-'01_Supuestos'!$F$9))*'01_Supuestos'!$F$12)-(('01_Supuestos'!H31*$I299)*'01_Supuestos'!$F$11*$K299)-(IF(('01_Supuestos'!H31*$I299)&gt;0,'01_Supuestos'!$F$15,0)))-((('01_Supuestos'!H31*$I299)*'01_Supuestos'!$F$11*($H299-'01_Supuestos'!$F$9))*'01_Supuestos'!$F$18)-($J299*'01_Supuestos'!H32)-(IF('01_Supuestos'!H30=MAX('01_Supuestos'!$C$30:$M$30),'01_Supuestos'!$F$19,0))-(MAX(0,(((('01_Supuestos'!H31*$I299)*'01_Supuestos'!$F$11*($H299-'01_Supuestos'!$F$9))-((('01_Supuestos'!H31*$I299)*'01_Supuestos'!$F$11*($H299-'01_Supuestos'!$F$9))*'01_Supuestos'!$F$12)-(('01_Supuestos'!H31*$I299)*'01_Supuestos'!$F$11*$K299)-(IF(('01_Supuestos'!H31*$I299)&gt;0,'01_Supuestos'!$F$15,0)))-($J299*'01_Supuestos'!H33)))*'01_Supuestos'!$F$16)</f>
        <v/>
      </c>
      <c r="Z299" s="109">
        <f>((('01_Supuestos'!I31*$I299)*'01_Supuestos'!$F$11*($H299-'01_Supuestos'!$F$9))-((('01_Supuestos'!I31*$I299)*'01_Supuestos'!$F$11*($H299-'01_Supuestos'!$F$9))*'01_Supuestos'!$F$12)-(('01_Supuestos'!I31*$I299)*'01_Supuestos'!$F$11*$K299)-(IF(('01_Supuestos'!I31*$I299)&gt;0,'01_Supuestos'!$F$15,0)))-((('01_Supuestos'!I31*$I299)*'01_Supuestos'!$F$11*($H299-'01_Supuestos'!$F$9))*'01_Supuestos'!$F$18)-($J299*'01_Supuestos'!I32)-(IF('01_Supuestos'!I30=MAX('01_Supuestos'!$C$30:$M$30),'01_Supuestos'!$F$19,0))-(MAX(0,(((('01_Supuestos'!I31*$I299)*'01_Supuestos'!$F$11*($H299-'01_Supuestos'!$F$9))-((('01_Supuestos'!I31*$I299)*'01_Supuestos'!$F$11*($H299-'01_Supuestos'!$F$9))*'01_Supuestos'!$F$12)-(('01_Supuestos'!I31*$I299)*'01_Supuestos'!$F$11*$K299)-(IF(('01_Supuestos'!I31*$I299)&gt;0,'01_Supuestos'!$F$15,0)))-($J299*'01_Supuestos'!I33)))*'01_Supuestos'!$F$16)</f>
        <v/>
      </c>
      <c r="AA299" s="109">
        <f>((('01_Supuestos'!J31*$I299)*'01_Supuestos'!$F$11*($H299-'01_Supuestos'!$F$9))-((('01_Supuestos'!J31*$I299)*'01_Supuestos'!$F$11*($H299-'01_Supuestos'!$F$9))*'01_Supuestos'!$F$12)-(('01_Supuestos'!J31*$I299)*'01_Supuestos'!$F$11*$K299)-(IF(('01_Supuestos'!J31*$I299)&gt;0,'01_Supuestos'!$F$15,0)))-((('01_Supuestos'!J31*$I299)*'01_Supuestos'!$F$11*($H299-'01_Supuestos'!$F$9))*'01_Supuestos'!$F$18)-($J299*'01_Supuestos'!J32)-(IF('01_Supuestos'!J30=MAX('01_Supuestos'!$C$30:$M$30),'01_Supuestos'!$F$19,0))-(MAX(0,(((('01_Supuestos'!J31*$I299)*'01_Supuestos'!$F$11*($H299-'01_Supuestos'!$F$9))-((('01_Supuestos'!J31*$I299)*'01_Supuestos'!$F$11*($H299-'01_Supuestos'!$F$9))*'01_Supuestos'!$F$12)-(('01_Supuestos'!J31*$I299)*'01_Supuestos'!$F$11*$K299)-(IF(('01_Supuestos'!J31*$I299)&gt;0,'01_Supuestos'!$F$15,0)))-($J299*'01_Supuestos'!J33)))*'01_Supuestos'!$F$16)</f>
        <v/>
      </c>
      <c r="AB299" s="109">
        <f>((('01_Supuestos'!K31*$I299)*'01_Supuestos'!$F$11*($H299-'01_Supuestos'!$F$9))-((('01_Supuestos'!K31*$I299)*'01_Supuestos'!$F$11*($H299-'01_Supuestos'!$F$9))*'01_Supuestos'!$F$12)-(('01_Supuestos'!K31*$I299)*'01_Supuestos'!$F$11*$K299)-(IF(('01_Supuestos'!K31*$I299)&gt;0,'01_Supuestos'!$F$15,0)))-((('01_Supuestos'!K31*$I299)*'01_Supuestos'!$F$11*($H299-'01_Supuestos'!$F$9))*'01_Supuestos'!$F$18)-($J299*'01_Supuestos'!K32)-(IF('01_Supuestos'!K30=MAX('01_Supuestos'!$C$30:$M$30),'01_Supuestos'!$F$19,0))-(MAX(0,(((('01_Supuestos'!K31*$I299)*'01_Supuestos'!$F$11*($H299-'01_Supuestos'!$F$9))-((('01_Supuestos'!K31*$I299)*'01_Supuestos'!$F$11*($H299-'01_Supuestos'!$F$9))*'01_Supuestos'!$F$12)-(('01_Supuestos'!K31*$I299)*'01_Supuestos'!$F$11*$K299)-(IF(('01_Supuestos'!K31*$I299)&gt;0,'01_Supuestos'!$F$15,0)))-($J299*'01_Supuestos'!K33)))*'01_Supuestos'!$F$16)</f>
        <v/>
      </c>
      <c r="AC299" s="109">
        <f>((('01_Supuestos'!L31*$I299)*'01_Supuestos'!$F$11*($H299-'01_Supuestos'!$F$9))-((('01_Supuestos'!L31*$I299)*'01_Supuestos'!$F$11*($H299-'01_Supuestos'!$F$9))*'01_Supuestos'!$F$12)-(('01_Supuestos'!L31*$I299)*'01_Supuestos'!$F$11*$K299)-(IF(('01_Supuestos'!L31*$I299)&gt;0,'01_Supuestos'!$F$15,0)))-((('01_Supuestos'!L31*$I299)*'01_Supuestos'!$F$11*($H299-'01_Supuestos'!$F$9))*'01_Supuestos'!$F$18)-($J299*'01_Supuestos'!L32)-(IF('01_Supuestos'!L30=MAX('01_Supuestos'!$C$30:$M$30),'01_Supuestos'!$F$19,0))-(MAX(0,(((('01_Supuestos'!L31*$I299)*'01_Supuestos'!$F$11*($H299-'01_Supuestos'!$F$9))-((('01_Supuestos'!L31*$I299)*'01_Supuestos'!$F$11*($H299-'01_Supuestos'!$F$9))*'01_Supuestos'!$F$12)-(('01_Supuestos'!L31*$I299)*'01_Supuestos'!$F$11*$K299)-(IF(('01_Supuestos'!L31*$I299)&gt;0,'01_Supuestos'!$F$15,0)))-($J299*'01_Supuestos'!L33)))*'01_Supuestos'!$F$16)</f>
        <v/>
      </c>
      <c r="AD299" s="109">
        <f>((('01_Supuestos'!M31*$I299)*'01_Supuestos'!$F$11*($H299-'01_Supuestos'!$F$9))-((('01_Supuestos'!M31*$I299)*'01_Supuestos'!$F$11*($H299-'01_Supuestos'!$F$9))*'01_Supuestos'!$F$12)-(('01_Supuestos'!M31*$I299)*'01_Supuestos'!$F$11*$K299)-(IF(('01_Supuestos'!M31*$I299)&gt;0,'01_Supuestos'!$F$15,0)))-((('01_Supuestos'!M31*$I299)*'01_Supuestos'!$F$11*($H299-'01_Supuestos'!$F$9))*'01_Supuestos'!$F$18)-($J299*'01_Supuestos'!M32)-(IF('01_Supuestos'!M30=MAX('01_Supuestos'!$C$30:$M$30),'01_Supuestos'!$F$19,0))-(MAX(0,(((('01_Supuestos'!M31*$I299)*'01_Supuestos'!$F$11*($H299-'01_Supuestos'!$F$9))-((('01_Supuestos'!M31*$I299)*'01_Supuestos'!$F$11*($H299-'01_Supuestos'!$F$9))*'01_Supuestos'!$F$12)-(('01_Supuestos'!M31*$I299)*'01_Supuestos'!$F$11*$K299)-(IF(('01_Supuestos'!M31*$I299)&gt;0,'01_Supuestos'!$F$15,0)))-($J299*'01_Supuestos'!M33)))*'01_Supuestos'!$F$16)</f>
        <v/>
      </c>
      <c r="AE299" s="109">
        <f>0</f>
        <v/>
      </c>
      <c r="AF299" s="109">
        <f>IF(S299&gt;R299,"Appraisal+Decision",IF(S299&lt;R299,"Develop Now","Indiferente"))</f>
        <v/>
      </c>
    </row>
    <row r="300">
      <c r="A300" t="n">
        <v>270</v>
      </c>
      <c r="B300" s="53">
        <f>RAND()</f>
        <v/>
      </c>
      <c r="C300" s="53">
        <f>RAND()</f>
        <v/>
      </c>
      <c r="D300" s="53">
        <f>RAND()</f>
        <v/>
      </c>
      <c r="E300" s="53">
        <f>RAND()</f>
        <v/>
      </c>
      <c r="F300" s="53">
        <f>RAND()</f>
        <v/>
      </c>
      <c r="G300" s="53">
        <f>RAND()</f>
        <v/>
      </c>
      <c r="H300" s="109">
        <f>IF(B300&lt;($B$11-$B$10)/($B$12-$B$10), $B$10+SQRT(B300*($B$11-$B$10)*($B$12-$B$10)), $B$12-SQRT((1-B300)*($B$12-$B$11)*($B$12-$B$10)))</f>
        <v/>
      </c>
      <c r="I300" s="53">
        <f>MAX(0.1,NORMINV(C300,$B$13,$B$14))</f>
        <v/>
      </c>
      <c r="J300" s="109">
        <f>'01_Supuestos'!$F$13*MAX(0.65,NORMINV(D300,1,$B$15))</f>
        <v/>
      </c>
      <c r="K300" s="109">
        <f>'01_Supuestos'!$F$14*MAX(0.6,NORMINV(E300,1,$B$16))</f>
        <v/>
      </c>
      <c r="L300" s="109">
        <f>--(F300&lt;=$B$5)</f>
        <v/>
      </c>
      <c r="M300" s="109">
        <f>IF(L300=1, IF(G300&lt;=$B$6, "+", "-"), IF(G300&lt;=(1-$B$7), "+", "-"))</f>
        <v/>
      </c>
      <c r="N300" s="110">
        <f>IF(M300="+",'05_Bayes_Arbol'!$B$16,'05_Bayes_Arbol'!$B$17)</f>
        <v/>
      </c>
      <c r="O300" s="109">
        <f>SUMPRODUCT(T300:AD300,'01_Supuestos'!$C$34:$M$34)</f>
        <v/>
      </c>
      <c r="P300" s="109">
        <f>N300*O300 + (1-N300)*$B$9</f>
        <v/>
      </c>
      <c r="Q300" s="109">
        <f>--(P300&gt;0)</f>
        <v/>
      </c>
      <c r="R300" s="109">
        <f>IF(L300=1,O300,$B$9)</f>
        <v/>
      </c>
      <c r="S300" s="109">
        <f>-$B$8 + IF(Q300=1, IF(L300=1,O300,$B$9), 0)</f>
        <v/>
      </c>
      <c r="T300" s="109">
        <f>((('01_Supuestos'!C31*$I300)*'01_Supuestos'!$F$11*($H300-'01_Supuestos'!$F$9))-((('01_Supuestos'!C31*$I300)*'01_Supuestos'!$F$11*($H300-'01_Supuestos'!$F$9))*'01_Supuestos'!$F$12)-(('01_Supuestos'!C31*$I300)*'01_Supuestos'!$F$11*$K300)-(IF(('01_Supuestos'!C31*$I300)&gt;0,'01_Supuestos'!$F$15,0)))-((('01_Supuestos'!C31*$I300)*'01_Supuestos'!$F$11*($H300-'01_Supuestos'!$F$9))*'01_Supuestos'!$F$18)-($J300*'01_Supuestos'!C32)-(IF('01_Supuestos'!C30=MAX('01_Supuestos'!$C$30:$M$30),'01_Supuestos'!$F$19,0))-(MAX(0,(((('01_Supuestos'!C31*$I300)*'01_Supuestos'!$F$11*($H300-'01_Supuestos'!$F$9))-((('01_Supuestos'!C31*$I300)*'01_Supuestos'!$F$11*($H300-'01_Supuestos'!$F$9))*'01_Supuestos'!$F$12)-(('01_Supuestos'!C31*$I300)*'01_Supuestos'!$F$11*$K300)-(IF(('01_Supuestos'!C31*$I300)&gt;0,'01_Supuestos'!$F$15,0)))-($J300*'01_Supuestos'!C33)))*'01_Supuestos'!$F$16)</f>
        <v/>
      </c>
      <c r="U300" s="109">
        <f>((('01_Supuestos'!D31*$I300)*'01_Supuestos'!$F$11*($H300-'01_Supuestos'!$F$9))-((('01_Supuestos'!D31*$I300)*'01_Supuestos'!$F$11*($H300-'01_Supuestos'!$F$9))*'01_Supuestos'!$F$12)-(('01_Supuestos'!D31*$I300)*'01_Supuestos'!$F$11*$K300)-(IF(('01_Supuestos'!D31*$I300)&gt;0,'01_Supuestos'!$F$15,0)))-((('01_Supuestos'!D31*$I300)*'01_Supuestos'!$F$11*($H300-'01_Supuestos'!$F$9))*'01_Supuestos'!$F$18)-($J300*'01_Supuestos'!D32)-(IF('01_Supuestos'!D30=MAX('01_Supuestos'!$C$30:$M$30),'01_Supuestos'!$F$19,0))-(MAX(0,(((('01_Supuestos'!D31*$I300)*'01_Supuestos'!$F$11*($H300-'01_Supuestos'!$F$9))-((('01_Supuestos'!D31*$I300)*'01_Supuestos'!$F$11*($H300-'01_Supuestos'!$F$9))*'01_Supuestos'!$F$12)-(('01_Supuestos'!D31*$I300)*'01_Supuestos'!$F$11*$K300)-(IF(('01_Supuestos'!D31*$I300)&gt;0,'01_Supuestos'!$F$15,0)))-($J300*'01_Supuestos'!D33)))*'01_Supuestos'!$F$16)</f>
        <v/>
      </c>
      <c r="V300" s="109">
        <f>((('01_Supuestos'!E31*$I300)*'01_Supuestos'!$F$11*($H300-'01_Supuestos'!$F$9))-((('01_Supuestos'!E31*$I300)*'01_Supuestos'!$F$11*($H300-'01_Supuestos'!$F$9))*'01_Supuestos'!$F$12)-(('01_Supuestos'!E31*$I300)*'01_Supuestos'!$F$11*$K300)-(IF(('01_Supuestos'!E31*$I300)&gt;0,'01_Supuestos'!$F$15,0)))-((('01_Supuestos'!E31*$I300)*'01_Supuestos'!$F$11*($H300-'01_Supuestos'!$F$9))*'01_Supuestos'!$F$18)-($J300*'01_Supuestos'!E32)-(IF('01_Supuestos'!E30=MAX('01_Supuestos'!$C$30:$M$30),'01_Supuestos'!$F$19,0))-(MAX(0,(((('01_Supuestos'!E31*$I300)*'01_Supuestos'!$F$11*($H300-'01_Supuestos'!$F$9))-((('01_Supuestos'!E31*$I300)*'01_Supuestos'!$F$11*($H300-'01_Supuestos'!$F$9))*'01_Supuestos'!$F$12)-(('01_Supuestos'!E31*$I300)*'01_Supuestos'!$F$11*$K300)-(IF(('01_Supuestos'!E31*$I300)&gt;0,'01_Supuestos'!$F$15,0)))-($J300*'01_Supuestos'!E33)))*'01_Supuestos'!$F$16)</f>
        <v/>
      </c>
      <c r="W300" s="109">
        <f>((('01_Supuestos'!F31*$I300)*'01_Supuestos'!$F$11*($H300-'01_Supuestos'!$F$9))-((('01_Supuestos'!F31*$I300)*'01_Supuestos'!$F$11*($H300-'01_Supuestos'!$F$9))*'01_Supuestos'!$F$12)-(('01_Supuestos'!F31*$I300)*'01_Supuestos'!$F$11*$K300)-(IF(('01_Supuestos'!F31*$I300)&gt;0,'01_Supuestos'!$F$15,0)))-((('01_Supuestos'!F31*$I300)*'01_Supuestos'!$F$11*($H300-'01_Supuestos'!$F$9))*'01_Supuestos'!$F$18)-($J300*'01_Supuestos'!F32)-(IF('01_Supuestos'!F30=MAX('01_Supuestos'!$C$30:$M$30),'01_Supuestos'!$F$19,0))-(MAX(0,(((('01_Supuestos'!F31*$I300)*'01_Supuestos'!$F$11*($H300-'01_Supuestos'!$F$9))-((('01_Supuestos'!F31*$I300)*'01_Supuestos'!$F$11*($H300-'01_Supuestos'!$F$9))*'01_Supuestos'!$F$12)-(('01_Supuestos'!F31*$I300)*'01_Supuestos'!$F$11*$K300)-(IF(('01_Supuestos'!F31*$I300)&gt;0,'01_Supuestos'!$F$15,0)))-($J300*'01_Supuestos'!F33)))*'01_Supuestos'!$F$16)</f>
        <v/>
      </c>
      <c r="X300" s="109">
        <f>((('01_Supuestos'!G31*$I300)*'01_Supuestos'!$F$11*($H300-'01_Supuestos'!$F$9))-((('01_Supuestos'!G31*$I300)*'01_Supuestos'!$F$11*($H300-'01_Supuestos'!$F$9))*'01_Supuestos'!$F$12)-(('01_Supuestos'!G31*$I300)*'01_Supuestos'!$F$11*$K300)-(IF(('01_Supuestos'!G31*$I300)&gt;0,'01_Supuestos'!$F$15,0)))-((('01_Supuestos'!G31*$I300)*'01_Supuestos'!$F$11*($H300-'01_Supuestos'!$F$9))*'01_Supuestos'!$F$18)-($J300*'01_Supuestos'!G32)-(IF('01_Supuestos'!G30=MAX('01_Supuestos'!$C$30:$M$30),'01_Supuestos'!$F$19,0))-(MAX(0,(((('01_Supuestos'!G31*$I300)*'01_Supuestos'!$F$11*($H300-'01_Supuestos'!$F$9))-((('01_Supuestos'!G31*$I300)*'01_Supuestos'!$F$11*($H300-'01_Supuestos'!$F$9))*'01_Supuestos'!$F$12)-(('01_Supuestos'!G31*$I300)*'01_Supuestos'!$F$11*$K300)-(IF(('01_Supuestos'!G31*$I300)&gt;0,'01_Supuestos'!$F$15,0)))-($J300*'01_Supuestos'!G33)))*'01_Supuestos'!$F$16)</f>
        <v/>
      </c>
      <c r="Y300" s="109">
        <f>((('01_Supuestos'!H31*$I300)*'01_Supuestos'!$F$11*($H300-'01_Supuestos'!$F$9))-((('01_Supuestos'!H31*$I300)*'01_Supuestos'!$F$11*($H300-'01_Supuestos'!$F$9))*'01_Supuestos'!$F$12)-(('01_Supuestos'!H31*$I300)*'01_Supuestos'!$F$11*$K300)-(IF(('01_Supuestos'!H31*$I300)&gt;0,'01_Supuestos'!$F$15,0)))-((('01_Supuestos'!H31*$I300)*'01_Supuestos'!$F$11*($H300-'01_Supuestos'!$F$9))*'01_Supuestos'!$F$18)-($J300*'01_Supuestos'!H32)-(IF('01_Supuestos'!H30=MAX('01_Supuestos'!$C$30:$M$30),'01_Supuestos'!$F$19,0))-(MAX(0,(((('01_Supuestos'!H31*$I300)*'01_Supuestos'!$F$11*($H300-'01_Supuestos'!$F$9))-((('01_Supuestos'!H31*$I300)*'01_Supuestos'!$F$11*($H300-'01_Supuestos'!$F$9))*'01_Supuestos'!$F$12)-(('01_Supuestos'!H31*$I300)*'01_Supuestos'!$F$11*$K300)-(IF(('01_Supuestos'!H31*$I300)&gt;0,'01_Supuestos'!$F$15,0)))-($J300*'01_Supuestos'!H33)))*'01_Supuestos'!$F$16)</f>
        <v/>
      </c>
      <c r="Z300" s="109">
        <f>((('01_Supuestos'!I31*$I300)*'01_Supuestos'!$F$11*($H300-'01_Supuestos'!$F$9))-((('01_Supuestos'!I31*$I300)*'01_Supuestos'!$F$11*($H300-'01_Supuestos'!$F$9))*'01_Supuestos'!$F$12)-(('01_Supuestos'!I31*$I300)*'01_Supuestos'!$F$11*$K300)-(IF(('01_Supuestos'!I31*$I300)&gt;0,'01_Supuestos'!$F$15,0)))-((('01_Supuestos'!I31*$I300)*'01_Supuestos'!$F$11*($H300-'01_Supuestos'!$F$9))*'01_Supuestos'!$F$18)-($J300*'01_Supuestos'!I32)-(IF('01_Supuestos'!I30=MAX('01_Supuestos'!$C$30:$M$30),'01_Supuestos'!$F$19,0))-(MAX(0,(((('01_Supuestos'!I31*$I300)*'01_Supuestos'!$F$11*($H300-'01_Supuestos'!$F$9))-((('01_Supuestos'!I31*$I300)*'01_Supuestos'!$F$11*($H300-'01_Supuestos'!$F$9))*'01_Supuestos'!$F$12)-(('01_Supuestos'!I31*$I300)*'01_Supuestos'!$F$11*$K300)-(IF(('01_Supuestos'!I31*$I300)&gt;0,'01_Supuestos'!$F$15,0)))-($J300*'01_Supuestos'!I33)))*'01_Supuestos'!$F$16)</f>
        <v/>
      </c>
      <c r="AA300" s="109">
        <f>((('01_Supuestos'!J31*$I300)*'01_Supuestos'!$F$11*($H300-'01_Supuestos'!$F$9))-((('01_Supuestos'!J31*$I300)*'01_Supuestos'!$F$11*($H300-'01_Supuestos'!$F$9))*'01_Supuestos'!$F$12)-(('01_Supuestos'!J31*$I300)*'01_Supuestos'!$F$11*$K300)-(IF(('01_Supuestos'!J31*$I300)&gt;0,'01_Supuestos'!$F$15,0)))-((('01_Supuestos'!J31*$I300)*'01_Supuestos'!$F$11*($H300-'01_Supuestos'!$F$9))*'01_Supuestos'!$F$18)-($J300*'01_Supuestos'!J32)-(IF('01_Supuestos'!J30=MAX('01_Supuestos'!$C$30:$M$30),'01_Supuestos'!$F$19,0))-(MAX(0,(((('01_Supuestos'!J31*$I300)*'01_Supuestos'!$F$11*($H300-'01_Supuestos'!$F$9))-((('01_Supuestos'!J31*$I300)*'01_Supuestos'!$F$11*($H300-'01_Supuestos'!$F$9))*'01_Supuestos'!$F$12)-(('01_Supuestos'!J31*$I300)*'01_Supuestos'!$F$11*$K300)-(IF(('01_Supuestos'!J31*$I300)&gt;0,'01_Supuestos'!$F$15,0)))-($J300*'01_Supuestos'!J33)))*'01_Supuestos'!$F$16)</f>
        <v/>
      </c>
      <c r="AB300" s="109">
        <f>((('01_Supuestos'!K31*$I300)*'01_Supuestos'!$F$11*($H300-'01_Supuestos'!$F$9))-((('01_Supuestos'!K31*$I300)*'01_Supuestos'!$F$11*($H300-'01_Supuestos'!$F$9))*'01_Supuestos'!$F$12)-(('01_Supuestos'!K31*$I300)*'01_Supuestos'!$F$11*$K300)-(IF(('01_Supuestos'!K31*$I300)&gt;0,'01_Supuestos'!$F$15,0)))-((('01_Supuestos'!K31*$I300)*'01_Supuestos'!$F$11*($H300-'01_Supuestos'!$F$9))*'01_Supuestos'!$F$18)-($J300*'01_Supuestos'!K32)-(IF('01_Supuestos'!K30=MAX('01_Supuestos'!$C$30:$M$30),'01_Supuestos'!$F$19,0))-(MAX(0,(((('01_Supuestos'!K31*$I300)*'01_Supuestos'!$F$11*($H300-'01_Supuestos'!$F$9))-((('01_Supuestos'!K31*$I300)*'01_Supuestos'!$F$11*($H300-'01_Supuestos'!$F$9))*'01_Supuestos'!$F$12)-(('01_Supuestos'!K31*$I300)*'01_Supuestos'!$F$11*$K300)-(IF(('01_Supuestos'!K31*$I300)&gt;0,'01_Supuestos'!$F$15,0)))-($J300*'01_Supuestos'!K33)))*'01_Supuestos'!$F$16)</f>
        <v/>
      </c>
      <c r="AC300" s="109">
        <f>((('01_Supuestos'!L31*$I300)*'01_Supuestos'!$F$11*($H300-'01_Supuestos'!$F$9))-((('01_Supuestos'!L31*$I300)*'01_Supuestos'!$F$11*($H300-'01_Supuestos'!$F$9))*'01_Supuestos'!$F$12)-(('01_Supuestos'!L31*$I300)*'01_Supuestos'!$F$11*$K300)-(IF(('01_Supuestos'!L31*$I300)&gt;0,'01_Supuestos'!$F$15,0)))-((('01_Supuestos'!L31*$I300)*'01_Supuestos'!$F$11*($H300-'01_Supuestos'!$F$9))*'01_Supuestos'!$F$18)-($J300*'01_Supuestos'!L32)-(IF('01_Supuestos'!L30=MAX('01_Supuestos'!$C$30:$M$30),'01_Supuestos'!$F$19,0))-(MAX(0,(((('01_Supuestos'!L31*$I300)*'01_Supuestos'!$F$11*($H300-'01_Supuestos'!$F$9))-((('01_Supuestos'!L31*$I300)*'01_Supuestos'!$F$11*($H300-'01_Supuestos'!$F$9))*'01_Supuestos'!$F$12)-(('01_Supuestos'!L31*$I300)*'01_Supuestos'!$F$11*$K300)-(IF(('01_Supuestos'!L31*$I300)&gt;0,'01_Supuestos'!$F$15,0)))-($J300*'01_Supuestos'!L33)))*'01_Supuestos'!$F$16)</f>
        <v/>
      </c>
      <c r="AD300" s="109">
        <f>((('01_Supuestos'!M31*$I300)*'01_Supuestos'!$F$11*($H300-'01_Supuestos'!$F$9))-((('01_Supuestos'!M31*$I300)*'01_Supuestos'!$F$11*($H300-'01_Supuestos'!$F$9))*'01_Supuestos'!$F$12)-(('01_Supuestos'!M31*$I300)*'01_Supuestos'!$F$11*$K300)-(IF(('01_Supuestos'!M31*$I300)&gt;0,'01_Supuestos'!$F$15,0)))-((('01_Supuestos'!M31*$I300)*'01_Supuestos'!$F$11*($H300-'01_Supuestos'!$F$9))*'01_Supuestos'!$F$18)-($J300*'01_Supuestos'!M32)-(IF('01_Supuestos'!M30=MAX('01_Supuestos'!$C$30:$M$30),'01_Supuestos'!$F$19,0))-(MAX(0,(((('01_Supuestos'!M31*$I300)*'01_Supuestos'!$F$11*($H300-'01_Supuestos'!$F$9))-((('01_Supuestos'!M31*$I300)*'01_Supuestos'!$F$11*($H300-'01_Supuestos'!$F$9))*'01_Supuestos'!$F$12)-(('01_Supuestos'!M31*$I300)*'01_Supuestos'!$F$11*$K300)-(IF(('01_Supuestos'!M31*$I300)&gt;0,'01_Supuestos'!$F$15,0)))-($J300*'01_Supuestos'!M33)))*'01_Supuestos'!$F$16)</f>
        <v/>
      </c>
      <c r="AE300" s="109">
        <f>0</f>
        <v/>
      </c>
      <c r="AF300" s="109">
        <f>IF(S300&gt;R300,"Appraisal+Decision",IF(S300&lt;R300,"Develop Now","Indiferente"))</f>
        <v/>
      </c>
    </row>
    <row r="301">
      <c r="A301" t="n">
        <v>271</v>
      </c>
      <c r="B301" s="53">
        <f>RAND()</f>
        <v/>
      </c>
      <c r="C301" s="53">
        <f>RAND()</f>
        <v/>
      </c>
      <c r="D301" s="53">
        <f>RAND()</f>
        <v/>
      </c>
      <c r="E301" s="53">
        <f>RAND()</f>
        <v/>
      </c>
      <c r="F301" s="53">
        <f>RAND()</f>
        <v/>
      </c>
      <c r="G301" s="53">
        <f>RAND()</f>
        <v/>
      </c>
      <c r="H301" s="109">
        <f>IF(B301&lt;($B$11-$B$10)/($B$12-$B$10), $B$10+SQRT(B301*($B$11-$B$10)*($B$12-$B$10)), $B$12-SQRT((1-B301)*($B$12-$B$11)*($B$12-$B$10)))</f>
        <v/>
      </c>
      <c r="I301" s="53">
        <f>MAX(0.1,NORMINV(C301,$B$13,$B$14))</f>
        <v/>
      </c>
      <c r="J301" s="109">
        <f>'01_Supuestos'!$F$13*MAX(0.65,NORMINV(D301,1,$B$15))</f>
        <v/>
      </c>
      <c r="K301" s="109">
        <f>'01_Supuestos'!$F$14*MAX(0.6,NORMINV(E301,1,$B$16))</f>
        <v/>
      </c>
      <c r="L301" s="109">
        <f>--(F301&lt;=$B$5)</f>
        <v/>
      </c>
      <c r="M301" s="109">
        <f>IF(L301=1, IF(G301&lt;=$B$6, "+", "-"), IF(G301&lt;=(1-$B$7), "+", "-"))</f>
        <v/>
      </c>
      <c r="N301" s="110">
        <f>IF(M301="+",'05_Bayes_Arbol'!$B$16,'05_Bayes_Arbol'!$B$17)</f>
        <v/>
      </c>
      <c r="O301" s="109">
        <f>SUMPRODUCT(T301:AD301,'01_Supuestos'!$C$34:$M$34)</f>
        <v/>
      </c>
      <c r="P301" s="109">
        <f>N301*O301 + (1-N301)*$B$9</f>
        <v/>
      </c>
      <c r="Q301" s="109">
        <f>--(P301&gt;0)</f>
        <v/>
      </c>
      <c r="R301" s="109">
        <f>IF(L301=1,O301,$B$9)</f>
        <v/>
      </c>
      <c r="S301" s="109">
        <f>-$B$8 + IF(Q301=1, IF(L301=1,O301,$B$9), 0)</f>
        <v/>
      </c>
      <c r="T301" s="109">
        <f>((('01_Supuestos'!C31*$I301)*'01_Supuestos'!$F$11*($H301-'01_Supuestos'!$F$9))-((('01_Supuestos'!C31*$I301)*'01_Supuestos'!$F$11*($H301-'01_Supuestos'!$F$9))*'01_Supuestos'!$F$12)-(('01_Supuestos'!C31*$I301)*'01_Supuestos'!$F$11*$K301)-(IF(('01_Supuestos'!C31*$I301)&gt;0,'01_Supuestos'!$F$15,0)))-((('01_Supuestos'!C31*$I301)*'01_Supuestos'!$F$11*($H301-'01_Supuestos'!$F$9))*'01_Supuestos'!$F$18)-($J301*'01_Supuestos'!C32)-(IF('01_Supuestos'!C30=MAX('01_Supuestos'!$C$30:$M$30),'01_Supuestos'!$F$19,0))-(MAX(0,(((('01_Supuestos'!C31*$I301)*'01_Supuestos'!$F$11*($H301-'01_Supuestos'!$F$9))-((('01_Supuestos'!C31*$I301)*'01_Supuestos'!$F$11*($H301-'01_Supuestos'!$F$9))*'01_Supuestos'!$F$12)-(('01_Supuestos'!C31*$I301)*'01_Supuestos'!$F$11*$K301)-(IF(('01_Supuestos'!C31*$I301)&gt;0,'01_Supuestos'!$F$15,0)))-($J301*'01_Supuestos'!C33)))*'01_Supuestos'!$F$16)</f>
        <v/>
      </c>
      <c r="U301" s="109">
        <f>((('01_Supuestos'!D31*$I301)*'01_Supuestos'!$F$11*($H301-'01_Supuestos'!$F$9))-((('01_Supuestos'!D31*$I301)*'01_Supuestos'!$F$11*($H301-'01_Supuestos'!$F$9))*'01_Supuestos'!$F$12)-(('01_Supuestos'!D31*$I301)*'01_Supuestos'!$F$11*$K301)-(IF(('01_Supuestos'!D31*$I301)&gt;0,'01_Supuestos'!$F$15,0)))-((('01_Supuestos'!D31*$I301)*'01_Supuestos'!$F$11*($H301-'01_Supuestos'!$F$9))*'01_Supuestos'!$F$18)-($J301*'01_Supuestos'!D32)-(IF('01_Supuestos'!D30=MAX('01_Supuestos'!$C$30:$M$30),'01_Supuestos'!$F$19,0))-(MAX(0,(((('01_Supuestos'!D31*$I301)*'01_Supuestos'!$F$11*($H301-'01_Supuestos'!$F$9))-((('01_Supuestos'!D31*$I301)*'01_Supuestos'!$F$11*($H301-'01_Supuestos'!$F$9))*'01_Supuestos'!$F$12)-(('01_Supuestos'!D31*$I301)*'01_Supuestos'!$F$11*$K301)-(IF(('01_Supuestos'!D31*$I301)&gt;0,'01_Supuestos'!$F$15,0)))-($J301*'01_Supuestos'!D33)))*'01_Supuestos'!$F$16)</f>
        <v/>
      </c>
      <c r="V301" s="109">
        <f>((('01_Supuestos'!E31*$I301)*'01_Supuestos'!$F$11*($H301-'01_Supuestos'!$F$9))-((('01_Supuestos'!E31*$I301)*'01_Supuestos'!$F$11*($H301-'01_Supuestos'!$F$9))*'01_Supuestos'!$F$12)-(('01_Supuestos'!E31*$I301)*'01_Supuestos'!$F$11*$K301)-(IF(('01_Supuestos'!E31*$I301)&gt;0,'01_Supuestos'!$F$15,0)))-((('01_Supuestos'!E31*$I301)*'01_Supuestos'!$F$11*($H301-'01_Supuestos'!$F$9))*'01_Supuestos'!$F$18)-($J301*'01_Supuestos'!E32)-(IF('01_Supuestos'!E30=MAX('01_Supuestos'!$C$30:$M$30),'01_Supuestos'!$F$19,0))-(MAX(0,(((('01_Supuestos'!E31*$I301)*'01_Supuestos'!$F$11*($H301-'01_Supuestos'!$F$9))-((('01_Supuestos'!E31*$I301)*'01_Supuestos'!$F$11*($H301-'01_Supuestos'!$F$9))*'01_Supuestos'!$F$12)-(('01_Supuestos'!E31*$I301)*'01_Supuestos'!$F$11*$K301)-(IF(('01_Supuestos'!E31*$I301)&gt;0,'01_Supuestos'!$F$15,0)))-($J301*'01_Supuestos'!E33)))*'01_Supuestos'!$F$16)</f>
        <v/>
      </c>
      <c r="W301" s="109">
        <f>((('01_Supuestos'!F31*$I301)*'01_Supuestos'!$F$11*($H301-'01_Supuestos'!$F$9))-((('01_Supuestos'!F31*$I301)*'01_Supuestos'!$F$11*($H301-'01_Supuestos'!$F$9))*'01_Supuestos'!$F$12)-(('01_Supuestos'!F31*$I301)*'01_Supuestos'!$F$11*$K301)-(IF(('01_Supuestos'!F31*$I301)&gt;0,'01_Supuestos'!$F$15,0)))-((('01_Supuestos'!F31*$I301)*'01_Supuestos'!$F$11*($H301-'01_Supuestos'!$F$9))*'01_Supuestos'!$F$18)-($J301*'01_Supuestos'!F32)-(IF('01_Supuestos'!F30=MAX('01_Supuestos'!$C$30:$M$30),'01_Supuestos'!$F$19,0))-(MAX(0,(((('01_Supuestos'!F31*$I301)*'01_Supuestos'!$F$11*($H301-'01_Supuestos'!$F$9))-((('01_Supuestos'!F31*$I301)*'01_Supuestos'!$F$11*($H301-'01_Supuestos'!$F$9))*'01_Supuestos'!$F$12)-(('01_Supuestos'!F31*$I301)*'01_Supuestos'!$F$11*$K301)-(IF(('01_Supuestos'!F31*$I301)&gt;0,'01_Supuestos'!$F$15,0)))-($J301*'01_Supuestos'!F33)))*'01_Supuestos'!$F$16)</f>
        <v/>
      </c>
      <c r="X301" s="109">
        <f>((('01_Supuestos'!G31*$I301)*'01_Supuestos'!$F$11*($H301-'01_Supuestos'!$F$9))-((('01_Supuestos'!G31*$I301)*'01_Supuestos'!$F$11*($H301-'01_Supuestos'!$F$9))*'01_Supuestos'!$F$12)-(('01_Supuestos'!G31*$I301)*'01_Supuestos'!$F$11*$K301)-(IF(('01_Supuestos'!G31*$I301)&gt;0,'01_Supuestos'!$F$15,0)))-((('01_Supuestos'!G31*$I301)*'01_Supuestos'!$F$11*($H301-'01_Supuestos'!$F$9))*'01_Supuestos'!$F$18)-($J301*'01_Supuestos'!G32)-(IF('01_Supuestos'!G30=MAX('01_Supuestos'!$C$30:$M$30),'01_Supuestos'!$F$19,0))-(MAX(0,(((('01_Supuestos'!G31*$I301)*'01_Supuestos'!$F$11*($H301-'01_Supuestos'!$F$9))-((('01_Supuestos'!G31*$I301)*'01_Supuestos'!$F$11*($H301-'01_Supuestos'!$F$9))*'01_Supuestos'!$F$12)-(('01_Supuestos'!G31*$I301)*'01_Supuestos'!$F$11*$K301)-(IF(('01_Supuestos'!G31*$I301)&gt;0,'01_Supuestos'!$F$15,0)))-($J301*'01_Supuestos'!G33)))*'01_Supuestos'!$F$16)</f>
        <v/>
      </c>
      <c r="Y301" s="109">
        <f>((('01_Supuestos'!H31*$I301)*'01_Supuestos'!$F$11*($H301-'01_Supuestos'!$F$9))-((('01_Supuestos'!H31*$I301)*'01_Supuestos'!$F$11*($H301-'01_Supuestos'!$F$9))*'01_Supuestos'!$F$12)-(('01_Supuestos'!H31*$I301)*'01_Supuestos'!$F$11*$K301)-(IF(('01_Supuestos'!H31*$I301)&gt;0,'01_Supuestos'!$F$15,0)))-((('01_Supuestos'!H31*$I301)*'01_Supuestos'!$F$11*($H301-'01_Supuestos'!$F$9))*'01_Supuestos'!$F$18)-($J301*'01_Supuestos'!H32)-(IF('01_Supuestos'!H30=MAX('01_Supuestos'!$C$30:$M$30),'01_Supuestos'!$F$19,0))-(MAX(0,(((('01_Supuestos'!H31*$I301)*'01_Supuestos'!$F$11*($H301-'01_Supuestos'!$F$9))-((('01_Supuestos'!H31*$I301)*'01_Supuestos'!$F$11*($H301-'01_Supuestos'!$F$9))*'01_Supuestos'!$F$12)-(('01_Supuestos'!H31*$I301)*'01_Supuestos'!$F$11*$K301)-(IF(('01_Supuestos'!H31*$I301)&gt;0,'01_Supuestos'!$F$15,0)))-($J301*'01_Supuestos'!H33)))*'01_Supuestos'!$F$16)</f>
        <v/>
      </c>
      <c r="Z301" s="109">
        <f>((('01_Supuestos'!I31*$I301)*'01_Supuestos'!$F$11*($H301-'01_Supuestos'!$F$9))-((('01_Supuestos'!I31*$I301)*'01_Supuestos'!$F$11*($H301-'01_Supuestos'!$F$9))*'01_Supuestos'!$F$12)-(('01_Supuestos'!I31*$I301)*'01_Supuestos'!$F$11*$K301)-(IF(('01_Supuestos'!I31*$I301)&gt;0,'01_Supuestos'!$F$15,0)))-((('01_Supuestos'!I31*$I301)*'01_Supuestos'!$F$11*($H301-'01_Supuestos'!$F$9))*'01_Supuestos'!$F$18)-($J301*'01_Supuestos'!I32)-(IF('01_Supuestos'!I30=MAX('01_Supuestos'!$C$30:$M$30),'01_Supuestos'!$F$19,0))-(MAX(0,(((('01_Supuestos'!I31*$I301)*'01_Supuestos'!$F$11*($H301-'01_Supuestos'!$F$9))-((('01_Supuestos'!I31*$I301)*'01_Supuestos'!$F$11*($H301-'01_Supuestos'!$F$9))*'01_Supuestos'!$F$12)-(('01_Supuestos'!I31*$I301)*'01_Supuestos'!$F$11*$K301)-(IF(('01_Supuestos'!I31*$I301)&gt;0,'01_Supuestos'!$F$15,0)))-($J301*'01_Supuestos'!I33)))*'01_Supuestos'!$F$16)</f>
        <v/>
      </c>
      <c r="AA301" s="109">
        <f>((('01_Supuestos'!J31*$I301)*'01_Supuestos'!$F$11*($H301-'01_Supuestos'!$F$9))-((('01_Supuestos'!J31*$I301)*'01_Supuestos'!$F$11*($H301-'01_Supuestos'!$F$9))*'01_Supuestos'!$F$12)-(('01_Supuestos'!J31*$I301)*'01_Supuestos'!$F$11*$K301)-(IF(('01_Supuestos'!J31*$I301)&gt;0,'01_Supuestos'!$F$15,0)))-((('01_Supuestos'!J31*$I301)*'01_Supuestos'!$F$11*($H301-'01_Supuestos'!$F$9))*'01_Supuestos'!$F$18)-($J301*'01_Supuestos'!J32)-(IF('01_Supuestos'!J30=MAX('01_Supuestos'!$C$30:$M$30),'01_Supuestos'!$F$19,0))-(MAX(0,(((('01_Supuestos'!J31*$I301)*'01_Supuestos'!$F$11*($H301-'01_Supuestos'!$F$9))-((('01_Supuestos'!J31*$I301)*'01_Supuestos'!$F$11*($H301-'01_Supuestos'!$F$9))*'01_Supuestos'!$F$12)-(('01_Supuestos'!J31*$I301)*'01_Supuestos'!$F$11*$K301)-(IF(('01_Supuestos'!J31*$I301)&gt;0,'01_Supuestos'!$F$15,0)))-($J301*'01_Supuestos'!J33)))*'01_Supuestos'!$F$16)</f>
        <v/>
      </c>
      <c r="AB301" s="109">
        <f>((('01_Supuestos'!K31*$I301)*'01_Supuestos'!$F$11*($H301-'01_Supuestos'!$F$9))-((('01_Supuestos'!K31*$I301)*'01_Supuestos'!$F$11*($H301-'01_Supuestos'!$F$9))*'01_Supuestos'!$F$12)-(('01_Supuestos'!K31*$I301)*'01_Supuestos'!$F$11*$K301)-(IF(('01_Supuestos'!K31*$I301)&gt;0,'01_Supuestos'!$F$15,0)))-((('01_Supuestos'!K31*$I301)*'01_Supuestos'!$F$11*($H301-'01_Supuestos'!$F$9))*'01_Supuestos'!$F$18)-($J301*'01_Supuestos'!K32)-(IF('01_Supuestos'!K30=MAX('01_Supuestos'!$C$30:$M$30),'01_Supuestos'!$F$19,0))-(MAX(0,(((('01_Supuestos'!K31*$I301)*'01_Supuestos'!$F$11*($H301-'01_Supuestos'!$F$9))-((('01_Supuestos'!K31*$I301)*'01_Supuestos'!$F$11*($H301-'01_Supuestos'!$F$9))*'01_Supuestos'!$F$12)-(('01_Supuestos'!K31*$I301)*'01_Supuestos'!$F$11*$K301)-(IF(('01_Supuestos'!K31*$I301)&gt;0,'01_Supuestos'!$F$15,0)))-($J301*'01_Supuestos'!K33)))*'01_Supuestos'!$F$16)</f>
        <v/>
      </c>
      <c r="AC301" s="109">
        <f>((('01_Supuestos'!L31*$I301)*'01_Supuestos'!$F$11*($H301-'01_Supuestos'!$F$9))-((('01_Supuestos'!L31*$I301)*'01_Supuestos'!$F$11*($H301-'01_Supuestos'!$F$9))*'01_Supuestos'!$F$12)-(('01_Supuestos'!L31*$I301)*'01_Supuestos'!$F$11*$K301)-(IF(('01_Supuestos'!L31*$I301)&gt;0,'01_Supuestos'!$F$15,0)))-((('01_Supuestos'!L31*$I301)*'01_Supuestos'!$F$11*($H301-'01_Supuestos'!$F$9))*'01_Supuestos'!$F$18)-($J301*'01_Supuestos'!L32)-(IF('01_Supuestos'!L30=MAX('01_Supuestos'!$C$30:$M$30),'01_Supuestos'!$F$19,0))-(MAX(0,(((('01_Supuestos'!L31*$I301)*'01_Supuestos'!$F$11*($H301-'01_Supuestos'!$F$9))-((('01_Supuestos'!L31*$I301)*'01_Supuestos'!$F$11*($H301-'01_Supuestos'!$F$9))*'01_Supuestos'!$F$12)-(('01_Supuestos'!L31*$I301)*'01_Supuestos'!$F$11*$K301)-(IF(('01_Supuestos'!L31*$I301)&gt;0,'01_Supuestos'!$F$15,0)))-($J301*'01_Supuestos'!L33)))*'01_Supuestos'!$F$16)</f>
        <v/>
      </c>
      <c r="AD301" s="109">
        <f>((('01_Supuestos'!M31*$I301)*'01_Supuestos'!$F$11*($H301-'01_Supuestos'!$F$9))-((('01_Supuestos'!M31*$I301)*'01_Supuestos'!$F$11*($H301-'01_Supuestos'!$F$9))*'01_Supuestos'!$F$12)-(('01_Supuestos'!M31*$I301)*'01_Supuestos'!$F$11*$K301)-(IF(('01_Supuestos'!M31*$I301)&gt;0,'01_Supuestos'!$F$15,0)))-((('01_Supuestos'!M31*$I301)*'01_Supuestos'!$F$11*($H301-'01_Supuestos'!$F$9))*'01_Supuestos'!$F$18)-($J301*'01_Supuestos'!M32)-(IF('01_Supuestos'!M30=MAX('01_Supuestos'!$C$30:$M$30),'01_Supuestos'!$F$19,0))-(MAX(0,(((('01_Supuestos'!M31*$I301)*'01_Supuestos'!$F$11*($H301-'01_Supuestos'!$F$9))-((('01_Supuestos'!M31*$I301)*'01_Supuestos'!$F$11*($H301-'01_Supuestos'!$F$9))*'01_Supuestos'!$F$12)-(('01_Supuestos'!M31*$I301)*'01_Supuestos'!$F$11*$K301)-(IF(('01_Supuestos'!M31*$I301)&gt;0,'01_Supuestos'!$F$15,0)))-($J301*'01_Supuestos'!M33)))*'01_Supuestos'!$F$16)</f>
        <v/>
      </c>
      <c r="AE301" s="109">
        <f>0</f>
        <v/>
      </c>
      <c r="AF301" s="109">
        <f>IF(S301&gt;R301,"Appraisal+Decision",IF(S301&lt;R301,"Develop Now","Indiferente"))</f>
        <v/>
      </c>
    </row>
    <row r="302">
      <c r="A302" t="n">
        <v>272</v>
      </c>
      <c r="B302" s="53">
        <f>RAND()</f>
        <v/>
      </c>
      <c r="C302" s="53">
        <f>RAND()</f>
        <v/>
      </c>
      <c r="D302" s="53">
        <f>RAND()</f>
        <v/>
      </c>
      <c r="E302" s="53">
        <f>RAND()</f>
        <v/>
      </c>
      <c r="F302" s="53">
        <f>RAND()</f>
        <v/>
      </c>
      <c r="G302" s="53">
        <f>RAND()</f>
        <v/>
      </c>
      <c r="H302" s="109">
        <f>IF(B302&lt;($B$11-$B$10)/($B$12-$B$10), $B$10+SQRT(B302*($B$11-$B$10)*($B$12-$B$10)), $B$12-SQRT((1-B302)*($B$12-$B$11)*($B$12-$B$10)))</f>
        <v/>
      </c>
      <c r="I302" s="53">
        <f>MAX(0.1,NORMINV(C302,$B$13,$B$14))</f>
        <v/>
      </c>
      <c r="J302" s="109">
        <f>'01_Supuestos'!$F$13*MAX(0.65,NORMINV(D302,1,$B$15))</f>
        <v/>
      </c>
      <c r="K302" s="109">
        <f>'01_Supuestos'!$F$14*MAX(0.6,NORMINV(E302,1,$B$16))</f>
        <v/>
      </c>
      <c r="L302" s="109">
        <f>--(F302&lt;=$B$5)</f>
        <v/>
      </c>
      <c r="M302" s="109">
        <f>IF(L302=1, IF(G302&lt;=$B$6, "+", "-"), IF(G302&lt;=(1-$B$7), "+", "-"))</f>
        <v/>
      </c>
      <c r="N302" s="110">
        <f>IF(M302="+",'05_Bayes_Arbol'!$B$16,'05_Bayes_Arbol'!$B$17)</f>
        <v/>
      </c>
      <c r="O302" s="109">
        <f>SUMPRODUCT(T302:AD302,'01_Supuestos'!$C$34:$M$34)</f>
        <v/>
      </c>
      <c r="P302" s="109">
        <f>N302*O302 + (1-N302)*$B$9</f>
        <v/>
      </c>
      <c r="Q302" s="109">
        <f>--(P302&gt;0)</f>
        <v/>
      </c>
      <c r="R302" s="109">
        <f>IF(L302=1,O302,$B$9)</f>
        <v/>
      </c>
      <c r="S302" s="109">
        <f>-$B$8 + IF(Q302=1, IF(L302=1,O302,$B$9), 0)</f>
        <v/>
      </c>
      <c r="T302" s="109">
        <f>((('01_Supuestos'!C31*$I302)*'01_Supuestos'!$F$11*($H302-'01_Supuestos'!$F$9))-((('01_Supuestos'!C31*$I302)*'01_Supuestos'!$F$11*($H302-'01_Supuestos'!$F$9))*'01_Supuestos'!$F$12)-(('01_Supuestos'!C31*$I302)*'01_Supuestos'!$F$11*$K302)-(IF(('01_Supuestos'!C31*$I302)&gt;0,'01_Supuestos'!$F$15,0)))-((('01_Supuestos'!C31*$I302)*'01_Supuestos'!$F$11*($H302-'01_Supuestos'!$F$9))*'01_Supuestos'!$F$18)-($J302*'01_Supuestos'!C32)-(IF('01_Supuestos'!C30=MAX('01_Supuestos'!$C$30:$M$30),'01_Supuestos'!$F$19,0))-(MAX(0,(((('01_Supuestos'!C31*$I302)*'01_Supuestos'!$F$11*($H302-'01_Supuestos'!$F$9))-((('01_Supuestos'!C31*$I302)*'01_Supuestos'!$F$11*($H302-'01_Supuestos'!$F$9))*'01_Supuestos'!$F$12)-(('01_Supuestos'!C31*$I302)*'01_Supuestos'!$F$11*$K302)-(IF(('01_Supuestos'!C31*$I302)&gt;0,'01_Supuestos'!$F$15,0)))-($J302*'01_Supuestos'!C33)))*'01_Supuestos'!$F$16)</f>
        <v/>
      </c>
      <c r="U302" s="109">
        <f>((('01_Supuestos'!D31*$I302)*'01_Supuestos'!$F$11*($H302-'01_Supuestos'!$F$9))-((('01_Supuestos'!D31*$I302)*'01_Supuestos'!$F$11*($H302-'01_Supuestos'!$F$9))*'01_Supuestos'!$F$12)-(('01_Supuestos'!D31*$I302)*'01_Supuestos'!$F$11*$K302)-(IF(('01_Supuestos'!D31*$I302)&gt;0,'01_Supuestos'!$F$15,0)))-((('01_Supuestos'!D31*$I302)*'01_Supuestos'!$F$11*($H302-'01_Supuestos'!$F$9))*'01_Supuestos'!$F$18)-($J302*'01_Supuestos'!D32)-(IF('01_Supuestos'!D30=MAX('01_Supuestos'!$C$30:$M$30),'01_Supuestos'!$F$19,0))-(MAX(0,(((('01_Supuestos'!D31*$I302)*'01_Supuestos'!$F$11*($H302-'01_Supuestos'!$F$9))-((('01_Supuestos'!D31*$I302)*'01_Supuestos'!$F$11*($H302-'01_Supuestos'!$F$9))*'01_Supuestos'!$F$12)-(('01_Supuestos'!D31*$I302)*'01_Supuestos'!$F$11*$K302)-(IF(('01_Supuestos'!D31*$I302)&gt;0,'01_Supuestos'!$F$15,0)))-($J302*'01_Supuestos'!D33)))*'01_Supuestos'!$F$16)</f>
        <v/>
      </c>
      <c r="V302" s="109">
        <f>((('01_Supuestos'!E31*$I302)*'01_Supuestos'!$F$11*($H302-'01_Supuestos'!$F$9))-((('01_Supuestos'!E31*$I302)*'01_Supuestos'!$F$11*($H302-'01_Supuestos'!$F$9))*'01_Supuestos'!$F$12)-(('01_Supuestos'!E31*$I302)*'01_Supuestos'!$F$11*$K302)-(IF(('01_Supuestos'!E31*$I302)&gt;0,'01_Supuestos'!$F$15,0)))-((('01_Supuestos'!E31*$I302)*'01_Supuestos'!$F$11*($H302-'01_Supuestos'!$F$9))*'01_Supuestos'!$F$18)-($J302*'01_Supuestos'!E32)-(IF('01_Supuestos'!E30=MAX('01_Supuestos'!$C$30:$M$30),'01_Supuestos'!$F$19,0))-(MAX(0,(((('01_Supuestos'!E31*$I302)*'01_Supuestos'!$F$11*($H302-'01_Supuestos'!$F$9))-((('01_Supuestos'!E31*$I302)*'01_Supuestos'!$F$11*($H302-'01_Supuestos'!$F$9))*'01_Supuestos'!$F$12)-(('01_Supuestos'!E31*$I302)*'01_Supuestos'!$F$11*$K302)-(IF(('01_Supuestos'!E31*$I302)&gt;0,'01_Supuestos'!$F$15,0)))-($J302*'01_Supuestos'!E33)))*'01_Supuestos'!$F$16)</f>
        <v/>
      </c>
      <c r="W302" s="109">
        <f>((('01_Supuestos'!F31*$I302)*'01_Supuestos'!$F$11*($H302-'01_Supuestos'!$F$9))-((('01_Supuestos'!F31*$I302)*'01_Supuestos'!$F$11*($H302-'01_Supuestos'!$F$9))*'01_Supuestos'!$F$12)-(('01_Supuestos'!F31*$I302)*'01_Supuestos'!$F$11*$K302)-(IF(('01_Supuestos'!F31*$I302)&gt;0,'01_Supuestos'!$F$15,0)))-((('01_Supuestos'!F31*$I302)*'01_Supuestos'!$F$11*($H302-'01_Supuestos'!$F$9))*'01_Supuestos'!$F$18)-($J302*'01_Supuestos'!F32)-(IF('01_Supuestos'!F30=MAX('01_Supuestos'!$C$30:$M$30),'01_Supuestos'!$F$19,0))-(MAX(0,(((('01_Supuestos'!F31*$I302)*'01_Supuestos'!$F$11*($H302-'01_Supuestos'!$F$9))-((('01_Supuestos'!F31*$I302)*'01_Supuestos'!$F$11*($H302-'01_Supuestos'!$F$9))*'01_Supuestos'!$F$12)-(('01_Supuestos'!F31*$I302)*'01_Supuestos'!$F$11*$K302)-(IF(('01_Supuestos'!F31*$I302)&gt;0,'01_Supuestos'!$F$15,0)))-($J302*'01_Supuestos'!F33)))*'01_Supuestos'!$F$16)</f>
        <v/>
      </c>
      <c r="X302" s="109">
        <f>((('01_Supuestos'!G31*$I302)*'01_Supuestos'!$F$11*($H302-'01_Supuestos'!$F$9))-((('01_Supuestos'!G31*$I302)*'01_Supuestos'!$F$11*($H302-'01_Supuestos'!$F$9))*'01_Supuestos'!$F$12)-(('01_Supuestos'!G31*$I302)*'01_Supuestos'!$F$11*$K302)-(IF(('01_Supuestos'!G31*$I302)&gt;0,'01_Supuestos'!$F$15,0)))-((('01_Supuestos'!G31*$I302)*'01_Supuestos'!$F$11*($H302-'01_Supuestos'!$F$9))*'01_Supuestos'!$F$18)-($J302*'01_Supuestos'!G32)-(IF('01_Supuestos'!G30=MAX('01_Supuestos'!$C$30:$M$30),'01_Supuestos'!$F$19,0))-(MAX(0,(((('01_Supuestos'!G31*$I302)*'01_Supuestos'!$F$11*($H302-'01_Supuestos'!$F$9))-((('01_Supuestos'!G31*$I302)*'01_Supuestos'!$F$11*($H302-'01_Supuestos'!$F$9))*'01_Supuestos'!$F$12)-(('01_Supuestos'!G31*$I302)*'01_Supuestos'!$F$11*$K302)-(IF(('01_Supuestos'!G31*$I302)&gt;0,'01_Supuestos'!$F$15,0)))-($J302*'01_Supuestos'!G33)))*'01_Supuestos'!$F$16)</f>
        <v/>
      </c>
      <c r="Y302" s="109">
        <f>((('01_Supuestos'!H31*$I302)*'01_Supuestos'!$F$11*($H302-'01_Supuestos'!$F$9))-((('01_Supuestos'!H31*$I302)*'01_Supuestos'!$F$11*($H302-'01_Supuestos'!$F$9))*'01_Supuestos'!$F$12)-(('01_Supuestos'!H31*$I302)*'01_Supuestos'!$F$11*$K302)-(IF(('01_Supuestos'!H31*$I302)&gt;0,'01_Supuestos'!$F$15,0)))-((('01_Supuestos'!H31*$I302)*'01_Supuestos'!$F$11*($H302-'01_Supuestos'!$F$9))*'01_Supuestos'!$F$18)-($J302*'01_Supuestos'!H32)-(IF('01_Supuestos'!H30=MAX('01_Supuestos'!$C$30:$M$30),'01_Supuestos'!$F$19,0))-(MAX(0,(((('01_Supuestos'!H31*$I302)*'01_Supuestos'!$F$11*($H302-'01_Supuestos'!$F$9))-((('01_Supuestos'!H31*$I302)*'01_Supuestos'!$F$11*($H302-'01_Supuestos'!$F$9))*'01_Supuestos'!$F$12)-(('01_Supuestos'!H31*$I302)*'01_Supuestos'!$F$11*$K302)-(IF(('01_Supuestos'!H31*$I302)&gt;0,'01_Supuestos'!$F$15,0)))-($J302*'01_Supuestos'!H33)))*'01_Supuestos'!$F$16)</f>
        <v/>
      </c>
      <c r="Z302" s="109">
        <f>((('01_Supuestos'!I31*$I302)*'01_Supuestos'!$F$11*($H302-'01_Supuestos'!$F$9))-((('01_Supuestos'!I31*$I302)*'01_Supuestos'!$F$11*($H302-'01_Supuestos'!$F$9))*'01_Supuestos'!$F$12)-(('01_Supuestos'!I31*$I302)*'01_Supuestos'!$F$11*$K302)-(IF(('01_Supuestos'!I31*$I302)&gt;0,'01_Supuestos'!$F$15,0)))-((('01_Supuestos'!I31*$I302)*'01_Supuestos'!$F$11*($H302-'01_Supuestos'!$F$9))*'01_Supuestos'!$F$18)-($J302*'01_Supuestos'!I32)-(IF('01_Supuestos'!I30=MAX('01_Supuestos'!$C$30:$M$30),'01_Supuestos'!$F$19,0))-(MAX(0,(((('01_Supuestos'!I31*$I302)*'01_Supuestos'!$F$11*($H302-'01_Supuestos'!$F$9))-((('01_Supuestos'!I31*$I302)*'01_Supuestos'!$F$11*($H302-'01_Supuestos'!$F$9))*'01_Supuestos'!$F$12)-(('01_Supuestos'!I31*$I302)*'01_Supuestos'!$F$11*$K302)-(IF(('01_Supuestos'!I31*$I302)&gt;0,'01_Supuestos'!$F$15,0)))-($J302*'01_Supuestos'!I33)))*'01_Supuestos'!$F$16)</f>
        <v/>
      </c>
      <c r="AA302" s="109">
        <f>((('01_Supuestos'!J31*$I302)*'01_Supuestos'!$F$11*($H302-'01_Supuestos'!$F$9))-((('01_Supuestos'!J31*$I302)*'01_Supuestos'!$F$11*($H302-'01_Supuestos'!$F$9))*'01_Supuestos'!$F$12)-(('01_Supuestos'!J31*$I302)*'01_Supuestos'!$F$11*$K302)-(IF(('01_Supuestos'!J31*$I302)&gt;0,'01_Supuestos'!$F$15,0)))-((('01_Supuestos'!J31*$I302)*'01_Supuestos'!$F$11*($H302-'01_Supuestos'!$F$9))*'01_Supuestos'!$F$18)-($J302*'01_Supuestos'!J32)-(IF('01_Supuestos'!J30=MAX('01_Supuestos'!$C$30:$M$30),'01_Supuestos'!$F$19,0))-(MAX(0,(((('01_Supuestos'!J31*$I302)*'01_Supuestos'!$F$11*($H302-'01_Supuestos'!$F$9))-((('01_Supuestos'!J31*$I302)*'01_Supuestos'!$F$11*($H302-'01_Supuestos'!$F$9))*'01_Supuestos'!$F$12)-(('01_Supuestos'!J31*$I302)*'01_Supuestos'!$F$11*$K302)-(IF(('01_Supuestos'!J31*$I302)&gt;0,'01_Supuestos'!$F$15,0)))-($J302*'01_Supuestos'!J33)))*'01_Supuestos'!$F$16)</f>
        <v/>
      </c>
      <c r="AB302" s="109">
        <f>((('01_Supuestos'!K31*$I302)*'01_Supuestos'!$F$11*($H302-'01_Supuestos'!$F$9))-((('01_Supuestos'!K31*$I302)*'01_Supuestos'!$F$11*($H302-'01_Supuestos'!$F$9))*'01_Supuestos'!$F$12)-(('01_Supuestos'!K31*$I302)*'01_Supuestos'!$F$11*$K302)-(IF(('01_Supuestos'!K31*$I302)&gt;0,'01_Supuestos'!$F$15,0)))-((('01_Supuestos'!K31*$I302)*'01_Supuestos'!$F$11*($H302-'01_Supuestos'!$F$9))*'01_Supuestos'!$F$18)-($J302*'01_Supuestos'!K32)-(IF('01_Supuestos'!K30=MAX('01_Supuestos'!$C$30:$M$30),'01_Supuestos'!$F$19,0))-(MAX(0,(((('01_Supuestos'!K31*$I302)*'01_Supuestos'!$F$11*($H302-'01_Supuestos'!$F$9))-((('01_Supuestos'!K31*$I302)*'01_Supuestos'!$F$11*($H302-'01_Supuestos'!$F$9))*'01_Supuestos'!$F$12)-(('01_Supuestos'!K31*$I302)*'01_Supuestos'!$F$11*$K302)-(IF(('01_Supuestos'!K31*$I302)&gt;0,'01_Supuestos'!$F$15,0)))-($J302*'01_Supuestos'!K33)))*'01_Supuestos'!$F$16)</f>
        <v/>
      </c>
      <c r="AC302" s="109">
        <f>((('01_Supuestos'!L31*$I302)*'01_Supuestos'!$F$11*($H302-'01_Supuestos'!$F$9))-((('01_Supuestos'!L31*$I302)*'01_Supuestos'!$F$11*($H302-'01_Supuestos'!$F$9))*'01_Supuestos'!$F$12)-(('01_Supuestos'!L31*$I302)*'01_Supuestos'!$F$11*$K302)-(IF(('01_Supuestos'!L31*$I302)&gt;0,'01_Supuestos'!$F$15,0)))-((('01_Supuestos'!L31*$I302)*'01_Supuestos'!$F$11*($H302-'01_Supuestos'!$F$9))*'01_Supuestos'!$F$18)-($J302*'01_Supuestos'!L32)-(IF('01_Supuestos'!L30=MAX('01_Supuestos'!$C$30:$M$30),'01_Supuestos'!$F$19,0))-(MAX(0,(((('01_Supuestos'!L31*$I302)*'01_Supuestos'!$F$11*($H302-'01_Supuestos'!$F$9))-((('01_Supuestos'!L31*$I302)*'01_Supuestos'!$F$11*($H302-'01_Supuestos'!$F$9))*'01_Supuestos'!$F$12)-(('01_Supuestos'!L31*$I302)*'01_Supuestos'!$F$11*$K302)-(IF(('01_Supuestos'!L31*$I302)&gt;0,'01_Supuestos'!$F$15,0)))-($J302*'01_Supuestos'!L33)))*'01_Supuestos'!$F$16)</f>
        <v/>
      </c>
      <c r="AD302" s="109">
        <f>((('01_Supuestos'!M31*$I302)*'01_Supuestos'!$F$11*($H302-'01_Supuestos'!$F$9))-((('01_Supuestos'!M31*$I302)*'01_Supuestos'!$F$11*($H302-'01_Supuestos'!$F$9))*'01_Supuestos'!$F$12)-(('01_Supuestos'!M31*$I302)*'01_Supuestos'!$F$11*$K302)-(IF(('01_Supuestos'!M31*$I302)&gt;0,'01_Supuestos'!$F$15,0)))-((('01_Supuestos'!M31*$I302)*'01_Supuestos'!$F$11*($H302-'01_Supuestos'!$F$9))*'01_Supuestos'!$F$18)-($J302*'01_Supuestos'!M32)-(IF('01_Supuestos'!M30=MAX('01_Supuestos'!$C$30:$M$30),'01_Supuestos'!$F$19,0))-(MAX(0,(((('01_Supuestos'!M31*$I302)*'01_Supuestos'!$F$11*($H302-'01_Supuestos'!$F$9))-((('01_Supuestos'!M31*$I302)*'01_Supuestos'!$F$11*($H302-'01_Supuestos'!$F$9))*'01_Supuestos'!$F$12)-(('01_Supuestos'!M31*$I302)*'01_Supuestos'!$F$11*$K302)-(IF(('01_Supuestos'!M31*$I302)&gt;0,'01_Supuestos'!$F$15,0)))-($J302*'01_Supuestos'!M33)))*'01_Supuestos'!$F$16)</f>
        <v/>
      </c>
      <c r="AE302" s="109">
        <f>0</f>
        <v/>
      </c>
      <c r="AF302" s="109">
        <f>IF(S302&gt;R302,"Appraisal+Decision",IF(S302&lt;R302,"Develop Now","Indiferente"))</f>
        <v/>
      </c>
    </row>
    <row r="303">
      <c r="A303" t="n">
        <v>273</v>
      </c>
      <c r="B303" s="53">
        <f>RAND()</f>
        <v/>
      </c>
      <c r="C303" s="53">
        <f>RAND()</f>
        <v/>
      </c>
      <c r="D303" s="53">
        <f>RAND()</f>
        <v/>
      </c>
      <c r="E303" s="53">
        <f>RAND()</f>
        <v/>
      </c>
      <c r="F303" s="53">
        <f>RAND()</f>
        <v/>
      </c>
      <c r="G303" s="53">
        <f>RAND()</f>
        <v/>
      </c>
      <c r="H303" s="109">
        <f>IF(B303&lt;($B$11-$B$10)/($B$12-$B$10), $B$10+SQRT(B303*($B$11-$B$10)*($B$12-$B$10)), $B$12-SQRT((1-B303)*($B$12-$B$11)*($B$12-$B$10)))</f>
        <v/>
      </c>
      <c r="I303" s="53">
        <f>MAX(0.1,NORMINV(C303,$B$13,$B$14))</f>
        <v/>
      </c>
      <c r="J303" s="109">
        <f>'01_Supuestos'!$F$13*MAX(0.65,NORMINV(D303,1,$B$15))</f>
        <v/>
      </c>
      <c r="K303" s="109">
        <f>'01_Supuestos'!$F$14*MAX(0.6,NORMINV(E303,1,$B$16))</f>
        <v/>
      </c>
      <c r="L303" s="109">
        <f>--(F303&lt;=$B$5)</f>
        <v/>
      </c>
      <c r="M303" s="109">
        <f>IF(L303=1, IF(G303&lt;=$B$6, "+", "-"), IF(G303&lt;=(1-$B$7), "+", "-"))</f>
        <v/>
      </c>
      <c r="N303" s="110">
        <f>IF(M303="+",'05_Bayes_Arbol'!$B$16,'05_Bayes_Arbol'!$B$17)</f>
        <v/>
      </c>
      <c r="O303" s="109">
        <f>SUMPRODUCT(T303:AD303,'01_Supuestos'!$C$34:$M$34)</f>
        <v/>
      </c>
      <c r="P303" s="109">
        <f>N303*O303 + (1-N303)*$B$9</f>
        <v/>
      </c>
      <c r="Q303" s="109">
        <f>--(P303&gt;0)</f>
        <v/>
      </c>
      <c r="R303" s="109">
        <f>IF(L303=1,O303,$B$9)</f>
        <v/>
      </c>
      <c r="S303" s="109">
        <f>-$B$8 + IF(Q303=1, IF(L303=1,O303,$B$9), 0)</f>
        <v/>
      </c>
      <c r="T303" s="109">
        <f>((('01_Supuestos'!C31*$I303)*'01_Supuestos'!$F$11*($H303-'01_Supuestos'!$F$9))-((('01_Supuestos'!C31*$I303)*'01_Supuestos'!$F$11*($H303-'01_Supuestos'!$F$9))*'01_Supuestos'!$F$12)-(('01_Supuestos'!C31*$I303)*'01_Supuestos'!$F$11*$K303)-(IF(('01_Supuestos'!C31*$I303)&gt;0,'01_Supuestos'!$F$15,0)))-((('01_Supuestos'!C31*$I303)*'01_Supuestos'!$F$11*($H303-'01_Supuestos'!$F$9))*'01_Supuestos'!$F$18)-($J303*'01_Supuestos'!C32)-(IF('01_Supuestos'!C30=MAX('01_Supuestos'!$C$30:$M$30),'01_Supuestos'!$F$19,0))-(MAX(0,(((('01_Supuestos'!C31*$I303)*'01_Supuestos'!$F$11*($H303-'01_Supuestos'!$F$9))-((('01_Supuestos'!C31*$I303)*'01_Supuestos'!$F$11*($H303-'01_Supuestos'!$F$9))*'01_Supuestos'!$F$12)-(('01_Supuestos'!C31*$I303)*'01_Supuestos'!$F$11*$K303)-(IF(('01_Supuestos'!C31*$I303)&gt;0,'01_Supuestos'!$F$15,0)))-($J303*'01_Supuestos'!C33)))*'01_Supuestos'!$F$16)</f>
        <v/>
      </c>
      <c r="U303" s="109">
        <f>((('01_Supuestos'!D31*$I303)*'01_Supuestos'!$F$11*($H303-'01_Supuestos'!$F$9))-((('01_Supuestos'!D31*$I303)*'01_Supuestos'!$F$11*($H303-'01_Supuestos'!$F$9))*'01_Supuestos'!$F$12)-(('01_Supuestos'!D31*$I303)*'01_Supuestos'!$F$11*$K303)-(IF(('01_Supuestos'!D31*$I303)&gt;0,'01_Supuestos'!$F$15,0)))-((('01_Supuestos'!D31*$I303)*'01_Supuestos'!$F$11*($H303-'01_Supuestos'!$F$9))*'01_Supuestos'!$F$18)-($J303*'01_Supuestos'!D32)-(IF('01_Supuestos'!D30=MAX('01_Supuestos'!$C$30:$M$30),'01_Supuestos'!$F$19,0))-(MAX(0,(((('01_Supuestos'!D31*$I303)*'01_Supuestos'!$F$11*($H303-'01_Supuestos'!$F$9))-((('01_Supuestos'!D31*$I303)*'01_Supuestos'!$F$11*($H303-'01_Supuestos'!$F$9))*'01_Supuestos'!$F$12)-(('01_Supuestos'!D31*$I303)*'01_Supuestos'!$F$11*$K303)-(IF(('01_Supuestos'!D31*$I303)&gt;0,'01_Supuestos'!$F$15,0)))-($J303*'01_Supuestos'!D33)))*'01_Supuestos'!$F$16)</f>
        <v/>
      </c>
      <c r="V303" s="109">
        <f>((('01_Supuestos'!E31*$I303)*'01_Supuestos'!$F$11*($H303-'01_Supuestos'!$F$9))-((('01_Supuestos'!E31*$I303)*'01_Supuestos'!$F$11*($H303-'01_Supuestos'!$F$9))*'01_Supuestos'!$F$12)-(('01_Supuestos'!E31*$I303)*'01_Supuestos'!$F$11*$K303)-(IF(('01_Supuestos'!E31*$I303)&gt;0,'01_Supuestos'!$F$15,0)))-((('01_Supuestos'!E31*$I303)*'01_Supuestos'!$F$11*($H303-'01_Supuestos'!$F$9))*'01_Supuestos'!$F$18)-($J303*'01_Supuestos'!E32)-(IF('01_Supuestos'!E30=MAX('01_Supuestos'!$C$30:$M$30),'01_Supuestos'!$F$19,0))-(MAX(0,(((('01_Supuestos'!E31*$I303)*'01_Supuestos'!$F$11*($H303-'01_Supuestos'!$F$9))-((('01_Supuestos'!E31*$I303)*'01_Supuestos'!$F$11*($H303-'01_Supuestos'!$F$9))*'01_Supuestos'!$F$12)-(('01_Supuestos'!E31*$I303)*'01_Supuestos'!$F$11*$K303)-(IF(('01_Supuestos'!E31*$I303)&gt;0,'01_Supuestos'!$F$15,0)))-($J303*'01_Supuestos'!E33)))*'01_Supuestos'!$F$16)</f>
        <v/>
      </c>
      <c r="W303" s="109">
        <f>((('01_Supuestos'!F31*$I303)*'01_Supuestos'!$F$11*($H303-'01_Supuestos'!$F$9))-((('01_Supuestos'!F31*$I303)*'01_Supuestos'!$F$11*($H303-'01_Supuestos'!$F$9))*'01_Supuestos'!$F$12)-(('01_Supuestos'!F31*$I303)*'01_Supuestos'!$F$11*$K303)-(IF(('01_Supuestos'!F31*$I303)&gt;0,'01_Supuestos'!$F$15,0)))-((('01_Supuestos'!F31*$I303)*'01_Supuestos'!$F$11*($H303-'01_Supuestos'!$F$9))*'01_Supuestos'!$F$18)-($J303*'01_Supuestos'!F32)-(IF('01_Supuestos'!F30=MAX('01_Supuestos'!$C$30:$M$30),'01_Supuestos'!$F$19,0))-(MAX(0,(((('01_Supuestos'!F31*$I303)*'01_Supuestos'!$F$11*($H303-'01_Supuestos'!$F$9))-((('01_Supuestos'!F31*$I303)*'01_Supuestos'!$F$11*($H303-'01_Supuestos'!$F$9))*'01_Supuestos'!$F$12)-(('01_Supuestos'!F31*$I303)*'01_Supuestos'!$F$11*$K303)-(IF(('01_Supuestos'!F31*$I303)&gt;0,'01_Supuestos'!$F$15,0)))-($J303*'01_Supuestos'!F33)))*'01_Supuestos'!$F$16)</f>
        <v/>
      </c>
      <c r="X303" s="109">
        <f>((('01_Supuestos'!G31*$I303)*'01_Supuestos'!$F$11*($H303-'01_Supuestos'!$F$9))-((('01_Supuestos'!G31*$I303)*'01_Supuestos'!$F$11*($H303-'01_Supuestos'!$F$9))*'01_Supuestos'!$F$12)-(('01_Supuestos'!G31*$I303)*'01_Supuestos'!$F$11*$K303)-(IF(('01_Supuestos'!G31*$I303)&gt;0,'01_Supuestos'!$F$15,0)))-((('01_Supuestos'!G31*$I303)*'01_Supuestos'!$F$11*($H303-'01_Supuestos'!$F$9))*'01_Supuestos'!$F$18)-($J303*'01_Supuestos'!G32)-(IF('01_Supuestos'!G30=MAX('01_Supuestos'!$C$30:$M$30),'01_Supuestos'!$F$19,0))-(MAX(0,(((('01_Supuestos'!G31*$I303)*'01_Supuestos'!$F$11*($H303-'01_Supuestos'!$F$9))-((('01_Supuestos'!G31*$I303)*'01_Supuestos'!$F$11*($H303-'01_Supuestos'!$F$9))*'01_Supuestos'!$F$12)-(('01_Supuestos'!G31*$I303)*'01_Supuestos'!$F$11*$K303)-(IF(('01_Supuestos'!G31*$I303)&gt;0,'01_Supuestos'!$F$15,0)))-($J303*'01_Supuestos'!G33)))*'01_Supuestos'!$F$16)</f>
        <v/>
      </c>
      <c r="Y303" s="109">
        <f>((('01_Supuestos'!H31*$I303)*'01_Supuestos'!$F$11*($H303-'01_Supuestos'!$F$9))-((('01_Supuestos'!H31*$I303)*'01_Supuestos'!$F$11*($H303-'01_Supuestos'!$F$9))*'01_Supuestos'!$F$12)-(('01_Supuestos'!H31*$I303)*'01_Supuestos'!$F$11*$K303)-(IF(('01_Supuestos'!H31*$I303)&gt;0,'01_Supuestos'!$F$15,0)))-((('01_Supuestos'!H31*$I303)*'01_Supuestos'!$F$11*($H303-'01_Supuestos'!$F$9))*'01_Supuestos'!$F$18)-($J303*'01_Supuestos'!H32)-(IF('01_Supuestos'!H30=MAX('01_Supuestos'!$C$30:$M$30),'01_Supuestos'!$F$19,0))-(MAX(0,(((('01_Supuestos'!H31*$I303)*'01_Supuestos'!$F$11*($H303-'01_Supuestos'!$F$9))-((('01_Supuestos'!H31*$I303)*'01_Supuestos'!$F$11*($H303-'01_Supuestos'!$F$9))*'01_Supuestos'!$F$12)-(('01_Supuestos'!H31*$I303)*'01_Supuestos'!$F$11*$K303)-(IF(('01_Supuestos'!H31*$I303)&gt;0,'01_Supuestos'!$F$15,0)))-($J303*'01_Supuestos'!H33)))*'01_Supuestos'!$F$16)</f>
        <v/>
      </c>
      <c r="Z303" s="109">
        <f>((('01_Supuestos'!I31*$I303)*'01_Supuestos'!$F$11*($H303-'01_Supuestos'!$F$9))-((('01_Supuestos'!I31*$I303)*'01_Supuestos'!$F$11*($H303-'01_Supuestos'!$F$9))*'01_Supuestos'!$F$12)-(('01_Supuestos'!I31*$I303)*'01_Supuestos'!$F$11*$K303)-(IF(('01_Supuestos'!I31*$I303)&gt;0,'01_Supuestos'!$F$15,0)))-((('01_Supuestos'!I31*$I303)*'01_Supuestos'!$F$11*($H303-'01_Supuestos'!$F$9))*'01_Supuestos'!$F$18)-($J303*'01_Supuestos'!I32)-(IF('01_Supuestos'!I30=MAX('01_Supuestos'!$C$30:$M$30),'01_Supuestos'!$F$19,0))-(MAX(0,(((('01_Supuestos'!I31*$I303)*'01_Supuestos'!$F$11*($H303-'01_Supuestos'!$F$9))-((('01_Supuestos'!I31*$I303)*'01_Supuestos'!$F$11*($H303-'01_Supuestos'!$F$9))*'01_Supuestos'!$F$12)-(('01_Supuestos'!I31*$I303)*'01_Supuestos'!$F$11*$K303)-(IF(('01_Supuestos'!I31*$I303)&gt;0,'01_Supuestos'!$F$15,0)))-($J303*'01_Supuestos'!I33)))*'01_Supuestos'!$F$16)</f>
        <v/>
      </c>
      <c r="AA303" s="109">
        <f>((('01_Supuestos'!J31*$I303)*'01_Supuestos'!$F$11*($H303-'01_Supuestos'!$F$9))-((('01_Supuestos'!J31*$I303)*'01_Supuestos'!$F$11*($H303-'01_Supuestos'!$F$9))*'01_Supuestos'!$F$12)-(('01_Supuestos'!J31*$I303)*'01_Supuestos'!$F$11*$K303)-(IF(('01_Supuestos'!J31*$I303)&gt;0,'01_Supuestos'!$F$15,0)))-((('01_Supuestos'!J31*$I303)*'01_Supuestos'!$F$11*($H303-'01_Supuestos'!$F$9))*'01_Supuestos'!$F$18)-($J303*'01_Supuestos'!J32)-(IF('01_Supuestos'!J30=MAX('01_Supuestos'!$C$30:$M$30),'01_Supuestos'!$F$19,0))-(MAX(0,(((('01_Supuestos'!J31*$I303)*'01_Supuestos'!$F$11*($H303-'01_Supuestos'!$F$9))-((('01_Supuestos'!J31*$I303)*'01_Supuestos'!$F$11*($H303-'01_Supuestos'!$F$9))*'01_Supuestos'!$F$12)-(('01_Supuestos'!J31*$I303)*'01_Supuestos'!$F$11*$K303)-(IF(('01_Supuestos'!J31*$I303)&gt;0,'01_Supuestos'!$F$15,0)))-($J303*'01_Supuestos'!J33)))*'01_Supuestos'!$F$16)</f>
        <v/>
      </c>
      <c r="AB303" s="109">
        <f>((('01_Supuestos'!K31*$I303)*'01_Supuestos'!$F$11*($H303-'01_Supuestos'!$F$9))-((('01_Supuestos'!K31*$I303)*'01_Supuestos'!$F$11*($H303-'01_Supuestos'!$F$9))*'01_Supuestos'!$F$12)-(('01_Supuestos'!K31*$I303)*'01_Supuestos'!$F$11*$K303)-(IF(('01_Supuestos'!K31*$I303)&gt;0,'01_Supuestos'!$F$15,0)))-((('01_Supuestos'!K31*$I303)*'01_Supuestos'!$F$11*($H303-'01_Supuestos'!$F$9))*'01_Supuestos'!$F$18)-($J303*'01_Supuestos'!K32)-(IF('01_Supuestos'!K30=MAX('01_Supuestos'!$C$30:$M$30),'01_Supuestos'!$F$19,0))-(MAX(0,(((('01_Supuestos'!K31*$I303)*'01_Supuestos'!$F$11*($H303-'01_Supuestos'!$F$9))-((('01_Supuestos'!K31*$I303)*'01_Supuestos'!$F$11*($H303-'01_Supuestos'!$F$9))*'01_Supuestos'!$F$12)-(('01_Supuestos'!K31*$I303)*'01_Supuestos'!$F$11*$K303)-(IF(('01_Supuestos'!K31*$I303)&gt;0,'01_Supuestos'!$F$15,0)))-($J303*'01_Supuestos'!K33)))*'01_Supuestos'!$F$16)</f>
        <v/>
      </c>
      <c r="AC303" s="109">
        <f>((('01_Supuestos'!L31*$I303)*'01_Supuestos'!$F$11*($H303-'01_Supuestos'!$F$9))-((('01_Supuestos'!L31*$I303)*'01_Supuestos'!$F$11*($H303-'01_Supuestos'!$F$9))*'01_Supuestos'!$F$12)-(('01_Supuestos'!L31*$I303)*'01_Supuestos'!$F$11*$K303)-(IF(('01_Supuestos'!L31*$I303)&gt;0,'01_Supuestos'!$F$15,0)))-((('01_Supuestos'!L31*$I303)*'01_Supuestos'!$F$11*($H303-'01_Supuestos'!$F$9))*'01_Supuestos'!$F$18)-($J303*'01_Supuestos'!L32)-(IF('01_Supuestos'!L30=MAX('01_Supuestos'!$C$30:$M$30),'01_Supuestos'!$F$19,0))-(MAX(0,(((('01_Supuestos'!L31*$I303)*'01_Supuestos'!$F$11*($H303-'01_Supuestos'!$F$9))-((('01_Supuestos'!L31*$I303)*'01_Supuestos'!$F$11*($H303-'01_Supuestos'!$F$9))*'01_Supuestos'!$F$12)-(('01_Supuestos'!L31*$I303)*'01_Supuestos'!$F$11*$K303)-(IF(('01_Supuestos'!L31*$I303)&gt;0,'01_Supuestos'!$F$15,0)))-($J303*'01_Supuestos'!L33)))*'01_Supuestos'!$F$16)</f>
        <v/>
      </c>
      <c r="AD303" s="109">
        <f>((('01_Supuestos'!M31*$I303)*'01_Supuestos'!$F$11*($H303-'01_Supuestos'!$F$9))-((('01_Supuestos'!M31*$I303)*'01_Supuestos'!$F$11*($H303-'01_Supuestos'!$F$9))*'01_Supuestos'!$F$12)-(('01_Supuestos'!M31*$I303)*'01_Supuestos'!$F$11*$K303)-(IF(('01_Supuestos'!M31*$I303)&gt;0,'01_Supuestos'!$F$15,0)))-((('01_Supuestos'!M31*$I303)*'01_Supuestos'!$F$11*($H303-'01_Supuestos'!$F$9))*'01_Supuestos'!$F$18)-($J303*'01_Supuestos'!M32)-(IF('01_Supuestos'!M30=MAX('01_Supuestos'!$C$30:$M$30),'01_Supuestos'!$F$19,0))-(MAX(0,(((('01_Supuestos'!M31*$I303)*'01_Supuestos'!$F$11*($H303-'01_Supuestos'!$F$9))-((('01_Supuestos'!M31*$I303)*'01_Supuestos'!$F$11*($H303-'01_Supuestos'!$F$9))*'01_Supuestos'!$F$12)-(('01_Supuestos'!M31*$I303)*'01_Supuestos'!$F$11*$K303)-(IF(('01_Supuestos'!M31*$I303)&gt;0,'01_Supuestos'!$F$15,0)))-($J303*'01_Supuestos'!M33)))*'01_Supuestos'!$F$16)</f>
        <v/>
      </c>
      <c r="AE303" s="109">
        <f>0</f>
        <v/>
      </c>
      <c r="AF303" s="109">
        <f>IF(S303&gt;R303,"Appraisal+Decision",IF(S303&lt;R303,"Develop Now","Indiferente"))</f>
        <v/>
      </c>
    </row>
    <row r="304">
      <c r="A304" t="n">
        <v>274</v>
      </c>
      <c r="B304" s="53">
        <f>RAND()</f>
        <v/>
      </c>
      <c r="C304" s="53">
        <f>RAND()</f>
        <v/>
      </c>
      <c r="D304" s="53">
        <f>RAND()</f>
        <v/>
      </c>
      <c r="E304" s="53">
        <f>RAND()</f>
        <v/>
      </c>
      <c r="F304" s="53">
        <f>RAND()</f>
        <v/>
      </c>
      <c r="G304" s="53">
        <f>RAND()</f>
        <v/>
      </c>
      <c r="H304" s="109">
        <f>IF(B304&lt;($B$11-$B$10)/($B$12-$B$10), $B$10+SQRT(B304*($B$11-$B$10)*($B$12-$B$10)), $B$12-SQRT((1-B304)*($B$12-$B$11)*($B$12-$B$10)))</f>
        <v/>
      </c>
      <c r="I304" s="53">
        <f>MAX(0.1,NORMINV(C304,$B$13,$B$14))</f>
        <v/>
      </c>
      <c r="J304" s="109">
        <f>'01_Supuestos'!$F$13*MAX(0.65,NORMINV(D304,1,$B$15))</f>
        <v/>
      </c>
      <c r="K304" s="109">
        <f>'01_Supuestos'!$F$14*MAX(0.6,NORMINV(E304,1,$B$16))</f>
        <v/>
      </c>
      <c r="L304" s="109">
        <f>--(F304&lt;=$B$5)</f>
        <v/>
      </c>
      <c r="M304" s="109">
        <f>IF(L304=1, IF(G304&lt;=$B$6, "+", "-"), IF(G304&lt;=(1-$B$7), "+", "-"))</f>
        <v/>
      </c>
      <c r="N304" s="110">
        <f>IF(M304="+",'05_Bayes_Arbol'!$B$16,'05_Bayes_Arbol'!$B$17)</f>
        <v/>
      </c>
      <c r="O304" s="109">
        <f>SUMPRODUCT(T304:AD304,'01_Supuestos'!$C$34:$M$34)</f>
        <v/>
      </c>
      <c r="P304" s="109">
        <f>N304*O304 + (1-N304)*$B$9</f>
        <v/>
      </c>
      <c r="Q304" s="109">
        <f>--(P304&gt;0)</f>
        <v/>
      </c>
      <c r="R304" s="109">
        <f>IF(L304=1,O304,$B$9)</f>
        <v/>
      </c>
      <c r="S304" s="109">
        <f>-$B$8 + IF(Q304=1, IF(L304=1,O304,$B$9), 0)</f>
        <v/>
      </c>
      <c r="T304" s="109">
        <f>((('01_Supuestos'!C31*$I304)*'01_Supuestos'!$F$11*($H304-'01_Supuestos'!$F$9))-((('01_Supuestos'!C31*$I304)*'01_Supuestos'!$F$11*($H304-'01_Supuestos'!$F$9))*'01_Supuestos'!$F$12)-(('01_Supuestos'!C31*$I304)*'01_Supuestos'!$F$11*$K304)-(IF(('01_Supuestos'!C31*$I304)&gt;0,'01_Supuestos'!$F$15,0)))-((('01_Supuestos'!C31*$I304)*'01_Supuestos'!$F$11*($H304-'01_Supuestos'!$F$9))*'01_Supuestos'!$F$18)-($J304*'01_Supuestos'!C32)-(IF('01_Supuestos'!C30=MAX('01_Supuestos'!$C$30:$M$30),'01_Supuestos'!$F$19,0))-(MAX(0,(((('01_Supuestos'!C31*$I304)*'01_Supuestos'!$F$11*($H304-'01_Supuestos'!$F$9))-((('01_Supuestos'!C31*$I304)*'01_Supuestos'!$F$11*($H304-'01_Supuestos'!$F$9))*'01_Supuestos'!$F$12)-(('01_Supuestos'!C31*$I304)*'01_Supuestos'!$F$11*$K304)-(IF(('01_Supuestos'!C31*$I304)&gt;0,'01_Supuestos'!$F$15,0)))-($J304*'01_Supuestos'!C33)))*'01_Supuestos'!$F$16)</f>
        <v/>
      </c>
      <c r="U304" s="109">
        <f>((('01_Supuestos'!D31*$I304)*'01_Supuestos'!$F$11*($H304-'01_Supuestos'!$F$9))-((('01_Supuestos'!D31*$I304)*'01_Supuestos'!$F$11*($H304-'01_Supuestos'!$F$9))*'01_Supuestos'!$F$12)-(('01_Supuestos'!D31*$I304)*'01_Supuestos'!$F$11*$K304)-(IF(('01_Supuestos'!D31*$I304)&gt;0,'01_Supuestos'!$F$15,0)))-((('01_Supuestos'!D31*$I304)*'01_Supuestos'!$F$11*($H304-'01_Supuestos'!$F$9))*'01_Supuestos'!$F$18)-($J304*'01_Supuestos'!D32)-(IF('01_Supuestos'!D30=MAX('01_Supuestos'!$C$30:$M$30),'01_Supuestos'!$F$19,0))-(MAX(0,(((('01_Supuestos'!D31*$I304)*'01_Supuestos'!$F$11*($H304-'01_Supuestos'!$F$9))-((('01_Supuestos'!D31*$I304)*'01_Supuestos'!$F$11*($H304-'01_Supuestos'!$F$9))*'01_Supuestos'!$F$12)-(('01_Supuestos'!D31*$I304)*'01_Supuestos'!$F$11*$K304)-(IF(('01_Supuestos'!D31*$I304)&gt;0,'01_Supuestos'!$F$15,0)))-($J304*'01_Supuestos'!D33)))*'01_Supuestos'!$F$16)</f>
        <v/>
      </c>
      <c r="V304" s="109">
        <f>((('01_Supuestos'!E31*$I304)*'01_Supuestos'!$F$11*($H304-'01_Supuestos'!$F$9))-((('01_Supuestos'!E31*$I304)*'01_Supuestos'!$F$11*($H304-'01_Supuestos'!$F$9))*'01_Supuestos'!$F$12)-(('01_Supuestos'!E31*$I304)*'01_Supuestos'!$F$11*$K304)-(IF(('01_Supuestos'!E31*$I304)&gt;0,'01_Supuestos'!$F$15,0)))-((('01_Supuestos'!E31*$I304)*'01_Supuestos'!$F$11*($H304-'01_Supuestos'!$F$9))*'01_Supuestos'!$F$18)-($J304*'01_Supuestos'!E32)-(IF('01_Supuestos'!E30=MAX('01_Supuestos'!$C$30:$M$30),'01_Supuestos'!$F$19,0))-(MAX(0,(((('01_Supuestos'!E31*$I304)*'01_Supuestos'!$F$11*($H304-'01_Supuestos'!$F$9))-((('01_Supuestos'!E31*$I304)*'01_Supuestos'!$F$11*($H304-'01_Supuestos'!$F$9))*'01_Supuestos'!$F$12)-(('01_Supuestos'!E31*$I304)*'01_Supuestos'!$F$11*$K304)-(IF(('01_Supuestos'!E31*$I304)&gt;0,'01_Supuestos'!$F$15,0)))-($J304*'01_Supuestos'!E33)))*'01_Supuestos'!$F$16)</f>
        <v/>
      </c>
      <c r="W304" s="109">
        <f>((('01_Supuestos'!F31*$I304)*'01_Supuestos'!$F$11*($H304-'01_Supuestos'!$F$9))-((('01_Supuestos'!F31*$I304)*'01_Supuestos'!$F$11*($H304-'01_Supuestos'!$F$9))*'01_Supuestos'!$F$12)-(('01_Supuestos'!F31*$I304)*'01_Supuestos'!$F$11*$K304)-(IF(('01_Supuestos'!F31*$I304)&gt;0,'01_Supuestos'!$F$15,0)))-((('01_Supuestos'!F31*$I304)*'01_Supuestos'!$F$11*($H304-'01_Supuestos'!$F$9))*'01_Supuestos'!$F$18)-($J304*'01_Supuestos'!F32)-(IF('01_Supuestos'!F30=MAX('01_Supuestos'!$C$30:$M$30),'01_Supuestos'!$F$19,0))-(MAX(0,(((('01_Supuestos'!F31*$I304)*'01_Supuestos'!$F$11*($H304-'01_Supuestos'!$F$9))-((('01_Supuestos'!F31*$I304)*'01_Supuestos'!$F$11*($H304-'01_Supuestos'!$F$9))*'01_Supuestos'!$F$12)-(('01_Supuestos'!F31*$I304)*'01_Supuestos'!$F$11*$K304)-(IF(('01_Supuestos'!F31*$I304)&gt;0,'01_Supuestos'!$F$15,0)))-($J304*'01_Supuestos'!F33)))*'01_Supuestos'!$F$16)</f>
        <v/>
      </c>
      <c r="X304" s="109">
        <f>((('01_Supuestos'!G31*$I304)*'01_Supuestos'!$F$11*($H304-'01_Supuestos'!$F$9))-((('01_Supuestos'!G31*$I304)*'01_Supuestos'!$F$11*($H304-'01_Supuestos'!$F$9))*'01_Supuestos'!$F$12)-(('01_Supuestos'!G31*$I304)*'01_Supuestos'!$F$11*$K304)-(IF(('01_Supuestos'!G31*$I304)&gt;0,'01_Supuestos'!$F$15,0)))-((('01_Supuestos'!G31*$I304)*'01_Supuestos'!$F$11*($H304-'01_Supuestos'!$F$9))*'01_Supuestos'!$F$18)-($J304*'01_Supuestos'!G32)-(IF('01_Supuestos'!G30=MAX('01_Supuestos'!$C$30:$M$30),'01_Supuestos'!$F$19,0))-(MAX(0,(((('01_Supuestos'!G31*$I304)*'01_Supuestos'!$F$11*($H304-'01_Supuestos'!$F$9))-((('01_Supuestos'!G31*$I304)*'01_Supuestos'!$F$11*($H304-'01_Supuestos'!$F$9))*'01_Supuestos'!$F$12)-(('01_Supuestos'!G31*$I304)*'01_Supuestos'!$F$11*$K304)-(IF(('01_Supuestos'!G31*$I304)&gt;0,'01_Supuestos'!$F$15,0)))-($J304*'01_Supuestos'!G33)))*'01_Supuestos'!$F$16)</f>
        <v/>
      </c>
      <c r="Y304" s="109">
        <f>((('01_Supuestos'!H31*$I304)*'01_Supuestos'!$F$11*($H304-'01_Supuestos'!$F$9))-((('01_Supuestos'!H31*$I304)*'01_Supuestos'!$F$11*($H304-'01_Supuestos'!$F$9))*'01_Supuestos'!$F$12)-(('01_Supuestos'!H31*$I304)*'01_Supuestos'!$F$11*$K304)-(IF(('01_Supuestos'!H31*$I304)&gt;0,'01_Supuestos'!$F$15,0)))-((('01_Supuestos'!H31*$I304)*'01_Supuestos'!$F$11*($H304-'01_Supuestos'!$F$9))*'01_Supuestos'!$F$18)-($J304*'01_Supuestos'!H32)-(IF('01_Supuestos'!H30=MAX('01_Supuestos'!$C$30:$M$30),'01_Supuestos'!$F$19,0))-(MAX(0,(((('01_Supuestos'!H31*$I304)*'01_Supuestos'!$F$11*($H304-'01_Supuestos'!$F$9))-((('01_Supuestos'!H31*$I304)*'01_Supuestos'!$F$11*($H304-'01_Supuestos'!$F$9))*'01_Supuestos'!$F$12)-(('01_Supuestos'!H31*$I304)*'01_Supuestos'!$F$11*$K304)-(IF(('01_Supuestos'!H31*$I304)&gt;0,'01_Supuestos'!$F$15,0)))-($J304*'01_Supuestos'!H33)))*'01_Supuestos'!$F$16)</f>
        <v/>
      </c>
      <c r="Z304" s="109">
        <f>((('01_Supuestos'!I31*$I304)*'01_Supuestos'!$F$11*($H304-'01_Supuestos'!$F$9))-((('01_Supuestos'!I31*$I304)*'01_Supuestos'!$F$11*($H304-'01_Supuestos'!$F$9))*'01_Supuestos'!$F$12)-(('01_Supuestos'!I31*$I304)*'01_Supuestos'!$F$11*$K304)-(IF(('01_Supuestos'!I31*$I304)&gt;0,'01_Supuestos'!$F$15,0)))-((('01_Supuestos'!I31*$I304)*'01_Supuestos'!$F$11*($H304-'01_Supuestos'!$F$9))*'01_Supuestos'!$F$18)-($J304*'01_Supuestos'!I32)-(IF('01_Supuestos'!I30=MAX('01_Supuestos'!$C$30:$M$30),'01_Supuestos'!$F$19,0))-(MAX(0,(((('01_Supuestos'!I31*$I304)*'01_Supuestos'!$F$11*($H304-'01_Supuestos'!$F$9))-((('01_Supuestos'!I31*$I304)*'01_Supuestos'!$F$11*($H304-'01_Supuestos'!$F$9))*'01_Supuestos'!$F$12)-(('01_Supuestos'!I31*$I304)*'01_Supuestos'!$F$11*$K304)-(IF(('01_Supuestos'!I31*$I304)&gt;0,'01_Supuestos'!$F$15,0)))-($J304*'01_Supuestos'!I33)))*'01_Supuestos'!$F$16)</f>
        <v/>
      </c>
      <c r="AA304" s="109">
        <f>((('01_Supuestos'!J31*$I304)*'01_Supuestos'!$F$11*($H304-'01_Supuestos'!$F$9))-((('01_Supuestos'!J31*$I304)*'01_Supuestos'!$F$11*($H304-'01_Supuestos'!$F$9))*'01_Supuestos'!$F$12)-(('01_Supuestos'!J31*$I304)*'01_Supuestos'!$F$11*$K304)-(IF(('01_Supuestos'!J31*$I304)&gt;0,'01_Supuestos'!$F$15,0)))-((('01_Supuestos'!J31*$I304)*'01_Supuestos'!$F$11*($H304-'01_Supuestos'!$F$9))*'01_Supuestos'!$F$18)-($J304*'01_Supuestos'!J32)-(IF('01_Supuestos'!J30=MAX('01_Supuestos'!$C$30:$M$30),'01_Supuestos'!$F$19,0))-(MAX(0,(((('01_Supuestos'!J31*$I304)*'01_Supuestos'!$F$11*($H304-'01_Supuestos'!$F$9))-((('01_Supuestos'!J31*$I304)*'01_Supuestos'!$F$11*($H304-'01_Supuestos'!$F$9))*'01_Supuestos'!$F$12)-(('01_Supuestos'!J31*$I304)*'01_Supuestos'!$F$11*$K304)-(IF(('01_Supuestos'!J31*$I304)&gt;0,'01_Supuestos'!$F$15,0)))-($J304*'01_Supuestos'!J33)))*'01_Supuestos'!$F$16)</f>
        <v/>
      </c>
      <c r="AB304" s="109">
        <f>((('01_Supuestos'!K31*$I304)*'01_Supuestos'!$F$11*($H304-'01_Supuestos'!$F$9))-((('01_Supuestos'!K31*$I304)*'01_Supuestos'!$F$11*($H304-'01_Supuestos'!$F$9))*'01_Supuestos'!$F$12)-(('01_Supuestos'!K31*$I304)*'01_Supuestos'!$F$11*$K304)-(IF(('01_Supuestos'!K31*$I304)&gt;0,'01_Supuestos'!$F$15,0)))-((('01_Supuestos'!K31*$I304)*'01_Supuestos'!$F$11*($H304-'01_Supuestos'!$F$9))*'01_Supuestos'!$F$18)-($J304*'01_Supuestos'!K32)-(IF('01_Supuestos'!K30=MAX('01_Supuestos'!$C$30:$M$30),'01_Supuestos'!$F$19,0))-(MAX(0,(((('01_Supuestos'!K31*$I304)*'01_Supuestos'!$F$11*($H304-'01_Supuestos'!$F$9))-((('01_Supuestos'!K31*$I304)*'01_Supuestos'!$F$11*($H304-'01_Supuestos'!$F$9))*'01_Supuestos'!$F$12)-(('01_Supuestos'!K31*$I304)*'01_Supuestos'!$F$11*$K304)-(IF(('01_Supuestos'!K31*$I304)&gt;0,'01_Supuestos'!$F$15,0)))-($J304*'01_Supuestos'!K33)))*'01_Supuestos'!$F$16)</f>
        <v/>
      </c>
      <c r="AC304" s="109">
        <f>((('01_Supuestos'!L31*$I304)*'01_Supuestos'!$F$11*($H304-'01_Supuestos'!$F$9))-((('01_Supuestos'!L31*$I304)*'01_Supuestos'!$F$11*($H304-'01_Supuestos'!$F$9))*'01_Supuestos'!$F$12)-(('01_Supuestos'!L31*$I304)*'01_Supuestos'!$F$11*$K304)-(IF(('01_Supuestos'!L31*$I304)&gt;0,'01_Supuestos'!$F$15,0)))-((('01_Supuestos'!L31*$I304)*'01_Supuestos'!$F$11*($H304-'01_Supuestos'!$F$9))*'01_Supuestos'!$F$18)-($J304*'01_Supuestos'!L32)-(IF('01_Supuestos'!L30=MAX('01_Supuestos'!$C$30:$M$30),'01_Supuestos'!$F$19,0))-(MAX(0,(((('01_Supuestos'!L31*$I304)*'01_Supuestos'!$F$11*($H304-'01_Supuestos'!$F$9))-((('01_Supuestos'!L31*$I304)*'01_Supuestos'!$F$11*($H304-'01_Supuestos'!$F$9))*'01_Supuestos'!$F$12)-(('01_Supuestos'!L31*$I304)*'01_Supuestos'!$F$11*$K304)-(IF(('01_Supuestos'!L31*$I304)&gt;0,'01_Supuestos'!$F$15,0)))-($J304*'01_Supuestos'!L33)))*'01_Supuestos'!$F$16)</f>
        <v/>
      </c>
      <c r="AD304" s="109">
        <f>((('01_Supuestos'!M31*$I304)*'01_Supuestos'!$F$11*($H304-'01_Supuestos'!$F$9))-((('01_Supuestos'!M31*$I304)*'01_Supuestos'!$F$11*($H304-'01_Supuestos'!$F$9))*'01_Supuestos'!$F$12)-(('01_Supuestos'!M31*$I304)*'01_Supuestos'!$F$11*$K304)-(IF(('01_Supuestos'!M31*$I304)&gt;0,'01_Supuestos'!$F$15,0)))-((('01_Supuestos'!M31*$I304)*'01_Supuestos'!$F$11*($H304-'01_Supuestos'!$F$9))*'01_Supuestos'!$F$18)-($J304*'01_Supuestos'!M32)-(IF('01_Supuestos'!M30=MAX('01_Supuestos'!$C$30:$M$30),'01_Supuestos'!$F$19,0))-(MAX(0,(((('01_Supuestos'!M31*$I304)*'01_Supuestos'!$F$11*($H304-'01_Supuestos'!$F$9))-((('01_Supuestos'!M31*$I304)*'01_Supuestos'!$F$11*($H304-'01_Supuestos'!$F$9))*'01_Supuestos'!$F$12)-(('01_Supuestos'!M31*$I304)*'01_Supuestos'!$F$11*$K304)-(IF(('01_Supuestos'!M31*$I304)&gt;0,'01_Supuestos'!$F$15,0)))-($J304*'01_Supuestos'!M33)))*'01_Supuestos'!$F$16)</f>
        <v/>
      </c>
      <c r="AE304" s="109">
        <f>0</f>
        <v/>
      </c>
      <c r="AF304" s="109">
        <f>IF(S304&gt;R304,"Appraisal+Decision",IF(S304&lt;R304,"Develop Now","Indiferente"))</f>
        <v/>
      </c>
    </row>
    <row r="305">
      <c r="A305" t="n">
        <v>275</v>
      </c>
      <c r="B305" s="53">
        <f>RAND()</f>
        <v/>
      </c>
      <c r="C305" s="53">
        <f>RAND()</f>
        <v/>
      </c>
      <c r="D305" s="53">
        <f>RAND()</f>
        <v/>
      </c>
      <c r="E305" s="53">
        <f>RAND()</f>
        <v/>
      </c>
      <c r="F305" s="53">
        <f>RAND()</f>
        <v/>
      </c>
      <c r="G305" s="53">
        <f>RAND()</f>
        <v/>
      </c>
      <c r="H305" s="109">
        <f>IF(B305&lt;($B$11-$B$10)/($B$12-$B$10), $B$10+SQRT(B305*($B$11-$B$10)*($B$12-$B$10)), $B$12-SQRT((1-B305)*($B$12-$B$11)*($B$12-$B$10)))</f>
        <v/>
      </c>
      <c r="I305" s="53">
        <f>MAX(0.1,NORMINV(C305,$B$13,$B$14))</f>
        <v/>
      </c>
      <c r="J305" s="109">
        <f>'01_Supuestos'!$F$13*MAX(0.65,NORMINV(D305,1,$B$15))</f>
        <v/>
      </c>
      <c r="K305" s="109">
        <f>'01_Supuestos'!$F$14*MAX(0.6,NORMINV(E305,1,$B$16))</f>
        <v/>
      </c>
      <c r="L305" s="109">
        <f>--(F305&lt;=$B$5)</f>
        <v/>
      </c>
      <c r="M305" s="109">
        <f>IF(L305=1, IF(G305&lt;=$B$6, "+", "-"), IF(G305&lt;=(1-$B$7), "+", "-"))</f>
        <v/>
      </c>
      <c r="N305" s="110">
        <f>IF(M305="+",'05_Bayes_Arbol'!$B$16,'05_Bayes_Arbol'!$B$17)</f>
        <v/>
      </c>
      <c r="O305" s="109">
        <f>SUMPRODUCT(T305:AD305,'01_Supuestos'!$C$34:$M$34)</f>
        <v/>
      </c>
      <c r="P305" s="109">
        <f>N305*O305 + (1-N305)*$B$9</f>
        <v/>
      </c>
      <c r="Q305" s="109">
        <f>--(P305&gt;0)</f>
        <v/>
      </c>
      <c r="R305" s="109">
        <f>IF(L305=1,O305,$B$9)</f>
        <v/>
      </c>
      <c r="S305" s="109">
        <f>-$B$8 + IF(Q305=1, IF(L305=1,O305,$B$9), 0)</f>
        <v/>
      </c>
      <c r="T305" s="109">
        <f>((('01_Supuestos'!C31*$I305)*'01_Supuestos'!$F$11*($H305-'01_Supuestos'!$F$9))-((('01_Supuestos'!C31*$I305)*'01_Supuestos'!$F$11*($H305-'01_Supuestos'!$F$9))*'01_Supuestos'!$F$12)-(('01_Supuestos'!C31*$I305)*'01_Supuestos'!$F$11*$K305)-(IF(('01_Supuestos'!C31*$I305)&gt;0,'01_Supuestos'!$F$15,0)))-((('01_Supuestos'!C31*$I305)*'01_Supuestos'!$F$11*($H305-'01_Supuestos'!$F$9))*'01_Supuestos'!$F$18)-($J305*'01_Supuestos'!C32)-(IF('01_Supuestos'!C30=MAX('01_Supuestos'!$C$30:$M$30),'01_Supuestos'!$F$19,0))-(MAX(0,(((('01_Supuestos'!C31*$I305)*'01_Supuestos'!$F$11*($H305-'01_Supuestos'!$F$9))-((('01_Supuestos'!C31*$I305)*'01_Supuestos'!$F$11*($H305-'01_Supuestos'!$F$9))*'01_Supuestos'!$F$12)-(('01_Supuestos'!C31*$I305)*'01_Supuestos'!$F$11*$K305)-(IF(('01_Supuestos'!C31*$I305)&gt;0,'01_Supuestos'!$F$15,0)))-($J305*'01_Supuestos'!C33)))*'01_Supuestos'!$F$16)</f>
        <v/>
      </c>
      <c r="U305" s="109">
        <f>((('01_Supuestos'!D31*$I305)*'01_Supuestos'!$F$11*($H305-'01_Supuestos'!$F$9))-((('01_Supuestos'!D31*$I305)*'01_Supuestos'!$F$11*($H305-'01_Supuestos'!$F$9))*'01_Supuestos'!$F$12)-(('01_Supuestos'!D31*$I305)*'01_Supuestos'!$F$11*$K305)-(IF(('01_Supuestos'!D31*$I305)&gt;0,'01_Supuestos'!$F$15,0)))-((('01_Supuestos'!D31*$I305)*'01_Supuestos'!$F$11*($H305-'01_Supuestos'!$F$9))*'01_Supuestos'!$F$18)-($J305*'01_Supuestos'!D32)-(IF('01_Supuestos'!D30=MAX('01_Supuestos'!$C$30:$M$30),'01_Supuestos'!$F$19,0))-(MAX(0,(((('01_Supuestos'!D31*$I305)*'01_Supuestos'!$F$11*($H305-'01_Supuestos'!$F$9))-((('01_Supuestos'!D31*$I305)*'01_Supuestos'!$F$11*($H305-'01_Supuestos'!$F$9))*'01_Supuestos'!$F$12)-(('01_Supuestos'!D31*$I305)*'01_Supuestos'!$F$11*$K305)-(IF(('01_Supuestos'!D31*$I305)&gt;0,'01_Supuestos'!$F$15,0)))-($J305*'01_Supuestos'!D33)))*'01_Supuestos'!$F$16)</f>
        <v/>
      </c>
      <c r="V305" s="109">
        <f>((('01_Supuestos'!E31*$I305)*'01_Supuestos'!$F$11*($H305-'01_Supuestos'!$F$9))-((('01_Supuestos'!E31*$I305)*'01_Supuestos'!$F$11*($H305-'01_Supuestos'!$F$9))*'01_Supuestos'!$F$12)-(('01_Supuestos'!E31*$I305)*'01_Supuestos'!$F$11*$K305)-(IF(('01_Supuestos'!E31*$I305)&gt;0,'01_Supuestos'!$F$15,0)))-((('01_Supuestos'!E31*$I305)*'01_Supuestos'!$F$11*($H305-'01_Supuestos'!$F$9))*'01_Supuestos'!$F$18)-($J305*'01_Supuestos'!E32)-(IF('01_Supuestos'!E30=MAX('01_Supuestos'!$C$30:$M$30),'01_Supuestos'!$F$19,0))-(MAX(0,(((('01_Supuestos'!E31*$I305)*'01_Supuestos'!$F$11*($H305-'01_Supuestos'!$F$9))-((('01_Supuestos'!E31*$I305)*'01_Supuestos'!$F$11*($H305-'01_Supuestos'!$F$9))*'01_Supuestos'!$F$12)-(('01_Supuestos'!E31*$I305)*'01_Supuestos'!$F$11*$K305)-(IF(('01_Supuestos'!E31*$I305)&gt;0,'01_Supuestos'!$F$15,0)))-($J305*'01_Supuestos'!E33)))*'01_Supuestos'!$F$16)</f>
        <v/>
      </c>
      <c r="W305" s="109">
        <f>((('01_Supuestos'!F31*$I305)*'01_Supuestos'!$F$11*($H305-'01_Supuestos'!$F$9))-((('01_Supuestos'!F31*$I305)*'01_Supuestos'!$F$11*($H305-'01_Supuestos'!$F$9))*'01_Supuestos'!$F$12)-(('01_Supuestos'!F31*$I305)*'01_Supuestos'!$F$11*$K305)-(IF(('01_Supuestos'!F31*$I305)&gt;0,'01_Supuestos'!$F$15,0)))-((('01_Supuestos'!F31*$I305)*'01_Supuestos'!$F$11*($H305-'01_Supuestos'!$F$9))*'01_Supuestos'!$F$18)-($J305*'01_Supuestos'!F32)-(IF('01_Supuestos'!F30=MAX('01_Supuestos'!$C$30:$M$30),'01_Supuestos'!$F$19,0))-(MAX(0,(((('01_Supuestos'!F31*$I305)*'01_Supuestos'!$F$11*($H305-'01_Supuestos'!$F$9))-((('01_Supuestos'!F31*$I305)*'01_Supuestos'!$F$11*($H305-'01_Supuestos'!$F$9))*'01_Supuestos'!$F$12)-(('01_Supuestos'!F31*$I305)*'01_Supuestos'!$F$11*$K305)-(IF(('01_Supuestos'!F31*$I305)&gt;0,'01_Supuestos'!$F$15,0)))-($J305*'01_Supuestos'!F33)))*'01_Supuestos'!$F$16)</f>
        <v/>
      </c>
      <c r="X305" s="109">
        <f>((('01_Supuestos'!G31*$I305)*'01_Supuestos'!$F$11*($H305-'01_Supuestos'!$F$9))-((('01_Supuestos'!G31*$I305)*'01_Supuestos'!$F$11*($H305-'01_Supuestos'!$F$9))*'01_Supuestos'!$F$12)-(('01_Supuestos'!G31*$I305)*'01_Supuestos'!$F$11*$K305)-(IF(('01_Supuestos'!G31*$I305)&gt;0,'01_Supuestos'!$F$15,0)))-((('01_Supuestos'!G31*$I305)*'01_Supuestos'!$F$11*($H305-'01_Supuestos'!$F$9))*'01_Supuestos'!$F$18)-($J305*'01_Supuestos'!G32)-(IF('01_Supuestos'!G30=MAX('01_Supuestos'!$C$30:$M$30),'01_Supuestos'!$F$19,0))-(MAX(0,(((('01_Supuestos'!G31*$I305)*'01_Supuestos'!$F$11*($H305-'01_Supuestos'!$F$9))-((('01_Supuestos'!G31*$I305)*'01_Supuestos'!$F$11*($H305-'01_Supuestos'!$F$9))*'01_Supuestos'!$F$12)-(('01_Supuestos'!G31*$I305)*'01_Supuestos'!$F$11*$K305)-(IF(('01_Supuestos'!G31*$I305)&gt;0,'01_Supuestos'!$F$15,0)))-($J305*'01_Supuestos'!G33)))*'01_Supuestos'!$F$16)</f>
        <v/>
      </c>
      <c r="Y305" s="109">
        <f>((('01_Supuestos'!H31*$I305)*'01_Supuestos'!$F$11*($H305-'01_Supuestos'!$F$9))-((('01_Supuestos'!H31*$I305)*'01_Supuestos'!$F$11*($H305-'01_Supuestos'!$F$9))*'01_Supuestos'!$F$12)-(('01_Supuestos'!H31*$I305)*'01_Supuestos'!$F$11*$K305)-(IF(('01_Supuestos'!H31*$I305)&gt;0,'01_Supuestos'!$F$15,0)))-((('01_Supuestos'!H31*$I305)*'01_Supuestos'!$F$11*($H305-'01_Supuestos'!$F$9))*'01_Supuestos'!$F$18)-($J305*'01_Supuestos'!H32)-(IF('01_Supuestos'!H30=MAX('01_Supuestos'!$C$30:$M$30),'01_Supuestos'!$F$19,0))-(MAX(0,(((('01_Supuestos'!H31*$I305)*'01_Supuestos'!$F$11*($H305-'01_Supuestos'!$F$9))-((('01_Supuestos'!H31*$I305)*'01_Supuestos'!$F$11*($H305-'01_Supuestos'!$F$9))*'01_Supuestos'!$F$12)-(('01_Supuestos'!H31*$I305)*'01_Supuestos'!$F$11*$K305)-(IF(('01_Supuestos'!H31*$I305)&gt;0,'01_Supuestos'!$F$15,0)))-($J305*'01_Supuestos'!H33)))*'01_Supuestos'!$F$16)</f>
        <v/>
      </c>
      <c r="Z305" s="109">
        <f>((('01_Supuestos'!I31*$I305)*'01_Supuestos'!$F$11*($H305-'01_Supuestos'!$F$9))-((('01_Supuestos'!I31*$I305)*'01_Supuestos'!$F$11*($H305-'01_Supuestos'!$F$9))*'01_Supuestos'!$F$12)-(('01_Supuestos'!I31*$I305)*'01_Supuestos'!$F$11*$K305)-(IF(('01_Supuestos'!I31*$I305)&gt;0,'01_Supuestos'!$F$15,0)))-((('01_Supuestos'!I31*$I305)*'01_Supuestos'!$F$11*($H305-'01_Supuestos'!$F$9))*'01_Supuestos'!$F$18)-($J305*'01_Supuestos'!I32)-(IF('01_Supuestos'!I30=MAX('01_Supuestos'!$C$30:$M$30),'01_Supuestos'!$F$19,0))-(MAX(0,(((('01_Supuestos'!I31*$I305)*'01_Supuestos'!$F$11*($H305-'01_Supuestos'!$F$9))-((('01_Supuestos'!I31*$I305)*'01_Supuestos'!$F$11*($H305-'01_Supuestos'!$F$9))*'01_Supuestos'!$F$12)-(('01_Supuestos'!I31*$I305)*'01_Supuestos'!$F$11*$K305)-(IF(('01_Supuestos'!I31*$I305)&gt;0,'01_Supuestos'!$F$15,0)))-($J305*'01_Supuestos'!I33)))*'01_Supuestos'!$F$16)</f>
        <v/>
      </c>
      <c r="AA305" s="109">
        <f>((('01_Supuestos'!J31*$I305)*'01_Supuestos'!$F$11*($H305-'01_Supuestos'!$F$9))-((('01_Supuestos'!J31*$I305)*'01_Supuestos'!$F$11*($H305-'01_Supuestos'!$F$9))*'01_Supuestos'!$F$12)-(('01_Supuestos'!J31*$I305)*'01_Supuestos'!$F$11*$K305)-(IF(('01_Supuestos'!J31*$I305)&gt;0,'01_Supuestos'!$F$15,0)))-((('01_Supuestos'!J31*$I305)*'01_Supuestos'!$F$11*($H305-'01_Supuestos'!$F$9))*'01_Supuestos'!$F$18)-($J305*'01_Supuestos'!J32)-(IF('01_Supuestos'!J30=MAX('01_Supuestos'!$C$30:$M$30),'01_Supuestos'!$F$19,0))-(MAX(0,(((('01_Supuestos'!J31*$I305)*'01_Supuestos'!$F$11*($H305-'01_Supuestos'!$F$9))-((('01_Supuestos'!J31*$I305)*'01_Supuestos'!$F$11*($H305-'01_Supuestos'!$F$9))*'01_Supuestos'!$F$12)-(('01_Supuestos'!J31*$I305)*'01_Supuestos'!$F$11*$K305)-(IF(('01_Supuestos'!J31*$I305)&gt;0,'01_Supuestos'!$F$15,0)))-($J305*'01_Supuestos'!J33)))*'01_Supuestos'!$F$16)</f>
        <v/>
      </c>
      <c r="AB305" s="109">
        <f>((('01_Supuestos'!K31*$I305)*'01_Supuestos'!$F$11*($H305-'01_Supuestos'!$F$9))-((('01_Supuestos'!K31*$I305)*'01_Supuestos'!$F$11*($H305-'01_Supuestos'!$F$9))*'01_Supuestos'!$F$12)-(('01_Supuestos'!K31*$I305)*'01_Supuestos'!$F$11*$K305)-(IF(('01_Supuestos'!K31*$I305)&gt;0,'01_Supuestos'!$F$15,0)))-((('01_Supuestos'!K31*$I305)*'01_Supuestos'!$F$11*($H305-'01_Supuestos'!$F$9))*'01_Supuestos'!$F$18)-($J305*'01_Supuestos'!K32)-(IF('01_Supuestos'!K30=MAX('01_Supuestos'!$C$30:$M$30),'01_Supuestos'!$F$19,0))-(MAX(0,(((('01_Supuestos'!K31*$I305)*'01_Supuestos'!$F$11*($H305-'01_Supuestos'!$F$9))-((('01_Supuestos'!K31*$I305)*'01_Supuestos'!$F$11*($H305-'01_Supuestos'!$F$9))*'01_Supuestos'!$F$12)-(('01_Supuestos'!K31*$I305)*'01_Supuestos'!$F$11*$K305)-(IF(('01_Supuestos'!K31*$I305)&gt;0,'01_Supuestos'!$F$15,0)))-($J305*'01_Supuestos'!K33)))*'01_Supuestos'!$F$16)</f>
        <v/>
      </c>
      <c r="AC305" s="109">
        <f>((('01_Supuestos'!L31*$I305)*'01_Supuestos'!$F$11*($H305-'01_Supuestos'!$F$9))-((('01_Supuestos'!L31*$I305)*'01_Supuestos'!$F$11*($H305-'01_Supuestos'!$F$9))*'01_Supuestos'!$F$12)-(('01_Supuestos'!L31*$I305)*'01_Supuestos'!$F$11*$K305)-(IF(('01_Supuestos'!L31*$I305)&gt;0,'01_Supuestos'!$F$15,0)))-((('01_Supuestos'!L31*$I305)*'01_Supuestos'!$F$11*($H305-'01_Supuestos'!$F$9))*'01_Supuestos'!$F$18)-($J305*'01_Supuestos'!L32)-(IF('01_Supuestos'!L30=MAX('01_Supuestos'!$C$30:$M$30),'01_Supuestos'!$F$19,0))-(MAX(0,(((('01_Supuestos'!L31*$I305)*'01_Supuestos'!$F$11*($H305-'01_Supuestos'!$F$9))-((('01_Supuestos'!L31*$I305)*'01_Supuestos'!$F$11*($H305-'01_Supuestos'!$F$9))*'01_Supuestos'!$F$12)-(('01_Supuestos'!L31*$I305)*'01_Supuestos'!$F$11*$K305)-(IF(('01_Supuestos'!L31*$I305)&gt;0,'01_Supuestos'!$F$15,0)))-($J305*'01_Supuestos'!L33)))*'01_Supuestos'!$F$16)</f>
        <v/>
      </c>
      <c r="AD305" s="109">
        <f>((('01_Supuestos'!M31*$I305)*'01_Supuestos'!$F$11*($H305-'01_Supuestos'!$F$9))-((('01_Supuestos'!M31*$I305)*'01_Supuestos'!$F$11*($H305-'01_Supuestos'!$F$9))*'01_Supuestos'!$F$12)-(('01_Supuestos'!M31*$I305)*'01_Supuestos'!$F$11*$K305)-(IF(('01_Supuestos'!M31*$I305)&gt;0,'01_Supuestos'!$F$15,0)))-((('01_Supuestos'!M31*$I305)*'01_Supuestos'!$F$11*($H305-'01_Supuestos'!$F$9))*'01_Supuestos'!$F$18)-($J305*'01_Supuestos'!M32)-(IF('01_Supuestos'!M30=MAX('01_Supuestos'!$C$30:$M$30),'01_Supuestos'!$F$19,0))-(MAX(0,(((('01_Supuestos'!M31*$I305)*'01_Supuestos'!$F$11*($H305-'01_Supuestos'!$F$9))-((('01_Supuestos'!M31*$I305)*'01_Supuestos'!$F$11*($H305-'01_Supuestos'!$F$9))*'01_Supuestos'!$F$12)-(('01_Supuestos'!M31*$I305)*'01_Supuestos'!$F$11*$K305)-(IF(('01_Supuestos'!M31*$I305)&gt;0,'01_Supuestos'!$F$15,0)))-($J305*'01_Supuestos'!M33)))*'01_Supuestos'!$F$16)</f>
        <v/>
      </c>
      <c r="AE305" s="109">
        <f>0</f>
        <v/>
      </c>
      <c r="AF305" s="109">
        <f>IF(S305&gt;R305,"Appraisal+Decision",IF(S305&lt;R305,"Develop Now","Indiferente"))</f>
        <v/>
      </c>
    </row>
    <row r="306">
      <c r="A306" t="n">
        <v>276</v>
      </c>
      <c r="B306" s="53">
        <f>RAND()</f>
        <v/>
      </c>
      <c r="C306" s="53">
        <f>RAND()</f>
        <v/>
      </c>
      <c r="D306" s="53">
        <f>RAND()</f>
        <v/>
      </c>
      <c r="E306" s="53">
        <f>RAND()</f>
        <v/>
      </c>
      <c r="F306" s="53">
        <f>RAND()</f>
        <v/>
      </c>
      <c r="G306" s="53">
        <f>RAND()</f>
        <v/>
      </c>
      <c r="H306" s="109">
        <f>IF(B306&lt;($B$11-$B$10)/($B$12-$B$10), $B$10+SQRT(B306*($B$11-$B$10)*($B$12-$B$10)), $B$12-SQRT((1-B306)*($B$12-$B$11)*($B$12-$B$10)))</f>
        <v/>
      </c>
      <c r="I306" s="53">
        <f>MAX(0.1,NORMINV(C306,$B$13,$B$14))</f>
        <v/>
      </c>
      <c r="J306" s="109">
        <f>'01_Supuestos'!$F$13*MAX(0.65,NORMINV(D306,1,$B$15))</f>
        <v/>
      </c>
      <c r="K306" s="109">
        <f>'01_Supuestos'!$F$14*MAX(0.6,NORMINV(E306,1,$B$16))</f>
        <v/>
      </c>
      <c r="L306" s="109">
        <f>--(F306&lt;=$B$5)</f>
        <v/>
      </c>
      <c r="M306" s="109">
        <f>IF(L306=1, IF(G306&lt;=$B$6, "+", "-"), IF(G306&lt;=(1-$B$7), "+", "-"))</f>
        <v/>
      </c>
      <c r="N306" s="110">
        <f>IF(M306="+",'05_Bayes_Arbol'!$B$16,'05_Bayes_Arbol'!$B$17)</f>
        <v/>
      </c>
      <c r="O306" s="109">
        <f>SUMPRODUCT(T306:AD306,'01_Supuestos'!$C$34:$M$34)</f>
        <v/>
      </c>
      <c r="P306" s="109">
        <f>N306*O306 + (1-N306)*$B$9</f>
        <v/>
      </c>
      <c r="Q306" s="109">
        <f>--(P306&gt;0)</f>
        <v/>
      </c>
      <c r="R306" s="109">
        <f>IF(L306=1,O306,$B$9)</f>
        <v/>
      </c>
      <c r="S306" s="109">
        <f>-$B$8 + IF(Q306=1, IF(L306=1,O306,$B$9), 0)</f>
        <v/>
      </c>
      <c r="T306" s="109">
        <f>((('01_Supuestos'!C31*$I306)*'01_Supuestos'!$F$11*($H306-'01_Supuestos'!$F$9))-((('01_Supuestos'!C31*$I306)*'01_Supuestos'!$F$11*($H306-'01_Supuestos'!$F$9))*'01_Supuestos'!$F$12)-(('01_Supuestos'!C31*$I306)*'01_Supuestos'!$F$11*$K306)-(IF(('01_Supuestos'!C31*$I306)&gt;0,'01_Supuestos'!$F$15,0)))-((('01_Supuestos'!C31*$I306)*'01_Supuestos'!$F$11*($H306-'01_Supuestos'!$F$9))*'01_Supuestos'!$F$18)-($J306*'01_Supuestos'!C32)-(IF('01_Supuestos'!C30=MAX('01_Supuestos'!$C$30:$M$30),'01_Supuestos'!$F$19,0))-(MAX(0,(((('01_Supuestos'!C31*$I306)*'01_Supuestos'!$F$11*($H306-'01_Supuestos'!$F$9))-((('01_Supuestos'!C31*$I306)*'01_Supuestos'!$F$11*($H306-'01_Supuestos'!$F$9))*'01_Supuestos'!$F$12)-(('01_Supuestos'!C31*$I306)*'01_Supuestos'!$F$11*$K306)-(IF(('01_Supuestos'!C31*$I306)&gt;0,'01_Supuestos'!$F$15,0)))-($J306*'01_Supuestos'!C33)))*'01_Supuestos'!$F$16)</f>
        <v/>
      </c>
      <c r="U306" s="109">
        <f>((('01_Supuestos'!D31*$I306)*'01_Supuestos'!$F$11*($H306-'01_Supuestos'!$F$9))-((('01_Supuestos'!D31*$I306)*'01_Supuestos'!$F$11*($H306-'01_Supuestos'!$F$9))*'01_Supuestos'!$F$12)-(('01_Supuestos'!D31*$I306)*'01_Supuestos'!$F$11*$K306)-(IF(('01_Supuestos'!D31*$I306)&gt;0,'01_Supuestos'!$F$15,0)))-((('01_Supuestos'!D31*$I306)*'01_Supuestos'!$F$11*($H306-'01_Supuestos'!$F$9))*'01_Supuestos'!$F$18)-($J306*'01_Supuestos'!D32)-(IF('01_Supuestos'!D30=MAX('01_Supuestos'!$C$30:$M$30),'01_Supuestos'!$F$19,0))-(MAX(0,(((('01_Supuestos'!D31*$I306)*'01_Supuestos'!$F$11*($H306-'01_Supuestos'!$F$9))-((('01_Supuestos'!D31*$I306)*'01_Supuestos'!$F$11*($H306-'01_Supuestos'!$F$9))*'01_Supuestos'!$F$12)-(('01_Supuestos'!D31*$I306)*'01_Supuestos'!$F$11*$K306)-(IF(('01_Supuestos'!D31*$I306)&gt;0,'01_Supuestos'!$F$15,0)))-($J306*'01_Supuestos'!D33)))*'01_Supuestos'!$F$16)</f>
        <v/>
      </c>
      <c r="V306" s="109">
        <f>((('01_Supuestos'!E31*$I306)*'01_Supuestos'!$F$11*($H306-'01_Supuestos'!$F$9))-((('01_Supuestos'!E31*$I306)*'01_Supuestos'!$F$11*($H306-'01_Supuestos'!$F$9))*'01_Supuestos'!$F$12)-(('01_Supuestos'!E31*$I306)*'01_Supuestos'!$F$11*$K306)-(IF(('01_Supuestos'!E31*$I306)&gt;0,'01_Supuestos'!$F$15,0)))-((('01_Supuestos'!E31*$I306)*'01_Supuestos'!$F$11*($H306-'01_Supuestos'!$F$9))*'01_Supuestos'!$F$18)-($J306*'01_Supuestos'!E32)-(IF('01_Supuestos'!E30=MAX('01_Supuestos'!$C$30:$M$30),'01_Supuestos'!$F$19,0))-(MAX(0,(((('01_Supuestos'!E31*$I306)*'01_Supuestos'!$F$11*($H306-'01_Supuestos'!$F$9))-((('01_Supuestos'!E31*$I306)*'01_Supuestos'!$F$11*($H306-'01_Supuestos'!$F$9))*'01_Supuestos'!$F$12)-(('01_Supuestos'!E31*$I306)*'01_Supuestos'!$F$11*$K306)-(IF(('01_Supuestos'!E31*$I306)&gt;0,'01_Supuestos'!$F$15,0)))-($J306*'01_Supuestos'!E33)))*'01_Supuestos'!$F$16)</f>
        <v/>
      </c>
      <c r="W306" s="109">
        <f>((('01_Supuestos'!F31*$I306)*'01_Supuestos'!$F$11*($H306-'01_Supuestos'!$F$9))-((('01_Supuestos'!F31*$I306)*'01_Supuestos'!$F$11*($H306-'01_Supuestos'!$F$9))*'01_Supuestos'!$F$12)-(('01_Supuestos'!F31*$I306)*'01_Supuestos'!$F$11*$K306)-(IF(('01_Supuestos'!F31*$I306)&gt;0,'01_Supuestos'!$F$15,0)))-((('01_Supuestos'!F31*$I306)*'01_Supuestos'!$F$11*($H306-'01_Supuestos'!$F$9))*'01_Supuestos'!$F$18)-($J306*'01_Supuestos'!F32)-(IF('01_Supuestos'!F30=MAX('01_Supuestos'!$C$30:$M$30),'01_Supuestos'!$F$19,0))-(MAX(0,(((('01_Supuestos'!F31*$I306)*'01_Supuestos'!$F$11*($H306-'01_Supuestos'!$F$9))-((('01_Supuestos'!F31*$I306)*'01_Supuestos'!$F$11*($H306-'01_Supuestos'!$F$9))*'01_Supuestos'!$F$12)-(('01_Supuestos'!F31*$I306)*'01_Supuestos'!$F$11*$K306)-(IF(('01_Supuestos'!F31*$I306)&gt;0,'01_Supuestos'!$F$15,0)))-($J306*'01_Supuestos'!F33)))*'01_Supuestos'!$F$16)</f>
        <v/>
      </c>
      <c r="X306" s="109">
        <f>((('01_Supuestos'!G31*$I306)*'01_Supuestos'!$F$11*($H306-'01_Supuestos'!$F$9))-((('01_Supuestos'!G31*$I306)*'01_Supuestos'!$F$11*($H306-'01_Supuestos'!$F$9))*'01_Supuestos'!$F$12)-(('01_Supuestos'!G31*$I306)*'01_Supuestos'!$F$11*$K306)-(IF(('01_Supuestos'!G31*$I306)&gt;0,'01_Supuestos'!$F$15,0)))-((('01_Supuestos'!G31*$I306)*'01_Supuestos'!$F$11*($H306-'01_Supuestos'!$F$9))*'01_Supuestos'!$F$18)-($J306*'01_Supuestos'!G32)-(IF('01_Supuestos'!G30=MAX('01_Supuestos'!$C$30:$M$30),'01_Supuestos'!$F$19,0))-(MAX(0,(((('01_Supuestos'!G31*$I306)*'01_Supuestos'!$F$11*($H306-'01_Supuestos'!$F$9))-((('01_Supuestos'!G31*$I306)*'01_Supuestos'!$F$11*($H306-'01_Supuestos'!$F$9))*'01_Supuestos'!$F$12)-(('01_Supuestos'!G31*$I306)*'01_Supuestos'!$F$11*$K306)-(IF(('01_Supuestos'!G31*$I306)&gt;0,'01_Supuestos'!$F$15,0)))-($J306*'01_Supuestos'!G33)))*'01_Supuestos'!$F$16)</f>
        <v/>
      </c>
      <c r="Y306" s="109">
        <f>((('01_Supuestos'!H31*$I306)*'01_Supuestos'!$F$11*($H306-'01_Supuestos'!$F$9))-((('01_Supuestos'!H31*$I306)*'01_Supuestos'!$F$11*($H306-'01_Supuestos'!$F$9))*'01_Supuestos'!$F$12)-(('01_Supuestos'!H31*$I306)*'01_Supuestos'!$F$11*$K306)-(IF(('01_Supuestos'!H31*$I306)&gt;0,'01_Supuestos'!$F$15,0)))-((('01_Supuestos'!H31*$I306)*'01_Supuestos'!$F$11*($H306-'01_Supuestos'!$F$9))*'01_Supuestos'!$F$18)-($J306*'01_Supuestos'!H32)-(IF('01_Supuestos'!H30=MAX('01_Supuestos'!$C$30:$M$30),'01_Supuestos'!$F$19,0))-(MAX(0,(((('01_Supuestos'!H31*$I306)*'01_Supuestos'!$F$11*($H306-'01_Supuestos'!$F$9))-((('01_Supuestos'!H31*$I306)*'01_Supuestos'!$F$11*($H306-'01_Supuestos'!$F$9))*'01_Supuestos'!$F$12)-(('01_Supuestos'!H31*$I306)*'01_Supuestos'!$F$11*$K306)-(IF(('01_Supuestos'!H31*$I306)&gt;0,'01_Supuestos'!$F$15,0)))-($J306*'01_Supuestos'!H33)))*'01_Supuestos'!$F$16)</f>
        <v/>
      </c>
      <c r="Z306" s="109">
        <f>((('01_Supuestos'!I31*$I306)*'01_Supuestos'!$F$11*($H306-'01_Supuestos'!$F$9))-((('01_Supuestos'!I31*$I306)*'01_Supuestos'!$F$11*($H306-'01_Supuestos'!$F$9))*'01_Supuestos'!$F$12)-(('01_Supuestos'!I31*$I306)*'01_Supuestos'!$F$11*$K306)-(IF(('01_Supuestos'!I31*$I306)&gt;0,'01_Supuestos'!$F$15,0)))-((('01_Supuestos'!I31*$I306)*'01_Supuestos'!$F$11*($H306-'01_Supuestos'!$F$9))*'01_Supuestos'!$F$18)-($J306*'01_Supuestos'!I32)-(IF('01_Supuestos'!I30=MAX('01_Supuestos'!$C$30:$M$30),'01_Supuestos'!$F$19,0))-(MAX(0,(((('01_Supuestos'!I31*$I306)*'01_Supuestos'!$F$11*($H306-'01_Supuestos'!$F$9))-((('01_Supuestos'!I31*$I306)*'01_Supuestos'!$F$11*($H306-'01_Supuestos'!$F$9))*'01_Supuestos'!$F$12)-(('01_Supuestos'!I31*$I306)*'01_Supuestos'!$F$11*$K306)-(IF(('01_Supuestos'!I31*$I306)&gt;0,'01_Supuestos'!$F$15,0)))-($J306*'01_Supuestos'!I33)))*'01_Supuestos'!$F$16)</f>
        <v/>
      </c>
      <c r="AA306" s="109">
        <f>((('01_Supuestos'!J31*$I306)*'01_Supuestos'!$F$11*($H306-'01_Supuestos'!$F$9))-((('01_Supuestos'!J31*$I306)*'01_Supuestos'!$F$11*($H306-'01_Supuestos'!$F$9))*'01_Supuestos'!$F$12)-(('01_Supuestos'!J31*$I306)*'01_Supuestos'!$F$11*$K306)-(IF(('01_Supuestos'!J31*$I306)&gt;0,'01_Supuestos'!$F$15,0)))-((('01_Supuestos'!J31*$I306)*'01_Supuestos'!$F$11*($H306-'01_Supuestos'!$F$9))*'01_Supuestos'!$F$18)-($J306*'01_Supuestos'!J32)-(IF('01_Supuestos'!J30=MAX('01_Supuestos'!$C$30:$M$30),'01_Supuestos'!$F$19,0))-(MAX(0,(((('01_Supuestos'!J31*$I306)*'01_Supuestos'!$F$11*($H306-'01_Supuestos'!$F$9))-((('01_Supuestos'!J31*$I306)*'01_Supuestos'!$F$11*($H306-'01_Supuestos'!$F$9))*'01_Supuestos'!$F$12)-(('01_Supuestos'!J31*$I306)*'01_Supuestos'!$F$11*$K306)-(IF(('01_Supuestos'!J31*$I306)&gt;0,'01_Supuestos'!$F$15,0)))-($J306*'01_Supuestos'!J33)))*'01_Supuestos'!$F$16)</f>
        <v/>
      </c>
      <c r="AB306" s="109">
        <f>((('01_Supuestos'!K31*$I306)*'01_Supuestos'!$F$11*($H306-'01_Supuestos'!$F$9))-((('01_Supuestos'!K31*$I306)*'01_Supuestos'!$F$11*($H306-'01_Supuestos'!$F$9))*'01_Supuestos'!$F$12)-(('01_Supuestos'!K31*$I306)*'01_Supuestos'!$F$11*$K306)-(IF(('01_Supuestos'!K31*$I306)&gt;0,'01_Supuestos'!$F$15,0)))-((('01_Supuestos'!K31*$I306)*'01_Supuestos'!$F$11*($H306-'01_Supuestos'!$F$9))*'01_Supuestos'!$F$18)-($J306*'01_Supuestos'!K32)-(IF('01_Supuestos'!K30=MAX('01_Supuestos'!$C$30:$M$30),'01_Supuestos'!$F$19,0))-(MAX(0,(((('01_Supuestos'!K31*$I306)*'01_Supuestos'!$F$11*($H306-'01_Supuestos'!$F$9))-((('01_Supuestos'!K31*$I306)*'01_Supuestos'!$F$11*($H306-'01_Supuestos'!$F$9))*'01_Supuestos'!$F$12)-(('01_Supuestos'!K31*$I306)*'01_Supuestos'!$F$11*$K306)-(IF(('01_Supuestos'!K31*$I306)&gt;0,'01_Supuestos'!$F$15,0)))-($J306*'01_Supuestos'!K33)))*'01_Supuestos'!$F$16)</f>
        <v/>
      </c>
      <c r="AC306" s="109">
        <f>((('01_Supuestos'!L31*$I306)*'01_Supuestos'!$F$11*($H306-'01_Supuestos'!$F$9))-((('01_Supuestos'!L31*$I306)*'01_Supuestos'!$F$11*($H306-'01_Supuestos'!$F$9))*'01_Supuestos'!$F$12)-(('01_Supuestos'!L31*$I306)*'01_Supuestos'!$F$11*$K306)-(IF(('01_Supuestos'!L31*$I306)&gt;0,'01_Supuestos'!$F$15,0)))-((('01_Supuestos'!L31*$I306)*'01_Supuestos'!$F$11*($H306-'01_Supuestos'!$F$9))*'01_Supuestos'!$F$18)-($J306*'01_Supuestos'!L32)-(IF('01_Supuestos'!L30=MAX('01_Supuestos'!$C$30:$M$30),'01_Supuestos'!$F$19,0))-(MAX(0,(((('01_Supuestos'!L31*$I306)*'01_Supuestos'!$F$11*($H306-'01_Supuestos'!$F$9))-((('01_Supuestos'!L31*$I306)*'01_Supuestos'!$F$11*($H306-'01_Supuestos'!$F$9))*'01_Supuestos'!$F$12)-(('01_Supuestos'!L31*$I306)*'01_Supuestos'!$F$11*$K306)-(IF(('01_Supuestos'!L31*$I306)&gt;0,'01_Supuestos'!$F$15,0)))-($J306*'01_Supuestos'!L33)))*'01_Supuestos'!$F$16)</f>
        <v/>
      </c>
      <c r="AD306" s="109">
        <f>((('01_Supuestos'!M31*$I306)*'01_Supuestos'!$F$11*($H306-'01_Supuestos'!$F$9))-((('01_Supuestos'!M31*$I306)*'01_Supuestos'!$F$11*($H306-'01_Supuestos'!$F$9))*'01_Supuestos'!$F$12)-(('01_Supuestos'!M31*$I306)*'01_Supuestos'!$F$11*$K306)-(IF(('01_Supuestos'!M31*$I306)&gt;0,'01_Supuestos'!$F$15,0)))-((('01_Supuestos'!M31*$I306)*'01_Supuestos'!$F$11*($H306-'01_Supuestos'!$F$9))*'01_Supuestos'!$F$18)-($J306*'01_Supuestos'!M32)-(IF('01_Supuestos'!M30=MAX('01_Supuestos'!$C$30:$M$30),'01_Supuestos'!$F$19,0))-(MAX(0,(((('01_Supuestos'!M31*$I306)*'01_Supuestos'!$F$11*($H306-'01_Supuestos'!$F$9))-((('01_Supuestos'!M31*$I306)*'01_Supuestos'!$F$11*($H306-'01_Supuestos'!$F$9))*'01_Supuestos'!$F$12)-(('01_Supuestos'!M31*$I306)*'01_Supuestos'!$F$11*$K306)-(IF(('01_Supuestos'!M31*$I306)&gt;0,'01_Supuestos'!$F$15,0)))-($J306*'01_Supuestos'!M33)))*'01_Supuestos'!$F$16)</f>
        <v/>
      </c>
      <c r="AE306" s="109">
        <f>0</f>
        <v/>
      </c>
      <c r="AF306" s="109">
        <f>IF(S306&gt;R306,"Appraisal+Decision",IF(S306&lt;R306,"Develop Now","Indiferente"))</f>
        <v/>
      </c>
    </row>
    <row r="307">
      <c r="A307" t="n">
        <v>277</v>
      </c>
      <c r="B307" s="53">
        <f>RAND()</f>
        <v/>
      </c>
      <c r="C307" s="53">
        <f>RAND()</f>
        <v/>
      </c>
      <c r="D307" s="53">
        <f>RAND()</f>
        <v/>
      </c>
      <c r="E307" s="53">
        <f>RAND()</f>
        <v/>
      </c>
      <c r="F307" s="53">
        <f>RAND()</f>
        <v/>
      </c>
      <c r="G307" s="53">
        <f>RAND()</f>
        <v/>
      </c>
      <c r="H307" s="109">
        <f>IF(B307&lt;($B$11-$B$10)/($B$12-$B$10), $B$10+SQRT(B307*($B$11-$B$10)*($B$12-$B$10)), $B$12-SQRT((1-B307)*($B$12-$B$11)*($B$12-$B$10)))</f>
        <v/>
      </c>
      <c r="I307" s="53">
        <f>MAX(0.1,NORMINV(C307,$B$13,$B$14))</f>
        <v/>
      </c>
      <c r="J307" s="109">
        <f>'01_Supuestos'!$F$13*MAX(0.65,NORMINV(D307,1,$B$15))</f>
        <v/>
      </c>
      <c r="K307" s="109">
        <f>'01_Supuestos'!$F$14*MAX(0.6,NORMINV(E307,1,$B$16))</f>
        <v/>
      </c>
      <c r="L307" s="109">
        <f>--(F307&lt;=$B$5)</f>
        <v/>
      </c>
      <c r="M307" s="109">
        <f>IF(L307=1, IF(G307&lt;=$B$6, "+", "-"), IF(G307&lt;=(1-$B$7), "+", "-"))</f>
        <v/>
      </c>
      <c r="N307" s="110">
        <f>IF(M307="+",'05_Bayes_Arbol'!$B$16,'05_Bayes_Arbol'!$B$17)</f>
        <v/>
      </c>
      <c r="O307" s="109">
        <f>SUMPRODUCT(T307:AD307,'01_Supuestos'!$C$34:$M$34)</f>
        <v/>
      </c>
      <c r="P307" s="109">
        <f>N307*O307 + (1-N307)*$B$9</f>
        <v/>
      </c>
      <c r="Q307" s="109">
        <f>--(P307&gt;0)</f>
        <v/>
      </c>
      <c r="R307" s="109">
        <f>IF(L307=1,O307,$B$9)</f>
        <v/>
      </c>
      <c r="S307" s="109">
        <f>-$B$8 + IF(Q307=1, IF(L307=1,O307,$B$9), 0)</f>
        <v/>
      </c>
      <c r="T307" s="109">
        <f>((('01_Supuestos'!C31*$I307)*'01_Supuestos'!$F$11*($H307-'01_Supuestos'!$F$9))-((('01_Supuestos'!C31*$I307)*'01_Supuestos'!$F$11*($H307-'01_Supuestos'!$F$9))*'01_Supuestos'!$F$12)-(('01_Supuestos'!C31*$I307)*'01_Supuestos'!$F$11*$K307)-(IF(('01_Supuestos'!C31*$I307)&gt;0,'01_Supuestos'!$F$15,0)))-((('01_Supuestos'!C31*$I307)*'01_Supuestos'!$F$11*($H307-'01_Supuestos'!$F$9))*'01_Supuestos'!$F$18)-($J307*'01_Supuestos'!C32)-(IF('01_Supuestos'!C30=MAX('01_Supuestos'!$C$30:$M$30),'01_Supuestos'!$F$19,0))-(MAX(0,(((('01_Supuestos'!C31*$I307)*'01_Supuestos'!$F$11*($H307-'01_Supuestos'!$F$9))-((('01_Supuestos'!C31*$I307)*'01_Supuestos'!$F$11*($H307-'01_Supuestos'!$F$9))*'01_Supuestos'!$F$12)-(('01_Supuestos'!C31*$I307)*'01_Supuestos'!$F$11*$K307)-(IF(('01_Supuestos'!C31*$I307)&gt;0,'01_Supuestos'!$F$15,0)))-($J307*'01_Supuestos'!C33)))*'01_Supuestos'!$F$16)</f>
        <v/>
      </c>
      <c r="U307" s="109">
        <f>((('01_Supuestos'!D31*$I307)*'01_Supuestos'!$F$11*($H307-'01_Supuestos'!$F$9))-((('01_Supuestos'!D31*$I307)*'01_Supuestos'!$F$11*($H307-'01_Supuestos'!$F$9))*'01_Supuestos'!$F$12)-(('01_Supuestos'!D31*$I307)*'01_Supuestos'!$F$11*$K307)-(IF(('01_Supuestos'!D31*$I307)&gt;0,'01_Supuestos'!$F$15,0)))-((('01_Supuestos'!D31*$I307)*'01_Supuestos'!$F$11*($H307-'01_Supuestos'!$F$9))*'01_Supuestos'!$F$18)-($J307*'01_Supuestos'!D32)-(IF('01_Supuestos'!D30=MAX('01_Supuestos'!$C$30:$M$30),'01_Supuestos'!$F$19,0))-(MAX(0,(((('01_Supuestos'!D31*$I307)*'01_Supuestos'!$F$11*($H307-'01_Supuestos'!$F$9))-((('01_Supuestos'!D31*$I307)*'01_Supuestos'!$F$11*($H307-'01_Supuestos'!$F$9))*'01_Supuestos'!$F$12)-(('01_Supuestos'!D31*$I307)*'01_Supuestos'!$F$11*$K307)-(IF(('01_Supuestos'!D31*$I307)&gt;0,'01_Supuestos'!$F$15,0)))-($J307*'01_Supuestos'!D33)))*'01_Supuestos'!$F$16)</f>
        <v/>
      </c>
      <c r="V307" s="109">
        <f>((('01_Supuestos'!E31*$I307)*'01_Supuestos'!$F$11*($H307-'01_Supuestos'!$F$9))-((('01_Supuestos'!E31*$I307)*'01_Supuestos'!$F$11*($H307-'01_Supuestos'!$F$9))*'01_Supuestos'!$F$12)-(('01_Supuestos'!E31*$I307)*'01_Supuestos'!$F$11*$K307)-(IF(('01_Supuestos'!E31*$I307)&gt;0,'01_Supuestos'!$F$15,0)))-((('01_Supuestos'!E31*$I307)*'01_Supuestos'!$F$11*($H307-'01_Supuestos'!$F$9))*'01_Supuestos'!$F$18)-($J307*'01_Supuestos'!E32)-(IF('01_Supuestos'!E30=MAX('01_Supuestos'!$C$30:$M$30),'01_Supuestos'!$F$19,0))-(MAX(0,(((('01_Supuestos'!E31*$I307)*'01_Supuestos'!$F$11*($H307-'01_Supuestos'!$F$9))-((('01_Supuestos'!E31*$I307)*'01_Supuestos'!$F$11*($H307-'01_Supuestos'!$F$9))*'01_Supuestos'!$F$12)-(('01_Supuestos'!E31*$I307)*'01_Supuestos'!$F$11*$K307)-(IF(('01_Supuestos'!E31*$I307)&gt;0,'01_Supuestos'!$F$15,0)))-($J307*'01_Supuestos'!E33)))*'01_Supuestos'!$F$16)</f>
        <v/>
      </c>
      <c r="W307" s="109">
        <f>((('01_Supuestos'!F31*$I307)*'01_Supuestos'!$F$11*($H307-'01_Supuestos'!$F$9))-((('01_Supuestos'!F31*$I307)*'01_Supuestos'!$F$11*($H307-'01_Supuestos'!$F$9))*'01_Supuestos'!$F$12)-(('01_Supuestos'!F31*$I307)*'01_Supuestos'!$F$11*$K307)-(IF(('01_Supuestos'!F31*$I307)&gt;0,'01_Supuestos'!$F$15,0)))-((('01_Supuestos'!F31*$I307)*'01_Supuestos'!$F$11*($H307-'01_Supuestos'!$F$9))*'01_Supuestos'!$F$18)-($J307*'01_Supuestos'!F32)-(IF('01_Supuestos'!F30=MAX('01_Supuestos'!$C$30:$M$30),'01_Supuestos'!$F$19,0))-(MAX(0,(((('01_Supuestos'!F31*$I307)*'01_Supuestos'!$F$11*($H307-'01_Supuestos'!$F$9))-((('01_Supuestos'!F31*$I307)*'01_Supuestos'!$F$11*($H307-'01_Supuestos'!$F$9))*'01_Supuestos'!$F$12)-(('01_Supuestos'!F31*$I307)*'01_Supuestos'!$F$11*$K307)-(IF(('01_Supuestos'!F31*$I307)&gt;0,'01_Supuestos'!$F$15,0)))-($J307*'01_Supuestos'!F33)))*'01_Supuestos'!$F$16)</f>
        <v/>
      </c>
      <c r="X307" s="109">
        <f>((('01_Supuestos'!G31*$I307)*'01_Supuestos'!$F$11*($H307-'01_Supuestos'!$F$9))-((('01_Supuestos'!G31*$I307)*'01_Supuestos'!$F$11*($H307-'01_Supuestos'!$F$9))*'01_Supuestos'!$F$12)-(('01_Supuestos'!G31*$I307)*'01_Supuestos'!$F$11*$K307)-(IF(('01_Supuestos'!G31*$I307)&gt;0,'01_Supuestos'!$F$15,0)))-((('01_Supuestos'!G31*$I307)*'01_Supuestos'!$F$11*($H307-'01_Supuestos'!$F$9))*'01_Supuestos'!$F$18)-($J307*'01_Supuestos'!G32)-(IF('01_Supuestos'!G30=MAX('01_Supuestos'!$C$30:$M$30),'01_Supuestos'!$F$19,0))-(MAX(0,(((('01_Supuestos'!G31*$I307)*'01_Supuestos'!$F$11*($H307-'01_Supuestos'!$F$9))-((('01_Supuestos'!G31*$I307)*'01_Supuestos'!$F$11*($H307-'01_Supuestos'!$F$9))*'01_Supuestos'!$F$12)-(('01_Supuestos'!G31*$I307)*'01_Supuestos'!$F$11*$K307)-(IF(('01_Supuestos'!G31*$I307)&gt;0,'01_Supuestos'!$F$15,0)))-($J307*'01_Supuestos'!G33)))*'01_Supuestos'!$F$16)</f>
        <v/>
      </c>
      <c r="Y307" s="109">
        <f>((('01_Supuestos'!H31*$I307)*'01_Supuestos'!$F$11*($H307-'01_Supuestos'!$F$9))-((('01_Supuestos'!H31*$I307)*'01_Supuestos'!$F$11*($H307-'01_Supuestos'!$F$9))*'01_Supuestos'!$F$12)-(('01_Supuestos'!H31*$I307)*'01_Supuestos'!$F$11*$K307)-(IF(('01_Supuestos'!H31*$I307)&gt;0,'01_Supuestos'!$F$15,0)))-((('01_Supuestos'!H31*$I307)*'01_Supuestos'!$F$11*($H307-'01_Supuestos'!$F$9))*'01_Supuestos'!$F$18)-($J307*'01_Supuestos'!H32)-(IF('01_Supuestos'!H30=MAX('01_Supuestos'!$C$30:$M$30),'01_Supuestos'!$F$19,0))-(MAX(0,(((('01_Supuestos'!H31*$I307)*'01_Supuestos'!$F$11*($H307-'01_Supuestos'!$F$9))-((('01_Supuestos'!H31*$I307)*'01_Supuestos'!$F$11*($H307-'01_Supuestos'!$F$9))*'01_Supuestos'!$F$12)-(('01_Supuestos'!H31*$I307)*'01_Supuestos'!$F$11*$K307)-(IF(('01_Supuestos'!H31*$I307)&gt;0,'01_Supuestos'!$F$15,0)))-($J307*'01_Supuestos'!H33)))*'01_Supuestos'!$F$16)</f>
        <v/>
      </c>
      <c r="Z307" s="109">
        <f>((('01_Supuestos'!I31*$I307)*'01_Supuestos'!$F$11*($H307-'01_Supuestos'!$F$9))-((('01_Supuestos'!I31*$I307)*'01_Supuestos'!$F$11*($H307-'01_Supuestos'!$F$9))*'01_Supuestos'!$F$12)-(('01_Supuestos'!I31*$I307)*'01_Supuestos'!$F$11*$K307)-(IF(('01_Supuestos'!I31*$I307)&gt;0,'01_Supuestos'!$F$15,0)))-((('01_Supuestos'!I31*$I307)*'01_Supuestos'!$F$11*($H307-'01_Supuestos'!$F$9))*'01_Supuestos'!$F$18)-($J307*'01_Supuestos'!I32)-(IF('01_Supuestos'!I30=MAX('01_Supuestos'!$C$30:$M$30),'01_Supuestos'!$F$19,0))-(MAX(0,(((('01_Supuestos'!I31*$I307)*'01_Supuestos'!$F$11*($H307-'01_Supuestos'!$F$9))-((('01_Supuestos'!I31*$I307)*'01_Supuestos'!$F$11*($H307-'01_Supuestos'!$F$9))*'01_Supuestos'!$F$12)-(('01_Supuestos'!I31*$I307)*'01_Supuestos'!$F$11*$K307)-(IF(('01_Supuestos'!I31*$I307)&gt;0,'01_Supuestos'!$F$15,0)))-($J307*'01_Supuestos'!I33)))*'01_Supuestos'!$F$16)</f>
        <v/>
      </c>
      <c r="AA307" s="109">
        <f>((('01_Supuestos'!J31*$I307)*'01_Supuestos'!$F$11*($H307-'01_Supuestos'!$F$9))-((('01_Supuestos'!J31*$I307)*'01_Supuestos'!$F$11*($H307-'01_Supuestos'!$F$9))*'01_Supuestos'!$F$12)-(('01_Supuestos'!J31*$I307)*'01_Supuestos'!$F$11*$K307)-(IF(('01_Supuestos'!J31*$I307)&gt;0,'01_Supuestos'!$F$15,0)))-((('01_Supuestos'!J31*$I307)*'01_Supuestos'!$F$11*($H307-'01_Supuestos'!$F$9))*'01_Supuestos'!$F$18)-($J307*'01_Supuestos'!J32)-(IF('01_Supuestos'!J30=MAX('01_Supuestos'!$C$30:$M$30),'01_Supuestos'!$F$19,0))-(MAX(0,(((('01_Supuestos'!J31*$I307)*'01_Supuestos'!$F$11*($H307-'01_Supuestos'!$F$9))-((('01_Supuestos'!J31*$I307)*'01_Supuestos'!$F$11*($H307-'01_Supuestos'!$F$9))*'01_Supuestos'!$F$12)-(('01_Supuestos'!J31*$I307)*'01_Supuestos'!$F$11*$K307)-(IF(('01_Supuestos'!J31*$I307)&gt;0,'01_Supuestos'!$F$15,0)))-($J307*'01_Supuestos'!J33)))*'01_Supuestos'!$F$16)</f>
        <v/>
      </c>
      <c r="AB307" s="109">
        <f>((('01_Supuestos'!K31*$I307)*'01_Supuestos'!$F$11*($H307-'01_Supuestos'!$F$9))-((('01_Supuestos'!K31*$I307)*'01_Supuestos'!$F$11*($H307-'01_Supuestos'!$F$9))*'01_Supuestos'!$F$12)-(('01_Supuestos'!K31*$I307)*'01_Supuestos'!$F$11*$K307)-(IF(('01_Supuestos'!K31*$I307)&gt;0,'01_Supuestos'!$F$15,0)))-((('01_Supuestos'!K31*$I307)*'01_Supuestos'!$F$11*($H307-'01_Supuestos'!$F$9))*'01_Supuestos'!$F$18)-($J307*'01_Supuestos'!K32)-(IF('01_Supuestos'!K30=MAX('01_Supuestos'!$C$30:$M$30),'01_Supuestos'!$F$19,0))-(MAX(0,(((('01_Supuestos'!K31*$I307)*'01_Supuestos'!$F$11*($H307-'01_Supuestos'!$F$9))-((('01_Supuestos'!K31*$I307)*'01_Supuestos'!$F$11*($H307-'01_Supuestos'!$F$9))*'01_Supuestos'!$F$12)-(('01_Supuestos'!K31*$I307)*'01_Supuestos'!$F$11*$K307)-(IF(('01_Supuestos'!K31*$I307)&gt;0,'01_Supuestos'!$F$15,0)))-($J307*'01_Supuestos'!K33)))*'01_Supuestos'!$F$16)</f>
        <v/>
      </c>
      <c r="AC307" s="109">
        <f>((('01_Supuestos'!L31*$I307)*'01_Supuestos'!$F$11*($H307-'01_Supuestos'!$F$9))-((('01_Supuestos'!L31*$I307)*'01_Supuestos'!$F$11*($H307-'01_Supuestos'!$F$9))*'01_Supuestos'!$F$12)-(('01_Supuestos'!L31*$I307)*'01_Supuestos'!$F$11*$K307)-(IF(('01_Supuestos'!L31*$I307)&gt;0,'01_Supuestos'!$F$15,0)))-((('01_Supuestos'!L31*$I307)*'01_Supuestos'!$F$11*($H307-'01_Supuestos'!$F$9))*'01_Supuestos'!$F$18)-($J307*'01_Supuestos'!L32)-(IF('01_Supuestos'!L30=MAX('01_Supuestos'!$C$30:$M$30),'01_Supuestos'!$F$19,0))-(MAX(0,(((('01_Supuestos'!L31*$I307)*'01_Supuestos'!$F$11*($H307-'01_Supuestos'!$F$9))-((('01_Supuestos'!L31*$I307)*'01_Supuestos'!$F$11*($H307-'01_Supuestos'!$F$9))*'01_Supuestos'!$F$12)-(('01_Supuestos'!L31*$I307)*'01_Supuestos'!$F$11*$K307)-(IF(('01_Supuestos'!L31*$I307)&gt;0,'01_Supuestos'!$F$15,0)))-($J307*'01_Supuestos'!L33)))*'01_Supuestos'!$F$16)</f>
        <v/>
      </c>
      <c r="AD307" s="109">
        <f>((('01_Supuestos'!M31*$I307)*'01_Supuestos'!$F$11*($H307-'01_Supuestos'!$F$9))-((('01_Supuestos'!M31*$I307)*'01_Supuestos'!$F$11*($H307-'01_Supuestos'!$F$9))*'01_Supuestos'!$F$12)-(('01_Supuestos'!M31*$I307)*'01_Supuestos'!$F$11*$K307)-(IF(('01_Supuestos'!M31*$I307)&gt;0,'01_Supuestos'!$F$15,0)))-((('01_Supuestos'!M31*$I307)*'01_Supuestos'!$F$11*($H307-'01_Supuestos'!$F$9))*'01_Supuestos'!$F$18)-($J307*'01_Supuestos'!M32)-(IF('01_Supuestos'!M30=MAX('01_Supuestos'!$C$30:$M$30),'01_Supuestos'!$F$19,0))-(MAX(0,(((('01_Supuestos'!M31*$I307)*'01_Supuestos'!$F$11*($H307-'01_Supuestos'!$F$9))-((('01_Supuestos'!M31*$I307)*'01_Supuestos'!$F$11*($H307-'01_Supuestos'!$F$9))*'01_Supuestos'!$F$12)-(('01_Supuestos'!M31*$I307)*'01_Supuestos'!$F$11*$K307)-(IF(('01_Supuestos'!M31*$I307)&gt;0,'01_Supuestos'!$F$15,0)))-($J307*'01_Supuestos'!M33)))*'01_Supuestos'!$F$16)</f>
        <v/>
      </c>
      <c r="AE307" s="109">
        <f>0</f>
        <v/>
      </c>
      <c r="AF307" s="109">
        <f>IF(S307&gt;R307,"Appraisal+Decision",IF(S307&lt;R307,"Develop Now","Indiferente"))</f>
        <v/>
      </c>
    </row>
    <row r="308">
      <c r="A308" t="n">
        <v>278</v>
      </c>
      <c r="B308" s="53">
        <f>RAND()</f>
        <v/>
      </c>
      <c r="C308" s="53">
        <f>RAND()</f>
        <v/>
      </c>
      <c r="D308" s="53">
        <f>RAND()</f>
        <v/>
      </c>
      <c r="E308" s="53">
        <f>RAND()</f>
        <v/>
      </c>
      <c r="F308" s="53">
        <f>RAND()</f>
        <v/>
      </c>
      <c r="G308" s="53">
        <f>RAND()</f>
        <v/>
      </c>
      <c r="H308" s="109">
        <f>IF(B308&lt;($B$11-$B$10)/($B$12-$B$10), $B$10+SQRT(B308*($B$11-$B$10)*($B$12-$B$10)), $B$12-SQRT((1-B308)*($B$12-$B$11)*($B$12-$B$10)))</f>
        <v/>
      </c>
      <c r="I308" s="53">
        <f>MAX(0.1,NORMINV(C308,$B$13,$B$14))</f>
        <v/>
      </c>
      <c r="J308" s="109">
        <f>'01_Supuestos'!$F$13*MAX(0.65,NORMINV(D308,1,$B$15))</f>
        <v/>
      </c>
      <c r="K308" s="109">
        <f>'01_Supuestos'!$F$14*MAX(0.6,NORMINV(E308,1,$B$16))</f>
        <v/>
      </c>
      <c r="L308" s="109">
        <f>--(F308&lt;=$B$5)</f>
        <v/>
      </c>
      <c r="M308" s="109">
        <f>IF(L308=1, IF(G308&lt;=$B$6, "+", "-"), IF(G308&lt;=(1-$B$7), "+", "-"))</f>
        <v/>
      </c>
      <c r="N308" s="110">
        <f>IF(M308="+",'05_Bayes_Arbol'!$B$16,'05_Bayes_Arbol'!$B$17)</f>
        <v/>
      </c>
      <c r="O308" s="109">
        <f>SUMPRODUCT(T308:AD308,'01_Supuestos'!$C$34:$M$34)</f>
        <v/>
      </c>
      <c r="P308" s="109">
        <f>N308*O308 + (1-N308)*$B$9</f>
        <v/>
      </c>
      <c r="Q308" s="109">
        <f>--(P308&gt;0)</f>
        <v/>
      </c>
      <c r="R308" s="109">
        <f>IF(L308=1,O308,$B$9)</f>
        <v/>
      </c>
      <c r="S308" s="109">
        <f>-$B$8 + IF(Q308=1, IF(L308=1,O308,$B$9), 0)</f>
        <v/>
      </c>
      <c r="T308" s="109">
        <f>((('01_Supuestos'!C31*$I308)*'01_Supuestos'!$F$11*($H308-'01_Supuestos'!$F$9))-((('01_Supuestos'!C31*$I308)*'01_Supuestos'!$F$11*($H308-'01_Supuestos'!$F$9))*'01_Supuestos'!$F$12)-(('01_Supuestos'!C31*$I308)*'01_Supuestos'!$F$11*$K308)-(IF(('01_Supuestos'!C31*$I308)&gt;0,'01_Supuestos'!$F$15,0)))-((('01_Supuestos'!C31*$I308)*'01_Supuestos'!$F$11*($H308-'01_Supuestos'!$F$9))*'01_Supuestos'!$F$18)-($J308*'01_Supuestos'!C32)-(IF('01_Supuestos'!C30=MAX('01_Supuestos'!$C$30:$M$30),'01_Supuestos'!$F$19,0))-(MAX(0,(((('01_Supuestos'!C31*$I308)*'01_Supuestos'!$F$11*($H308-'01_Supuestos'!$F$9))-((('01_Supuestos'!C31*$I308)*'01_Supuestos'!$F$11*($H308-'01_Supuestos'!$F$9))*'01_Supuestos'!$F$12)-(('01_Supuestos'!C31*$I308)*'01_Supuestos'!$F$11*$K308)-(IF(('01_Supuestos'!C31*$I308)&gt;0,'01_Supuestos'!$F$15,0)))-($J308*'01_Supuestos'!C33)))*'01_Supuestos'!$F$16)</f>
        <v/>
      </c>
      <c r="U308" s="109">
        <f>((('01_Supuestos'!D31*$I308)*'01_Supuestos'!$F$11*($H308-'01_Supuestos'!$F$9))-((('01_Supuestos'!D31*$I308)*'01_Supuestos'!$F$11*($H308-'01_Supuestos'!$F$9))*'01_Supuestos'!$F$12)-(('01_Supuestos'!D31*$I308)*'01_Supuestos'!$F$11*$K308)-(IF(('01_Supuestos'!D31*$I308)&gt;0,'01_Supuestos'!$F$15,0)))-((('01_Supuestos'!D31*$I308)*'01_Supuestos'!$F$11*($H308-'01_Supuestos'!$F$9))*'01_Supuestos'!$F$18)-($J308*'01_Supuestos'!D32)-(IF('01_Supuestos'!D30=MAX('01_Supuestos'!$C$30:$M$30),'01_Supuestos'!$F$19,0))-(MAX(0,(((('01_Supuestos'!D31*$I308)*'01_Supuestos'!$F$11*($H308-'01_Supuestos'!$F$9))-((('01_Supuestos'!D31*$I308)*'01_Supuestos'!$F$11*($H308-'01_Supuestos'!$F$9))*'01_Supuestos'!$F$12)-(('01_Supuestos'!D31*$I308)*'01_Supuestos'!$F$11*$K308)-(IF(('01_Supuestos'!D31*$I308)&gt;0,'01_Supuestos'!$F$15,0)))-($J308*'01_Supuestos'!D33)))*'01_Supuestos'!$F$16)</f>
        <v/>
      </c>
      <c r="V308" s="109">
        <f>((('01_Supuestos'!E31*$I308)*'01_Supuestos'!$F$11*($H308-'01_Supuestos'!$F$9))-((('01_Supuestos'!E31*$I308)*'01_Supuestos'!$F$11*($H308-'01_Supuestos'!$F$9))*'01_Supuestos'!$F$12)-(('01_Supuestos'!E31*$I308)*'01_Supuestos'!$F$11*$K308)-(IF(('01_Supuestos'!E31*$I308)&gt;0,'01_Supuestos'!$F$15,0)))-((('01_Supuestos'!E31*$I308)*'01_Supuestos'!$F$11*($H308-'01_Supuestos'!$F$9))*'01_Supuestos'!$F$18)-($J308*'01_Supuestos'!E32)-(IF('01_Supuestos'!E30=MAX('01_Supuestos'!$C$30:$M$30),'01_Supuestos'!$F$19,0))-(MAX(0,(((('01_Supuestos'!E31*$I308)*'01_Supuestos'!$F$11*($H308-'01_Supuestos'!$F$9))-((('01_Supuestos'!E31*$I308)*'01_Supuestos'!$F$11*($H308-'01_Supuestos'!$F$9))*'01_Supuestos'!$F$12)-(('01_Supuestos'!E31*$I308)*'01_Supuestos'!$F$11*$K308)-(IF(('01_Supuestos'!E31*$I308)&gt;0,'01_Supuestos'!$F$15,0)))-($J308*'01_Supuestos'!E33)))*'01_Supuestos'!$F$16)</f>
        <v/>
      </c>
      <c r="W308" s="109">
        <f>((('01_Supuestos'!F31*$I308)*'01_Supuestos'!$F$11*($H308-'01_Supuestos'!$F$9))-((('01_Supuestos'!F31*$I308)*'01_Supuestos'!$F$11*($H308-'01_Supuestos'!$F$9))*'01_Supuestos'!$F$12)-(('01_Supuestos'!F31*$I308)*'01_Supuestos'!$F$11*$K308)-(IF(('01_Supuestos'!F31*$I308)&gt;0,'01_Supuestos'!$F$15,0)))-((('01_Supuestos'!F31*$I308)*'01_Supuestos'!$F$11*($H308-'01_Supuestos'!$F$9))*'01_Supuestos'!$F$18)-($J308*'01_Supuestos'!F32)-(IF('01_Supuestos'!F30=MAX('01_Supuestos'!$C$30:$M$30),'01_Supuestos'!$F$19,0))-(MAX(0,(((('01_Supuestos'!F31*$I308)*'01_Supuestos'!$F$11*($H308-'01_Supuestos'!$F$9))-((('01_Supuestos'!F31*$I308)*'01_Supuestos'!$F$11*($H308-'01_Supuestos'!$F$9))*'01_Supuestos'!$F$12)-(('01_Supuestos'!F31*$I308)*'01_Supuestos'!$F$11*$K308)-(IF(('01_Supuestos'!F31*$I308)&gt;0,'01_Supuestos'!$F$15,0)))-($J308*'01_Supuestos'!F33)))*'01_Supuestos'!$F$16)</f>
        <v/>
      </c>
      <c r="X308" s="109">
        <f>((('01_Supuestos'!G31*$I308)*'01_Supuestos'!$F$11*($H308-'01_Supuestos'!$F$9))-((('01_Supuestos'!G31*$I308)*'01_Supuestos'!$F$11*($H308-'01_Supuestos'!$F$9))*'01_Supuestos'!$F$12)-(('01_Supuestos'!G31*$I308)*'01_Supuestos'!$F$11*$K308)-(IF(('01_Supuestos'!G31*$I308)&gt;0,'01_Supuestos'!$F$15,0)))-((('01_Supuestos'!G31*$I308)*'01_Supuestos'!$F$11*($H308-'01_Supuestos'!$F$9))*'01_Supuestos'!$F$18)-($J308*'01_Supuestos'!G32)-(IF('01_Supuestos'!G30=MAX('01_Supuestos'!$C$30:$M$30),'01_Supuestos'!$F$19,0))-(MAX(0,(((('01_Supuestos'!G31*$I308)*'01_Supuestos'!$F$11*($H308-'01_Supuestos'!$F$9))-((('01_Supuestos'!G31*$I308)*'01_Supuestos'!$F$11*($H308-'01_Supuestos'!$F$9))*'01_Supuestos'!$F$12)-(('01_Supuestos'!G31*$I308)*'01_Supuestos'!$F$11*$K308)-(IF(('01_Supuestos'!G31*$I308)&gt;0,'01_Supuestos'!$F$15,0)))-($J308*'01_Supuestos'!G33)))*'01_Supuestos'!$F$16)</f>
        <v/>
      </c>
      <c r="Y308" s="109">
        <f>((('01_Supuestos'!H31*$I308)*'01_Supuestos'!$F$11*($H308-'01_Supuestos'!$F$9))-((('01_Supuestos'!H31*$I308)*'01_Supuestos'!$F$11*($H308-'01_Supuestos'!$F$9))*'01_Supuestos'!$F$12)-(('01_Supuestos'!H31*$I308)*'01_Supuestos'!$F$11*$K308)-(IF(('01_Supuestos'!H31*$I308)&gt;0,'01_Supuestos'!$F$15,0)))-((('01_Supuestos'!H31*$I308)*'01_Supuestos'!$F$11*($H308-'01_Supuestos'!$F$9))*'01_Supuestos'!$F$18)-($J308*'01_Supuestos'!H32)-(IF('01_Supuestos'!H30=MAX('01_Supuestos'!$C$30:$M$30),'01_Supuestos'!$F$19,0))-(MAX(0,(((('01_Supuestos'!H31*$I308)*'01_Supuestos'!$F$11*($H308-'01_Supuestos'!$F$9))-((('01_Supuestos'!H31*$I308)*'01_Supuestos'!$F$11*($H308-'01_Supuestos'!$F$9))*'01_Supuestos'!$F$12)-(('01_Supuestos'!H31*$I308)*'01_Supuestos'!$F$11*$K308)-(IF(('01_Supuestos'!H31*$I308)&gt;0,'01_Supuestos'!$F$15,0)))-($J308*'01_Supuestos'!H33)))*'01_Supuestos'!$F$16)</f>
        <v/>
      </c>
      <c r="Z308" s="109">
        <f>((('01_Supuestos'!I31*$I308)*'01_Supuestos'!$F$11*($H308-'01_Supuestos'!$F$9))-((('01_Supuestos'!I31*$I308)*'01_Supuestos'!$F$11*($H308-'01_Supuestos'!$F$9))*'01_Supuestos'!$F$12)-(('01_Supuestos'!I31*$I308)*'01_Supuestos'!$F$11*$K308)-(IF(('01_Supuestos'!I31*$I308)&gt;0,'01_Supuestos'!$F$15,0)))-((('01_Supuestos'!I31*$I308)*'01_Supuestos'!$F$11*($H308-'01_Supuestos'!$F$9))*'01_Supuestos'!$F$18)-($J308*'01_Supuestos'!I32)-(IF('01_Supuestos'!I30=MAX('01_Supuestos'!$C$30:$M$30),'01_Supuestos'!$F$19,0))-(MAX(0,(((('01_Supuestos'!I31*$I308)*'01_Supuestos'!$F$11*($H308-'01_Supuestos'!$F$9))-((('01_Supuestos'!I31*$I308)*'01_Supuestos'!$F$11*($H308-'01_Supuestos'!$F$9))*'01_Supuestos'!$F$12)-(('01_Supuestos'!I31*$I308)*'01_Supuestos'!$F$11*$K308)-(IF(('01_Supuestos'!I31*$I308)&gt;0,'01_Supuestos'!$F$15,0)))-($J308*'01_Supuestos'!I33)))*'01_Supuestos'!$F$16)</f>
        <v/>
      </c>
      <c r="AA308" s="109">
        <f>((('01_Supuestos'!J31*$I308)*'01_Supuestos'!$F$11*($H308-'01_Supuestos'!$F$9))-((('01_Supuestos'!J31*$I308)*'01_Supuestos'!$F$11*($H308-'01_Supuestos'!$F$9))*'01_Supuestos'!$F$12)-(('01_Supuestos'!J31*$I308)*'01_Supuestos'!$F$11*$K308)-(IF(('01_Supuestos'!J31*$I308)&gt;0,'01_Supuestos'!$F$15,0)))-((('01_Supuestos'!J31*$I308)*'01_Supuestos'!$F$11*($H308-'01_Supuestos'!$F$9))*'01_Supuestos'!$F$18)-($J308*'01_Supuestos'!J32)-(IF('01_Supuestos'!J30=MAX('01_Supuestos'!$C$30:$M$30),'01_Supuestos'!$F$19,0))-(MAX(0,(((('01_Supuestos'!J31*$I308)*'01_Supuestos'!$F$11*($H308-'01_Supuestos'!$F$9))-((('01_Supuestos'!J31*$I308)*'01_Supuestos'!$F$11*($H308-'01_Supuestos'!$F$9))*'01_Supuestos'!$F$12)-(('01_Supuestos'!J31*$I308)*'01_Supuestos'!$F$11*$K308)-(IF(('01_Supuestos'!J31*$I308)&gt;0,'01_Supuestos'!$F$15,0)))-($J308*'01_Supuestos'!J33)))*'01_Supuestos'!$F$16)</f>
        <v/>
      </c>
      <c r="AB308" s="109">
        <f>((('01_Supuestos'!K31*$I308)*'01_Supuestos'!$F$11*($H308-'01_Supuestos'!$F$9))-((('01_Supuestos'!K31*$I308)*'01_Supuestos'!$F$11*($H308-'01_Supuestos'!$F$9))*'01_Supuestos'!$F$12)-(('01_Supuestos'!K31*$I308)*'01_Supuestos'!$F$11*$K308)-(IF(('01_Supuestos'!K31*$I308)&gt;0,'01_Supuestos'!$F$15,0)))-((('01_Supuestos'!K31*$I308)*'01_Supuestos'!$F$11*($H308-'01_Supuestos'!$F$9))*'01_Supuestos'!$F$18)-($J308*'01_Supuestos'!K32)-(IF('01_Supuestos'!K30=MAX('01_Supuestos'!$C$30:$M$30),'01_Supuestos'!$F$19,0))-(MAX(0,(((('01_Supuestos'!K31*$I308)*'01_Supuestos'!$F$11*($H308-'01_Supuestos'!$F$9))-((('01_Supuestos'!K31*$I308)*'01_Supuestos'!$F$11*($H308-'01_Supuestos'!$F$9))*'01_Supuestos'!$F$12)-(('01_Supuestos'!K31*$I308)*'01_Supuestos'!$F$11*$K308)-(IF(('01_Supuestos'!K31*$I308)&gt;0,'01_Supuestos'!$F$15,0)))-($J308*'01_Supuestos'!K33)))*'01_Supuestos'!$F$16)</f>
        <v/>
      </c>
      <c r="AC308" s="109">
        <f>((('01_Supuestos'!L31*$I308)*'01_Supuestos'!$F$11*($H308-'01_Supuestos'!$F$9))-((('01_Supuestos'!L31*$I308)*'01_Supuestos'!$F$11*($H308-'01_Supuestos'!$F$9))*'01_Supuestos'!$F$12)-(('01_Supuestos'!L31*$I308)*'01_Supuestos'!$F$11*$K308)-(IF(('01_Supuestos'!L31*$I308)&gt;0,'01_Supuestos'!$F$15,0)))-((('01_Supuestos'!L31*$I308)*'01_Supuestos'!$F$11*($H308-'01_Supuestos'!$F$9))*'01_Supuestos'!$F$18)-($J308*'01_Supuestos'!L32)-(IF('01_Supuestos'!L30=MAX('01_Supuestos'!$C$30:$M$30),'01_Supuestos'!$F$19,0))-(MAX(0,(((('01_Supuestos'!L31*$I308)*'01_Supuestos'!$F$11*($H308-'01_Supuestos'!$F$9))-((('01_Supuestos'!L31*$I308)*'01_Supuestos'!$F$11*($H308-'01_Supuestos'!$F$9))*'01_Supuestos'!$F$12)-(('01_Supuestos'!L31*$I308)*'01_Supuestos'!$F$11*$K308)-(IF(('01_Supuestos'!L31*$I308)&gt;0,'01_Supuestos'!$F$15,0)))-($J308*'01_Supuestos'!L33)))*'01_Supuestos'!$F$16)</f>
        <v/>
      </c>
      <c r="AD308" s="109">
        <f>((('01_Supuestos'!M31*$I308)*'01_Supuestos'!$F$11*($H308-'01_Supuestos'!$F$9))-((('01_Supuestos'!M31*$I308)*'01_Supuestos'!$F$11*($H308-'01_Supuestos'!$F$9))*'01_Supuestos'!$F$12)-(('01_Supuestos'!M31*$I308)*'01_Supuestos'!$F$11*$K308)-(IF(('01_Supuestos'!M31*$I308)&gt;0,'01_Supuestos'!$F$15,0)))-((('01_Supuestos'!M31*$I308)*'01_Supuestos'!$F$11*($H308-'01_Supuestos'!$F$9))*'01_Supuestos'!$F$18)-($J308*'01_Supuestos'!M32)-(IF('01_Supuestos'!M30=MAX('01_Supuestos'!$C$30:$M$30),'01_Supuestos'!$F$19,0))-(MAX(0,(((('01_Supuestos'!M31*$I308)*'01_Supuestos'!$F$11*($H308-'01_Supuestos'!$F$9))-((('01_Supuestos'!M31*$I308)*'01_Supuestos'!$F$11*($H308-'01_Supuestos'!$F$9))*'01_Supuestos'!$F$12)-(('01_Supuestos'!M31*$I308)*'01_Supuestos'!$F$11*$K308)-(IF(('01_Supuestos'!M31*$I308)&gt;0,'01_Supuestos'!$F$15,0)))-($J308*'01_Supuestos'!M33)))*'01_Supuestos'!$F$16)</f>
        <v/>
      </c>
      <c r="AE308" s="109">
        <f>0</f>
        <v/>
      </c>
      <c r="AF308" s="109">
        <f>IF(S308&gt;R308,"Appraisal+Decision",IF(S308&lt;R308,"Develop Now","Indiferente"))</f>
        <v/>
      </c>
    </row>
    <row r="309">
      <c r="A309" t="n">
        <v>279</v>
      </c>
      <c r="B309" s="53">
        <f>RAND()</f>
        <v/>
      </c>
      <c r="C309" s="53">
        <f>RAND()</f>
        <v/>
      </c>
      <c r="D309" s="53">
        <f>RAND()</f>
        <v/>
      </c>
      <c r="E309" s="53">
        <f>RAND()</f>
        <v/>
      </c>
      <c r="F309" s="53">
        <f>RAND()</f>
        <v/>
      </c>
      <c r="G309" s="53">
        <f>RAND()</f>
        <v/>
      </c>
      <c r="H309" s="109">
        <f>IF(B309&lt;($B$11-$B$10)/($B$12-$B$10), $B$10+SQRT(B309*($B$11-$B$10)*($B$12-$B$10)), $B$12-SQRT((1-B309)*($B$12-$B$11)*($B$12-$B$10)))</f>
        <v/>
      </c>
      <c r="I309" s="53">
        <f>MAX(0.1,NORMINV(C309,$B$13,$B$14))</f>
        <v/>
      </c>
      <c r="J309" s="109">
        <f>'01_Supuestos'!$F$13*MAX(0.65,NORMINV(D309,1,$B$15))</f>
        <v/>
      </c>
      <c r="K309" s="109">
        <f>'01_Supuestos'!$F$14*MAX(0.6,NORMINV(E309,1,$B$16))</f>
        <v/>
      </c>
      <c r="L309" s="109">
        <f>--(F309&lt;=$B$5)</f>
        <v/>
      </c>
      <c r="M309" s="109">
        <f>IF(L309=1, IF(G309&lt;=$B$6, "+", "-"), IF(G309&lt;=(1-$B$7), "+", "-"))</f>
        <v/>
      </c>
      <c r="N309" s="110">
        <f>IF(M309="+",'05_Bayes_Arbol'!$B$16,'05_Bayes_Arbol'!$B$17)</f>
        <v/>
      </c>
      <c r="O309" s="109">
        <f>SUMPRODUCT(T309:AD309,'01_Supuestos'!$C$34:$M$34)</f>
        <v/>
      </c>
      <c r="P309" s="109">
        <f>N309*O309 + (1-N309)*$B$9</f>
        <v/>
      </c>
      <c r="Q309" s="109">
        <f>--(P309&gt;0)</f>
        <v/>
      </c>
      <c r="R309" s="109">
        <f>IF(L309=1,O309,$B$9)</f>
        <v/>
      </c>
      <c r="S309" s="109">
        <f>-$B$8 + IF(Q309=1, IF(L309=1,O309,$B$9), 0)</f>
        <v/>
      </c>
      <c r="T309" s="109">
        <f>((('01_Supuestos'!C31*$I309)*'01_Supuestos'!$F$11*($H309-'01_Supuestos'!$F$9))-((('01_Supuestos'!C31*$I309)*'01_Supuestos'!$F$11*($H309-'01_Supuestos'!$F$9))*'01_Supuestos'!$F$12)-(('01_Supuestos'!C31*$I309)*'01_Supuestos'!$F$11*$K309)-(IF(('01_Supuestos'!C31*$I309)&gt;0,'01_Supuestos'!$F$15,0)))-((('01_Supuestos'!C31*$I309)*'01_Supuestos'!$F$11*($H309-'01_Supuestos'!$F$9))*'01_Supuestos'!$F$18)-($J309*'01_Supuestos'!C32)-(IF('01_Supuestos'!C30=MAX('01_Supuestos'!$C$30:$M$30),'01_Supuestos'!$F$19,0))-(MAX(0,(((('01_Supuestos'!C31*$I309)*'01_Supuestos'!$F$11*($H309-'01_Supuestos'!$F$9))-((('01_Supuestos'!C31*$I309)*'01_Supuestos'!$F$11*($H309-'01_Supuestos'!$F$9))*'01_Supuestos'!$F$12)-(('01_Supuestos'!C31*$I309)*'01_Supuestos'!$F$11*$K309)-(IF(('01_Supuestos'!C31*$I309)&gt;0,'01_Supuestos'!$F$15,0)))-($J309*'01_Supuestos'!C33)))*'01_Supuestos'!$F$16)</f>
        <v/>
      </c>
      <c r="U309" s="109">
        <f>((('01_Supuestos'!D31*$I309)*'01_Supuestos'!$F$11*($H309-'01_Supuestos'!$F$9))-((('01_Supuestos'!D31*$I309)*'01_Supuestos'!$F$11*($H309-'01_Supuestos'!$F$9))*'01_Supuestos'!$F$12)-(('01_Supuestos'!D31*$I309)*'01_Supuestos'!$F$11*$K309)-(IF(('01_Supuestos'!D31*$I309)&gt;0,'01_Supuestos'!$F$15,0)))-((('01_Supuestos'!D31*$I309)*'01_Supuestos'!$F$11*($H309-'01_Supuestos'!$F$9))*'01_Supuestos'!$F$18)-($J309*'01_Supuestos'!D32)-(IF('01_Supuestos'!D30=MAX('01_Supuestos'!$C$30:$M$30),'01_Supuestos'!$F$19,0))-(MAX(0,(((('01_Supuestos'!D31*$I309)*'01_Supuestos'!$F$11*($H309-'01_Supuestos'!$F$9))-((('01_Supuestos'!D31*$I309)*'01_Supuestos'!$F$11*($H309-'01_Supuestos'!$F$9))*'01_Supuestos'!$F$12)-(('01_Supuestos'!D31*$I309)*'01_Supuestos'!$F$11*$K309)-(IF(('01_Supuestos'!D31*$I309)&gt;0,'01_Supuestos'!$F$15,0)))-($J309*'01_Supuestos'!D33)))*'01_Supuestos'!$F$16)</f>
        <v/>
      </c>
      <c r="V309" s="109">
        <f>((('01_Supuestos'!E31*$I309)*'01_Supuestos'!$F$11*($H309-'01_Supuestos'!$F$9))-((('01_Supuestos'!E31*$I309)*'01_Supuestos'!$F$11*($H309-'01_Supuestos'!$F$9))*'01_Supuestos'!$F$12)-(('01_Supuestos'!E31*$I309)*'01_Supuestos'!$F$11*$K309)-(IF(('01_Supuestos'!E31*$I309)&gt;0,'01_Supuestos'!$F$15,0)))-((('01_Supuestos'!E31*$I309)*'01_Supuestos'!$F$11*($H309-'01_Supuestos'!$F$9))*'01_Supuestos'!$F$18)-($J309*'01_Supuestos'!E32)-(IF('01_Supuestos'!E30=MAX('01_Supuestos'!$C$30:$M$30),'01_Supuestos'!$F$19,0))-(MAX(0,(((('01_Supuestos'!E31*$I309)*'01_Supuestos'!$F$11*($H309-'01_Supuestos'!$F$9))-((('01_Supuestos'!E31*$I309)*'01_Supuestos'!$F$11*($H309-'01_Supuestos'!$F$9))*'01_Supuestos'!$F$12)-(('01_Supuestos'!E31*$I309)*'01_Supuestos'!$F$11*$K309)-(IF(('01_Supuestos'!E31*$I309)&gt;0,'01_Supuestos'!$F$15,0)))-($J309*'01_Supuestos'!E33)))*'01_Supuestos'!$F$16)</f>
        <v/>
      </c>
      <c r="W309" s="109">
        <f>((('01_Supuestos'!F31*$I309)*'01_Supuestos'!$F$11*($H309-'01_Supuestos'!$F$9))-((('01_Supuestos'!F31*$I309)*'01_Supuestos'!$F$11*($H309-'01_Supuestos'!$F$9))*'01_Supuestos'!$F$12)-(('01_Supuestos'!F31*$I309)*'01_Supuestos'!$F$11*$K309)-(IF(('01_Supuestos'!F31*$I309)&gt;0,'01_Supuestos'!$F$15,0)))-((('01_Supuestos'!F31*$I309)*'01_Supuestos'!$F$11*($H309-'01_Supuestos'!$F$9))*'01_Supuestos'!$F$18)-($J309*'01_Supuestos'!F32)-(IF('01_Supuestos'!F30=MAX('01_Supuestos'!$C$30:$M$30),'01_Supuestos'!$F$19,0))-(MAX(0,(((('01_Supuestos'!F31*$I309)*'01_Supuestos'!$F$11*($H309-'01_Supuestos'!$F$9))-((('01_Supuestos'!F31*$I309)*'01_Supuestos'!$F$11*($H309-'01_Supuestos'!$F$9))*'01_Supuestos'!$F$12)-(('01_Supuestos'!F31*$I309)*'01_Supuestos'!$F$11*$K309)-(IF(('01_Supuestos'!F31*$I309)&gt;0,'01_Supuestos'!$F$15,0)))-($J309*'01_Supuestos'!F33)))*'01_Supuestos'!$F$16)</f>
        <v/>
      </c>
      <c r="X309" s="109">
        <f>((('01_Supuestos'!G31*$I309)*'01_Supuestos'!$F$11*($H309-'01_Supuestos'!$F$9))-((('01_Supuestos'!G31*$I309)*'01_Supuestos'!$F$11*($H309-'01_Supuestos'!$F$9))*'01_Supuestos'!$F$12)-(('01_Supuestos'!G31*$I309)*'01_Supuestos'!$F$11*$K309)-(IF(('01_Supuestos'!G31*$I309)&gt;0,'01_Supuestos'!$F$15,0)))-((('01_Supuestos'!G31*$I309)*'01_Supuestos'!$F$11*($H309-'01_Supuestos'!$F$9))*'01_Supuestos'!$F$18)-($J309*'01_Supuestos'!G32)-(IF('01_Supuestos'!G30=MAX('01_Supuestos'!$C$30:$M$30),'01_Supuestos'!$F$19,0))-(MAX(0,(((('01_Supuestos'!G31*$I309)*'01_Supuestos'!$F$11*($H309-'01_Supuestos'!$F$9))-((('01_Supuestos'!G31*$I309)*'01_Supuestos'!$F$11*($H309-'01_Supuestos'!$F$9))*'01_Supuestos'!$F$12)-(('01_Supuestos'!G31*$I309)*'01_Supuestos'!$F$11*$K309)-(IF(('01_Supuestos'!G31*$I309)&gt;0,'01_Supuestos'!$F$15,0)))-($J309*'01_Supuestos'!G33)))*'01_Supuestos'!$F$16)</f>
        <v/>
      </c>
      <c r="Y309" s="109">
        <f>((('01_Supuestos'!H31*$I309)*'01_Supuestos'!$F$11*($H309-'01_Supuestos'!$F$9))-((('01_Supuestos'!H31*$I309)*'01_Supuestos'!$F$11*($H309-'01_Supuestos'!$F$9))*'01_Supuestos'!$F$12)-(('01_Supuestos'!H31*$I309)*'01_Supuestos'!$F$11*$K309)-(IF(('01_Supuestos'!H31*$I309)&gt;0,'01_Supuestos'!$F$15,0)))-((('01_Supuestos'!H31*$I309)*'01_Supuestos'!$F$11*($H309-'01_Supuestos'!$F$9))*'01_Supuestos'!$F$18)-($J309*'01_Supuestos'!H32)-(IF('01_Supuestos'!H30=MAX('01_Supuestos'!$C$30:$M$30),'01_Supuestos'!$F$19,0))-(MAX(0,(((('01_Supuestos'!H31*$I309)*'01_Supuestos'!$F$11*($H309-'01_Supuestos'!$F$9))-((('01_Supuestos'!H31*$I309)*'01_Supuestos'!$F$11*($H309-'01_Supuestos'!$F$9))*'01_Supuestos'!$F$12)-(('01_Supuestos'!H31*$I309)*'01_Supuestos'!$F$11*$K309)-(IF(('01_Supuestos'!H31*$I309)&gt;0,'01_Supuestos'!$F$15,0)))-($J309*'01_Supuestos'!H33)))*'01_Supuestos'!$F$16)</f>
        <v/>
      </c>
      <c r="Z309" s="109">
        <f>((('01_Supuestos'!I31*$I309)*'01_Supuestos'!$F$11*($H309-'01_Supuestos'!$F$9))-((('01_Supuestos'!I31*$I309)*'01_Supuestos'!$F$11*($H309-'01_Supuestos'!$F$9))*'01_Supuestos'!$F$12)-(('01_Supuestos'!I31*$I309)*'01_Supuestos'!$F$11*$K309)-(IF(('01_Supuestos'!I31*$I309)&gt;0,'01_Supuestos'!$F$15,0)))-((('01_Supuestos'!I31*$I309)*'01_Supuestos'!$F$11*($H309-'01_Supuestos'!$F$9))*'01_Supuestos'!$F$18)-($J309*'01_Supuestos'!I32)-(IF('01_Supuestos'!I30=MAX('01_Supuestos'!$C$30:$M$30),'01_Supuestos'!$F$19,0))-(MAX(0,(((('01_Supuestos'!I31*$I309)*'01_Supuestos'!$F$11*($H309-'01_Supuestos'!$F$9))-((('01_Supuestos'!I31*$I309)*'01_Supuestos'!$F$11*($H309-'01_Supuestos'!$F$9))*'01_Supuestos'!$F$12)-(('01_Supuestos'!I31*$I309)*'01_Supuestos'!$F$11*$K309)-(IF(('01_Supuestos'!I31*$I309)&gt;0,'01_Supuestos'!$F$15,0)))-($J309*'01_Supuestos'!I33)))*'01_Supuestos'!$F$16)</f>
        <v/>
      </c>
      <c r="AA309" s="109">
        <f>((('01_Supuestos'!J31*$I309)*'01_Supuestos'!$F$11*($H309-'01_Supuestos'!$F$9))-((('01_Supuestos'!J31*$I309)*'01_Supuestos'!$F$11*($H309-'01_Supuestos'!$F$9))*'01_Supuestos'!$F$12)-(('01_Supuestos'!J31*$I309)*'01_Supuestos'!$F$11*$K309)-(IF(('01_Supuestos'!J31*$I309)&gt;0,'01_Supuestos'!$F$15,0)))-((('01_Supuestos'!J31*$I309)*'01_Supuestos'!$F$11*($H309-'01_Supuestos'!$F$9))*'01_Supuestos'!$F$18)-($J309*'01_Supuestos'!J32)-(IF('01_Supuestos'!J30=MAX('01_Supuestos'!$C$30:$M$30),'01_Supuestos'!$F$19,0))-(MAX(0,(((('01_Supuestos'!J31*$I309)*'01_Supuestos'!$F$11*($H309-'01_Supuestos'!$F$9))-((('01_Supuestos'!J31*$I309)*'01_Supuestos'!$F$11*($H309-'01_Supuestos'!$F$9))*'01_Supuestos'!$F$12)-(('01_Supuestos'!J31*$I309)*'01_Supuestos'!$F$11*$K309)-(IF(('01_Supuestos'!J31*$I309)&gt;0,'01_Supuestos'!$F$15,0)))-($J309*'01_Supuestos'!J33)))*'01_Supuestos'!$F$16)</f>
        <v/>
      </c>
      <c r="AB309" s="109">
        <f>((('01_Supuestos'!K31*$I309)*'01_Supuestos'!$F$11*($H309-'01_Supuestos'!$F$9))-((('01_Supuestos'!K31*$I309)*'01_Supuestos'!$F$11*($H309-'01_Supuestos'!$F$9))*'01_Supuestos'!$F$12)-(('01_Supuestos'!K31*$I309)*'01_Supuestos'!$F$11*$K309)-(IF(('01_Supuestos'!K31*$I309)&gt;0,'01_Supuestos'!$F$15,0)))-((('01_Supuestos'!K31*$I309)*'01_Supuestos'!$F$11*($H309-'01_Supuestos'!$F$9))*'01_Supuestos'!$F$18)-($J309*'01_Supuestos'!K32)-(IF('01_Supuestos'!K30=MAX('01_Supuestos'!$C$30:$M$30),'01_Supuestos'!$F$19,0))-(MAX(0,(((('01_Supuestos'!K31*$I309)*'01_Supuestos'!$F$11*($H309-'01_Supuestos'!$F$9))-((('01_Supuestos'!K31*$I309)*'01_Supuestos'!$F$11*($H309-'01_Supuestos'!$F$9))*'01_Supuestos'!$F$12)-(('01_Supuestos'!K31*$I309)*'01_Supuestos'!$F$11*$K309)-(IF(('01_Supuestos'!K31*$I309)&gt;0,'01_Supuestos'!$F$15,0)))-($J309*'01_Supuestos'!K33)))*'01_Supuestos'!$F$16)</f>
        <v/>
      </c>
      <c r="AC309" s="109">
        <f>((('01_Supuestos'!L31*$I309)*'01_Supuestos'!$F$11*($H309-'01_Supuestos'!$F$9))-((('01_Supuestos'!L31*$I309)*'01_Supuestos'!$F$11*($H309-'01_Supuestos'!$F$9))*'01_Supuestos'!$F$12)-(('01_Supuestos'!L31*$I309)*'01_Supuestos'!$F$11*$K309)-(IF(('01_Supuestos'!L31*$I309)&gt;0,'01_Supuestos'!$F$15,0)))-((('01_Supuestos'!L31*$I309)*'01_Supuestos'!$F$11*($H309-'01_Supuestos'!$F$9))*'01_Supuestos'!$F$18)-($J309*'01_Supuestos'!L32)-(IF('01_Supuestos'!L30=MAX('01_Supuestos'!$C$30:$M$30),'01_Supuestos'!$F$19,0))-(MAX(0,(((('01_Supuestos'!L31*$I309)*'01_Supuestos'!$F$11*($H309-'01_Supuestos'!$F$9))-((('01_Supuestos'!L31*$I309)*'01_Supuestos'!$F$11*($H309-'01_Supuestos'!$F$9))*'01_Supuestos'!$F$12)-(('01_Supuestos'!L31*$I309)*'01_Supuestos'!$F$11*$K309)-(IF(('01_Supuestos'!L31*$I309)&gt;0,'01_Supuestos'!$F$15,0)))-($J309*'01_Supuestos'!L33)))*'01_Supuestos'!$F$16)</f>
        <v/>
      </c>
      <c r="AD309" s="109">
        <f>((('01_Supuestos'!M31*$I309)*'01_Supuestos'!$F$11*($H309-'01_Supuestos'!$F$9))-((('01_Supuestos'!M31*$I309)*'01_Supuestos'!$F$11*($H309-'01_Supuestos'!$F$9))*'01_Supuestos'!$F$12)-(('01_Supuestos'!M31*$I309)*'01_Supuestos'!$F$11*$K309)-(IF(('01_Supuestos'!M31*$I309)&gt;0,'01_Supuestos'!$F$15,0)))-((('01_Supuestos'!M31*$I309)*'01_Supuestos'!$F$11*($H309-'01_Supuestos'!$F$9))*'01_Supuestos'!$F$18)-($J309*'01_Supuestos'!M32)-(IF('01_Supuestos'!M30=MAX('01_Supuestos'!$C$30:$M$30),'01_Supuestos'!$F$19,0))-(MAX(0,(((('01_Supuestos'!M31*$I309)*'01_Supuestos'!$F$11*($H309-'01_Supuestos'!$F$9))-((('01_Supuestos'!M31*$I309)*'01_Supuestos'!$F$11*($H309-'01_Supuestos'!$F$9))*'01_Supuestos'!$F$12)-(('01_Supuestos'!M31*$I309)*'01_Supuestos'!$F$11*$K309)-(IF(('01_Supuestos'!M31*$I309)&gt;0,'01_Supuestos'!$F$15,0)))-($J309*'01_Supuestos'!M33)))*'01_Supuestos'!$F$16)</f>
        <v/>
      </c>
      <c r="AE309" s="109">
        <f>0</f>
        <v/>
      </c>
      <c r="AF309" s="109">
        <f>IF(S309&gt;R309,"Appraisal+Decision",IF(S309&lt;R309,"Develop Now","Indiferente"))</f>
        <v/>
      </c>
    </row>
    <row r="310">
      <c r="A310" t="n">
        <v>280</v>
      </c>
      <c r="B310" s="53">
        <f>RAND()</f>
        <v/>
      </c>
      <c r="C310" s="53">
        <f>RAND()</f>
        <v/>
      </c>
      <c r="D310" s="53">
        <f>RAND()</f>
        <v/>
      </c>
      <c r="E310" s="53">
        <f>RAND()</f>
        <v/>
      </c>
      <c r="F310" s="53">
        <f>RAND()</f>
        <v/>
      </c>
      <c r="G310" s="53">
        <f>RAND()</f>
        <v/>
      </c>
      <c r="H310" s="109">
        <f>IF(B310&lt;($B$11-$B$10)/($B$12-$B$10), $B$10+SQRT(B310*($B$11-$B$10)*($B$12-$B$10)), $B$12-SQRT((1-B310)*($B$12-$B$11)*($B$12-$B$10)))</f>
        <v/>
      </c>
      <c r="I310" s="53">
        <f>MAX(0.1,NORMINV(C310,$B$13,$B$14))</f>
        <v/>
      </c>
      <c r="J310" s="109">
        <f>'01_Supuestos'!$F$13*MAX(0.65,NORMINV(D310,1,$B$15))</f>
        <v/>
      </c>
      <c r="K310" s="109">
        <f>'01_Supuestos'!$F$14*MAX(0.6,NORMINV(E310,1,$B$16))</f>
        <v/>
      </c>
      <c r="L310" s="109">
        <f>--(F310&lt;=$B$5)</f>
        <v/>
      </c>
      <c r="M310" s="109">
        <f>IF(L310=1, IF(G310&lt;=$B$6, "+", "-"), IF(G310&lt;=(1-$B$7), "+", "-"))</f>
        <v/>
      </c>
      <c r="N310" s="110">
        <f>IF(M310="+",'05_Bayes_Arbol'!$B$16,'05_Bayes_Arbol'!$B$17)</f>
        <v/>
      </c>
      <c r="O310" s="109">
        <f>SUMPRODUCT(T310:AD310,'01_Supuestos'!$C$34:$M$34)</f>
        <v/>
      </c>
      <c r="P310" s="109">
        <f>N310*O310 + (1-N310)*$B$9</f>
        <v/>
      </c>
      <c r="Q310" s="109">
        <f>--(P310&gt;0)</f>
        <v/>
      </c>
      <c r="R310" s="109">
        <f>IF(L310=1,O310,$B$9)</f>
        <v/>
      </c>
      <c r="S310" s="109">
        <f>-$B$8 + IF(Q310=1, IF(L310=1,O310,$B$9), 0)</f>
        <v/>
      </c>
      <c r="T310" s="109">
        <f>((('01_Supuestos'!C31*$I310)*'01_Supuestos'!$F$11*($H310-'01_Supuestos'!$F$9))-((('01_Supuestos'!C31*$I310)*'01_Supuestos'!$F$11*($H310-'01_Supuestos'!$F$9))*'01_Supuestos'!$F$12)-(('01_Supuestos'!C31*$I310)*'01_Supuestos'!$F$11*$K310)-(IF(('01_Supuestos'!C31*$I310)&gt;0,'01_Supuestos'!$F$15,0)))-((('01_Supuestos'!C31*$I310)*'01_Supuestos'!$F$11*($H310-'01_Supuestos'!$F$9))*'01_Supuestos'!$F$18)-($J310*'01_Supuestos'!C32)-(IF('01_Supuestos'!C30=MAX('01_Supuestos'!$C$30:$M$30),'01_Supuestos'!$F$19,0))-(MAX(0,(((('01_Supuestos'!C31*$I310)*'01_Supuestos'!$F$11*($H310-'01_Supuestos'!$F$9))-((('01_Supuestos'!C31*$I310)*'01_Supuestos'!$F$11*($H310-'01_Supuestos'!$F$9))*'01_Supuestos'!$F$12)-(('01_Supuestos'!C31*$I310)*'01_Supuestos'!$F$11*$K310)-(IF(('01_Supuestos'!C31*$I310)&gt;0,'01_Supuestos'!$F$15,0)))-($J310*'01_Supuestos'!C33)))*'01_Supuestos'!$F$16)</f>
        <v/>
      </c>
      <c r="U310" s="109">
        <f>((('01_Supuestos'!D31*$I310)*'01_Supuestos'!$F$11*($H310-'01_Supuestos'!$F$9))-((('01_Supuestos'!D31*$I310)*'01_Supuestos'!$F$11*($H310-'01_Supuestos'!$F$9))*'01_Supuestos'!$F$12)-(('01_Supuestos'!D31*$I310)*'01_Supuestos'!$F$11*$K310)-(IF(('01_Supuestos'!D31*$I310)&gt;0,'01_Supuestos'!$F$15,0)))-((('01_Supuestos'!D31*$I310)*'01_Supuestos'!$F$11*($H310-'01_Supuestos'!$F$9))*'01_Supuestos'!$F$18)-($J310*'01_Supuestos'!D32)-(IF('01_Supuestos'!D30=MAX('01_Supuestos'!$C$30:$M$30),'01_Supuestos'!$F$19,0))-(MAX(0,(((('01_Supuestos'!D31*$I310)*'01_Supuestos'!$F$11*($H310-'01_Supuestos'!$F$9))-((('01_Supuestos'!D31*$I310)*'01_Supuestos'!$F$11*($H310-'01_Supuestos'!$F$9))*'01_Supuestos'!$F$12)-(('01_Supuestos'!D31*$I310)*'01_Supuestos'!$F$11*$K310)-(IF(('01_Supuestos'!D31*$I310)&gt;0,'01_Supuestos'!$F$15,0)))-($J310*'01_Supuestos'!D33)))*'01_Supuestos'!$F$16)</f>
        <v/>
      </c>
      <c r="V310" s="109">
        <f>((('01_Supuestos'!E31*$I310)*'01_Supuestos'!$F$11*($H310-'01_Supuestos'!$F$9))-((('01_Supuestos'!E31*$I310)*'01_Supuestos'!$F$11*($H310-'01_Supuestos'!$F$9))*'01_Supuestos'!$F$12)-(('01_Supuestos'!E31*$I310)*'01_Supuestos'!$F$11*$K310)-(IF(('01_Supuestos'!E31*$I310)&gt;0,'01_Supuestos'!$F$15,0)))-((('01_Supuestos'!E31*$I310)*'01_Supuestos'!$F$11*($H310-'01_Supuestos'!$F$9))*'01_Supuestos'!$F$18)-($J310*'01_Supuestos'!E32)-(IF('01_Supuestos'!E30=MAX('01_Supuestos'!$C$30:$M$30),'01_Supuestos'!$F$19,0))-(MAX(0,(((('01_Supuestos'!E31*$I310)*'01_Supuestos'!$F$11*($H310-'01_Supuestos'!$F$9))-((('01_Supuestos'!E31*$I310)*'01_Supuestos'!$F$11*($H310-'01_Supuestos'!$F$9))*'01_Supuestos'!$F$12)-(('01_Supuestos'!E31*$I310)*'01_Supuestos'!$F$11*$K310)-(IF(('01_Supuestos'!E31*$I310)&gt;0,'01_Supuestos'!$F$15,0)))-($J310*'01_Supuestos'!E33)))*'01_Supuestos'!$F$16)</f>
        <v/>
      </c>
      <c r="W310" s="109">
        <f>((('01_Supuestos'!F31*$I310)*'01_Supuestos'!$F$11*($H310-'01_Supuestos'!$F$9))-((('01_Supuestos'!F31*$I310)*'01_Supuestos'!$F$11*($H310-'01_Supuestos'!$F$9))*'01_Supuestos'!$F$12)-(('01_Supuestos'!F31*$I310)*'01_Supuestos'!$F$11*$K310)-(IF(('01_Supuestos'!F31*$I310)&gt;0,'01_Supuestos'!$F$15,0)))-((('01_Supuestos'!F31*$I310)*'01_Supuestos'!$F$11*($H310-'01_Supuestos'!$F$9))*'01_Supuestos'!$F$18)-($J310*'01_Supuestos'!F32)-(IF('01_Supuestos'!F30=MAX('01_Supuestos'!$C$30:$M$30),'01_Supuestos'!$F$19,0))-(MAX(0,(((('01_Supuestos'!F31*$I310)*'01_Supuestos'!$F$11*($H310-'01_Supuestos'!$F$9))-((('01_Supuestos'!F31*$I310)*'01_Supuestos'!$F$11*($H310-'01_Supuestos'!$F$9))*'01_Supuestos'!$F$12)-(('01_Supuestos'!F31*$I310)*'01_Supuestos'!$F$11*$K310)-(IF(('01_Supuestos'!F31*$I310)&gt;0,'01_Supuestos'!$F$15,0)))-($J310*'01_Supuestos'!F33)))*'01_Supuestos'!$F$16)</f>
        <v/>
      </c>
      <c r="X310" s="109">
        <f>((('01_Supuestos'!G31*$I310)*'01_Supuestos'!$F$11*($H310-'01_Supuestos'!$F$9))-((('01_Supuestos'!G31*$I310)*'01_Supuestos'!$F$11*($H310-'01_Supuestos'!$F$9))*'01_Supuestos'!$F$12)-(('01_Supuestos'!G31*$I310)*'01_Supuestos'!$F$11*$K310)-(IF(('01_Supuestos'!G31*$I310)&gt;0,'01_Supuestos'!$F$15,0)))-((('01_Supuestos'!G31*$I310)*'01_Supuestos'!$F$11*($H310-'01_Supuestos'!$F$9))*'01_Supuestos'!$F$18)-($J310*'01_Supuestos'!G32)-(IF('01_Supuestos'!G30=MAX('01_Supuestos'!$C$30:$M$30),'01_Supuestos'!$F$19,0))-(MAX(0,(((('01_Supuestos'!G31*$I310)*'01_Supuestos'!$F$11*($H310-'01_Supuestos'!$F$9))-((('01_Supuestos'!G31*$I310)*'01_Supuestos'!$F$11*($H310-'01_Supuestos'!$F$9))*'01_Supuestos'!$F$12)-(('01_Supuestos'!G31*$I310)*'01_Supuestos'!$F$11*$K310)-(IF(('01_Supuestos'!G31*$I310)&gt;0,'01_Supuestos'!$F$15,0)))-($J310*'01_Supuestos'!G33)))*'01_Supuestos'!$F$16)</f>
        <v/>
      </c>
      <c r="Y310" s="109">
        <f>((('01_Supuestos'!H31*$I310)*'01_Supuestos'!$F$11*($H310-'01_Supuestos'!$F$9))-((('01_Supuestos'!H31*$I310)*'01_Supuestos'!$F$11*($H310-'01_Supuestos'!$F$9))*'01_Supuestos'!$F$12)-(('01_Supuestos'!H31*$I310)*'01_Supuestos'!$F$11*$K310)-(IF(('01_Supuestos'!H31*$I310)&gt;0,'01_Supuestos'!$F$15,0)))-((('01_Supuestos'!H31*$I310)*'01_Supuestos'!$F$11*($H310-'01_Supuestos'!$F$9))*'01_Supuestos'!$F$18)-($J310*'01_Supuestos'!H32)-(IF('01_Supuestos'!H30=MAX('01_Supuestos'!$C$30:$M$30),'01_Supuestos'!$F$19,0))-(MAX(0,(((('01_Supuestos'!H31*$I310)*'01_Supuestos'!$F$11*($H310-'01_Supuestos'!$F$9))-((('01_Supuestos'!H31*$I310)*'01_Supuestos'!$F$11*($H310-'01_Supuestos'!$F$9))*'01_Supuestos'!$F$12)-(('01_Supuestos'!H31*$I310)*'01_Supuestos'!$F$11*$K310)-(IF(('01_Supuestos'!H31*$I310)&gt;0,'01_Supuestos'!$F$15,0)))-($J310*'01_Supuestos'!H33)))*'01_Supuestos'!$F$16)</f>
        <v/>
      </c>
      <c r="Z310" s="109">
        <f>((('01_Supuestos'!I31*$I310)*'01_Supuestos'!$F$11*($H310-'01_Supuestos'!$F$9))-((('01_Supuestos'!I31*$I310)*'01_Supuestos'!$F$11*($H310-'01_Supuestos'!$F$9))*'01_Supuestos'!$F$12)-(('01_Supuestos'!I31*$I310)*'01_Supuestos'!$F$11*$K310)-(IF(('01_Supuestos'!I31*$I310)&gt;0,'01_Supuestos'!$F$15,0)))-((('01_Supuestos'!I31*$I310)*'01_Supuestos'!$F$11*($H310-'01_Supuestos'!$F$9))*'01_Supuestos'!$F$18)-($J310*'01_Supuestos'!I32)-(IF('01_Supuestos'!I30=MAX('01_Supuestos'!$C$30:$M$30),'01_Supuestos'!$F$19,0))-(MAX(0,(((('01_Supuestos'!I31*$I310)*'01_Supuestos'!$F$11*($H310-'01_Supuestos'!$F$9))-((('01_Supuestos'!I31*$I310)*'01_Supuestos'!$F$11*($H310-'01_Supuestos'!$F$9))*'01_Supuestos'!$F$12)-(('01_Supuestos'!I31*$I310)*'01_Supuestos'!$F$11*$K310)-(IF(('01_Supuestos'!I31*$I310)&gt;0,'01_Supuestos'!$F$15,0)))-($J310*'01_Supuestos'!I33)))*'01_Supuestos'!$F$16)</f>
        <v/>
      </c>
      <c r="AA310" s="109">
        <f>((('01_Supuestos'!J31*$I310)*'01_Supuestos'!$F$11*($H310-'01_Supuestos'!$F$9))-((('01_Supuestos'!J31*$I310)*'01_Supuestos'!$F$11*($H310-'01_Supuestos'!$F$9))*'01_Supuestos'!$F$12)-(('01_Supuestos'!J31*$I310)*'01_Supuestos'!$F$11*$K310)-(IF(('01_Supuestos'!J31*$I310)&gt;0,'01_Supuestos'!$F$15,0)))-((('01_Supuestos'!J31*$I310)*'01_Supuestos'!$F$11*($H310-'01_Supuestos'!$F$9))*'01_Supuestos'!$F$18)-($J310*'01_Supuestos'!J32)-(IF('01_Supuestos'!J30=MAX('01_Supuestos'!$C$30:$M$30),'01_Supuestos'!$F$19,0))-(MAX(0,(((('01_Supuestos'!J31*$I310)*'01_Supuestos'!$F$11*($H310-'01_Supuestos'!$F$9))-((('01_Supuestos'!J31*$I310)*'01_Supuestos'!$F$11*($H310-'01_Supuestos'!$F$9))*'01_Supuestos'!$F$12)-(('01_Supuestos'!J31*$I310)*'01_Supuestos'!$F$11*$K310)-(IF(('01_Supuestos'!J31*$I310)&gt;0,'01_Supuestos'!$F$15,0)))-($J310*'01_Supuestos'!J33)))*'01_Supuestos'!$F$16)</f>
        <v/>
      </c>
      <c r="AB310" s="109">
        <f>((('01_Supuestos'!K31*$I310)*'01_Supuestos'!$F$11*($H310-'01_Supuestos'!$F$9))-((('01_Supuestos'!K31*$I310)*'01_Supuestos'!$F$11*($H310-'01_Supuestos'!$F$9))*'01_Supuestos'!$F$12)-(('01_Supuestos'!K31*$I310)*'01_Supuestos'!$F$11*$K310)-(IF(('01_Supuestos'!K31*$I310)&gt;0,'01_Supuestos'!$F$15,0)))-((('01_Supuestos'!K31*$I310)*'01_Supuestos'!$F$11*($H310-'01_Supuestos'!$F$9))*'01_Supuestos'!$F$18)-($J310*'01_Supuestos'!K32)-(IF('01_Supuestos'!K30=MAX('01_Supuestos'!$C$30:$M$30),'01_Supuestos'!$F$19,0))-(MAX(0,(((('01_Supuestos'!K31*$I310)*'01_Supuestos'!$F$11*($H310-'01_Supuestos'!$F$9))-((('01_Supuestos'!K31*$I310)*'01_Supuestos'!$F$11*($H310-'01_Supuestos'!$F$9))*'01_Supuestos'!$F$12)-(('01_Supuestos'!K31*$I310)*'01_Supuestos'!$F$11*$K310)-(IF(('01_Supuestos'!K31*$I310)&gt;0,'01_Supuestos'!$F$15,0)))-($J310*'01_Supuestos'!K33)))*'01_Supuestos'!$F$16)</f>
        <v/>
      </c>
      <c r="AC310" s="109">
        <f>((('01_Supuestos'!L31*$I310)*'01_Supuestos'!$F$11*($H310-'01_Supuestos'!$F$9))-((('01_Supuestos'!L31*$I310)*'01_Supuestos'!$F$11*($H310-'01_Supuestos'!$F$9))*'01_Supuestos'!$F$12)-(('01_Supuestos'!L31*$I310)*'01_Supuestos'!$F$11*$K310)-(IF(('01_Supuestos'!L31*$I310)&gt;0,'01_Supuestos'!$F$15,0)))-((('01_Supuestos'!L31*$I310)*'01_Supuestos'!$F$11*($H310-'01_Supuestos'!$F$9))*'01_Supuestos'!$F$18)-($J310*'01_Supuestos'!L32)-(IF('01_Supuestos'!L30=MAX('01_Supuestos'!$C$30:$M$30),'01_Supuestos'!$F$19,0))-(MAX(0,(((('01_Supuestos'!L31*$I310)*'01_Supuestos'!$F$11*($H310-'01_Supuestos'!$F$9))-((('01_Supuestos'!L31*$I310)*'01_Supuestos'!$F$11*($H310-'01_Supuestos'!$F$9))*'01_Supuestos'!$F$12)-(('01_Supuestos'!L31*$I310)*'01_Supuestos'!$F$11*$K310)-(IF(('01_Supuestos'!L31*$I310)&gt;0,'01_Supuestos'!$F$15,0)))-($J310*'01_Supuestos'!L33)))*'01_Supuestos'!$F$16)</f>
        <v/>
      </c>
      <c r="AD310" s="109">
        <f>((('01_Supuestos'!M31*$I310)*'01_Supuestos'!$F$11*($H310-'01_Supuestos'!$F$9))-((('01_Supuestos'!M31*$I310)*'01_Supuestos'!$F$11*($H310-'01_Supuestos'!$F$9))*'01_Supuestos'!$F$12)-(('01_Supuestos'!M31*$I310)*'01_Supuestos'!$F$11*$K310)-(IF(('01_Supuestos'!M31*$I310)&gt;0,'01_Supuestos'!$F$15,0)))-((('01_Supuestos'!M31*$I310)*'01_Supuestos'!$F$11*($H310-'01_Supuestos'!$F$9))*'01_Supuestos'!$F$18)-($J310*'01_Supuestos'!M32)-(IF('01_Supuestos'!M30=MAX('01_Supuestos'!$C$30:$M$30),'01_Supuestos'!$F$19,0))-(MAX(0,(((('01_Supuestos'!M31*$I310)*'01_Supuestos'!$F$11*($H310-'01_Supuestos'!$F$9))-((('01_Supuestos'!M31*$I310)*'01_Supuestos'!$F$11*($H310-'01_Supuestos'!$F$9))*'01_Supuestos'!$F$12)-(('01_Supuestos'!M31*$I310)*'01_Supuestos'!$F$11*$K310)-(IF(('01_Supuestos'!M31*$I310)&gt;0,'01_Supuestos'!$F$15,0)))-($J310*'01_Supuestos'!M33)))*'01_Supuestos'!$F$16)</f>
        <v/>
      </c>
      <c r="AE310" s="109">
        <f>0</f>
        <v/>
      </c>
      <c r="AF310" s="109">
        <f>IF(S310&gt;R310,"Appraisal+Decision",IF(S310&lt;R310,"Develop Now","Indiferente"))</f>
        <v/>
      </c>
    </row>
    <row r="311">
      <c r="A311" t="n">
        <v>281</v>
      </c>
      <c r="B311" s="53">
        <f>RAND()</f>
        <v/>
      </c>
      <c r="C311" s="53">
        <f>RAND()</f>
        <v/>
      </c>
      <c r="D311" s="53">
        <f>RAND()</f>
        <v/>
      </c>
      <c r="E311" s="53">
        <f>RAND()</f>
        <v/>
      </c>
      <c r="F311" s="53">
        <f>RAND()</f>
        <v/>
      </c>
      <c r="G311" s="53">
        <f>RAND()</f>
        <v/>
      </c>
      <c r="H311" s="109">
        <f>IF(B311&lt;($B$11-$B$10)/($B$12-$B$10), $B$10+SQRT(B311*($B$11-$B$10)*($B$12-$B$10)), $B$12-SQRT((1-B311)*($B$12-$B$11)*($B$12-$B$10)))</f>
        <v/>
      </c>
      <c r="I311" s="53">
        <f>MAX(0.1,NORMINV(C311,$B$13,$B$14))</f>
        <v/>
      </c>
      <c r="J311" s="109">
        <f>'01_Supuestos'!$F$13*MAX(0.65,NORMINV(D311,1,$B$15))</f>
        <v/>
      </c>
      <c r="K311" s="109">
        <f>'01_Supuestos'!$F$14*MAX(0.6,NORMINV(E311,1,$B$16))</f>
        <v/>
      </c>
      <c r="L311" s="109">
        <f>--(F311&lt;=$B$5)</f>
        <v/>
      </c>
      <c r="M311" s="109">
        <f>IF(L311=1, IF(G311&lt;=$B$6, "+", "-"), IF(G311&lt;=(1-$B$7), "+", "-"))</f>
        <v/>
      </c>
      <c r="N311" s="110">
        <f>IF(M311="+",'05_Bayes_Arbol'!$B$16,'05_Bayes_Arbol'!$B$17)</f>
        <v/>
      </c>
      <c r="O311" s="109">
        <f>SUMPRODUCT(T311:AD311,'01_Supuestos'!$C$34:$M$34)</f>
        <v/>
      </c>
      <c r="P311" s="109">
        <f>N311*O311 + (1-N311)*$B$9</f>
        <v/>
      </c>
      <c r="Q311" s="109">
        <f>--(P311&gt;0)</f>
        <v/>
      </c>
      <c r="R311" s="109">
        <f>IF(L311=1,O311,$B$9)</f>
        <v/>
      </c>
      <c r="S311" s="109">
        <f>-$B$8 + IF(Q311=1, IF(L311=1,O311,$B$9), 0)</f>
        <v/>
      </c>
      <c r="T311" s="109">
        <f>((('01_Supuestos'!C31*$I311)*'01_Supuestos'!$F$11*($H311-'01_Supuestos'!$F$9))-((('01_Supuestos'!C31*$I311)*'01_Supuestos'!$F$11*($H311-'01_Supuestos'!$F$9))*'01_Supuestos'!$F$12)-(('01_Supuestos'!C31*$I311)*'01_Supuestos'!$F$11*$K311)-(IF(('01_Supuestos'!C31*$I311)&gt;0,'01_Supuestos'!$F$15,0)))-((('01_Supuestos'!C31*$I311)*'01_Supuestos'!$F$11*($H311-'01_Supuestos'!$F$9))*'01_Supuestos'!$F$18)-($J311*'01_Supuestos'!C32)-(IF('01_Supuestos'!C30=MAX('01_Supuestos'!$C$30:$M$30),'01_Supuestos'!$F$19,0))-(MAX(0,(((('01_Supuestos'!C31*$I311)*'01_Supuestos'!$F$11*($H311-'01_Supuestos'!$F$9))-((('01_Supuestos'!C31*$I311)*'01_Supuestos'!$F$11*($H311-'01_Supuestos'!$F$9))*'01_Supuestos'!$F$12)-(('01_Supuestos'!C31*$I311)*'01_Supuestos'!$F$11*$K311)-(IF(('01_Supuestos'!C31*$I311)&gt;0,'01_Supuestos'!$F$15,0)))-($J311*'01_Supuestos'!C33)))*'01_Supuestos'!$F$16)</f>
        <v/>
      </c>
      <c r="U311" s="109">
        <f>((('01_Supuestos'!D31*$I311)*'01_Supuestos'!$F$11*($H311-'01_Supuestos'!$F$9))-((('01_Supuestos'!D31*$I311)*'01_Supuestos'!$F$11*($H311-'01_Supuestos'!$F$9))*'01_Supuestos'!$F$12)-(('01_Supuestos'!D31*$I311)*'01_Supuestos'!$F$11*$K311)-(IF(('01_Supuestos'!D31*$I311)&gt;0,'01_Supuestos'!$F$15,0)))-((('01_Supuestos'!D31*$I311)*'01_Supuestos'!$F$11*($H311-'01_Supuestos'!$F$9))*'01_Supuestos'!$F$18)-($J311*'01_Supuestos'!D32)-(IF('01_Supuestos'!D30=MAX('01_Supuestos'!$C$30:$M$30),'01_Supuestos'!$F$19,0))-(MAX(0,(((('01_Supuestos'!D31*$I311)*'01_Supuestos'!$F$11*($H311-'01_Supuestos'!$F$9))-((('01_Supuestos'!D31*$I311)*'01_Supuestos'!$F$11*($H311-'01_Supuestos'!$F$9))*'01_Supuestos'!$F$12)-(('01_Supuestos'!D31*$I311)*'01_Supuestos'!$F$11*$K311)-(IF(('01_Supuestos'!D31*$I311)&gt;0,'01_Supuestos'!$F$15,0)))-($J311*'01_Supuestos'!D33)))*'01_Supuestos'!$F$16)</f>
        <v/>
      </c>
      <c r="V311" s="109">
        <f>((('01_Supuestos'!E31*$I311)*'01_Supuestos'!$F$11*($H311-'01_Supuestos'!$F$9))-((('01_Supuestos'!E31*$I311)*'01_Supuestos'!$F$11*($H311-'01_Supuestos'!$F$9))*'01_Supuestos'!$F$12)-(('01_Supuestos'!E31*$I311)*'01_Supuestos'!$F$11*$K311)-(IF(('01_Supuestos'!E31*$I311)&gt;0,'01_Supuestos'!$F$15,0)))-((('01_Supuestos'!E31*$I311)*'01_Supuestos'!$F$11*($H311-'01_Supuestos'!$F$9))*'01_Supuestos'!$F$18)-($J311*'01_Supuestos'!E32)-(IF('01_Supuestos'!E30=MAX('01_Supuestos'!$C$30:$M$30),'01_Supuestos'!$F$19,0))-(MAX(0,(((('01_Supuestos'!E31*$I311)*'01_Supuestos'!$F$11*($H311-'01_Supuestos'!$F$9))-((('01_Supuestos'!E31*$I311)*'01_Supuestos'!$F$11*($H311-'01_Supuestos'!$F$9))*'01_Supuestos'!$F$12)-(('01_Supuestos'!E31*$I311)*'01_Supuestos'!$F$11*$K311)-(IF(('01_Supuestos'!E31*$I311)&gt;0,'01_Supuestos'!$F$15,0)))-($J311*'01_Supuestos'!E33)))*'01_Supuestos'!$F$16)</f>
        <v/>
      </c>
      <c r="W311" s="109">
        <f>((('01_Supuestos'!F31*$I311)*'01_Supuestos'!$F$11*($H311-'01_Supuestos'!$F$9))-((('01_Supuestos'!F31*$I311)*'01_Supuestos'!$F$11*($H311-'01_Supuestos'!$F$9))*'01_Supuestos'!$F$12)-(('01_Supuestos'!F31*$I311)*'01_Supuestos'!$F$11*$K311)-(IF(('01_Supuestos'!F31*$I311)&gt;0,'01_Supuestos'!$F$15,0)))-((('01_Supuestos'!F31*$I311)*'01_Supuestos'!$F$11*($H311-'01_Supuestos'!$F$9))*'01_Supuestos'!$F$18)-($J311*'01_Supuestos'!F32)-(IF('01_Supuestos'!F30=MAX('01_Supuestos'!$C$30:$M$30),'01_Supuestos'!$F$19,0))-(MAX(0,(((('01_Supuestos'!F31*$I311)*'01_Supuestos'!$F$11*($H311-'01_Supuestos'!$F$9))-((('01_Supuestos'!F31*$I311)*'01_Supuestos'!$F$11*($H311-'01_Supuestos'!$F$9))*'01_Supuestos'!$F$12)-(('01_Supuestos'!F31*$I311)*'01_Supuestos'!$F$11*$K311)-(IF(('01_Supuestos'!F31*$I311)&gt;0,'01_Supuestos'!$F$15,0)))-($J311*'01_Supuestos'!F33)))*'01_Supuestos'!$F$16)</f>
        <v/>
      </c>
      <c r="X311" s="109">
        <f>((('01_Supuestos'!G31*$I311)*'01_Supuestos'!$F$11*($H311-'01_Supuestos'!$F$9))-((('01_Supuestos'!G31*$I311)*'01_Supuestos'!$F$11*($H311-'01_Supuestos'!$F$9))*'01_Supuestos'!$F$12)-(('01_Supuestos'!G31*$I311)*'01_Supuestos'!$F$11*$K311)-(IF(('01_Supuestos'!G31*$I311)&gt;0,'01_Supuestos'!$F$15,0)))-((('01_Supuestos'!G31*$I311)*'01_Supuestos'!$F$11*($H311-'01_Supuestos'!$F$9))*'01_Supuestos'!$F$18)-($J311*'01_Supuestos'!G32)-(IF('01_Supuestos'!G30=MAX('01_Supuestos'!$C$30:$M$30),'01_Supuestos'!$F$19,0))-(MAX(0,(((('01_Supuestos'!G31*$I311)*'01_Supuestos'!$F$11*($H311-'01_Supuestos'!$F$9))-((('01_Supuestos'!G31*$I311)*'01_Supuestos'!$F$11*($H311-'01_Supuestos'!$F$9))*'01_Supuestos'!$F$12)-(('01_Supuestos'!G31*$I311)*'01_Supuestos'!$F$11*$K311)-(IF(('01_Supuestos'!G31*$I311)&gt;0,'01_Supuestos'!$F$15,0)))-($J311*'01_Supuestos'!G33)))*'01_Supuestos'!$F$16)</f>
        <v/>
      </c>
      <c r="Y311" s="109">
        <f>((('01_Supuestos'!H31*$I311)*'01_Supuestos'!$F$11*($H311-'01_Supuestos'!$F$9))-((('01_Supuestos'!H31*$I311)*'01_Supuestos'!$F$11*($H311-'01_Supuestos'!$F$9))*'01_Supuestos'!$F$12)-(('01_Supuestos'!H31*$I311)*'01_Supuestos'!$F$11*$K311)-(IF(('01_Supuestos'!H31*$I311)&gt;0,'01_Supuestos'!$F$15,0)))-((('01_Supuestos'!H31*$I311)*'01_Supuestos'!$F$11*($H311-'01_Supuestos'!$F$9))*'01_Supuestos'!$F$18)-($J311*'01_Supuestos'!H32)-(IF('01_Supuestos'!H30=MAX('01_Supuestos'!$C$30:$M$30),'01_Supuestos'!$F$19,0))-(MAX(0,(((('01_Supuestos'!H31*$I311)*'01_Supuestos'!$F$11*($H311-'01_Supuestos'!$F$9))-((('01_Supuestos'!H31*$I311)*'01_Supuestos'!$F$11*($H311-'01_Supuestos'!$F$9))*'01_Supuestos'!$F$12)-(('01_Supuestos'!H31*$I311)*'01_Supuestos'!$F$11*$K311)-(IF(('01_Supuestos'!H31*$I311)&gt;0,'01_Supuestos'!$F$15,0)))-($J311*'01_Supuestos'!H33)))*'01_Supuestos'!$F$16)</f>
        <v/>
      </c>
      <c r="Z311" s="109">
        <f>((('01_Supuestos'!I31*$I311)*'01_Supuestos'!$F$11*($H311-'01_Supuestos'!$F$9))-((('01_Supuestos'!I31*$I311)*'01_Supuestos'!$F$11*($H311-'01_Supuestos'!$F$9))*'01_Supuestos'!$F$12)-(('01_Supuestos'!I31*$I311)*'01_Supuestos'!$F$11*$K311)-(IF(('01_Supuestos'!I31*$I311)&gt;0,'01_Supuestos'!$F$15,0)))-((('01_Supuestos'!I31*$I311)*'01_Supuestos'!$F$11*($H311-'01_Supuestos'!$F$9))*'01_Supuestos'!$F$18)-($J311*'01_Supuestos'!I32)-(IF('01_Supuestos'!I30=MAX('01_Supuestos'!$C$30:$M$30),'01_Supuestos'!$F$19,0))-(MAX(0,(((('01_Supuestos'!I31*$I311)*'01_Supuestos'!$F$11*($H311-'01_Supuestos'!$F$9))-((('01_Supuestos'!I31*$I311)*'01_Supuestos'!$F$11*($H311-'01_Supuestos'!$F$9))*'01_Supuestos'!$F$12)-(('01_Supuestos'!I31*$I311)*'01_Supuestos'!$F$11*$K311)-(IF(('01_Supuestos'!I31*$I311)&gt;0,'01_Supuestos'!$F$15,0)))-($J311*'01_Supuestos'!I33)))*'01_Supuestos'!$F$16)</f>
        <v/>
      </c>
      <c r="AA311" s="109">
        <f>((('01_Supuestos'!J31*$I311)*'01_Supuestos'!$F$11*($H311-'01_Supuestos'!$F$9))-((('01_Supuestos'!J31*$I311)*'01_Supuestos'!$F$11*($H311-'01_Supuestos'!$F$9))*'01_Supuestos'!$F$12)-(('01_Supuestos'!J31*$I311)*'01_Supuestos'!$F$11*$K311)-(IF(('01_Supuestos'!J31*$I311)&gt;0,'01_Supuestos'!$F$15,0)))-((('01_Supuestos'!J31*$I311)*'01_Supuestos'!$F$11*($H311-'01_Supuestos'!$F$9))*'01_Supuestos'!$F$18)-($J311*'01_Supuestos'!J32)-(IF('01_Supuestos'!J30=MAX('01_Supuestos'!$C$30:$M$30),'01_Supuestos'!$F$19,0))-(MAX(0,(((('01_Supuestos'!J31*$I311)*'01_Supuestos'!$F$11*($H311-'01_Supuestos'!$F$9))-((('01_Supuestos'!J31*$I311)*'01_Supuestos'!$F$11*($H311-'01_Supuestos'!$F$9))*'01_Supuestos'!$F$12)-(('01_Supuestos'!J31*$I311)*'01_Supuestos'!$F$11*$K311)-(IF(('01_Supuestos'!J31*$I311)&gt;0,'01_Supuestos'!$F$15,0)))-($J311*'01_Supuestos'!J33)))*'01_Supuestos'!$F$16)</f>
        <v/>
      </c>
      <c r="AB311" s="109">
        <f>((('01_Supuestos'!K31*$I311)*'01_Supuestos'!$F$11*($H311-'01_Supuestos'!$F$9))-((('01_Supuestos'!K31*$I311)*'01_Supuestos'!$F$11*($H311-'01_Supuestos'!$F$9))*'01_Supuestos'!$F$12)-(('01_Supuestos'!K31*$I311)*'01_Supuestos'!$F$11*$K311)-(IF(('01_Supuestos'!K31*$I311)&gt;0,'01_Supuestos'!$F$15,0)))-((('01_Supuestos'!K31*$I311)*'01_Supuestos'!$F$11*($H311-'01_Supuestos'!$F$9))*'01_Supuestos'!$F$18)-($J311*'01_Supuestos'!K32)-(IF('01_Supuestos'!K30=MAX('01_Supuestos'!$C$30:$M$30),'01_Supuestos'!$F$19,0))-(MAX(0,(((('01_Supuestos'!K31*$I311)*'01_Supuestos'!$F$11*($H311-'01_Supuestos'!$F$9))-((('01_Supuestos'!K31*$I311)*'01_Supuestos'!$F$11*($H311-'01_Supuestos'!$F$9))*'01_Supuestos'!$F$12)-(('01_Supuestos'!K31*$I311)*'01_Supuestos'!$F$11*$K311)-(IF(('01_Supuestos'!K31*$I311)&gt;0,'01_Supuestos'!$F$15,0)))-($J311*'01_Supuestos'!K33)))*'01_Supuestos'!$F$16)</f>
        <v/>
      </c>
      <c r="AC311" s="109">
        <f>((('01_Supuestos'!L31*$I311)*'01_Supuestos'!$F$11*($H311-'01_Supuestos'!$F$9))-((('01_Supuestos'!L31*$I311)*'01_Supuestos'!$F$11*($H311-'01_Supuestos'!$F$9))*'01_Supuestos'!$F$12)-(('01_Supuestos'!L31*$I311)*'01_Supuestos'!$F$11*$K311)-(IF(('01_Supuestos'!L31*$I311)&gt;0,'01_Supuestos'!$F$15,0)))-((('01_Supuestos'!L31*$I311)*'01_Supuestos'!$F$11*($H311-'01_Supuestos'!$F$9))*'01_Supuestos'!$F$18)-($J311*'01_Supuestos'!L32)-(IF('01_Supuestos'!L30=MAX('01_Supuestos'!$C$30:$M$30),'01_Supuestos'!$F$19,0))-(MAX(0,(((('01_Supuestos'!L31*$I311)*'01_Supuestos'!$F$11*($H311-'01_Supuestos'!$F$9))-((('01_Supuestos'!L31*$I311)*'01_Supuestos'!$F$11*($H311-'01_Supuestos'!$F$9))*'01_Supuestos'!$F$12)-(('01_Supuestos'!L31*$I311)*'01_Supuestos'!$F$11*$K311)-(IF(('01_Supuestos'!L31*$I311)&gt;0,'01_Supuestos'!$F$15,0)))-($J311*'01_Supuestos'!L33)))*'01_Supuestos'!$F$16)</f>
        <v/>
      </c>
      <c r="AD311" s="109">
        <f>((('01_Supuestos'!M31*$I311)*'01_Supuestos'!$F$11*($H311-'01_Supuestos'!$F$9))-((('01_Supuestos'!M31*$I311)*'01_Supuestos'!$F$11*($H311-'01_Supuestos'!$F$9))*'01_Supuestos'!$F$12)-(('01_Supuestos'!M31*$I311)*'01_Supuestos'!$F$11*$K311)-(IF(('01_Supuestos'!M31*$I311)&gt;0,'01_Supuestos'!$F$15,0)))-((('01_Supuestos'!M31*$I311)*'01_Supuestos'!$F$11*($H311-'01_Supuestos'!$F$9))*'01_Supuestos'!$F$18)-($J311*'01_Supuestos'!M32)-(IF('01_Supuestos'!M30=MAX('01_Supuestos'!$C$30:$M$30),'01_Supuestos'!$F$19,0))-(MAX(0,(((('01_Supuestos'!M31*$I311)*'01_Supuestos'!$F$11*($H311-'01_Supuestos'!$F$9))-((('01_Supuestos'!M31*$I311)*'01_Supuestos'!$F$11*($H311-'01_Supuestos'!$F$9))*'01_Supuestos'!$F$12)-(('01_Supuestos'!M31*$I311)*'01_Supuestos'!$F$11*$K311)-(IF(('01_Supuestos'!M31*$I311)&gt;0,'01_Supuestos'!$F$15,0)))-($J311*'01_Supuestos'!M33)))*'01_Supuestos'!$F$16)</f>
        <v/>
      </c>
      <c r="AE311" s="109">
        <f>0</f>
        <v/>
      </c>
      <c r="AF311" s="109">
        <f>IF(S311&gt;R311,"Appraisal+Decision",IF(S311&lt;R311,"Develop Now","Indiferente"))</f>
        <v/>
      </c>
    </row>
    <row r="312">
      <c r="A312" t="n">
        <v>282</v>
      </c>
      <c r="B312" s="53">
        <f>RAND()</f>
        <v/>
      </c>
      <c r="C312" s="53">
        <f>RAND()</f>
        <v/>
      </c>
      <c r="D312" s="53">
        <f>RAND()</f>
        <v/>
      </c>
      <c r="E312" s="53">
        <f>RAND()</f>
        <v/>
      </c>
      <c r="F312" s="53">
        <f>RAND()</f>
        <v/>
      </c>
      <c r="G312" s="53">
        <f>RAND()</f>
        <v/>
      </c>
      <c r="H312" s="109">
        <f>IF(B312&lt;($B$11-$B$10)/($B$12-$B$10), $B$10+SQRT(B312*($B$11-$B$10)*($B$12-$B$10)), $B$12-SQRT((1-B312)*($B$12-$B$11)*($B$12-$B$10)))</f>
        <v/>
      </c>
      <c r="I312" s="53">
        <f>MAX(0.1,NORMINV(C312,$B$13,$B$14))</f>
        <v/>
      </c>
      <c r="J312" s="109">
        <f>'01_Supuestos'!$F$13*MAX(0.65,NORMINV(D312,1,$B$15))</f>
        <v/>
      </c>
      <c r="K312" s="109">
        <f>'01_Supuestos'!$F$14*MAX(0.6,NORMINV(E312,1,$B$16))</f>
        <v/>
      </c>
      <c r="L312" s="109">
        <f>--(F312&lt;=$B$5)</f>
        <v/>
      </c>
      <c r="M312" s="109">
        <f>IF(L312=1, IF(G312&lt;=$B$6, "+", "-"), IF(G312&lt;=(1-$B$7), "+", "-"))</f>
        <v/>
      </c>
      <c r="N312" s="110">
        <f>IF(M312="+",'05_Bayes_Arbol'!$B$16,'05_Bayes_Arbol'!$B$17)</f>
        <v/>
      </c>
      <c r="O312" s="109">
        <f>SUMPRODUCT(T312:AD312,'01_Supuestos'!$C$34:$M$34)</f>
        <v/>
      </c>
      <c r="P312" s="109">
        <f>N312*O312 + (1-N312)*$B$9</f>
        <v/>
      </c>
      <c r="Q312" s="109">
        <f>--(P312&gt;0)</f>
        <v/>
      </c>
      <c r="R312" s="109">
        <f>IF(L312=1,O312,$B$9)</f>
        <v/>
      </c>
      <c r="S312" s="109">
        <f>-$B$8 + IF(Q312=1, IF(L312=1,O312,$B$9), 0)</f>
        <v/>
      </c>
      <c r="T312" s="109">
        <f>((('01_Supuestos'!C31*$I312)*'01_Supuestos'!$F$11*($H312-'01_Supuestos'!$F$9))-((('01_Supuestos'!C31*$I312)*'01_Supuestos'!$F$11*($H312-'01_Supuestos'!$F$9))*'01_Supuestos'!$F$12)-(('01_Supuestos'!C31*$I312)*'01_Supuestos'!$F$11*$K312)-(IF(('01_Supuestos'!C31*$I312)&gt;0,'01_Supuestos'!$F$15,0)))-((('01_Supuestos'!C31*$I312)*'01_Supuestos'!$F$11*($H312-'01_Supuestos'!$F$9))*'01_Supuestos'!$F$18)-($J312*'01_Supuestos'!C32)-(IF('01_Supuestos'!C30=MAX('01_Supuestos'!$C$30:$M$30),'01_Supuestos'!$F$19,0))-(MAX(0,(((('01_Supuestos'!C31*$I312)*'01_Supuestos'!$F$11*($H312-'01_Supuestos'!$F$9))-((('01_Supuestos'!C31*$I312)*'01_Supuestos'!$F$11*($H312-'01_Supuestos'!$F$9))*'01_Supuestos'!$F$12)-(('01_Supuestos'!C31*$I312)*'01_Supuestos'!$F$11*$K312)-(IF(('01_Supuestos'!C31*$I312)&gt;0,'01_Supuestos'!$F$15,0)))-($J312*'01_Supuestos'!C33)))*'01_Supuestos'!$F$16)</f>
        <v/>
      </c>
      <c r="U312" s="109">
        <f>((('01_Supuestos'!D31*$I312)*'01_Supuestos'!$F$11*($H312-'01_Supuestos'!$F$9))-((('01_Supuestos'!D31*$I312)*'01_Supuestos'!$F$11*($H312-'01_Supuestos'!$F$9))*'01_Supuestos'!$F$12)-(('01_Supuestos'!D31*$I312)*'01_Supuestos'!$F$11*$K312)-(IF(('01_Supuestos'!D31*$I312)&gt;0,'01_Supuestos'!$F$15,0)))-((('01_Supuestos'!D31*$I312)*'01_Supuestos'!$F$11*($H312-'01_Supuestos'!$F$9))*'01_Supuestos'!$F$18)-($J312*'01_Supuestos'!D32)-(IF('01_Supuestos'!D30=MAX('01_Supuestos'!$C$30:$M$30),'01_Supuestos'!$F$19,0))-(MAX(0,(((('01_Supuestos'!D31*$I312)*'01_Supuestos'!$F$11*($H312-'01_Supuestos'!$F$9))-((('01_Supuestos'!D31*$I312)*'01_Supuestos'!$F$11*($H312-'01_Supuestos'!$F$9))*'01_Supuestos'!$F$12)-(('01_Supuestos'!D31*$I312)*'01_Supuestos'!$F$11*$K312)-(IF(('01_Supuestos'!D31*$I312)&gt;0,'01_Supuestos'!$F$15,0)))-($J312*'01_Supuestos'!D33)))*'01_Supuestos'!$F$16)</f>
        <v/>
      </c>
      <c r="V312" s="109">
        <f>((('01_Supuestos'!E31*$I312)*'01_Supuestos'!$F$11*($H312-'01_Supuestos'!$F$9))-((('01_Supuestos'!E31*$I312)*'01_Supuestos'!$F$11*($H312-'01_Supuestos'!$F$9))*'01_Supuestos'!$F$12)-(('01_Supuestos'!E31*$I312)*'01_Supuestos'!$F$11*$K312)-(IF(('01_Supuestos'!E31*$I312)&gt;0,'01_Supuestos'!$F$15,0)))-((('01_Supuestos'!E31*$I312)*'01_Supuestos'!$F$11*($H312-'01_Supuestos'!$F$9))*'01_Supuestos'!$F$18)-($J312*'01_Supuestos'!E32)-(IF('01_Supuestos'!E30=MAX('01_Supuestos'!$C$30:$M$30),'01_Supuestos'!$F$19,0))-(MAX(0,(((('01_Supuestos'!E31*$I312)*'01_Supuestos'!$F$11*($H312-'01_Supuestos'!$F$9))-((('01_Supuestos'!E31*$I312)*'01_Supuestos'!$F$11*($H312-'01_Supuestos'!$F$9))*'01_Supuestos'!$F$12)-(('01_Supuestos'!E31*$I312)*'01_Supuestos'!$F$11*$K312)-(IF(('01_Supuestos'!E31*$I312)&gt;0,'01_Supuestos'!$F$15,0)))-($J312*'01_Supuestos'!E33)))*'01_Supuestos'!$F$16)</f>
        <v/>
      </c>
      <c r="W312" s="109">
        <f>((('01_Supuestos'!F31*$I312)*'01_Supuestos'!$F$11*($H312-'01_Supuestos'!$F$9))-((('01_Supuestos'!F31*$I312)*'01_Supuestos'!$F$11*($H312-'01_Supuestos'!$F$9))*'01_Supuestos'!$F$12)-(('01_Supuestos'!F31*$I312)*'01_Supuestos'!$F$11*$K312)-(IF(('01_Supuestos'!F31*$I312)&gt;0,'01_Supuestos'!$F$15,0)))-((('01_Supuestos'!F31*$I312)*'01_Supuestos'!$F$11*($H312-'01_Supuestos'!$F$9))*'01_Supuestos'!$F$18)-($J312*'01_Supuestos'!F32)-(IF('01_Supuestos'!F30=MAX('01_Supuestos'!$C$30:$M$30),'01_Supuestos'!$F$19,0))-(MAX(0,(((('01_Supuestos'!F31*$I312)*'01_Supuestos'!$F$11*($H312-'01_Supuestos'!$F$9))-((('01_Supuestos'!F31*$I312)*'01_Supuestos'!$F$11*($H312-'01_Supuestos'!$F$9))*'01_Supuestos'!$F$12)-(('01_Supuestos'!F31*$I312)*'01_Supuestos'!$F$11*$K312)-(IF(('01_Supuestos'!F31*$I312)&gt;0,'01_Supuestos'!$F$15,0)))-($J312*'01_Supuestos'!F33)))*'01_Supuestos'!$F$16)</f>
        <v/>
      </c>
      <c r="X312" s="109">
        <f>((('01_Supuestos'!G31*$I312)*'01_Supuestos'!$F$11*($H312-'01_Supuestos'!$F$9))-((('01_Supuestos'!G31*$I312)*'01_Supuestos'!$F$11*($H312-'01_Supuestos'!$F$9))*'01_Supuestos'!$F$12)-(('01_Supuestos'!G31*$I312)*'01_Supuestos'!$F$11*$K312)-(IF(('01_Supuestos'!G31*$I312)&gt;0,'01_Supuestos'!$F$15,0)))-((('01_Supuestos'!G31*$I312)*'01_Supuestos'!$F$11*($H312-'01_Supuestos'!$F$9))*'01_Supuestos'!$F$18)-($J312*'01_Supuestos'!G32)-(IF('01_Supuestos'!G30=MAX('01_Supuestos'!$C$30:$M$30),'01_Supuestos'!$F$19,0))-(MAX(0,(((('01_Supuestos'!G31*$I312)*'01_Supuestos'!$F$11*($H312-'01_Supuestos'!$F$9))-((('01_Supuestos'!G31*$I312)*'01_Supuestos'!$F$11*($H312-'01_Supuestos'!$F$9))*'01_Supuestos'!$F$12)-(('01_Supuestos'!G31*$I312)*'01_Supuestos'!$F$11*$K312)-(IF(('01_Supuestos'!G31*$I312)&gt;0,'01_Supuestos'!$F$15,0)))-($J312*'01_Supuestos'!G33)))*'01_Supuestos'!$F$16)</f>
        <v/>
      </c>
      <c r="Y312" s="109">
        <f>((('01_Supuestos'!H31*$I312)*'01_Supuestos'!$F$11*($H312-'01_Supuestos'!$F$9))-((('01_Supuestos'!H31*$I312)*'01_Supuestos'!$F$11*($H312-'01_Supuestos'!$F$9))*'01_Supuestos'!$F$12)-(('01_Supuestos'!H31*$I312)*'01_Supuestos'!$F$11*$K312)-(IF(('01_Supuestos'!H31*$I312)&gt;0,'01_Supuestos'!$F$15,0)))-((('01_Supuestos'!H31*$I312)*'01_Supuestos'!$F$11*($H312-'01_Supuestos'!$F$9))*'01_Supuestos'!$F$18)-($J312*'01_Supuestos'!H32)-(IF('01_Supuestos'!H30=MAX('01_Supuestos'!$C$30:$M$30),'01_Supuestos'!$F$19,0))-(MAX(0,(((('01_Supuestos'!H31*$I312)*'01_Supuestos'!$F$11*($H312-'01_Supuestos'!$F$9))-((('01_Supuestos'!H31*$I312)*'01_Supuestos'!$F$11*($H312-'01_Supuestos'!$F$9))*'01_Supuestos'!$F$12)-(('01_Supuestos'!H31*$I312)*'01_Supuestos'!$F$11*$K312)-(IF(('01_Supuestos'!H31*$I312)&gt;0,'01_Supuestos'!$F$15,0)))-($J312*'01_Supuestos'!H33)))*'01_Supuestos'!$F$16)</f>
        <v/>
      </c>
      <c r="Z312" s="109">
        <f>((('01_Supuestos'!I31*$I312)*'01_Supuestos'!$F$11*($H312-'01_Supuestos'!$F$9))-((('01_Supuestos'!I31*$I312)*'01_Supuestos'!$F$11*($H312-'01_Supuestos'!$F$9))*'01_Supuestos'!$F$12)-(('01_Supuestos'!I31*$I312)*'01_Supuestos'!$F$11*$K312)-(IF(('01_Supuestos'!I31*$I312)&gt;0,'01_Supuestos'!$F$15,0)))-((('01_Supuestos'!I31*$I312)*'01_Supuestos'!$F$11*($H312-'01_Supuestos'!$F$9))*'01_Supuestos'!$F$18)-($J312*'01_Supuestos'!I32)-(IF('01_Supuestos'!I30=MAX('01_Supuestos'!$C$30:$M$30),'01_Supuestos'!$F$19,0))-(MAX(0,(((('01_Supuestos'!I31*$I312)*'01_Supuestos'!$F$11*($H312-'01_Supuestos'!$F$9))-((('01_Supuestos'!I31*$I312)*'01_Supuestos'!$F$11*($H312-'01_Supuestos'!$F$9))*'01_Supuestos'!$F$12)-(('01_Supuestos'!I31*$I312)*'01_Supuestos'!$F$11*$K312)-(IF(('01_Supuestos'!I31*$I312)&gt;0,'01_Supuestos'!$F$15,0)))-($J312*'01_Supuestos'!I33)))*'01_Supuestos'!$F$16)</f>
        <v/>
      </c>
      <c r="AA312" s="109">
        <f>((('01_Supuestos'!J31*$I312)*'01_Supuestos'!$F$11*($H312-'01_Supuestos'!$F$9))-((('01_Supuestos'!J31*$I312)*'01_Supuestos'!$F$11*($H312-'01_Supuestos'!$F$9))*'01_Supuestos'!$F$12)-(('01_Supuestos'!J31*$I312)*'01_Supuestos'!$F$11*$K312)-(IF(('01_Supuestos'!J31*$I312)&gt;0,'01_Supuestos'!$F$15,0)))-((('01_Supuestos'!J31*$I312)*'01_Supuestos'!$F$11*($H312-'01_Supuestos'!$F$9))*'01_Supuestos'!$F$18)-($J312*'01_Supuestos'!J32)-(IF('01_Supuestos'!J30=MAX('01_Supuestos'!$C$30:$M$30),'01_Supuestos'!$F$19,0))-(MAX(0,(((('01_Supuestos'!J31*$I312)*'01_Supuestos'!$F$11*($H312-'01_Supuestos'!$F$9))-((('01_Supuestos'!J31*$I312)*'01_Supuestos'!$F$11*($H312-'01_Supuestos'!$F$9))*'01_Supuestos'!$F$12)-(('01_Supuestos'!J31*$I312)*'01_Supuestos'!$F$11*$K312)-(IF(('01_Supuestos'!J31*$I312)&gt;0,'01_Supuestos'!$F$15,0)))-($J312*'01_Supuestos'!J33)))*'01_Supuestos'!$F$16)</f>
        <v/>
      </c>
      <c r="AB312" s="109">
        <f>((('01_Supuestos'!K31*$I312)*'01_Supuestos'!$F$11*($H312-'01_Supuestos'!$F$9))-((('01_Supuestos'!K31*$I312)*'01_Supuestos'!$F$11*($H312-'01_Supuestos'!$F$9))*'01_Supuestos'!$F$12)-(('01_Supuestos'!K31*$I312)*'01_Supuestos'!$F$11*$K312)-(IF(('01_Supuestos'!K31*$I312)&gt;0,'01_Supuestos'!$F$15,0)))-((('01_Supuestos'!K31*$I312)*'01_Supuestos'!$F$11*($H312-'01_Supuestos'!$F$9))*'01_Supuestos'!$F$18)-($J312*'01_Supuestos'!K32)-(IF('01_Supuestos'!K30=MAX('01_Supuestos'!$C$30:$M$30),'01_Supuestos'!$F$19,0))-(MAX(0,(((('01_Supuestos'!K31*$I312)*'01_Supuestos'!$F$11*($H312-'01_Supuestos'!$F$9))-((('01_Supuestos'!K31*$I312)*'01_Supuestos'!$F$11*($H312-'01_Supuestos'!$F$9))*'01_Supuestos'!$F$12)-(('01_Supuestos'!K31*$I312)*'01_Supuestos'!$F$11*$K312)-(IF(('01_Supuestos'!K31*$I312)&gt;0,'01_Supuestos'!$F$15,0)))-($J312*'01_Supuestos'!K33)))*'01_Supuestos'!$F$16)</f>
        <v/>
      </c>
      <c r="AC312" s="109">
        <f>((('01_Supuestos'!L31*$I312)*'01_Supuestos'!$F$11*($H312-'01_Supuestos'!$F$9))-((('01_Supuestos'!L31*$I312)*'01_Supuestos'!$F$11*($H312-'01_Supuestos'!$F$9))*'01_Supuestos'!$F$12)-(('01_Supuestos'!L31*$I312)*'01_Supuestos'!$F$11*$K312)-(IF(('01_Supuestos'!L31*$I312)&gt;0,'01_Supuestos'!$F$15,0)))-((('01_Supuestos'!L31*$I312)*'01_Supuestos'!$F$11*($H312-'01_Supuestos'!$F$9))*'01_Supuestos'!$F$18)-($J312*'01_Supuestos'!L32)-(IF('01_Supuestos'!L30=MAX('01_Supuestos'!$C$30:$M$30),'01_Supuestos'!$F$19,0))-(MAX(0,(((('01_Supuestos'!L31*$I312)*'01_Supuestos'!$F$11*($H312-'01_Supuestos'!$F$9))-((('01_Supuestos'!L31*$I312)*'01_Supuestos'!$F$11*($H312-'01_Supuestos'!$F$9))*'01_Supuestos'!$F$12)-(('01_Supuestos'!L31*$I312)*'01_Supuestos'!$F$11*$K312)-(IF(('01_Supuestos'!L31*$I312)&gt;0,'01_Supuestos'!$F$15,0)))-($J312*'01_Supuestos'!L33)))*'01_Supuestos'!$F$16)</f>
        <v/>
      </c>
      <c r="AD312" s="109">
        <f>((('01_Supuestos'!M31*$I312)*'01_Supuestos'!$F$11*($H312-'01_Supuestos'!$F$9))-((('01_Supuestos'!M31*$I312)*'01_Supuestos'!$F$11*($H312-'01_Supuestos'!$F$9))*'01_Supuestos'!$F$12)-(('01_Supuestos'!M31*$I312)*'01_Supuestos'!$F$11*$K312)-(IF(('01_Supuestos'!M31*$I312)&gt;0,'01_Supuestos'!$F$15,0)))-((('01_Supuestos'!M31*$I312)*'01_Supuestos'!$F$11*($H312-'01_Supuestos'!$F$9))*'01_Supuestos'!$F$18)-($J312*'01_Supuestos'!M32)-(IF('01_Supuestos'!M30=MAX('01_Supuestos'!$C$30:$M$30),'01_Supuestos'!$F$19,0))-(MAX(0,(((('01_Supuestos'!M31*$I312)*'01_Supuestos'!$F$11*($H312-'01_Supuestos'!$F$9))-((('01_Supuestos'!M31*$I312)*'01_Supuestos'!$F$11*($H312-'01_Supuestos'!$F$9))*'01_Supuestos'!$F$12)-(('01_Supuestos'!M31*$I312)*'01_Supuestos'!$F$11*$K312)-(IF(('01_Supuestos'!M31*$I312)&gt;0,'01_Supuestos'!$F$15,0)))-($J312*'01_Supuestos'!M33)))*'01_Supuestos'!$F$16)</f>
        <v/>
      </c>
      <c r="AE312" s="109">
        <f>0</f>
        <v/>
      </c>
      <c r="AF312" s="109">
        <f>IF(S312&gt;R312,"Appraisal+Decision",IF(S312&lt;R312,"Develop Now","Indiferente"))</f>
        <v/>
      </c>
    </row>
    <row r="313">
      <c r="A313" t="n">
        <v>283</v>
      </c>
      <c r="B313" s="53">
        <f>RAND()</f>
        <v/>
      </c>
      <c r="C313" s="53">
        <f>RAND()</f>
        <v/>
      </c>
      <c r="D313" s="53">
        <f>RAND()</f>
        <v/>
      </c>
      <c r="E313" s="53">
        <f>RAND()</f>
        <v/>
      </c>
      <c r="F313" s="53">
        <f>RAND()</f>
        <v/>
      </c>
      <c r="G313" s="53">
        <f>RAND()</f>
        <v/>
      </c>
      <c r="H313" s="109">
        <f>IF(B313&lt;($B$11-$B$10)/($B$12-$B$10), $B$10+SQRT(B313*($B$11-$B$10)*($B$12-$B$10)), $B$12-SQRT((1-B313)*($B$12-$B$11)*($B$12-$B$10)))</f>
        <v/>
      </c>
      <c r="I313" s="53">
        <f>MAX(0.1,NORMINV(C313,$B$13,$B$14))</f>
        <v/>
      </c>
      <c r="J313" s="109">
        <f>'01_Supuestos'!$F$13*MAX(0.65,NORMINV(D313,1,$B$15))</f>
        <v/>
      </c>
      <c r="K313" s="109">
        <f>'01_Supuestos'!$F$14*MAX(0.6,NORMINV(E313,1,$B$16))</f>
        <v/>
      </c>
      <c r="L313" s="109">
        <f>--(F313&lt;=$B$5)</f>
        <v/>
      </c>
      <c r="M313" s="109">
        <f>IF(L313=1, IF(G313&lt;=$B$6, "+", "-"), IF(G313&lt;=(1-$B$7), "+", "-"))</f>
        <v/>
      </c>
      <c r="N313" s="110">
        <f>IF(M313="+",'05_Bayes_Arbol'!$B$16,'05_Bayes_Arbol'!$B$17)</f>
        <v/>
      </c>
      <c r="O313" s="109">
        <f>SUMPRODUCT(T313:AD313,'01_Supuestos'!$C$34:$M$34)</f>
        <v/>
      </c>
      <c r="P313" s="109">
        <f>N313*O313 + (1-N313)*$B$9</f>
        <v/>
      </c>
      <c r="Q313" s="109">
        <f>--(P313&gt;0)</f>
        <v/>
      </c>
      <c r="R313" s="109">
        <f>IF(L313=1,O313,$B$9)</f>
        <v/>
      </c>
      <c r="S313" s="109">
        <f>-$B$8 + IF(Q313=1, IF(L313=1,O313,$B$9), 0)</f>
        <v/>
      </c>
      <c r="T313" s="109">
        <f>((('01_Supuestos'!C31*$I313)*'01_Supuestos'!$F$11*($H313-'01_Supuestos'!$F$9))-((('01_Supuestos'!C31*$I313)*'01_Supuestos'!$F$11*($H313-'01_Supuestos'!$F$9))*'01_Supuestos'!$F$12)-(('01_Supuestos'!C31*$I313)*'01_Supuestos'!$F$11*$K313)-(IF(('01_Supuestos'!C31*$I313)&gt;0,'01_Supuestos'!$F$15,0)))-((('01_Supuestos'!C31*$I313)*'01_Supuestos'!$F$11*($H313-'01_Supuestos'!$F$9))*'01_Supuestos'!$F$18)-($J313*'01_Supuestos'!C32)-(IF('01_Supuestos'!C30=MAX('01_Supuestos'!$C$30:$M$30),'01_Supuestos'!$F$19,0))-(MAX(0,(((('01_Supuestos'!C31*$I313)*'01_Supuestos'!$F$11*($H313-'01_Supuestos'!$F$9))-((('01_Supuestos'!C31*$I313)*'01_Supuestos'!$F$11*($H313-'01_Supuestos'!$F$9))*'01_Supuestos'!$F$12)-(('01_Supuestos'!C31*$I313)*'01_Supuestos'!$F$11*$K313)-(IF(('01_Supuestos'!C31*$I313)&gt;0,'01_Supuestos'!$F$15,0)))-($J313*'01_Supuestos'!C33)))*'01_Supuestos'!$F$16)</f>
        <v/>
      </c>
      <c r="U313" s="109">
        <f>((('01_Supuestos'!D31*$I313)*'01_Supuestos'!$F$11*($H313-'01_Supuestos'!$F$9))-((('01_Supuestos'!D31*$I313)*'01_Supuestos'!$F$11*($H313-'01_Supuestos'!$F$9))*'01_Supuestos'!$F$12)-(('01_Supuestos'!D31*$I313)*'01_Supuestos'!$F$11*$K313)-(IF(('01_Supuestos'!D31*$I313)&gt;0,'01_Supuestos'!$F$15,0)))-((('01_Supuestos'!D31*$I313)*'01_Supuestos'!$F$11*($H313-'01_Supuestos'!$F$9))*'01_Supuestos'!$F$18)-($J313*'01_Supuestos'!D32)-(IF('01_Supuestos'!D30=MAX('01_Supuestos'!$C$30:$M$30),'01_Supuestos'!$F$19,0))-(MAX(0,(((('01_Supuestos'!D31*$I313)*'01_Supuestos'!$F$11*($H313-'01_Supuestos'!$F$9))-((('01_Supuestos'!D31*$I313)*'01_Supuestos'!$F$11*($H313-'01_Supuestos'!$F$9))*'01_Supuestos'!$F$12)-(('01_Supuestos'!D31*$I313)*'01_Supuestos'!$F$11*$K313)-(IF(('01_Supuestos'!D31*$I313)&gt;0,'01_Supuestos'!$F$15,0)))-($J313*'01_Supuestos'!D33)))*'01_Supuestos'!$F$16)</f>
        <v/>
      </c>
      <c r="V313" s="109">
        <f>((('01_Supuestos'!E31*$I313)*'01_Supuestos'!$F$11*($H313-'01_Supuestos'!$F$9))-((('01_Supuestos'!E31*$I313)*'01_Supuestos'!$F$11*($H313-'01_Supuestos'!$F$9))*'01_Supuestos'!$F$12)-(('01_Supuestos'!E31*$I313)*'01_Supuestos'!$F$11*$K313)-(IF(('01_Supuestos'!E31*$I313)&gt;0,'01_Supuestos'!$F$15,0)))-((('01_Supuestos'!E31*$I313)*'01_Supuestos'!$F$11*($H313-'01_Supuestos'!$F$9))*'01_Supuestos'!$F$18)-($J313*'01_Supuestos'!E32)-(IF('01_Supuestos'!E30=MAX('01_Supuestos'!$C$30:$M$30),'01_Supuestos'!$F$19,0))-(MAX(0,(((('01_Supuestos'!E31*$I313)*'01_Supuestos'!$F$11*($H313-'01_Supuestos'!$F$9))-((('01_Supuestos'!E31*$I313)*'01_Supuestos'!$F$11*($H313-'01_Supuestos'!$F$9))*'01_Supuestos'!$F$12)-(('01_Supuestos'!E31*$I313)*'01_Supuestos'!$F$11*$K313)-(IF(('01_Supuestos'!E31*$I313)&gt;0,'01_Supuestos'!$F$15,0)))-($J313*'01_Supuestos'!E33)))*'01_Supuestos'!$F$16)</f>
        <v/>
      </c>
      <c r="W313" s="109">
        <f>((('01_Supuestos'!F31*$I313)*'01_Supuestos'!$F$11*($H313-'01_Supuestos'!$F$9))-((('01_Supuestos'!F31*$I313)*'01_Supuestos'!$F$11*($H313-'01_Supuestos'!$F$9))*'01_Supuestos'!$F$12)-(('01_Supuestos'!F31*$I313)*'01_Supuestos'!$F$11*$K313)-(IF(('01_Supuestos'!F31*$I313)&gt;0,'01_Supuestos'!$F$15,0)))-((('01_Supuestos'!F31*$I313)*'01_Supuestos'!$F$11*($H313-'01_Supuestos'!$F$9))*'01_Supuestos'!$F$18)-($J313*'01_Supuestos'!F32)-(IF('01_Supuestos'!F30=MAX('01_Supuestos'!$C$30:$M$30),'01_Supuestos'!$F$19,0))-(MAX(0,(((('01_Supuestos'!F31*$I313)*'01_Supuestos'!$F$11*($H313-'01_Supuestos'!$F$9))-((('01_Supuestos'!F31*$I313)*'01_Supuestos'!$F$11*($H313-'01_Supuestos'!$F$9))*'01_Supuestos'!$F$12)-(('01_Supuestos'!F31*$I313)*'01_Supuestos'!$F$11*$K313)-(IF(('01_Supuestos'!F31*$I313)&gt;0,'01_Supuestos'!$F$15,0)))-($J313*'01_Supuestos'!F33)))*'01_Supuestos'!$F$16)</f>
        <v/>
      </c>
      <c r="X313" s="109">
        <f>((('01_Supuestos'!G31*$I313)*'01_Supuestos'!$F$11*($H313-'01_Supuestos'!$F$9))-((('01_Supuestos'!G31*$I313)*'01_Supuestos'!$F$11*($H313-'01_Supuestos'!$F$9))*'01_Supuestos'!$F$12)-(('01_Supuestos'!G31*$I313)*'01_Supuestos'!$F$11*$K313)-(IF(('01_Supuestos'!G31*$I313)&gt;0,'01_Supuestos'!$F$15,0)))-((('01_Supuestos'!G31*$I313)*'01_Supuestos'!$F$11*($H313-'01_Supuestos'!$F$9))*'01_Supuestos'!$F$18)-($J313*'01_Supuestos'!G32)-(IF('01_Supuestos'!G30=MAX('01_Supuestos'!$C$30:$M$30),'01_Supuestos'!$F$19,0))-(MAX(0,(((('01_Supuestos'!G31*$I313)*'01_Supuestos'!$F$11*($H313-'01_Supuestos'!$F$9))-((('01_Supuestos'!G31*$I313)*'01_Supuestos'!$F$11*($H313-'01_Supuestos'!$F$9))*'01_Supuestos'!$F$12)-(('01_Supuestos'!G31*$I313)*'01_Supuestos'!$F$11*$K313)-(IF(('01_Supuestos'!G31*$I313)&gt;0,'01_Supuestos'!$F$15,0)))-($J313*'01_Supuestos'!G33)))*'01_Supuestos'!$F$16)</f>
        <v/>
      </c>
      <c r="Y313" s="109">
        <f>((('01_Supuestos'!H31*$I313)*'01_Supuestos'!$F$11*($H313-'01_Supuestos'!$F$9))-((('01_Supuestos'!H31*$I313)*'01_Supuestos'!$F$11*($H313-'01_Supuestos'!$F$9))*'01_Supuestos'!$F$12)-(('01_Supuestos'!H31*$I313)*'01_Supuestos'!$F$11*$K313)-(IF(('01_Supuestos'!H31*$I313)&gt;0,'01_Supuestos'!$F$15,0)))-((('01_Supuestos'!H31*$I313)*'01_Supuestos'!$F$11*($H313-'01_Supuestos'!$F$9))*'01_Supuestos'!$F$18)-($J313*'01_Supuestos'!H32)-(IF('01_Supuestos'!H30=MAX('01_Supuestos'!$C$30:$M$30),'01_Supuestos'!$F$19,0))-(MAX(0,(((('01_Supuestos'!H31*$I313)*'01_Supuestos'!$F$11*($H313-'01_Supuestos'!$F$9))-((('01_Supuestos'!H31*$I313)*'01_Supuestos'!$F$11*($H313-'01_Supuestos'!$F$9))*'01_Supuestos'!$F$12)-(('01_Supuestos'!H31*$I313)*'01_Supuestos'!$F$11*$K313)-(IF(('01_Supuestos'!H31*$I313)&gt;0,'01_Supuestos'!$F$15,0)))-($J313*'01_Supuestos'!H33)))*'01_Supuestos'!$F$16)</f>
        <v/>
      </c>
      <c r="Z313" s="109">
        <f>((('01_Supuestos'!I31*$I313)*'01_Supuestos'!$F$11*($H313-'01_Supuestos'!$F$9))-((('01_Supuestos'!I31*$I313)*'01_Supuestos'!$F$11*($H313-'01_Supuestos'!$F$9))*'01_Supuestos'!$F$12)-(('01_Supuestos'!I31*$I313)*'01_Supuestos'!$F$11*$K313)-(IF(('01_Supuestos'!I31*$I313)&gt;0,'01_Supuestos'!$F$15,0)))-((('01_Supuestos'!I31*$I313)*'01_Supuestos'!$F$11*($H313-'01_Supuestos'!$F$9))*'01_Supuestos'!$F$18)-($J313*'01_Supuestos'!I32)-(IF('01_Supuestos'!I30=MAX('01_Supuestos'!$C$30:$M$30),'01_Supuestos'!$F$19,0))-(MAX(0,(((('01_Supuestos'!I31*$I313)*'01_Supuestos'!$F$11*($H313-'01_Supuestos'!$F$9))-((('01_Supuestos'!I31*$I313)*'01_Supuestos'!$F$11*($H313-'01_Supuestos'!$F$9))*'01_Supuestos'!$F$12)-(('01_Supuestos'!I31*$I313)*'01_Supuestos'!$F$11*$K313)-(IF(('01_Supuestos'!I31*$I313)&gt;0,'01_Supuestos'!$F$15,0)))-($J313*'01_Supuestos'!I33)))*'01_Supuestos'!$F$16)</f>
        <v/>
      </c>
      <c r="AA313" s="109">
        <f>((('01_Supuestos'!J31*$I313)*'01_Supuestos'!$F$11*($H313-'01_Supuestos'!$F$9))-((('01_Supuestos'!J31*$I313)*'01_Supuestos'!$F$11*($H313-'01_Supuestos'!$F$9))*'01_Supuestos'!$F$12)-(('01_Supuestos'!J31*$I313)*'01_Supuestos'!$F$11*$K313)-(IF(('01_Supuestos'!J31*$I313)&gt;0,'01_Supuestos'!$F$15,0)))-((('01_Supuestos'!J31*$I313)*'01_Supuestos'!$F$11*($H313-'01_Supuestos'!$F$9))*'01_Supuestos'!$F$18)-($J313*'01_Supuestos'!J32)-(IF('01_Supuestos'!J30=MAX('01_Supuestos'!$C$30:$M$30),'01_Supuestos'!$F$19,0))-(MAX(0,(((('01_Supuestos'!J31*$I313)*'01_Supuestos'!$F$11*($H313-'01_Supuestos'!$F$9))-((('01_Supuestos'!J31*$I313)*'01_Supuestos'!$F$11*($H313-'01_Supuestos'!$F$9))*'01_Supuestos'!$F$12)-(('01_Supuestos'!J31*$I313)*'01_Supuestos'!$F$11*$K313)-(IF(('01_Supuestos'!J31*$I313)&gt;0,'01_Supuestos'!$F$15,0)))-($J313*'01_Supuestos'!J33)))*'01_Supuestos'!$F$16)</f>
        <v/>
      </c>
      <c r="AB313" s="109">
        <f>((('01_Supuestos'!K31*$I313)*'01_Supuestos'!$F$11*($H313-'01_Supuestos'!$F$9))-((('01_Supuestos'!K31*$I313)*'01_Supuestos'!$F$11*($H313-'01_Supuestos'!$F$9))*'01_Supuestos'!$F$12)-(('01_Supuestos'!K31*$I313)*'01_Supuestos'!$F$11*$K313)-(IF(('01_Supuestos'!K31*$I313)&gt;0,'01_Supuestos'!$F$15,0)))-((('01_Supuestos'!K31*$I313)*'01_Supuestos'!$F$11*($H313-'01_Supuestos'!$F$9))*'01_Supuestos'!$F$18)-($J313*'01_Supuestos'!K32)-(IF('01_Supuestos'!K30=MAX('01_Supuestos'!$C$30:$M$30),'01_Supuestos'!$F$19,0))-(MAX(0,(((('01_Supuestos'!K31*$I313)*'01_Supuestos'!$F$11*($H313-'01_Supuestos'!$F$9))-((('01_Supuestos'!K31*$I313)*'01_Supuestos'!$F$11*($H313-'01_Supuestos'!$F$9))*'01_Supuestos'!$F$12)-(('01_Supuestos'!K31*$I313)*'01_Supuestos'!$F$11*$K313)-(IF(('01_Supuestos'!K31*$I313)&gt;0,'01_Supuestos'!$F$15,0)))-($J313*'01_Supuestos'!K33)))*'01_Supuestos'!$F$16)</f>
        <v/>
      </c>
      <c r="AC313" s="109">
        <f>((('01_Supuestos'!L31*$I313)*'01_Supuestos'!$F$11*($H313-'01_Supuestos'!$F$9))-((('01_Supuestos'!L31*$I313)*'01_Supuestos'!$F$11*($H313-'01_Supuestos'!$F$9))*'01_Supuestos'!$F$12)-(('01_Supuestos'!L31*$I313)*'01_Supuestos'!$F$11*$K313)-(IF(('01_Supuestos'!L31*$I313)&gt;0,'01_Supuestos'!$F$15,0)))-((('01_Supuestos'!L31*$I313)*'01_Supuestos'!$F$11*($H313-'01_Supuestos'!$F$9))*'01_Supuestos'!$F$18)-($J313*'01_Supuestos'!L32)-(IF('01_Supuestos'!L30=MAX('01_Supuestos'!$C$30:$M$30),'01_Supuestos'!$F$19,0))-(MAX(0,(((('01_Supuestos'!L31*$I313)*'01_Supuestos'!$F$11*($H313-'01_Supuestos'!$F$9))-((('01_Supuestos'!L31*$I313)*'01_Supuestos'!$F$11*($H313-'01_Supuestos'!$F$9))*'01_Supuestos'!$F$12)-(('01_Supuestos'!L31*$I313)*'01_Supuestos'!$F$11*$K313)-(IF(('01_Supuestos'!L31*$I313)&gt;0,'01_Supuestos'!$F$15,0)))-($J313*'01_Supuestos'!L33)))*'01_Supuestos'!$F$16)</f>
        <v/>
      </c>
      <c r="AD313" s="109">
        <f>((('01_Supuestos'!M31*$I313)*'01_Supuestos'!$F$11*($H313-'01_Supuestos'!$F$9))-((('01_Supuestos'!M31*$I313)*'01_Supuestos'!$F$11*($H313-'01_Supuestos'!$F$9))*'01_Supuestos'!$F$12)-(('01_Supuestos'!M31*$I313)*'01_Supuestos'!$F$11*$K313)-(IF(('01_Supuestos'!M31*$I313)&gt;0,'01_Supuestos'!$F$15,0)))-((('01_Supuestos'!M31*$I313)*'01_Supuestos'!$F$11*($H313-'01_Supuestos'!$F$9))*'01_Supuestos'!$F$18)-($J313*'01_Supuestos'!M32)-(IF('01_Supuestos'!M30=MAX('01_Supuestos'!$C$30:$M$30),'01_Supuestos'!$F$19,0))-(MAX(0,(((('01_Supuestos'!M31*$I313)*'01_Supuestos'!$F$11*($H313-'01_Supuestos'!$F$9))-((('01_Supuestos'!M31*$I313)*'01_Supuestos'!$F$11*($H313-'01_Supuestos'!$F$9))*'01_Supuestos'!$F$12)-(('01_Supuestos'!M31*$I313)*'01_Supuestos'!$F$11*$K313)-(IF(('01_Supuestos'!M31*$I313)&gt;0,'01_Supuestos'!$F$15,0)))-($J313*'01_Supuestos'!M33)))*'01_Supuestos'!$F$16)</f>
        <v/>
      </c>
      <c r="AE313" s="109">
        <f>0</f>
        <v/>
      </c>
      <c r="AF313" s="109">
        <f>IF(S313&gt;R313,"Appraisal+Decision",IF(S313&lt;R313,"Develop Now","Indiferente"))</f>
        <v/>
      </c>
    </row>
    <row r="314">
      <c r="A314" t="n">
        <v>284</v>
      </c>
      <c r="B314" s="53">
        <f>RAND()</f>
        <v/>
      </c>
      <c r="C314" s="53">
        <f>RAND()</f>
        <v/>
      </c>
      <c r="D314" s="53">
        <f>RAND()</f>
        <v/>
      </c>
      <c r="E314" s="53">
        <f>RAND()</f>
        <v/>
      </c>
      <c r="F314" s="53">
        <f>RAND()</f>
        <v/>
      </c>
      <c r="G314" s="53">
        <f>RAND()</f>
        <v/>
      </c>
      <c r="H314" s="109">
        <f>IF(B314&lt;($B$11-$B$10)/($B$12-$B$10), $B$10+SQRT(B314*($B$11-$B$10)*($B$12-$B$10)), $B$12-SQRT((1-B314)*($B$12-$B$11)*($B$12-$B$10)))</f>
        <v/>
      </c>
      <c r="I314" s="53">
        <f>MAX(0.1,NORMINV(C314,$B$13,$B$14))</f>
        <v/>
      </c>
      <c r="J314" s="109">
        <f>'01_Supuestos'!$F$13*MAX(0.65,NORMINV(D314,1,$B$15))</f>
        <v/>
      </c>
      <c r="K314" s="109">
        <f>'01_Supuestos'!$F$14*MAX(0.6,NORMINV(E314,1,$B$16))</f>
        <v/>
      </c>
      <c r="L314" s="109">
        <f>--(F314&lt;=$B$5)</f>
        <v/>
      </c>
      <c r="M314" s="109">
        <f>IF(L314=1, IF(G314&lt;=$B$6, "+", "-"), IF(G314&lt;=(1-$B$7), "+", "-"))</f>
        <v/>
      </c>
      <c r="N314" s="110">
        <f>IF(M314="+",'05_Bayes_Arbol'!$B$16,'05_Bayes_Arbol'!$B$17)</f>
        <v/>
      </c>
      <c r="O314" s="109">
        <f>SUMPRODUCT(T314:AD314,'01_Supuestos'!$C$34:$M$34)</f>
        <v/>
      </c>
      <c r="P314" s="109">
        <f>N314*O314 + (1-N314)*$B$9</f>
        <v/>
      </c>
      <c r="Q314" s="109">
        <f>--(P314&gt;0)</f>
        <v/>
      </c>
      <c r="R314" s="109">
        <f>IF(L314=1,O314,$B$9)</f>
        <v/>
      </c>
      <c r="S314" s="109">
        <f>-$B$8 + IF(Q314=1, IF(L314=1,O314,$B$9), 0)</f>
        <v/>
      </c>
      <c r="T314" s="109">
        <f>((('01_Supuestos'!C31*$I314)*'01_Supuestos'!$F$11*($H314-'01_Supuestos'!$F$9))-((('01_Supuestos'!C31*$I314)*'01_Supuestos'!$F$11*($H314-'01_Supuestos'!$F$9))*'01_Supuestos'!$F$12)-(('01_Supuestos'!C31*$I314)*'01_Supuestos'!$F$11*$K314)-(IF(('01_Supuestos'!C31*$I314)&gt;0,'01_Supuestos'!$F$15,0)))-((('01_Supuestos'!C31*$I314)*'01_Supuestos'!$F$11*($H314-'01_Supuestos'!$F$9))*'01_Supuestos'!$F$18)-($J314*'01_Supuestos'!C32)-(IF('01_Supuestos'!C30=MAX('01_Supuestos'!$C$30:$M$30),'01_Supuestos'!$F$19,0))-(MAX(0,(((('01_Supuestos'!C31*$I314)*'01_Supuestos'!$F$11*($H314-'01_Supuestos'!$F$9))-((('01_Supuestos'!C31*$I314)*'01_Supuestos'!$F$11*($H314-'01_Supuestos'!$F$9))*'01_Supuestos'!$F$12)-(('01_Supuestos'!C31*$I314)*'01_Supuestos'!$F$11*$K314)-(IF(('01_Supuestos'!C31*$I314)&gt;0,'01_Supuestos'!$F$15,0)))-($J314*'01_Supuestos'!C33)))*'01_Supuestos'!$F$16)</f>
        <v/>
      </c>
      <c r="U314" s="109">
        <f>((('01_Supuestos'!D31*$I314)*'01_Supuestos'!$F$11*($H314-'01_Supuestos'!$F$9))-((('01_Supuestos'!D31*$I314)*'01_Supuestos'!$F$11*($H314-'01_Supuestos'!$F$9))*'01_Supuestos'!$F$12)-(('01_Supuestos'!D31*$I314)*'01_Supuestos'!$F$11*$K314)-(IF(('01_Supuestos'!D31*$I314)&gt;0,'01_Supuestos'!$F$15,0)))-((('01_Supuestos'!D31*$I314)*'01_Supuestos'!$F$11*($H314-'01_Supuestos'!$F$9))*'01_Supuestos'!$F$18)-($J314*'01_Supuestos'!D32)-(IF('01_Supuestos'!D30=MAX('01_Supuestos'!$C$30:$M$30),'01_Supuestos'!$F$19,0))-(MAX(0,(((('01_Supuestos'!D31*$I314)*'01_Supuestos'!$F$11*($H314-'01_Supuestos'!$F$9))-((('01_Supuestos'!D31*$I314)*'01_Supuestos'!$F$11*($H314-'01_Supuestos'!$F$9))*'01_Supuestos'!$F$12)-(('01_Supuestos'!D31*$I314)*'01_Supuestos'!$F$11*$K314)-(IF(('01_Supuestos'!D31*$I314)&gt;0,'01_Supuestos'!$F$15,0)))-($J314*'01_Supuestos'!D33)))*'01_Supuestos'!$F$16)</f>
        <v/>
      </c>
      <c r="V314" s="109">
        <f>((('01_Supuestos'!E31*$I314)*'01_Supuestos'!$F$11*($H314-'01_Supuestos'!$F$9))-((('01_Supuestos'!E31*$I314)*'01_Supuestos'!$F$11*($H314-'01_Supuestos'!$F$9))*'01_Supuestos'!$F$12)-(('01_Supuestos'!E31*$I314)*'01_Supuestos'!$F$11*$K314)-(IF(('01_Supuestos'!E31*$I314)&gt;0,'01_Supuestos'!$F$15,0)))-((('01_Supuestos'!E31*$I314)*'01_Supuestos'!$F$11*($H314-'01_Supuestos'!$F$9))*'01_Supuestos'!$F$18)-($J314*'01_Supuestos'!E32)-(IF('01_Supuestos'!E30=MAX('01_Supuestos'!$C$30:$M$30),'01_Supuestos'!$F$19,0))-(MAX(0,(((('01_Supuestos'!E31*$I314)*'01_Supuestos'!$F$11*($H314-'01_Supuestos'!$F$9))-((('01_Supuestos'!E31*$I314)*'01_Supuestos'!$F$11*($H314-'01_Supuestos'!$F$9))*'01_Supuestos'!$F$12)-(('01_Supuestos'!E31*$I314)*'01_Supuestos'!$F$11*$K314)-(IF(('01_Supuestos'!E31*$I314)&gt;0,'01_Supuestos'!$F$15,0)))-($J314*'01_Supuestos'!E33)))*'01_Supuestos'!$F$16)</f>
        <v/>
      </c>
      <c r="W314" s="109">
        <f>((('01_Supuestos'!F31*$I314)*'01_Supuestos'!$F$11*($H314-'01_Supuestos'!$F$9))-((('01_Supuestos'!F31*$I314)*'01_Supuestos'!$F$11*($H314-'01_Supuestos'!$F$9))*'01_Supuestos'!$F$12)-(('01_Supuestos'!F31*$I314)*'01_Supuestos'!$F$11*$K314)-(IF(('01_Supuestos'!F31*$I314)&gt;0,'01_Supuestos'!$F$15,0)))-((('01_Supuestos'!F31*$I314)*'01_Supuestos'!$F$11*($H314-'01_Supuestos'!$F$9))*'01_Supuestos'!$F$18)-($J314*'01_Supuestos'!F32)-(IF('01_Supuestos'!F30=MAX('01_Supuestos'!$C$30:$M$30),'01_Supuestos'!$F$19,0))-(MAX(0,(((('01_Supuestos'!F31*$I314)*'01_Supuestos'!$F$11*($H314-'01_Supuestos'!$F$9))-((('01_Supuestos'!F31*$I314)*'01_Supuestos'!$F$11*($H314-'01_Supuestos'!$F$9))*'01_Supuestos'!$F$12)-(('01_Supuestos'!F31*$I314)*'01_Supuestos'!$F$11*$K314)-(IF(('01_Supuestos'!F31*$I314)&gt;0,'01_Supuestos'!$F$15,0)))-($J314*'01_Supuestos'!F33)))*'01_Supuestos'!$F$16)</f>
        <v/>
      </c>
      <c r="X314" s="109">
        <f>((('01_Supuestos'!G31*$I314)*'01_Supuestos'!$F$11*($H314-'01_Supuestos'!$F$9))-((('01_Supuestos'!G31*$I314)*'01_Supuestos'!$F$11*($H314-'01_Supuestos'!$F$9))*'01_Supuestos'!$F$12)-(('01_Supuestos'!G31*$I314)*'01_Supuestos'!$F$11*$K314)-(IF(('01_Supuestos'!G31*$I314)&gt;0,'01_Supuestos'!$F$15,0)))-((('01_Supuestos'!G31*$I314)*'01_Supuestos'!$F$11*($H314-'01_Supuestos'!$F$9))*'01_Supuestos'!$F$18)-($J314*'01_Supuestos'!G32)-(IF('01_Supuestos'!G30=MAX('01_Supuestos'!$C$30:$M$30),'01_Supuestos'!$F$19,0))-(MAX(0,(((('01_Supuestos'!G31*$I314)*'01_Supuestos'!$F$11*($H314-'01_Supuestos'!$F$9))-((('01_Supuestos'!G31*$I314)*'01_Supuestos'!$F$11*($H314-'01_Supuestos'!$F$9))*'01_Supuestos'!$F$12)-(('01_Supuestos'!G31*$I314)*'01_Supuestos'!$F$11*$K314)-(IF(('01_Supuestos'!G31*$I314)&gt;0,'01_Supuestos'!$F$15,0)))-($J314*'01_Supuestos'!G33)))*'01_Supuestos'!$F$16)</f>
        <v/>
      </c>
      <c r="Y314" s="109">
        <f>((('01_Supuestos'!H31*$I314)*'01_Supuestos'!$F$11*($H314-'01_Supuestos'!$F$9))-((('01_Supuestos'!H31*$I314)*'01_Supuestos'!$F$11*($H314-'01_Supuestos'!$F$9))*'01_Supuestos'!$F$12)-(('01_Supuestos'!H31*$I314)*'01_Supuestos'!$F$11*$K314)-(IF(('01_Supuestos'!H31*$I314)&gt;0,'01_Supuestos'!$F$15,0)))-((('01_Supuestos'!H31*$I314)*'01_Supuestos'!$F$11*($H314-'01_Supuestos'!$F$9))*'01_Supuestos'!$F$18)-($J314*'01_Supuestos'!H32)-(IF('01_Supuestos'!H30=MAX('01_Supuestos'!$C$30:$M$30),'01_Supuestos'!$F$19,0))-(MAX(0,(((('01_Supuestos'!H31*$I314)*'01_Supuestos'!$F$11*($H314-'01_Supuestos'!$F$9))-((('01_Supuestos'!H31*$I314)*'01_Supuestos'!$F$11*($H314-'01_Supuestos'!$F$9))*'01_Supuestos'!$F$12)-(('01_Supuestos'!H31*$I314)*'01_Supuestos'!$F$11*$K314)-(IF(('01_Supuestos'!H31*$I314)&gt;0,'01_Supuestos'!$F$15,0)))-($J314*'01_Supuestos'!H33)))*'01_Supuestos'!$F$16)</f>
        <v/>
      </c>
      <c r="Z314" s="109">
        <f>((('01_Supuestos'!I31*$I314)*'01_Supuestos'!$F$11*($H314-'01_Supuestos'!$F$9))-((('01_Supuestos'!I31*$I314)*'01_Supuestos'!$F$11*($H314-'01_Supuestos'!$F$9))*'01_Supuestos'!$F$12)-(('01_Supuestos'!I31*$I314)*'01_Supuestos'!$F$11*$K314)-(IF(('01_Supuestos'!I31*$I314)&gt;0,'01_Supuestos'!$F$15,0)))-((('01_Supuestos'!I31*$I314)*'01_Supuestos'!$F$11*($H314-'01_Supuestos'!$F$9))*'01_Supuestos'!$F$18)-($J314*'01_Supuestos'!I32)-(IF('01_Supuestos'!I30=MAX('01_Supuestos'!$C$30:$M$30),'01_Supuestos'!$F$19,0))-(MAX(0,(((('01_Supuestos'!I31*$I314)*'01_Supuestos'!$F$11*($H314-'01_Supuestos'!$F$9))-((('01_Supuestos'!I31*$I314)*'01_Supuestos'!$F$11*($H314-'01_Supuestos'!$F$9))*'01_Supuestos'!$F$12)-(('01_Supuestos'!I31*$I314)*'01_Supuestos'!$F$11*$K314)-(IF(('01_Supuestos'!I31*$I314)&gt;0,'01_Supuestos'!$F$15,0)))-($J314*'01_Supuestos'!I33)))*'01_Supuestos'!$F$16)</f>
        <v/>
      </c>
      <c r="AA314" s="109">
        <f>((('01_Supuestos'!J31*$I314)*'01_Supuestos'!$F$11*($H314-'01_Supuestos'!$F$9))-((('01_Supuestos'!J31*$I314)*'01_Supuestos'!$F$11*($H314-'01_Supuestos'!$F$9))*'01_Supuestos'!$F$12)-(('01_Supuestos'!J31*$I314)*'01_Supuestos'!$F$11*$K314)-(IF(('01_Supuestos'!J31*$I314)&gt;0,'01_Supuestos'!$F$15,0)))-((('01_Supuestos'!J31*$I314)*'01_Supuestos'!$F$11*($H314-'01_Supuestos'!$F$9))*'01_Supuestos'!$F$18)-($J314*'01_Supuestos'!J32)-(IF('01_Supuestos'!J30=MAX('01_Supuestos'!$C$30:$M$30),'01_Supuestos'!$F$19,0))-(MAX(0,(((('01_Supuestos'!J31*$I314)*'01_Supuestos'!$F$11*($H314-'01_Supuestos'!$F$9))-((('01_Supuestos'!J31*$I314)*'01_Supuestos'!$F$11*($H314-'01_Supuestos'!$F$9))*'01_Supuestos'!$F$12)-(('01_Supuestos'!J31*$I314)*'01_Supuestos'!$F$11*$K314)-(IF(('01_Supuestos'!J31*$I314)&gt;0,'01_Supuestos'!$F$15,0)))-($J314*'01_Supuestos'!J33)))*'01_Supuestos'!$F$16)</f>
        <v/>
      </c>
      <c r="AB314" s="109">
        <f>((('01_Supuestos'!K31*$I314)*'01_Supuestos'!$F$11*($H314-'01_Supuestos'!$F$9))-((('01_Supuestos'!K31*$I314)*'01_Supuestos'!$F$11*($H314-'01_Supuestos'!$F$9))*'01_Supuestos'!$F$12)-(('01_Supuestos'!K31*$I314)*'01_Supuestos'!$F$11*$K314)-(IF(('01_Supuestos'!K31*$I314)&gt;0,'01_Supuestos'!$F$15,0)))-((('01_Supuestos'!K31*$I314)*'01_Supuestos'!$F$11*($H314-'01_Supuestos'!$F$9))*'01_Supuestos'!$F$18)-($J314*'01_Supuestos'!K32)-(IF('01_Supuestos'!K30=MAX('01_Supuestos'!$C$30:$M$30),'01_Supuestos'!$F$19,0))-(MAX(0,(((('01_Supuestos'!K31*$I314)*'01_Supuestos'!$F$11*($H314-'01_Supuestos'!$F$9))-((('01_Supuestos'!K31*$I314)*'01_Supuestos'!$F$11*($H314-'01_Supuestos'!$F$9))*'01_Supuestos'!$F$12)-(('01_Supuestos'!K31*$I314)*'01_Supuestos'!$F$11*$K314)-(IF(('01_Supuestos'!K31*$I314)&gt;0,'01_Supuestos'!$F$15,0)))-($J314*'01_Supuestos'!K33)))*'01_Supuestos'!$F$16)</f>
        <v/>
      </c>
      <c r="AC314" s="109">
        <f>((('01_Supuestos'!L31*$I314)*'01_Supuestos'!$F$11*($H314-'01_Supuestos'!$F$9))-((('01_Supuestos'!L31*$I314)*'01_Supuestos'!$F$11*($H314-'01_Supuestos'!$F$9))*'01_Supuestos'!$F$12)-(('01_Supuestos'!L31*$I314)*'01_Supuestos'!$F$11*$K314)-(IF(('01_Supuestos'!L31*$I314)&gt;0,'01_Supuestos'!$F$15,0)))-((('01_Supuestos'!L31*$I314)*'01_Supuestos'!$F$11*($H314-'01_Supuestos'!$F$9))*'01_Supuestos'!$F$18)-($J314*'01_Supuestos'!L32)-(IF('01_Supuestos'!L30=MAX('01_Supuestos'!$C$30:$M$30),'01_Supuestos'!$F$19,0))-(MAX(0,(((('01_Supuestos'!L31*$I314)*'01_Supuestos'!$F$11*($H314-'01_Supuestos'!$F$9))-((('01_Supuestos'!L31*$I314)*'01_Supuestos'!$F$11*($H314-'01_Supuestos'!$F$9))*'01_Supuestos'!$F$12)-(('01_Supuestos'!L31*$I314)*'01_Supuestos'!$F$11*$K314)-(IF(('01_Supuestos'!L31*$I314)&gt;0,'01_Supuestos'!$F$15,0)))-($J314*'01_Supuestos'!L33)))*'01_Supuestos'!$F$16)</f>
        <v/>
      </c>
      <c r="AD314" s="109">
        <f>((('01_Supuestos'!M31*$I314)*'01_Supuestos'!$F$11*($H314-'01_Supuestos'!$F$9))-((('01_Supuestos'!M31*$I314)*'01_Supuestos'!$F$11*($H314-'01_Supuestos'!$F$9))*'01_Supuestos'!$F$12)-(('01_Supuestos'!M31*$I314)*'01_Supuestos'!$F$11*$K314)-(IF(('01_Supuestos'!M31*$I314)&gt;0,'01_Supuestos'!$F$15,0)))-((('01_Supuestos'!M31*$I314)*'01_Supuestos'!$F$11*($H314-'01_Supuestos'!$F$9))*'01_Supuestos'!$F$18)-($J314*'01_Supuestos'!M32)-(IF('01_Supuestos'!M30=MAX('01_Supuestos'!$C$30:$M$30),'01_Supuestos'!$F$19,0))-(MAX(0,(((('01_Supuestos'!M31*$I314)*'01_Supuestos'!$F$11*($H314-'01_Supuestos'!$F$9))-((('01_Supuestos'!M31*$I314)*'01_Supuestos'!$F$11*($H314-'01_Supuestos'!$F$9))*'01_Supuestos'!$F$12)-(('01_Supuestos'!M31*$I314)*'01_Supuestos'!$F$11*$K314)-(IF(('01_Supuestos'!M31*$I314)&gt;0,'01_Supuestos'!$F$15,0)))-($J314*'01_Supuestos'!M33)))*'01_Supuestos'!$F$16)</f>
        <v/>
      </c>
      <c r="AE314" s="109">
        <f>0</f>
        <v/>
      </c>
      <c r="AF314" s="109">
        <f>IF(S314&gt;R314,"Appraisal+Decision",IF(S314&lt;R314,"Develop Now","Indiferente"))</f>
        <v/>
      </c>
    </row>
    <row r="315">
      <c r="A315" t="n">
        <v>285</v>
      </c>
      <c r="B315" s="53">
        <f>RAND()</f>
        <v/>
      </c>
      <c r="C315" s="53">
        <f>RAND()</f>
        <v/>
      </c>
      <c r="D315" s="53">
        <f>RAND()</f>
        <v/>
      </c>
      <c r="E315" s="53">
        <f>RAND()</f>
        <v/>
      </c>
      <c r="F315" s="53">
        <f>RAND()</f>
        <v/>
      </c>
      <c r="G315" s="53">
        <f>RAND()</f>
        <v/>
      </c>
      <c r="H315" s="109">
        <f>IF(B315&lt;($B$11-$B$10)/($B$12-$B$10), $B$10+SQRT(B315*($B$11-$B$10)*($B$12-$B$10)), $B$12-SQRT((1-B315)*($B$12-$B$11)*($B$12-$B$10)))</f>
        <v/>
      </c>
      <c r="I315" s="53">
        <f>MAX(0.1,NORMINV(C315,$B$13,$B$14))</f>
        <v/>
      </c>
      <c r="J315" s="109">
        <f>'01_Supuestos'!$F$13*MAX(0.65,NORMINV(D315,1,$B$15))</f>
        <v/>
      </c>
      <c r="K315" s="109">
        <f>'01_Supuestos'!$F$14*MAX(0.6,NORMINV(E315,1,$B$16))</f>
        <v/>
      </c>
      <c r="L315" s="109">
        <f>--(F315&lt;=$B$5)</f>
        <v/>
      </c>
      <c r="M315" s="109">
        <f>IF(L315=1, IF(G315&lt;=$B$6, "+", "-"), IF(G315&lt;=(1-$B$7), "+", "-"))</f>
        <v/>
      </c>
      <c r="N315" s="110">
        <f>IF(M315="+",'05_Bayes_Arbol'!$B$16,'05_Bayes_Arbol'!$B$17)</f>
        <v/>
      </c>
      <c r="O315" s="109">
        <f>SUMPRODUCT(T315:AD315,'01_Supuestos'!$C$34:$M$34)</f>
        <v/>
      </c>
      <c r="P315" s="109">
        <f>N315*O315 + (1-N315)*$B$9</f>
        <v/>
      </c>
      <c r="Q315" s="109">
        <f>--(P315&gt;0)</f>
        <v/>
      </c>
      <c r="R315" s="109">
        <f>IF(L315=1,O315,$B$9)</f>
        <v/>
      </c>
      <c r="S315" s="109">
        <f>-$B$8 + IF(Q315=1, IF(L315=1,O315,$B$9), 0)</f>
        <v/>
      </c>
      <c r="T315" s="109">
        <f>((('01_Supuestos'!C31*$I315)*'01_Supuestos'!$F$11*($H315-'01_Supuestos'!$F$9))-((('01_Supuestos'!C31*$I315)*'01_Supuestos'!$F$11*($H315-'01_Supuestos'!$F$9))*'01_Supuestos'!$F$12)-(('01_Supuestos'!C31*$I315)*'01_Supuestos'!$F$11*$K315)-(IF(('01_Supuestos'!C31*$I315)&gt;0,'01_Supuestos'!$F$15,0)))-((('01_Supuestos'!C31*$I315)*'01_Supuestos'!$F$11*($H315-'01_Supuestos'!$F$9))*'01_Supuestos'!$F$18)-($J315*'01_Supuestos'!C32)-(IF('01_Supuestos'!C30=MAX('01_Supuestos'!$C$30:$M$30),'01_Supuestos'!$F$19,0))-(MAX(0,(((('01_Supuestos'!C31*$I315)*'01_Supuestos'!$F$11*($H315-'01_Supuestos'!$F$9))-((('01_Supuestos'!C31*$I315)*'01_Supuestos'!$F$11*($H315-'01_Supuestos'!$F$9))*'01_Supuestos'!$F$12)-(('01_Supuestos'!C31*$I315)*'01_Supuestos'!$F$11*$K315)-(IF(('01_Supuestos'!C31*$I315)&gt;0,'01_Supuestos'!$F$15,0)))-($J315*'01_Supuestos'!C33)))*'01_Supuestos'!$F$16)</f>
        <v/>
      </c>
      <c r="U315" s="109">
        <f>((('01_Supuestos'!D31*$I315)*'01_Supuestos'!$F$11*($H315-'01_Supuestos'!$F$9))-((('01_Supuestos'!D31*$I315)*'01_Supuestos'!$F$11*($H315-'01_Supuestos'!$F$9))*'01_Supuestos'!$F$12)-(('01_Supuestos'!D31*$I315)*'01_Supuestos'!$F$11*$K315)-(IF(('01_Supuestos'!D31*$I315)&gt;0,'01_Supuestos'!$F$15,0)))-((('01_Supuestos'!D31*$I315)*'01_Supuestos'!$F$11*($H315-'01_Supuestos'!$F$9))*'01_Supuestos'!$F$18)-($J315*'01_Supuestos'!D32)-(IF('01_Supuestos'!D30=MAX('01_Supuestos'!$C$30:$M$30),'01_Supuestos'!$F$19,0))-(MAX(0,(((('01_Supuestos'!D31*$I315)*'01_Supuestos'!$F$11*($H315-'01_Supuestos'!$F$9))-((('01_Supuestos'!D31*$I315)*'01_Supuestos'!$F$11*($H315-'01_Supuestos'!$F$9))*'01_Supuestos'!$F$12)-(('01_Supuestos'!D31*$I315)*'01_Supuestos'!$F$11*$K315)-(IF(('01_Supuestos'!D31*$I315)&gt;0,'01_Supuestos'!$F$15,0)))-($J315*'01_Supuestos'!D33)))*'01_Supuestos'!$F$16)</f>
        <v/>
      </c>
      <c r="V315" s="109">
        <f>((('01_Supuestos'!E31*$I315)*'01_Supuestos'!$F$11*($H315-'01_Supuestos'!$F$9))-((('01_Supuestos'!E31*$I315)*'01_Supuestos'!$F$11*($H315-'01_Supuestos'!$F$9))*'01_Supuestos'!$F$12)-(('01_Supuestos'!E31*$I315)*'01_Supuestos'!$F$11*$K315)-(IF(('01_Supuestos'!E31*$I315)&gt;0,'01_Supuestos'!$F$15,0)))-((('01_Supuestos'!E31*$I315)*'01_Supuestos'!$F$11*($H315-'01_Supuestos'!$F$9))*'01_Supuestos'!$F$18)-($J315*'01_Supuestos'!E32)-(IF('01_Supuestos'!E30=MAX('01_Supuestos'!$C$30:$M$30),'01_Supuestos'!$F$19,0))-(MAX(0,(((('01_Supuestos'!E31*$I315)*'01_Supuestos'!$F$11*($H315-'01_Supuestos'!$F$9))-((('01_Supuestos'!E31*$I315)*'01_Supuestos'!$F$11*($H315-'01_Supuestos'!$F$9))*'01_Supuestos'!$F$12)-(('01_Supuestos'!E31*$I315)*'01_Supuestos'!$F$11*$K315)-(IF(('01_Supuestos'!E31*$I315)&gt;0,'01_Supuestos'!$F$15,0)))-($J315*'01_Supuestos'!E33)))*'01_Supuestos'!$F$16)</f>
        <v/>
      </c>
      <c r="W315" s="109">
        <f>((('01_Supuestos'!F31*$I315)*'01_Supuestos'!$F$11*($H315-'01_Supuestos'!$F$9))-((('01_Supuestos'!F31*$I315)*'01_Supuestos'!$F$11*($H315-'01_Supuestos'!$F$9))*'01_Supuestos'!$F$12)-(('01_Supuestos'!F31*$I315)*'01_Supuestos'!$F$11*$K315)-(IF(('01_Supuestos'!F31*$I315)&gt;0,'01_Supuestos'!$F$15,0)))-((('01_Supuestos'!F31*$I315)*'01_Supuestos'!$F$11*($H315-'01_Supuestos'!$F$9))*'01_Supuestos'!$F$18)-($J315*'01_Supuestos'!F32)-(IF('01_Supuestos'!F30=MAX('01_Supuestos'!$C$30:$M$30),'01_Supuestos'!$F$19,0))-(MAX(0,(((('01_Supuestos'!F31*$I315)*'01_Supuestos'!$F$11*($H315-'01_Supuestos'!$F$9))-((('01_Supuestos'!F31*$I315)*'01_Supuestos'!$F$11*($H315-'01_Supuestos'!$F$9))*'01_Supuestos'!$F$12)-(('01_Supuestos'!F31*$I315)*'01_Supuestos'!$F$11*$K315)-(IF(('01_Supuestos'!F31*$I315)&gt;0,'01_Supuestos'!$F$15,0)))-($J315*'01_Supuestos'!F33)))*'01_Supuestos'!$F$16)</f>
        <v/>
      </c>
      <c r="X315" s="109">
        <f>((('01_Supuestos'!G31*$I315)*'01_Supuestos'!$F$11*($H315-'01_Supuestos'!$F$9))-((('01_Supuestos'!G31*$I315)*'01_Supuestos'!$F$11*($H315-'01_Supuestos'!$F$9))*'01_Supuestos'!$F$12)-(('01_Supuestos'!G31*$I315)*'01_Supuestos'!$F$11*$K315)-(IF(('01_Supuestos'!G31*$I315)&gt;0,'01_Supuestos'!$F$15,0)))-((('01_Supuestos'!G31*$I315)*'01_Supuestos'!$F$11*($H315-'01_Supuestos'!$F$9))*'01_Supuestos'!$F$18)-($J315*'01_Supuestos'!G32)-(IF('01_Supuestos'!G30=MAX('01_Supuestos'!$C$30:$M$30),'01_Supuestos'!$F$19,0))-(MAX(0,(((('01_Supuestos'!G31*$I315)*'01_Supuestos'!$F$11*($H315-'01_Supuestos'!$F$9))-((('01_Supuestos'!G31*$I315)*'01_Supuestos'!$F$11*($H315-'01_Supuestos'!$F$9))*'01_Supuestos'!$F$12)-(('01_Supuestos'!G31*$I315)*'01_Supuestos'!$F$11*$K315)-(IF(('01_Supuestos'!G31*$I315)&gt;0,'01_Supuestos'!$F$15,0)))-($J315*'01_Supuestos'!G33)))*'01_Supuestos'!$F$16)</f>
        <v/>
      </c>
      <c r="Y315" s="109">
        <f>((('01_Supuestos'!H31*$I315)*'01_Supuestos'!$F$11*($H315-'01_Supuestos'!$F$9))-((('01_Supuestos'!H31*$I315)*'01_Supuestos'!$F$11*($H315-'01_Supuestos'!$F$9))*'01_Supuestos'!$F$12)-(('01_Supuestos'!H31*$I315)*'01_Supuestos'!$F$11*$K315)-(IF(('01_Supuestos'!H31*$I315)&gt;0,'01_Supuestos'!$F$15,0)))-((('01_Supuestos'!H31*$I315)*'01_Supuestos'!$F$11*($H315-'01_Supuestos'!$F$9))*'01_Supuestos'!$F$18)-($J315*'01_Supuestos'!H32)-(IF('01_Supuestos'!H30=MAX('01_Supuestos'!$C$30:$M$30),'01_Supuestos'!$F$19,0))-(MAX(0,(((('01_Supuestos'!H31*$I315)*'01_Supuestos'!$F$11*($H315-'01_Supuestos'!$F$9))-((('01_Supuestos'!H31*$I315)*'01_Supuestos'!$F$11*($H315-'01_Supuestos'!$F$9))*'01_Supuestos'!$F$12)-(('01_Supuestos'!H31*$I315)*'01_Supuestos'!$F$11*$K315)-(IF(('01_Supuestos'!H31*$I315)&gt;0,'01_Supuestos'!$F$15,0)))-($J315*'01_Supuestos'!H33)))*'01_Supuestos'!$F$16)</f>
        <v/>
      </c>
      <c r="Z315" s="109">
        <f>((('01_Supuestos'!I31*$I315)*'01_Supuestos'!$F$11*($H315-'01_Supuestos'!$F$9))-((('01_Supuestos'!I31*$I315)*'01_Supuestos'!$F$11*($H315-'01_Supuestos'!$F$9))*'01_Supuestos'!$F$12)-(('01_Supuestos'!I31*$I315)*'01_Supuestos'!$F$11*$K315)-(IF(('01_Supuestos'!I31*$I315)&gt;0,'01_Supuestos'!$F$15,0)))-((('01_Supuestos'!I31*$I315)*'01_Supuestos'!$F$11*($H315-'01_Supuestos'!$F$9))*'01_Supuestos'!$F$18)-($J315*'01_Supuestos'!I32)-(IF('01_Supuestos'!I30=MAX('01_Supuestos'!$C$30:$M$30),'01_Supuestos'!$F$19,0))-(MAX(0,(((('01_Supuestos'!I31*$I315)*'01_Supuestos'!$F$11*($H315-'01_Supuestos'!$F$9))-((('01_Supuestos'!I31*$I315)*'01_Supuestos'!$F$11*($H315-'01_Supuestos'!$F$9))*'01_Supuestos'!$F$12)-(('01_Supuestos'!I31*$I315)*'01_Supuestos'!$F$11*$K315)-(IF(('01_Supuestos'!I31*$I315)&gt;0,'01_Supuestos'!$F$15,0)))-($J315*'01_Supuestos'!I33)))*'01_Supuestos'!$F$16)</f>
        <v/>
      </c>
      <c r="AA315" s="109">
        <f>((('01_Supuestos'!J31*$I315)*'01_Supuestos'!$F$11*($H315-'01_Supuestos'!$F$9))-((('01_Supuestos'!J31*$I315)*'01_Supuestos'!$F$11*($H315-'01_Supuestos'!$F$9))*'01_Supuestos'!$F$12)-(('01_Supuestos'!J31*$I315)*'01_Supuestos'!$F$11*$K315)-(IF(('01_Supuestos'!J31*$I315)&gt;0,'01_Supuestos'!$F$15,0)))-((('01_Supuestos'!J31*$I315)*'01_Supuestos'!$F$11*($H315-'01_Supuestos'!$F$9))*'01_Supuestos'!$F$18)-($J315*'01_Supuestos'!J32)-(IF('01_Supuestos'!J30=MAX('01_Supuestos'!$C$30:$M$30),'01_Supuestos'!$F$19,0))-(MAX(0,(((('01_Supuestos'!J31*$I315)*'01_Supuestos'!$F$11*($H315-'01_Supuestos'!$F$9))-((('01_Supuestos'!J31*$I315)*'01_Supuestos'!$F$11*($H315-'01_Supuestos'!$F$9))*'01_Supuestos'!$F$12)-(('01_Supuestos'!J31*$I315)*'01_Supuestos'!$F$11*$K315)-(IF(('01_Supuestos'!J31*$I315)&gt;0,'01_Supuestos'!$F$15,0)))-($J315*'01_Supuestos'!J33)))*'01_Supuestos'!$F$16)</f>
        <v/>
      </c>
      <c r="AB315" s="109">
        <f>((('01_Supuestos'!K31*$I315)*'01_Supuestos'!$F$11*($H315-'01_Supuestos'!$F$9))-((('01_Supuestos'!K31*$I315)*'01_Supuestos'!$F$11*($H315-'01_Supuestos'!$F$9))*'01_Supuestos'!$F$12)-(('01_Supuestos'!K31*$I315)*'01_Supuestos'!$F$11*$K315)-(IF(('01_Supuestos'!K31*$I315)&gt;0,'01_Supuestos'!$F$15,0)))-((('01_Supuestos'!K31*$I315)*'01_Supuestos'!$F$11*($H315-'01_Supuestos'!$F$9))*'01_Supuestos'!$F$18)-($J315*'01_Supuestos'!K32)-(IF('01_Supuestos'!K30=MAX('01_Supuestos'!$C$30:$M$30),'01_Supuestos'!$F$19,0))-(MAX(0,(((('01_Supuestos'!K31*$I315)*'01_Supuestos'!$F$11*($H315-'01_Supuestos'!$F$9))-((('01_Supuestos'!K31*$I315)*'01_Supuestos'!$F$11*($H315-'01_Supuestos'!$F$9))*'01_Supuestos'!$F$12)-(('01_Supuestos'!K31*$I315)*'01_Supuestos'!$F$11*$K315)-(IF(('01_Supuestos'!K31*$I315)&gt;0,'01_Supuestos'!$F$15,0)))-($J315*'01_Supuestos'!K33)))*'01_Supuestos'!$F$16)</f>
        <v/>
      </c>
      <c r="AC315" s="109">
        <f>((('01_Supuestos'!L31*$I315)*'01_Supuestos'!$F$11*($H315-'01_Supuestos'!$F$9))-((('01_Supuestos'!L31*$I315)*'01_Supuestos'!$F$11*($H315-'01_Supuestos'!$F$9))*'01_Supuestos'!$F$12)-(('01_Supuestos'!L31*$I315)*'01_Supuestos'!$F$11*$K315)-(IF(('01_Supuestos'!L31*$I315)&gt;0,'01_Supuestos'!$F$15,0)))-((('01_Supuestos'!L31*$I315)*'01_Supuestos'!$F$11*($H315-'01_Supuestos'!$F$9))*'01_Supuestos'!$F$18)-($J315*'01_Supuestos'!L32)-(IF('01_Supuestos'!L30=MAX('01_Supuestos'!$C$30:$M$30),'01_Supuestos'!$F$19,0))-(MAX(0,(((('01_Supuestos'!L31*$I315)*'01_Supuestos'!$F$11*($H315-'01_Supuestos'!$F$9))-((('01_Supuestos'!L31*$I315)*'01_Supuestos'!$F$11*($H315-'01_Supuestos'!$F$9))*'01_Supuestos'!$F$12)-(('01_Supuestos'!L31*$I315)*'01_Supuestos'!$F$11*$K315)-(IF(('01_Supuestos'!L31*$I315)&gt;0,'01_Supuestos'!$F$15,0)))-($J315*'01_Supuestos'!L33)))*'01_Supuestos'!$F$16)</f>
        <v/>
      </c>
      <c r="AD315" s="109">
        <f>((('01_Supuestos'!M31*$I315)*'01_Supuestos'!$F$11*($H315-'01_Supuestos'!$F$9))-((('01_Supuestos'!M31*$I315)*'01_Supuestos'!$F$11*($H315-'01_Supuestos'!$F$9))*'01_Supuestos'!$F$12)-(('01_Supuestos'!M31*$I315)*'01_Supuestos'!$F$11*$K315)-(IF(('01_Supuestos'!M31*$I315)&gt;0,'01_Supuestos'!$F$15,0)))-((('01_Supuestos'!M31*$I315)*'01_Supuestos'!$F$11*($H315-'01_Supuestos'!$F$9))*'01_Supuestos'!$F$18)-($J315*'01_Supuestos'!M32)-(IF('01_Supuestos'!M30=MAX('01_Supuestos'!$C$30:$M$30),'01_Supuestos'!$F$19,0))-(MAX(0,(((('01_Supuestos'!M31*$I315)*'01_Supuestos'!$F$11*($H315-'01_Supuestos'!$F$9))-((('01_Supuestos'!M31*$I315)*'01_Supuestos'!$F$11*($H315-'01_Supuestos'!$F$9))*'01_Supuestos'!$F$12)-(('01_Supuestos'!M31*$I315)*'01_Supuestos'!$F$11*$K315)-(IF(('01_Supuestos'!M31*$I315)&gt;0,'01_Supuestos'!$F$15,0)))-($J315*'01_Supuestos'!M33)))*'01_Supuestos'!$F$16)</f>
        <v/>
      </c>
      <c r="AE315" s="109">
        <f>0</f>
        <v/>
      </c>
      <c r="AF315" s="109">
        <f>IF(S315&gt;R315,"Appraisal+Decision",IF(S315&lt;R315,"Develop Now","Indiferente"))</f>
        <v/>
      </c>
    </row>
    <row r="316">
      <c r="A316" t="n">
        <v>286</v>
      </c>
      <c r="B316" s="53">
        <f>RAND()</f>
        <v/>
      </c>
      <c r="C316" s="53">
        <f>RAND()</f>
        <v/>
      </c>
      <c r="D316" s="53">
        <f>RAND()</f>
        <v/>
      </c>
      <c r="E316" s="53">
        <f>RAND()</f>
        <v/>
      </c>
      <c r="F316" s="53">
        <f>RAND()</f>
        <v/>
      </c>
      <c r="G316" s="53">
        <f>RAND()</f>
        <v/>
      </c>
      <c r="H316" s="109">
        <f>IF(B316&lt;($B$11-$B$10)/($B$12-$B$10), $B$10+SQRT(B316*($B$11-$B$10)*($B$12-$B$10)), $B$12-SQRT((1-B316)*($B$12-$B$11)*($B$12-$B$10)))</f>
        <v/>
      </c>
      <c r="I316" s="53">
        <f>MAX(0.1,NORMINV(C316,$B$13,$B$14))</f>
        <v/>
      </c>
      <c r="J316" s="109">
        <f>'01_Supuestos'!$F$13*MAX(0.65,NORMINV(D316,1,$B$15))</f>
        <v/>
      </c>
      <c r="K316" s="109">
        <f>'01_Supuestos'!$F$14*MAX(0.6,NORMINV(E316,1,$B$16))</f>
        <v/>
      </c>
      <c r="L316" s="109">
        <f>--(F316&lt;=$B$5)</f>
        <v/>
      </c>
      <c r="M316" s="109">
        <f>IF(L316=1, IF(G316&lt;=$B$6, "+", "-"), IF(G316&lt;=(1-$B$7), "+", "-"))</f>
        <v/>
      </c>
      <c r="N316" s="110">
        <f>IF(M316="+",'05_Bayes_Arbol'!$B$16,'05_Bayes_Arbol'!$B$17)</f>
        <v/>
      </c>
      <c r="O316" s="109">
        <f>SUMPRODUCT(T316:AD316,'01_Supuestos'!$C$34:$M$34)</f>
        <v/>
      </c>
      <c r="P316" s="109">
        <f>N316*O316 + (1-N316)*$B$9</f>
        <v/>
      </c>
      <c r="Q316" s="109">
        <f>--(P316&gt;0)</f>
        <v/>
      </c>
      <c r="R316" s="109">
        <f>IF(L316=1,O316,$B$9)</f>
        <v/>
      </c>
      <c r="S316" s="109">
        <f>-$B$8 + IF(Q316=1, IF(L316=1,O316,$B$9), 0)</f>
        <v/>
      </c>
      <c r="T316" s="109">
        <f>((('01_Supuestos'!C31*$I316)*'01_Supuestos'!$F$11*($H316-'01_Supuestos'!$F$9))-((('01_Supuestos'!C31*$I316)*'01_Supuestos'!$F$11*($H316-'01_Supuestos'!$F$9))*'01_Supuestos'!$F$12)-(('01_Supuestos'!C31*$I316)*'01_Supuestos'!$F$11*$K316)-(IF(('01_Supuestos'!C31*$I316)&gt;0,'01_Supuestos'!$F$15,0)))-((('01_Supuestos'!C31*$I316)*'01_Supuestos'!$F$11*($H316-'01_Supuestos'!$F$9))*'01_Supuestos'!$F$18)-($J316*'01_Supuestos'!C32)-(IF('01_Supuestos'!C30=MAX('01_Supuestos'!$C$30:$M$30),'01_Supuestos'!$F$19,0))-(MAX(0,(((('01_Supuestos'!C31*$I316)*'01_Supuestos'!$F$11*($H316-'01_Supuestos'!$F$9))-((('01_Supuestos'!C31*$I316)*'01_Supuestos'!$F$11*($H316-'01_Supuestos'!$F$9))*'01_Supuestos'!$F$12)-(('01_Supuestos'!C31*$I316)*'01_Supuestos'!$F$11*$K316)-(IF(('01_Supuestos'!C31*$I316)&gt;0,'01_Supuestos'!$F$15,0)))-($J316*'01_Supuestos'!C33)))*'01_Supuestos'!$F$16)</f>
        <v/>
      </c>
      <c r="U316" s="109">
        <f>((('01_Supuestos'!D31*$I316)*'01_Supuestos'!$F$11*($H316-'01_Supuestos'!$F$9))-((('01_Supuestos'!D31*$I316)*'01_Supuestos'!$F$11*($H316-'01_Supuestos'!$F$9))*'01_Supuestos'!$F$12)-(('01_Supuestos'!D31*$I316)*'01_Supuestos'!$F$11*$K316)-(IF(('01_Supuestos'!D31*$I316)&gt;0,'01_Supuestos'!$F$15,0)))-((('01_Supuestos'!D31*$I316)*'01_Supuestos'!$F$11*($H316-'01_Supuestos'!$F$9))*'01_Supuestos'!$F$18)-($J316*'01_Supuestos'!D32)-(IF('01_Supuestos'!D30=MAX('01_Supuestos'!$C$30:$M$30),'01_Supuestos'!$F$19,0))-(MAX(0,(((('01_Supuestos'!D31*$I316)*'01_Supuestos'!$F$11*($H316-'01_Supuestos'!$F$9))-((('01_Supuestos'!D31*$I316)*'01_Supuestos'!$F$11*($H316-'01_Supuestos'!$F$9))*'01_Supuestos'!$F$12)-(('01_Supuestos'!D31*$I316)*'01_Supuestos'!$F$11*$K316)-(IF(('01_Supuestos'!D31*$I316)&gt;0,'01_Supuestos'!$F$15,0)))-($J316*'01_Supuestos'!D33)))*'01_Supuestos'!$F$16)</f>
        <v/>
      </c>
      <c r="V316" s="109">
        <f>((('01_Supuestos'!E31*$I316)*'01_Supuestos'!$F$11*($H316-'01_Supuestos'!$F$9))-((('01_Supuestos'!E31*$I316)*'01_Supuestos'!$F$11*($H316-'01_Supuestos'!$F$9))*'01_Supuestos'!$F$12)-(('01_Supuestos'!E31*$I316)*'01_Supuestos'!$F$11*$K316)-(IF(('01_Supuestos'!E31*$I316)&gt;0,'01_Supuestos'!$F$15,0)))-((('01_Supuestos'!E31*$I316)*'01_Supuestos'!$F$11*($H316-'01_Supuestos'!$F$9))*'01_Supuestos'!$F$18)-($J316*'01_Supuestos'!E32)-(IF('01_Supuestos'!E30=MAX('01_Supuestos'!$C$30:$M$30),'01_Supuestos'!$F$19,0))-(MAX(0,(((('01_Supuestos'!E31*$I316)*'01_Supuestos'!$F$11*($H316-'01_Supuestos'!$F$9))-((('01_Supuestos'!E31*$I316)*'01_Supuestos'!$F$11*($H316-'01_Supuestos'!$F$9))*'01_Supuestos'!$F$12)-(('01_Supuestos'!E31*$I316)*'01_Supuestos'!$F$11*$K316)-(IF(('01_Supuestos'!E31*$I316)&gt;0,'01_Supuestos'!$F$15,0)))-($J316*'01_Supuestos'!E33)))*'01_Supuestos'!$F$16)</f>
        <v/>
      </c>
      <c r="W316" s="109">
        <f>((('01_Supuestos'!F31*$I316)*'01_Supuestos'!$F$11*($H316-'01_Supuestos'!$F$9))-((('01_Supuestos'!F31*$I316)*'01_Supuestos'!$F$11*($H316-'01_Supuestos'!$F$9))*'01_Supuestos'!$F$12)-(('01_Supuestos'!F31*$I316)*'01_Supuestos'!$F$11*$K316)-(IF(('01_Supuestos'!F31*$I316)&gt;0,'01_Supuestos'!$F$15,0)))-((('01_Supuestos'!F31*$I316)*'01_Supuestos'!$F$11*($H316-'01_Supuestos'!$F$9))*'01_Supuestos'!$F$18)-($J316*'01_Supuestos'!F32)-(IF('01_Supuestos'!F30=MAX('01_Supuestos'!$C$30:$M$30),'01_Supuestos'!$F$19,0))-(MAX(0,(((('01_Supuestos'!F31*$I316)*'01_Supuestos'!$F$11*($H316-'01_Supuestos'!$F$9))-((('01_Supuestos'!F31*$I316)*'01_Supuestos'!$F$11*($H316-'01_Supuestos'!$F$9))*'01_Supuestos'!$F$12)-(('01_Supuestos'!F31*$I316)*'01_Supuestos'!$F$11*$K316)-(IF(('01_Supuestos'!F31*$I316)&gt;0,'01_Supuestos'!$F$15,0)))-($J316*'01_Supuestos'!F33)))*'01_Supuestos'!$F$16)</f>
        <v/>
      </c>
      <c r="X316" s="109">
        <f>((('01_Supuestos'!G31*$I316)*'01_Supuestos'!$F$11*($H316-'01_Supuestos'!$F$9))-((('01_Supuestos'!G31*$I316)*'01_Supuestos'!$F$11*($H316-'01_Supuestos'!$F$9))*'01_Supuestos'!$F$12)-(('01_Supuestos'!G31*$I316)*'01_Supuestos'!$F$11*$K316)-(IF(('01_Supuestos'!G31*$I316)&gt;0,'01_Supuestos'!$F$15,0)))-((('01_Supuestos'!G31*$I316)*'01_Supuestos'!$F$11*($H316-'01_Supuestos'!$F$9))*'01_Supuestos'!$F$18)-($J316*'01_Supuestos'!G32)-(IF('01_Supuestos'!G30=MAX('01_Supuestos'!$C$30:$M$30),'01_Supuestos'!$F$19,0))-(MAX(0,(((('01_Supuestos'!G31*$I316)*'01_Supuestos'!$F$11*($H316-'01_Supuestos'!$F$9))-((('01_Supuestos'!G31*$I316)*'01_Supuestos'!$F$11*($H316-'01_Supuestos'!$F$9))*'01_Supuestos'!$F$12)-(('01_Supuestos'!G31*$I316)*'01_Supuestos'!$F$11*$K316)-(IF(('01_Supuestos'!G31*$I316)&gt;0,'01_Supuestos'!$F$15,0)))-($J316*'01_Supuestos'!G33)))*'01_Supuestos'!$F$16)</f>
        <v/>
      </c>
      <c r="Y316" s="109">
        <f>((('01_Supuestos'!H31*$I316)*'01_Supuestos'!$F$11*($H316-'01_Supuestos'!$F$9))-((('01_Supuestos'!H31*$I316)*'01_Supuestos'!$F$11*($H316-'01_Supuestos'!$F$9))*'01_Supuestos'!$F$12)-(('01_Supuestos'!H31*$I316)*'01_Supuestos'!$F$11*$K316)-(IF(('01_Supuestos'!H31*$I316)&gt;0,'01_Supuestos'!$F$15,0)))-((('01_Supuestos'!H31*$I316)*'01_Supuestos'!$F$11*($H316-'01_Supuestos'!$F$9))*'01_Supuestos'!$F$18)-($J316*'01_Supuestos'!H32)-(IF('01_Supuestos'!H30=MAX('01_Supuestos'!$C$30:$M$30),'01_Supuestos'!$F$19,0))-(MAX(0,(((('01_Supuestos'!H31*$I316)*'01_Supuestos'!$F$11*($H316-'01_Supuestos'!$F$9))-((('01_Supuestos'!H31*$I316)*'01_Supuestos'!$F$11*($H316-'01_Supuestos'!$F$9))*'01_Supuestos'!$F$12)-(('01_Supuestos'!H31*$I316)*'01_Supuestos'!$F$11*$K316)-(IF(('01_Supuestos'!H31*$I316)&gt;0,'01_Supuestos'!$F$15,0)))-($J316*'01_Supuestos'!H33)))*'01_Supuestos'!$F$16)</f>
        <v/>
      </c>
      <c r="Z316" s="109">
        <f>((('01_Supuestos'!I31*$I316)*'01_Supuestos'!$F$11*($H316-'01_Supuestos'!$F$9))-((('01_Supuestos'!I31*$I316)*'01_Supuestos'!$F$11*($H316-'01_Supuestos'!$F$9))*'01_Supuestos'!$F$12)-(('01_Supuestos'!I31*$I316)*'01_Supuestos'!$F$11*$K316)-(IF(('01_Supuestos'!I31*$I316)&gt;0,'01_Supuestos'!$F$15,0)))-((('01_Supuestos'!I31*$I316)*'01_Supuestos'!$F$11*($H316-'01_Supuestos'!$F$9))*'01_Supuestos'!$F$18)-($J316*'01_Supuestos'!I32)-(IF('01_Supuestos'!I30=MAX('01_Supuestos'!$C$30:$M$30),'01_Supuestos'!$F$19,0))-(MAX(0,(((('01_Supuestos'!I31*$I316)*'01_Supuestos'!$F$11*($H316-'01_Supuestos'!$F$9))-((('01_Supuestos'!I31*$I316)*'01_Supuestos'!$F$11*($H316-'01_Supuestos'!$F$9))*'01_Supuestos'!$F$12)-(('01_Supuestos'!I31*$I316)*'01_Supuestos'!$F$11*$K316)-(IF(('01_Supuestos'!I31*$I316)&gt;0,'01_Supuestos'!$F$15,0)))-($J316*'01_Supuestos'!I33)))*'01_Supuestos'!$F$16)</f>
        <v/>
      </c>
      <c r="AA316" s="109">
        <f>((('01_Supuestos'!J31*$I316)*'01_Supuestos'!$F$11*($H316-'01_Supuestos'!$F$9))-((('01_Supuestos'!J31*$I316)*'01_Supuestos'!$F$11*($H316-'01_Supuestos'!$F$9))*'01_Supuestos'!$F$12)-(('01_Supuestos'!J31*$I316)*'01_Supuestos'!$F$11*$K316)-(IF(('01_Supuestos'!J31*$I316)&gt;0,'01_Supuestos'!$F$15,0)))-((('01_Supuestos'!J31*$I316)*'01_Supuestos'!$F$11*($H316-'01_Supuestos'!$F$9))*'01_Supuestos'!$F$18)-($J316*'01_Supuestos'!J32)-(IF('01_Supuestos'!J30=MAX('01_Supuestos'!$C$30:$M$30),'01_Supuestos'!$F$19,0))-(MAX(0,(((('01_Supuestos'!J31*$I316)*'01_Supuestos'!$F$11*($H316-'01_Supuestos'!$F$9))-((('01_Supuestos'!J31*$I316)*'01_Supuestos'!$F$11*($H316-'01_Supuestos'!$F$9))*'01_Supuestos'!$F$12)-(('01_Supuestos'!J31*$I316)*'01_Supuestos'!$F$11*$K316)-(IF(('01_Supuestos'!J31*$I316)&gt;0,'01_Supuestos'!$F$15,0)))-($J316*'01_Supuestos'!J33)))*'01_Supuestos'!$F$16)</f>
        <v/>
      </c>
      <c r="AB316" s="109">
        <f>((('01_Supuestos'!K31*$I316)*'01_Supuestos'!$F$11*($H316-'01_Supuestos'!$F$9))-((('01_Supuestos'!K31*$I316)*'01_Supuestos'!$F$11*($H316-'01_Supuestos'!$F$9))*'01_Supuestos'!$F$12)-(('01_Supuestos'!K31*$I316)*'01_Supuestos'!$F$11*$K316)-(IF(('01_Supuestos'!K31*$I316)&gt;0,'01_Supuestos'!$F$15,0)))-((('01_Supuestos'!K31*$I316)*'01_Supuestos'!$F$11*($H316-'01_Supuestos'!$F$9))*'01_Supuestos'!$F$18)-($J316*'01_Supuestos'!K32)-(IF('01_Supuestos'!K30=MAX('01_Supuestos'!$C$30:$M$30),'01_Supuestos'!$F$19,0))-(MAX(0,(((('01_Supuestos'!K31*$I316)*'01_Supuestos'!$F$11*($H316-'01_Supuestos'!$F$9))-((('01_Supuestos'!K31*$I316)*'01_Supuestos'!$F$11*($H316-'01_Supuestos'!$F$9))*'01_Supuestos'!$F$12)-(('01_Supuestos'!K31*$I316)*'01_Supuestos'!$F$11*$K316)-(IF(('01_Supuestos'!K31*$I316)&gt;0,'01_Supuestos'!$F$15,0)))-($J316*'01_Supuestos'!K33)))*'01_Supuestos'!$F$16)</f>
        <v/>
      </c>
      <c r="AC316" s="109">
        <f>((('01_Supuestos'!L31*$I316)*'01_Supuestos'!$F$11*($H316-'01_Supuestos'!$F$9))-((('01_Supuestos'!L31*$I316)*'01_Supuestos'!$F$11*($H316-'01_Supuestos'!$F$9))*'01_Supuestos'!$F$12)-(('01_Supuestos'!L31*$I316)*'01_Supuestos'!$F$11*$K316)-(IF(('01_Supuestos'!L31*$I316)&gt;0,'01_Supuestos'!$F$15,0)))-((('01_Supuestos'!L31*$I316)*'01_Supuestos'!$F$11*($H316-'01_Supuestos'!$F$9))*'01_Supuestos'!$F$18)-($J316*'01_Supuestos'!L32)-(IF('01_Supuestos'!L30=MAX('01_Supuestos'!$C$30:$M$30),'01_Supuestos'!$F$19,0))-(MAX(0,(((('01_Supuestos'!L31*$I316)*'01_Supuestos'!$F$11*($H316-'01_Supuestos'!$F$9))-((('01_Supuestos'!L31*$I316)*'01_Supuestos'!$F$11*($H316-'01_Supuestos'!$F$9))*'01_Supuestos'!$F$12)-(('01_Supuestos'!L31*$I316)*'01_Supuestos'!$F$11*$K316)-(IF(('01_Supuestos'!L31*$I316)&gt;0,'01_Supuestos'!$F$15,0)))-($J316*'01_Supuestos'!L33)))*'01_Supuestos'!$F$16)</f>
        <v/>
      </c>
      <c r="AD316" s="109">
        <f>((('01_Supuestos'!M31*$I316)*'01_Supuestos'!$F$11*($H316-'01_Supuestos'!$F$9))-((('01_Supuestos'!M31*$I316)*'01_Supuestos'!$F$11*($H316-'01_Supuestos'!$F$9))*'01_Supuestos'!$F$12)-(('01_Supuestos'!M31*$I316)*'01_Supuestos'!$F$11*$K316)-(IF(('01_Supuestos'!M31*$I316)&gt;0,'01_Supuestos'!$F$15,0)))-((('01_Supuestos'!M31*$I316)*'01_Supuestos'!$F$11*($H316-'01_Supuestos'!$F$9))*'01_Supuestos'!$F$18)-($J316*'01_Supuestos'!M32)-(IF('01_Supuestos'!M30=MAX('01_Supuestos'!$C$30:$M$30),'01_Supuestos'!$F$19,0))-(MAX(0,(((('01_Supuestos'!M31*$I316)*'01_Supuestos'!$F$11*($H316-'01_Supuestos'!$F$9))-((('01_Supuestos'!M31*$I316)*'01_Supuestos'!$F$11*($H316-'01_Supuestos'!$F$9))*'01_Supuestos'!$F$12)-(('01_Supuestos'!M31*$I316)*'01_Supuestos'!$F$11*$K316)-(IF(('01_Supuestos'!M31*$I316)&gt;0,'01_Supuestos'!$F$15,0)))-($J316*'01_Supuestos'!M33)))*'01_Supuestos'!$F$16)</f>
        <v/>
      </c>
      <c r="AE316" s="109">
        <f>0</f>
        <v/>
      </c>
      <c r="AF316" s="109">
        <f>IF(S316&gt;R316,"Appraisal+Decision",IF(S316&lt;R316,"Develop Now","Indiferente"))</f>
        <v/>
      </c>
    </row>
    <row r="317">
      <c r="A317" t="n">
        <v>287</v>
      </c>
      <c r="B317" s="53">
        <f>RAND()</f>
        <v/>
      </c>
      <c r="C317" s="53">
        <f>RAND()</f>
        <v/>
      </c>
      <c r="D317" s="53">
        <f>RAND()</f>
        <v/>
      </c>
      <c r="E317" s="53">
        <f>RAND()</f>
        <v/>
      </c>
      <c r="F317" s="53">
        <f>RAND()</f>
        <v/>
      </c>
      <c r="G317" s="53">
        <f>RAND()</f>
        <v/>
      </c>
      <c r="H317" s="109">
        <f>IF(B317&lt;($B$11-$B$10)/($B$12-$B$10), $B$10+SQRT(B317*($B$11-$B$10)*($B$12-$B$10)), $B$12-SQRT((1-B317)*($B$12-$B$11)*($B$12-$B$10)))</f>
        <v/>
      </c>
      <c r="I317" s="53">
        <f>MAX(0.1,NORMINV(C317,$B$13,$B$14))</f>
        <v/>
      </c>
      <c r="J317" s="109">
        <f>'01_Supuestos'!$F$13*MAX(0.65,NORMINV(D317,1,$B$15))</f>
        <v/>
      </c>
      <c r="K317" s="109">
        <f>'01_Supuestos'!$F$14*MAX(0.6,NORMINV(E317,1,$B$16))</f>
        <v/>
      </c>
      <c r="L317" s="109">
        <f>--(F317&lt;=$B$5)</f>
        <v/>
      </c>
      <c r="M317" s="109">
        <f>IF(L317=1, IF(G317&lt;=$B$6, "+", "-"), IF(G317&lt;=(1-$B$7), "+", "-"))</f>
        <v/>
      </c>
      <c r="N317" s="110">
        <f>IF(M317="+",'05_Bayes_Arbol'!$B$16,'05_Bayes_Arbol'!$B$17)</f>
        <v/>
      </c>
      <c r="O317" s="109">
        <f>SUMPRODUCT(T317:AD317,'01_Supuestos'!$C$34:$M$34)</f>
        <v/>
      </c>
      <c r="P317" s="109">
        <f>N317*O317 + (1-N317)*$B$9</f>
        <v/>
      </c>
      <c r="Q317" s="109">
        <f>--(P317&gt;0)</f>
        <v/>
      </c>
      <c r="R317" s="109">
        <f>IF(L317=1,O317,$B$9)</f>
        <v/>
      </c>
      <c r="S317" s="109">
        <f>-$B$8 + IF(Q317=1, IF(L317=1,O317,$B$9), 0)</f>
        <v/>
      </c>
      <c r="T317" s="109">
        <f>((('01_Supuestos'!C31*$I317)*'01_Supuestos'!$F$11*($H317-'01_Supuestos'!$F$9))-((('01_Supuestos'!C31*$I317)*'01_Supuestos'!$F$11*($H317-'01_Supuestos'!$F$9))*'01_Supuestos'!$F$12)-(('01_Supuestos'!C31*$I317)*'01_Supuestos'!$F$11*$K317)-(IF(('01_Supuestos'!C31*$I317)&gt;0,'01_Supuestos'!$F$15,0)))-((('01_Supuestos'!C31*$I317)*'01_Supuestos'!$F$11*($H317-'01_Supuestos'!$F$9))*'01_Supuestos'!$F$18)-($J317*'01_Supuestos'!C32)-(IF('01_Supuestos'!C30=MAX('01_Supuestos'!$C$30:$M$30),'01_Supuestos'!$F$19,0))-(MAX(0,(((('01_Supuestos'!C31*$I317)*'01_Supuestos'!$F$11*($H317-'01_Supuestos'!$F$9))-((('01_Supuestos'!C31*$I317)*'01_Supuestos'!$F$11*($H317-'01_Supuestos'!$F$9))*'01_Supuestos'!$F$12)-(('01_Supuestos'!C31*$I317)*'01_Supuestos'!$F$11*$K317)-(IF(('01_Supuestos'!C31*$I317)&gt;0,'01_Supuestos'!$F$15,0)))-($J317*'01_Supuestos'!C33)))*'01_Supuestos'!$F$16)</f>
        <v/>
      </c>
      <c r="U317" s="109">
        <f>((('01_Supuestos'!D31*$I317)*'01_Supuestos'!$F$11*($H317-'01_Supuestos'!$F$9))-((('01_Supuestos'!D31*$I317)*'01_Supuestos'!$F$11*($H317-'01_Supuestos'!$F$9))*'01_Supuestos'!$F$12)-(('01_Supuestos'!D31*$I317)*'01_Supuestos'!$F$11*$K317)-(IF(('01_Supuestos'!D31*$I317)&gt;0,'01_Supuestos'!$F$15,0)))-((('01_Supuestos'!D31*$I317)*'01_Supuestos'!$F$11*($H317-'01_Supuestos'!$F$9))*'01_Supuestos'!$F$18)-($J317*'01_Supuestos'!D32)-(IF('01_Supuestos'!D30=MAX('01_Supuestos'!$C$30:$M$30),'01_Supuestos'!$F$19,0))-(MAX(0,(((('01_Supuestos'!D31*$I317)*'01_Supuestos'!$F$11*($H317-'01_Supuestos'!$F$9))-((('01_Supuestos'!D31*$I317)*'01_Supuestos'!$F$11*($H317-'01_Supuestos'!$F$9))*'01_Supuestos'!$F$12)-(('01_Supuestos'!D31*$I317)*'01_Supuestos'!$F$11*$K317)-(IF(('01_Supuestos'!D31*$I317)&gt;0,'01_Supuestos'!$F$15,0)))-($J317*'01_Supuestos'!D33)))*'01_Supuestos'!$F$16)</f>
        <v/>
      </c>
      <c r="V317" s="109">
        <f>((('01_Supuestos'!E31*$I317)*'01_Supuestos'!$F$11*($H317-'01_Supuestos'!$F$9))-((('01_Supuestos'!E31*$I317)*'01_Supuestos'!$F$11*($H317-'01_Supuestos'!$F$9))*'01_Supuestos'!$F$12)-(('01_Supuestos'!E31*$I317)*'01_Supuestos'!$F$11*$K317)-(IF(('01_Supuestos'!E31*$I317)&gt;0,'01_Supuestos'!$F$15,0)))-((('01_Supuestos'!E31*$I317)*'01_Supuestos'!$F$11*($H317-'01_Supuestos'!$F$9))*'01_Supuestos'!$F$18)-($J317*'01_Supuestos'!E32)-(IF('01_Supuestos'!E30=MAX('01_Supuestos'!$C$30:$M$30),'01_Supuestos'!$F$19,0))-(MAX(0,(((('01_Supuestos'!E31*$I317)*'01_Supuestos'!$F$11*($H317-'01_Supuestos'!$F$9))-((('01_Supuestos'!E31*$I317)*'01_Supuestos'!$F$11*($H317-'01_Supuestos'!$F$9))*'01_Supuestos'!$F$12)-(('01_Supuestos'!E31*$I317)*'01_Supuestos'!$F$11*$K317)-(IF(('01_Supuestos'!E31*$I317)&gt;0,'01_Supuestos'!$F$15,0)))-($J317*'01_Supuestos'!E33)))*'01_Supuestos'!$F$16)</f>
        <v/>
      </c>
      <c r="W317" s="109">
        <f>((('01_Supuestos'!F31*$I317)*'01_Supuestos'!$F$11*($H317-'01_Supuestos'!$F$9))-((('01_Supuestos'!F31*$I317)*'01_Supuestos'!$F$11*($H317-'01_Supuestos'!$F$9))*'01_Supuestos'!$F$12)-(('01_Supuestos'!F31*$I317)*'01_Supuestos'!$F$11*$K317)-(IF(('01_Supuestos'!F31*$I317)&gt;0,'01_Supuestos'!$F$15,0)))-((('01_Supuestos'!F31*$I317)*'01_Supuestos'!$F$11*($H317-'01_Supuestos'!$F$9))*'01_Supuestos'!$F$18)-($J317*'01_Supuestos'!F32)-(IF('01_Supuestos'!F30=MAX('01_Supuestos'!$C$30:$M$30),'01_Supuestos'!$F$19,0))-(MAX(0,(((('01_Supuestos'!F31*$I317)*'01_Supuestos'!$F$11*($H317-'01_Supuestos'!$F$9))-((('01_Supuestos'!F31*$I317)*'01_Supuestos'!$F$11*($H317-'01_Supuestos'!$F$9))*'01_Supuestos'!$F$12)-(('01_Supuestos'!F31*$I317)*'01_Supuestos'!$F$11*$K317)-(IF(('01_Supuestos'!F31*$I317)&gt;0,'01_Supuestos'!$F$15,0)))-($J317*'01_Supuestos'!F33)))*'01_Supuestos'!$F$16)</f>
        <v/>
      </c>
      <c r="X317" s="109">
        <f>((('01_Supuestos'!G31*$I317)*'01_Supuestos'!$F$11*($H317-'01_Supuestos'!$F$9))-((('01_Supuestos'!G31*$I317)*'01_Supuestos'!$F$11*($H317-'01_Supuestos'!$F$9))*'01_Supuestos'!$F$12)-(('01_Supuestos'!G31*$I317)*'01_Supuestos'!$F$11*$K317)-(IF(('01_Supuestos'!G31*$I317)&gt;0,'01_Supuestos'!$F$15,0)))-((('01_Supuestos'!G31*$I317)*'01_Supuestos'!$F$11*($H317-'01_Supuestos'!$F$9))*'01_Supuestos'!$F$18)-($J317*'01_Supuestos'!G32)-(IF('01_Supuestos'!G30=MAX('01_Supuestos'!$C$30:$M$30),'01_Supuestos'!$F$19,0))-(MAX(0,(((('01_Supuestos'!G31*$I317)*'01_Supuestos'!$F$11*($H317-'01_Supuestos'!$F$9))-((('01_Supuestos'!G31*$I317)*'01_Supuestos'!$F$11*($H317-'01_Supuestos'!$F$9))*'01_Supuestos'!$F$12)-(('01_Supuestos'!G31*$I317)*'01_Supuestos'!$F$11*$K317)-(IF(('01_Supuestos'!G31*$I317)&gt;0,'01_Supuestos'!$F$15,0)))-($J317*'01_Supuestos'!G33)))*'01_Supuestos'!$F$16)</f>
        <v/>
      </c>
      <c r="Y317" s="109">
        <f>((('01_Supuestos'!H31*$I317)*'01_Supuestos'!$F$11*($H317-'01_Supuestos'!$F$9))-((('01_Supuestos'!H31*$I317)*'01_Supuestos'!$F$11*($H317-'01_Supuestos'!$F$9))*'01_Supuestos'!$F$12)-(('01_Supuestos'!H31*$I317)*'01_Supuestos'!$F$11*$K317)-(IF(('01_Supuestos'!H31*$I317)&gt;0,'01_Supuestos'!$F$15,0)))-((('01_Supuestos'!H31*$I317)*'01_Supuestos'!$F$11*($H317-'01_Supuestos'!$F$9))*'01_Supuestos'!$F$18)-($J317*'01_Supuestos'!H32)-(IF('01_Supuestos'!H30=MAX('01_Supuestos'!$C$30:$M$30),'01_Supuestos'!$F$19,0))-(MAX(0,(((('01_Supuestos'!H31*$I317)*'01_Supuestos'!$F$11*($H317-'01_Supuestos'!$F$9))-((('01_Supuestos'!H31*$I317)*'01_Supuestos'!$F$11*($H317-'01_Supuestos'!$F$9))*'01_Supuestos'!$F$12)-(('01_Supuestos'!H31*$I317)*'01_Supuestos'!$F$11*$K317)-(IF(('01_Supuestos'!H31*$I317)&gt;0,'01_Supuestos'!$F$15,0)))-($J317*'01_Supuestos'!H33)))*'01_Supuestos'!$F$16)</f>
        <v/>
      </c>
      <c r="Z317" s="109">
        <f>((('01_Supuestos'!I31*$I317)*'01_Supuestos'!$F$11*($H317-'01_Supuestos'!$F$9))-((('01_Supuestos'!I31*$I317)*'01_Supuestos'!$F$11*($H317-'01_Supuestos'!$F$9))*'01_Supuestos'!$F$12)-(('01_Supuestos'!I31*$I317)*'01_Supuestos'!$F$11*$K317)-(IF(('01_Supuestos'!I31*$I317)&gt;0,'01_Supuestos'!$F$15,0)))-((('01_Supuestos'!I31*$I317)*'01_Supuestos'!$F$11*($H317-'01_Supuestos'!$F$9))*'01_Supuestos'!$F$18)-($J317*'01_Supuestos'!I32)-(IF('01_Supuestos'!I30=MAX('01_Supuestos'!$C$30:$M$30),'01_Supuestos'!$F$19,0))-(MAX(0,(((('01_Supuestos'!I31*$I317)*'01_Supuestos'!$F$11*($H317-'01_Supuestos'!$F$9))-((('01_Supuestos'!I31*$I317)*'01_Supuestos'!$F$11*($H317-'01_Supuestos'!$F$9))*'01_Supuestos'!$F$12)-(('01_Supuestos'!I31*$I317)*'01_Supuestos'!$F$11*$K317)-(IF(('01_Supuestos'!I31*$I317)&gt;0,'01_Supuestos'!$F$15,0)))-($J317*'01_Supuestos'!I33)))*'01_Supuestos'!$F$16)</f>
        <v/>
      </c>
      <c r="AA317" s="109">
        <f>((('01_Supuestos'!J31*$I317)*'01_Supuestos'!$F$11*($H317-'01_Supuestos'!$F$9))-((('01_Supuestos'!J31*$I317)*'01_Supuestos'!$F$11*($H317-'01_Supuestos'!$F$9))*'01_Supuestos'!$F$12)-(('01_Supuestos'!J31*$I317)*'01_Supuestos'!$F$11*$K317)-(IF(('01_Supuestos'!J31*$I317)&gt;0,'01_Supuestos'!$F$15,0)))-((('01_Supuestos'!J31*$I317)*'01_Supuestos'!$F$11*($H317-'01_Supuestos'!$F$9))*'01_Supuestos'!$F$18)-($J317*'01_Supuestos'!J32)-(IF('01_Supuestos'!J30=MAX('01_Supuestos'!$C$30:$M$30),'01_Supuestos'!$F$19,0))-(MAX(0,(((('01_Supuestos'!J31*$I317)*'01_Supuestos'!$F$11*($H317-'01_Supuestos'!$F$9))-((('01_Supuestos'!J31*$I317)*'01_Supuestos'!$F$11*($H317-'01_Supuestos'!$F$9))*'01_Supuestos'!$F$12)-(('01_Supuestos'!J31*$I317)*'01_Supuestos'!$F$11*$K317)-(IF(('01_Supuestos'!J31*$I317)&gt;0,'01_Supuestos'!$F$15,0)))-($J317*'01_Supuestos'!J33)))*'01_Supuestos'!$F$16)</f>
        <v/>
      </c>
      <c r="AB317" s="109">
        <f>((('01_Supuestos'!K31*$I317)*'01_Supuestos'!$F$11*($H317-'01_Supuestos'!$F$9))-((('01_Supuestos'!K31*$I317)*'01_Supuestos'!$F$11*($H317-'01_Supuestos'!$F$9))*'01_Supuestos'!$F$12)-(('01_Supuestos'!K31*$I317)*'01_Supuestos'!$F$11*$K317)-(IF(('01_Supuestos'!K31*$I317)&gt;0,'01_Supuestos'!$F$15,0)))-((('01_Supuestos'!K31*$I317)*'01_Supuestos'!$F$11*($H317-'01_Supuestos'!$F$9))*'01_Supuestos'!$F$18)-($J317*'01_Supuestos'!K32)-(IF('01_Supuestos'!K30=MAX('01_Supuestos'!$C$30:$M$30),'01_Supuestos'!$F$19,0))-(MAX(0,(((('01_Supuestos'!K31*$I317)*'01_Supuestos'!$F$11*($H317-'01_Supuestos'!$F$9))-((('01_Supuestos'!K31*$I317)*'01_Supuestos'!$F$11*($H317-'01_Supuestos'!$F$9))*'01_Supuestos'!$F$12)-(('01_Supuestos'!K31*$I317)*'01_Supuestos'!$F$11*$K317)-(IF(('01_Supuestos'!K31*$I317)&gt;0,'01_Supuestos'!$F$15,0)))-($J317*'01_Supuestos'!K33)))*'01_Supuestos'!$F$16)</f>
        <v/>
      </c>
      <c r="AC317" s="109">
        <f>((('01_Supuestos'!L31*$I317)*'01_Supuestos'!$F$11*($H317-'01_Supuestos'!$F$9))-((('01_Supuestos'!L31*$I317)*'01_Supuestos'!$F$11*($H317-'01_Supuestos'!$F$9))*'01_Supuestos'!$F$12)-(('01_Supuestos'!L31*$I317)*'01_Supuestos'!$F$11*$K317)-(IF(('01_Supuestos'!L31*$I317)&gt;0,'01_Supuestos'!$F$15,0)))-((('01_Supuestos'!L31*$I317)*'01_Supuestos'!$F$11*($H317-'01_Supuestos'!$F$9))*'01_Supuestos'!$F$18)-($J317*'01_Supuestos'!L32)-(IF('01_Supuestos'!L30=MAX('01_Supuestos'!$C$30:$M$30),'01_Supuestos'!$F$19,0))-(MAX(0,(((('01_Supuestos'!L31*$I317)*'01_Supuestos'!$F$11*($H317-'01_Supuestos'!$F$9))-((('01_Supuestos'!L31*$I317)*'01_Supuestos'!$F$11*($H317-'01_Supuestos'!$F$9))*'01_Supuestos'!$F$12)-(('01_Supuestos'!L31*$I317)*'01_Supuestos'!$F$11*$K317)-(IF(('01_Supuestos'!L31*$I317)&gt;0,'01_Supuestos'!$F$15,0)))-($J317*'01_Supuestos'!L33)))*'01_Supuestos'!$F$16)</f>
        <v/>
      </c>
      <c r="AD317" s="109">
        <f>((('01_Supuestos'!M31*$I317)*'01_Supuestos'!$F$11*($H317-'01_Supuestos'!$F$9))-((('01_Supuestos'!M31*$I317)*'01_Supuestos'!$F$11*($H317-'01_Supuestos'!$F$9))*'01_Supuestos'!$F$12)-(('01_Supuestos'!M31*$I317)*'01_Supuestos'!$F$11*$K317)-(IF(('01_Supuestos'!M31*$I317)&gt;0,'01_Supuestos'!$F$15,0)))-((('01_Supuestos'!M31*$I317)*'01_Supuestos'!$F$11*($H317-'01_Supuestos'!$F$9))*'01_Supuestos'!$F$18)-($J317*'01_Supuestos'!M32)-(IF('01_Supuestos'!M30=MAX('01_Supuestos'!$C$30:$M$30),'01_Supuestos'!$F$19,0))-(MAX(0,(((('01_Supuestos'!M31*$I317)*'01_Supuestos'!$F$11*($H317-'01_Supuestos'!$F$9))-((('01_Supuestos'!M31*$I317)*'01_Supuestos'!$F$11*($H317-'01_Supuestos'!$F$9))*'01_Supuestos'!$F$12)-(('01_Supuestos'!M31*$I317)*'01_Supuestos'!$F$11*$K317)-(IF(('01_Supuestos'!M31*$I317)&gt;0,'01_Supuestos'!$F$15,0)))-($J317*'01_Supuestos'!M33)))*'01_Supuestos'!$F$16)</f>
        <v/>
      </c>
      <c r="AE317" s="109">
        <f>0</f>
        <v/>
      </c>
      <c r="AF317" s="109">
        <f>IF(S317&gt;R317,"Appraisal+Decision",IF(S317&lt;R317,"Develop Now","Indiferente"))</f>
        <v/>
      </c>
    </row>
    <row r="318">
      <c r="A318" t="n">
        <v>288</v>
      </c>
      <c r="B318" s="53">
        <f>RAND()</f>
        <v/>
      </c>
      <c r="C318" s="53">
        <f>RAND()</f>
        <v/>
      </c>
      <c r="D318" s="53">
        <f>RAND()</f>
        <v/>
      </c>
      <c r="E318" s="53">
        <f>RAND()</f>
        <v/>
      </c>
      <c r="F318" s="53">
        <f>RAND()</f>
        <v/>
      </c>
      <c r="G318" s="53">
        <f>RAND()</f>
        <v/>
      </c>
      <c r="H318" s="109">
        <f>IF(B318&lt;($B$11-$B$10)/($B$12-$B$10), $B$10+SQRT(B318*($B$11-$B$10)*($B$12-$B$10)), $B$12-SQRT((1-B318)*($B$12-$B$11)*($B$12-$B$10)))</f>
        <v/>
      </c>
      <c r="I318" s="53">
        <f>MAX(0.1,NORMINV(C318,$B$13,$B$14))</f>
        <v/>
      </c>
      <c r="J318" s="109">
        <f>'01_Supuestos'!$F$13*MAX(0.65,NORMINV(D318,1,$B$15))</f>
        <v/>
      </c>
      <c r="K318" s="109">
        <f>'01_Supuestos'!$F$14*MAX(0.6,NORMINV(E318,1,$B$16))</f>
        <v/>
      </c>
      <c r="L318" s="109">
        <f>--(F318&lt;=$B$5)</f>
        <v/>
      </c>
      <c r="M318" s="109">
        <f>IF(L318=1, IF(G318&lt;=$B$6, "+", "-"), IF(G318&lt;=(1-$B$7), "+", "-"))</f>
        <v/>
      </c>
      <c r="N318" s="110">
        <f>IF(M318="+",'05_Bayes_Arbol'!$B$16,'05_Bayes_Arbol'!$B$17)</f>
        <v/>
      </c>
      <c r="O318" s="109">
        <f>SUMPRODUCT(T318:AD318,'01_Supuestos'!$C$34:$M$34)</f>
        <v/>
      </c>
      <c r="P318" s="109">
        <f>N318*O318 + (1-N318)*$B$9</f>
        <v/>
      </c>
      <c r="Q318" s="109">
        <f>--(P318&gt;0)</f>
        <v/>
      </c>
      <c r="R318" s="109">
        <f>IF(L318=1,O318,$B$9)</f>
        <v/>
      </c>
      <c r="S318" s="109">
        <f>-$B$8 + IF(Q318=1, IF(L318=1,O318,$B$9), 0)</f>
        <v/>
      </c>
      <c r="T318" s="109">
        <f>((('01_Supuestos'!C31*$I318)*'01_Supuestos'!$F$11*($H318-'01_Supuestos'!$F$9))-((('01_Supuestos'!C31*$I318)*'01_Supuestos'!$F$11*($H318-'01_Supuestos'!$F$9))*'01_Supuestos'!$F$12)-(('01_Supuestos'!C31*$I318)*'01_Supuestos'!$F$11*$K318)-(IF(('01_Supuestos'!C31*$I318)&gt;0,'01_Supuestos'!$F$15,0)))-((('01_Supuestos'!C31*$I318)*'01_Supuestos'!$F$11*($H318-'01_Supuestos'!$F$9))*'01_Supuestos'!$F$18)-($J318*'01_Supuestos'!C32)-(IF('01_Supuestos'!C30=MAX('01_Supuestos'!$C$30:$M$30),'01_Supuestos'!$F$19,0))-(MAX(0,(((('01_Supuestos'!C31*$I318)*'01_Supuestos'!$F$11*($H318-'01_Supuestos'!$F$9))-((('01_Supuestos'!C31*$I318)*'01_Supuestos'!$F$11*($H318-'01_Supuestos'!$F$9))*'01_Supuestos'!$F$12)-(('01_Supuestos'!C31*$I318)*'01_Supuestos'!$F$11*$K318)-(IF(('01_Supuestos'!C31*$I318)&gt;0,'01_Supuestos'!$F$15,0)))-($J318*'01_Supuestos'!C33)))*'01_Supuestos'!$F$16)</f>
        <v/>
      </c>
      <c r="U318" s="109">
        <f>((('01_Supuestos'!D31*$I318)*'01_Supuestos'!$F$11*($H318-'01_Supuestos'!$F$9))-((('01_Supuestos'!D31*$I318)*'01_Supuestos'!$F$11*($H318-'01_Supuestos'!$F$9))*'01_Supuestos'!$F$12)-(('01_Supuestos'!D31*$I318)*'01_Supuestos'!$F$11*$K318)-(IF(('01_Supuestos'!D31*$I318)&gt;0,'01_Supuestos'!$F$15,0)))-((('01_Supuestos'!D31*$I318)*'01_Supuestos'!$F$11*($H318-'01_Supuestos'!$F$9))*'01_Supuestos'!$F$18)-($J318*'01_Supuestos'!D32)-(IF('01_Supuestos'!D30=MAX('01_Supuestos'!$C$30:$M$30),'01_Supuestos'!$F$19,0))-(MAX(0,(((('01_Supuestos'!D31*$I318)*'01_Supuestos'!$F$11*($H318-'01_Supuestos'!$F$9))-((('01_Supuestos'!D31*$I318)*'01_Supuestos'!$F$11*($H318-'01_Supuestos'!$F$9))*'01_Supuestos'!$F$12)-(('01_Supuestos'!D31*$I318)*'01_Supuestos'!$F$11*$K318)-(IF(('01_Supuestos'!D31*$I318)&gt;0,'01_Supuestos'!$F$15,0)))-($J318*'01_Supuestos'!D33)))*'01_Supuestos'!$F$16)</f>
        <v/>
      </c>
      <c r="V318" s="109">
        <f>((('01_Supuestos'!E31*$I318)*'01_Supuestos'!$F$11*($H318-'01_Supuestos'!$F$9))-((('01_Supuestos'!E31*$I318)*'01_Supuestos'!$F$11*($H318-'01_Supuestos'!$F$9))*'01_Supuestos'!$F$12)-(('01_Supuestos'!E31*$I318)*'01_Supuestos'!$F$11*$K318)-(IF(('01_Supuestos'!E31*$I318)&gt;0,'01_Supuestos'!$F$15,0)))-((('01_Supuestos'!E31*$I318)*'01_Supuestos'!$F$11*($H318-'01_Supuestos'!$F$9))*'01_Supuestos'!$F$18)-($J318*'01_Supuestos'!E32)-(IF('01_Supuestos'!E30=MAX('01_Supuestos'!$C$30:$M$30),'01_Supuestos'!$F$19,0))-(MAX(0,(((('01_Supuestos'!E31*$I318)*'01_Supuestos'!$F$11*($H318-'01_Supuestos'!$F$9))-((('01_Supuestos'!E31*$I318)*'01_Supuestos'!$F$11*($H318-'01_Supuestos'!$F$9))*'01_Supuestos'!$F$12)-(('01_Supuestos'!E31*$I318)*'01_Supuestos'!$F$11*$K318)-(IF(('01_Supuestos'!E31*$I318)&gt;0,'01_Supuestos'!$F$15,0)))-($J318*'01_Supuestos'!E33)))*'01_Supuestos'!$F$16)</f>
        <v/>
      </c>
      <c r="W318" s="109">
        <f>((('01_Supuestos'!F31*$I318)*'01_Supuestos'!$F$11*($H318-'01_Supuestos'!$F$9))-((('01_Supuestos'!F31*$I318)*'01_Supuestos'!$F$11*($H318-'01_Supuestos'!$F$9))*'01_Supuestos'!$F$12)-(('01_Supuestos'!F31*$I318)*'01_Supuestos'!$F$11*$K318)-(IF(('01_Supuestos'!F31*$I318)&gt;0,'01_Supuestos'!$F$15,0)))-((('01_Supuestos'!F31*$I318)*'01_Supuestos'!$F$11*($H318-'01_Supuestos'!$F$9))*'01_Supuestos'!$F$18)-($J318*'01_Supuestos'!F32)-(IF('01_Supuestos'!F30=MAX('01_Supuestos'!$C$30:$M$30),'01_Supuestos'!$F$19,0))-(MAX(0,(((('01_Supuestos'!F31*$I318)*'01_Supuestos'!$F$11*($H318-'01_Supuestos'!$F$9))-((('01_Supuestos'!F31*$I318)*'01_Supuestos'!$F$11*($H318-'01_Supuestos'!$F$9))*'01_Supuestos'!$F$12)-(('01_Supuestos'!F31*$I318)*'01_Supuestos'!$F$11*$K318)-(IF(('01_Supuestos'!F31*$I318)&gt;0,'01_Supuestos'!$F$15,0)))-($J318*'01_Supuestos'!F33)))*'01_Supuestos'!$F$16)</f>
        <v/>
      </c>
      <c r="X318" s="109">
        <f>((('01_Supuestos'!G31*$I318)*'01_Supuestos'!$F$11*($H318-'01_Supuestos'!$F$9))-((('01_Supuestos'!G31*$I318)*'01_Supuestos'!$F$11*($H318-'01_Supuestos'!$F$9))*'01_Supuestos'!$F$12)-(('01_Supuestos'!G31*$I318)*'01_Supuestos'!$F$11*$K318)-(IF(('01_Supuestos'!G31*$I318)&gt;0,'01_Supuestos'!$F$15,0)))-((('01_Supuestos'!G31*$I318)*'01_Supuestos'!$F$11*($H318-'01_Supuestos'!$F$9))*'01_Supuestos'!$F$18)-($J318*'01_Supuestos'!G32)-(IF('01_Supuestos'!G30=MAX('01_Supuestos'!$C$30:$M$30),'01_Supuestos'!$F$19,0))-(MAX(0,(((('01_Supuestos'!G31*$I318)*'01_Supuestos'!$F$11*($H318-'01_Supuestos'!$F$9))-((('01_Supuestos'!G31*$I318)*'01_Supuestos'!$F$11*($H318-'01_Supuestos'!$F$9))*'01_Supuestos'!$F$12)-(('01_Supuestos'!G31*$I318)*'01_Supuestos'!$F$11*$K318)-(IF(('01_Supuestos'!G31*$I318)&gt;0,'01_Supuestos'!$F$15,0)))-($J318*'01_Supuestos'!G33)))*'01_Supuestos'!$F$16)</f>
        <v/>
      </c>
      <c r="Y318" s="109">
        <f>((('01_Supuestos'!H31*$I318)*'01_Supuestos'!$F$11*($H318-'01_Supuestos'!$F$9))-((('01_Supuestos'!H31*$I318)*'01_Supuestos'!$F$11*($H318-'01_Supuestos'!$F$9))*'01_Supuestos'!$F$12)-(('01_Supuestos'!H31*$I318)*'01_Supuestos'!$F$11*$K318)-(IF(('01_Supuestos'!H31*$I318)&gt;0,'01_Supuestos'!$F$15,0)))-((('01_Supuestos'!H31*$I318)*'01_Supuestos'!$F$11*($H318-'01_Supuestos'!$F$9))*'01_Supuestos'!$F$18)-($J318*'01_Supuestos'!H32)-(IF('01_Supuestos'!H30=MAX('01_Supuestos'!$C$30:$M$30),'01_Supuestos'!$F$19,0))-(MAX(0,(((('01_Supuestos'!H31*$I318)*'01_Supuestos'!$F$11*($H318-'01_Supuestos'!$F$9))-((('01_Supuestos'!H31*$I318)*'01_Supuestos'!$F$11*($H318-'01_Supuestos'!$F$9))*'01_Supuestos'!$F$12)-(('01_Supuestos'!H31*$I318)*'01_Supuestos'!$F$11*$K318)-(IF(('01_Supuestos'!H31*$I318)&gt;0,'01_Supuestos'!$F$15,0)))-($J318*'01_Supuestos'!H33)))*'01_Supuestos'!$F$16)</f>
        <v/>
      </c>
      <c r="Z318" s="109">
        <f>((('01_Supuestos'!I31*$I318)*'01_Supuestos'!$F$11*($H318-'01_Supuestos'!$F$9))-((('01_Supuestos'!I31*$I318)*'01_Supuestos'!$F$11*($H318-'01_Supuestos'!$F$9))*'01_Supuestos'!$F$12)-(('01_Supuestos'!I31*$I318)*'01_Supuestos'!$F$11*$K318)-(IF(('01_Supuestos'!I31*$I318)&gt;0,'01_Supuestos'!$F$15,0)))-((('01_Supuestos'!I31*$I318)*'01_Supuestos'!$F$11*($H318-'01_Supuestos'!$F$9))*'01_Supuestos'!$F$18)-($J318*'01_Supuestos'!I32)-(IF('01_Supuestos'!I30=MAX('01_Supuestos'!$C$30:$M$30),'01_Supuestos'!$F$19,0))-(MAX(0,(((('01_Supuestos'!I31*$I318)*'01_Supuestos'!$F$11*($H318-'01_Supuestos'!$F$9))-((('01_Supuestos'!I31*$I318)*'01_Supuestos'!$F$11*($H318-'01_Supuestos'!$F$9))*'01_Supuestos'!$F$12)-(('01_Supuestos'!I31*$I318)*'01_Supuestos'!$F$11*$K318)-(IF(('01_Supuestos'!I31*$I318)&gt;0,'01_Supuestos'!$F$15,0)))-($J318*'01_Supuestos'!I33)))*'01_Supuestos'!$F$16)</f>
        <v/>
      </c>
      <c r="AA318" s="109">
        <f>((('01_Supuestos'!J31*$I318)*'01_Supuestos'!$F$11*($H318-'01_Supuestos'!$F$9))-((('01_Supuestos'!J31*$I318)*'01_Supuestos'!$F$11*($H318-'01_Supuestos'!$F$9))*'01_Supuestos'!$F$12)-(('01_Supuestos'!J31*$I318)*'01_Supuestos'!$F$11*$K318)-(IF(('01_Supuestos'!J31*$I318)&gt;0,'01_Supuestos'!$F$15,0)))-((('01_Supuestos'!J31*$I318)*'01_Supuestos'!$F$11*($H318-'01_Supuestos'!$F$9))*'01_Supuestos'!$F$18)-($J318*'01_Supuestos'!J32)-(IF('01_Supuestos'!J30=MAX('01_Supuestos'!$C$30:$M$30),'01_Supuestos'!$F$19,0))-(MAX(0,(((('01_Supuestos'!J31*$I318)*'01_Supuestos'!$F$11*($H318-'01_Supuestos'!$F$9))-((('01_Supuestos'!J31*$I318)*'01_Supuestos'!$F$11*($H318-'01_Supuestos'!$F$9))*'01_Supuestos'!$F$12)-(('01_Supuestos'!J31*$I318)*'01_Supuestos'!$F$11*$K318)-(IF(('01_Supuestos'!J31*$I318)&gt;0,'01_Supuestos'!$F$15,0)))-($J318*'01_Supuestos'!J33)))*'01_Supuestos'!$F$16)</f>
        <v/>
      </c>
      <c r="AB318" s="109">
        <f>((('01_Supuestos'!K31*$I318)*'01_Supuestos'!$F$11*($H318-'01_Supuestos'!$F$9))-((('01_Supuestos'!K31*$I318)*'01_Supuestos'!$F$11*($H318-'01_Supuestos'!$F$9))*'01_Supuestos'!$F$12)-(('01_Supuestos'!K31*$I318)*'01_Supuestos'!$F$11*$K318)-(IF(('01_Supuestos'!K31*$I318)&gt;0,'01_Supuestos'!$F$15,0)))-((('01_Supuestos'!K31*$I318)*'01_Supuestos'!$F$11*($H318-'01_Supuestos'!$F$9))*'01_Supuestos'!$F$18)-($J318*'01_Supuestos'!K32)-(IF('01_Supuestos'!K30=MAX('01_Supuestos'!$C$30:$M$30),'01_Supuestos'!$F$19,0))-(MAX(0,(((('01_Supuestos'!K31*$I318)*'01_Supuestos'!$F$11*($H318-'01_Supuestos'!$F$9))-((('01_Supuestos'!K31*$I318)*'01_Supuestos'!$F$11*($H318-'01_Supuestos'!$F$9))*'01_Supuestos'!$F$12)-(('01_Supuestos'!K31*$I318)*'01_Supuestos'!$F$11*$K318)-(IF(('01_Supuestos'!K31*$I318)&gt;0,'01_Supuestos'!$F$15,0)))-($J318*'01_Supuestos'!K33)))*'01_Supuestos'!$F$16)</f>
        <v/>
      </c>
      <c r="AC318" s="109">
        <f>((('01_Supuestos'!L31*$I318)*'01_Supuestos'!$F$11*($H318-'01_Supuestos'!$F$9))-((('01_Supuestos'!L31*$I318)*'01_Supuestos'!$F$11*($H318-'01_Supuestos'!$F$9))*'01_Supuestos'!$F$12)-(('01_Supuestos'!L31*$I318)*'01_Supuestos'!$F$11*$K318)-(IF(('01_Supuestos'!L31*$I318)&gt;0,'01_Supuestos'!$F$15,0)))-((('01_Supuestos'!L31*$I318)*'01_Supuestos'!$F$11*($H318-'01_Supuestos'!$F$9))*'01_Supuestos'!$F$18)-($J318*'01_Supuestos'!L32)-(IF('01_Supuestos'!L30=MAX('01_Supuestos'!$C$30:$M$30),'01_Supuestos'!$F$19,0))-(MAX(0,(((('01_Supuestos'!L31*$I318)*'01_Supuestos'!$F$11*($H318-'01_Supuestos'!$F$9))-((('01_Supuestos'!L31*$I318)*'01_Supuestos'!$F$11*($H318-'01_Supuestos'!$F$9))*'01_Supuestos'!$F$12)-(('01_Supuestos'!L31*$I318)*'01_Supuestos'!$F$11*$K318)-(IF(('01_Supuestos'!L31*$I318)&gt;0,'01_Supuestos'!$F$15,0)))-($J318*'01_Supuestos'!L33)))*'01_Supuestos'!$F$16)</f>
        <v/>
      </c>
      <c r="AD318" s="109">
        <f>((('01_Supuestos'!M31*$I318)*'01_Supuestos'!$F$11*($H318-'01_Supuestos'!$F$9))-((('01_Supuestos'!M31*$I318)*'01_Supuestos'!$F$11*($H318-'01_Supuestos'!$F$9))*'01_Supuestos'!$F$12)-(('01_Supuestos'!M31*$I318)*'01_Supuestos'!$F$11*$K318)-(IF(('01_Supuestos'!M31*$I318)&gt;0,'01_Supuestos'!$F$15,0)))-((('01_Supuestos'!M31*$I318)*'01_Supuestos'!$F$11*($H318-'01_Supuestos'!$F$9))*'01_Supuestos'!$F$18)-($J318*'01_Supuestos'!M32)-(IF('01_Supuestos'!M30=MAX('01_Supuestos'!$C$30:$M$30),'01_Supuestos'!$F$19,0))-(MAX(0,(((('01_Supuestos'!M31*$I318)*'01_Supuestos'!$F$11*($H318-'01_Supuestos'!$F$9))-((('01_Supuestos'!M31*$I318)*'01_Supuestos'!$F$11*($H318-'01_Supuestos'!$F$9))*'01_Supuestos'!$F$12)-(('01_Supuestos'!M31*$I318)*'01_Supuestos'!$F$11*$K318)-(IF(('01_Supuestos'!M31*$I318)&gt;0,'01_Supuestos'!$F$15,0)))-($J318*'01_Supuestos'!M33)))*'01_Supuestos'!$F$16)</f>
        <v/>
      </c>
      <c r="AE318" s="109">
        <f>0</f>
        <v/>
      </c>
      <c r="AF318" s="109">
        <f>IF(S318&gt;R318,"Appraisal+Decision",IF(S318&lt;R318,"Develop Now","Indiferente"))</f>
        <v/>
      </c>
    </row>
    <row r="319">
      <c r="A319" t="n">
        <v>289</v>
      </c>
      <c r="B319" s="53">
        <f>RAND()</f>
        <v/>
      </c>
      <c r="C319" s="53">
        <f>RAND()</f>
        <v/>
      </c>
      <c r="D319" s="53">
        <f>RAND()</f>
        <v/>
      </c>
      <c r="E319" s="53">
        <f>RAND()</f>
        <v/>
      </c>
      <c r="F319" s="53">
        <f>RAND()</f>
        <v/>
      </c>
      <c r="G319" s="53">
        <f>RAND()</f>
        <v/>
      </c>
      <c r="H319" s="109">
        <f>IF(B319&lt;($B$11-$B$10)/($B$12-$B$10), $B$10+SQRT(B319*($B$11-$B$10)*($B$12-$B$10)), $B$12-SQRT((1-B319)*($B$12-$B$11)*($B$12-$B$10)))</f>
        <v/>
      </c>
      <c r="I319" s="53">
        <f>MAX(0.1,NORMINV(C319,$B$13,$B$14))</f>
        <v/>
      </c>
      <c r="J319" s="109">
        <f>'01_Supuestos'!$F$13*MAX(0.65,NORMINV(D319,1,$B$15))</f>
        <v/>
      </c>
      <c r="K319" s="109">
        <f>'01_Supuestos'!$F$14*MAX(0.6,NORMINV(E319,1,$B$16))</f>
        <v/>
      </c>
      <c r="L319" s="109">
        <f>--(F319&lt;=$B$5)</f>
        <v/>
      </c>
      <c r="M319" s="109">
        <f>IF(L319=1, IF(G319&lt;=$B$6, "+", "-"), IF(G319&lt;=(1-$B$7), "+", "-"))</f>
        <v/>
      </c>
      <c r="N319" s="110">
        <f>IF(M319="+",'05_Bayes_Arbol'!$B$16,'05_Bayes_Arbol'!$B$17)</f>
        <v/>
      </c>
      <c r="O319" s="109">
        <f>SUMPRODUCT(T319:AD319,'01_Supuestos'!$C$34:$M$34)</f>
        <v/>
      </c>
      <c r="P319" s="109">
        <f>N319*O319 + (1-N319)*$B$9</f>
        <v/>
      </c>
      <c r="Q319" s="109">
        <f>--(P319&gt;0)</f>
        <v/>
      </c>
      <c r="R319" s="109">
        <f>IF(L319=1,O319,$B$9)</f>
        <v/>
      </c>
      <c r="S319" s="109">
        <f>-$B$8 + IF(Q319=1, IF(L319=1,O319,$B$9), 0)</f>
        <v/>
      </c>
      <c r="T319" s="109">
        <f>((('01_Supuestos'!C31*$I319)*'01_Supuestos'!$F$11*($H319-'01_Supuestos'!$F$9))-((('01_Supuestos'!C31*$I319)*'01_Supuestos'!$F$11*($H319-'01_Supuestos'!$F$9))*'01_Supuestos'!$F$12)-(('01_Supuestos'!C31*$I319)*'01_Supuestos'!$F$11*$K319)-(IF(('01_Supuestos'!C31*$I319)&gt;0,'01_Supuestos'!$F$15,0)))-((('01_Supuestos'!C31*$I319)*'01_Supuestos'!$F$11*($H319-'01_Supuestos'!$F$9))*'01_Supuestos'!$F$18)-($J319*'01_Supuestos'!C32)-(IF('01_Supuestos'!C30=MAX('01_Supuestos'!$C$30:$M$30),'01_Supuestos'!$F$19,0))-(MAX(0,(((('01_Supuestos'!C31*$I319)*'01_Supuestos'!$F$11*($H319-'01_Supuestos'!$F$9))-((('01_Supuestos'!C31*$I319)*'01_Supuestos'!$F$11*($H319-'01_Supuestos'!$F$9))*'01_Supuestos'!$F$12)-(('01_Supuestos'!C31*$I319)*'01_Supuestos'!$F$11*$K319)-(IF(('01_Supuestos'!C31*$I319)&gt;0,'01_Supuestos'!$F$15,0)))-($J319*'01_Supuestos'!C33)))*'01_Supuestos'!$F$16)</f>
        <v/>
      </c>
      <c r="U319" s="109">
        <f>((('01_Supuestos'!D31*$I319)*'01_Supuestos'!$F$11*($H319-'01_Supuestos'!$F$9))-((('01_Supuestos'!D31*$I319)*'01_Supuestos'!$F$11*($H319-'01_Supuestos'!$F$9))*'01_Supuestos'!$F$12)-(('01_Supuestos'!D31*$I319)*'01_Supuestos'!$F$11*$K319)-(IF(('01_Supuestos'!D31*$I319)&gt;0,'01_Supuestos'!$F$15,0)))-((('01_Supuestos'!D31*$I319)*'01_Supuestos'!$F$11*($H319-'01_Supuestos'!$F$9))*'01_Supuestos'!$F$18)-($J319*'01_Supuestos'!D32)-(IF('01_Supuestos'!D30=MAX('01_Supuestos'!$C$30:$M$30),'01_Supuestos'!$F$19,0))-(MAX(0,(((('01_Supuestos'!D31*$I319)*'01_Supuestos'!$F$11*($H319-'01_Supuestos'!$F$9))-((('01_Supuestos'!D31*$I319)*'01_Supuestos'!$F$11*($H319-'01_Supuestos'!$F$9))*'01_Supuestos'!$F$12)-(('01_Supuestos'!D31*$I319)*'01_Supuestos'!$F$11*$K319)-(IF(('01_Supuestos'!D31*$I319)&gt;0,'01_Supuestos'!$F$15,0)))-($J319*'01_Supuestos'!D33)))*'01_Supuestos'!$F$16)</f>
        <v/>
      </c>
      <c r="V319" s="109">
        <f>((('01_Supuestos'!E31*$I319)*'01_Supuestos'!$F$11*($H319-'01_Supuestos'!$F$9))-((('01_Supuestos'!E31*$I319)*'01_Supuestos'!$F$11*($H319-'01_Supuestos'!$F$9))*'01_Supuestos'!$F$12)-(('01_Supuestos'!E31*$I319)*'01_Supuestos'!$F$11*$K319)-(IF(('01_Supuestos'!E31*$I319)&gt;0,'01_Supuestos'!$F$15,0)))-((('01_Supuestos'!E31*$I319)*'01_Supuestos'!$F$11*($H319-'01_Supuestos'!$F$9))*'01_Supuestos'!$F$18)-($J319*'01_Supuestos'!E32)-(IF('01_Supuestos'!E30=MAX('01_Supuestos'!$C$30:$M$30),'01_Supuestos'!$F$19,0))-(MAX(0,(((('01_Supuestos'!E31*$I319)*'01_Supuestos'!$F$11*($H319-'01_Supuestos'!$F$9))-((('01_Supuestos'!E31*$I319)*'01_Supuestos'!$F$11*($H319-'01_Supuestos'!$F$9))*'01_Supuestos'!$F$12)-(('01_Supuestos'!E31*$I319)*'01_Supuestos'!$F$11*$K319)-(IF(('01_Supuestos'!E31*$I319)&gt;0,'01_Supuestos'!$F$15,0)))-($J319*'01_Supuestos'!E33)))*'01_Supuestos'!$F$16)</f>
        <v/>
      </c>
      <c r="W319" s="109">
        <f>((('01_Supuestos'!F31*$I319)*'01_Supuestos'!$F$11*($H319-'01_Supuestos'!$F$9))-((('01_Supuestos'!F31*$I319)*'01_Supuestos'!$F$11*($H319-'01_Supuestos'!$F$9))*'01_Supuestos'!$F$12)-(('01_Supuestos'!F31*$I319)*'01_Supuestos'!$F$11*$K319)-(IF(('01_Supuestos'!F31*$I319)&gt;0,'01_Supuestos'!$F$15,0)))-((('01_Supuestos'!F31*$I319)*'01_Supuestos'!$F$11*($H319-'01_Supuestos'!$F$9))*'01_Supuestos'!$F$18)-($J319*'01_Supuestos'!F32)-(IF('01_Supuestos'!F30=MAX('01_Supuestos'!$C$30:$M$30),'01_Supuestos'!$F$19,0))-(MAX(0,(((('01_Supuestos'!F31*$I319)*'01_Supuestos'!$F$11*($H319-'01_Supuestos'!$F$9))-((('01_Supuestos'!F31*$I319)*'01_Supuestos'!$F$11*($H319-'01_Supuestos'!$F$9))*'01_Supuestos'!$F$12)-(('01_Supuestos'!F31*$I319)*'01_Supuestos'!$F$11*$K319)-(IF(('01_Supuestos'!F31*$I319)&gt;0,'01_Supuestos'!$F$15,0)))-($J319*'01_Supuestos'!F33)))*'01_Supuestos'!$F$16)</f>
        <v/>
      </c>
      <c r="X319" s="109">
        <f>((('01_Supuestos'!G31*$I319)*'01_Supuestos'!$F$11*($H319-'01_Supuestos'!$F$9))-((('01_Supuestos'!G31*$I319)*'01_Supuestos'!$F$11*($H319-'01_Supuestos'!$F$9))*'01_Supuestos'!$F$12)-(('01_Supuestos'!G31*$I319)*'01_Supuestos'!$F$11*$K319)-(IF(('01_Supuestos'!G31*$I319)&gt;0,'01_Supuestos'!$F$15,0)))-((('01_Supuestos'!G31*$I319)*'01_Supuestos'!$F$11*($H319-'01_Supuestos'!$F$9))*'01_Supuestos'!$F$18)-($J319*'01_Supuestos'!G32)-(IF('01_Supuestos'!G30=MAX('01_Supuestos'!$C$30:$M$30),'01_Supuestos'!$F$19,0))-(MAX(0,(((('01_Supuestos'!G31*$I319)*'01_Supuestos'!$F$11*($H319-'01_Supuestos'!$F$9))-((('01_Supuestos'!G31*$I319)*'01_Supuestos'!$F$11*($H319-'01_Supuestos'!$F$9))*'01_Supuestos'!$F$12)-(('01_Supuestos'!G31*$I319)*'01_Supuestos'!$F$11*$K319)-(IF(('01_Supuestos'!G31*$I319)&gt;0,'01_Supuestos'!$F$15,0)))-($J319*'01_Supuestos'!G33)))*'01_Supuestos'!$F$16)</f>
        <v/>
      </c>
      <c r="Y319" s="109">
        <f>((('01_Supuestos'!H31*$I319)*'01_Supuestos'!$F$11*($H319-'01_Supuestos'!$F$9))-((('01_Supuestos'!H31*$I319)*'01_Supuestos'!$F$11*($H319-'01_Supuestos'!$F$9))*'01_Supuestos'!$F$12)-(('01_Supuestos'!H31*$I319)*'01_Supuestos'!$F$11*$K319)-(IF(('01_Supuestos'!H31*$I319)&gt;0,'01_Supuestos'!$F$15,0)))-((('01_Supuestos'!H31*$I319)*'01_Supuestos'!$F$11*($H319-'01_Supuestos'!$F$9))*'01_Supuestos'!$F$18)-($J319*'01_Supuestos'!H32)-(IF('01_Supuestos'!H30=MAX('01_Supuestos'!$C$30:$M$30),'01_Supuestos'!$F$19,0))-(MAX(0,(((('01_Supuestos'!H31*$I319)*'01_Supuestos'!$F$11*($H319-'01_Supuestos'!$F$9))-((('01_Supuestos'!H31*$I319)*'01_Supuestos'!$F$11*($H319-'01_Supuestos'!$F$9))*'01_Supuestos'!$F$12)-(('01_Supuestos'!H31*$I319)*'01_Supuestos'!$F$11*$K319)-(IF(('01_Supuestos'!H31*$I319)&gt;0,'01_Supuestos'!$F$15,0)))-($J319*'01_Supuestos'!H33)))*'01_Supuestos'!$F$16)</f>
        <v/>
      </c>
      <c r="Z319" s="109">
        <f>((('01_Supuestos'!I31*$I319)*'01_Supuestos'!$F$11*($H319-'01_Supuestos'!$F$9))-((('01_Supuestos'!I31*$I319)*'01_Supuestos'!$F$11*($H319-'01_Supuestos'!$F$9))*'01_Supuestos'!$F$12)-(('01_Supuestos'!I31*$I319)*'01_Supuestos'!$F$11*$K319)-(IF(('01_Supuestos'!I31*$I319)&gt;0,'01_Supuestos'!$F$15,0)))-((('01_Supuestos'!I31*$I319)*'01_Supuestos'!$F$11*($H319-'01_Supuestos'!$F$9))*'01_Supuestos'!$F$18)-($J319*'01_Supuestos'!I32)-(IF('01_Supuestos'!I30=MAX('01_Supuestos'!$C$30:$M$30),'01_Supuestos'!$F$19,0))-(MAX(0,(((('01_Supuestos'!I31*$I319)*'01_Supuestos'!$F$11*($H319-'01_Supuestos'!$F$9))-((('01_Supuestos'!I31*$I319)*'01_Supuestos'!$F$11*($H319-'01_Supuestos'!$F$9))*'01_Supuestos'!$F$12)-(('01_Supuestos'!I31*$I319)*'01_Supuestos'!$F$11*$K319)-(IF(('01_Supuestos'!I31*$I319)&gt;0,'01_Supuestos'!$F$15,0)))-($J319*'01_Supuestos'!I33)))*'01_Supuestos'!$F$16)</f>
        <v/>
      </c>
      <c r="AA319" s="109">
        <f>((('01_Supuestos'!J31*$I319)*'01_Supuestos'!$F$11*($H319-'01_Supuestos'!$F$9))-((('01_Supuestos'!J31*$I319)*'01_Supuestos'!$F$11*($H319-'01_Supuestos'!$F$9))*'01_Supuestos'!$F$12)-(('01_Supuestos'!J31*$I319)*'01_Supuestos'!$F$11*$K319)-(IF(('01_Supuestos'!J31*$I319)&gt;0,'01_Supuestos'!$F$15,0)))-((('01_Supuestos'!J31*$I319)*'01_Supuestos'!$F$11*($H319-'01_Supuestos'!$F$9))*'01_Supuestos'!$F$18)-($J319*'01_Supuestos'!J32)-(IF('01_Supuestos'!J30=MAX('01_Supuestos'!$C$30:$M$30),'01_Supuestos'!$F$19,0))-(MAX(0,(((('01_Supuestos'!J31*$I319)*'01_Supuestos'!$F$11*($H319-'01_Supuestos'!$F$9))-((('01_Supuestos'!J31*$I319)*'01_Supuestos'!$F$11*($H319-'01_Supuestos'!$F$9))*'01_Supuestos'!$F$12)-(('01_Supuestos'!J31*$I319)*'01_Supuestos'!$F$11*$K319)-(IF(('01_Supuestos'!J31*$I319)&gt;0,'01_Supuestos'!$F$15,0)))-($J319*'01_Supuestos'!J33)))*'01_Supuestos'!$F$16)</f>
        <v/>
      </c>
      <c r="AB319" s="109">
        <f>((('01_Supuestos'!K31*$I319)*'01_Supuestos'!$F$11*($H319-'01_Supuestos'!$F$9))-((('01_Supuestos'!K31*$I319)*'01_Supuestos'!$F$11*($H319-'01_Supuestos'!$F$9))*'01_Supuestos'!$F$12)-(('01_Supuestos'!K31*$I319)*'01_Supuestos'!$F$11*$K319)-(IF(('01_Supuestos'!K31*$I319)&gt;0,'01_Supuestos'!$F$15,0)))-((('01_Supuestos'!K31*$I319)*'01_Supuestos'!$F$11*($H319-'01_Supuestos'!$F$9))*'01_Supuestos'!$F$18)-($J319*'01_Supuestos'!K32)-(IF('01_Supuestos'!K30=MAX('01_Supuestos'!$C$30:$M$30),'01_Supuestos'!$F$19,0))-(MAX(0,(((('01_Supuestos'!K31*$I319)*'01_Supuestos'!$F$11*($H319-'01_Supuestos'!$F$9))-((('01_Supuestos'!K31*$I319)*'01_Supuestos'!$F$11*($H319-'01_Supuestos'!$F$9))*'01_Supuestos'!$F$12)-(('01_Supuestos'!K31*$I319)*'01_Supuestos'!$F$11*$K319)-(IF(('01_Supuestos'!K31*$I319)&gt;0,'01_Supuestos'!$F$15,0)))-($J319*'01_Supuestos'!K33)))*'01_Supuestos'!$F$16)</f>
        <v/>
      </c>
      <c r="AC319" s="109">
        <f>((('01_Supuestos'!L31*$I319)*'01_Supuestos'!$F$11*($H319-'01_Supuestos'!$F$9))-((('01_Supuestos'!L31*$I319)*'01_Supuestos'!$F$11*($H319-'01_Supuestos'!$F$9))*'01_Supuestos'!$F$12)-(('01_Supuestos'!L31*$I319)*'01_Supuestos'!$F$11*$K319)-(IF(('01_Supuestos'!L31*$I319)&gt;0,'01_Supuestos'!$F$15,0)))-((('01_Supuestos'!L31*$I319)*'01_Supuestos'!$F$11*($H319-'01_Supuestos'!$F$9))*'01_Supuestos'!$F$18)-($J319*'01_Supuestos'!L32)-(IF('01_Supuestos'!L30=MAX('01_Supuestos'!$C$30:$M$30),'01_Supuestos'!$F$19,0))-(MAX(0,(((('01_Supuestos'!L31*$I319)*'01_Supuestos'!$F$11*($H319-'01_Supuestos'!$F$9))-((('01_Supuestos'!L31*$I319)*'01_Supuestos'!$F$11*($H319-'01_Supuestos'!$F$9))*'01_Supuestos'!$F$12)-(('01_Supuestos'!L31*$I319)*'01_Supuestos'!$F$11*$K319)-(IF(('01_Supuestos'!L31*$I319)&gt;0,'01_Supuestos'!$F$15,0)))-($J319*'01_Supuestos'!L33)))*'01_Supuestos'!$F$16)</f>
        <v/>
      </c>
      <c r="AD319" s="109">
        <f>((('01_Supuestos'!M31*$I319)*'01_Supuestos'!$F$11*($H319-'01_Supuestos'!$F$9))-((('01_Supuestos'!M31*$I319)*'01_Supuestos'!$F$11*($H319-'01_Supuestos'!$F$9))*'01_Supuestos'!$F$12)-(('01_Supuestos'!M31*$I319)*'01_Supuestos'!$F$11*$K319)-(IF(('01_Supuestos'!M31*$I319)&gt;0,'01_Supuestos'!$F$15,0)))-((('01_Supuestos'!M31*$I319)*'01_Supuestos'!$F$11*($H319-'01_Supuestos'!$F$9))*'01_Supuestos'!$F$18)-($J319*'01_Supuestos'!M32)-(IF('01_Supuestos'!M30=MAX('01_Supuestos'!$C$30:$M$30),'01_Supuestos'!$F$19,0))-(MAX(0,(((('01_Supuestos'!M31*$I319)*'01_Supuestos'!$F$11*($H319-'01_Supuestos'!$F$9))-((('01_Supuestos'!M31*$I319)*'01_Supuestos'!$F$11*($H319-'01_Supuestos'!$F$9))*'01_Supuestos'!$F$12)-(('01_Supuestos'!M31*$I319)*'01_Supuestos'!$F$11*$K319)-(IF(('01_Supuestos'!M31*$I319)&gt;0,'01_Supuestos'!$F$15,0)))-($J319*'01_Supuestos'!M33)))*'01_Supuestos'!$F$16)</f>
        <v/>
      </c>
      <c r="AE319" s="109">
        <f>0</f>
        <v/>
      </c>
      <c r="AF319" s="109">
        <f>IF(S319&gt;R319,"Appraisal+Decision",IF(S319&lt;R319,"Develop Now","Indiferente"))</f>
        <v/>
      </c>
    </row>
    <row r="320">
      <c r="A320" t="n">
        <v>290</v>
      </c>
      <c r="B320" s="53">
        <f>RAND()</f>
        <v/>
      </c>
      <c r="C320" s="53">
        <f>RAND()</f>
        <v/>
      </c>
      <c r="D320" s="53">
        <f>RAND()</f>
        <v/>
      </c>
      <c r="E320" s="53">
        <f>RAND()</f>
        <v/>
      </c>
      <c r="F320" s="53">
        <f>RAND()</f>
        <v/>
      </c>
      <c r="G320" s="53">
        <f>RAND()</f>
        <v/>
      </c>
      <c r="H320" s="109">
        <f>IF(B320&lt;($B$11-$B$10)/($B$12-$B$10), $B$10+SQRT(B320*($B$11-$B$10)*($B$12-$B$10)), $B$12-SQRT((1-B320)*($B$12-$B$11)*($B$12-$B$10)))</f>
        <v/>
      </c>
      <c r="I320" s="53">
        <f>MAX(0.1,NORMINV(C320,$B$13,$B$14))</f>
        <v/>
      </c>
      <c r="J320" s="109">
        <f>'01_Supuestos'!$F$13*MAX(0.65,NORMINV(D320,1,$B$15))</f>
        <v/>
      </c>
      <c r="K320" s="109">
        <f>'01_Supuestos'!$F$14*MAX(0.6,NORMINV(E320,1,$B$16))</f>
        <v/>
      </c>
      <c r="L320" s="109">
        <f>--(F320&lt;=$B$5)</f>
        <v/>
      </c>
      <c r="M320" s="109">
        <f>IF(L320=1, IF(G320&lt;=$B$6, "+", "-"), IF(G320&lt;=(1-$B$7), "+", "-"))</f>
        <v/>
      </c>
      <c r="N320" s="110">
        <f>IF(M320="+",'05_Bayes_Arbol'!$B$16,'05_Bayes_Arbol'!$B$17)</f>
        <v/>
      </c>
      <c r="O320" s="109">
        <f>SUMPRODUCT(T320:AD320,'01_Supuestos'!$C$34:$M$34)</f>
        <v/>
      </c>
      <c r="P320" s="109">
        <f>N320*O320 + (1-N320)*$B$9</f>
        <v/>
      </c>
      <c r="Q320" s="109">
        <f>--(P320&gt;0)</f>
        <v/>
      </c>
      <c r="R320" s="109">
        <f>IF(L320=1,O320,$B$9)</f>
        <v/>
      </c>
      <c r="S320" s="109">
        <f>-$B$8 + IF(Q320=1, IF(L320=1,O320,$B$9), 0)</f>
        <v/>
      </c>
      <c r="T320" s="109">
        <f>((('01_Supuestos'!C31*$I320)*'01_Supuestos'!$F$11*($H320-'01_Supuestos'!$F$9))-((('01_Supuestos'!C31*$I320)*'01_Supuestos'!$F$11*($H320-'01_Supuestos'!$F$9))*'01_Supuestos'!$F$12)-(('01_Supuestos'!C31*$I320)*'01_Supuestos'!$F$11*$K320)-(IF(('01_Supuestos'!C31*$I320)&gt;0,'01_Supuestos'!$F$15,0)))-((('01_Supuestos'!C31*$I320)*'01_Supuestos'!$F$11*($H320-'01_Supuestos'!$F$9))*'01_Supuestos'!$F$18)-($J320*'01_Supuestos'!C32)-(IF('01_Supuestos'!C30=MAX('01_Supuestos'!$C$30:$M$30),'01_Supuestos'!$F$19,0))-(MAX(0,(((('01_Supuestos'!C31*$I320)*'01_Supuestos'!$F$11*($H320-'01_Supuestos'!$F$9))-((('01_Supuestos'!C31*$I320)*'01_Supuestos'!$F$11*($H320-'01_Supuestos'!$F$9))*'01_Supuestos'!$F$12)-(('01_Supuestos'!C31*$I320)*'01_Supuestos'!$F$11*$K320)-(IF(('01_Supuestos'!C31*$I320)&gt;0,'01_Supuestos'!$F$15,0)))-($J320*'01_Supuestos'!C33)))*'01_Supuestos'!$F$16)</f>
        <v/>
      </c>
      <c r="U320" s="109">
        <f>((('01_Supuestos'!D31*$I320)*'01_Supuestos'!$F$11*($H320-'01_Supuestos'!$F$9))-((('01_Supuestos'!D31*$I320)*'01_Supuestos'!$F$11*($H320-'01_Supuestos'!$F$9))*'01_Supuestos'!$F$12)-(('01_Supuestos'!D31*$I320)*'01_Supuestos'!$F$11*$K320)-(IF(('01_Supuestos'!D31*$I320)&gt;0,'01_Supuestos'!$F$15,0)))-((('01_Supuestos'!D31*$I320)*'01_Supuestos'!$F$11*($H320-'01_Supuestos'!$F$9))*'01_Supuestos'!$F$18)-($J320*'01_Supuestos'!D32)-(IF('01_Supuestos'!D30=MAX('01_Supuestos'!$C$30:$M$30),'01_Supuestos'!$F$19,0))-(MAX(0,(((('01_Supuestos'!D31*$I320)*'01_Supuestos'!$F$11*($H320-'01_Supuestos'!$F$9))-((('01_Supuestos'!D31*$I320)*'01_Supuestos'!$F$11*($H320-'01_Supuestos'!$F$9))*'01_Supuestos'!$F$12)-(('01_Supuestos'!D31*$I320)*'01_Supuestos'!$F$11*$K320)-(IF(('01_Supuestos'!D31*$I320)&gt;0,'01_Supuestos'!$F$15,0)))-($J320*'01_Supuestos'!D33)))*'01_Supuestos'!$F$16)</f>
        <v/>
      </c>
      <c r="V320" s="109">
        <f>((('01_Supuestos'!E31*$I320)*'01_Supuestos'!$F$11*($H320-'01_Supuestos'!$F$9))-((('01_Supuestos'!E31*$I320)*'01_Supuestos'!$F$11*($H320-'01_Supuestos'!$F$9))*'01_Supuestos'!$F$12)-(('01_Supuestos'!E31*$I320)*'01_Supuestos'!$F$11*$K320)-(IF(('01_Supuestos'!E31*$I320)&gt;0,'01_Supuestos'!$F$15,0)))-((('01_Supuestos'!E31*$I320)*'01_Supuestos'!$F$11*($H320-'01_Supuestos'!$F$9))*'01_Supuestos'!$F$18)-($J320*'01_Supuestos'!E32)-(IF('01_Supuestos'!E30=MAX('01_Supuestos'!$C$30:$M$30),'01_Supuestos'!$F$19,0))-(MAX(0,(((('01_Supuestos'!E31*$I320)*'01_Supuestos'!$F$11*($H320-'01_Supuestos'!$F$9))-((('01_Supuestos'!E31*$I320)*'01_Supuestos'!$F$11*($H320-'01_Supuestos'!$F$9))*'01_Supuestos'!$F$12)-(('01_Supuestos'!E31*$I320)*'01_Supuestos'!$F$11*$K320)-(IF(('01_Supuestos'!E31*$I320)&gt;0,'01_Supuestos'!$F$15,0)))-($J320*'01_Supuestos'!E33)))*'01_Supuestos'!$F$16)</f>
        <v/>
      </c>
      <c r="W320" s="109">
        <f>((('01_Supuestos'!F31*$I320)*'01_Supuestos'!$F$11*($H320-'01_Supuestos'!$F$9))-((('01_Supuestos'!F31*$I320)*'01_Supuestos'!$F$11*($H320-'01_Supuestos'!$F$9))*'01_Supuestos'!$F$12)-(('01_Supuestos'!F31*$I320)*'01_Supuestos'!$F$11*$K320)-(IF(('01_Supuestos'!F31*$I320)&gt;0,'01_Supuestos'!$F$15,0)))-((('01_Supuestos'!F31*$I320)*'01_Supuestos'!$F$11*($H320-'01_Supuestos'!$F$9))*'01_Supuestos'!$F$18)-($J320*'01_Supuestos'!F32)-(IF('01_Supuestos'!F30=MAX('01_Supuestos'!$C$30:$M$30),'01_Supuestos'!$F$19,0))-(MAX(0,(((('01_Supuestos'!F31*$I320)*'01_Supuestos'!$F$11*($H320-'01_Supuestos'!$F$9))-((('01_Supuestos'!F31*$I320)*'01_Supuestos'!$F$11*($H320-'01_Supuestos'!$F$9))*'01_Supuestos'!$F$12)-(('01_Supuestos'!F31*$I320)*'01_Supuestos'!$F$11*$K320)-(IF(('01_Supuestos'!F31*$I320)&gt;0,'01_Supuestos'!$F$15,0)))-($J320*'01_Supuestos'!F33)))*'01_Supuestos'!$F$16)</f>
        <v/>
      </c>
      <c r="X320" s="109">
        <f>((('01_Supuestos'!G31*$I320)*'01_Supuestos'!$F$11*($H320-'01_Supuestos'!$F$9))-((('01_Supuestos'!G31*$I320)*'01_Supuestos'!$F$11*($H320-'01_Supuestos'!$F$9))*'01_Supuestos'!$F$12)-(('01_Supuestos'!G31*$I320)*'01_Supuestos'!$F$11*$K320)-(IF(('01_Supuestos'!G31*$I320)&gt;0,'01_Supuestos'!$F$15,0)))-((('01_Supuestos'!G31*$I320)*'01_Supuestos'!$F$11*($H320-'01_Supuestos'!$F$9))*'01_Supuestos'!$F$18)-($J320*'01_Supuestos'!G32)-(IF('01_Supuestos'!G30=MAX('01_Supuestos'!$C$30:$M$30),'01_Supuestos'!$F$19,0))-(MAX(0,(((('01_Supuestos'!G31*$I320)*'01_Supuestos'!$F$11*($H320-'01_Supuestos'!$F$9))-((('01_Supuestos'!G31*$I320)*'01_Supuestos'!$F$11*($H320-'01_Supuestos'!$F$9))*'01_Supuestos'!$F$12)-(('01_Supuestos'!G31*$I320)*'01_Supuestos'!$F$11*$K320)-(IF(('01_Supuestos'!G31*$I320)&gt;0,'01_Supuestos'!$F$15,0)))-($J320*'01_Supuestos'!G33)))*'01_Supuestos'!$F$16)</f>
        <v/>
      </c>
      <c r="Y320" s="109">
        <f>((('01_Supuestos'!H31*$I320)*'01_Supuestos'!$F$11*($H320-'01_Supuestos'!$F$9))-((('01_Supuestos'!H31*$I320)*'01_Supuestos'!$F$11*($H320-'01_Supuestos'!$F$9))*'01_Supuestos'!$F$12)-(('01_Supuestos'!H31*$I320)*'01_Supuestos'!$F$11*$K320)-(IF(('01_Supuestos'!H31*$I320)&gt;0,'01_Supuestos'!$F$15,0)))-((('01_Supuestos'!H31*$I320)*'01_Supuestos'!$F$11*($H320-'01_Supuestos'!$F$9))*'01_Supuestos'!$F$18)-($J320*'01_Supuestos'!H32)-(IF('01_Supuestos'!H30=MAX('01_Supuestos'!$C$30:$M$30),'01_Supuestos'!$F$19,0))-(MAX(0,(((('01_Supuestos'!H31*$I320)*'01_Supuestos'!$F$11*($H320-'01_Supuestos'!$F$9))-((('01_Supuestos'!H31*$I320)*'01_Supuestos'!$F$11*($H320-'01_Supuestos'!$F$9))*'01_Supuestos'!$F$12)-(('01_Supuestos'!H31*$I320)*'01_Supuestos'!$F$11*$K320)-(IF(('01_Supuestos'!H31*$I320)&gt;0,'01_Supuestos'!$F$15,0)))-($J320*'01_Supuestos'!H33)))*'01_Supuestos'!$F$16)</f>
        <v/>
      </c>
      <c r="Z320" s="109">
        <f>((('01_Supuestos'!I31*$I320)*'01_Supuestos'!$F$11*($H320-'01_Supuestos'!$F$9))-((('01_Supuestos'!I31*$I320)*'01_Supuestos'!$F$11*($H320-'01_Supuestos'!$F$9))*'01_Supuestos'!$F$12)-(('01_Supuestos'!I31*$I320)*'01_Supuestos'!$F$11*$K320)-(IF(('01_Supuestos'!I31*$I320)&gt;0,'01_Supuestos'!$F$15,0)))-((('01_Supuestos'!I31*$I320)*'01_Supuestos'!$F$11*($H320-'01_Supuestos'!$F$9))*'01_Supuestos'!$F$18)-($J320*'01_Supuestos'!I32)-(IF('01_Supuestos'!I30=MAX('01_Supuestos'!$C$30:$M$30),'01_Supuestos'!$F$19,0))-(MAX(0,(((('01_Supuestos'!I31*$I320)*'01_Supuestos'!$F$11*($H320-'01_Supuestos'!$F$9))-((('01_Supuestos'!I31*$I320)*'01_Supuestos'!$F$11*($H320-'01_Supuestos'!$F$9))*'01_Supuestos'!$F$12)-(('01_Supuestos'!I31*$I320)*'01_Supuestos'!$F$11*$K320)-(IF(('01_Supuestos'!I31*$I320)&gt;0,'01_Supuestos'!$F$15,0)))-($J320*'01_Supuestos'!I33)))*'01_Supuestos'!$F$16)</f>
        <v/>
      </c>
      <c r="AA320" s="109">
        <f>((('01_Supuestos'!J31*$I320)*'01_Supuestos'!$F$11*($H320-'01_Supuestos'!$F$9))-((('01_Supuestos'!J31*$I320)*'01_Supuestos'!$F$11*($H320-'01_Supuestos'!$F$9))*'01_Supuestos'!$F$12)-(('01_Supuestos'!J31*$I320)*'01_Supuestos'!$F$11*$K320)-(IF(('01_Supuestos'!J31*$I320)&gt;0,'01_Supuestos'!$F$15,0)))-((('01_Supuestos'!J31*$I320)*'01_Supuestos'!$F$11*($H320-'01_Supuestos'!$F$9))*'01_Supuestos'!$F$18)-($J320*'01_Supuestos'!J32)-(IF('01_Supuestos'!J30=MAX('01_Supuestos'!$C$30:$M$30),'01_Supuestos'!$F$19,0))-(MAX(0,(((('01_Supuestos'!J31*$I320)*'01_Supuestos'!$F$11*($H320-'01_Supuestos'!$F$9))-((('01_Supuestos'!J31*$I320)*'01_Supuestos'!$F$11*($H320-'01_Supuestos'!$F$9))*'01_Supuestos'!$F$12)-(('01_Supuestos'!J31*$I320)*'01_Supuestos'!$F$11*$K320)-(IF(('01_Supuestos'!J31*$I320)&gt;0,'01_Supuestos'!$F$15,0)))-($J320*'01_Supuestos'!J33)))*'01_Supuestos'!$F$16)</f>
        <v/>
      </c>
      <c r="AB320" s="109">
        <f>((('01_Supuestos'!K31*$I320)*'01_Supuestos'!$F$11*($H320-'01_Supuestos'!$F$9))-((('01_Supuestos'!K31*$I320)*'01_Supuestos'!$F$11*($H320-'01_Supuestos'!$F$9))*'01_Supuestos'!$F$12)-(('01_Supuestos'!K31*$I320)*'01_Supuestos'!$F$11*$K320)-(IF(('01_Supuestos'!K31*$I320)&gt;0,'01_Supuestos'!$F$15,0)))-((('01_Supuestos'!K31*$I320)*'01_Supuestos'!$F$11*($H320-'01_Supuestos'!$F$9))*'01_Supuestos'!$F$18)-($J320*'01_Supuestos'!K32)-(IF('01_Supuestos'!K30=MAX('01_Supuestos'!$C$30:$M$30),'01_Supuestos'!$F$19,0))-(MAX(0,(((('01_Supuestos'!K31*$I320)*'01_Supuestos'!$F$11*($H320-'01_Supuestos'!$F$9))-((('01_Supuestos'!K31*$I320)*'01_Supuestos'!$F$11*($H320-'01_Supuestos'!$F$9))*'01_Supuestos'!$F$12)-(('01_Supuestos'!K31*$I320)*'01_Supuestos'!$F$11*$K320)-(IF(('01_Supuestos'!K31*$I320)&gt;0,'01_Supuestos'!$F$15,0)))-($J320*'01_Supuestos'!K33)))*'01_Supuestos'!$F$16)</f>
        <v/>
      </c>
      <c r="AC320" s="109">
        <f>((('01_Supuestos'!L31*$I320)*'01_Supuestos'!$F$11*($H320-'01_Supuestos'!$F$9))-((('01_Supuestos'!L31*$I320)*'01_Supuestos'!$F$11*($H320-'01_Supuestos'!$F$9))*'01_Supuestos'!$F$12)-(('01_Supuestos'!L31*$I320)*'01_Supuestos'!$F$11*$K320)-(IF(('01_Supuestos'!L31*$I320)&gt;0,'01_Supuestos'!$F$15,0)))-((('01_Supuestos'!L31*$I320)*'01_Supuestos'!$F$11*($H320-'01_Supuestos'!$F$9))*'01_Supuestos'!$F$18)-($J320*'01_Supuestos'!L32)-(IF('01_Supuestos'!L30=MAX('01_Supuestos'!$C$30:$M$30),'01_Supuestos'!$F$19,0))-(MAX(0,(((('01_Supuestos'!L31*$I320)*'01_Supuestos'!$F$11*($H320-'01_Supuestos'!$F$9))-((('01_Supuestos'!L31*$I320)*'01_Supuestos'!$F$11*($H320-'01_Supuestos'!$F$9))*'01_Supuestos'!$F$12)-(('01_Supuestos'!L31*$I320)*'01_Supuestos'!$F$11*$K320)-(IF(('01_Supuestos'!L31*$I320)&gt;0,'01_Supuestos'!$F$15,0)))-($J320*'01_Supuestos'!L33)))*'01_Supuestos'!$F$16)</f>
        <v/>
      </c>
      <c r="AD320" s="109">
        <f>((('01_Supuestos'!M31*$I320)*'01_Supuestos'!$F$11*($H320-'01_Supuestos'!$F$9))-((('01_Supuestos'!M31*$I320)*'01_Supuestos'!$F$11*($H320-'01_Supuestos'!$F$9))*'01_Supuestos'!$F$12)-(('01_Supuestos'!M31*$I320)*'01_Supuestos'!$F$11*$K320)-(IF(('01_Supuestos'!M31*$I320)&gt;0,'01_Supuestos'!$F$15,0)))-((('01_Supuestos'!M31*$I320)*'01_Supuestos'!$F$11*($H320-'01_Supuestos'!$F$9))*'01_Supuestos'!$F$18)-($J320*'01_Supuestos'!M32)-(IF('01_Supuestos'!M30=MAX('01_Supuestos'!$C$30:$M$30),'01_Supuestos'!$F$19,0))-(MAX(0,(((('01_Supuestos'!M31*$I320)*'01_Supuestos'!$F$11*($H320-'01_Supuestos'!$F$9))-((('01_Supuestos'!M31*$I320)*'01_Supuestos'!$F$11*($H320-'01_Supuestos'!$F$9))*'01_Supuestos'!$F$12)-(('01_Supuestos'!M31*$I320)*'01_Supuestos'!$F$11*$K320)-(IF(('01_Supuestos'!M31*$I320)&gt;0,'01_Supuestos'!$F$15,0)))-($J320*'01_Supuestos'!M33)))*'01_Supuestos'!$F$16)</f>
        <v/>
      </c>
      <c r="AE320" s="109">
        <f>0</f>
        <v/>
      </c>
      <c r="AF320" s="109">
        <f>IF(S320&gt;R320,"Appraisal+Decision",IF(S320&lt;R320,"Develop Now","Indiferente"))</f>
        <v/>
      </c>
    </row>
    <row r="321">
      <c r="A321" t="n">
        <v>291</v>
      </c>
      <c r="B321" s="53">
        <f>RAND()</f>
        <v/>
      </c>
      <c r="C321" s="53">
        <f>RAND()</f>
        <v/>
      </c>
      <c r="D321" s="53">
        <f>RAND()</f>
        <v/>
      </c>
      <c r="E321" s="53">
        <f>RAND()</f>
        <v/>
      </c>
      <c r="F321" s="53">
        <f>RAND()</f>
        <v/>
      </c>
      <c r="G321" s="53">
        <f>RAND()</f>
        <v/>
      </c>
      <c r="H321" s="109">
        <f>IF(B321&lt;($B$11-$B$10)/($B$12-$B$10), $B$10+SQRT(B321*($B$11-$B$10)*($B$12-$B$10)), $B$12-SQRT((1-B321)*($B$12-$B$11)*($B$12-$B$10)))</f>
        <v/>
      </c>
      <c r="I321" s="53">
        <f>MAX(0.1,NORMINV(C321,$B$13,$B$14))</f>
        <v/>
      </c>
      <c r="J321" s="109">
        <f>'01_Supuestos'!$F$13*MAX(0.65,NORMINV(D321,1,$B$15))</f>
        <v/>
      </c>
      <c r="K321" s="109">
        <f>'01_Supuestos'!$F$14*MAX(0.6,NORMINV(E321,1,$B$16))</f>
        <v/>
      </c>
      <c r="L321" s="109">
        <f>--(F321&lt;=$B$5)</f>
        <v/>
      </c>
      <c r="M321" s="109">
        <f>IF(L321=1, IF(G321&lt;=$B$6, "+", "-"), IF(G321&lt;=(1-$B$7), "+", "-"))</f>
        <v/>
      </c>
      <c r="N321" s="110">
        <f>IF(M321="+",'05_Bayes_Arbol'!$B$16,'05_Bayes_Arbol'!$B$17)</f>
        <v/>
      </c>
      <c r="O321" s="109">
        <f>SUMPRODUCT(T321:AD321,'01_Supuestos'!$C$34:$M$34)</f>
        <v/>
      </c>
      <c r="P321" s="109">
        <f>N321*O321 + (1-N321)*$B$9</f>
        <v/>
      </c>
      <c r="Q321" s="109">
        <f>--(P321&gt;0)</f>
        <v/>
      </c>
      <c r="R321" s="109">
        <f>IF(L321=1,O321,$B$9)</f>
        <v/>
      </c>
      <c r="S321" s="109">
        <f>-$B$8 + IF(Q321=1, IF(L321=1,O321,$B$9), 0)</f>
        <v/>
      </c>
      <c r="T321" s="109">
        <f>((('01_Supuestos'!C31*$I321)*'01_Supuestos'!$F$11*($H321-'01_Supuestos'!$F$9))-((('01_Supuestos'!C31*$I321)*'01_Supuestos'!$F$11*($H321-'01_Supuestos'!$F$9))*'01_Supuestos'!$F$12)-(('01_Supuestos'!C31*$I321)*'01_Supuestos'!$F$11*$K321)-(IF(('01_Supuestos'!C31*$I321)&gt;0,'01_Supuestos'!$F$15,0)))-((('01_Supuestos'!C31*$I321)*'01_Supuestos'!$F$11*($H321-'01_Supuestos'!$F$9))*'01_Supuestos'!$F$18)-($J321*'01_Supuestos'!C32)-(IF('01_Supuestos'!C30=MAX('01_Supuestos'!$C$30:$M$30),'01_Supuestos'!$F$19,0))-(MAX(0,(((('01_Supuestos'!C31*$I321)*'01_Supuestos'!$F$11*($H321-'01_Supuestos'!$F$9))-((('01_Supuestos'!C31*$I321)*'01_Supuestos'!$F$11*($H321-'01_Supuestos'!$F$9))*'01_Supuestos'!$F$12)-(('01_Supuestos'!C31*$I321)*'01_Supuestos'!$F$11*$K321)-(IF(('01_Supuestos'!C31*$I321)&gt;0,'01_Supuestos'!$F$15,0)))-($J321*'01_Supuestos'!C33)))*'01_Supuestos'!$F$16)</f>
        <v/>
      </c>
      <c r="U321" s="109">
        <f>((('01_Supuestos'!D31*$I321)*'01_Supuestos'!$F$11*($H321-'01_Supuestos'!$F$9))-((('01_Supuestos'!D31*$I321)*'01_Supuestos'!$F$11*($H321-'01_Supuestos'!$F$9))*'01_Supuestos'!$F$12)-(('01_Supuestos'!D31*$I321)*'01_Supuestos'!$F$11*$K321)-(IF(('01_Supuestos'!D31*$I321)&gt;0,'01_Supuestos'!$F$15,0)))-((('01_Supuestos'!D31*$I321)*'01_Supuestos'!$F$11*($H321-'01_Supuestos'!$F$9))*'01_Supuestos'!$F$18)-($J321*'01_Supuestos'!D32)-(IF('01_Supuestos'!D30=MAX('01_Supuestos'!$C$30:$M$30),'01_Supuestos'!$F$19,0))-(MAX(0,(((('01_Supuestos'!D31*$I321)*'01_Supuestos'!$F$11*($H321-'01_Supuestos'!$F$9))-((('01_Supuestos'!D31*$I321)*'01_Supuestos'!$F$11*($H321-'01_Supuestos'!$F$9))*'01_Supuestos'!$F$12)-(('01_Supuestos'!D31*$I321)*'01_Supuestos'!$F$11*$K321)-(IF(('01_Supuestos'!D31*$I321)&gt;0,'01_Supuestos'!$F$15,0)))-($J321*'01_Supuestos'!D33)))*'01_Supuestos'!$F$16)</f>
        <v/>
      </c>
      <c r="V321" s="109">
        <f>((('01_Supuestos'!E31*$I321)*'01_Supuestos'!$F$11*($H321-'01_Supuestos'!$F$9))-((('01_Supuestos'!E31*$I321)*'01_Supuestos'!$F$11*($H321-'01_Supuestos'!$F$9))*'01_Supuestos'!$F$12)-(('01_Supuestos'!E31*$I321)*'01_Supuestos'!$F$11*$K321)-(IF(('01_Supuestos'!E31*$I321)&gt;0,'01_Supuestos'!$F$15,0)))-((('01_Supuestos'!E31*$I321)*'01_Supuestos'!$F$11*($H321-'01_Supuestos'!$F$9))*'01_Supuestos'!$F$18)-($J321*'01_Supuestos'!E32)-(IF('01_Supuestos'!E30=MAX('01_Supuestos'!$C$30:$M$30),'01_Supuestos'!$F$19,0))-(MAX(0,(((('01_Supuestos'!E31*$I321)*'01_Supuestos'!$F$11*($H321-'01_Supuestos'!$F$9))-((('01_Supuestos'!E31*$I321)*'01_Supuestos'!$F$11*($H321-'01_Supuestos'!$F$9))*'01_Supuestos'!$F$12)-(('01_Supuestos'!E31*$I321)*'01_Supuestos'!$F$11*$K321)-(IF(('01_Supuestos'!E31*$I321)&gt;0,'01_Supuestos'!$F$15,0)))-($J321*'01_Supuestos'!E33)))*'01_Supuestos'!$F$16)</f>
        <v/>
      </c>
      <c r="W321" s="109">
        <f>((('01_Supuestos'!F31*$I321)*'01_Supuestos'!$F$11*($H321-'01_Supuestos'!$F$9))-((('01_Supuestos'!F31*$I321)*'01_Supuestos'!$F$11*($H321-'01_Supuestos'!$F$9))*'01_Supuestos'!$F$12)-(('01_Supuestos'!F31*$I321)*'01_Supuestos'!$F$11*$K321)-(IF(('01_Supuestos'!F31*$I321)&gt;0,'01_Supuestos'!$F$15,0)))-((('01_Supuestos'!F31*$I321)*'01_Supuestos'!$F$11*($H321-'01_Supuestos'!$F$9))*'01_Supuestos'!$F$18)-($J321*'01_Supuestos'!F32)-(IF('01_Supuestos'!F30=MAX('01_Supuestos'!$C$30:$M$30),'01_Supuestos'!$F$19,0))-(MAX(0,(((('01_Supuestos'!F31*$I321)*'01_Supuestos'!$F$11*($H321-'01_Supuestos'!$F$9))-((('01_Supuestos'!F31*$I321)*'01_Supuestos'!$F$11*($H321-'01_Supuestos'!$F$9))*'01_Supuestos'!$F$12)-(('01_Supuestos'!F31*$I321)*'01_Supuestos'!$F$11*$K321)-(IF(('01_Supuestos'!F31*$I321)&gt;0,'01_Supuestos'!$F$15,0)))-($J321*'01_Supuestos'!F33)))*'01_Supuestos'!$F$16)</f>
        <v/>
      </c>
      <c r="X321" s="109">
        <f>((('01_Supuestos'!G31*$I321)*'01_Supuestos'!$F$11*($H321-'01_Supuestos'!$F$9))-((('01_Supuestos'!G31*$I321)*'01_Supuestos'!$F$11*($H321-'01_Supuestos'!$F$9))*'01_Supuestos'!$F$12)-(('01_Supuestos'!G31*$I321)*'01_Supuestos'!$F$11*$K321)-(IF(('01_Supuestos'!G31*$I321)&gt;0,'01_Supuestos'!$F$15,0)))-((('01_Supuestos'!G31*$I321)*'01_Supuestos'!$F$11*($H321-'01_Supuestos'!$F$9))*'01_Supuestos'!$F$18)-($J321*'01_Supuestos'!G32)-(IF('01_Supuestos'!G30=MAX('01_Supuestos'!$C$30:$M$30),'01_Supuestos'!$F$19,0))-(MAX(0,(((('01_Supuestos'!G31*$I321)*'01_Supuestos'!$F$11*($H321-'01_Supuestos'!$F$9))-((('01_Supuestos'!G31*$I321)*'01_Supuestos'!$F$11*($H321-'01_Supuestos'!$F$9))*'01_Supuestos'!$F$12)-(('01_Supuestos'!G31*$I321)*'01_Supuestos'!$F$11*$K321)-(IF(('01_Supuestos'!G31*$I321)&gt;0,'01_Supuestos'!$F$15,0)))-($J321*'01_Supuestos'!G33)))*'01_Supuestos'!$F$16)</f>
        <v/>
      </c>
      <c r="Y321" s="109">
        <f>((('01_Supuestos'!H31*$I321)*'01_Supuestos'!$F$11*($H321-'01_Supuestos'!$F$9))-((('01_Supuestos'!H31*$I321)*'01_Supuestos'!$F$11*($H321-'01_Supuestos'!$F$9))*'01_Supuestos'!$F$12)-(('01_Supuestos'!H31*$I321)*'01_Supuestos'!$F$11*$K321)-(IF(('01_Supuestos'!H31*$I321)&gt;0,'01_Supuestos'!$F$15,0)))-((('01_Supuestos'!H31*$I321)*'01_Supuestos'!$F$11*($H321-'01_Supuestos'!$F$9))*'01_Supuestos'!$F$18)-($J321*'01_Supuestos'!H32)-(IF('01_Supuestos'!H30=MAX('01_Supuestos'!$C$30:$M$30),'01_Supuestos'!$F$19,0))-(MAX(0,(((('01_Supuestos'!H31*$I321)*'01_Supuestos'!$F$11*($H321-'01_Supuestos'!$F$9))-((('01_Supuestos'!H31*$I321)*'01_Supuestos'!$F$11*($H321-'01_Supuestos'!$F$9))*'01_Supuestos'!$F$12)-(('01_Supuestos'!H31*$I321)*'01_Supuestos'!$F$11*$K321)-(IF(('01_Supuestos'!H31*$I321)&gt;0,'01_Supuestos'!$F$15,0)))-($J321*'01_Supuestos'!H33)))*'01_Supuestos'!$F$16)</f>
        <v/>
      </c>
      <c r="Z321" s="109">
        <f>((('01_Supuestos'!I31*$I321)*'01_Supuestos'!$F$11*($H321-'01_Supuestos'!$F$9))-((('01_Supuestos'!I31*$I321)*'01_Supuestos'!$F$11*($H321-'01_Supuestos'!$F$9))*'01_Supuestos'!$F$12)-(('01_Supuestos'!I31*$I321)*'01_Supuestos'!$F$11*$K321)-(IF(('01_Supuestos'!I31*$I321)&gt;0,'01_Supuestos'!$F$15,0)))-((('01_Supuestos'!I31*$I321)*'01_Supuestos'!$F$11*($H321-'01_Supuestos'!$F$9))*'01_Supuestos'!$F$18)-($J321*'01_Supuestos'!I32)-(IF('01_Supuestos'!I30=MAX('01_Supuestos'!$C$30:$M$30),'01_Supuestos'!$F$19,0))-(MAX(0,(((('01_Supuestos'!I31*$I321)*'01_Supuestos'!$F$11*($H321-'01_Supuestos'!$F$9))-((('01_Supuestos'!I31*$I321)*'01_Supuestos'!$F$11*($H321-'01_Supuestos'!$F$9))*'01_Supuestos'!$F$12)-(('01_Supuestos'!I31*$I321)*'01_Supuestos'!$F$11*$K321)-(IF(('01_Supuestos'!I31*$I321)&gt;0,'01_Supuestos'!$F$15,0)))-($J321*'01_Supuestos'!I33)))*'01_Supuestos'!$F$16)</f>
        <v/>
      </c>
      <c r="AA321" s="109">
        <f>((('01_Supuestos'!J31*$I321)*'01_Supuestos'!$F$11*($H321-'01_Supuestos'!$F$9))-((('01_Supuestos'!J31*$I321)*'01_Supuestos'!$F$11*($H321-'01_Supuestos'!$F$9))*'01_Supuestos'!$F$12)-(('01_Supuestos'!J31*$I321)*'01_Supuestos'!$F$11*$K321)-(IF(('01_Supuestos'!J31*$I321)&gt;0,'01_Supuestos'!$F$15,0)))-((('01_Supuestos'!J31*$I321)*'01_Supuestos'!$F$11*($H321-'01_Supuestos'!$F$9))*'01_Supuestos'!$F$18)-($J321*'01_Supuestos'!J32)-(IF('01_Supuestos'!J30=MAX('01_Supuestos'!$C$30:$M$30),'01_Supuestos'!$F$19,0))-(MAX(0,(((('01_Supuestos'!J31*$I321)*'01_Supuestos'!$F$11*($H321-'01_Supuestos'!$F$9))-((('01_Supuestos'!J31*$I321)*'01_Supuestos'!$F$11*($H321-'01_Supuestos'!$F$9))*'01_Supuestos'!$F$12)-(('01_Supuestos'!J31*$I321)*'01_Supuestos'!$F$11*$K321)-(IF(('01_Supuestos'!J31*$I321)&gt;0,'01_Supuestos'!$F$15,0)))-($J321*'01_Supuestos'!J33)))*'01_Supuestos'!$F$16)</f>
        <v/>
      </c>
      <c r="AB321" s="109">
        <f>((('01_Supuestos'!K31*$I321)*'01_Supuestos'!$F$11*($H321-'01_Supuestos'!$F$9))-((('01_Supuestos'!K31*$I321)*'01_Supuestos'!$F$11*($H321-'01_Supuestos'!$F$9))*'01_Supuestos'!$F$12)-(('01_Supuestos'!K31*$I321)*'01_Supuestos'!$F$11*$K321)-(IF(('01_Supuestos'!K31*$I321)&gt;0,'01_Supuestos'!$F$15,0)))-((('01_Supuestos'!K31*$I321)*'01_Supuestos'!$F$11*($H321-'01_Supuestos'!$F$9))*'01_Supuestos'!$F$18)-($J321*'01_Supuestos'!K32)-(IF('01_Supuestos'!K30=MAX('01_Supuestos'!$C$30:$M$30),'01_Supuestos'!$F$19,0))-(MAX(0,(((('01_Supuestos'!K31*$I321)*'01_Supuestos'!$F$11*($H321-'01_Supuestos'!$F$9))-((('01_Supuestos'!K31*$I321)*'01_Supuestos'!$F$11*($H321-'01_Supuestos'!$F$9))*'01_Supuestos'!$F$12)-(('01_Supuestos'!K31*$I321)*'01_Supuestos'!$F$11*$K321)-(IF(('01_Supuestos'!K31*$I321)&gt;0,'01_Supuestos'!$F$15,0)))-($J321*'01_Supuestos'!K33)))*'01_Supuestos'!$F$16)</f>
        <v/>
      </c>
      <c r="AC321" s="109">
        <f>((('01_Supuestos'!L31*$I321)*'01_Supuestos'!$F$11*($H321-'01_Supuestos'!$F$9))-((('01_Supuestos'!L31*$I321)*'01_Supuestos'!$F$11*($H321-'01_Supuestos'!$F$9))*'01_Supuestos'!$F$12)-(('01_Supuestos'!L31*$I321)*'01_Supuestos'!$F$11*$K321)-(IF(('01_Supuestos'!L31*$I321)&gt;0,'01_Supuestos'!$F$15,0)))-((('01_Supuestos'!L31*$I321)*'01_Supuestos'!$F$11*($H321-'01_Supuestos'!$F$9))*'01_Supuestos'!$F$18)-($J321*'01_Supuestos'!L32)-(IF('01_Supuestos'!L30=MAX('01_Supuestos'!$C$30:$M$30),'01_Supuestos'!$F$19,0))-(MAX(0,(((('01_Supuestos'!L31*$I321)*'01_Supuestos'!$F$11*($H321-'01_Supuestos'!$F$9))-((('01_Supuestos'!L31*$I321)*'01_Supuestos'!$F$11*($H321-'01_Supuestos'!$F$9))*'01_Supuestos'!$F$12)-(('01_Supuestos'!L31*$I321)*'01_Supuestos'!$F$11*$K321)-(IF(('01_Supuestos'!L31*$I321)&gt;0,'01_Supuestos'!$F$15,0)))-($J321*'01_Supuestos'!L33)))*'01_Supuestos'!$F$16)</f>
        <v/>
      </c>
      <c r="AD321" s="109">
        <f>((('01_Supuestos'!M31*$I321)*'01_Supuestos'!$F$11*($H321-'01_Supuestos'!$F$9))-((('01_Supuestos'!M31*$I321)*'01_Supuestos'!$F$11*($H321-'01_Supuestos'!$F$9))*'01_Supuestos'!$F$12)-(('01_Supuestos'!M31*$I321)*'01_Supuestos'!$F$11*$K321)-(IF(('01_Supuestos'!M31*$I321)&gt;0,'01_Supuestos'!$F$15,0)))-((('01_Supuestos'!M31*$I321)*'01_Supuestos'!$F$11*($H321-'01_Supuestos'!$F$9))*'01_Supuestos'!$F$18)-($J321*'01_Supuestos'!M32)-(IF('01_Supuestos'!M30=MAX('01_Supuestos'!$C$30:$M$30),'01_Supuestos'!$F$19,0))-(MAX(0,(((('01_Supuestos'!M31*$I321)*'01_Supuestos'!$F$11*($H321-'01_Supuestos'!$F$9))-((('01_Supuestos'!M31*$I321)*'01_Supuestos'!$F$11*($H321-'01_Supuestos'!$F$9))*'01_Supuestos'!$F$12)-(('01_Supuestos'!M31*$I321)*'01_Supuestos'!$F$11*$K321)-(IF(('01_Supuestos'!M31*$I321)&gt;0,'01_Supuestos'!$F$15,0)))-($J321*'01_Supuestos'!M33)))*'01_Supuestos'!$F$16)</f>
        <v/>
      </c>
      <c r="AE321" s="109">
        <f>0</f>
        <v/>
      </c>
      <c r="AF321" s="109">
        <f>IF(S321&gt;R321,"Appraisal+Decision",IF(S321&lt;R321,"Develop Now","Indiferente"))</f>
        <v/>
      </c>
    </row>
    <row r="322">
      <c r="A322" t="n">
        <v>292</v>
      </c>
      <c r="B322" s="53">
        <f>RAND()</f>
        <v/>
      </c>
      <c r="C322" s="53">
        <f>RAND()</f>
        <v/>
      </c>
      <c r="D322" s="53">
        <f>RAND()</f>
        <v/>
      </c>
      <c r="E322" s="53">
        <f>RAND()</f>
        <v/>
      </c>
      <c r="F322" s="53">
        <f>RAND()</f>
        <v/>
      </c>
      <c r="G322" s="53">
        <f>RAND()</f>
        <v/>
      </c>
      <c r="H322" s="109">
        <f>IF(B322&lt;($B$11-$B$10)/($B$12-$B$10), $B$10+SQRT(B322*($B$11-$B$10)*($B$12-$B$10)), $B$12-SQRT((1-B322)*($B$12-$B$11)*($B$12-$B$10)))</f>
        <v/>
      </c>
      <c r="I322" s="53">
        <f>MAX(0.1,NORMINV(C322,$B$13,$B$14))</f>
        <v/>
      </c>
      <c r="J322" s="109">
        <f>'01_Supuestos'!$F$13*MAX(0.65,NORMINV(D322,1,$B$15))</f>
        <v/>
      </c>
      <c r="K322" s="109">
        <f>'01_Supuestos'!$F$14*MAX(0.6,NORMINV(E322,1,$B$16))</f>
        <v/>
      </c>
      <c r="L322" s="109">
        <f>--(F322&lt;=$B$5)</f>
        <v/>
      </c>
      <c r="M322" s="109">
        <f>IF(L322=1, IF(G322&lt;=$B$6, "+", "-"), IF(G322&lt;=(1-$B$7), "+", "-"))</f>
        <v/>
      </c>
      <c r="N322" s="110">
        <f>IF(M322="+",'05_Bayes_Arbol'!$B$16,'05_Bayes_Arbol'!$B$17)</f>
        <v/>
      </c>
      <c r="O322" s="109">
        <f>SUMPRODUCT(T322:AD322,'01_Supuestos'!$C$34:$M$34)</f>
        <v/>
      </c>
      <c r="P322" s="109">
        <f>N322*O322 + (1-N322)*$B$9</f>
        <v/>
      </c>
      <c r="Q322" s="109">
        <f>--(P322&gt;0)</f>
        <v/>
      </c>
      <c r="R322" s="109">
        <f>IF(L322=1,O322,$B$9)</f>
        <v/>
      </c>
      <c r="S322" s="109">
        <f>-$B$8 + IF(Q322=1, IF(L322=1,O322,$B$9), 0)</f>
        <v/>
      </c>
      <c r="T322" s="109">
        <f>((('01_Supuestos'!C31*$I322)*'01_Supuestos'!$F$11*($H322-'01_Supuestos'!$F$9))-((('01_Supuestos'!C31*$I322)*'01_Supuestos'!$F$11*($H322-'01_Supuestos'!$F$9))*'01_Supuestos'!$F$12)-(('01_Supuestos'!C31*$I322)*'01_Supuestos'!$F$11*$K322)-(IF(('01_Supuestos'!C31*$I322)&gt;0,'01_Supuestos'!$F$15,0)))-((('01_Supuestos'!C31*$I322)*'01_Supuestos'!$F$11*($H322-'01_Supuestos'!$F$9))*'01_Supuestos'!$F$18)-($J322*'01_Supuestos'!C32)-(IF('01_Supuestos'!C30=MAX('01_Supuestos'!$C$30:$M$30),'01_Supuestos'!$F$19,0))-(MAX(0,(((('01_Supuestos'!C31*$I322)*'01_Supuestos'!$F$11*($H322-'01_Supuestos'!$F$9))-((('01_Supuestos'!C31*$I322)*'01_Supuestos'!$F$11*($H322-'01_Supuestos'!$F$9))*'01_Supuestos'!$F$12)-(('01_Supuestos'!C31*$I322)*'01_Supuestos'!$F$11*$K322)-(IF(('01_Supuestos'!C31*$I322)&gt;0,'01_Supuestos'!$F$15,0)))-($J322*'01_Supuestos'!C33)))*'01_Supuestos'!$F$16)</f>
        <v/>
      </c>
      <c r="U322" s="109">
        <f>((('01_Supuestos'!D31*$I322)*'01_Supuestos'!$F$11*($H322-'01_Supuestos'!$F$9))-((('01_Supuestos'!D31*$I322)*'01_Supuestos'!$F$11*($H322-'01_Supuestos'!$F$9))*'01_Supuestos'!$F$12)-(('01_Supuestos'!D31*$I322)*'01_Supuestos'!$F$11*$K322)-(IF(('01_Supuestos'!D31*$I322)&gt;0,'01_Supuestos'!$F$15,0)))-((('01_Supuestos'!D31*$I322)*'01_Supuestos'!$F$11*($H322-'01_Supuestos'!$F$9))*'01_Supuestos'!$F$18)-($J322*'01_Supuestos'!D32)-(IF('01_Supuestos'!D30=MAX('01_Supuestos'!$C$30:$M$30),'01_Supuestos'!$F$19,0))-(MAX(0,(((('01_Supuestos'!D31*$I322)*'01_Supuestos'!$F$11*($H322-'01_Supuestos'!$F$9))-((('01_Supuestos'!D31*$I322)*'01_Supuestos'!$F$11*($H322-'01_Supuestos'!$F$9))*'01_Supuestos'!$F$12)-(('01_Supuestos'!D31*$I322)*'01_Supuestos'!$F$11*$K322)-(IF(('01_Supuestos'!D31*$I322)&gt;0,'01_Supuestos'!$F$15,0)))-($J322*'01_Supuestos'!D33)))*'01_Supuestos'!$F$16)</f>
        <v/>
      </c>
      <c r="V322" s="109">
        <f>((('01_Supuestos'!E31*$I322)*'01_Supuestos'!$F$11*($H322-'01_Supuestos'!$F$9))-((('01_Supuestos'!E31*$I322)*'01_Supuestos'!$F$11*($H322-'01_Supuestos'!$F$9))*'01_Supuestos'!$F$12)-(('01_Supuestos'!E31*$I322)*'01_Supuestos'!$F$11*$K322)-(IF(('01_Supuestos'!E31*$I322)&gt;0,'01_Supuestos'!$F$15,0)))-((('01_Supuestos'!E31*$I322)*'01_Supuestos'!$F$11*($H322-'01_Supuestos'!$F$9))*'01_Supuestos'!$F$18)-($J322*'01_Supuestos'!E32)-(IF('01_Supuestos'!E30=MAX('01_Supuestos'!$C$30:$M$30),'01_Supuestos'!$F$19,0))-(MAX(0,(((('01_Supuestos'!E31*$I322)*'01_Supuestos'!$F$11*($H322-'01_Supuestos'!$F$9))-((('01_Supuestos'!E31*$I322)*'01_Supuestos'!$F$11*($H322-'01_Supuestos'!$F$9))*'01_Supuestos'!$F$12)-(('01_Supuestos'!E31*$I322)*'01_Supuestos'!$F$11*$K322)-(IF(('01_Supuestos'!E31*$I322)&gt;0,'01_Supuestos'!$F$15,0)))-($J322*'01_Supuestos'!E33)))*'01_Supuestos'!$F$16)</f>
        <v/>
      </c>
      <c r="W322" s="109">
        <f>((('01_Supuestos'!F31*$I322)*'01_Supuestos'!$F$11*($H322-'01_Supuestos'!$F$9))-((('01_Supuestos'!F31*$I322)*'01_Supuestos'!$F$11*($H322-'01_Supuestos'!$F$9))*'01_Supuestos'!$F$12)-(('01_Supuestos'!F31*$I322)*'01_Supuestos'!$F$11*$K322)-(IF(('01_Supuestos'!F31*$I322)&gt;0,'01_Supuestos'!$F$15,0)))-((('01_Supuestos'!F31*$I322)*'01_Supuestos'!$F$11*($H322-'01_Supuestos'!$F$9))*'01_Supuestos'!$F$18)-($J322*'01_Supuestos'!F32)-(IF('01_Supuestos'!F30=MAX('01_Supuestos'!$C$30:$M$30),'01_Supuestos'!$F$19,0))-(MAX(0,(((('01_Supuestos'!F31*$I322)*'01_Supuestos'!$F$11*($H322-'01_Supuestos'!$F$9))-((('01_Supuestos'!F31*$I322)*'01_Supuestos'!$F$11*($H322-'01_Supuestos'!$F$9))*'01_Supuestos'!$F$12)-(('01_Supuestos'!F31*$I322)*'01_Supuestos'!$F$11*$K322)-(IF(('01_Supuestos'!F31*$I322)&gt;0,'01_Supuestos'!$F$15,0)))-($J322*'01_Supuestos'!F33)))*'01_Supuestos'!$F$16)</f>
        <v/>
      </c>
      <c r="X322" s="109">
        <f>((('01_Supuestos'!G31*$I322)*'01_Supuestos'!$F$11*($H322-'01_Supuestos'!$F$9))-((('01_Supuestos'!G31*$I322)*'01_Supuestos'!$F$11*($H322-'01_Supuestos'!$F$9))*'01_Supuestos'!$F$12)-(('01_Supuestos'!G31*$I322)*'01_Supuestos'!$F$11*$K322)-(IF(('01_Supuestos'!G31*$I322)&gt;0,'01_Supuestos'!$F$15,0)))-((('01_Supuestos'!G31*$I322)*'01_Supuestos'!$F$11*($H322-'01_Supuestos'!$F$9))*'01_Supuestos'!$F$18)-($J322*'01_Supuestos'!G32)-(IF('01_Supuestos'!G30=MAX('01_Supuestos'!$C$30:$M$30),'01_Supuestos'!$F$19,0))-(MAX(0,(((('01_Supuestos'!G31*$I322)*'01_Supuestos'!$F$11*($H322-'01_Supuestos'!$F$9))-((('01_Supuestos'!G31*$I322)*'01_Supuestos'!$F$11*($H322-'01_Supuestos'!$F$9))*'01_Supuestos'!$F$12)-(('01_Supuestos'!G31*$I322)*'01_Supuestos'!$F$11*$K322)-(IF(('01_Supuestos'!G31*$I322)&gt;0,'01_Supuestos'!$F$15,0)))-($J322*'01_Supuestos'!G33)))*'01_Supuestos'!$F$16)</f>
        <v/>
      </c>
      <c r="Y322" s="109">
        <f>((('01_Supuestos'!H31*$I322)*'01_Supuestos'!$F$11*($H322-'01_Supuestos'!$F$9))-((('01_Supuestos'!H31*$I322)*'01_Supuestos'!$F$11*($H322-'01_Supuestos'!$F$9))*'01_Supuestos'!$F$12)-(('01_Supuestos'!H31*$I322)*'01_Supuestos'!$F$11*$K322)-(IF(('01_Supuestos'!H31*$I322)&gt;0,'01_Supuestos'!$F$15,0)))-((('01_Supuestos'!H31*$I322)*'01_Supuestos'!$F$11*($H322-'01_Supuestos'!$F$9))*'01_Supuestos'!$F$18)-($J322*'01_Supuestos'!H32)-(IF('01_Supuestos'!H30=MAX('01_Supuestos'!$C$30:$M$30),'01_Supuestos'!$F$19,0))-(MAX(0,(((('01_Supuestos'!H31*$I322)*'01_Supuestos'!$F$11*($H322-'01_Supuestos'!$F$9))-((('01_Supuestos'!H31*$I322)*'01_Supuestos'!$F$11*($H322-'01_Supuestos'!$F$9))*'01_Supuestos'!$F$12)-(('01_Supuestos'!H31*$I322)*'01_Supuestos'!$F$11*$K322)-(IF(('01_Supuestos'!H31*$I322)&gt;0,'01_Supuestos'!$F$15,0)))-($J322*'01_Supuestos'!H33)))*'01_Supuestos'!$F$16)</f>
        <v/>
      </c>
      <c r="Z322" s="109">
        <f>((('01_Supuestos'!I31*$I322)*'01_Supuestos'!$F$11*($H322-'01_Supuestos'!$F$9))-((('01_Supuestos'!I31*$I322)*'01_Supuestos'!$F$11*($H322-'01_Supuestos'!$F$9))*'01_Supuestos'!$F$12)-(('01_Supuestos'!I31*$I322)*'01_Supuestos'!$F$11*$K322)-(IF(('01_Supuestos'!I31*$I322)&gt;0,'01_Supuestos'!$F$15,0)))-((('01_Supuestos'!I31*$I322)*'01_Supuestos'!$F$11*($H322-'01_Supuestos'!$F$9))*'01_Supuestos'!$F$18)-($J322*'01_Supuestos'!I32)-(IF('01_Supuestos'!I30=MAX('01_Supuestos'!$C$30:$M$30),'01_Supuestos'!$F$19,0))-(MAX(0,(((('01_Supuestos'!I31*$I322)*'01_Supuestos'!$F$11*($H322-'01_Supuestos'!$F$9))-((('01_Supuestos'!I31*$I322)*'01_Supuestos'!$F$11*($H322-'01_Supuestos'!$F$9))*'01_Supuestos'!$F$12)-(('01_Supuestos'!I31*$I322)*'01_Supuestos'!$F$11*$K322)-(IF(('01_Supuestos'!I31*$I322)&gt;0,'01_Supuestos'!$F$15,0)))-($J322*'01_Supuestos'!I33)))*'01_Supuestos'!$F$16)</f>
        <v/>
      </c>
      <c r="AA322" s="109">
        <f>((('01_Supuestos'!J31*$I322)*'01_Supuestos'!$F$11*($H322-'01_Supuestos'!$F$9))-((('01_Supuestos'!J31*$I322)*'01_Supuestos'!$F$11*($H322-'01_Supuestos'!$F$9))*'01_Supuestos'!$F$12)-(('01_Supuestos'!J31*$I322)*'01_Supuestos'!$F$11*$K322)-(IF(('01_Supuestos'!J31*$I322)&gt;0,'01_Supuestos'!$F$15,0)))-((('01_Supuestos'!J31*$I322)*'01_Supuestos'!$F$11*($H322-'01_Supuestos'!$F$9))*'01_Supuestos'!$F$18)-($J322*'01_Supuestos'!J32)-(IF('01_Supuestos'!J30=MAX('01_Supuestos'!$C$30:$M$30),'01_Supuestos'!$F$19,0))-(MAX(0,(((('01_Supuestos'!J31*$I322)*'01_Supuestos'!$F$11*($H322-'01_Supuestos'!$F$9))-((('01_Supuestos'!J31*$I322)*'01_Supuestos'!$F$11*($H322-'01_Supuestos'!$F$9))*'01_Supuestos'!$F$12)-(('01_Supuestos'!J31*$I322)*'01_Supuestos'!$F$11*$K322)-(IF(('01_Supuestos'!J31*$I322)&gt;0,'01_Supuestos'!$F$15,0)))-($J322*'01_Supuestos'!J33)))*'01_Supuestos'!$F$16)</f>
        <v/>
      </c>
      <c r="AB322" s="109">
        <f>((('01_Supuestos'!K31*$I322)*'01_Supuestos'!$F$11*($H322-'01_Supuestos'!$F$9))-((('01_Supuestos'!K31*$I322)*'01_Supuestos'!$F$11*($H322-'01_Supuestos'!$F$9))*'01_Supuestos'!$F$12)-(('01_Supuestos'!K31*$I322)*'01_Supuestos'!$F$11*$K322)-(IF(('01_Supuestos'!K31*$I322)&gt;0,'01_Supuestos'!$F$15,0)))-((('01_Supuestos'!K31*$I322)*'01_Supuestos'!$F$11*($H322-'01_Supuestos'!$F$9))*'01_Supuestos'!$F$18)-($J322*'01_Supuestos'!K32)-(IF('01_Supuestos'!K30=MAX('01_Supuestos'!$C$30:$M$30),'01_Supuestos'!$F$19,0))-(MAX(0,(((('01_Supuestos'!K31*$I322)*'01_Supuestos'!$F$11*($H322-'01_Supuestos'!$F$9))-((('01_Supuestos'!K31*$I322)*'01_Supuestos'!$F$11*($H322-'01_Supuestos'!$F$9))*'01_Supuestos'!$F$12)-(('01_Supuestos'!K31*$I322)*'01_Supuestos'!$F$11*$K322)-(IF(('01_Supuestos'!K31*$I322)&gt;0,'01_Supuestos'!$F$15,0)))-($J322*'01_Supuestos'!K33)))*'01_Supuestos'!$F$16)</f>
        <v/>
      </c>
      <c r="AC322" s="109">
        <f>((('01_Supuestos'!L31*$I322)*'01_Supuestos'!$F$11*($H322-'01_Supuestos'!$F$9))-((('01_Supuestos'!L31*$I322)*'01_Supuestos'!$F$11*($H322-'01_Supuestos'!$F$9))*'01_Supuestos'!$F$12)-(('01_Supuestos'!L31*$I322)*'01_Supuestos'!$F$11*$K322)-(IF(('01_Supuestos'!L31*$I322)&gt;0,'01_Supuestos'!$F$15,0)))-((('01_Supuestos'!L31*$I322)*'01_Supuestos'!$F$11*($H322-'01_Supuestos'!$F$9))*'01_Supuestos'!$F$18)-($J322*'01_Supuestos'!L32)-(IF('01_Supuestos'!L30=MAX('01_Supuestos'!$C$30:$M$30),'01_Supuestos'!$F$19,0))-(MAX(0,(((('01_Supuestos'!L31*$I322)*'01_Supuestos'!$F$11*($H322-'01_Supuestos'!$F$9))-((('01_Supuestos'!L31*$I322)*'01_Supuestos'!$F$11*($H322-'01_Supuestos'!$F$9))*'01_Supuestos'!$F$12)-(('01_Supuestos'!L31*$I322)*'01_Supuestos'!$F$11*$K322)-(IF(('01_Supuestos'!L31*$I322)&gt;0,'01_Supuestos'!$F$15,0)))-($J322*'01_Supuestos'!L33)))*'01_Supuestos'!$F$16)</f>
        <v/>
      </c>
      <c r="AD322" s="109">
        <f>((('01_Supuestos'!M31*$I322)*'01_Supuestos'!$F$11*($H322-'01_Supuestos'!$F$9))-((('01_Supuestos'!M31*$I322)*'01_Supuestos'!$F$11*($H322-'01_Supuestos'!$F$9))*'01_Supuestos'!$F$12)-(('01_Supuestos'!M31*$I322)*'01_Supuestos'!$F$11*$K322)-(IF(('01_Supuestos'!M31*$I322)&gt;0,'01_Supuestos'!$F$15,0)))-((('01_Supuestos'!M31*$I322)*'01_Supuestos'!$F$11*($H322-'01_Supuestos'!$F$9))*'01_Supuestos'!$F$18)-($J322*'01_Supuestos'!M32)-(IF('01_Supuestos'!M30=MAX('01_Supuestos'!$C$30:$M$30),'01_Supuestos'!$F$19,0))-(MAX(0,(((('01_Supuestos'!M31*$I322)*'01_Supuestos'!$F$11*($H322-'01_Supuestos'!$F$9))-((('01_Supuestos'!M31*$I322)*'01_Supuestos'!$F$11*($H322-'01_Supuestos'!$F$9))*'01_Supuestos'!$F$12)-(('01_Supuestos'!M31*$I322)*'01_Supuestos'!$F$11*$K322)-(IF(('01_Supuestos'!M31*$I322)&gt;0,'01_Supuestos'!$F$15,0)))-($J322*'01_Supuestos'!M33)))*'01_Supuestos'!$F$16)</f>
        <v/>
      </c>
      <c r="AE322" s="109">
        <f>0</f>
        <v/>
      </c>
      <c r="AF322" s="109">
        <f>IF(S322&gt;R322,"Appraisal+Decision",IF(S322&lt;R322,"Develop Now","Indiferente"))</f>
        <v/>
      </c>
    </row>
    <row r="323">
      <c r="A323" t="n">
        <v>293</v>
      </c>
      <c r="B323" s="53">
        <f>RAND()</f>
        <v/>
      </c>
      <c r="C323" s="53">
        <f>RAND()</f>
        <v/>
      </c>
      <c r="D323" s="53">
        <f>RAND()</f>
        <v/>
      </c>
      <c r="E323" s="53">
        <f>RAND()</f>
        <v/>
      </c>
      <c r="F323" s="53">
        <f>RAND()</f>
        <v/>
      </c>
      <c r="G323" s="53">
        <f>RAND()</f>
        <v/>
      </c>
      <c r="H323" s="109">
        <f>IF(B323&lt;($B$11-$B$10)/($B$12-$B$10), $B$10+SQRT(B323*($B$11-$B$10)*($B$12-$B$10)), $B$12-SQRT((1-B323)*($B$12-$B$11)*($B$12-$B$10)))</f>
        <v/>
      </c>
      <c r="I323" s="53">
        <f>MAX(0.1,NORMINV(C323,$B$13,$B$14))</f>
        <v/>
      </c>
      <c r="J323" s="109">
        <f>'01_Supuestos'!$F$13*MAX(0.65,NORMINV(D323,1,$B$15))</f>
        <v/>
      </c>
      <c r="K323" s="109">
        <f>'01_Supuestos'!$F$14*MAX(0.6,NORMINV(E323,1,$B$16))</f>
        <v/>
      </c>
      <c r="L323" s="109">
        <f>--(F323&lt;=$B$5)</f>
        <v/>
      </c>
      <c r="M323" s="109">
        <f>IF(L323=1, IF(G323&lt;=$B$6, "+", "-"), IF(G323&lt;=(1-$B$7), "+", "-"))</f>
        <v/>
      </c>
      <c r="N323" s="110">
        <f>IF(M323="+",'05_Bayes_Arbol'!$B$16,'05_Bayes_Arbol'!$B$17)</f>
        <v/>
      </c>
      <c r="O323" s="109">
        <f>SUMPRODUCT(T323:AD323,'01_Supuestos'!$C$34:$M$34)</f>
        <v/>
      </c>
      <c r="P323" s="109">
        <f>N323*O323 + (1-N323)*$B$9</f>
        <v/>
      </c>
      <c r="Q323" s="109">
        <f>--(P323&gt;0)</f>
        <v/>
      </c>
      <c r="R323" s="109">
        <f>IF(L323=1,O323,$B$9)</f>
        <v/>
      </c>
      <c r="S323" s="109">
        <f>-$B$8 + IF(Q323=1, IF(L323=1,O323,$B$9), 0)</f>
        <v/>
      </c>
      <c r="T323" s="109">
        <f>((('01_Supuestos'!C31*$I323)*'01_Supuestos'!$F$11*($H323-'01_Supuestos'!$F$9))-((('01_Supuestos'!C31*$I323)*'01_Supuestos'!$F$11*($H323-'01_Supuestos'!$F$9))*'01_Supuestos'!$F$12)-(('01_Supuestos'!C31*$I323)*'01_Supuestos'!$F$11*$K323)-(IF(('01_Supuestos'!C31*$I323)&gt;0,'01_Supuestos'!$F$15,0)))-((('01_Supuestos'!C31*$I323)*'01_Supuestos'!$F$11*($H323-'01_Supuestos'!$F$9))*'01_Supuestos'!$F$18)-($J323*'01_Supuestos'!C32)-(IF('01_Supuestos'!C30=MAX('01_Supuestos'!$C$30:$M$30),'01_Supuestos'!$F$19,0))-(MAX(0,(((('01_Supuestos'!C31*$I323)*'01_Supuestos'!$F$11*($H323-'01_Supuestos'!$F$9))-((('01_Supuestos'!C31*$I323)*'01_Supuestos'!$F$11*($H323-'01_Supuestos'!$F$9))*'01_Supuestos'!$F$12)-(('01_Supuestos'!C31*$I323)*'01_Supuestos'!$F$11*$K323)-(IF(('01_Supuestos'!C31*$I323)&gt;0,'01_Supuestos'!$F$15,0)))-($J323*'01_Supuestos'!C33)))*'01_Supuestos'!$F$16)</f>
        <v/>
      </c>
      <c r="U323" s="109">
        <f>((('01_Supuestos'!D31*$I323)*'01_Supuestos'!$F$11*($H323-'01_Supuestos'!$F$9))-((('01_Supuestos'!D31*$I323)*'01_Supuestos'!$F$11*($H323-'01_Supuestos'!$F$9))*'01_Supuestos'!$F$12)-(('01_Supuestos'!D31*$I323)*'01_Supuestos'!$F$11*$K323)-(IF(('01_Supuestos'!D31*$I323)&gt;0,'01_Supuestos'!$F$15,0)))-((('01_Supuestos'!D31*$I323)*'01_Supuestos'!$F$11*($H323-'01_Supuestos'!$F$9))*'01_Supuestos'!$F$18)-($J323*'01_Supuestos'!D32)-(IF('01_Supuestos'!D30=MAX('01_Supuestos'!$C$30:$M$30),'01_Supuestos'!$F$19,0))-(MAX(0,(((('01_Supuestos'!D31*$I323)*'01_Supuestos'!$F$11*($H323-'01_Supuestos'!$F$9))-((('01_Supuestos'!D31*$I323)*'01_Supuestos'!$F$11*($H323-'01_Supuestos'!$F$9))*'01_Supuestos'!$F$12)-(('01_Supuestos'!D31*$I323)*'01_Supuestos'!$F$11*$K323)-(IF(('01_Supuestos'!D31*$I323)&gt;0,'01_Supuestos'!$F$15,0)))-($J323*'01_Supuestos'!D33)))*'01_Supuestos'!$F$16)</f>
        <v/>
      </c>
      <c r="V323" s="109">
        <f>((('01_Supuestos'!E31*$I323)*'01_Supuestos'!$F$11*($H323-'01_Supuestos'!$F$9))-((('01_Supuestos'!E31*$I323)*'01_Supuestos'!$F$11*($H323-'01_Supuestos'!$F$9))*'01_Supuestos'!$F$12)-(('01_Supuestos'!E31*$I323)*'01_Supuestos'!$F$11*$K323)-(IF(('01_Supuestos'!E31*$I323)&gt;0,'01_Supuestos'!$F$15,0)))-((('01_Supuestos'!E31*$I323)*'01_Supuestos'!$F$11*($H323-'01_Supuestos'!$F$9))*'01_Supuestos'!$F$18)-($J323*'01_Supuestos'!E32)-(IF('01_Supuestos'!E30=MAX('01_Supuestos'!$C$30:$M$30),'01_Supuestos'!$F$19,0))-(MAX(0,(((('01_Supuestos'!E31*$I323)*'01_Supuestos'!$F$11*($H323-'01_Supuestos'!$F$9))-((('01_Supuestos'!E31*$I323)*'01_Supuestos'!$F$11*($H323-'01_Supuestos'!$F$9))*'01_Supuestos'!$F$12)-(('01_Supuestos'!E31*$I323)*'01_Supuestos'!$F$11*$K323)-(IF(('01_Supuestos'!E31*$I323)&gt;0,'01_Supuestos'!$F$15,0)))-($J323*'01_Supuestos'!E33)))*'01_Supuestos'!$F$16)</f>
        <v/>
      </c>
      <c r="W323" s="109">
        <f>((('01_Supuestos'!F31*$I323)*'01_Supuestos'!$F$11*($H323-'01_Supuestos'!$F$9))-((('01_Supuestos'!F31*$I323)*'01_Supuestos'!$F$11*($H323-'01_Supuestos'!$F$9))*'01_Supuestos'!$F$12)-(('01_Supuestos'!F31*$I323)*'01_Supuestos'!$F$11*$K323)-(IF(('01_Supuestos'!F31*$I323)&gt;0,'01_Supuestos'!$F$15,0)))-((('01_Supuestos'!F31*$I323)*'01_Supuestos'!$F$11*($H323-'01_Supuestos'!$F$9))*'01_Supuestos'!$F$18)-($J323*'01_Supuestos'!F32)-(IF('01_Supuestos'!F30=MAX('01_Supuestos'!$C$30:$M$30),'01_Supuestos'!$F$19,0))-(MAX(0,(((('01_Supuestos'!F31*$I323)*'01_Supuestos'!$F$11*($H323-'01_Supuestos'!$F$9))-((('01_Supuestos'!F31*$I323)*'01_Supuestos'!$F$11*($H323-'01_Supuestos'!$F$9))*'01_Supuestos'!$F$12)-(('01_Supuestos'!F31*$I323)*'01_Supuestos'!$F$11*$K323)-(IF(('01_Supuestos'!F31*$I323)&gt;0,'01_Supuestos'!$F$15,0)))-($J323*'01_Supuestos'!F33)))*'01_Supuestos'!$F$16)</f>
        <v/>
      </c>
      <c r="X323" s="109">
        <f>((('01_Supuestos'!G31*$I323)*'01_Supuestos'!$F$11*($H323-'01_Supuestos'!$F$9))-((('01_Supuestos'!G31*$I323)*'01_Supuestos'!$F$11*($H323-'01_Supuestos'!$F$9))*'01_Supuestos'!$F$12)-(('01_Supuestos'!G31*$I323)*'01_Supuestos'!$F$11*$K323)-(IF(('01_Supuestos'!G31*$I323)&gt;0,'01_Supuestos'!$F$15,0)))-((('01_Supuestos'!G31*$I323)*'01_Supuestos'!$F$11*($H323-'01_Supuestos'!$F$9))*'01_Supuestos'!$F$18)-($J323*'01_Supuestos'!G32)-(IF('01_Supuestos'!G30=MAX('01_Supuestos'!$C$30:$M$30),'01_Supuestos'!$F$19,0))-(MAX(0,(((('01_Supuestos'!G31*$I323)*'01_Supuestos'!$F$11*($H323-'01_Supuestos'!$F$9))-((('01_Supuestos'!G31*$I323)*'01_Supuestos'!$F$11*($H323-'01_Supuestos'!$F$9))*'01_Supuestos'!$F$12)-(('01_Supuestos'!G31*$I323)*'01_Supuestos'!$F$11*$K323)-(IF(('01_Supuestos'!G31*$I323)&gt;0,'01_Supuestos'!$F$15,0)))-($J323*'01_Supuestos'!G33)))*'01_Supuestos'!$F$16)</f>
        <v/>
      </c>
      <c r="Y323" s="109">
        <f>((('01_Supuestos'!H31*$I323)*'01_Supuestos'!$F$11*($H323-'01_Supuestos'!$F$9))-((('01_Supuestos'!H31*$I323)*'01_Supuestos'!$F$11*($H323-'01_Supuestos'!$F$9))*'01_Supuestos'!$F$12)-(('01_Supuestos'!H31*$I323)*'01_Supuestos'!$F$11*$K323)-(IF(('01_Supuestos'!H31*$I323)&gt;0,'01_Supuestos'!$F$15,0)))-((('01_Supuestos'!H31*$I323)*'01_Supuestos'!$F$11*($H323-'01_Supuestos'!$F$9))*'01_Supuestos'!$F$18)-($J323*'01_Supuestos'!H32)-(IF('01_Supuestos'!H30=MAX('01_Supuestos'!$C$30:$M$30),'01_Supuestos'!$F$19,0))-(MAX(0,(((('01_Supuestos'!H31*$I323)*'01_Supuestos'!$F$11*($H323-'01_Supuestos'!$F$9))-((('01_Supuestos'!H31*$I323)*'01_Supuestos'!$F$11*($H323-'01_Supuestos'!$F$9))*'01_Supuestos'!$F$12)-(('01_Supuestos'!H31*$I323)*'01_Supuestos'!$F$11*$K323)-(IF(('01_Supuestos'!H31*$I323)&gt;0,'01_Supuestos'!$F$15,0)))-($J323*'01_Supuestos'!H33)))*'01_Supuestos'!$F$16)</f>
        <v/>
      </c>
      <c r="Z323" s="109">
        <f>((('01_Supuestos'!I31*$I323)*'01_Supuestos'!$F$11*($H323-'01_Supuestos'!$F$9))-((('01_Supuestos'!I31*$I323)*'01_Supuestos'!$F$11*($H323-'01_Supuestos'!$F$9))*'01_Supuestos'!$F$12)-(('01_Supuestos'!I31*$I323)*'01_Supuestos'!$F$11*$K323)-(IF(('01_Supuestos'!I31*$I323)&gt;0,'01_Supuestos'!$F$15,0)))-((('01_Supuestos'!I31*$I323)*'01_Supuestos'!$F$11*($H323-'01_Supuestos'!$F$9))*'01_Supuestos'!$F$18)-($J323*'01_Supuestos'!I32)-(IF('01_Supuestos'!I30=MAX('01_Supuestos'!$C$30:$M$30),'01_Supuestos'!$F$19,0))-(MAX(0,(((('01_Supuestos'!I31*$I323)*'01_Supuestos'!$F$11*($H323-'01_Supuestos'!$F$9))-((('01_Supuestos'!I31*$I323)*'01_Supuestos'!$F$11*($H323-'01_Supuestos'!$F$9))*'01_Supuestos'!$F$12)-(('01_Supuestos'!I31*$I323)*'01_Supuestos'!$F$11*$K323)-(IF(('01_Supuestos'!I31*$I323)&gt;0,'01_Supuestos'!$F$15,0)))-($J323*'01_Supuestos'!I33)))*'01_Supuestos'!$F$16)</f>
        <v/>
      </c>
      <c r="AA323" s="109">
        <f>((('01_Supuestos'!J31*$I323)*'01_Supuestos'!$F$11*($H323-'01_Supuestos'!$F$9))-((('01_Supuestos'!J31*$I323)*'01_Supuestos'!$F$11*($H323-'01_Supuestos'!$F$9))*'01_Supuestos'!$F$12)-(('01_Supuestos'!J31*$I323)*'01_Supuestos'!$F$11*$K323)-(IF(('01_Supuestos'!J31*$I323)&gt;0,'01_Supuestos'!$F$15,0)))-((('01_Supuestos'!J31*$I323)*'01_Supuestos'!$F$11*($H323-'01_Supuestos'!$F$9))*'01_Supuestos'!$F$18)-($J323*'01_Supuestos'!J32)-(IF('01_Supuestos'!J30=MAX('01_Supuestos'!$C$30:$M$30),'01_Supuestos'!$F$19,0))-(MAX(0,(((('01_Supuestos'!J31*$I323)*'01_Supuestos'!$F$11*($H323-'01_Supuestos'!$F$9))-((('01_Supuestos'!J31*$I323)*'01_Supuestos'!$F$11*($H323-'01_Supuestos'!$F$9))*'01_Supuestos'!$F$12)-(('01_Supuestos'!J31*$I323)*'01_Supuestos'!$F$11*$K323)-(IF(('01_Supuestos'!J31*$I323)&gt;0,'01_Supuestos'!$F$15,0)))-($J323*'01_Supuestos'!J33)))*'01_Supuestos'!$F$16)</f>
        <v/>
      </c>
      <c r="AB323" s="109">
        <f>((('01_Supuestos'!K31*$I323)*'01_Supuestos'!$F$11*($H323-'01_Supuestos'!$F$9))-((('01_Supuestos'!K31*$I323)*'01_Supuestos'!$F$11*($H323-'01_Supuestos'!$F$9))*'01_Supuestos'!$F$12)-(('01_Supuestos'!K31*$I323)*'01_Supuestos'!$F$11*$K323)-(IF(('01_Supuestos'!K31*$I323)&gt;0,'01_Supuestos'!$F$15,0)))-((('01_Supuestos'!K31*$I323)*'01_Supuestos'!$F$11*($H323-'01_Supuestos'!$F$9))*'01_Supuestos'!$F$18)-($J323*'01_Supuestos'!K32)-(IF('01_Supuestos'!K30=MAX('01_Supuestos'!$C$30:$M$30),'01_Supuestos'!$F$19,0))-(MAX(0,(((('01_Supuestos'!K31*$I323)*'01_Supuestos'!$F$11*($H323-'01_Supuestos'!$F$9))-((('01_Supuestos'!K31*$I323)*'01_Supuestos'!$F$11*($H323-'01_Supuestos'!$F$9))*'01_Supuestos'!$F$12)-(('01_Supuestos'!K31*$I323)*'01_Supuestos'!$F$11*$K323)-(IF(('01_Supuestos'!K31*$I323)&gt;0,'01_Supuestos'!$F$15,0)))-($J323*'01_Supuestos'!K33)))*'01_Supuestos'!$F$16)</f>
        <v/>
      </c>
      <c r="AC323" s="109">
        <f>((('01_Supuestos'!L31*$I323)*'01_Supuestos'!$F$11*($H323-'01_Supuestos'!$F$9))-((('01_Supuestos'!L31*$I323)*'01_Supuestos'!$F$11*($H323-'01_Supuestos'!$F$9))*'01_Supuestos'!$F$12)-(('01_Supuestos'!L31*$I323)*'01_Supuestos'!$F$11*$K323)-(IF(('01_Supuestos'!L31*$I323)&gt;0,'01_Supuestos'!$F$15,0)))-((('01_Supuestos'!L31*$I323)*'01_Supuestos'!$F$11*($H323-'01_Supuestos'!$F$9))*'01_Supuestos'!$F$18)-($J323*'01_Supuestos'!L32)-(IF('01_Supuestos'!L30=MAX('01_Supuestos'!$C$30:$M$30),'01_Supuestos'!$F$19,0))-(MAX(0,(((('01_Supuestos'!L31*$I323)*'01_Supuestos'!$F$11*($H323-'01_Supuestos'!$F$9))-((('01_Supuestos'!L31*$I323)*'01_Supuestos'!$F$11*($H323-'01_Supuestos'!$F$9))*'01_Supuestos'!$F$12)-(('01_Supuestos'!L31*$I323)*'01_Supuestos'!$F$11*$K323)-(IF(('01_Supuestos'!L31*$I323)&gt;0,'01_Supuestos'!$F$15,0)))-($J323*'01_Supuestos'!L33)))*'01_Supuestos'!$F$16)</f>
        <v/>
      </c>
      <c r="AD323" s="109">
        <f>((('01_Supuestos'!M31*$I323)*'01_Supuestos'!$F$11*($H323-'01_Supuestos'!$F$9))-((('01_Supuestos'!M31*$I323)*'01_Supuestos'!$F$11*($H323-'01_Supuestos'!$F$9))*'01_Supuestos'!$F$12)-(('01_Supuestos'!M31*$I323)*'01_Supuestos'!$F$11*$K323)-(IF(('01_Supuestos'!M31*$I323)&gt;0,'01_Supuestos'!$F$15,0)))-((('01_Supuestos'!M31*$I323)*'01_Supuestos'!$F$11*($H323-'01_Supuestos'!$F$9))*'01_Supuestos'!$F$18)-($J323*'01_Supuestos'!M32)-(IF('01_Supuestos'!M30=MAX('01_Supuestos'!$C$30:$M$30),'01_Supuestos'!$F$19,0))-(MAX(0,(((('01_Supuestos'!M31*$I323)*'01_Supuestos'!$F$11*($H323-'01_Supuestos'!$F$9))-((('01_Supuestos'!M31*$I323)*'01_Supuestos'!$F$11*($H323-'01_Supuestos'!$F$9))*'01_Supuestos'!$F$12)-(('01_Supuestos'!M31*$I323)*'01_Supuestos'!$F$11*$K323)-(IF(('01_Supuestos'!M31*$I323)&gt;0,'01_Supuestos'!$F$15,0)))-($J323*'01_Supuestos'!M33)))*'01_Supuestos'!$F$16)</f>
        <v/>
      </c>
      <c r="AE323" s="109">
        <f>0</f>
        <v/>
      </c>
      <c r="AF323" s="109">
        <f>IF(S323&gt;R323,"Appraisal+Decision",IF(S323&lt;R323,"Develop Now","Indiferente"))</f>
        <v/>
      </c>
    </row>
    <row r="324">
      <c r="A324" t="n">
        <v>294</v>
      </c>
      <c r="B324" s="53">
        <f>RAND()</f>
        <v/>
      </c>
      <c r="C324" s="53">
        <f>RAND()</f>
        <v/>
      </c>
      <c r="D324" s="53">
        <f>RAND()</f>
        <v/>
      </c>
      <c r="E324" s="53">
        <f>RAND()</f>
        <v/>
      </c>
      <c r="F324" s="53">
        <f>RAND()</f>
        <v/>
      </c>
      <c r="G324" s="53">
        <f>RAND()</f>
        <v/>
      </c>
      <c r="H324" s="109">
        <f>IF(B324&lt;($B$11-$B$10)/($B$12-$B$10), $B$10+SQRT(B324*($B$11-$B$10)*($B$12-$B$10)), $B$12-SQRT((1-B324)*($B$12-$B$11)*($B$12-$B$10)))</f>
        <v/>
      </c>
      <c r="I324" s="53">
        <f>MAX(0.1,NORMINV(C324,$B$13,$B$14))</f>
        <v/>
      </c>
      <c r="J324" s="109">
        <f>'01_Supuestos'!$F$13*MAX(0.65,NORMINV(D324,1,$B$15))</f>
        <v/>
      </c>
      <c r="K324" s="109">
        <f>'01_Supuestos'!$F$14*MAX(0.6,NORMINV(E324,1,$B$16))</f>
        <v/>
      </c>
      <c r="L324" s="109">
        <f>--(F324&lt;=$B$5)</f>
        <v/>
      </c>
      <c r="M324" s="109">
        <f>IF(L324=1, IF(G324&lt;=$B$6, "+", "-"), IF(G324&lt;=(1-$B$7), "+", "-"))</f>
        <v/>
      </c>
      <c r="N324" s="110">
        <f>IF(M324="+",'05_Bayes_Arbol'!$B$16,'05_Bayes_Arbol'!$B$17)</f>
        <v/>
      </c>
      <c r="O324" s="109">
        <f>SUMPRODUCT(T324:AD324,'01_Supuestos'!$C$34:$M$34)</f>
        <v/>
      </c>
      <c r="P324" s="109">
        <f>N324*O324 + (1-N324)*$B$9</f>
        <v/>
      </c>
      <c r="Q324" s="109">
        <f>--(P324&gt;0)</f>
        <v/>
      </c>
      <c r="R324" s="109">
        <f>IF(L324=1,O324,$B$9)</f>
        <v/>
      </c>
      <c r="S324" s="109">
        <f>-$B$8 + IF(Q324=1, IF(L324=1,O324,$B$9), 0)</f>
        <v/>
      </c>
      <c r="T324" s="109">
        <f>((('01_Supuestos'!C31*$I324)*'01_Supuestos'!$F$11*($H324-'01_Supuestos'!$F$9))-((('01_Supuestos'!C31*$I324)*'01_Supuestos'!$F$11*($H324-'01_Supuestos'!$F$9))*'01_Supuestos'!$F$12)-(('01_Supuestos'!C31*$I324)*'01_Supuestos'!$F$11*$K324)-(IF(('01_Supuestos'!C31*$I324)&gt;0,'01_Supuestos'!$F$15,0)))-((('01_Supuestos'!C31*$I324)*'01_Supuestos'!$F$11*($H324-'01_Supuestos'!$F$9))*'01_Supuestos'!$F$18)-($J324*'01_Supuestos'!C32)-(IF('01_Supuestos'!C30=MAX('01_Supuestos'!$C$30:$M$30),'01_Supuestos'!$F$19,0))-(MAX(0,(((('01_Supuestos'!C31*$I324)*'01_Supuestos'!$F$11*($H324-'01_Supuestos'!$F$9))-((('01_Supuestos'!C31*$I324)*'01_Supuestos'!$F$11*($H324-'01_Supuestos'!$F$9))*'01_Supuestos'!$F$12)-(('01_Supuestos'!C31*$I324)*'01_Supuestos'!$F$11*$K324)-(IF(('01_Supuestos'!C31*$I324)&gt;0,'01_Supuestos'!$F$15,0)))-($J324*'01_Supuestos'!C33)))*'01_Supuestos'!$F$16)</f>
        <v/>
      </c>
      <c r="U324" s="109">
        <f>((('01_Supuestos'!D31*$I324)*'01_Supuestos'!$F$11*($H324-'01_Supuestos'!$F$9))-((('01_Supuestos'!D31*$I324)*'01_Supuestos'!$F$11*($H324-'01_Supuestos'!$F$9))*'01_Supuestos'!$F$12)-(('01_Supuestos'!D31*$I324)*'01_Supuestos'!$F$11*$K324)-(IF(('01_Supuestos'!D31*$I324)&gt;0,'01_Supuestos'!$F$15,0)))-((('01_Supuestos'!D31*$I324)*'01_Supuestos'!$F$11*($H324-'01_Supuestos'!$F$9))*'01_Supuestos'!$F$18)-($J324*'01_Supuestos'!D32)-(IF('01_Supuestos'!D30=MAX('01_Supuestos'!$C$30:$M$30),'01_Supuestos'!$F$19,0))-(MAX(0,(((('01_Supuestos'!D31*$I324)*'01_Supuestos'!$F$11*($H324-'01_Supuestos'!$F$9))-((('01_Supuestos'!D31*$I324)*'01_Supuestos'!$F$11*($H324-'01_Supuestos'!$F$9))*'01_Supuestos'!$F$12)-(('01_Supuestos'!D31*$I324)*'01_Supuestos'!$F$11*$K324)-(IF(('01_Supuestos'!D31*$I324)&gt;0,'01_Supuestos'!$F$15,0)))-($J324*'01_Supuestos'!D33)))*'01_Supuestos'!$F$16)</f>
        <v/>
      </c>
      <c r="V324" s="109">
        <f>((('01_Supuestos'!E31*$I324)*'01_Supuestos'!$F$11*($H324-'01_Supuestos'!$F$9))-((('01_Supuestos'!E31*$I324)*'01_Supuestos'!$F$11*($H324-'01_Supuestos'!$F$9))*'01_Supuestos'!$F$12)-(('01_Supuestos'!E31*$I324)*'01_Supuestos'!$F$11*$K324)-(IF(('01_Supuestos'!E31*$I324)&gt;0,'01_Supuestos'!$F$15,0)))-((('01_Supuestos'!E31*$I324)*'01_Supuestos'!$F$11*($H324-'01_Supuestos'!$F$9))*'01_Supuestos'!$F$18)-($J324*'01_Supuestos'!E32)-(IF('01_Supuestos'!E30=MAX('01_Supuestos'!$C$30:$M$30),'01_Supuestos'!$F$19,0))-(MAX(0,(((('01_Supuestos'!E31*$I324)*'01_Supuestos'!$F$11*($H324-'01_Supuestos'!$F$9))-((('01_Supuestos'!E31*$I324)*'01_Supuestos'!$F$11*($H324-'01_Supuestos'!$F$9))*'01_Supuestos'!$F$12)-(('01_Supuestos'!E31*$I324)*'01_Supuestos'!$F$11*$K324)-(IF(('01_Supuestos'!E31*$I324)&gt;0,'01_Supuestos'!$F$15,0)))-($J324*'01_Supuestos'!E33)))*'01_Supuestos'!$F$16)</f>
        <v/>
      </c>
      <c r="W324" s="109">
        <f>((('01_Supuestos'!F31*$I324)*'01_Supuestos'!$F$11*($H324-'01_Supuestos'!$F$9))-((('01_Supuestos'!F31*$I324)*'01_Supuestos'!$F$11*($H324-'01_Supuestos'!$F$9))*'01_Supuestos'!$F$12)-(('01_Supuestos'!F31*$I324)*'01_Supuestos'!$F$11*$K324)-(IF(('01_Supuestos'!F31*$I324)&gt;0,'01_Supuestos'!$F$15,0)))-((('01_Supuestos'!F31*$I324)*'01_Supuestos'!$F$11*($H324-'01_Supuestos'!$F$9))*'01_Supuestos'!$F$18)-($J324*'01_Supuestos'!F32)-(IF('01_Supuestos'!F30=MAX('01_Supuestos'!$C$30:$M$30),'01_Supuestos'!$F$19,0))-(MAX(0,(((('01_Supuestos'!F31*$I324)*'01_Supuestos'!$F$11*($H324-'01_Supuestos'!$F$9))-((('01_Supuestos'!F31*$I324)*'01_Supuestos'!$F$11*($H324-'01_Supuestos'!$F$9))*'01_Supuestos'!$F$12)-(('01_Supuestos'!F31*$I324)*'01_Supuestos'!$F$11*$K324)-(IF(('01_Supuestos'!F31*$I324)&gt;0,'01_Supuestos'!$F$15,0)))-($J324*'01_Supuestos'!F33)))*'01_Supuestos'!$F$16)</f>
        <v/>
      </c>
      <c r="X324" s="109">
        <f>((('01_Supuestos'!G31*$I324)*'01_Supuestos'!$F$11*($H324-'01_Supuestos'!$F$9))-((('01_Supuestos'!G31*$I324)*'01_Supuestos'!$F$11*($H324-'01_Supuestos'!$F$9))*'01_Supuestos'!$F$12)-(('01_Supuestos'!G31*$I324)*'01_Supuestos'!$F$11*$K324)-(IF(('01_Supuestos'!G31*$I324)&gt;0,'01_Supuestos'!$F$15,0)))-((('01_Supuestos'!G31*$I324)*'01_Supuestos'!$F$11*($H324-'01_Supuestos'!$F$9))*'01_Supuestos'!$F$18)-($J324*'01_Supuestos'!G32)-(IF('01_Supuestos'!G30=MAX('01_Supuestos'!$C$30:$M$30),'01_Supuestos'!$F$19,0))-(MAX(0,(((('01_Supuestos'!G31*$I324)*'01_Supuestos'!$F$11*($H324-'01_Supuestos'!$F$9))-((('01_Supuestos'!G31*$I324)*'01_Supuestos'!$F$11*($H324-'01_Supuestos'!$F$9))*'01_Supuestos'!$F$12)-(('01_Supuestos'!G31*$I324)*'01_Supuestos'!$F$11*$K324)-(IF(('01_Supuestos'!G31*$I324)&gt;0,'01_Supuestos'!$F$15,0)))-($J324*'01_Supuestos'!G33)))*'01_Supuestos'!$F$16)</f>
        <v/>
      </c>
      <c r="Y324" s="109">
        <f>((('01_Supuestos'!H31*$I324)*'01_Supuestos'!$F$11*($H324-'01_Supuestos'!$F$9))-((('01_Supuestos'!H31*$I324)*'01_Supuestos'!$F$11*($H324-'01_Supuestos'!$F$9))*'01_Supuestos'!$F$12)-(('01_Supuestos'!H31*$I324)*'01_Supuestos'!$F$11*$K324)-(IF(('01_Supuestos'!H31*$I324)&gt;0,'01_Supuestos'!$F$15,0)))-((('01_Supuestos'!H31*$I324)*'01_Supuestos'!$F$11*($H324-'01_Supuestos'!$F$9))*'01_Supuestos'!$F$18)-($J324*'01_Supuestos'!H32)-(IF('01_Supuestos'!H30=MAX('01_Supuestos'!$C$30:$M$30),'01_Supuestos'!$F$19,0))-(MAX(0,(((('01_Supuestos'!H31*$I324)*'01_Supuestos'!$F$11*($H324-'01_Supuestos'!$F$9))-((('01_Supuestos'!H31*$I324)*'01_Supuestos'!$F$11*($H324-'01_Supuestos'!$F$9))*'01_Supuestos'!$F$12)-(('01_Supuestos'!H31*$I324)*'01_Supuestos'!$F$11*$K324)-(IF(('01_Supuestos'!H31*$I324)&gt;0,'01_Supuestos'!$F$15,0)))-($J324*'01_Supuestos'!H33)))*'01_Supuestos'!$F$16)</f>
        <v/>
      </c>
      <c r="Z324" s="109">
        <f>((('01_Supuestos'!I31*$I324)*'01_Supuestos'!$F$11*($H324-'01_Supuestos'!$F$9))-((('01_Supuestos'!I31*$I324)*'01_Supuestos'!$F$11*($H324-'01_Supuestos'!$F$9))*'01_Supuestos'!$F$12)-(('01_Supuestos'!I31*$I324)*'01_Supuestos'!$F$11*$K324)-(IF(('01_Supuestos'!I31*$I324)&gt;0,'01_Supuestos'!$F$15,0)))-((('01_Supuestos'!I31*$I324)*'01_Supuestos'!$F$11*($H324-'01_Supuestos'!$F$9))*'01_Supuestos'!$F$18)-($J324*'01_Supuestos'!I32)-(IF('01_Supuestos'!I30=MAX('01_Supuestos'!$C$30:$M$30),'01_Supuestos'!$F$19,0))-(MAX(0,(((('01_Supuestos'!I31*$I324)*'01_Supuestos'!$F$11*($H324-'01_Supuestos'!$F$9))-((('01_Supuestos'!I31*$I324)*'01_Supuestos'!$F$11*($H324-'01_Supuestos'!$F$9))*'01_Supuestos'!$F$12)-(('01_Supuestos'!I31*$I324)*'01_Supuestos'!$F$11*$K324)-(IF(('01_Supuestos'!I31*$I324)&gt;0,'01_Supuestos'!$F$15,0)))-($J324*'01_Supuestos'!I33)))*'01_Supuestos'!$F$16)</f>
        <v/>
      </c>
      <c r="AA324" s="109">
        <f>((('01_Supuestos'!J31*$I324)*'01_Supuestos'!$F$11*($H324-'01_Supuestos'!$F$9))-((('01_Supuestos'!J31*$I324)*'01_Supuestos'!$F$11*($H324-'01_Supuestos'!$F$9))*'01_Supuestos'!$F$12)-(('01_Supuestos'!J31*$I324)*'01_Supuestos'!$F$11*$K324)-(IF(('01_Supuestos'!J31*$I324)&gt;0,'01_Supuestos'!$F$15,0)))-((('01_Supuestos'!J31*$I324)*'01_Supuestos'!$F$11*($H324-'01_Supuestos'!$F$9))*'01_Supuestos'!$F$18)-($J324*'01_Supuestos'!J32)-(IF('01_Supuestos'!J30=MAX('01_Supuestos'!$C$30:$M$30),'01_Supuestos'!$F$19,0))-(MAX(0,(((('01_Supuestos'!J31*$I324)*'01_Supuestos'!$F$11*($H324-'01_Supuestos'!$F$9))-((('01_Supuestos'!J31*$I324)*'01_Supuestos'!$F$11*($H324-'01_Supuestos'!$F$9))*'01_Supuestos'!$F$12)-(('01_Supuestos'!J31*$I324)*'01_Supuestos'!$F$11*$K324)-(IF(('01_Supuestos'!J31*$I324)&gt;0,'01_Supuestos'!$F$15,0)))-($J324*'01_Supuestos'!J33)))*'01_Supuestos'!$F$16)</f>
        <v/>
      </c>
      <c r="AB324" s="109">
        <f>((('01_Supuestos'!K31*$I324)*'01_Supuestos'!$F$11*($H324-'01_Supuestos'!$F$9))-((('01_Supuestos'!K31*$I324)*'01_Supuestos'!$F$11*($H324-'01_Supuestos'!$F$9))*'01_Supuestos'!$F$12)-(('01_Supuestos'!K31*$I324)*'01_Supuestos'!$F$11*$K324)-(IF(('01_Supuestos'!K31*$I324)&gt;0,'01_Supuestos'!$F$15,0)))-((('01_Supuestos'!K31*$I324)*'01_Supuestos'!$F$11*($H324-'01_Supuestos'!$F$9))*'01_Supuestos'!$F$18)-($J324*'01_Supuestos'!K32)-(IF('01_Supuestos'!K30=MAX('01_Supuestos'!$C$30:$M$30),'01_Supuestos'!$F$19,0))-(MAX(0,(((('01_Supuestos'!K31*$I324)*'01_Supuestos'!$F$11*($H324-'01_Supuestos'!$F$9))-((('01_Supuestos'!K31*$I324)*'01_Supuestos'!$F$11*($H324-'01_Supuestos'!$F$9))*'01_Supuestos'!$F$12)-(('01_Supuestos'!K31*$I324)*'01_Supuestos'!$F$11*$K324)-(IF(('01_Supuestos'!K31*$I324)&gt;0,'01_Supuestos'!$F$15,0)))-($J324*'01_Supuestos'!K33)))*'01_Supuestos'!$F$16)</f>
        <v/>
      </c>
      <c r="AC324" s="109">
        <f>((('01_Supuestos'!L31*$I324)*'01_Supuestos'!$F$11*($H324-'01_Supuestos'!$F$9))-((('01_Supuestos'!L31*$I324)*'01_Supuestos'!$F$11*($H324-'01_Supuestos'!$F$9))*'01_Supuestos'!$F$12)-(('01_Supuestos'!L31*$I324)*'01_Supuestos'!$F$11*$K324)-(IF(('01_Supuestos'!L31*$I324)&gt;0,'01_Supuestos'!$F$15,0)))-((('01_Supuestos'!L31*$I324)*'01_Supuestos'!$F$11*($H324-'01_Supuestos'!$F$9))*'01_Supuestos'!$F$18)-($J324*'01_Supuestos'!L32)-(IF('01_Supuestos'!L30=MAX('01_Supuestos'!$C$30:$M$30),'01_Supuestos'!$F$19,0))-(MAX(0,(((('01_Supuestos'!L31*$I324)*'01_Supuestos'!$F$11*($H324-'01_Supuestos'!$F$9))-((('01_Supuestos'!L31*$I324)*'01_Supuestos'!$F$11*($H324-'01_Supuestos'!$F$9))*'01_Supuestos'!$F$12)-(('01_Supuestos'!L31*$I324)*'01_Supuestos'!$F$11*$K324)-(IF(('01_Supuestos'!L31*$I324)&gt;0,'01_Supuestos'!$F$15,0)))-($J324*'01_Supuestos'!L33)))*'01_Supuestos'!$F$16)</f>
        <v/>
      </c>
      <c r="AD324" s="109">
        <f>((('01_Supuestos'!M31*$I324)*'01_Supuestos'!$F$11*($H324-'01_Supuestos'!$F$9))-((('01_Supuestos'!M31*$I324)*'01_Supuestos'!$F$11*($H324-'01_Supuestos'!$F$9))*'01_Supuestos'!$F$12)-(('01_Supuestos'!M31*$I324)*'01_Supuestos'!$F$11*$K324)-(IF(('01_Supuestos'!M31*$I324)&gt;0,'01_Supuestos'!$F$15,0)))-((('01_Supuestos'!M31*$I324)*'01_Supuestos'!$F$11*($H324-'01_Supuestos'!$F$9))*'01_Supuestos'!$F$18)-($J324*'01_Supuestos'!M32)-(IF('01_Supuestos'!M30=MAX('01_Supuestos'!$C$30:$M$30),'01_Supuestos'!$F$19,0))-(MAX(0,(((('01_Supuestos'!M31*$I324)*'01_Supuestos'!$F$11*($H324-'01_Supuestos'!$F$9))-((('01_Supuestos'!M31*$I324)*'01_Supuestos'!$F$11*($H324-'01_Supuestos'!$F$9))*'01_Supuestos'!$F$12)-(('01_Supuestos'!M31*$I324)*'01_Supuestos'!$F$11*$K324)-(IF(('01_Supuestos'!M31*$I324)&gt;0,'01_Supuestos'!$F$15,0)))-($J324*'01_Supuestos'!M33)))*'01_Supuestos'!$F$16)</f>
        <v/>
      </c>
      <c r="AE324" s="109">
        <f>0</f>
        <v/>
      </c>
      <c r="AF324" s="109">
        <f>IF(S324&gt;R324,"Appraisal+Decision",IF(S324&lt;R324,"Develop Now","Indiferente"))</f>
        <v/>
      </c>
    </row>
    <row r="325">
      <c r="A325" t="n">
        <v>295</v>
      </c>
      <c r="B325" s="53">
        <f>RAND()</f>
        <v/>
      </c>
      <c r="C325" s="53">
        <f>RAND()</f>
        <v/>
      </c>
      <c r="D325" s="53">
        <f>RAND()</f>
        <v/>
      </c>
      <c r="E325" s="53">
        <f>RAND()</f>
        <v/>
      </c>
      <c r="F325" s="53">
        <f>RAND()</f>
        <v/>
      </c>
      <c r="G325" s="53">
        <f>RAND()</f>
        <v/>
      </c>
      <c r="H325" s="109">
        <f>IF(B325&lt;($B$11-$B$10)/($B$12-$B$10), $B$10+SQRT(B325*($B$11-$B$10)*($B$12-$B$10)), $B$12-SQRT((1-B325)*($B$12-$B$11)*($B$12-$B$10)))</f>
        <v/>
      </c>
      <c r="I325" s="53">
        <f>MAX(0.1,NORMINV(C325,$B$13,$B$14))</f>
        <v/>
      </c>
      <c r="J325" s="109">
        <f>'01_Supuestos'!$F$13*MAX(0.65,NORMINV(D325,1,$B$15))</f>
        <v/>
      </c>
      <c r="K325" s="109">
        <f>'01_Supuestos'!$F$14*MAX(0.6,NORMINV(E325,1,$B$16))</f>
        <v/>
      </c>
      <c r="L325" s="109">
        <f>--(F325&lt;=$B$5)</f>
        <v/>
      </c>
      <c r="M325" s="109">
        <f>IF(L325=1, IF(G325&lt;=$B$6, "+", "-"), IF(G325&lt;=(1-$B$7), "+", "-"))</f>
        <v/>
      </c>
      <c r="N325" s="110">
        <f>IF(M325="+",'05_Bayes_Arbol'!$B$16,'05_Bayes_Arbol'!$B$17)</f>
        <v/>
      </c>
      <c r="O325" s="109">
        <f>SUMPRODUCT(T325:AD325,'01_Supuestos'!$C$34:$M$34)</f>
        <v/>
      </c>
      <c r="P325" s="109">
        <f>N325*O325 + (1-N325)*$B$9</f>
        <v/>
      </c>
      <c r="Q325" s="109">
        <f>--(P325&gt;0)</f>
        <v/>
      </c>
      <c r="R325" s="109">
        <f>IF(L325=1,O325,$B$9)</f>
        <v/>
      </c>
      <c r="S325" s="109">
        <f>-$B$8 + IF(Q325=1, IF(L325=1,O325,$B$9), 0)</f>
        <v/>
      </c>
      <c r="T325" s="109">
        <f>((('01_Supuestos'!C31*$I325)*'01_Supuestos'!$F$11*($H325-'01_Supuestos'!$F$9))-((('01_Supuestos'!C31*$I325)*'01_Supuestos'!$F$11*($H325-'01_Supuestos'!$F$9))*'01_Supuestos'!$F$12)-(('01_Supuestos'!C31*$I325)*'01_Supuestos'!$F$11*$K325)-(IF(('01_Supuestos'!C31*$I325)&gt;0,'01_Supuestos'!$F$15,0)))-((('01_Supuestos'!C31*$I325)*'01_Supuestos'!$F$11*($H325-'01_Supuestos'!$F$9))*'01_Supuestos'!$F$18)-($J325*'01_Supuestos'!C32)-(IF('01_Supuestos'!C30=MAX('01_Supuestos'!$C$30:$M$30),'01_Supuestos'!$F$19,0))-(MAX(0,(((('01_Supuestos'!C31*$I325)*'01_Supuestos'!$F$11*($H325-'01_Supuestos'!$F$9))-((('01_Supuestos'!C31*$I325)*'01_Supuestos'!$F$11*($H325-'01_Supuestos'!$F$9))*'01_Supuestos'!$F$12)-(('01_Supuestos'!C31*$I325)*'01_Supuestos'!$F$11*$K325)-(IF(('01_Supuestos'!C31*$I325)&gt;0,'01_Supuestos'!$F$15,0)))-($J325*'01_Supuestos'!C33)))*'01_Supuestos'!$F$16)</f>
        <v/>
      </c>
      <c r="U325" s="109">
        <f>((('01_Supuestos'!D31*$I325)*'01_Supuestos'!$F$11*($H325-'01_Supuestos'!$F$9))-((('01_Supuestos'!D31*$I325)*'01_Supuestos'!$F$11*($H325-'01_Supuestos'!$F$9))*'01_Supuestos'!$F$12)-(('01_Supuestos'!D31*$I325)*'01_Supuestos'!$F$11*$K325)-(IF(('01_Supuestos'!D31*$I325)&gt;0,'01_Supuestos'!$F$15,0)))-((('01_Supuestos'!D31*$I325)*'01_Supuestos'!$F$11*($H325-'01_Supuestos'!$F$9))*'01_Supuestos'!$F$18)-($J325*'01_Supuestos'!D32)-(IF('01_Supuestos'!D30=MAX('01_Supuestos'!$C$30:$M$30),'01_Supuestos'!$F$19,0))-(MAX(0,(((('01_Supuestos'!D31*$I325)*'01_Supuestos'!$F$11*($H325-'01_Supuestos'!$F$9))-((('01_Supuestos'!D31*$I325)*'01_Supuestos'!$F$11*($H325-'01_Supuestos'!$F$9))*'01_Supuestos'!$F$12)-(('01_Supuestos'!D31*$I325)*'01_Supuestos'!$F$11*$K325)-(IF(('01_Supuestos'!D31*$I325)&gt;0,'01_Supuestos'!$F$15,0)))-($J325*'01_Supuestos'!D33)))*'01_Supuestos'!$F$16)</f>
        <v/>
      </c>
      <c r="V325" s="109">
        <f>((('01_Supuestos'!E31*$I325)*'01_Supuestos'!$F$11*($H325-'01_Supuestos'!$F$9))-((('01_Supuestos'!E31*$I325)*'01_Supuestos'!$F$11*($H325-'01_Supuestos'!$F$9))*'01_Supuestos'!$F$12)-(('01_Supuestos'!E31*$I325)*'01_Supuestos'!$F$11*$K325)-(IF(('01_Supuestos'!E31*$I325)&gt;0,'01_Supuestos'!$F$15,0)))-((('01_Supuestos'!E31*$I325)*'01_Supuestos'!$F$11*($H325-'01_Supuestos'!$F$9))*'01_Supuestos'!$F$18)-($J325*'01_Supuestos'!E32)-(IF('01_Supuestos'!E30=MAX('01_Supuestos'!$C$30:$M$30),'01_Supuestos'!$F$19,0))-(MAX(0,(((('01_Supuestos'!E31*$I325)*'01_Supuestos'!$F$11*($H325-'01_Supuestos'!$F$9))-((('01_Supuestos'!E31*$I325)*'01_Supuestos'!$F$11*($H325-'01_Supuestos'!$F$9))*'01_Supuestos'!$F$12)-(('01_Supuestos'!E31*$I325)*'01_Supuestos'!$F$11*$K325)-(IF(('01_Supuestos'!E31*$I325)&gt;0,'01_Supuestos'!$F$15,0)))-($J325*'01_Supuestos'!E33)))*'01_Supuestos'!$F$16)</f>
        <v/>
      </c>
      <c r="W325" s="109">
        <f>((('01_Supuestos'!F31*$I325)*'01_Supuestos'!$F$11*($H325-'01_Supuestos'!$F$9))-((('01_Supuestos'!F31*$I325)*'01_Supuestos'!$F$11*($H325-'01_Supuestos'!$F$9))*'01_Supuestos'!$F$12)-(('01_Supuestos'!F31*$I325)*'01_Supuestos'!$F$11*$K325)-(IF(('01_Supuestos'!F31*$I325)&gt;0,'01_Supuestos'!$F$15,0)))-((('01_Supuestos'!F31*$I325)*'01_Supuestos'!$F$11*($H325-'01_Supuestos'!$F$9))*'01_Supuestos'!$F$18)-($J325*'01_Supuestos'!F32)-(IF('01_Supuestos'!F30=MAX('01_Supuestos'!$C$30:$M$30),'01_Supuestos'!$F$19,0))-(MAX(0,(((('01_Supuestos'!F31*$I325)*'01_Supuestos'!$F$11*($H325-'01_Supuestos'!$F$9))-((('01_Supuestos'!F31*$I325)*'01_Supuestos'!$F$11*($H325-'01_Supuestos'!$F$9))*'01_Supuestos'!$F$12)-(('01_Supuestos'!F31*$I325)*'01_Supuestos'!$F$11*$K325)-(IF(('01_Supuestos'!F31*$I325)&gt;0,'01_Supuestos'!$F$15,0)))-($J325*'01_Supuestos'!F33)))*'01_Supuestos'!$F$16)</f>
        <v/>
      </c>
      <c r="X325" s="109">
        <f>((('01_Supuestos'!G31*$I325)*'01_Supuestos'!$F$11*($H325-'01_Supuestos'!$F$9))-((('01_Supuestos'!G31*$I325)*'01_Supuestos'!$F$11*($H325-'01_Supuestos'!$F$9))*'01_Supuestos'!$F$12)-(('01_Supuestos'!G31*$I325)*'01_Supuestos'!$F$11*$K325)-(IF(('01_Supuestos'!G31*$I325)&gt;0,'01_Supuestos'!$F$15,0)))-((('01_Supuestos'!G31*$I325)*'01_Supuestos'!$F$11*($H325-'01_Supuestos'!$F$9))*'01_Supuestos'!$F$18)-($J325*'01_Supuestos'!G32)-(IF('01_Supuestos'!G30=MAX('01_Supuestos'!$C$30:$M$30),'01_Supuestos'!$F$19,0))-(MAX(0,(((('01_Supuestos'!G31*$I325)*'01_Supuestos'!$F$11*($H325-'01_Supuestos'!$F$9))-((('01_Supuestos'!G31*$I325)*'01_Supuestos'!$F$11*($H325-'01_Supuestos'!$F$9))*'01_Supuestos'!$F$12)-(('01_Supuestos'!G31*$I325)*'01_Supuestos'!$F$11*$K325)-(IF(('01_Supuestos'!G31*$I325)&gt;0,'01_Supuestos'!$F$15,0)))-($J325*'01_Supuestos'!G33)))*'01_Supuestos'!$F$16)</f>
        <v/>
      </c>
      <c r="Y325" s="109">
        <f>((('01_Supuestos'!H31*$I325)*'01_Supuestos'!$F$11*($H325-'01_Supuestos'!$F$9))-((('01_Supuestos'!H31*$I325)*'01_Supuestos'!$F$11*($H325-'01_Supuestos'!$F$9))*'01_Supuestos'!$F$12)-(('01_Supuestos'!H31*$I325)*'01_Supuestos'!$F$11*$K325)-(IF(('01_Supuestos'!H31*$I325)&gt;0,'01_Supuestos'!$F$15,0)))-((('01_Supuestos'!H31*$I325)*'01_Supuestos'!$F$11*($H325-'01_Supuestos'!$F$9))*'01_Supuestos'!$F$18)-($J325*'01_Supuestos'!H32)-(IF('01_Supuestos'!H30=MAX('01_Supuestos'!$C$30:$M$30),'01_Supuestos'!$F$19,0))-(MAX(0,(((('01_Supuestos'!H31*$I325)*'01_Supuestos'!$F$11*($H325-'01_Supuestos'!$F$9))-((('01_Supuestos'!H31*$I325)*'01_Supuestos'!$F$11*($H325-'01_Supuestos'!$F$9))*'01_Supuestos'!$F$12)-(('01_Supuestos'!H31*$I325)*'01_Supuestos'!$F$11*$K325)-(IF(('01_Supuestos'!H31*$I325)&gt;0,'01_Supuestos'!$F$15,0)))-($J325*'01_Supuestos'!H33)))*'01_Supuestos'!$F$16)</f>
        <v/>
      </c>
      <c r="Z325" s="109">
        <f>((('01_Supuestos'!I31*$I325)*'01_Supuestos'!$F$11*($H325-'01_Supuestos'!$F$9))-((('01_Supuestos'!I31*$I325)*'01_Supuestos'!$F$11*($H325-'01_Supuestos'!$F$9))*'01_Supuestos'!$F$12)-(('01_Supuestos'!I31*$I325)*'01_Supuestos'!$F$11*$K325)-(IF(('01_Supuestos'!I31*$I325)&gt;0,'01_Supuestos'!$F$15,0)))-((('01_Supuestos'!I31*$I325)*'01_Supuestos'!$F$11*($H325-'01_Supuestos'!$F$9))*'01_Supuestos'!$F$18)-($J325*'01_Supuestos'!I32)-(IF('01_Supuestos'!I30=MAX('01_Supuestos'!$C$30:$M$30),'01_Supuestos'!$F$19,0))-(MAX(0,(((('01_Supuestos'!I31*$I325)*'01_Supuestos'!$F$11*($H325-'01_Supuestos'!$F$9))-((('01_Supuestos'!I31*$I325)*'01_Supuestos'!$F$11*($H325-'01_Supuestos'!$F$9))*'01_Supuestos'!$F$12)-(('01_Supuestos'!I31*$I325)*'01_Supuestos'!$F$11*$K325)-(IF(('01_Supuestos'!I31*$I325)&gt;0,'01_Supuestos'!$F$15,0)))-($J325*'01_Supuestos'!I33)))*'01_Supuestos'!$F$16)</f>
        <v/>
      </c>
      <c r="AA325" s="109">
        <f>((('01_Supuestos'!J31*$I325)*'01_Supuestos'!$F$11*($H325-'01_Supuestos'!$F$9))-((('01_Supuestos'!J31*$I325)*'01_Supuestos'!$F$11*($H325-'01_Supuestos'!$F$9))*'01_Supuestos'!$F$12)-(('01_Supuestos'!J31*$I325)*'01_Supuestos'!$F$11*$K325)-(IF(('01_Supuestos'!J31*$I325)&gt;0,'01_Supuestos'!$F$15,0)))-((('01_Supuestos'!J31*$I325)*'01_Supuestos'!$F$11*($H325-'01_Supuestos'!$F$9))*'01_Supuestos'!$F$18)-($J325*'01_Supuestos'!J32)-(IF('01_Supuestos'!J30=MAX('01_Supuestos'!$C$30:$M$30),'01_Supuestos'!$F$19,0))-(MAX(0,(((('01_Supuestos'!J31*$I325)*'01_Supuestos'!$F$11*($H325-'01_Supuestos'!$F$9))-((('01_Supuestos'!J31*$I325)*'01_Supuestos'!$F$11*($H325-'01_Supuestos'!$F$9))*'01_Supuestos'!$F$12)-(('01_Supuestos'!J31*$I325)*'01_Supuestos'!$F$11*$K325)-(IF(('01_Supuestos'!J31*$I325)&gt;0,'01_Supuestos'!$F$15,0)))-($J325*'01_Supuestos'!J33)))*'01_Supuestos'!$F$16)</f>
        <v/>
      </c>
      <c r="AB325" s="109">
        <f>((('01_Supuestos'!K31*$I325)*'01_Supuestos'!$F$11*($H325-'01_Supuestos'!$F$9))-((('01_Supuestos'!K31*$I325)*'01_Supuestos'!$F$11*($H325-'01_Supuestos'!$F$9))*'01_Supuestos'!$F$12)-(('01_Supuestos'!K31*$I325)*'01_Supuestos'!$F$11*$K325)-(IF(('01_Supuestos'!K31*$I325)&gt;0,'01_Supuestos'!$F$15,0)))-((('01_Supuestos'!K31*$I325)*'01_Supuestos'!$F$11*($H325-'01_Supuestos'!$F$9))*'01_Supuestos'!$F$18)-($J325*'01_Supuestos'!K32)-(IF('01_Supuestos'!K30=MAX('01_Supuestos'!$C$30:$M$30),'01_Supuestos'!$F$19,0))-(MAX(0,(((('01_Supuestos'!K31*$I325)*'01_Supuestos'!$F$11*($H325-'01_Supuestos'!$F$9))-((('01_Supuestos'!K31*$I325)*'01_Supuestos'!$F$11*($H325-'01_Supuestos'!$F$9))*'01_Supuestos'!$F$12)-(('01_Supuestos'!K31*$I325)*'01_Supuestos'!$F$11*$K325)-(IF(('01_Supuestos'!K31*$I325)&gt;0,'01_Supuestos'!$F$15,0)))-($J325*'01_Supuestos'!K33)))*'01_Supuestos'!$F$16)</f>
        <v/>
      </c>
      <c r="AC325" s="109">
        <f>((('01_Supuestos'!L31*$I325)*'01_Supuestos'!$F$11*($H325-'01_Supuestos'!$F$9))-((('01_Supuestos'!L31*$I325)*'01_Supuestos'!$F$11*($H325-'01_Supuestos'!$F$9))*'01_Supuestos'!$F$12)-(('01_Supuestos'!L31*$I325)*'01_Supuestos'!$F$11*$K325)-(IF(('01_Supuestos'!L31*$I325)&gt;0,'01_Supuestos'!$F$15,0)))-((('01_Supuestos'!L31*$I325)*'01_Supuestos'!$F$11*($H325-'01_Supuestos'!$F$9))*'01_Supuestos'!$F$18)-($J325*'01_Supuestos'!L32)-(IF('01_Supuestos'!L30=MAX('01_Supuestos'!$C$30:$M$30),'01_Supuestos'!$F$19,0))-(MAX(0,(((('01_Supuestos'!L31*$I325)*'01_Supuestos'!$F$11*($H325-'01_Supuestos'!$F$9))-((('01_Supuestos'!L31*$I325)*'01_Supuestos'!$F$11*($H325-'01_Supuestos'!$F$9))*'01_Supuestos'!$F$12)-(('01_Supuestos'!L31*$I325)*'01_Supuestos'!$F$11*$K325)-(IF(('01_Supuestos'!L31*$I325)&gt;0,'01_Supuestos'!$F$15,0)))-($J325*'01_Supuestos'!L33)))*'01_Supuestos'!$F$16)</f>
        <v/>
      </c>
      <c r="AD325" s="109">
        <f>((('01_Supuestos'!M31*$I325)*'01_Supuestos'!$F$11*($H325-'01_Supuestos'!$F$9))-((('01_Supuestos'!M31*$I325)*'01_Supuestos'!$F$11*($H325-'01_Supuestos'!$F$9))*'01_Supuestos'!$F$12)-(('01_Supuestos'!M31*$I325)*'01_Supuestos'!$F$11*$K325)-(IF(('01_Supuestos'!M31*$I325)&gt;0,'01_Supuestos'!$F$15,0)))-((('01_Supuestos'!M31*$I325)*'01_Supuestos'!$F$11*($H325-'01_Supuestos'!$F$9))*'01_Supuestos'!$F$18)-($J325*'01_Supuestos'!M32)-(IF('01_Supuestos'!M30=MAX('01_Supuestos'!$C$30:$M$30),'01_Supuestos'!$F$19,0))-(MAX(0,(((('01_Supuestos'!M31*$I325)*'01_Supuestos'!$F$11*($H325-'01_Supuestos'!$F$9))-((('01_Supuestos'!M31*$I325)*'01_Supuestos'!$F$11*($H325-'01_Supuestos'!$F$9))*'01_Supuestos'!$F$12)-(('01_Supuestos'!M31*$I325)*'01_Supuestos'!$F$11*$K325)-(IF(('01_Supuestos'!M31*$I325)&gt;0,'01_Supuestos'!$F$15,0)))-($J325*'01_Supuestos'!M33)))*'01_Supuestos'!$F$16)</f>
        <v/>
      </c>
      <c r="AE325" s="109">
        <f>0</f>
        <v/>
      </c>
      <c r="AF325" s="109">
        <f>IF(S325&gt;R325,"Appraisal+Decision",IF(S325&lt;R325,"Develop Now","Indiferente"))</f>
        <v/>
      </c>
    </row>
    <row r="326">
      <c r="A326" t="n">
        <v>296</v>
      </c>
      <c r="B326" s="53">
        <f>RAND()</f>
        <v/>
      </c>
      <c r="C326" s="53">
        <f>RAND()</f>
        <v/>
      </c>
      <c r="D326" s="53">
        <f>RAND()</f>
        <v/>
      </c>
      <c r="E326" s="53">
        <f>RAND()</f>
        <v/>
      </c>
      <c r="F326" s="53">
        <f>RAND()</f>
        <v/>
      </c>
      <c r="G326" s="53">
        <f>RAND()</f>
        <v/>
      </c>
      <c r="H326" s="109">
        <f>IF(B326&lt;($B$11-$B$10)/($B$12-$B$10), $B$10+SQRT(B326*($B$11-$B$10)*($B$12-$B$10)), $B$12-SQRT((1-B326)*($B$12-$B$11)*($B$12-$B$10)))</f>
        <v/>
      </c>
      <c r="I326" s="53">
        <f>MAX(0.1,NORMINV(C326,$B$13,$B$14))</f>
        <v/>
      </c>
      <c r="J326" s="109">
        <f>'01_Supuestos'!$F$13*MAX(0.65,NORMINV(D326,1,$B$15))</f>
        <v/>
      </c>
      <c r="K326" s="109">
        <f>'01_Supuestos'!$F$14*MAX(0.6,NORMINV(E326,1,$B$16))</f>
        <v/>
      </c>
      <c r="L326" s="109">
        <f>--(F326&lt;=$B$5)</f>
        <v/>
      </c>
      <c r="M326" s="109">
        <f>IF(L326=1, IF(G326&lt;=$B$6, "+", "-"), IF(G326&lt;=(1-$B$7), "+", "-"))</f>
        <v/>
      </c>
      <c r="N326" s="110">
        <f>IF(M326="+",'05_Bayes_Arbol'!$B$16,'05_Bayes_Arbol'!$B$17)</f>
        <v/>
      </c>
      <c r="O326" s="109">
        <f>SUMPRODUCT(T326:AD326,'01_Supuestos'!$C$34:$M$34)</f>
        <v/>
      </c>
      <c r="P326" s="109">
        <f>N326*O326 + (1-N326)*$B$9</f>
        <v/>
      </c>
      <c r="Q326" s="109">
        <f>--(P326&gt;0)</f>
        <v/>
      </c>
      <c r="R326" s="109">
        <f>IF(L326=1,O326,$B$9)</f>
        <v/>
      </c>
      <c r="S326" s="109">
        <f>-$B$8 + IF(Q326=1, IF(L326=1,O326,$B$9), 0)</f>
        <v/>
      </c>
      <c r="T326" s="109">
        <f>((('01_Supuestos'!C31*$I326)*'01_Supuestos'!$F$11*($H326-'01_Supuestos'!$F$9))-((('01_Supuestos'!C31*$I326)*'01_Supuestos'!$F$11*($H326-'01_Supuestos'!$F$9))*'01_Supuestos'!$F$12)-(('01_Supuestos'!C31*$I326)*'01_Supuestos'!$F$11*$K326)-(IF(('01_Supuestos'!C31*$I326)&gt;0,'01_Supuestos'!$F$15,0)))-((('01_Supuestos'!C31*$I326)*'01_Supuestos'!$F$11*($H326-'01_Supuestos'!$F$9))*'01_Supuestos'!$F$18)-($J326*'01_Supuestos'!C32)-(IF('01_Supuestos'!C30=MAX('01_Supuestos'!$C$30:$M$30),'01_Supuestos'!$F$19,0))-(MAX(0,(((('01_Supuestos'!C31*$I326)*'01_Supuestos'!$F$11*($H326-'01_Supuestos'!$F$9))-((('01_Supuestos'!C31*$I326)*'01_Supuestos'!$F$11*($H326-'01_Supuestos'!$F$9))*'01_Supuestos'!$F$12)-(('01_Supuestos'!C31*$I326)*'01_Supuestos'!$F$11*$K326)-(IF(('01_Supuestos'!C31*$I326)&gt;0,'01_Supuestos'!$F$15,0)))-($J326*'01_Supuestos'!C33)))*'01_Supuestos'!$F$16)</f>
        <v/>
      </c>
      <c r="U326" s="109">
        <f>((('01_Supuestos'!D31*$I326)*'01_Supuestos'!$F$11*($H326-'01_Supuestos'!$F$9))-((('01_Supuestos'!D31*$I326)*'01_Supuestos'!$F$11*($H326-'01_Supuestos'!$F$9))*'01_Supuestos'!$F$12)-(('01_Supuestos'!D31*$I326)*'01_Supuestos'!$F$11*$K326)-(IF(('01_Supuestos'!D31*$I326)&gt;0,'01_Supuestos'!$F$15,0)))-((('01_Supuestos'!D31*$I326)*'01_Supuestos'!$F$11*($H326-'01_Supuestos'!$F$9))*'01_Supuestos'!$F$18)-($J326*'01_Supuestos'!D32)-(IF('01_Supuestos'!D30=MAX('01_Supuestos'!$C$30:$M$30),'01_Supuestos'!$F$19,0))-(MAX(0,(((('01_Supuestos'!D31*$I326)*'01_Supuestos'!$F$11*($H326-'01_Supuestos'!$F$9))-((('01_Supuestos'!D31*$I326)*'01_Supuestos'!$F$11*($H326-'01_Supuestos'!$F$9))*'01_Supuestos'!$F$12)-(('01_Supuestos'!D31*$I326)*'01_Supuestos'!$F$11*$K326)-(IF(('01_Supuestos'!D31*$I326)&gt;0,'01_Supuestos'!$F$15,0)))-($J326*'01_Supuestos'!D33)))*'01_Supuestos'!$F$16)</f>
        <v/>
      </c>
      <c r="V326" s="109">
        <f>((('01_Supuestos'!E31*$I326)*'01_Supuestos'!$F$11*($H326-'01_Supuestos'!$F$9))-((('01_Supuestos'!E31*$I326)*'01_Supuestos'!$F$11*($H326-'01_Supuestos'!$F$9))*'01_Supuestos'!$F$12)-(('01_Supuestos'!E31*$I326)*'01_Supuestos'!$F$11*$K326)-(IF(('01_Supuestos'!E31*$I326)&gt;0,'01_Supuestos'!$F$15,0)))-((('01_Supuestos'!E31*$I326)*'01_Supuestos'!$F$11*($H326-'01_Supuestos'!$F$9))*'01_Supuestos'!$F$18)-($J326*'01_Supuestos'!E32)-(IF('01_Supuestos'!E30=MAX('01_Supuestos'!$C$30:$M$30),'01_Supuestos'!$F$19,0))-(MAX(0,(((('01_Supuestos'!E31*$I326)*'01_Supuestos'!$F$11*($H326-'01_Supuestos'!$F$9))-((('01_Supuestos'!E31*$I326)*'01_Supuestos'!$F$11*($H326-'01_Supuestos'!$F$9))*'01_Supuestos'!$F$12)-(('01_Supuestos'!E31*$I326)*'01_Supuestos'!$F$11*$K326)-(IF(('01_Supuestos'!E31*$I326)&gt;0,'01_Supuestos'!$F$15,0)))-($J326*'01_Supuestos'!E33)))*'01_Supuestos'!$F$16)</f>
        <v/>
      </c>
      <c r="W326" s="109">
        <f>((('01_Supuestos'!F31*$I326)*'01_Supuestos'!$F$11*($H326-'01_Supuestos'!$F$9))-((('01_Supuestos'!F31*$I326)*'01_Supuestos'!$F$11*($H326-'01_Supuestos'!$F$9))*'01_Supuestos'!$F$12)-(('01_Supuestos'!F31*$I326)*'01_Supuestos'!$F$11*$K326)-(IF(('01_Supuestos'!F31*$I326)&gt;0,'01_Supuestos'!$F$15,0)))-((('01_Supuestos'!F31*$I326)*'01_Supuestos'!$F$11*($H326-'01_Supuestos'!$F$9))*'01_Supuestos'!$F$18)-($J326*'01_Supuestos'!F32)-(IF('01_Supuestos'!F30=MAX('01_Supuestos'!$C$30:$M$30),'01_Supuestos'!$F$19,0))-(MAX(0,(((('01_Supuestos'!F31*$I326)*'01_Supuestos'!$F$11*($H326-'01_Supuestos'!$F$9))-((('01_Supuestos'!F31*$I326)*'01_Supuestos'!$F$11*($H326-'01_Supuestos'!$F$9))*'01_Supuestos'!$F$12)-(('01_Supuestos'!F31*$I326)*'01_Supuestos'!$F$11*$K326)-(IF(('01_Supuestos'!F31*$I326)&gt;0,'01_Supuestos'!$F$15,0)))-($J326*'01_Supuestos'!F33)))*'01_Supuestos'!$F$16)</f>
        <v/>
      </c>
      <c r="X326" s="109">
        <f>((('01_Supuestos'!G31*$I326)*'01_Supuestos'!$F$11*($H326-'01_Supuestos'!$F$9))-((('01_Supuestos'!G31*$I326)*'01_Supuestos'!$F$11*($H326-'01_Supuestos'!$F$9))*'01_Supuestos'!$F$12)-(('01_Supuestos'!G31*$I326)*'01_Supuestos'!$F$11*$K326)-(IF(('01_Supuestos'!G31*$I326)&gt;0,'01_Supuestos'!$F$15,0)))-((('01_Supuestos'!G31*$I326)*'01_Supuestos'!$F$11*($H326-'01_Supuestos'!$F$9))*'01_Supuestos'!$F$18)-($J326*'01_Supuestos'!G32)-(IF('01_Supuestos'!G30=MAX('01_Supuestos'!$C$30:$M$30),'01_Supuestos'!$F$19,0))-(MAX(0,(((('01_Supuestos'!G31*$I326)*'01_Supuestos'!$F$11*($H326-'01_Supuestos'!$F$9))-((('01_Supuestos'!G31*$I326)*'01_Supuestos'!$F$11*($H326-'01_Supuestos'!$F$9))*'01_Supuestos'!$F$12)-(('01_Supuestos'!G31*$I326)*'01_Supuestos'!$F$11*$K326)-(IF(('01_Supuestos'!G31*$I326)&gt;0,'01_Supuestos'!$F$15,0)))-($J326*'01_Supuestos'!G33)))*'01_Supuestos'!$F$16)</f>
        <v/>
      </c>
      <c r="Y326" s="109">
        <f>((('01_Supuestos'!H31*$I326)*'01_Supuestos'!$F$11*($H326-'01_Supuestos'!$F$9))-((('01_Supuestos'!H31*$I326)*'01_Supuestos'!$F$11*($H326-'01_Supuestos'!$F$9))*'01_Supuestos'!$F$12)-(('01_Supuestos'!H31*$I326)*'01_Supuestos'!$F$11*$K326)-(IF(('01_Supuestos'!H31*$I326)&gt;0,'01_Supuestos'!$F$15,0)))-((('01_Supuestos'!H31*$I326)*'01_Supuestos'!$F$11*($H326-'01_Supuestos'!$F$9))*'01_Supuestos'!$F$18)-($J326*'01_Supuestos'!H32)-(IF('01_Supuestos'!H30=MAX('01_Supuestos'!$C$30:$M$30),'01_Supuestos'!$F$19,0))-(MAX(0,(((('01_Supuestos'!H31*$I326)*'01_Supuestos'!$F$11*($H326-'01_Supuestos'!$F$9))-((('01_Supuestos'!H31*$I326)*'01_Supuestos'!$F$11*($H326-'01_Supuestos'!$F$9))*'01_Supuestos'!$F$12)-(('01_Supuestos'!H31*$I326)*'01_Supuestos'!$F$11*$K326)-(IF(('01_Supuestos'!H31*$I326)&gt;0,'01_Supuestos'!$F$15,0)))-($J326*'01_Supuestos'!H33)))*'01_Supuestos'!$F$16)</f>
        <v/>
      </c>
      <c r="Z326" s="109">
        <f>((('01_Supuestos'!I31*$I326)*'01_Supuestos'!$F$11*($H326-'01_Supuestos'!$F$9))-((('01_Supuestos'!I31*$I326)*'01_Supuestos'!$F$11*($H326-'01_Supuestos'!$F$9))*'01_Supuestos'!$F$12)-(('01_Supuestos'!I31*$I326)*'01_Supuestos'!$F$11*$K326)-(IF(('01_Supuestos'!I31*$I326)&gt;0,'01_Supuestos'!$F$15,0)))-((('01_Supuestos'!I31*$I326)*'01_Supuestos'!$F$11*($H326-'01_Supuestos'!$F$9))*'01_Supuestos'!$F$18)-($J326*'01_Supuestos'!I32)-(IF('01_Supuestos'!I30=MAX('01_Supuestos'!$C$30:$M$30),'01_Supuestos'!$F$19,0))-(MAX(0,(((('01_Supuestos'!I31*$I326)*'01_Supuestos'!$F$11*($H326-'01_Supuestos'!$F$9))-((('01_Supuestos'!I31*$I326)*'01_Supuestos'!$F$11*($H326-'01_Supuestos'!$F$9))*'01_Supuestos'!$F$12)-(('01_Supuestos'!I31*$I326)*'01_Supuestos'!$F$11*$K326)-(IF(('01_Supuestos'!I31*$I326)&gt;0,'01_Supuestos'!$F$15,0)))-($J326*'01_Supuestos'!I33)))*'01_Supuestos'!$F$16)</f>
        <v/>
      </c>
      <c r="AA326" s="109">
        <f>((('01_Supuestos'!J31*$I326)*'01_Supuestos'!$F$11*($H326-'01_Supuestos'!$F$9))-((('01_Supuestos'!J31*$I326)*'01_Supuestos'!$F$11*($H326-'01_Supuestos'!$F$9))*'01_Supuestos'!$F$12)-(('01_Supuestos'!J31*$I326)*'01_Supuestos'!$F$11*$K326)-(IF(('01_Supuestos'!J31*$I326)&gt;0,'01_Supuestos'!$F$15,0)))-((('01_Supuestos'!J31*$I326)*'01_Supuestos'!$F$11*($H326-'01_Supuestos'!$F$9))*'01_Supuestos'!$F$18)-($J326*'01_Supuestos'!J32)-(IF('01_Supuestos'!J30=MAX('01_Supuestos'!$C$30:$M$30),'01_Supuestos'!$F$19,0))-(MAX(0,(((('01_Supuestos'!J31*$I326)*'01_Supuestos'!$F$11*($H326-'01_Supuestos'!$F$9))-((('01_Supuestos'!J31*$I326)*'01_Supuestos'!$F$11*($H326-'01_Supuestos'!$F$9))*'01_Supuestos'!$F$12)-(('01_Supuestos'!J31*$I326)*'01_Supuestos'!$F$11*$K326)-(IF(('01_Supuestos'!J31*$I326)&gt;0,'01_Supuestos'!$F$15,0)))-($J326*'01_Supuestos'!J33)))*'01_Supuestos'!$F$16)</f>
        <v/>
      </c>
      <c r="AB326" s="109">
        <f>((('01_Supuestos'!K31*$I326)*'01_Supuestos'!$F$11*($H326-'01_Supuestos'!$F$9))-((('01_Supuestos'!K31*$I326)*'01_Supuestos'!$F$11*($H326-'01_Supuestos'!$F$9))*'01_Supuestos'!$F$12)-(('01_Supuestos'!K31*$I326)*'01_Supuestos'!$F$11*$K326)-(IF(('01_Supuestos'!K31*$I326)&gt;0,'01_Supuestos'!$F$15,0)))-((('01_Supuestos'!K31*$I326)*'01_Supuestos'!$F$11*($H326-'01_Supuestos'!$F$9))*'01_Supuestos'!$F$18)-($J326*'01_Supuestos'!K32)-(IF('01_Supuestos'!K30=MAX('01_Supuestos'!$C$30:$M$30),'01_Supuestos'!$F$19,0))-(MAX(0,(((('01_Supuestos'!K31*$I326)*'01_Supuestos'!$F$11*($H326-'01_Supuestos'!$F$9))-((('01_Supuestos'!K31*$I326)*'01_Supuestos'!$F$11*($H326-'01_Supuestos'!$F$9))*'01_Supuestos'!$F$12)-(('01_Supuestos'!K31*$I326)*'01_Supuestos'!$F$11*$K326)-(IF(('01_Supuestos'!K31*$I326)&gt;0,'01_Supuestos'!$F$15,0)))-($J326*'01_Supuestos'!K33)))*'01_Supuestos'!$F$16)</f>
        <v/>
      </c>
      <c r="AC326" s="109">
        <f>((('01_Supuestos'!L31*$I326)*'01_Supuestos'!$F$11*($H326-'01_Supuestos'!$F$9))-((('01_Supuestos'!L31*$I326)*'01_Supuestos'!$F$11*($H326-'01_Supuestos'!$F$9))*'01_Supuestos'!$F$12)-(('01_Supuestos'!L31*$I326)*'01_Supuestos'!$F$11*$K326)-(IF(('01_Supuestos'!L31*$I326)&gt;0,'01_Supuestos'!$F$15,0)))-((('01_Supuestos'!L31*$I326)*'01_Supuestos'!$F$11*($H326-'01_Supuestos'!$F$9))*'01_Supuestos'!$F$18)-($J326*'01_Supuestos'!L32)-(IF('01_Supuestos'!L30=MAX('01_Supuestos'!$C$30:$M$30),'01_Supuestos'!$F$19,0))-(MAX(0,(((('01_Supuestos'!L31*$I326)*'01_Supuestos'!$F$11*($H326-'01_Supuestos'!$F$9))-((('01_Supuestos'!L31*$I326)*'01_Supuestos'!$F$11*($H326-'01_Supuestos'!$F$9))*'01_Supuestos'!$F$12)-(('01_Supuestos'!L31*$I326)*'01_Supuestos'!$F$11*$K326)-(IF(('01_Supuestos'!L31*$I326)&gt;0,'01_Supuestos'!$F$15,0)))-($J326*'01_Supuestos'!L33)))*'01_Supuestos'!$F$16)</f>
        <v/>
      </c>
      <c r="AD326" s="109">
        <f>((('01_Supuestos'!M31*$I326)*'01_Supuestos'!$F$11*($H326-'01_Supuestos'!$F$9))-((('01_Supuestos'!M31*$I326)*'01_Supuestos'!$F$11*($H326-'01_Supuestos'!$F$9))*'01_Supuestos'!$F$12)-(('01_Supuestos'!M31*$I326)*'01_Supuestos'!$F$11*$K326)-(IF(('01_Supuestos'!M31*$I326)&gt;0,'01_Supuestos'!$F$15,0)))-((('01_Supuestos'!M31*$I326)*'01_Supuestos'!$F$11*($H326-'01_Supuestos'!$F$9))*'01_Supuestos'!$F$18)-($J326*'01_Supuestos'!M32)-(IF('01_Supuestos'!M30=MAX('01_Supuestos'!$C$30:$M$30),'01_Supuestos'!$F$19,0))-(MAX(0,(((('01_Supuestos'!M31*$I326)*'01_Supuestos'!$F$11*($H326-'01_Supuestos'!$F$9))-((('01_Supuestos'!M31*$I326)*'01_Supuestos'!$F$11*($H326-'01_Supuestos'!$F$9))*'01_Supuestos'!$F$12)-(('01_Supuestos'!M31*$I326)*'01_Supuestos'!$F$11*$K326)-(IF(('01_Supuestos'!M31*$I326)&gt;0,'01_Supuestos'!$F$15,0)))-($J326*'01_Supuestos'!M33)))*'01_Supuestos'!$F$16)</f>
        <v/>
      </c>
      <c r="AE326" s="109">
        <f>0</f>
        <v/>
      </c>
      <c r="AF326" s="109">
        <f>IF(S326&gt;R326,"Appraisal+Decision",IF(S326&lt;R326,"Develop Now","Indiferente"))</f>
        <v/>
      </c>
    </row>
    <row r="327">
      <c r="A327" t="n">
        <v>297</v>
      </c>
      <c r="B327" s="53">
        <f>RAND()</f>
        <v/>
      </c>
      <c r="C327" s="53">
        <f>RAND()</f>
        <v/>
      </c>
      <c r="D327" s="53">
        <f>RAND()</f>
        <v/>
      </c>
      <c r="E327" s="53">
        <f>RAND()</f>
        <v/>
      </c>
      <c r="F327" s="53">
        <f>RAND()</f>
        <v/>
      </c>
      <c r="G327" s="53">
        <f>RAND()</f>
        <v/>
      </c>
      <c r="H327" s="109">
        <f>IF(B327&lt;($B$11-$B$10)/($B$12-$B$10), $B$10+SQRT(B327*($B$11-$B$10)*($B$12-$B$10)), $B$12-SQRT((1-B327)*($B$12-$B$11)*($B$12-$B$10)))</f>
        <v/>
      </c>
      <c r="I327" s="53">
        <f>MAX(0.1,NORMINV(C327,$B$13,$B$14))</f>
        <v/>
      </c>
      <c r="J327" s="109">
        <f>'01_Supuestos'!$F$13*MAX(0.65,NORMINV(D327,1,$B$15))</f>
        <v/>
      </c>
      <c r="K327" s="109">
        <f>'01_Supuestos'!$F$14*MAX(0.6,NORMINV(E327,1,$B$16))</f>
        <v/>
      </c>
      <c r="L327" s="109">
        <f>--(F327&lt;=$B$5)</f>
        <v/>
      </c>
      <c r="M327" s="109">
        <f>IF(L327=1, IF(G327&lt;=$B$6, "+", "-"), IF(G327&lt;=(1-$B$7), "+", "-"))</f>
        <v/>
      </c>
      <c r="N327" s="110">
        <f>IF(M327="+",'05_Bayes_Arbol'!$B$16,'05_Bayes_Arbol'!$B$17)</f>
        <v/>
      </c>
      <c r="O327" s="109">
        <f>SUMPRODUCT(T327:AD327,'01_Supuestos'!$C$34:$M$34)</f>
        <v/>
      </c>
      <c r="P327" s="109">
        <f>N327*O327 + (1-N327)*$B$9</f>
        <v/>
      </c>
      <c r="Q327" s="109">
        <f>--(P327&gt;0)</f>
        <v/>
      </c>
      <c r="R327" s="109">
        <f>IF(L327=1,O327,$B$9)</f>
        <v/>
      </c>
      <c r="S327" s="109">
        <f>-$B$8 + IF(Q327=1, IF(L327=1,O327,$B$9), 0)</f>
        <v/>
      </c>
      <c r="T327" s="109">
        <f>((('01_Supuestos'!C31*$I327)*'01_Supuestos'!$F$11*($H327-'01_Supuestos'!$F$9))-((('01_Supuestos'!C31*$I327)*'01_Supuestos'!$F$11*($H327-'01_Supuestos'!$F$9))*'01_Supuestos'!$F$12)-(('01_Supuestos'!C31*$I327)*'01_Supuestos'!$F$11*$K327)-(IF(('01_Supuestos'!C31*$I327)&gt;0,'01_Supuestos'!$F$15,0)))-((('01_Supuestos'!C31*$I327)*'01_Supuestos'!$F$11*($H327-'01_Supuestos'!$F$9))*'01_Supuestos'!$F$18)-($J327*'01_Supuestos'!C32)-(IF('01_Supuestos'!C30=MAX('01_Supuestos'!$C$30:$M$30),'01_Supuestos'!$F$19,0))-(MAX(0,(((('01_Supuestos'!C31*$I327)*'01_Supuestos'!$F$11*($H327-'01_Supuestos'!$F$9))-((('01_Supuestos'!C31*$I327)*'01_Supuestos'!$F$11*($H327-'01_Supuestos'!$F$9))*'01_Supuestos'!$F$12)-(('01_Supuestos'!C31*$I327)*'01_Supuestos'!$F$11*$K327)-(IF(('01_Supuestos'!C31*$I327)&gt;0,'01_Supuestos'!$F$15,0)))-($J327*'01_Supuestos'!C33)))*'01_Supuestos'!$F$16)</f>
        <v/>
      </c>
      <c r="U327" s="109">
        <f>((('01_Supuestos'!D31*$I327)*'01_Supuestos'!$F$11*($H327-'01_Supuestos'!$F$9))-((('01_Supuestos'!D31*$I327)*'01_Supuestos'!$F$11*($H327-'01_Supuestos'!$F$9))*'01_Supuestos'!$F$12)-(('01_Supuestos'!D31*$I327)*'01_Supuestos'!$F$11*$K327)-(IF(('01_Supuestos'!D31*$I327)&gt;0,'01_Supuestos'!$F$15,0)))-((('01_Supuestos'!D31*$I327)*'01_Supuestos'!$F$11*($H327-'01_Supuestos'!$F$9))*'01_Supuestos'!$F$18)-($J327*'01_Supuestos'!D32)-(IF('01_Supuestos'!D30=MAX('01_Supuestos'!$C$30:$M$30),'01_Supuestos'!$F$19,0))-(MAX(0,(((('01_Supuestos'!D31*$I327)*'01_Supuestos'!$F$11*($H327-'01_Supuestos'!$F$9))-((('01_Supuestos'!D31*$I327)*'01_Supuestos'!$F$11*($H327-'01_Supuestos'!$F$9))*'01_Supuestos'!$F$12)-(('01_Supuestos'!D31*$I327)*'01_Supuestos'!$F$11*$K327)-(IF(('01_Supuestos'!D31*$I327)&gt;0,'01_Supuestos'!$F$15,0)))-($J327*'01_Supuestos'!D33)))*'01_Supuestos'!$F$16)</f>
        <v/>
      </c>
      <c r="V327" s="109">
        <f>((('01_Supuestos'!E31*$I327)*'01_Supuestos'!$F$11*($H327-'01_Supuestos'!$F$9))-((('01_Supuestos'!E31*$I327)*'01_Supuestos'!$F$11*($H327-'01_Supuestos'!$F$9))*'01_Supuestos'!$F$12)-(('01_Supuestos'!E31*$I327)*'01_Supuestos'!$F$11*$K327)-(IF(('01_Supuestos'!E31*$I327)&gt;0,'01_Supuestos'!$F$15,0)))-((('01_Supuestos'!E31*$I327)*'01_Supuestos'!$F$11*($H327-'01_Supuestos'!$F$9))*'01_Supuestos'!$F$18)-($J327*'01_Supuestos'!E32)-(IF('01_Supuestos'!E30=MAX('01_Supuestos'!$C$30:$M$30),'01_Supuestos'!$F$19,0))-(MAX(0,(((('01_Supuestos'!E31*$I327)*'01_Supuestos'!$F$11*($H327-'01_Supuestos'!$F$9))-((('01_Supuestos'!E31*$I327)*'01_Supuestos'!$F$11*($H327-'01_Supuestos'!$F$9))*'01_Supuestos'!$F$12)-(('01_Supuestos'!E31*$I327)*'01_Supuestos'!$F$11*$K327)-(IF(('01_Supuestos'!E31*$I327)&gt;0,'01_Supuestos'!$F$15,0)))-($J327*'01_Supuestos'!E33)))*'01_Supuestos'!$F$16)</f>
        <v/>
      </c>
      <c r="W327" s="109">
        <f>((('01_Supuestos'!F31*$I327)*'01_Supuestos'!$F$11*($H327-'01_Supuestos'!$F$9))-((('01_Supuestos'!F31*$I327)*'01_Supuestos'!$F$11*($H327-'01_Supuestos'!$F$9))*'01_Supuestos'!$F$12)-(('01_Supuestos'!F31*$I327)*'01_Supuestos'!$F$11*$K327)-(IF(('01_Supuestos'!F31*$I327)&gt;0,'01_Supuestos'!$F$15,0)))-((('01_Supuestos'!F31*$I327)*'01_Supuestos'!$F$11*($H327-'01_Supuestos'!$F$9))*'01_Supuestos'!$F$18)-($J327*'01_Supuestos'!F32)-(IF('01_Supuestos'!F30=MAX('01_Supuestos'!$C$30:$M$30),'01_Supuestos'!$F$19,0))-(MAX(0,(((('01_Supuestos'!F31*$I327)*'01_Supuestos'!$F$11*($H327-'01_Supuestos'!$F$9))-((('01_Supuestos'!F31*$I327)*'01_Supuestos'!$F$11*($H327-'01_Supuestos'!$F$9))*'01_Supuestos'!$F$12)-(('01_Supuestos'!F31*$I327)*'01_Supuestos'!$F$11*$K327)-(IF(('01_Supuestos'!F31*$I327)&gt;0,'01_Supuestos'!$F$15,0)))-($J327*'01_Supuestos'!F33)))*'01_Supuestos'!$F$16)</f>
        <v/>
      </c>
      <c r="X327" s="109">
        <f>((('01_Supuestos'!G31*$I327)*'01_Supuestos'!$F$11*($H327-'01_Supuestos'!$F$9))-((('01_Supuestos'!G31*$I327)*'01_Supuestos'!$F$11*($H327-'01_Supuestos'!$F$9))*'01_Supuestos'!$F$12)-(('01_Supuestos'!G31*$I327)*'01_Supuestos'!$F$11*$K327)-(IF(('01_Supuestos'!G31*$I327)&gt;0,'01_Supuestos'!$F$15,0)))-((('01_Supuestos'!G31*$I327)*'01_Supuestos'!$F$11*($H327-'01_Supuestos'!$F$9))*'01_Supuestos'!$F$18)-($J327*'01_Supuestos'!G32)-(IF('01_Supuestos'!G30=MAX('01_Supuestos'!$C$30:$M$30),'01_Supuestos'!$F$19,0))-(MAX(0,(((('01_Supuestos'!G31*$I327)*'01_Supuestos'!$F$11*($H327-'01_Supuestos'!$F$9))-((('01_Supuestos'!G31*$I327)*'01_Supuestos'!$F$11*($H327-'01_Supuestos'!$F$9))*'01_Supuestos'!$F$12)-(('01_Supuestos'!G31*$I327)*'01_Supuestos'!$F$11*$K327)-(IF(('01_Supuestos'!G31*$I327)&gt;0,'01_Supuestos'!$F$15,0)))-($J327*'01_Supuestos'!G33)))*'01_Supuestos'!$F$16)</f>
        <v/>
      </c>
      <c r="Y327" s="109">
        <f>((('01_Supuestos'!H31*$I327)*'01_Supuestos'!$F$11*($H327-'01_Supuestos'!$F$9))-((('01_Supuestos'!H31*$I327)*'01_Supuestos'!$F$11*($H327-'01_Supuestos'!$F$9))*'01_Supuestos'!$F$12)-(('01_Supuestos'!H31*$I327)*'01_Supuestos'!$F$11*$K327)-(IF(('01_Supuestos'!H31*$I327)&gt;0,'01_Supuestos'!$F$15,0)))-((('01_Supuestos'!H31*$I327)*'01_Supuestos'!$F$11*($H327-'01_Supuestos'!$F$9))*'01_Supuestos'!$F$18)-($J327*'01_Supuestos'!H32)-(IF('01_Supuestos'!H30=MAX('01_Supuestos'!$C$30:$M$30),'01_Supuestos'!$F$19,0))-(MAX(0,(((('01_Supuestos'!H31*$I327)*'01_Supuestos'!$F$11*($H327-'01_Supuestos'!$F$9))-((('01_Supuestos'!H31*$I327)*'01_Supuestos'!$F$11*($H327-'01_Supuestos'!$F$9))*'01_Supuestos'!$F$12)-(('01_Supuestos'!H31*$I327)*'01_Supuestos'!$F$11*$K327)-(IF(('01_Supuestos'!H31*$I327)&gt;0,'01_Supuestos'!$F$15,0)))-($J327*'01_Supuestos'!H33)))*'01_Supuestos'!$F$16)</f>
        <v/>
      </c>
      <c r="Z327" s="109">
        <f>((('01_Supuestos'!I31*$I327)*'01_Supuestos'!$F$11*($H327-'01_Supuestos'!$F$9))-((('01_Supuestos'!I31*$I327)*'01_Supuestos'!$F$11*($H327-'01_Supuestos'!$F$9))*'01_Supuestos'!$F$12)-(('01_Supuestos'!I31*$I327)*'01_Supuestos'!$F$11*$K327)-(IF(('01_Supuestos'!I31*$I327)&gt;0,'01_Supuestos'!$F$15,0)))-((('01_Supuestos'!I31*$I327)*'01_Supuestos'!$F$11*($H327-'01_Supuestos'!$F$9))*'01_Supuestos'!$F$18)-($J327*'01_Supuestos'!I32)-(IF('01_Supuestos'!I30=MAX('01_Supuestos'!$C$30:$M$30),'01_Supuestos'!$F$19,0))-(MAX(0,(((('01_Supuestos'!I31*$I327)*'01_Supuestos'!$F$11*($H327-'01_Supuestos'!$F$9))-((('01_Supuestos'!I31*$I327)*'01_Supuestos'!$F$11*($H327-'01_Supuestos'!$F$9))*'01_Supuestos'!$F$12)-(('01_Supuestos'!I31*$I327)*'01_Supuestos'!$F$11*$K327)-(IF(('01_Supuestos'!I31*$I327)&gt;0,'01_Supuestos'!$F$15,0)))-($J327*'01_Supuestos'!I33)))*'01_Supuestos'!$F$16)</f>
        <v/>
      </c>
      <c r="AA327" s="109">
        <f>((('01_Supuestos'!J31*$I327)*'01_Supuestos'!$F$11*($H327-'01_Supuestos'!$F$9))-((('01_Supuestos'!J31*$I327)*'01_Supuestos'!$F$11*($H327-'01_Supuestos'!$F$9))*'01_Supuestos'!$F$12)-(('01_Supuestos'!J31*$I327)*'01_Supuestos'!$F$11*$K327)-(IF(('01_Supuestos'!J31*$I327)&gt;0,'01_Supuestos'!$F$15,0)))-((('01_Supuestos'!J31*$I327)*'01_Supuestos'!$F$11*($H327-'01_Supuestos'!$F$9))*'01_Supuestos'!$F$18)-($J327*'01_Supuestos'!J32)-(IF('01_Supuestos'!J30=MAX('01_Supuestos'!$C$30:$M$30),'01_Supuestos'!$F$19,0))-(MAX(0,(((('01_Supuestos'!J31*$I327)*'01_Supuestos'!$F$11*($H327-'01_Supuestos'!$F$9))-((('01_Supuestos'!J31*$I327)*'01_Supuestos'!$F$11*($H327-'01_Supuestos'!$F$9))*'01_Supuestos'!$F$12)-(('01_Supuestos'!J31*$I327)*'01_Supuestos'!$F$11*$K327)-(IF(('01_Supuestos'!J31*$I327)&gt;0,'01_Supuestos'!$F$15,0)))-($J327*'01_Supuestos'!J33)))*'01_Supuestos'!$F$16)</f>
        <v/>
      </c>
      <c r="AB327" s="109">
        <f>((('01_Supuestos'!K31*$I327)*'01_Supuestos'!$F$11*($H327-'01_Supuestos'!$F$9))-((('01_Supuestos'!K31*$I327)*'01_Supuestos'!$F$11*($H327-'01_Supuestos'!$F$9))*'01_Supuestos'!$F$12)-(('01_Supuestos'!K31*$I327)*'01_Supuestos'!$F$11*$K327)-(IF(('01_Supuestos'!K31*$I327)&gt;0,'01_Supuestos'!$F$15,0)))-((('01_Supuestos'!K31*$I327)*'01_Supuestos'!$F$11*($H327-'01_Supuestos'!$F$9))*'01_Supuestos'!$F$18)-($J327*'01_Supuestos'!K32)-(IF('01_Supuestos'!K30=MAX('01_Supuestos'!$C$30:$M$30),'01_Supuestos'!$F$19,0))-(MAX(0,(((('01_Supuestos'!K31*$I327)*'01_Supuestos'!$F$11*($H327-'01_Supuestos'!$F$9))-((('01_Supuestos'!K31*$I327)*'01_Supuestos'!$F$11*($H327-'01_Supuestos'!$F$9))*'01_Supuestos'!$F$12)-(('01_Supuestos'!K31*$I327)*'01_Supuestos'!$F$11*$K327)-(IF(('01_Supuestos'!K31*$I327)&gt;0,'01_Supuestos'!$F$15,0)))-($J327*'01_Supuestos'!K33)))*'01_Supuestos'!$F$16)</f>
        <v/>
      </c>
      <c r="AC327" s="109">
        <f>((('01_Supuestos'!L31*$I327)*'01_Supuestos'!$F$11*($H327-'01_Supuestos'!$F$9))-((('01_Supuestos'!L31*$I327)*'01_Supuestos'!$F$11*($H327-'01_Supuestos'!$F$9))*'01_Supuestos'!$F$12)-(('01_Supuestos'!L31*$I327)*'01_Supuestos'!$F$11*$K327)-(IF(('01_Supuestos'!L31*$I327)&gt;0,'01_Supuestos'!$F$15,0)))-((('01_Supuestos'!L31*$I327)*'01_Supuestos'!$F$11*($H327-'01_Supuestos'!$F$9))*'01_Supuestos'!$F$18)-($J327*'01_Supuestos'!L32)-(IF('01_Supuestos'!L30=MAX('01_Supuestos'!$C$30:$M$30),'01_Supuestos'!$F$19,0))-(MAX(0,(((('01_Supuestos'!L31*$I327)*'01_Supuestos'!$F$11*($H327-'01_Supuestos'!$F$9))-((('01_Supuestos'!L31*$I327)*'01_Supuestos'!$F$11*($H327-'01_Supuestos'!$F$9))*'01_Supuestos'!$F$12)-(('01_Supuestos'!L31*$I327)*'01_Supuestos'!$F$11*$K327)-(IF(('01_Supuestos'!L31*$I327)&gt;0,'01_Supuestos'!$F$15,0)))-($J327*'01_Supuestos'!L33)))*'01_Supuestos'!$F$16)</f>
        <v/>
      </c>
      <c r="AD327" s="109">
        <f>((('01_Supuestos'!M31*$I327)*'01_Supuestos'!$F$11*($H327-'01_Supuestos'!$F$9))-((('01_Supuestos'!M31*$I327)*'01_Supuestos'!$F$11*($H327-'01_Supuestos'!$F$9))*'01_Supuestos'!$F$12)-(('01_Supuestos'!M31*$I327)*'01_Supuestos'!$F$11*$K327)-(IF(('01_Supuestos'!M31*$I327)&gt;0,'01_Supuestos'!$F$15,0)))-((('01_Supuestos'!M31*$I327)*'01_Supuestos'!$F$11*($H327-'01_Supuestos'!$F$9))*'01_Supuestos'!$F$18)-($J327*'01_Supuestos'!M32)-(IF('01_Supuestos'!M30=MAX('01_Supuestos'!$C$30:$M$30),'01_Supuestos'!$F$19,0))-(MAX(0,(((('01_Supuestos'!M31*$I327)*'01_Supuestos'!$F$11*($H327-'01_Supuestos'!$F$9))-((('01_Supuestos'!M31*$I327)*'01_Supuestos'!$F$11*($H327-'01_Supuestos'!$F$9))*'01_Supuestos'!$F$12)-(('01_Supuestos'!M31*$I327)*'01_Supuestos'!$F$11*$K327)-(IF(('01_Supuestos'!M31*$I327)&gt;0,'01_Supuestos'!$F$15,0)))-($J327*'01_Supuestos'!M33)))*'01_Supuestos'!$F$16)</f>
        <v/>
      </c>
      <c r="AE327" s="109">
        <f>0</f>
        <v/>
      </c>
      <c r="AF327" s="109">
        <f>IF(S327&gt;R327,"Appraisal+Decision",IF(S327&lt;R327,"Develop Now","Indiferente"))</f>
        <v/>
      </c>
    </row>
    <row r="328">
      <c r="A328" t="n">
        <v>298</v>
      </c>
      <c r="B328" s="53">
        <f>RAND()</f>
        <v/>
      </c>
      <c r="C328" s="53">
        <f>RAND()</f>
        <v/>
      </c>
      <c r="D328" s="53">
        <f>RAND()</f>
        <v/>
      </c>
      <c r="E328" s="53">
        <f>RAND()</f>
        <v/>
      </c>
      <c r="F328" s="53">
        <f>RAND()</f>
        <v/>
      </c>
      <c r="G328" s="53">
        <f>RAND()</f>
        <v/>
      </c>
      <c r="H328" s="109">
        <f>IF(B328&lt;($B$11-$B$10)/($B$12-$B$10), $B$10+SQRT(B328*($B$11-$B$10)*($B$12-$B$10)), $B$12-SQRT((1-B328)*($B$12-$B$11)*($B$12-$B$10)))</f>
        <v/>
      </c>
      <c r="I328" s="53">
        <f>MAX(0.1,NORMINV(C328,$B$13,$B$14))</f>
        <v/>
      </c>
      <c r="J328" s="109">
        <f>'01_Supuestos'!$F$13*MAX(0.65,NORMINV(D328,1,$B$15))</f>
        <v/>
      </c>
      <c r="K328" s="109">
        <f>'01_Supuestos'!$F$14*MAX(0.6,NORMINV(E328,1,$B$16))</f>
        <v/>
      </c>
      <c r="L328" s="109">
        <f>--(F328&lt;=$B$5)</f>
        <v/>
      </c>
      <c r="M328" s="109">
        <f>IF(L328=1, IF(G328&lt;=$B$6, "+", "-"), IF(G328&lt;=(1-$B$7), "+", "-"))</f>
        <v/>
      </c>
      <c r="N328" s="110">
        <f>IF(M328="+",'05_Bayes_Arbol'!$B$16,'05_Bayes_Arbol'!$B$17)</f>
        <v/>
      </c>
      <c r="O328" s="109">
        <f>SUMPRODUCT(T328:AD328,'01_Supuestos'!$C$34:$M$34)</f>
        <v/>
      </c>
      <c r="P328" s="109">
        <f>N328*O328 + (1-N328)*$B$9</f>
        <v/>
      </c>
      <c r="Q328" s="109">
        <f>--(P328&gt;0)</f>
        <v/>
      </c>
      <c r="R328" s="109">
        <f>IF(L328=1,O328,$B$9)</f>
        <v/>
      </c>
      <c r="S328" s="109">
        <f>-$B$8 + IF(Q328=1, IF(L328=1,O328,$B$9), 0)</f>
        <v/>
      </c>
      <c r="T328" s="109">
        <f>((('01_Supuestos'!C31*$I328)*'01_Supuestos'!$F$11*($H328-'01_Supuestos'!$F$9))-((('01_Supuestos'!C31*$I328)*'01_Supuestos'!$F$11*($H328-'01_Supuestos'!$F$9))*'01_Supuestos'!$F$12)-(('01_Supuestos'!C31*$I328)*'01_Supuestos'!$F$11*$K328)-(IF(('01_Supuestos'!C31*$I328)&gt;0,'01_Supuestos'!$F$15,0)))-((('01_Supuestos'!C31*$I328)*'01_Supuestos'!$F$11*($H328-'01_Supuestos'!$F$9))*'01_Supuestos'!$F$18)-($J328*'01_Supuestos'!C32)-(IF('01_Supuestos'!C30=MAX('01_Supuestos'!$C$30:$M$30),'01_Supuestos'!$F$19,0))-(MAX(0,(((('01_Supuestos'!C31*$I328)*'01_Supuestos'!$F$11*($H328-'01_Supuestos'!$F$9))-((('01_Supuestos'!C31*$I328)*'01_Supuestos'!$F$11*($H328-'01_Supuestos'!$F$9))*'01_Supuestos'!$F$12)-(('01_Supuestos'!C31*$I328)*'01_Supuestos'!$F$11*$K328)-(IF(('01_Supuestos'!C31*$I328)&gt;0,'01_Supuestos'!$F$15,0)))-($J328*'01_Supuestos'!C33)))*'01_Supuestos'!$F$16)</f>
        <v/>
      </c>
      <c r="U328" s="109">
        <f>((('01_Supuestos'!D31*$I328)*'01_Supuestos'!$F$11*($H328-'01_Supuestos'!$F$9))-((('01_Supuestos'!D31*$I328)*'01_Supuestos'!$F$11*($H328-'01_Supuestos'!$F$9))*'01_Supuestos'!$F$12)-(('01_Supuestos'!D31*$I328)*'01_Supuestos'!$F$11*$K328)-(IF(('01_Supuestos'!D31*$I328)&gt;0,'01_Supuestos'!$F$15,0)))-((('01_Supuestos'!D31*$I328)*'01_Supuestos'!$F$11*($H328-'01_Supuestos'!$F$9))*'01_Supuestos'!$F$18)-($J328*'01_Supuestos'!D32)-(IF('01_Supuestos'!D30=MAX('01_Supuestos'!$C$30:$M$30),'01_Supuestos'!$F$19,0))-(MAX(0,(((('01_Supuestos'!D31*$I328)*'01_Supuestos'!$F$11*($H328-'01_Supuestos'!$F$9))-((('01_Supuestos'!D31*$I328)*'01_Supuestos'!$F$11*($H328-'01_Supuestos'!$F$9))*'01_Supuestos'!$F$12)-(('01_Supuestos'!D31*$I328)*'01_Supuestos'!$F$11*$K328)-(IF(('01_Supuestos'!D31*$I328)&gt;0,'01_Supuestos'!$F$15,0)))-($J328*'01_Supuestos'!D33)))*'01_Supuestos'!$F$16)</f>
        <v/>
      </c>
      <c r="V328" s="109">
        <f>((('01_Supuestos'!E31*$I328)*'01_Supuestos'!$F$11*($H328-'01_Supuestos'!$F$9))-((('01_Supuestos'!E31*$I328)*'01_Supuestos'!$F$11*($H328-'01_Supuestos'!$F$9))*'01_Supuestos'!$F$12)-(('01_Supuestos'!E31*$I328)*'01_Supuestos'!$F$11*$K328)-(IF(('01_Supuestos'!E31*$I328)&gt;0,'01_Supuestos'!$F$15,0)))-((('01_Supuestos'!E31*$I328)*'01_Supuestos'!$F$11*($H328-'01_Supuestos'!$F$9))*'01_Supuestos'!$F$18)-($J328*'01_Supuestos'!E32)-(IF('01_Supuestos'!E30=MAX('01_Supuestos'!$C$30:$M$30),'01_Supuestos'!$F$19,0))-(MAX(0,(((('01_Supuestos'!E31*$I328)*'01_Supuestos'!$F$11*($H328-'01_Supuestos'!$F$9))-((('01_Supuestos'!E31*$I328)*'01_Supuestos'!$F$11*($H328-'01_Supuestos'!$F$9))*'01_Supuestos'!$F$12)-(('01_Supuestos'!E31*$I328)*'01_Supuestos'!$F$11*$K328)-(IF(('01_Supuestos'!E31*$I328)&gt;0,'01_Supuestos'!$F$15,0)))-($J328*'01_Supuestos'!E33)))*'01_Supuestos'!$F$16)</f>
        <v/>
      </c>
      <c r="W328" s="109">
        <f>((('01_Supuestos'!F31*$I328)*'01_Supuestos'!$F$11*($H328-'01_Supuestos'!$F$9))-((('01_Supuestos'!F31*$I328)*'01_Supuestos'!$F$11*($H328-'01_Supuestos'!$F$9))*'01_Supuestos'!$F$12)-(('01_Supuestos'!F31*$I328)*'01_Supuestos'!$F$11*$K328)-(IF(('01_Supuestos'!F31*$I328)&gt;0,'01_Supuestos'!$F$15,0)))-((('01_Supuestos'!F31*$I328)*'01_Supuestos'!$F$11*($H328-'01_Supuestos'!$F$9))*'01_Supuestos'!$F$18)-($J328*'01_Supuestos'!F32)-(IF('01_Supuestos'!F30=MAX('01_Supuestos'!$C$30:$M$30),'01_Supuestos'!$F$19,0))-(MAX(0,(((('01_Supuestos'!F31*$I328)*'01_Supuestos'!$F$11*($H328-'01_Supuestos'!$F$9))-((('01_Supuestos'!F31*$I328)*'01_Supuestos'!$F$11*($H328-'01_Supuestos'!$F$9))*'01_Supuestos'!$F$12)-(('01_Supuestos'!F31*$I328)*'01_Supuestos'!$F$11*$K328)-(IF(('01_Supuestos'!F31*$I328)&gt;0,'01_Supuestos'!$F$15,0)))-($J328*'01_Supuestos'!F33)))*'01_Supuestos'!$F$16)</f>
        <v/>
      </c>
      <c r="X328" s="109">
        <f>((('01_Supuestos'!G31*$I328)*'01_Supuestos'!$F$11*($H328-'01_Supuestos'!$F$9))-((('01_Supuestos'!G31*$I328)*'01_Supuestos'!$F$11*($H328-'01_Supuestos'!$F$9))*'01_Supuestos'!$F$12)-(('01_Supuestos'!G31*$I328)*'01_Supuestos'!$F$11*$K328)-(IF(('01_Supuestos'!G31*$I328)&gt;0,'01_Supuestos'!$F$15,0)))-((('01_Supuestos'!G31*$I328)*'01_Supuestos'!$F$11*($H328-'01_Supuestos'!$F$9))*'01_Supuestos'!$F$18)-($J328*'01_Supuestos'!G32)-(IF('01_Supuestos'!G30=MAX('01_Supuestos'!$C$30:$M$30),'01_Supuestos'!$F$19,0))-(MAX(0,(((('01_Supuestos'!G31*$I328)*'01_Supuestos'!$F$11*($H328-'01_Supuestos'!$F$9))-((('01_Supuestos'!G31*$I328)*'01_Supuestos'!$F$11*($H328-'01_Supuestos'!$F$9))*'01_Supuestos'!$F$12)-(('01_Supuestos'!G31*$I328)*'01_Supuestos'!$F$11*$K328)-(IF(('01_Supuestos'!G31*$I328)&gt;0,'01_Supuestos'!$F$15,0)))-($J328*'01_Supuestos'!G33)))*'01_Supuestos'!$F$16)</f>
        <v/>
      </c>
      <c r="Y328" s="109">
        <f>((('01_Supuestos'!H31*$I328)*'01_Supuestos'!$F$11*($H328-'01_Supuestos'!$F$9))-((('01_Supuestos'!H31*$I328)*'01_Supuestos'!$F$11*($H328-'01_Supuestos'!$F$9))*'01_Supuestos'!$F$12)-(('01_Supuestos'!H31*$I328)*'01_Supuestos'!$F$11*$K328)-(IF(('01_Supuestos'!H31*$I328)&gt;0,'01_Supuestos'!$F$15,0)))-((('01_Supuestos'!H31*$I328)*'01_Supuestos'!$F$11*($H328-'01_Supuestos'!$F$9))*'01_Supuestos'!$F$18)-($J328*'01_Supuestos'!H32)-(IF('01_Supuestos'!H30=MAX('01_Supuestos'!$C$30:$M$30),'01_Supuestos'!$F$19,0))-(MAX(0,(((('01_Supuestos'!H31*$I328)*'01_Supuestos'!$F$11*($H328-'01_Supuestos'!$F$9))-((('01_Supuestos'!H31*$I328)*'01_Supuestos'!$F$11*($H328-'01_Supuestos'!$F$9))*'01_Supuestos'!$F$12)-(('01_Supuestos'!H31*$I328)*'01_Supuestos'!$F$11*$K328)-(IF(('01_Supuestos'!H31*$I328)&gt;0,'01_Supuestos'!$F$15,0)))-($J328*'01_Supuestos'!H33)))*'01_Supuestos'!$F$16)</f>
        <v/>
      </c>
      <c r="Z328" s="109">
        <f>((('01_Supuestos'!I31*$I328)*'01_Supuestos'!$F$11*($H328-'01_Supuestos'!$F$9))-((('01_Supuestos'!I31*$I328)*'01_Supuestos'!$F$11*($H328-'01_Supuestos'!$F$9))*'01_Supuestos'!$F$12)-(('01_Supuestos'!I31*$I328)*'01_Supuestos'!$F$11*$K328)-(IF(('01_Supuestos'!I31*$I328)&gt;0,'01_Supuestos'!$F$15,0)))-((('01_Supuestos'!I31*$I328)*'01_Supuestos'!$F$11*($H328-'01_Supuestos'!$F$9))*'01_Supuestos'!$F$18)-($J328*'01_Supuestos'!I32)-(IF('01_Supuestos'!I30=MAX('01_Supuestos'!$C$30:$M$30),'01_Supuestos'!$F$19,0))-(MAX(0,(((('01_Supuestos'!I31*$I328)*'01_Supuestos'!$F$11*($H328-'01_Supuestos'!$F$9))-((('01_Supuestos'!I31*$I328)*'01_Supuestos'!$F$11*($H328-'01_Supuestos'!$F$9))*'01_Supuestos'!$F$12)-(('01_Supuestos'!I31*$I328)*'01_Supuestos'!$F$11*$K328)-(IF(('01_Supuestos'!I31*$I328)&gt;0,'01_Supuestos'!$F$15,0)))-($J328*'01_Supuestos'!I33)))*'01_Supuestos'!$F$16)</f>
        <v/>
      </c>
      <c r="AA328" s="109">
        <f>((('01_Supuestos'!J31*$I328)*'01_Supuestos'!$F$11*($H328-'01_Supuestos'!$F$9))-((('01_Supuestos'!J31*$I328)*'01_Supuestos'!$F$11*($H328-'01_Supuestos'!$F$9))*'01_Supuestos'!$F$12)-(('01_Supuestos'!J31*$I328)*'01_Supuestos'!$F$11*$K328)-(IF(('01_Supuestos'!J31*$I328)&gt;0,'01_Supuestos'!$F$15,0)))-((('01_Supuestos'!J31*$I328)*'01_Supuestos'!$F$11*($H328-'01_Supuestos'!$F$9))*'01_Supuestos'!$F$18)-($J328*'01_Supuestos'!J32)-(IF('01_Supuestos'!J30=MAX('01_Supuestos'!$C$30:$M$30),'01_Supuestos'!$F$19,0))-(MAX(0,(((('01_Supuestos'!J31*$I328)*'01_Supuestos'!$F$11*($H328-'01_Supuestos'!$F$9))-((('01_Supuestos'!J31*$I328)*'01_Supuestos'!$F$11*($H328-'01_Supuestos'!$F$9))*'01_Supuestos'!$F$12)-(('01_Supuestos'!J31*$I328)*'01_Supuestos'!$F$11*$K328)-(IF(('01_Supuestos'!J31*$I328)&gt;0,'01_Supuestos'!$F$15,0)))-($J328*'01_Supuestos'!J33)))*'01_Supuestos'!$F$16)</f>
        <v/>
      </c>
      <c r="AB328" s="109">
        <f>((('01_Supuestos'!K31*$I328)*'01_Supuestos'!$F$11*($H328-'01_Supuestos'!$F$9))-((('01_Supuestos'!K31*$I328)*'01_Supuestos'!$F$11*($H328-'01_Supuestos'!$F$9))*'01_Supuestos'!$F$12)-(('01_Supuestos'!K31*$I328)*'01_Supuestos'!$F$11*$K328)-(IF(('01_Supuestos'!K31*$I328)&gt;0,'01_Supuestos'!$F$15,0)))-((('01_Supuestos'!K31*$I328)*'01_Supuestos'!$F$11*($H328-'01_Supuestos'!$F$9))*'01_Supuestos'!$F$18)-($J328*'01_Supuestos'!K32)-(IF('01_Supuestos'!K30=MAX('01_Supuestos'!$C$30:$M$30),'01_Supuestos'!$F$19,0))-(MAX(0,(((('01_Supuestos'!K31*$I328)*'01_Supuestos'!$F$11*($H328-'01_Supuestos'!$F$9))-((('01_Supuestos'!K31*$I328)*'01_Supuestos'!$F$11*($H328-'01_Supuestos'!$F$9))*'01_Supuestos'!$F$12)-(('01_Supuestos'!K31*$I328)*'01_Supuestos'!$F$11*$K328)-(IF(('01_Supuestos'!K31*$I328)&gt;0,'01_Supuestos'!$F$15,0)))-($J328*'01_Supuestos'!K33)))*'01_Supuestos'!$F$16)</f>
        <v/>
      </c>
      <c r="AC328" s="109">
        <f>((('01_Supuestos'!L31*$I328)*'01_Supuestos'!$F$11*($H328-'01_Supuestos'!$F$9))-((('01_Supuestos'!L31*$I328)*'01_Supuestos'!$F$11*($H328-'01_Supuestos'!$F$9))*'01_Supuestos'!$F$12)-(('01_Supuestos'!L31*$I328)*'01_Supuestos'!$F$11*$K328)-(IF(('01_Supuestos'!L31*$I328)&gt;0,'01_Supuestos'!$F$15,0)))-((('01_Supuestos'!L31*$I328)*'01_Supuestos'!$F$11*($H328-'01_Supuestos'!$F$9))*'01_Supuestos'!$F$18)-($J328*'01_Supuestos'!L32)-(IF('01_Supuestos'!L30=MAX('01_Supuestos'!$C$30:$M$30),'01_Supuestos'!$F$19,0))-(MAX(0,(((('01_Supuestos'!L31*$I328)*'01_Supuestos'!$F$11*($H328-'01_Supuestos'!$F$9))-((('01_Supuestos'!L31*$I328)*'01_Supuestos'!$F$11*($H328-'01_Supuestos'!$F$9))*'01_Supuestos'!$F$12)-(('01_Supuestos'!L31*$I328)*'01_Supuestos'!$F$11*$K328)-(IF(('01_Supuestos'!L31*$I328)&gt;0,'01_Supuestos'!$F$15,0)))-($J328*'01_Supuestos'!L33)))*'01_Supuestos'!$F$16)</f>
        <v/>
      </c>
      <c r="AD328" s="109">
        <f>((('01_Supuestos'!M31*$I328)*'01_Supuestos'!$F$11*($H328-'01_Supuestos'!$F$9))-((('01_Supuestos'!M31*$I328)*'01_Supuestos'!$F$11*($H328-'01_Supuestos'!$F$9))*'01_Supuestos'!$F$12)-(('01_Supuestos'!M31*$I328)*'01_Supuestos'!$F$11*$K328)-(IF(('01_Supuestos'!M31*$I328)&gt;0,'01_Supuestos'!$F$15,0)))-((('01_Supuestos'!M31*$I328)*'01_Supuestos'!$F$11*($H328-'01_Supuestos'!$F$9))*'01_Supuestos'!$F$18)-($J328*'01_Supuestos'!M32)-(IF('01_Supuestos'!M30=MAX('01_Supuestos'!$C$30:$M$30),'01_Supuestos'!$F$19,0))-(MAX(0,(((('01_Supuestos'!M31*$I328)*'01_Supuestos'!$F$11*($H328-'01_Supuestos'!$F$9))-((('01_Supuestos'!M31*$I328)*'01_Supuestos'!$F$11*($H328-'01_Supuestos'!$F$9))*'01_Supuestos'!$F$12)-(('01_Supuestos'!M31*$I328)*'01_Supuestos'!$F$11*$K328)-(IF(('01_Supuestos'!M31*$I328)&gt;0,'01_Supuestos'!$F$15,0)))-($J328*'01_Supuestos'!M33)))*'01_Supuestos'!$F$16)</f>
        <v/>
      </c>
      <c r="AE328" s="109">
        <f>0</f>
        <v/>
      </c>
      <c r="AF328" s="109">
        <f>IF(S328&gt;R328,"Appraisal+Decision",IF(S328&lt;R328,"Develop Now","Indiferente"))</f>
        <v/>
      </c>
    </row>
    <row r="329">
      <c r="A329" t="n">
        <v>299</v>
      </c>
      <c r="B329" s="53">
        <f>RAND()</f>
        <v/>
      </c>
      <c r="C329" s="53">
        <f>RAND()</f>
        <v/>
      </c>
      <c r="D329" s="53">
        <f>RAND()</f>
        <v/>
      </c>
      <c r="E329" s="53">
        <f>RAND()</f>
        <v/>
      </c>
      <c r="F329" s="53">
        <f>RAND()</f>
        <v/>
      </c>
      <c r="G329" s="53">
        <f>RAND()</f>
        <v/>
      </c>
      <c r="H329" s="109">
        <f>IF(B329&lt;($B$11-$B$10)/($B$12-$B$10), $B$10+SQRT(B329*($B$11-$B$10)*($B$12-$B$10)), $B$12-SQRT((1-B329)*($B$12-$B$11)*($B$12-$B$10)))</f>
        <v/>
      </c>
      <c r="I329" s="53">
        <f>MAX(0.1,NORMINV(C329,$B$13,$B$14))</f>
        <v/>
      </c>
      <c r="J329" s="109">
        <f>'01_Supuestos'!$F$13*MAX(0.65,NORMINV(D329,1,$B$15))</f>
        <v/>
      </c>
      <c r="K329" s="109">
        <f>'01_Supuestos'!$F$14*MAX(0.6,NORMINV(E329,1,$B$16))</f>
        <v/>
      </c>
      <c r="L329" s="109">
        <f>--(F329&lt;=$B$5)</f>
        <v/>
      </c>
      <c r="M329" s="109">
        <f>IF(L329=1, IF(G329&lt;=$B$6, "+", "-"), IF(G329&lt;=(1-$B$7), "+", "-"))</f>
        <v/>
      </c>
      <c r="N329" s="110">
        <f>IF(M329="+",'05_Bayes_Arbol'!$B$16,'05_Bayes_Arbol'!$B$17)</f>
        <v/>
      </c>
      <c r="O329" s="109">
        <f>SUMPRODUCT(T329:AD329,'01_Supuestos'!$C$34:$M$34)</f>
        <v/>
      </c>
      <c r="P329" s="109">
        <f>N329*O329 + (1-N329)*$B$9</f>
        <v/>
      </c>
      <c r="Q329" s="109">
        <f>--(P329&gt;0)</f>
        <v/>
      </c>
      <c r="R329" s="109">
        <f>IF(L329=1,O329,$B$9)</f>
        <v/>
      </c>
      <c r="S329" s="109">
        <f>-$B$8 + IF(Q329=1, IF(L329=1,O329,$B$9), 0)</f>
        <v/>
      </c>
      <c r="T329" s="109">
        <f>((('01_Supuestos'!C31*$I329)*'01_Supuestos'!$F$11*($H329-'01_Supuestos'!$F$9))-((('01_Supuestos'!C31*$I329)*'01_Supuestos'!$F$11*($H329-'01_Supuestos'!$F$9))*'01_Supuestos'!$F$12)-(('01_Supuestos'!C31*$I329)*'01_Supuestos'!$F$11*$K329)-(IF(('01_Supuestos'!C31*$I329)&gt;0,'01_Supuestos'!$F$15,0)))-((('01_Supuestos'!C31*$I329)*'01_Supuestos'!$F$11*($H329-'01_Supuestos'!$F$9))*'01_Supuestos'!$F$18)-($J329*'01_Supuestos'!C32)-(IF('01_Supuestos'!C30=MAX('01_Supuestos'!$C$30:$M$30),'01_Supuestos'!$F$19,0))-(MAX(0,(((('01_Supuestos'!C31*$I329)*'01_Supuestos'!$F$11*($H329-'01_Supuestos'!$F$9))-((('01_Supuestos'!C31*$I329)*'01_Supuestos'!$F$11*($H329-'01_Supuestos'!$F$9))*'01_Supuestos'!$F$12)-(('01_Supuestos'!C31*$I329)*'01_Supuestos'!$F$11*$K329)-(IF(('01_Supuestos'!C31*$I329)&gt;0,'01_Supuestos'!$F$15,0)))-($J329*'01_Supuestos'!C33)))*'01_Supuestos'!$F$16)</f>
        <v/>
      </c>
      <c r="U329" s="109">
        <f>((('01_Supuestos'!D31*$I329)*'01_Supuestos'!$F$11*($H329-'01_Supuestos'!$F$9))-((('01_Supuestos'!D31*$I329)*'01_Supuestos'!$F$11*($H329-'01_Supuestos'!$F$9))*'01_Supuestos'!$F$12)-(('01_Supuestos'!D31*$I329)*'01_Supuestos'!$F$11*$K329)-(IF(('01_Supuestos'!D31*$I329)&gt;0,'01_Supuestos'!$F$15,0)))-((('01_Supuestos'!D31*$I329)*'01_Supuestos'!$F$11*($H329-'01_Supuestos'!$F$9))*'01_Supuestos'!$F$18)-($J329*'01_Supuestos'!D32)-(IF('01_Supuestos'!D30=MAX('01_Supuestos'!$C$30:$M$30),'01_Supuestos'!$F$19,0))-(MAX(0,(((('01_Supuestos'!D31*$I329)*'01_Supuestos'!$F$11*($H329-'01_Supuestos'!$F$9))-((('01_Supuestos'!D31*$I329)*'01_Supuestos'!$F$11*($H329-'01_Supuestos'!$F$9))*'01_Supuestos'!$F$12)-(('01_Supuestos'!D31*$I329)*'01_Supuestos'!$F$11*$K329)-(IF(('01_Supuestos'!D31*$I329)&gt;0,'01_Supuestos'!$F$15,0)))-($J329*'01_Supuestos'!D33)))*'01_Supuestos'!$F$16)</f>
        <v/>
      </c>
      <c r="V329" s="109">
        <f>((('01_Supuestos'!E31*$I329)*'01_Supuestos'!$F$11*($H329-'01_Supuestos'!$F$9))-((('01_Supuestos'!E31*$I329)*'01_Supuestos'!$F$11*($H329-'01_Supuestos'!$F$9))*'01_Supuestos'!$F$12)-(('01_Supuestos'!E31*$I329)*'01_Supuestos'!$F$11*$K329)-(IF(('01_Supuestos'!E31*$I329)&gt;0,'01_Supuestos'!$F$15,0)))-((('01_Supuestos'!E31*$I329)*'01_Supuestos'!$F$11*($H329-'01_Supuestos'!$F$9))*'01_Supuestos'!$F$18)-($J329*'01_Supuestos'!E32)-(IF('01_Supuestos'!E30=MAX('01_Supuestos'!$C$30:$M$30),'01_Supuestos'!$F$19,0))-(MAX(0,(((('01_Supuestos'!E31*$I329)*'01_Supuestos'!$F$11*($H329-'01_Supuestos'!$F$9))-((('01_Supuestos'!E31*$I329)*'01_Supuestos'!$F$11*($H329-'01_Supuestos'!$F$9))*'01_Supuestos'!$F$12)-(('01_Supuestos'!E31*$I329)*'01_Supuestos'!$F$11*$K329)-(IF(('01_Supuestos'!E31*$I329)&gt;0,'01_Supuestos'!$F$15,0)))-($J329*'01_Supuestos'!E33)))*'01_Supuestos'!$F$16)</f>
        <v/>
      </c>
      <c r="W329" s="109">
        <f>((('01_Supuestos'!F31*$I329)*'01_Supuestos'!$F$11*($H329-'01_Supuestos'!$F$9))-((('01_Supuestos'!F31*$I329)*'01_Supuestos'!$F$11*($H329-'01_Supuestos'!$F$9))*'01_Supuestos'!$F$12)-(('01_Supuestos'!F31*$I329)*'01_Supuestos'!$F$11*$K329)-(IF(('01_Supuestos'!F31*$I329)&gt;0,'01_Supuestos'!$F$15,0)))-((('01_Supuestos'!F31*$I329)*'01_Supuestos'!$F$11*($H329-'01_Supuestos'!$F$9))*'01_Supuestos'!$F$18)-($J329*'01_Supuestos'!F32)-(IF('01_Supuestos'!F30=MAX('01_Supuestos'!$C$30:$M$30),'01_Supuestos'!$F$19,0))-(MAX(0,(((('01_Supuestos'!F31*$I329)*'01_Supuestos'!$F$11*($H329-'01_Supuestos'!$F$9))-((('01_Supuestos'!F31*$I329)*'01_Supuestos'!$F$11*($H329-'01_Supuestos'!$F$9))*'01_Supuestos'!$F$12)-(('01_Supuestos'!F31*$I329)*'01_Supuestos'!$F$11*$K329)-(IF(('01_Supuestos'!F31*$I329)&gt;0,'01_Supuestos'!$F$15,0)))-($J329*'01_Supuestos'!F33)))*'01_Supuestos'!$F$16)</f>
        <v/>
      </c>
      <c r="X329" s="109">
        <f>((('01_Supuestos'!G31*$I329)*'01_Supuestos'!$F$11*($H329-'01_Supuestos'!$F$9))-((('01_Supuestos'!G31*$I329)*'01_Supuestos'!$F$11*($H329-'01_Supuestos'!$F$9))*'01_Supuestos'!$F$12)-(('01_Supuestos'!G31*$I329)*'01_Supuestos'!$F$11*$K329)-(IF(('01_Supuestos'!G31*$I329)&gt;0,'01_Supuestos'!$F$15,0)))-((('01_Supuestos'!G31*$I329)*'01_Supuestos'!$F$11*($H329-'01_Supuestos'!$F$9))*'01_Supuestos'!$F$18)-($J329*'01_Supuestos'!G32)-(IF('01_Supuestos'!G30=MAX('01_Supuestos'!$C$30:$M$30),'01_Supuestos'!$F$19,0))-(MAX(0,(((('01_Supuestos'!G31*$I329)*'01_Supuestos'!$F$11*($H329-'01_Supuestos'!$F$9))-((('01_Supuestos'!G31*$I329)*'01_Supuestos'!$F$11*($H329-'01_Supuestos'!$F$9))*'01_Supuestos'!$F$12)-(('01_Supuestos'!G31*$I329)*'01_Supuestos'!$F$11*$K329)-(IF(('01_Supuestos'!G31*$I329)&gt;0,'01_Supuestos'!$F$15,0)))-($J329*'01_Supuestos'!G33)))*'01_Supuestos'!$F$16)</f>
        <v/>
      </c>
      <c r="Y329" s="109">
        <f>((('01_Supuestos'!H31*$I329)*'01_Supuestos'!$F$11*($H329-'01_Supuestos'!$F$9))-((('01_Supuestos'!H31*$I329)*'01_Supuestos'!$F$11*($H329-'01_Supuestos'!$F$9))*'01_Supuestos'!$F$12)-(('01_Supuestos'!H31*$I329)*'01_Supuestos'!$F$11*$K329)-(IF(('01_Supuestos'!H31*$I329)&gt;0,'01_Supuestos'!$F$15,0)))-((('01_Supuestos'!H31*$I329)*'01_Supuestos'!$F$11*($H329-'01_Supuestos'!$F$9))*'01_Supuestos'!$F$18)-($J329*'01_Supuestos'!H32)-(IF('01_Supuestos'!H30=MAX('01_Supuestos'!$C$30:$M$30),'01_Supuestos'!$F$19,0))-(MAX(0,(((('01_Supuestos'!H31*$I329)*'01_Supuestos'!$F$11*($H329-'01_Supuestos'!$F$9))-((('01_Supuestos'!H31*$I329)*'01_Supuestos'!$F$11*($H329-'01_Supuestos'!$F$9))*'01_Supuestos'!$F$12)-(('01_Supuestos'!H31*$I329)*'01_Supuestos'!$F$11*$K329)-(IF(('01_Supuestos'!H31*$I329)&gt;0,'01_Supuestos'!$F$15,0)))-($J329*'01_Supuestos'!H33)))*'01_Supuestos'!$F$16)</f>
        <v/>
      </c>
      <c r="Z329" s="109">
        <f>((('01_Supuestos'!I31*$I329)*'01_Supuestos'!$F$11*($H329-'01_Supuestos'!$F$9))-((('01_Supuestos'!I31*$I329)*'01_Supuestos'!$F$11*($H329-'01_Supuestos'!$F$9))*'01_Supuestos'!$F$12)-(('01_Supuestos'!I31*$I329)*'01_Supuestos'!$F$11*$K329)-(IF(('01_Supuestos'!I31*$I329)&gt;0,'01_Supuestos'!$F$15,0)))-((('01_Supuestos'!I31*$I329)*'01_Supuestos'!$F$11*($H329-'01_Supuestos'!$F$9))*'01_Supuestos'!$F$18)-($J329*'01_Supuestos'!I32)-(IF('01_Supuestos'!I30=MAX('01_Supuestos'!$C$30:$M$30),'01_Supuestos'!$F$19,0))-(MAX(0,(((('01_Supuestos'!I31*$I329)*'01_Supuestos'!$F$11*($H329-'01_Supuestos'!$F$9))-((('01_Supuestos'!I31*$I329)*'01_Supuestos'!$F$11*($H329-'01_Supuestos'!$F$9))*'01_Supuestos'!$F$12)-(('01_Supuestos'!I31*$I329)*'01_Supuestos'!$F$11*$K329)-(IF(('01_Supuestos'!I31*$I329)&gt;0,'01_Supuestos'!$F$15,0)))-($J329*'01_Supuestos'!I33)))*'01_Supuestos'!$F$16)</f>
        <v/>
      </c>
      <c r="AA329" s="109">
        <f>((('01_Supuestos'!J31*$I329)*'01_Supuestos'!$F$11*($H329-'01_Supuestos'!$F$9))-((('01_Supuestos'!J31*$I329)*'01_Supuestos'!$F$11*($H329-'01_Supuestos'!$F$9))*'01_Supuestos'!$F$12)-(('01_Supuestos'!J31*$I329)*'01_Supuestos'!$F$11*$K329)-(IF(('01_Supuestos'!J31*$I329)&gt;0,'01_Supuestos'!$F$15,0)))-((('01_Supuestos'!J31*$I329)*'01_Supuestos'!$F$11*($H329-'01_Supuestos'!$F$9))*'01_Supuestos'!$F$18)-($J329*'01_Supuestos'!J32)-(IF('01_Supuestos'!J30=MAX('01_Supuestos'!$C$30:$M$30),'01_Supuestos'!$F$19,0))-(MAX(0,(((('01_Supuestos'!J31*$I329)*'01_Supuestos'!$F$11*($H329-'01_Supuestos'!$F$9))-((('01_Supuestos'!J31*$I329)*'01_Supuestos'!$F$11*($H329-'01_Supuestos'!$F$9))*'01_Supuestos'!$F$12)-(('01_Supuestos'!J31*$I329)*'01_Supuestos'!$F$11*$K329)-(IF(('01_Supuestos'!J31*$I329)&gt;0,'01_Supuestos'!$F$15,0)))-($J329*'01_Supuestos'!J33)))*'01_Supuestos'!$F$16)</f>
        <v/>
      </c>
      <c r="AB329" s="109">
        <f>((('01_Supuestos'!K31*$I329)*'01_Supuestos'!$F$11*($H329-'01_Supuestos'!$F$9))-((('01_Supuestos'!K31*$I329)*'01_Supuestos'!$F$11*($H329-'01_Supuestos'!$F$9))*'01_Supuestos'!$F$12)-(('01_Supuestos'!K31*$I329)*'01_Supuestos'!$F$11*$K329)-(IF(('01_Supuestos'!K31*$I329)&gt;0,'01_Supuestos'!$F$15,0)))-((('01_Supuestos'!K31*$I329)*'01_Supuestos'!$F$11*($H329-'01_Supuestos'!$F$9))*'01_Supuestos'!$F$18)-($J329*'01_Supuestos'!K32)-(IF('01_Supuestos'!K30=MAX('01_Supuestos'!$C$30:$M$30),'01_Supuestos'!$F$19,0))-(MAX(0,(((('01_Supuestos'!K31*$I329)*'01_Supuestos'!$F$11*($H329-'01_Supuestos'!$F$9))-((('01_Supuestos'!K31*$I329)*'01_Supuestos'!$F$11*($H329-'01_Supuestos'!$F$9))*'01_Supuestos'!$F$12)-(('01_Supuestos'!K31*$I329)*'01_Supuestos'!$F$11*$K329)-(IF(('01_Supuestos'!K31*$I329)&gt;0,'01_Supuestos'!$F$15,0)))-($J329*'01_Supuestos'!K33)))*'01_Supuestos'!$F$16)</f>
        <v/>
      </c>
      <c r="AC329" s="109">
        <f>((('01_Supuestos'!L31*$I329)*'01_Supuestos'!$F$11*($H329-'01_Supuestos'!$F$9))-((('01_Supuestos'!L31*$I329)*'01_Supuestos'!$F$11*($H329-'01_Supuestos'!$F$9))*'01_Supuestos'!$F$12)-(('01_Supuestos'!L31*$I329)*'01_Supuestos'!$F$11*$K329)-(IF(('01_Supuestos'!L31*$I329)&gt;0,'01_Supuestos'!$F$15,0)))-((('01_Supuestos'!L31*$I329)*'01_Supuestos'!$F$11*($H329-'01_Supuestos'!$F$9))*'01_Supuestos'!$F$18)-($J329*'01_Supuestos'!L32)-(IF('01_Supuestos'!L30=MAX('01_Supuestos'!$C$30:$M$30),'01_Supuestos'!$F$19,0))-(MAX(0,(((('01_Supuestos'!L31*$I329)*'01_Supuestos'!$F$11*($H329-'01_Supuestos'!$F$9))-((('01_Supuestos'!L31*$I329)*'01_Supuestos'!$F$11*($H329-'01_Supuestos'!$F$9))*'01_Supuestos'!$F$12)-(('01_Supuestos'!L31*$I329)*'01_Supuestos'!$F$11*$K329)-(IF(('01_Supuestos'!L31*$I329)&gt;0,'01_Supuestos'!$F$15,0)))-($J329*'01_Supuestos'!L33)))*'01_Supuestos'!$F$16)</f>
        <v/>
      </c>
      <c r="AD329" s="109">
        <f>((('01_Supuestos'!M31*$I329)*'01_Supuestos'!$F$11*($H329-'01_Supuestos'!$F$9))-((('01_Supuestos'!M31*$I329)*'01_Supuestos'!$F$11*($H329-'01_Supuestos'!$F$9))*'01_Supuestos'!$F$12)-(('01_Supuestos'!M31*$I329)*'01_Supuestos'!$F$11*$K329)-(IF(('01_Supuestos'!M31*$I329)&gt;0,'01_Supuestos'!$F$15,0)))-((('01_Supuestos'!M31*$I329)*'01_Supuestos'!$F$11*($H329-'01_Supuestos'!$F$9))*'01_Supuestos'!$F$18)-($J329*'01_Supuestos'!M32)-(IF('01_Supuestos'!M30=MAX('01_Supuestos'!$C$30:$M$30),'01_Supuestos'!$F$19,0))-(MAX(0,(((('01_Supuestos'!M31*$I329)*'01_Supuestos'!$F$11*($H329-'01_Supuestos'!$F$9))-((('01_Supuestos'!M31*$I329)*'01_Supuestos'!$F$11*($H329-'01_Supuestos'!$F$9))*'01_Supuestos'!$F$12)-(('01_Supuestos'!M31*$I329)*'01_Supuestos'!$F$11*$K329)-(IF(('01_Supuestos'!M31*$I329)&gt;0,'01_Supuestos'!$F$15,0)))-($J329*'01_Supuestos'!M33)))*'01_Supuestos'!$F$16)</f>
        <v/>
      </c>
      <c r="AE329" s="109">
        <f>0</f>
        <v/>
      </c>
      <c r="AF329" s="109">
        <f>IF(S329&gt;R329,"Appraisal+Decision",IF(S329&lt;R329,"Develop Now","Indiferente"))</f>
        <v/>
      </c>
    </row>
    <row r="330">
      <c r="A330" t="n">
        <v>300</v>
      </c>
      <c r="B330" s="53">
        <f>RAND()</f>
        <v/>
      </c>
      <c r="C330" s="53">
        <f>RAND()</f>
        <v/>
      </c>
      <c r="D330" s="53">
        <f>RAND()</f>
        <v/>
      </c>
      <c r="E330" s="53">
        <f>RAND()</f>
        <v/>
      </c>
      <c r="F330" s="53">
        <f>RAND()</f>
        <v/>
      </c>
      <c r="G330" s="53">
        <f>RAND()</f>
        <v/>
      </c>
      <c r="H330" s="109">
        <f>IF(B330&lt;($B$11-$B$10)/($B$12-$B$10), $B$10+SQRT(B330*($B$11-$B$10)*($B$12-$B$10)), $B$12-SQRT((1-B330)*($B$12-$B$11)*($B$12-$B$10)))</f>
        <v/>
      </c>
      <c r="I330" s="53">
        <f>MAX(0.1,NORMINV(C330,$B$13,$B$14))</f>
        <v/>
      </c>
      <c r="J330" s="109">
        <f>'01_Supuestos'!$F$13*MAX(0.65,NORMINV(D330,1,$B$15))</f>
        <v/>
      </c>
      <c r="K330" s="109">
        <f>'01_Supuestos'!$F$14*MAX(0.6,NORMINV(E330,1,$B$16))</f>
        <v/>
      </c>
      <c r="L330" s="109">
        <f>--(F330&lt;=$B$5)</f>
        <v/>
      </c>
      <c r="M330" s="109">
        <f>IF(L330=1, IF(G330&lt;=$B$6, "+", "-"), IF(G330&lt;=(1-$B$7), "+", "-"))</f>
        <v/>
      </c>
      <c r="N330" s="110">
        <f>IF(M330="+",'05_Bayes_Arbol'!$B$16,'05_Bayes_Arbol'!$B$17)</f>
        <v/>
      </c>
      <c r="O330" s="109">
        <f>SUMPRODUCT(T330:AD330,'01_Supuestos'!$C$34:$M$34)</f>
        <v/>
      </c>
      <c r="P330" s="109">
        <f>N330*O330 + (1-N330)*$B$9</f>
        <v/>
      </c>
      <c r="Q330" s="109">
        <f>--(P330&gt;0)</f>
        <v/>
      </c>
      <c r="R330" s="109">
        <f>IF(L330=1,O330,$B$9)</f>
        <v/>
      </c>
      <c r="S330" s="109">
        <f>-$B$8 + IF(Q330=1, IF(L330=1,O330,$B$9), 0)</f>
        <v/>
      </c>
      <c r="T330" s="109">
        <f>((('01_Supuestos'!C31*$I330)*'01_Supuestos'!$F$11*($H330-'01_Supuestos'!$F$9))-((('01_Supuestos'!C31*$I330)*'01_Supuestos'!$F$11*($H330-'01_Supuestos'!$F$9))*'01_Supuestos'!$F$12)-(('01_Supuestos'!C31*$I330)*'01_Supuestos'!$F$11*$K330)-(IF(('01_Supuestos'!C31*$I330)&gt;0,'01_Supuestos'!$F$15,0)))-((('01_Supuestos'!C31*$I330)*'01_Supuestos'!$F$11*($H330-'01_Supuestos'!$F$9))*'01_Supuestos'!$F$18)-($J330*'01_Supuestos'!C32)-(IF('01_Supuestos'!C30=MAX('01_Supuestos'!$C$30:$M$30),'01_Supuestos'!$F$19,0))-(MAX(0,(((('01_Supuestos'!C31*$I330)*'01_Supuestos'!$F$11*($H330-'01_Supuestos'!$F$9))-((('01_Supuestos'!C31*$I330)*'01_Supuestos'!$F$11*($H330-'01_Supuestos'!$F$9))*'01_Supuestos'!$F$12)-(('01_Supuestos'!C31*$I330)*'01_Supuestos'!$F$11*$K330)-(IF(('01_Supuestos'!C31*$I330)&gt;0,'01_Supuestos'!$F$15,0)))-($J330*'01_Supuestos'!C33)))*'01_Supuestos'!$F$16)</f>
        <v/>
      </c>
      <c r="U330" s="109">
        <f>((('01_Supuestos'!D31*$I330)*'01_Supuestos'!$F$11*($H330-'01_Supuestos'!$F$9))-((('01_Supuestos'!D31*$I330)*'01_Supuestos'!$F$11*($H330-'01_Supuestos'!$F$9))*'01_Supuestos'!$F$12)-(('01_Supuestos'!D31*$I330)*'01_Supuestos'!$F$11*$K330)-(IF(('01_Supuestos'!D31*$I330)&gt;0,'01_Supuestos'!$F$15,0)))-((('01_Supuestos'!D31*$I330)*'01_Supuestos'!$F$11*($H330-'01_Supuestos'!$F$9))*'01_Supuestos'!$F$18)-($J330*'01_Supuestos'!D32)-(IF('01_Supuestos'!D30=MAX('01_Supuestos'!$C$30:$M$30),'01_Supuestos'!$F$19,0))-(MAX(0,(((('01_Supuestos'!D31*$I330)*'01_Supuestos'!$F$11*($H330-'01_Supuestos'!$F$9))-((('01_Supuestos'!D31*$I330)*'01_Supuestos'!$F$11*($H330-'01_Supuestos'!$F$9))*'01_Supuestos'!$F$12)-(('01_Supuestos'!D31*$I330)*'01_Supuestos'!$F$11*$K330)-(IF(('01_Supuestos'!D31*$I330)&gt;0,'01_Supuestos'!$F$15,0)))-($J330*'01_Supuestos'!D33)))*'01_Supuestos'!$F$16)</f>
        <v/>
      </c>
      <c r="V330" s="109">
        <f>((('01_Supuestos'!E31*$I330)*'01_Supuestos'!$F$11*($H330-'01_Supuestos'!$F$9))-((('01_Supuestos'!E31*$I330)*'01_Supuestos'!$F$11*($H330-'01_Supuestos'!$F$9))*'01_Supuestos'!$F$12)-(('01_Supuestos'!E31*$I330)*'01_Supuestos'!$F$11*$K330)-(IF(('01_Supuestos'!E31*$I330)&gt;0,'01_Supuestos'!$F$15,0)))-((('01_Supuestos'!E31*$I330)*'01_Supuestos'!$F$11*($H330-'01_Supuestos'!$F$9))*'01_Supuestos'!$F$18)-($J330*'01_Supuestos'!E32)-(IF('01_Supuestos'!E30=MAX('01_Supuestos'!$C$30:$M$30),'01_Supuestos'!$F$19,0))-(MAX(0,(((('01_Supuestos'!E31*$I330)*'01_Supuestos'!$F$11*($H330-'01_Supuestos'!$F$9))-((('01_Supuestos'!E31*$I330)*'01_Supuestos'!$F$11*($H330-'01_Supuestos'!$F$9))*'01_Supuestos'!$F$12)-(('01_Supuestos'!E31*$I330)*'01_Supuestos'!$F$11*$K330)-(IF(('01_Supuestos'!E31*$I330)&gt;0,'01_Supuestos'!$F$15,0)))-($J330*'01_Supuestos'!E33)))*'01_Supuestos'!$F$16)</f>
        <v/>
      </c>
      <c r="W330" s="109">
        <f>((('01_Supuestos'!F31*$I330)*'01_Supuestos'!$F$11*($H330-'01_Supuestos'!$F$9))-((('01_Supuestos'!F31*$I330)*'01_Supuestos'!$F$11*($H330-'01_Supuestos'!$F$9))*'01_Supuestos'!$F$12)-(('01_Supuestos'!F31*$I330)*'01_Supuestos'!$F$11*$K330)-(IF(('01_Supuestos'!F31*$I330)&gt;0,'01_Supuestos'!$F$15,0)))-((('01_Supuestos'!F31*$I330)*'01_Supuestos'!$F$11*($H330-'01_Supuestos'!$F$9))*'01_Supuestos'!$F$18)-($J330*'01_Supuestos'!F32)-(IF('01_Supuestos'!F30=MAX('01_Supuestos'!$C$30:$M$30),'01_Supuestos'!$F$19,0))-(MAX(0,(((('01_Supuestos'!F31*$I330)*'01_Supuestos'!$F$11*($H330-'01_Supuestos'!$F$9))-((('01_Supuestos'!F31*$I330)*'01_Supuestos'!$F$11*($H330-'01_Supuestos'!$F$9))*'01_Supuestos'!$F$12)-(('01_Supuestos'!F31*$I330)*'01_Supuestos'!$F$11*$K330)-(IF(('01_Supuestos'!F31*$I330)&gt;0,'01_Supuestos'!$F$15,0)))-($J330*'01_Supuestos'!F33)))*'01_Supuestos'!$F$16)</f>
        <v/>
      </c>
      <c r="X330" s="109">
        <f>((('01_Supuestos'!G31*$I330)*'01_Supuestos'!$F$11*($H330-'01_Supuestos'!$F$9))-((('01_Supuestos'!G31*$I330)*'01_Supuestos'!$F$11*($H330-'01_Supuestos'!$F$9))*'01_Supuestos'!$F$12)-(('01_Supuestos'!G31*$I330)*'01_Supuestos'!$F$11*$K330)-(IF(('01_Supuestos'!G31*$I330)&gt;0,'01_Supuestos'!$F$15,0)))-((('01_Supuestos'!G31*$I330)*'01_Supuestos'!$F$11*($H330-'01_Supuestos'!$F$9))*'01_Supuestos'!$F$18)-($J330*'01_Supuestos'!G32)-(IF('01_Supuestos'!G30=MAX('01_Supuestos'!$C$30:$M$30),'01_Supuestos'!$F$19,0))-(MAX(0,(((('01_Supuestos'!G31*$I330)*'01_Supuestos'!$F$11*($H330-'01_Supuestos'!$F$9))-((('01_Supuestos'!G31*$I330)*'01_Supuestos'!$F$11*($H330-'01_Supuestos'!$F$9))*'01_Supuestos'!$F$12)-(('01_Supuestos'!G31*$I330)*'01_Supuestos'!$F$11*$K330)-(IF(('01_Supuestos'!G31*$I330)&gt;0,'01_Supuestos'!$F$15,0)))-($J330*'01_Supuestos'!G33)))*'01_Supuestos'!$F$16)</f>
        <v/>
      </c>
      <c r="Y330" s="109">
        <f>((('01_Supuestos'!H31*$I330)*'01_Supuestos'!$F$11*($H330-'01_Supuestos'!$F$9))-((('01_Supuestos'!H31*$I330)*'01_Supuestos'!$F$11*($H330-'01_Supuestos'!$F$9))*'01_Supuestos'!$F$12)-(('01_Supuestos'!H31*$I330)*'01_Supuestos'!$F$11*$K330)-(IF(('01_Supuestos'!H31*$I330)&gt;0,'01_Supuestos'!$F$15,0)))-((('01_Supuestos'!H31*$I330)*'01_Supuestos'!$F$11*($H330-'01_Supuestos'!$F$9))*'01_Supuestos'!$F$18)-($J330*'01_Supuestos'!H32)-(IF('01_Supuestos'!H30=MAX('01_Supuestos'!$C$30:$M$30),'01_Supuestos'!$F$19,0))-(MAX(0,(((('01_Supuestos'!H31*$I330)*'01_Supuestos'!$F$11*($H330-'01_Supuestos'!$F$9))-((('01_Supuestos'!H31*$I330)*'01_Supuestos'!$F$11*($H330-'01_Supuestos'!$F$9))*'01_Supuestos'!$F$12)-(('01_Supuestos'!H31*$I330)*'01_Supuestos'!$F$11*$K330)-(IF(('01_Supuestos'!H31*$I330)&gt;0,'01_Supuestos'!$F$15,0)))-($J330*'01_Supuestos'!H33)))*'01_Supuestos'!$F$16)</f>
        <v/>
      </c>
      <c r="Z330" s="109">
        <f>((('01_Supuestos'!I31*$I330)*'01_Supuestos'!$F$11*($H330-'01_Supuestos'!$F$9))-((('01_Supuestos'!I31*$I330)*'01_Supuestos'!$F$11*($H330-'01_Supuestos'!$F$9))*'01_Supuestos'!$F$12)-(('01_Supuestos'!I31*$I330)*'01_Supuestos'!$F$11*$K330)-(IF(('01_Supuestos'!I31*$I330)&gt;0,'01_Supuestos'!$F$15,0)))-((('01_Supuestos'!I31*$I330)*'01_Supuestos'!$F$11*($H330-'01_Supuestos'!$F$9))*'01_Supuestos'!$F$18)-($J330*'01_Supuestos'!I32)-(IF('01_Supuestos'!I30=MAX('01_Supuestos'!$C$30:$M$30),'01_Supuestos'!$F$19,0))-(MAX(0,(((('01_Supuestos'!I31*$I330)*'01_Supuestos'!$F$11*($H330-'01_Supuestos'!$F$9))-((('01_Supuestos'!I31*$I330)*'01_Supuestos'!$F$11*($H330-'01_Supuestos'!$F$9))*'01_Supuestos'!$F$12)-(('01_Supuestos'!I31*$I330)*'01_Supuestos'!$F$11*$K330)-(IF(('01_Supuestos'!I31*$I330)&gt;0,'01_Supuestos'!$F$15,0)))-($J330*'01_Supuestos'!I33)))*'01_Supuestos'!$F$16)</f>
        <v/>
      </c>
      <c r="AA330" s="109">
        <f>((('01_Supuestos'!J31*$I330)*'01_Supuestos'!$F$11*($H330-'01_Supuestos'!$F$9))-((('01_Supuestos'!J31*$I330)*'01_Supuestos'!$F$11*($H330-'01_Supuestos'!$F$9))*'01_Supuestos'!$F$12)-(('01_Supuestos'!J31*$I330)*'01_Supuestos'!$F$11*$K330)-(IF(('01_Supuestos'!J31*$I330)&gt;0,'01_Supuestos'!$F$15,0)))-((('01_Supuestos'!J31*$I330)*'01_Supuestos'!$F$11*($H330-'01_Supuestos'!$F$9))*'01_Supuestos'!$F$18)-($J330*'01_Supuestos'!J32)-(IF('01_Supuestos'!J30=MAX('01_Supuestos'!$C$30:$M$30),'01_Supuestos'!$F$19,0))-(MAX(0,(((('01_Supuestos'!J31*$I330)*'01_Supuestos'!$F$11*($H330-'01_Supuestos'!$F$9))-((('01_Supuestos'!J31*$I330)*'01_Supuestos'!$F$11*($H330-'01_Supuestos'!$F$9))*'01_Supuestos'!$F$12)-(('01_Supuestos'!J31*$I330)*'01_Supuestos'!$F$11*$K330)-(IF(('01_Supuestos'!J31*$I330)&gt;0,'01_Supuestos'!$F$15,0)))-($J330*'01_Supuestos'!J33)))*'01_Supuestos'!$F$16)</f>
        <v/>
      </c>
      <c r="AB330" s="109">
        <f>((('01_Supuestos'!K31*$I330)*'01_Supuestos'!$F$11*($H330-'01_Supuestos'!$F$9))-((('01_Supuestos'!K31*$I330)*'01_Supuestos'!$F$11*($H330-'01_Supuestos'!$F$9))*'01_Supuestos'!$F$12)-(('01_Supuestos'!K31*$I330)*'01_Supuestos'!$F$11*$K330)-(IF(('01_Supuestos'!K31*$I330)&gt;0,'01_Supuestos'!$F$15,0)))-((('01_Supuestos'!K31*$I330)*'01_Supuestos'!$F$11*($H330-'01_Supuestos'!$F$9))*'01_Supuestos'!$F$18)-($J330*'01_Supuestos'!K32)-(IF('01_Supuestos'!K30=MAX('01_Supuestos'!$C$30:$M$30),'01_Supuestos'!$F$19,0))-(MAX(0,(((('01_Supuestos'!K31*$I330)*'01_Supuestos'!$F$11*($H330-'01_Supuestos'!$F$9))-((('01_Supuestos'!K31*$I330)*'01_Supuestos'!$F$11*($H330-'01_Supuestos'!$F$9))*'01_Supuestos'!$F$12)-(('01_Supuestos'!K31*$I330)*'01_Supuestos'!$F$11*$K330)-(IF(('01_Supuestos'!K31*$I330)&gt;0,'01_Supuestos'!$F$15,0)))-($J330*'01_Supuestos'!K33)))*'01_Supuestos'!$F$16)</f>
        <v/>
      </c>
      <c r="AC330" s="109">
        <f>((('01_Supuestos'!L31*$I330)*'01_Supuestos'!$F$11*($H330-'01_Supuestos'!$F$9))-((('01_Supuestos'!L31*$I330)*'01_Supuestos'!$F$11*($H330-'01_Supuestos'!$F$9))*'01_Supuestos'!$F$12)-(('01_Supuestos'!L31*$I330)*'01_Supuestos'!$F$11*$K330)-(IF(('01_Supuestos'!L31*$I330)&gt;0,'01_Supuestos'!$F$15,0)))-((('01_Supuestos'!L31*$I330)*'01_Supuestos'!$F$11*($H330-'01_Supuestos'!$F$9))*'01_Supuestos'!$F$18)-($J330*'01_Supuestos'!L32)-(IF('01_Supuestos'!L30=MAX('01_Supuestos'!$C$30:$M$30),'01_Supuestos'!$F$19,0))-(MAX(0,(((('01_Supuestos'!L31*$I330)*'01_Supuestos'!$F$11*($H330-'01_Supuestos'!$F$9))-((('01_Supuestos'!L31*$I330)*'01_Supuestos'!$F$11*($H330-'01_Supuestos'!$F$9))*'01_Supuestos'!$F$12)-(('01_Supuestos'!L31*$I330)*'01_Supuestos'!$F$11*$K330)-(IF(('01_Supuestos'!L31*$I330)&gt;0,'01_Supuestos'!$F$15,0)))-($J330*'01_Supuestos'!L33)))*'01_Supuestos'!$F$16)</f>
        <v/>
      </c>
      <c r="AD330" s="109">
        <f>((('01_Supuestos'!M31*$I330)*'01_Supuestos'!$F$11*($H330-'01_Supuestos'!$F$9))-((('01_Supuestos'!M31*$I330)*'01_Supuestos'!$F$11*($H330-'01_Supuestos'!$F$9))*'01_Supuestos'!$F$12)-(('01_Supuestos'!M31*$I330)*'01_Supuestos'!$F$11*$K330)-(IF(('01_Supuestos'!M31*$I330)&gt;0,'01_Supuestos'!$F$15,0)))-((('01_Supuestos'!M31*$I330)*'01_Supuestos'!$F$11*($H330-'01_Supuestos'!$F$9))*'01_Supuestos'!$F$18)-($J330*'01_Supuestos'!M32)-(IF('01_Supuestos'!M30=MAX('01_Supuestos'!$C$30:$M$30),'01_Supuestos'!$F$19,0))-(MAX(0,(((('01_Supuestos'!M31*$I330)*'01_Supuestos'!$F$11*($H330-'01_Supuestos'!$F$9))-((('01_Supuestos'!M31*$I330)*'01_Supuestos'!$F$11*($H330-'01_Supuestos'!$F$9))*'01_Supuestos'!$F$12)-(('01_Supuestos'!M31*$I330)*'01_Supuestos'!$F$11*$K330)-(IF(('01_Supuestos'!M31*$I330)&gt;0,'01_Supuestos'!$F$15,0)))-($J330*'01_Supuestos'!M33)))*'01_Supuestos'!$F$16)</f>
        <v/>
      </c>
      <c r="AE330" s="109">
        <f>0</f>
        <v/>
      </c>
      <c r="AF330" s="109">
        <f>IF(S330&gt;R330,"Appraisal+Decision",IF(S330&lt;R330,"Develop Now","Indiferente"))</f>
        <v/>
      </c>
    </row>
    <row r="331">
      <c r="A331" t="n">
        <v>301</v>
      </c>
      <c r="B331" s="53">
        <f>RAND()</f>
        <v/>
      </c>
      <c r="C331" s="53">
        <f>RAND()</f>
        <v/>
      </c>
      <c r="D331" s="53">
        <f>RAND()</f>
        <v/>
      </c>
      <c r="E331" s="53">
        <f>RAND()</f>
        <v/>
      </c>
      <c r="F331" s="53">
        <f>RAND()</f>
        <v/>
      </c>
      <c r="G331" s="53">
        <f>RAND()</f>
        <v/>
      </c>
      <c r="H331" s="109">
        <f>IF(B331&lt;($B$11-$B$10)/($B$12-$B$10), $B$10+SQRT(B331*($B$11-$B$10)*($B$12-$B$10)), $B$12-SQRT((1-B331)*($B$12-$B$11)*($B$12-$B$10)))</f>
        <v/>
      </c>
      <c r="I331" s="53">
        <f>MAX(0.1,NORMINV(C331,$B$13,$B$14))</f>
        <v/>
      </c>
      <c r="J331" s="109">
        <f>'01_Supuestos'!$F$13*MAX(0.65,NORMINV(D331,1,$B$15))</f>
        <v/>
      </c>
      <c r="K331" s="109">
        <f>'01_Supuestos'!$F$14*MAX(0.6,NORMINV(E331,1,$B$16))</f>
        <v/>
      </c>
      <c r="L331" s="109">
        <f>--(F331&lt;=$B$5)</f>
        <v/>
      </c>
      <c r="M331" s="109">
        <f>IF(L331=1, IF(G331&lt;=$B$6, "+", "-"), IF(G331&lt;=(1-$B$7), "+", "-"))</f>
        <v/>
      </c>
      <c r="N331" s="110">
        <f>IF(M331="+",'05_Bayes_Arbol'!$B$16,'05_Bayes_Arbol'!$B$17)</f>
        <v/>
      </c>
      <c r="O331" s="109">
        <f>SUMPRODUCT(T331:AD331,'01_Supuestos'!$C$34:$M$34)</f>
        <v/>
      </c>
      <c r="P331" s="109">
        <f>N331*O331 + (1-N331)*$B$9</f>
        <v/>
      </c>
      <c r="Q331" s="109">
        <f>--(P331&gt;0)</f>
        <v/>
      </c>
      <c r="R331" s="109">
        <f>IF(L331=1,O331,$B$9)</f>
        <v/>
      </c>
      <c r="S331" s="109">
        <f>-$B$8 + IF(Q331=1, IF(L331=1,O331,$B$9), 0)</f>
        <v/>
      </c>
      <c r="T331" s="109">
        <f>((('01_Supuestos'!C31*$I331)*'01_Supuestos'!$F$11*($H331-'01_Supuestos'!$F$9))-((('01_Supuestos'!C31*$I331)*'01_Supuestos'!$F$11*($H331-'01_Supuestos'!$F$9))*'01_Supuestos'!$F$12)-(('01_Supuestos'!C31*$I331)*'01_Supuestos'!$F$11*$K331)-(IF(('01_Supuestos'!C31*$I331)&gt;0,'01_Supuestos'!$F$15,0)))-((('01_Supuestos'!C31*$I331)*'01_Supuestos'!$F$11*($H331-'01_Supuestos'!$F$9))*'01_Supuestos'!$F$18)-($J331*'01_Supuestos'!C32)-(IF('01_Supuestos'!C30=MAX('01_Supuestos'!$C$30:$M$30),'01_Supuestos'!$F$19,0))-(MAX(0,(((('01_Supuestos'!C31*$I331)*'01_Supuestos'!$F$11*($H331-'01_Supuestos'!$F$9))-((('01_Supuestos'!C31*$I331)*'01_Supuestos'!$F$11*($H331-'01_Supuestos'!$F$9))*'01_Supuestos'!$F$12)-(('01_Supuestos'!C31*$I331)*'01_Supuestos'!$F$11*$K331)-(IF(('01_Supuestos'!C31*$I331)&gt;0,'01_Supuestos'!$F$15,0)))-($J331*'01_Supuestos'!C33)))*'01_Supuestos'!$F$16)</f>
        <v/>
      </c>
      <c r="U331" s="109">
        <f>((('01_Supuestos'!D31*$I331)*'01_Supuestos'!$F$11*($H331-'01_Supuestos'!$F$9))-((('01_Supuestos'!D31*$I331)*'01_Supuestos'!$F$11*($H331-'01_Supuestos'!$F$9))*'01_Supuestos'!$F$12)-(('01_Supuestos'!D31*$I331)*'01_Supuestos'!$F$11*$K331)-(IF(('01_Supuestos'!D31*$I331)&gt;0,'01_Supuestos'!$F$15,0)))-((('01_Supuestos'!D31*$I331)*'01_Supuestos'!$F$11*($H331-'01_Supuestos'!$F$9))*'01_Supuestos'!$F$18)-($J331*'01_Supuestos'!D32)-(IF('01_Supuestos'!D30=MAX('01_Supuestos'!$C$30:$M$30),'01_Supuestos'!$F$19,0))-(MAX(0,(((('01_Supuestos'!D31*$I331)*'01_Supuestos'!$F$11*($H331-'01_Supuestos'!$F$9))-((('01_Supuestos'!D31*$I331)*'01_Supuestos'!$F$11*($H331-'01_Supuestos'!$F$9))*'01_Supuestos'!$F$12)-(('01_Supuestos'!D31*$I331)*'01_Supuestos'!$F$11*$K331)-(IF(('01_Supuestos'!D31*$I331)&gt;0,'01_Supuestos'!$F$15,0)))-($J331*'01_Supuestos'!D33)))*'01_Supuestos'!$F$16)</f>
        <v/>
      </c>
      <c r="V331" s="109">
        <f>((('01_Supuestos'!E31*$I331)*'01_Supuestos'!$F$11*($H331-'01_Supuestos'!$F$9))-((('01_Supuestos'!E31*$I331)*'01_Supuestos'!$F$11*($H331-'01_Supuestos'!$F$9))*'01_Supuestos'!$F$12)-(('01_Supuestos'!E31*$I331)*'01_Supuestos'!$F$11*$K331)-(IF(('01_Supuestos'!E31*$I331)&gt;0,'01_Supuestos'!$F$15,0)))-((('01_Supuestos'!E31*$I331)*'01_Supuestos'!$F$11*($H331-'01_Supuestos'!$F$9))*'01_Supuestos'!$F$18)-($J331*'01_Supuestos'!E32)-(IF('01_Supuestos'!E30=MAX('01_Supuestos'!$C$30:$M$30),'01_Supuestos'!$F$19,0))-(MAX(0,(((('01_Supuestos'!E31*$I331)*'01_Supuestos'!$F$11*($H331-'01_Supuestos'!$F$9))-((('01_Supuestos'!E31*$I331)*'01_Supuestos'!$F$11*($H331-'01_Supuestos'!$F$9))*'01_Supuestos'!$F$12)-(('01_Supuestos'!E31*$I331)*'01_Supuestos'!$F$11*$K331)-(IF(('01_Supuestos'!E31*$I331)&gt;0,'01_Supuestos'!$F$15,0)))-($J331*'01_Supuestos'!E33)))*'01_Supuestos'!$F$16)</f>
        <v/>
      </c>
      <c r="W331" s="109">
        <f>((('01_Supuestos'!F31*$I331)*'01_Supuestos'!$F$11*($H331-'01_Supuestos'!$F$9))-((('01_Supuestos'!F31*$I331)*'01_Supuestos'!$F$11*($H331-'01_Supuestos'!$F$9))*'01_Supuestos'!$F$12)-(('01_Supuestos'!F31*$I331)*'01_Supuestos'!$F$11*$K331)-(IF(('01_Supuestos'!F31*$I331)&gt;0,'01_Supuestos'!$F$15,0)))-((('01_Supuestos'!F31*$I331)*'01_Supuestos'!$F$11*($H331-'01_Supuestos'!$F$9))*'01_Supuestos'!$F$18)-($J331*'01_Supuestos'!F32)-(IF('01_Supuestos'!F30=MAX('01_Supuestos'!$C$30:$M$30),'01_Supuestos'!$F$19,0))-(MAX(0,(((('01_Supuestos'!F31*$I331)*'01_Supuestos'!$F$11*($H331-'01_Supuestos'!$F$9))-((('01_Supuestos'!F31*$I331)*'01_Supuestos'!$F$11*($H331-'01_Supuestos'!$F$9))*'01_Supuestos'!$F$12)-(('01_Supuestos'!F31*$I331)*'01_Supuestos'!$F$11*$K331)-(IF(('01_Supuestos'!F31*$I331)&gt;0,'01_Supuestos'!$F$15,0)))-($J331*'01_Supuestos'!F33)))*'01_Supuestos'!$F$16)</f>
        <v/>
      </c>
      <c r="X331" s="109">
        <f>((('01_Supuestos'!G31*$I331)*'01_Supuestos'!$F$11*($H331-'01_Supuestos'!$F$9))-((('01_Supuestos'!G31*$I331)*'01_Supuestos'!$F$11*($H331-'01_Supuestos'!$F$9))*'01_Supuestos'!$F$12)-(('01_Supuestos'!G31*$I331)*'01_Supuestos'!$F$11*$K331)-(IF(('01_Supuestos'!G31*$I331)&gt;0,'01_Supuestos'!$F$15,0)))-((('01_Supuestos'!G31*$I331)*'01_Supuestos'!$F$11*($H331-'01_Supuestos'!$F$9))*'01_Supuestos'!$F$18)-($J331*'01_Supuestos'!G32)-(IF('01_Supuestos'!G30=MAX('01_Supuestos'!$C$30:$M$30),'01_Supuestos'!$F$19,0))-(MAX(0,(((('01_Supuestos'!G31*$I331)*'01_Supuestos'!$F$11*($H331-'01_Supuestos'!$F$9))-((('01_Supuestos'!G31*$I331)*'01_Supuestos'!$F$11*($H331-'01_Supuestos'!$F$9))*'01_Supuestos'!$F$12)-(('01_Supuestos'!G31*$I331)*'01_Supuestos'!$F$11*$K331)-(IF(('01_Supuestos'!G31*$I331)&gt;0,'01_Supuestos'!$F$15,0)))-($J331*'01_Supuestos'!G33)))*'01_Supuestos'!$F$16)</f>
        <v/>
      </c>
      <c r="Y331" s="109">
        <f>((('01_Supuestos'!H31*$I331)*'01_Supuestos'!$F$11*($H331-'01_Supuestos'!$F$9))-((('01_Supuestos'!H31*$I331)*'01_Supuestos'!$F$11*($H331-'01_Supuestos'!$F$9))*'01_Supuestos'!$F$12)-(('01_Supuestos'!H31*$I331)*'01_Supuestos'!$F$11*$K331)-(IF(('01_Supuestos'!H31*$I331)&gt;0,'01_Supuestos'!$F$15,0)))-((('01_Supuestos'!H31*$I331)*'01_Supuestos'!$F$11*($H331-'01_Supuestos'!$F$9))*'01_Supuestos'!$F$18)-($J331*'01_Supuestos'!H32)-(IF('01_Supuestos'!H30=MAX('01_Supuestos'!$C$30:$M$30),'01_Supuestos'!$F$19,0))-(MAX(0,(((('01_Supuestos'!H31*$I331)*'01_Supuestos'!$F$11*($H331-'01_Supuestos'!$F$9))-((('01_Supuestos'!H31*$I331)*'01_Supuestos'!$F$11*($H331-'01_Supuestos'!$F$9))*'01_Supuestos'!$F$12)-(('01_Supuestos'!H31*$I331)*'01_Supuestos'!$F$11*$K331)-(IF(('01_Supuestos'!H31*$I331)&gt;0,'01_Supuestos'!$F$15,0)))-($J331*'01_Supuestos'!H33)))*'01_Supuestos'!$F$16)</f>
        <v/>
      </c>
      <c r="Z331" s="109">
        <f>((('01_Supuestos'!I31*$I331)*'01_Supuestos'!$F$11*($H331-'01_Supuestos'!$F$9))-((('01_Supuestos'!I31*$I331)*'01_Supuestos'!$F$11*($H331-'01_Supuestos'!$F$9))*'01_Supuestos'!$F$12)-(('01_Supuestos'!I31*$I331)*'01_Supuestos'!$F$11*$K331)-(IF(('01_Supuestos'!I31*$I331)&gt;0,'01_Supuestos'!$F$15,0)))-((('01_Supuestos'!I31*$I331)*'01_Supuestos'!$F$11*($H331-'01_Supuestos'!$F$9))*'01_Supuestos'!$F$18)-($J331*'01_Supuestos'!I32)-(IF('01_Supuestos'!I30=MAX('01_Supuestos'!$C$30:$M$30),'01_Supuestos'!$F$19,0))-(MAX(0,(((('01_Supuestos'!I31*$I331)*'01_Supuestos'!$F$11*($H331-'01_Supuestos'!$F$9))-((('01_Supuestos'!I31*$I331)*'01_Supuestos'!$F$11*($H331-'01_Supuestos'!$F$9))*'01_Supuestos'!$F$12)-(('01_Supuestos'!I31*$I331)*'01_Supuestos'!$F$11*$K331)-(IF(('01_Supuestos'!I31*$I331)&gt;0,'01_Supuestos'!$F$15,0)))-($J331*'01_Supuestos'!I33)))*'01_Supuestos'!$F$16)</f>
        <v/>
      </c>
      <c r="AA331" s="109">
        <f>((('01_Supuestos'!J31*$I331)*'01_Supuestos'!$F$11*($H331-'01_Supuestos'!$F$9))-((('01_Supuestos'!J31*$I331)*'01_Supuestos'!$F$11*($H331-'01_Supuestos'!$F$9))*'01_Supuestos'!$F$12)-(('01_Supuestos'!J31*$I331)*'01_Supuestos'!$F$11*$K331)-(IF(('01_Supuestos'!J31*$I331)&gt;0,'01_Supuestos'!$F$15,0)))-((('01_Supuestos'!J31*$I331)*'01_Supuestos'!$F$11*($H331-'01_Supuestos'!$F$9))*'01_Supuestos'!$F$18)-($J331*'01_Supuestos'!J32)-(IF('01_Supuestos'!J30=MAX('01_Supuestos'!$C$30:$M$30),'01_Supuestos'!$F$19,0))-(MAX(0,(((('01_Supuestos'!J31*$I331)*'01_Supuestos'!$F$11*($H331-'01_Supuestos'!$F$9))-((('01_Supuestos'!J31*$I331)*'01_Supuestos'!$F$11*($H331-'01_Supuestos'!$F$9))*'01_Supuestos'!$F$12)-(('01_Supuestos'!J31*$I331)*'01_Supuestos'!$F$11*$K331)-(IF(('01_Supuestos'!J31*$I331)&gt;0,'01_Supuestos'!$F$15,0)))-($J331*'01_Supuestos'!J33)))*'01_Supuestos'!$F$16)</f>
        <v/>
      </c>
      <c r="AB331" s="109">
        <f>((('01_Supuestos'!K31*$I331)*'01_Supuestos'!$F$11*($H331-'01_Supuestos'!$F$9))-((('01_Supuestos'!K31*$I331)*'01_Supuestos'!$F$11*($H331-'01_Supuestos'!$F$9))*'01_Supuestos'!$F$12)-(('01_Supuestos'!K31*$I331)*'01_Supuestos'!$F$11*$K331)-(IF(('01_Supuestos'!K31*$I331)&gt;0,'01_Supuestos'!$F$15,0)))-((('01_Supuestos'!K31*$I331)*'01_Supuestos'!$F$11*($H331-'01_Supuestos'!$F$9))*'01_Supuestos'!$F$18)-($J331*'01_Supuestos'!K32)-(IF('01_Supuestos'!K30=MAX('01_Supuestos'!$C$30:$M$30),'01_Supuestos'!$F$19,0))-(MAX(0,(((('01_Supuestos'!K31*$I331)*'01_Supuestos'!$F$11*($H331-'01_Supuestos'!$F$9))-((('01_Supuestos'!K31*$I331)*'01_Supuestos'!$F$11*($H331-'01_Supuestos'!$F$9))*'01_Supuestos'!$F$12)-(('01_Supuestos'!K31*$I331)*'01_Supuestos'!$F$11*$K331)-(IF(('01_Supuestos'!K31*$I331)&gt;0,'01_Supuestos'!$F$15,0)))-($J331*'01_Supuestos'!K33)))*'01_Supuestos'!$F$16)</f>
        <v/>
      </c>
      <c r="AC331" s="109">
        <f>((('01_Supuestos'!L31*$I331)*'01_Supuestos'!$F$11*($H331-'01_Supuestos'!$F$9))-((('01_Supuestos'!L31*$I331)*'01_Supuestos'!$F$11*($H331-'01_Supuestos'!$F$9))*'01_Supuestos'!$F$12)-(('01_Supuestos'!L31*$I331)*'01_Supuestos'!$F$11*$K331)-(IF(('01_Supuestos'!L31*$I331)&gt;0,'01_Supuestos'!$F$15,0)))-((('01_Supuestos'!L31*$I331)*'01_Supuestos'!$F$11*($H331-'01_Supuestos'!$F$9))*'01_Supuestos'!$F$18)-($J331*'01_Supuestos'!L32)-(IF('01_Supuestos'!L30=MAX('01_Supuestos'!$C$30:$M$30),'01_Supuestos'!$F$19,0))-(MAX(0,(((('01_Supuestos'!L31*$I331)*'01_Supuestos'!$F$11*($H331-'01_Supuestos'!$F$9))-((('01_Supuestos'!L31*$I331)*'01_Supuestos'!$F$11*($H331-'01_Supuestos'!$F$9))*'01_Supuestos'!$F$12)-(('01_Supuestos'!L31*$I331)*'01_Supuestos'!$F$11*$K331)-(IF(('01_Supuestos'!L31*$I331)&gt;0,'01_Supuestos'!$F$15,0)))-($J331*'01_Supuestos'!L33)))*'01_Supuestos'!$F$16)</f>
        <v/>
      </c>
      <c r="AD331" s="109">
        <f>((('01_Supuestos'!M31*$I331)*'01_Supuestos'!$F$11*($H331-'01_Supuestos'!$F$9))-((('01_Supuestos'!M31*$I331)*'01_Supuestos'!$F$11*($H331-'01_Supuestos'!$F$9))*'01_Supuestos'!$F$12)-(('01_Supuestos'!M31*$I331)*'01_Supuestos'!$F$11*$K331)-(IF(('01_Supuestos'!M31*$I331)&gt;0,'01_Supuestos'!$F$15,0)))-((('01_Supuestos'!M31*$I331)*'01_Supuestos'!$F$11*($H331-'01_Supuestos'!$F$9))*'01_Supuestos'!$F$18)-($J331*'01_Supuestos'!M32)-(IF('01_Supuestos'!M30=MAX('01_Supuestos'!$C$30:$M$30),'01_Supuestos'!$F$19,0))-(MAX(0,(((('01_Supuestos'!M31*$I331)*'01_Supuestos'!$F$11*($H331-'01_Supuestos'!$F$9))-((('01_Supuestos'!M31*$I331)*'01_Supuestos'!$F$11*($H331-'01_Supuestos'!$F$9))*'01_Supuestos'!$F$12)-(('01_Supuestos'!M31*$I331)*'01_Supuestos'!$F$11*$K331)-(IF(('01_Supuestos'!M31*$I331)&gt;0,'01_Supuestos'!$F$15,0)))-($J331*'01_Supuestos'!M33)))*'01_Supuestos'!$F$16)</f>
        <v/>
      </c>
      <c r="AE331" s="109">
        <f>0</f>
        <v/>
      </c>
      <c r="AF331" s="109">
        <f>IF(S331&gt;R331,"Appraisal+Decision",IF(S331&lt;R331,"Develop Now","Indiferente"))</f>
        <v/>
      </c>
    </row>
    <row r="332">
      <c r="A332" t="n">
        <v>302</v>
      </c>
      <c r="B332" s="53">
        <f>RAND()</f>
        <v/>
      </c>
      <c r="C332" s="53">
        <f>RAND()</f>
        <v/>
      </c>
      <c r="D332" s="53">
        <f>RAND()</f>
        <v/>
      </c>
      <c r="E332" s="53">
        <f>RAND()</f>
        <v/>
      </c>
      <c r="F332" s="53">
        <f>RAND()</f>
        <v/>
      </c>
      <c r="G332" s="53">
        <f>RAND()</f>
        <v/>
      </c>
      <c r="H332" s="109">
        <f>IF(B332&lt;($B$11-$B$10)/($B$12-$B$10), $B$10+SQRT(B332*($B$11-$B$10)*($B$12-$B$10)), $B$12-SQRT((1-B332)*($B$12-$B$11)*($B$12-$B$10)))</f>
        <v/>
      </c>
      <c r="I332" s="53">
        <f>MAX(0.1,NORMINV(C332,$B$13,$B$14))</f>
        <v/>
      </c>
      <c r="J332" s="109">
        <f>'01_Supuestos'!$F$13*MAX(0.65,NORMINV(D332,1,$B$15))</f>
        <v/>
      </c>
      <c r="K332" s="109">
        <f>'01_Supuestos'!$F$14*MAX(0.6,NORMINV(E332,1,$B$16))</f>
        <v/>
      </c>
      <c r="L332" s="109">
        <f>--(F332&lt;=$B$5)</f>
        <v/>
      </c>
      <c r="M332" s="109">
        <f>IF(L332=1, IF(G332&lt;=$B$6, "+", "-"), IF(G332&lt;=(1-$B$7), "+", "-"))</f>
        <v/>
      </c>
      <c r="N332" s="110">
        <f>IF(M332="+",'05_Bayes_Arbol'!$B$16,'05_Bayes_Arbol'!$B$17)</f>
        <v/>
      </c>
      <c r="O332" s="109">
        <f>SUMPRODUCT(T332:AD332,'01_Supuestos'!$C$34:$M$34)</f>
        <v/>
      </c>
      <c r="P332" s="109">
        <f>N332*O332 + (1-N332)*$B$9</f>
        <v/>
      </c>
      <c r="Q332" s="109">
        <f>--(P332&gt;0)</f>
        <v/>
      </c>
      <c r="R332" s="109">
        <f>IF(L332=1,O332,$B$9)</f>
        <v/>
      </c>
      <c r="S332" s="109">
        <f>-$B$8 + IF(Q332=1, IF(L332=1,O332,$B$9), 0)</f>
        <v/>
      </c>
      <c r="T332" s="109">
        <f>((('01_Supuestos'!C31*$I332)*'01_Supuestos'!$F$11*($H332-'01_Supuestos'!$F$9))-((('01_Supuestos'!C31*$I332)*'01_Supuestos'!$F$11*($H332-'01_Supuestos'!$F$9))*'01_Supuestos'!$F$12)-(('01_Supuestos'!C31*$I332)*'01_Supuestos'!$F$11*$K332)-(IF(('01_Supuestos'!C31*$I332)&gt;0,'01_Supuestos'!$F$15,0)))-((('01_Supuestos'!C31*$I332)*'01_Supuestos'!$F$11*($H332-'01_Supuestos'!$F$9))*'01_Supuestos'!$F$18)-($J332*'01_Supuestos'!C32)-(IF('01_Supuestos'!C30=MAX('01_Supuestos'!$C$30:$M$30),'01_Supuestos'!$F$19,0))-(MAX(0,(((('01_Supuestos'!C31*$I332)*'01_Supuestos'!$F$11*($H332-'01_Supuestos'!$F$9))-((('01_Supuestos'!C31*$I332)*'01_Supuestos'!$F$11*($H332-'01_Supuestos'!$F$9))*'01_Supuestos'!$F$12)-(('01_Supuestos'!C31*$I332)*'01_Supuestos'!$F$11*$K332)-(IF(('01_Supuestos'!C31*$I332)&gt;0,'01_Supuestos'!$F$15,0)))-($J332*'01_Supuestos'!C33)))*'01_Supuestos'!$F$16)</f>
        <v/>
      </c>
      <c r="U332" s="109">
        <f>((('01_Supuestos'!D31*$I332)*'01_Supuestos'!$F$11*($H332-'01_Supuestos'!$F$9))-((('01_Supuestos'!D31*$I332)*'01_Supuestos'!$F$11*($H332-'01_Supuestos'!$F$9))*'01_Supuestos'!$F$12)-(('01_Supuestos'!D31*$I332)*'01_Supuestos'!$F$11*$K332)-(IF(('01_Supuestos'!D31*$I332)&gt;0,'01_Supuestos'!$F$15,0)))-((('01_Supuestos'!D31*$I332)*'01_Supuestos'!$F$11*($H332-'01_Supuestos'!$F$9))*'01_Supuestos'!$F$18)-($J332*'01_Supuestos'!D32)-(IF('01_Supuestos'!D30=MAX('01_Supuestos'!$C$30:$M$30),'01_Supuestos'!$F$19,0))-(MAX(0,(((('01_Supuestos'!D31*$I332)*'01_Supuestos'!$F$11*($H332-'01_Supuestos'!$F$9))-((('01_Supuestos'!D31*$I332)*'01_Supuestos'!$F$11*($H332-'01_Supuestos'!$F$9))*'01_Supuestos'!$F$12)-(('01_Supuestos'!D31*$I332)*'01_Supuestos'!$F$11*$K332)-(IF(('01_Supuestos'!D31*$I332)&gt;0,'01_Supuestos'!$F$15,0)))-($J332*'01_Supuestos'!D33)))*'01_Supuestos'!$F$16)</f>
        <v/>
      </c>
      <c r="V332" s="109">
        <f>((('01_Supuestos'!E31*$I332)*'01_Supuestos'!$F$11*($H332-'01_Supuestos'!$F$9))-((('01_Supuestos'!E31*$I332)*'01_Supuestos'!$F$11*($H332-'01_Supuestos'!$F$9))*'01_Supuestos'!$F$12)-(('01_Supuestos'!E31*$I332)*'01_Supuestos'!$F$11*$K332)-(IF(('01_Supuestos'!E31*$I332)&gt;0,'01_Supuestos'!$F$15,0)))-((('01_Supuestos'!E31*$I332)*'01_Supuestos'!$F$11*($H332-'01_Supuestos'!$F$9))*'01_Supuestos'!$F$18)-($J332*'01_Supuestos'!E32)-(IF('01_Supuestos'!E30=MAX('01_Supuestos'!$C$30:$M$30),'01_Supuestos'!$F$19,0))-(MAX(0,(((('01_Supuestos'!E31*$I332)*'01_Supuestos'!$F$11*($H332-'01_Supuestos'!$F$9))-((('01_Supuestos'!E31*$I332)*'01_Supuestos'!$F$11*($H332-'01_Supuestos'!$F$9))*'01_Supuestos'!$F$12)-(('01_Supuestos'!E31*$I332)*'01_Supuestos'!$F$11*$K332)-(IF(('01_Supuestos'!E31*$I332)&gt;0,'01_Supuestos'!$F$15,0)))-($J332*'01_Supuestos'!E33)))*'01_Supuestos'!$F$16)</f>
        <v/>
      </c>
      <c r="W332" s="109">
        <f>((('01_Supuestos'!F31*$I332)*'01_Supuestos'!$F$11*($H332-'01_Supuestos'!$F$9))-((('01_Supuestos'!F31*$I332)*'01_Supuestos'!$F$11*($H332-'01_Supuestos'!$F$9))*'01_Supuestos'!$F$12)-(('01_Supuestos'!F31*$I332)*'01_Supuestos'!$F$11*$K332)-(IF(('01_Supuestos'!F31*$I332)&gt;0,'01_Supuestos'!$F$15,0)))-((('01_Supuestos'!F31*$I332)*'01_Supuestos'!$F$11*($H332-'01_Supuestos'!$F$9))*'01_Supuestos'!$F$18)-($J332*'01_Supuestos'!F32)-(IF('01_Supuestos'!F30=MAX('01_Supuestos'!$C$30:$M$30),'01_Supuestos'!$F$19,0))-(MAX(0,(((('01_Supuestos'!F31*$I332)*'01_Supuestos'!$F$11*($H332-'01_Supuestos'!$F$9))-((('01_Supuestos'!F31*$I332)*'01_Supuestos'!$F$11*($H332-'01_Supuestos'!$F$9))*'01_Supuestos'!$F$12)-(('01_Supuestos'!F31*$I332)*'01_Supuestos'!$F$11*$K332)-(IF(('01_Supuestos'!F31*$I332)&gt;0,'01_Supuestos'!$F$15,0)))-($J332*'01_Supuestos'!F33)))*'01_Supuestos'!$F$16)</f>
        <v/>
      </c>
      <c r="X332" s="109">
        <f>((('01_Supuestos'!G31*$I332)*'01_Supuestos'!$F$11*($H332-'01_Supuestos'!$F$9))-((('01_Supuestos'!G31*$I332)*'01_Supuestos'!$F$11*($H332-'01_Supuestos'!$F$9))*'01_Supuestos'!$F$12)-(('01_Supuestos'!G31*$I332)*'01_Supuestos'!$F$11*$K332)-(IF(('01_Supuestos'!G31*$I332)&gt;0,'01_Supuestos'!$F$15,0)))-((('01_Supuestos'!G31*$I332)*'01_Supuestos'!$F$11*($H332-'01_Supuestos'!$F$9))*'01_Supuestos'!$F$18)-($J332*'01_Supuestos'!G32)-(IF('01_Supuestos'!G30=MAX('01_Supuestos'!$C$30:$M$30),'01_Supuestos'!$F$19,0))-(MAX(0,(((('01_Supuestos'!G31*$I332)*'01_Supuestos'!$F$11*($H332-'01_Supuestos'!$F$9))-((('01_Supuestos'!G31*$I332)*'01_Supuestos'!$F$11*($H332-'01_Supuestos'!$F$9))*'01_Supuestos'!$F$12)-(('01_Supuestos'!G31*$I332)*'01_Supuestos'!$F$11*$K332)-(IF(('01_Supuestos'!G31*$I332)&gt;0,'01_Supuestos'!$F$15,0)))-($J332*'01_Supuestos'!G33)))*'01_Supuestos'!$F$16)</f>
        <v/>
      </c>
      <c r="Y332" s="109">
        <f>((('01_Supuestos'!H31*$I332)*'01_Supuestos'!$F$11*($H332-'01_Supuestos'!$F$9))-((('01_Supuestos'!H31*$I332)*'01_Supuestos'!$F$11*($H332-'01_Supuestos'!$F$9))*'01_Supuestos'!$F$12)-(('01_Supuestos'!H31*$I332)*'01_Supuestos'!$F$11*$K332)-(IF(('01_Supuestos'!H31*$I332)&gt;0,'01_Supuestos'!$F$15,0)))-((('01_Supuestos'!H31*$I332)*'01_Supuestos'!$F$11*($H332-'01_Supuestos'!$F$9))*'01_Supuestos'!$F$18)-($J332*'01_Supuestos'!H32)-(IF('01_Supuestos'!H30=MAX('01_Supuestos'!$C$30:$M$30),'01_Supuestos'!$F$19,0))-(MAX(0,(((('01_Supuestos'!H31*$I332)*'01_Supuestos'!$F$11*($H332-'01_Supuestos'!$F$9))-((('01_Supuestos'!H31*$I332)*'01_Supuestos'!$F$11*($H332-'01_Supuestos'!$F$9))*'01_Supuestos'!$F$12)-(('01_Supuestos'!H31*$I332)*'01_Supuestos'!$F$11*$K332)-(IF(('01_Supuestos'!H31*$I332)&gt;0,'01_Supuestos'!$F$15,0)))-($J332*'01_Supuestos'!H33)))*'01_Supuestos'!$F$16)</f>
        <v/>
      </c>
      <c r="Z332" s="109">
        <f>((('01_Supuestos'!I31*$I332)*'01_Supuestos'!$F$11*($H332-'01_Supuestos'!$F$9))-((('01_Supuestos'!I31*$I332)*'01_Supuestos'!$F$11*($H332-'01_Supuestos'!$F$9))*'01_Supuestos'!$F$12)-(('01_Supuestos'!I31*$I332)*'01_Supuestos'!$F$11*$K332)-(IF(('01_Supuestos'!I31*$I332)&gt;0,'01_Supuestos'!$F$15,0)))-((('01_Supuestos'!I31*$I332)*'01_Supuestos'!$F$11*($H332-'01_Supuestos'!$F$9))*'01_Supuestos'!$F$18)-($J332*'01_Supuestos'!I32)-(IF('01_Supuestos'!I30=MAX('01_Supuestos'!$C$30:$M$30),'01_Supuestos'!$F$19,0))-(MAX(0,(((('01_Supuestos'!I31*$I332)*'01_Supuestos'!$F$11*($H332-'01_Supuestos'!$F$9))-((('01_Supuestos'!I31*$I332)*'01_Supuestos'!$F$11*($H332-'01_Supuestos'!$F$9))*'01_Supuestos'!$F$12)-(('01_Supuestos'!I31*$I332)*'01_Supuestos'!$F$11*$K332)-(IF(('01_Supuestos'!I31*$I332)&gt;0,'01_Supuestos'!$F$15,0)))-($J332*'01_Supuestos'!I33)))*'01_Supuestos'!$F$16)</f>
        <v/>
      </c>
      <c r="AA332" s="109">
        <f>((('01_Supuestos'!J31*$I332)*'01_Supuestos'!$F$11*($H332-'01_Supuestos'!$F$9))-((('01_Supuestos'!J31*$I332)*'01_Supuestos'!$F$11*($H332-'01_Supuestos'!$F$9))*'01_Supuestos'!$F$12)-(('01_Supuestos'!J31*$I332)*'01_Supuestos'!$F$11*$K332)-(IF(('01_Supuestos'!J31*$I332)&gt;0,'01_Supuestos'!$F$15,0)))-((('01_Supuestos'!J31*$I332)*'01_Supuestos'!$F$11*($H332-'01_Supuestos'!$F$9))*'01_Supuestos'!$F$18)-($J332*'01_Supuestos'!J32)-(IF('01_Supuestos'!J30=MAX('01_Supuestos'!$C$30:$M$30),'01_Supuestos'!$F$19,0))-(MAX(0,(((('01_Supuestos'!J31*$I332)*'01_Supuestos'!$F$11*($H332-'01_Supuestos'!$F$9))-((('01_Supuestos'!J31*$I332)*'01_Supuestos'!$F$11*($H332-'01_Supuestos'!$F$9))*'01_Supuestos'!$F$12)-(('01_Supuestos'!J31*$I332)*'01_Supuestos'!$F$11*$K332)-(IF(('01_Supuestos'!J31*$I332)&gt;0,'01_Supuestos'!$F$15,0)))-($J332*'01_Supuestos'!J33)))*'01_Supuestos'!$F$16)</f>
        <v/>
      </c>
      <c r="AB332" s="109">
        <f>((('01_Supuestos'!K31*$I332)*'01_Supuestos'!$F$11*($H332-'01_Supuestos'!$F$9))-((('01_Supuestos'!K31*$I332)*'01_Supuestos'!$F$11*($H332-'01_Supuestos'!$F$9))*'01_Supuestos'!$F$12)-(('01_Supuestos'!K31*$I332)*'01_Supuestos'!$F$11*$K332)-(IF(('01_Supuestos'!K31*$I332)&gt;0,'01_Supuestos'!$F$15,0)))-((('01_Supuestos'!K31*$I332)*'01_Supuestos'!$F$11*($H332-'01_Supuestos'!$F$9))*'01_Supuestos'!$F$18)-($J332*'01_Supuestos'!K32)-(IF('01_Supuestos'!K30=MAX('01_Supuestos'!$C$30:$M$30),'01_Supuestos'!$F$19,0))-(MAX(0,(((('01_Supuestos'!K31*$I332)*'01_Supuestos'!$F$11*($H332-'01_Supuestos'!$F$9))-((('01_Supuestos'!K31*$I332)*'01_Supuestos'!$F$11*($H332-'01_Supuestos'!$F$9))*'01_Supuestos'!$F$12)-(('01_Supuestos'!K31*$I332)*'01_Supuestos'!$F$11*$K332)-(IF(('01_Supuestos'!K31*$I332)&gt;0,'01_Supuestos'!$F$15,0)))-($J332*'01_Supuestos'!K33)))*'01_Supuestos'!$F$16)</f>
        <v/>
      </c>
      <c r="AC332" s="109">
        <f>((('01_Supuestos'!L31*$I332)*'01_Supuestos'!$F$11*($H332-'01_Supuestos'!$F$9))-((('01_Supuestos'!L31*$I332)*'01_Supuestos'!$F$11*($H332-'01_Supuestos'!$F$9))*'01_Supuestos'!$F$12)-(('01_Supuestos'!L31*$I332)*'01_Supuestos'!$F$11*$K332)-(IF(('01_Supuestos'!L31*$I332)&gt;0,'01_Supuestos'!$F$15,0)))-((('01_Supuestos'!L31*$I332)*'01_Supuestos'!$F$11*($H332-'01_Supuestos'!$F$9))*'01_Supuestos'!$F$18)-($J332*'01_Supuestos'!L32)-(IF('01_Supuestos'!L30=MAX('01_Supuestos'!$C$30:$M$30),'01_Supuestos'!$F$19,0))-(MAX(0,(((('01_Supuestos'!L31*$I332)*'01_Supuestos'!$F$11*($H332-'01_Supuestos'!$F$9))-((('01_Supuestos'!L31*$I332)*'01_Supuestos'!$F$11*($H332-'01_Supuestos'!$F$9))*'01_Supuestos'!$F$12)-(('01_Supuestos'!L31*$I332)*'01_Supuestos'!$F$11*$K332)-(IF(('01_Supuestos'!L31*$I332)&gt;0,'01_Supuestos'!$F$15,0)))-($J332*'01_Supuestos'!L33)))*'01_Supuestos'!$F$16)</f>
        <v/>
      </c>
      <c r="AD332" s="109">
        <f>((('01_Supuestos'!M31*$I332)*'01_Supuestos'!$F$11*($H332-'01_Supuestos'!$F$9))-((('01_Supuestos'!M31*$I332)*'01_Supuestos'!$F$11*($H332-'01_Supuestos'!$F$9))*'01_Supuestos'!$F$12)-(('01_Supuestos'!M31*$I332)*'01_Supuestos'!$F$11*$K332)-(IF(('01_Supuestos'!M31*$I332)&gt;0,'01_Supuestos'!$F$15,0)))-((('01_Supuestos'!M31*$I332)*'01_Supuestos'!$F$11*($H332-'01_Supuestos'!$F$9))*'01_Supuestos'!$F$18)-($J332*'01_Supuestos'!M32)-(IF('01_Supuestos'!M30=MAX('01_Supuestos'!$C$30:$M$30),'01_Supuestos'!$F$19,0))-(MAX(0,(((('01_Supuestos'!M31*$I332)*'01_Supuestos'!$F$11*($H332-'01_Supuestos'!$F$9))-((('01_Supuestos'!M31*$I332)*'01_Supuestos'!$F$11*($H332-'01_Supuestos'!$F$9))*'01_Supuestos'!$F$12)-(('01_Supuestos'!M31*$I332)*'01_Supuestos'!$F$11*$K332)-(IF(('01_Supuestos'!M31*$I332)&gt;0,'01_Supuestos'!$F$15,0)))-($J332*'01_Supuestos'!M33)))*'01_Supuestos'!$F$16)</f>
        <v/>
      </c>
      <c r="AE332" s="109">
        <f>0</f>
        <v/>
      </c>
      <c r="AF332" s="109">
        <f>IF(S332&gt;R332,"Appraisal+Decision",IF(S332&lt;R332,"Develop Now","Indiferente"))</f>
        <v/>
      </c>
    </row>
    <row r="333">
      <c r="A333" t="n">
        <v>303</v>
      </c>
      <c r="B333" s="53">
        <f>RAND()</f>
        <v/>
      </c>
      <c r="C333" s="53">
        <f>RAND()</f>
        <v/>
      </c>
      <c r="D333" s="53">
        <f>RAND()</f>
        <v/>
      </c>
      <c r="E333" s="53">
        <f>RAND()</f>
        <v/>
      </c>
      <c r="F333" s="53">
        <f>RAND()</f>
        <v/>
      </c>
      <c r="G333" s="53">
        <f>RAND()</f>
        <v/>
      </c>
      <c r="H333" s="109">
        <f>IF(B333&lt;($B$11-$B$10)/($B$12-$B$10), $B$10+SQRT(B333*($B$11-$B$10)*($B$12-$B$10)), $B$12-SQRT((1-B333)*($B$12-$B$11)*($B$12-$B$10)))</f>
        <v/>
      </c>
      <c r="I333" s="53">
        <f>MAX(0.1,NORMINV(C333,$B$13,$B$14))</f>
        <v/>
      </c>
      <c r="J333" s="109">
        <f>'01_Supuestos'!$F$13*MAX(0.65,NORMINV(D333,1,$B$15))</f>
        <v/>
      </c>
      <c r="K333" s="109">
        <f>'01_Supuestos'!$F$14*MAX(0.6,NORMINV(E333,1,$B$16))</f>
        <v/>
      </c>
      <c r="L333" s="109">
        <f>--(F333&lt;=$B$5)</f>
        <v/>
      </c>
      <c r="M333" s="109">
        <f>IF(L333=1, IF(G333&lt;=$B$6, "+", "-"), IF(G333&lt;=(1-$B$7), "+", "-"))</f>
        <v/>
      </c>
      <c r="N333" s="110">
        <f>IF(M333="+",'05_Bayes_Arbol'!$B$16,'05_Bayes_Arbol'!$B$17)</f>
        <v/>
      </c>
      <c r="O333" s="109">
        <f>SUMPRODUCT(T333:AD333,'01_Supuestos'!$C$34:$M$34)</f>
        <v/>
      </c>
      <c r="P333" s="109">
        <f>N333*O333 + (1-N333)*$B$9</f>
        <v/>
      </c>
      <c r="Q333" s="109">
        <f>--(P333&gt;0)</f>
        <v/>
      </c>
      <c r="R333" s="109">
        <f>IF(L333=1,O333,$B$9)</f>
        <v/>
      </c>
      <c r="S333" s="109">
        <f>-$B$8 + IF(Q333=1, IF(L333=1,O333,$B$9), 0)</f>
        <v/>
      </c>
      <c r="T333" s="109">
        <f>((('01_Supuestos'!C31*$I333)*'01_Supuestos'!$F$11*($H333-'01_Supuestos'!$F$9))-((('01_Supuestos'!C31*$I333)*'01_Supuestos'!$F$11*($H333-'01_Supuestos'!$F$9))*'01_Supuestos'!$F$12)-(('01_Supuestos'!C31*$I333)*'01_Supuestos'!$F$11*$K333)-(IF(('01_Supuestos'!C31*$I333)&gt;0,'01_Supuestos'!$F$15,0)))-((('01_Supuestos'!C31*$I333)*'01_Supuestos'!$F$11*($H333-'01_Supuestos'!$F$9))*'01_Supuestos'!$F$18)-($J333*'01_Supuestos'!C32)-(IF('01_Supuestos'!C30=MAX('01_Supuestos'!$C$30:$M$30),'01_Supuestos'!$F$19,0))-(MAX(0,(((('01_Supuestos'!C31*$I333)*'01_Supuestos'!$F$11*($H333-'01_Supuestos'!$F$9))-((('01_Supuestos'!C31*$I333)*'01_Supuestos'!$F$11*($H333-'01_Supuestos'!$F$9))*'01_Supuestos'!$F$12)-(('01_Supuestos'!C31*$I333)*'01_Supuestos'!$F$11*$K333)-(IF(('01_Supuestos'!C31*$I333)&gt;0,'01_Supuestos'!$F$15,0)))-($J333*'01_Supuestos'!C33)))*'01_Supuestos'!$F$16)</f>
        <v/>
      </c>
      <c r="U333" s="109">
        <f>((('01_Supuestos'!D31*$I333)*'01_Supuestos'!$F$11*($H333-'01_Supuestos'!$F$9))-((('01_Supuestos'!D31*$I333)*'01_Supuestos'!$F$11*($H333-'01_Supuestos'!$F$9))*'01_Supuestos'!$F$12)-(('01_Supuestos'!D31*$I333)*'01_Supuestos'!$F$11*$K333)-(IF(('01_Supuestos'!D31*$I333)&gt;0,'01_Supuestos'!$F$15,0)))-((('01_Supuestos'!D31*$I333)*'01_Supuestos'!$F$11*($H333-'01_Supuestos'!$F$9))*'01_Supuestos'!$F$18)-($J333*'01_Supuestos'!D32)-(IF('01_Supuestos'!D30=MAX('01_Supuestos'!$C$30:$M$30),'01_Supuestos'!$F$19,0))-(MAX(0,(((('01_Supuestos'!D31*$I333)*'01_Supuestos'!$F$11*($H333-'01_Supuestos'!$F$9))-((('01_Supuestos'!D31*$I333)*'01_Supuestos'!$F$11*($H333-'01_Supuestos'!$F$9))*'01_Supuestos'!$F$12)-(('01_Supuestos'!D31*$I333)*'01_Supuestos'!$F$11*$K333)-(IF(('01_Supuestos'!D31*$I333)&gt;0,'01_Supuestos'!$F$15,0)))-($J333*'01_Supuestos'!D33)))*'01_Supuestos'!$F$16)</f>
        <v/>
      </c>
      <c r="V333" s="109">
        <f>((('01_Supuestos'!E31*$I333)*'01_Supuestos'!$F$11*($H333-'01_Supuestos'!$F$9))-((('01_Supuestos'!E31*$I333)*'01_Supuestos'!$F$11*($H333-'01_Supuestos'!$F$9))*'01_Supuestos'!$F$12)-(('01_Supuestos'!E31*$I333)*'01_Supuestos'!$F$11*$K333)-(IF(('01_Supuestos'!E31*$I333)&gt;0,'01_Supuestos'!$F$15,0)))-((('01_Supuestos'!E31*$I333)*'01_Supuestos'!$F$11*($H333-'01_Supuestos'!$F$9))*'01_Supuestos'!$F$18)-($J333*'01_Supuestos'!E32)-(IF('01_Supuestos'!E30=MAX('01_Supuestos'!$C$30:$M$30),'01_Supuestos'!$F$19,0))-(MAX(0,(((('01_Supuestos'!E31*$I333)*'01_Supuestos'!$F$11*($H333-'01_Supuestos'!$F$9))-((('01_Supuestos'!E31*$I333)*'01_Supuestos'!$F$11*($H333-'01_Supuestos'!$F$9))*'01_Supuestos'!$F$12)-(('01_Supuestos'!E31*$I333)*'01_Supuestos'!$F$11*$K333)-(IF(('01_Supuestos'!E31*$I333)&gt;0,'01_Supuestos'!$F$15,0)))-($J333*'01_Supuestos'!E33)))*'01_Supuestos'!$F$16)</f>
        <v/>
      </c>
      <c r="W333" s="109">
        <f>((('01_Supuestos'!F31*$I333)*'01_Supuestos'!$F$11*($H333-'01_Supuestos'!$F$9))-((('01_Supuestos'!F31*$I333)*'01_Supuestos'!$F$11*($H333-'01_Supuestos'!$F$9))*'01_Supuestos'!$F$12)-(('01_Supuestos'!F31*$I333)*'01_Supuestos'!$F$11*$K333)-(IF(('01_Supuestos'!F31*$I333)&gt;0,'01_Supuestos'!$F$15,0)))-((('01_Supuestos'!F31*$I333)*'01_Supuestos'!$F$11*($H333-'01_Supuestos'!$F$9))*'01_Supuestos'!$F$18)-($J333*'01_Supuestos'!F32)-(IF('01_Supuestos'!F30=MAX('01_Supuestos'!$C$30:$M$30),'01_Supuestos'!$F$19,0))-(MAX(0,(((('01_Supuestos'!F31*$I333)*'01_Supuestos'!$F$11*($H333-'01_Supuestos'!$F$9))-((('01_Supuestos'!F31*$I333)*'01_Supuestos'!$F$11*($H333-'01_Supuestos'!$F$9))*'01_Supuestos'!$F$12)-(('01_Supuestos'!F31*$I333)*'01_Supuestos'!$F$11*$K333)-(IF(('01_Supuestos'!F31*$I333)&gt;0,'01_Supuestos'!$F$15,0)))-($J333*'01_Supuestos'!F33)))*'01_Supuestos'!$F$16)</f>
        <v/>
      </c>
      <c r="X333" s="109">
        <f>((('01_Supuestos'!G31*$I333)*'01_Supuestos'!$F$11*($H333-'01_Supuestos'!$F$9))-((('01_Supuestos'!G31*$I333)*'01_Supuestos'!$F$11*($H333-'01_Supuestos'!$F$9))*'01_Supuestos'!$F$12)-(('01_Supuestos'!G31*$I333)*'01_Supuestos'!$F$11*$K333)-(IF(('01_Supuestos'!G31*$I333)&gt;0,'01_Supuestos'!$F$15,0)))-((('01_Supuestos'!G31*$I333)*'01_Supuestos'!$F$11*($H333-'01_Supuestos'!$F$9))*'01_Supuestos'!$F$18)-($J333*'01_Supuestos'!G32)-(IF('01_Supuestos'!G30=MAX('01_Supuestos'!$C$30:$M$30),'01_Supuestos'!$F$19,0))-(MAX(0,(((('01_Supuestos'!G31*$I333)*'01_Supuestos'!$F$11*($H333-'01_Supuestos'!$F$9))-((('01_Supuestos'!G31*$I333)*'01_Supuestos'!$F$11*($H333-'01_Supuestos'!$F$9))*'01_Supuestos'!$F$12)-(('01_Supuestos'!G31*$I333)*'01_Supuestos'!$F$11*$K333)-(IF(('01_Supuestos'!G31*$I333)&gt;0,'01_Supuestos'!$F$15,0)))-($J333*'01_Supuestos'!G33)))*'01_Supuestos'!$F$16)</f>
        <v/>
      </c>
      <c r="Y333" s="109">
        <f>((('01_Supuestos'!H31*$I333)*'01_Supuestos'!$F$11*($H333-'01_Supuestos'!$F$9))-((('01_Supuestos'!H31*$I333)*'01_Supuestos'!$F$11*($H333-'01_Supuestos'!$F$9))*'01_Supuestos'!$F$12)-(('01_Supuestos'!H31*$I333)*'01_Supuestos'!$F$11*$K333)-(IF(('01_Supuestos'!H31*$I333)&gt;0,'01_Supuestos'!$F$15,0)))-((('01_Supuestos'!H31*$I333)*'01_Supuestos'!$F$11*($H333-'01_Supuestos'!$F$9))*'01_Supuestos'!$F$18)-($J333*'01_Supuestos'!H32)-(IF('01_Supuestos'!H30=MAX('01_Supuestos'!$C$30:$M$30),'01_Supuestos'!$F$19,0))-(MAX(0,(((('01_Supuestos'!H31*$I333)*'01_Supuestos'!$F$11*($H333-'01_Supuestos'!$F$9))-((('01_Supuestos'!H31*$I333)*'01_Supuestos'!$F$11*($H333-'01_Supuestos'!$F$9))*'01_Supuestos'!$F$12)-(('01_Supuestos'!H31*$I333)*'01_Supuestos'!$F$11*$K333)-(IF(('01_Supuestos'!H31*$I333)&gt;0,'01_Supuestos'!$F$15,0)))-($J333*'01_Supuestos'!H33)))*'01_Supuestos'!$F$16)</f>
        <v/>
      </c>
      <c r="Z333" s="109">
        <f>((('01_Supuestos'!I31*$I333)*'01_Supuestos'!$F$11*($H333-'01_Supuestos'!$F$9))-((('01_Supuestos'!I31*$I333)*'01_Supuestos'!$F$11*($H333-'01_Supuestos'!$F$9))*'01_Supuestos'!$F$12)-(('01_Supuestos'!I31*$I333)*'01_Supuestos'!$F$11*$K333)-(IF(('01_Supuestos'!I31*$I333)&gt;0,'01_Supuestos'!$F$15,0)))-((('01_Supuestos'!I31*$I333)*'01_Supuestos'!$F$11*($H333-'01_Supuestos'!$F$9))*'01_Supuestos'!$F$18)-($J333*'01_Supuestos'!I32)-(IF('01_Supuestos'!I30=MAX('01_Supuestos'!$C$30:$M$30),'01_Supuestos'!$F$19,0))-(MAX(0,(((('01_Supuestos'!I31*$I333)*'01_Supuestos'!$F$11*($H333-'01_Supuestos'!$F$9))-((('01_Supuestos'!I31*$I333)*'01_Supuestos'!$F$11*($H333-'01_Supuestos'!$F$9))*'01_Supuestos'!$F$12)-(('01_Supuestos'!I31*$I333)*'01_Supuestos'!$F$11*$K333)-(IF(('01_Supuestos'!I31*$I333)&gt;0,'01_Supuestos'!$F$15,0)))-($J333*'01_Supuestos'!I33)))*'01_Supuestos'!$F$16)</f>
        <v/>
      </c>
      <c r="AA333" s="109">
        <f>((('01_Supuestos'!J31*$I333)*'01_Supuestos'!$F$11*($H333-'01_Supuestos'!$F$9))-((('01_Supuestos'!J31*$I333)*'01_Supuestos'!$F$11*($H333-'01_Supuestos'!$F$9))*'01_Supuestos'!$F$12)-(('01_Supuestos'!J31*$I333)*'01_Supuestos'!$F$11*$K333)-(IF(('01_Supuestos'!J31*$I333)&gt;0,'01_Supuestos'!$F$15,0)))-((('01_Supuestos'!J31*$I333)*'01_Supuestos'!$F$11*($H333-'01_Supuestos'!$F$9))*'01_Supuestos'!$F$18)-($J333*'01_Supuestos'!J32)-(IF('01_Supuestos'!J30=MAX('01_Supuestos'!$C$30:$M$30),'01_Supuestos'!$F$19,0))-(MAX(0,(((('01_Supuestos'!J31*$I333)*'01_Supuestos'!$F$11*($H333-'01_Supuestos'!$F$9))-((('01_Supuestos'!J31*$I333)*'01_Supuestos'!$F$11*($H333-'01_Supuestos'!$F$9))*'01_Supuestos'!$F$12)-(('01_Supuestos'!J31*$I333)*'01_Supuestos'!$F$11*$K333)-(IF(('01_Supuestos'!J31*$I333)&gt;0,'01_Supuestos'!$F$15,0)))-($J333*'01_Supuestos'!J33)))*'01_Supuestos'!$F$16)</f>
        <v/>
      </c>
      <c r="AB333" s="109">
        <f>((('01_Supuestos'!K31*$I333)*'01_Supuestos'!$F$11*($H333-'01_Supuestos'!$F$9))-((('01_Supuestos'!K31*$I333)*'01_Supuestos'!$F$11*($H333-'01_Supuestos'!$F$9))*'01_Supuestos'!$F$12)-(('01_Supuestos'!K31*$I333)*'01_Supuestos'!$F$11*$K333)-(IF(('01_Supuestos'!K31*$I333)&gt;0,'01_Supuestos'!$F$15,0)))-((('01_Supuestos'!K31*$I333)*'01_Supuestos'!$F$11*($H333-'01_Supuestos'!$F$9))*'01_Supuestos'!$F$18)-($J333*'01_Supuestos'!K32)-(IF('01_Supuestos'!K30=MAX('01_Supuestos'!$C$30:$M$30),'01_Supuestos'!$F$19,0))-(MAX(0,(((('01_Supuestos'!K31*$I333)*'01_Supuestos'!$F$11*($H333-'01_Supuestos'!$F$9))-((('01_Supuestos'!K31*$I333)*'01_Supuestos'!$F$11*($H333-'01_Supuestos'!$F$9))*'01_Supuestos'!$F$12)-(('01_Supuestos'!K31*$I333)*'01_Supuestos'!$F$11*$K333)-(IF(('01_Supuestos'!K31*$I333)&gt;0,'01_Supuestos'!$F$15,0)))-($J333*'01_Supuestos'!K33)))*'01_Supuestos'!$F$16)</f>
        <v/>
      </c>
      <c r="AC333" s="109">
        <f>((('01_Supuestos'!L31*$I333)*'01_Supuestos'!$F$11*($H333-'01_Supuestos'!$F$9))-((('01_Supuestos'!L31*$I333)*'01_Supuestos'!$F$11*($H333-'01_Supuestos'!$F$9))*'01_Supuestos'!$F$12)-(('01_Supuestos'!L31*$I333)*'01_Supuestos'!$F$11*$K333)-(IF(('01_Supuestos'!L31*$I333)&gt;0,'01_Supuestos'!$F$15,0)))-((('01_Supuestos'!L31*$I333)*'01_Supuestos'!$F$11*($H333-'01_Supuestos'!$F$9))*'01_Supuestos'!$F$18)-($J333*'01_Supuestos'!L32)-(IF('01_Supuestos'!L30=MAX('01_Supuestos'!$C$30:$M$30),'01_Supuestos'!$F$19,0))-(MAX(0,(((('01_Supuestos'!L31*$I333)*'01_Supuestos'!$F$11*($H333-'01_Supuestos'!$F$9))-((('01_Supuestos'!L31*$I333)*'01_Supuestos'!$F$11*($H333-'01_Supuestos'!$F$9))*'01_Supuestos'!$F$12)-(('01_Supuestos'!L31*$I333)*'01_Supuestos'!$F$11*$K333)-(IF(('01_Supuestos'!L31*$I333)&gt;0,'01_Supuestos'!$F$15,0)))-($J333*'01_Supuestos'!L33)))*'01_Supuestos'!$F$16)</f>
        <v/>
      </c>
      <c r="AD333" s="109">
        <f>((('01_Supuestos'!M31*$I333)*'01_Supuestos'!$F$11*($H333-'01_Supuestos'!$F$9))-((('01_Supuestos'!M31*$I333)*'01_Supuestos'!$F$11*($H333-'01_Supuestos'!$F$9))*'01_Supuestos'!$F$12)-(('01_Supuestos'!M31*$I333)*'01_Supuestos'!$F$11*$K333)-(IF(('01_Supuestos'!M31*$I333)&gt;0,'01_Supuestos'!$F$15,0)))-((('01_Supuestos'!M31*$I333)*'01_Supuestos'!$F$11*($H333-'01_Supuestos'!$F$9))*'01_Supuestos'!$F$18)-($J333*'01_Supuestos'!M32)-(IF('01_Supuestos'!M30=MAX('01_Supuestos'!$C$30:$M$30),'01_Supuestos'!$F$19,0))-(MAX(0,(((('01_Supuestos'!M31*$I333)*'01_Supuestos'!$F$11*($H333-'01_Supuestos'!$F$9))-((('01_Supuestos'!M31*$I333)*'01_Supuestos'!$F$11*($H333-'01_Supuestos'!$F$9))*'01_Supuestos'!$F$12)-(('01_Supuestos'!M31*$I333)*'01_Supuestos'!$F$11*$K333)-(IF(('01_Supuestos'!M31*$I333)&gt;0,'01_Supuestos'!$F$15,0)))-($J333*'01_Supuestos'!M33)))*'01_Supuestos'!$F$16)</f>
        <v/>
      </c>
      <c r="AE333" s="109">
        <f>0</f>
        <v/>
      </c>
      <c r="AF333" s="109">
        <f>IF(S333&gt;R333,"Appraisal+Decision",IF(S333&lt;R333,"Develop Now","Indiferente"))</f>
        <v/>
      </c>
    </row>
    <row r="334">
      <c r="A334" t="n">
        <v>304</v>
      </c>
      <c r="B334" s="53">
        <f>RAND()</f>
        <v/>
      </c>
      <c r="C334" s="53">
        <f>RAND()</f>
        <v/>
      </c>
      <c r="D334" s="53">
        <f>RAND()</f>
        <v/>
      </c>
      <c r="E334" s="53">
        <f>RAND()</f>
        <v/>
      </c>
      <c r="F334" s="53">
        <f>RAND()</f>
        <v/>
      </c>
      <c r="G334" s="53">
        <f>RAND()</f>
        <v/>
      </c>
      <c r="H334" s="109">
        <f>IF(B334&lt;($B$11-$B$10)/($B$12-$B$10), $B$10+SQRT(B334*($B$11-$B$10)*($B$12-$B$10)), $B$12-SQRT((1-B334)*($B$12-$B$11)*($B$12-$B$10)))</f>
        <v/>
      </c>
      <c r="I334" s="53">
        <f>MAX(0.1,NORMINV(C334,$B$13,$B$14))</f>
        <v/>
      </c>
      <c r="J334" s="109">
        <f>'01_Supuestos'!$F$13*MAX(0.65,NORMINV(D334,1,$B$15))</f>
        <v/>
      </c>
      <c r="K334" s="109">
        <f>'01_Supuestos'!$F$14*MAX(0.6,NORMINV(E334,1,$B$16))</f>
        <v/>
      </c>
      <c r="L334" s="109">
        <f>--(F334&lt;=$B$5)</f>
        <v/>
      </c>
      <c r="M334" s="109">
        <f>IF(L334=1, IF(G334&lt;=$B$6, "+", "-"), IF(G334&lt;=(1-$B$7), "+", "-"))</f>
        <v/>
      </c>
      <c r="N334" s="110">
        <f>IF(M334="+",'05_Bayes_Arbol'!$B$16,'05_Bayes_Arbol'!$B$17)</f>
        <v/>
      </c>
      <c r="O334" s="109">
        <f>SUMPRODUCT(T334:AD334,'01_Supuestos'!$C$34:$M$34)</f>
        <v/>
      </c>
      <c r="P334" s="109">
        <f>N334*O334 + (1-N334)*$B$9</f>
        <v/>
      </c>
      <c r="Q334" s="109">
        <f>--(P334&gt;0)</f>
        <v/>
      </c>
      <c r="R334" s="109">
        <f>IF(L334=1,O334,$B$9)</f>
        <v/>
      </c>
      <c r="S334" s="109">
        <f>-$B$8 + IF(Q334=1, IF(L334=1,O334,$B$9), 0)</f>
        <v/>
      </c>
      <c r="T334" s="109">
        <f>((('01_Supuestos'!C31*$I334)*'01_Supuestos'!$F$11*($H334-'01_Supuestos'!$F$9))-((('01_Supuestos'!C31*$I334)*'01_Supuestos'!$F$11*($H334-'01_Supuestos'!$F$9))*'01_Supuestos'!$F$12)-(('01_Supuestos'!C31*$I334)*'01_Supuestos'!$F$11*$K334)-(IF(('01_Supuestos'!C31*$I334)&gt;0,'01_Supuestos'!$F$15,0)))-((('01_Supuestos'!C31*$I334)*'01_Supuestos'!$F$11*($H334-'01_Supuestos'!$F$9))*'01_Supuestos'!$F$18)-($J334*'01_Supuestos'!C32)-(IF('01_Supuestos'!C30=MAX('01_Supuestos'!$C$30:$M$30),'01_Supuestos'!$F$19,0))-(MAX(0,(((('01_Supuestos'!C31*$I334)*'01_Supuestos'!$F$11*($H334-'01_Supuestos'!$F$9))-((('01_Supuestos'!C31*$I334)*'01_Supuestos'!$F$11*($H334-'01_Supuestos'!$F$9))*'01_Supuestos'!$F$12)-(('01_Supuestos'!C31*$I334)*'01_Supuestos'!$F$11*$K334)-(IF(('01_Supuestos'!C31*$I334)&gt;0,'01_Supuestos'!$F$15,0)))-($J334*'01_Supuestos'!C33)))*'01_Supuestos'!$F$16)</f>
        <v/>
      </c>
      <c r="U334" s="109">
        <f>((('01_Supuestos'!D31*$I334)*'01_Supuestos'!$F$11*($H334-'01_Supuestos'!$F$9))-((('01_Supuestos'!D31*$I334)*'01_Supuestos'!$F$11*($H334-'01_Supuestos'!$F$9))*'01_Supuestos'!$F$12)-(('01_Supuestos'!D31*$I334)*'01_Supuestos'!$F$11*$K334)-(IF(('01_Supuestos'!D31*$I334)&gt;0,'01_Supuestos'!$F$15,0)))-((('01_Supuestos'!D31*$I334)*'01_Supuestos'!$F$11*($H334-'01_Supuestos'!$F$9))*'01_Supuestos'!$F$18)-($J334*'01_Supuestos'!D32)-(IF('01_Supuestos'!D30=MAX('01_Supuestos'!$C$30:$M$30),'01_Supuestos'!$F$19,0))-(MAX(0,(((('01_Supuestos'!D31*$I334)*'01_Supuestos'!$F$11*($H334-'01_Supuestos'!$F$9))-((('01_Supuestos'!D31*$I334)*'01_Supuestos'!$F$11*($H334-'01_Supuestos'!$F$9))*'01_Supuestos'!$F$12)-(('01_Supuestos'!D31*$I334)*'01_Supuestos'!$F$11*$K334)-(IF(('01_Supuestos'!D31*$I334)&gt;0,'01_Supuestos'!$F$15,0)))-($J334*'01_Supuestos'!D33)))*'01_Supuestos'!$F$16)</f>
        <v/>
      </c>
      <c r="V334" s="109">
        <f>((('01_Supuestos'!E31*$I334)*'01_Supuestos'!$F$11*($H334-'01_Supuestos'!$F$9))-((('01_Supuestos'!E31*$I334)*'01_Supuestos'!$F$11*($H334-'01_Supuestos'!$F$9))*'01_Supuestos'!$F$12)-(('01_Supuestos'!E31*$I334)*'01_Supuestos'!$F$11*$K334)-(IF(('01_Supuestos'!E31*$I334)&gt;0,'01_Supuestos'!$F$15,0)))-((('01_Supuestos'!E31*$I334)*'01_Supuestos'!$F$11*($H334-'01_Supuestos'!$F$9))*'01_Supuestos'!$F$18)-($J334*'01_Supuestos'!E32)-(IF('01_Supuestos'!E30=MAX('01_Supuestos'!$C$30:$M$30),'01_Supuestos'!$F$19,0))-(MAX(0,(((('01_Supuestos'!E31*$I334)*'01_Supuestos'!$F$11*($H334-'01_Supuestos'!$F$9))-((('01_Supuestos'!E31*$I334)*'01_Supuestos'!$F$11*($H334-'01_Supuestos'!$F$9))*'01_Supuestos'!$F$12)-(('01_Supuestos'!E31*$I334)*'01_Supuestos'!$F$11*$K334)-(IF(('01_Supuestos'!E31*$I334)&gt;0,'01_Supuestos'!$F$15,0)))-($J334*'01_Supuestos'!E33)))*'01_Supuestos'!$F$16)</f>
        <v/>
      </c>
      <c r="W334" s="109">
        <f>((('01_Supuestos'!F31*$I334)*'01_Supuestos'!$F$11*($H334-'01_Supuestos'!$F$9))-((('01_Supuestos'!F31*$I334)*'01_Supuestos'!$F$11*($H334-'01_Supuestos'!$F$9))*'01_Supuestos'!$F$12)-(('01_Supuestos'!F31*$I334)*'01_Supuestos'!$F$11*$K334)-(IF(('01_Supuestos'!F31*$I334)&gt;0,'01_Supuestos'!$F$15,0)))-((('01_Supuestos'!F31*$I334)*'01_Supuestos'!$F$11*($H334-'01_Supuestos'!$F$9))*'01_Supuestos'!$F$18)-($J334*'01_Supuestos'!F32)-(IF('01_Supuestos'!F30=MAX('01_Supuestos'!$C$30:$M$30),'01_Supuestos'!$F$19,0))-(MAX(0,(((('01_Supuestos'!F31*$I334)*'01_Supuestos'!$F$11*($H334-'01_Supuestos'!$F$9))-((('01_Supuestos'!F31*$I334)*'01_Supuestos'!$F$11*($H334-'01_Supuestos'!$F$9))*'01_Supuestos'!$F$12)-(('01_Supuestos'!F31*$I334)*'01_Supuestos'!$F$11*$K334)-(IF(('01_Supuestos'!F31*$I334)&gt;0,'01_Supuestos'!$F$15,0)))-($J334*'01_Supuestos'!F33)))*'01_Supuestos'!$F$16)</f>
        <v/>
      </c>
      <c r="X334" s="109">
        <f>((('01_Supuestos'!G31*$I334)*'01_Supuestos'!$F$11*($H334-'01_Supuestos'!$F$9))-((('01_Supuestos'!G31*$I334)*'01_Supuestos'!$F$11*($H334-'01_Supuestos'!$F$9))*'01_Supuestos'!$F$12)-(('01_Supuestos'!G31*$I334)*'01_Supuestos'!$F$11*$K334)-(IF(('01_Supuestos'!G31*$I334)&gt;0,'01_Supuestos'!$F$15,0)))-((('01_Supuestos'!G31*$I334)*'01_Supuestos'!$F$11*($H334-'01_Supuestos'!$F$9))*'01_Supuestos'!$F$18)-($J334*'01_Supuestos'!G32)-(IF('01_Supuestos'!G30=MAX('01_Supuestos'!$C$30:$M$30),'01_Supuestos'!$F$19,0))-(MAX(0,(((('01_Supuestos'!G31*$I334)*'01_Supuestos'!$F$11*($H334-'01_Supuestos'!$F$9))-((('01_Supuestos'!G31*$I334)*'01_Supuestos'!$F$11*($H334-'01_Supuestos'!$F$9))*'01_Supuestos'!$F$12)-(('01_Supuestos'!G31*$I334)*'01_Supuestos'!$F$11*$K334)-(IF(('01_Supuestos'!G31*$I334)&gt;0,'01_Supuestos'!$F$15,0)))-($J334*'01_Supuestos'!G33)))*'01_Supuestos'!$F$16)</f>
        <v/>
      </c>
      <c r="Y334" s="109">
        <f>((('01_Supuestos'!H31*$I334)*'01_Supuestos'!$F$11*($H334-'01_Supuestos'!$F$9))-((('01_Supuestos'!H31*$I334)*'01_Supuestos'!$F$11*($H334-'01_Supuestos'!$F$9))*'01_Supuestos'!$F$12)-(('01_Supuestos'!H31*$I334)*'01_Supuestos'!$F$11*$K334)-(IF(('01_Supuestos'!H31*$I334)&gt;0,'01_Supuestos'!$F$15,0)))-((('01_Supuestos'!H31*$I334)*'01_Supuestos'!$F$11*($H334-'01_Supuestos'!$F$9))*'01_Supuestos'!$F$18)-($J334*'01_Supuestos'!H32)-(IF('01_Supuestos'!H30=MAX('01_Supuestos'!$C$30:$M$30),'01_Supuestos'!$F$19,0))-(MAX(0,(((('01_Supuestos'!H31*$I334)*'01_Supuestos'!$F$11*($H334-'01_Supuestos'!$F$9))-((('01_Supuestos'!H31*$I334)*'01_Supuestos'!$F$11*($H334-'01_Supuestos'!$F$9))*'01_Supuestos'!$F$12)-(('01_Supuestos'!H31*$I334)*'01_Supuestos'!$F$11*$K334)-(IF(('01_Supuestos'!H31*$I334)&gt;0,'01_Supuestos'!$F$15,0)))-($J334*'01_Supuestos'!H33)))*'01_Supuestos'!$F$16)</f>
        <v/>
      </c>
      <c r="Z334" s="109">
        <f>((('01_Supuestos'!I31*$I334)*'01_Supuestos'!$F$11*($H334-'01_Supuestos'!$F$9))-((('01_Supuestos'!I31*$I334)*'01_Supuestos'!$F$11*($H334-'01_Supuestos'!$F$9))*'01_Supuestos'!$F$12)-(('01_Supuestos'!I31*$I334)*'01_Supuestos'!$F$11*$K334)-(IF(('01_Supuestos'!I31*$I334)&gt;0,'01_Supuestos'!$F$15,0)))-((('01_Supuestos'!I31*$I334)*'01_Supuestos'!$F$11*($H334-'01_Supuestos'!$F$9))*'01_Supuestos'!$F$18)-($J334*'01_Supuestos'!I32)-(IF('01_Supuestos'!I30=MAX('01_Supuestos'!$C$30:$M$30),'01_Supuestos'!$F$19,0))-(MAX(0,(((('01_Supuestos'!I31*$I334)*'01_Supuestos'!$F$11*($H334-'01_Supuestos'!$F$9))-((('01_Supuestos'!I31*$I334)*'01_Supuestos'!$F$11*($H334-'01_Supuestos'!$F$9))*'01_Supuestos'!$F$12)-(('01_Supuestos'!I31*$I334)*'01_Supuestos'!$F$11*$K334)-(IF(('01_Supuestos'!I31*$I334)&gt;0,'01_Supuestos'!$F$15,0)))-($J334*'01_Supuestos'!I33)))*'01_Supuestos'!$F$16)</f>
        <v/>
      </c>
      <c r="AA334" s="109">
        <f>((('01_Supuestos'!J31*$I334)*'01_Supuestos'!$F$11*($H334-'01_Supuestos'!$F$9))-((('01_Supuestos'!J31*$I334)*'01_Supuestos'!$F$11*($H334-'01_Supuestos'!$F$9))*'01_Supuestos'!$F$12)-(('01_Supuestos'!J31*$I334)*'01_Supuestos'!$F$11*$K334)-(IF(('01_Supuestos'!J31*$I334)&gt;0,'01_Supuestos'!$F$15,0)))-((('01_Supuestos'!J31*$I334)*'01_Supuestos'!$F$11*($H334-'01_Supuestos'!$F$9))*'01_Supuestos'!$F$18)-($J334*'01_Supuestos'!J32)-(IF('01_Supuestos'!J30=MAX('01_Supuestos'!$C$30:$M$30),'01_Supuestos'!$F$19,0))-(MAX(0,(((('01_Supuestos'!J31*$I334)*'01_Supuestos'!$F$11*($H334-'01_Supuestos'!$F$9))-((('01_Supuestos'!J31*$I334)*'01_Supuestos'!$F$11*($H334-'01_Supuestos'!$F$9))*'01_Supuestos'!$F$12)-(('01_Supuestos'!J31*$I334)*'01_Supuestos'!$F$11*$K334)-(IF(('01_Supuestos'!J31*$I334)&gt;0,'01_Supuestos'!$F$15,0)))-($J334*'01_Supuestos'!J33)))*'01_Supuestos'!$F$16)</f>
        <v/>
      </c>
      <c r="AB334" s="109">
        <f>((('01_Supuestos'!K31*$I334)*'01_Supuestos'!$F$11*($H334-'01_Supuestos'!$F$9))-((('01_Supuestos'!K31*$I334)*'01_Supuestos'!$F$11*($H334-'01_Supuestos'!$F$9))*'01_Supuestos'!$F$12)-(('01_Supuestos'!K31*$I334)*'01_Supuestos'!$F$11*$K334)-(IF(('01_Supuestos'!K31*$I334)&gt;0,'01_Supuestos'!$F$15,0)))-((('01_Supuestos'!K31*$I334)*'01_Supuestos'!$F$11*($H334-'01_Supuestos'!$F$9))*'01_Supuestos'!$F$18)-($J334*'01_Supuestos'!K32)-(IF('01_Supuestos'!K30=MAX('01_Supuestos'!$C$30:$M$30),'01_Supuestos'!$F$19,0))-(MAX(0,(((('01_Supuestos'!K31*$I334)*'01_Supuestos'!$F$11*($H334-'01_Supuestos'!$F$9))-((('01_Supuestos'!K31*$I334)*'01_Supuestos'!$F$11*($H334-'01_Supuestos'!$F$9))*'01_Supuestos'!$F$12)-(('01_Supuestos'!K31*$I334)*'01_Supuestos'!$F$11*$K334)-(IF(('01_Supuestos'!K31*$I334)&gt;0,'01_Supuestos'!$F$15,0)))-($J334*'01_Supuestos'!K33)))*'01_Supuestos'!$F$16)</f>
        <v/>
      </c>
      <c r="AC334" s="109">
        <f>((('01_Supuestos'!L31*$I334)*'01_Supuestos'!$F$11*($H334-'01_Supuestos'!$F$9))-((('01_Supuestos'!L31*$I334)*'01_Supuestos'!$F$11*($H334-'01_Supuestos'!$F$9))*'01_Supuestos'!$F$12)-(('01_Supuestos'!L31*$I334)*'01_Supuestos'!$F$11*$K334)-(IF(('01_Supuestos'!L31*$I334)&gt;0,'01_Supuestos'!$F$15,0)))-((('01_Supuestos'!L31*$I334)*'01_Supuestos'!$F$11*($H334-'01_Supuestos'!$F$9))*'01_Supuestos'!$F$18)-($J334*'01_Supuestos'!L32)-(IF('01_Supuestos'!L30=MAX('01_Supuestos'!$C$30:$M$30),'01_Supuestos'!$F$19,0))-(MAX(0,(((('01_Supuestos'!L31*$I334)*'01_Supuestos'!$F$11*($H334-'01_Supuestos'!$F$9))-((('01_Supuestos'!L31*$I334)*'01_Supuestos'!$F$11*($H334-'01_Supuestos'!$F$9))*'01_Supuestos'!$F$12)-(('01_Supuestos'!L31*$I334)*'01_Supuestos'!$F$11*$K334)-(IF(('01_Supuestos'!L31*$I334)&gt;0,'01_Supuestos'!$F$15,0)))-($J334*'01_Supuestos'!L33)))*'01_Supuestos'!$F$16)</f>
        <v/>
      </c>
      <c r="AD334" s="109">
        <f>((('01_Supuestos'!M31*$I334)*'01_Supuestos'!$F$11*($H334-'01_Supuestos'!$F$9))-((('01_Supuestos'!M31*$I334)*'01_Supuestos'!$F$11*($H334-'01_Supuestos'!$F$9))*'01_Supuestos'!$F$12)-(('01_Supuestos'!M31*$I334)*'01_Supuestos'!$F$11*$K334)-(IF(('01_Supuestos'!M31*$I334)&gt;0,'01_Supuestos'!$F$15,0)))-((('01_Supuestos'!M31*$I334)*'01_Supuestos'!$F$11*($H334-'01_Supuestos'!$F$9))*'01_Supuestos'!$F$18)-($J334*'01_Supuestos'!M32)-(IF('01_Supuestos'!M30=MAX('01_Supuestos'!$C$30:$M$30),'01_Supuestos'!$F$19,0))-(MAX(0,(((('01_Supuestos'!M31*$I334)*'01_Supuestos'!$F$11*($H334-'01_Supuestos'!$F$9))-((('01_Supuestos'!M31*$I334)*'01_Supuestos'!$F$11*($H334-'01_Supuestos'!$F$9))*'01_Supuestos'!$F$12)-(('01_Supuestos'!M31*$I334)*'01_Supuestos'!$F$11*$K334)-(IF(('01_Supuestos'!M31*$I334)&gt;0,'01_Supuestos'!$F$15,0)))-($J334*'01_Supuestos'!M33)))*'01_Supuestos'!$F$16)</f>
        <v/>
      </c>
      <c r="AE334" s="109">
        <f>0</f>
        <v/>
      </c>
      <c r="AF334" s="109">
        <f>IF(S334&gt;R334,"Appraisal+Decision",IF(S334&lt;R334,"Develop Now","Indiferente"))</f>
        <v/>
      </c>
    </row>
    <row r="335">
      <c r="A335" t="n">
        <v>305</v>
      </c>
      <c r="B335" s="53">
        <f>RAND()</f>
        <v/>
      </c>
      <c r="C335" s="53">
        <f>RAND()</f>
        <v/>
      </c>
      <c r="D335" s="53">
        <f>RAND()</f>
        <v/>
      </c>
      <c r="E335" s="53">
        <f>RAND()</f>
        <v/>
      </c>
      <c r="F335" s="53">
        <f>RAND()</f>
        <v/>
      </c>
      <c r="G335" s="53">
        <f>RAND()</f>
        <v/>
      </c>
      <c r="H335" s="109">
        <f>IF(B335&lt;($B$11-$B$10)/($B$12-$B$10), $B$10+SQRT(B335*($B$11-$B$10)*($B$12-$B$10)), $B$12-SQRT((1-B335)*($B$12-$B$11)*($B$12-$B$10)))</f>
        <v/>
      </c>
      <c r="I335" s="53">
        <f>MAX(0.1,NORMINV(C335,$B$13,$B$14))</f>
        <v/>
      </c>
      <c r="J335" s="109">
        <f>'01_Supuestos'!$F$13*MAX(0.65,NORMINV(D335,1,$B$15))</f>
        <v/>
      </c>
      <c r="K335" s="109">
        <f>'01_Supuestos'!$F$14*MAX(0.6,NORMINV(E335,1,$B$16))</f>
        <v/>
      </c>
      <c r="L335" s="109">
        <f>--(F335&lt;=$B$5)</f>
        <v/>
      </c>
      <c r="M335" s="109">
        <f>IF(L335=1, IF(G335&lt;=$B$6, "+", "-"), IF(G335&lt;=(1-$B$7), "+", "-"))</f>
        <v/>
      </c>
      <c r="N335" s="110">
        <f>IF(M335="+",'05_Bayes_Arbol'!$B$16,'05_Bayes_Arbol'!$B$17)</f>
        <v/>
      </c>
      <c r="O335" s="109">
        <f>SUMPRODUCT(T335:AD335,'01_Supuestos'!$C$34:$M$34)</f>
        <v/>
      </c>
      <c r="P335" s="109">
        <f>N335*O335 + (1-N335)*$B$9</f>
        <v/>
      </c>
      <c r="Q335" s="109">
        <f>--(P335&gt;0)</f>
        <v/>
      </c>
      <c r="R335" s="109">
        <f>IF(L335=1,O335,$B$9)</f>
        <v/>
      </c>
      <c r="S335" s="109">
        <f>-$B$8 + IF(Q335=1, IF(L335=1,O335,$B$9), 0)</f>
        <v/>
      </c>
      <c r="T335" s="109">
        <f>((('01_Supuestos'!C31*$I335)*'01_Supuestos'!$F$11*($H335-'01_Supuestos'!$F$9))-((('01_Supuestos'!C31*$I335)*'01_Supuestos'!$F$11*($H335-'01_Supuestos'!$F$9))*'01_Supuestos'!$F$12)-(('01_Supuestos'!C31*$I335)*'01_Supuestos'!$F$11*$K335)-(IF(('01_Supuestos'!C31*$I335)&gt;0,'01_Supuestos'!$F$15,0)))-((('01_Supuestos'!C31*$I335)*'01_Supuestos'!$F$11*($H335-'01_Supuestos'!$F$9))*'01_Supuestos'!$F$18)-($J335*'01_Supuestos'!C32)-(IF('01_Supuestos'!C30=MAX('01_Supuestos'!$C$30:$M$30),'01_Supuestos'!$F$19,0))-(MAX(0,(((('01_Supuestos'!C31*$I335)*'01_Supuestos'!$F$11*($H335-'01_Supuestos'!$F$9))-((('01_Supuestos'!C31*$I335)*'01_Supuestos'!$F$11*($H335-'01_Supuestos'!$F$9))*'01_Supuestos'!$F$12)-(('01_Supuestos'!C31*$I335)*'01_Supuestos'!$F$11*$K335)-(IF(('01_Supuestos'!C31*$I335)&gt;0,'01_Supuestos'!$F$15,0)))-($J335*'01_Supuestos'!C33)))*'01_Supuestos'!$F$16)</f>
        <v/>
      </c>
      <c r="U335" s="109">
        <f>((('01_Supuestos'!D31*$I335)*'01_Supuestos'!$F$11*($H335-'01_Supuestos'!$F$9))-((('01_Supuestos'!D31*$I335)*'01_Supuestos'!$F$11*($H335-'01_Supuestos'!$F$9))*'01_Supuestos'!$F$12)-(('01_Supuestos'!D31*$I335)*'01_Supuestos'!$F$11*$K335)-(IF(('01_Supuestos'!D31*$I335)&gt;0,'01_Supuestos'!$F$15,0)))-((('01_Supuestos'!D31*$I335)*'01_Supuestos'!$F$11*($H335-'01_Supuestos'!$F$9))*'01_Supuestos'!$F$18)-($J335*'01_Supuestos'!D32)-(IF('01_Supuestos'!D30=MAX('01_Supuestos'!$C$30:$M$30),'01_Supuestos'!$F$19,0))-(MAX(0,(((('01_Supuestos'!D31*$I335)*'01_Supuestos'!$F$11*($H335-'01_Supuestos'!$F$9))-((('01_Supuestos'!D31*$I335)*'01_Supuestos'!$F$11*($H335-'01_Supuestos'!$F$9))*'01_Supuestos'!$F$12)-(('01_Supuestos'!D31*$I335)*'01_Supuestos'!$F$11*$K335)-(IF(('01_Supuestos'!D31*$I335)&gt;0,'01_Supuestos'!$F$15,0)))-($J335*'01_Supuestos'!D33)))*'01_Supuestos'!$F$16)</f>
        <v/>
      </c>
      <c r="V335" s="109">
        <f>((('01_Supuestos'!E31*$I335)*'01_Supuestos'!$F$11*($H335-'01_Supuestos'!$F$9))-((('01_Supuestos'!E31*$I335)*'01_Supuestos'!$F$11*($H335-'01_Supuestos'!$F$9))*'01_Supuestos'!$F$12)-(('01_Supuestos'!E31*$I335)*'01_Supuestos'!$F$11*$K335)-(IF(('01_Supuestos'!E31*$I335)&gt;0,'01_Supuestos'!$F$15,0)))-((('01_Supuestos'!E31*$I335)*'01_Supuestos'!$F$11*($H335-'01_Supuestos'!$F$9))*'01_Supuestos'!$F$18)-($J335*'01_Supuestos'!E32)-(IF('01_Supuestos'!E30=MAX('01_Supuestos'!$C$30:$M$30),'01_Supuestos'!$F$19,0))-(MAX(0,(((('01_Supuestos'!E31*$I335)*'01_Supuestos'!$F$11*($H335-'01_Supuestos'!$F$9))-((('01_Supuestos'!E31*$I335)*'01_Supuestos'!$F$11*($H335-'01_Supuestos'!$F$9))*'01_Supuestos'!$F$12)-(('01_Supuestos'!E31*$I335)*'01_Supuestos'!$F$11*$K335)-(IF(('01_Supuestos'!E31*$I335)&gt;0,'01_Supuestos'!$F$15,0)))-($J335*'01_Supuestos'!E33)))*'01_Supuestos'!$F$16)</f>
        <v/>
      </c>
      <c r="W335" s="109">
        <f>((('01_Supuestos'!F31*$I335)*'01_Supuestos'!$F$11*($H335-'01_Supuestos'!$F$9))-((('01_Supuestos'!F31*$I335)*'01_Supuestos'!$F$11*($H335-'01_Supuestos'!$F$9))*'01_Supuestos'!$F$12)-(('01_Supuestos'!F31*$I335)*'01_Supuestos'!$F$11*$K335)-(IF(('01_Supuestos'!F31*$I335)&gt;0,'01_Supuestos'!$F$15,0)))-((('01_Supuestos'!F31*$I335)*'01_Supuestos'!$F$11*($H335-'01_Supuestos'!$F$9))*'01_Supuestos'!$F$18)-($J335*'01_Supuestos'!F32)-(IF('01_Supuestos'!F30=MAX('01_Supuestos'!$C$30:$M$30),'01_Supuestos'!$F$19,0))-(MAX(0,(((('01_Supuestos'!F31*$I335)*'01_Supuestos'!$F$11*($H335-'01_Supuestos'!$F$9))-((('01_Supuestos'!F31*$I335)*'01_Supuestos'!$F$11*($H335-'01_Supuestos'!$F$9))*'01_Supuestos'!$F$12)-(('01_Supuestos'!F31*$I335)*'01_Supuestos'!$F$11*$K335)-(IF(('01_Supuestos'!F31*$I335)&gt;0,'01_Supuestos'!$F$15,0)))-($J335*'01_Supuestos'!F33)))*'01_Supuestos'!$F$16)</f>
        <v/>
      </c>
      <c r="X335" s="109">
        <f>((('01_Supuestos'!G31*$I335)*'01_Supuestos'!$F$11*($H335-'01_Supuestos'!$F$9))-((('01_Supuestos'!G31*$I335)*'01_Supuestos'!$F$11*($H335-'01_Supuestos'!$F$9))*'01_Supuestos'!$F$12)-(('01_Supuestos'!G31*$I335)*'01_Supuestos'!$F$11*$K335)-(IF(('01_Supuestos'!G31*$I335)&gt;0,'01_Supuestos'!$F$15,0)))-((('01_Supuestos'!G31*$I335)*'01_Supuestos'!$F$11*($H335-'01_Supuestos'!$F$9))*'01_Supuestos'!$F$18)-($J335*'01_Supuestos'!G32)-(IF('01_Supuestos'!G30=MAX('01_Supuestos'!$C$30:$M$30),'01_Supuestos'!$F$19,0))-(MAX(0,(((('01_Supuestos'!G31*$I335)*'01_Supuestos'!$F$11*($H335-'01_Supuestos'!$F$9))-((('01_Supuestos'!G31*$I335)*'01_Supuestos'!$F$11*($H335-'01_Supuestos'!$F$9))*'01_Supuestos'!$F$12)-(('01_Supuestos'!G31*$I335)*'01_Supuestos'!$F$11*$K335)-(IF(('01_Supuestos'!G31*$I335)&gt;0,'01_Supuestos'!$F$15,0)))-($J335*'01_Supuestos'!G33)))*'01_Supuestos'!$F$16)</f>
        <v/>
      </c>
      <c r="Y335" s="109">
        <f>((('01_Supuestos'!H31*$I335)*'01_Supuestos'!$F$11*($H335-'01_Supuestos'!$F$9))-((('01_Supuestos'!H31*$I335)*'01_Supuestos'!$F$11*($H335-'01_Supuestos'!$F$9))*'01_Supuestos'!$F$12)-(('01_Supuestos'!H31*$I335)*'01_Supuestos'!$F$11*$K335)-(IF(('01_Supuestos'!H31*$I335)&gt;0,'01_Supuestos'!$F$15,0)))-((('01_Supuestos'!H31*$I335)*'01_Supuestos'!$F$11*($H335-'01_Supuestos'!$F$9))*'01_Supuestos'!$F$18)-($J335*'01_Supuestos'!H32)-(IF('01_Supuestos'!H30=MAX('01_Supuestos'!$C$30:$M$30),'01_Supuestos'!$F$19,0))-(MAX(0,(((('01_Supuestos'!H31*$I335)*'01_Supuestos'!$F$11*($H335-'01_Supuestos'!$F$9))-((('01_Supuestos'!H31*$I335)*'01_Supuestos'!$F$11*($H335-'01_Supuestos'!$F$9))*'01_Supuestos'!$F$12)-(('01_Supuestos'!H31*$I335)*'01_Supuestos'!$F$11*$K335)-(IF(('01_Supuestos'!H31*$I335)&gt;0,'01_Supuestos'!$F$15,0)))-($J335*'01_Supuestos'!H33)))*'01_Supuestos'!$F$16)</f>
        <v/>
      </c>
      <c r="Z335" s="109">
        <f>((('01_Supuestos'!I31*$I335)*'01_Supuestos'!$F$11*($H335-'01_Supuestos'!$F$9))-((('01_Supuestos'!I31*$I335)*'01_Supuestos'!$F$11*($H335-'01_Supuestos'!$F$9))*'01_Supuestos'!$F$12)-(('01_Supuestos'!I31*$I335)*'01_Supuestos'!$F$11*$K335)-(IF(('01_Supuestos'!I31*$I335)&gt;0,'01_Supuestos'!$F$15,0)))-((('01_Supuestos'!I31*$I335)*'01_Supuestos'!$F$11*($H335-'01_Supuestos'!$F$9))*'01_Supuestos'!$F$18)-($J335*'01_Supuestos'!I32)-(IF('01_Supuestos'!I30=MAX('01_Supuestos'!$C$30:$M$30),'01_Supuestos'!$F$19,0))-(MAX(0,(((('01_Supuestos'!I31*$I335)*'01_Supuestos'!$F$11*($H335-'01_Supuestos'!$F$9))-((('01_Supuestos'!I31*$I335)*'01_Supuestos'!$F$11*($H335-'01_Supuestos'!$F$9))*'01_Supuestos'!$F$12)-(('01_Supuestos'!I31*$I335)*'01_Supuestos'!$F$11*$K335)-(IF(('01_Supuestos'!I31*$I335)&gt;0,'01_Supuestos'!$F$15,0)))-($J335*'01_Supuestos'!I33)))*'01_Supuestos'!$F$16)</f>
        <v/>
      </c>
      <c r="AA335" s="109">
        <f>((('01_Supuestos'!J31*$I335)*'01_Supuestos'!$F$11*($H335-'01_Supuestos'!$F$9))-((('01_Supuestos'!J31*$I335)*'01_Supuestos'!$F$11*($H335-'01_Supuestos'!$F$9))*'01_Supuestos'!$F$12)-(('01_Supuestos'!J31*$I335)*'01_Supuestos'!$F$11*$K335)-(IF(('01_Supuestos'!J31*$I335)&gt;0,'01_Supuestos'!$F$15,0)))-((('01_Supuestos'!J31*$I335)*'01_Supuestos'!$F$11*($H335-'01_Supuestos'!$F$9))*'01_Supuestos'!$F$18)-($J335*'01_Supuestos'!J32)-(IF('01_Supuestos'!J30=MAX('01_Supuestos'!$C$30:$M$30),'01_Supuestos'!$F$19,0))-(MAX(0,(((('01_Supuestos'!J31*$I335)*'01_Supuestos'!$F$11*($H335-'01_Supuestos'!$F$9))-((('01_Supuestos'!J31*$I335)*'01_Supuestos'!$F$11*($H335-'01_Supuestos'!$F$9))*'01_Supuestos'!$F$12)-(('01_Supuestos'!J31*$I335)*'01_Supuestos'!$F$11*$K335)-(IF(('01_Supuestos'!J31*$I335)&gt;0,'01_Supuestos'!$F$15,0)))-($J335*'01_Supuestos'!J33)))*'01_Supuestos'!$F$16)</f>
        <v/>
      </c>
      <c r="AB335" s="109">
        <f>((('01_Supuestos'!K31*$I335)*'01_Supuestos'!$F$11*($H335-'01_Supuestos'!$F$9))-((('01_Supuestos'!K31*$I335)*'01_Supuestos'!$F$11*($H335-'01_Supuestos'!$F$9))*'01_Supuestos'!$F$12)-(('01_Supuestos'!K31*$I335)*'01_Supuestos'!$F$11*$K335)-(IF(('01_Supuestos'!K31*$I335)&gt;0,'01_Supuestos'!$F$15,0)))-((('01_Supuestos'!K31*$I335)*'01_Supuestos'!$F$11*($H335-'01_Supuestos'!$F$9))*'01_Supuestos'!$F$18)-($J335*'01_Supuestos'!K32)-(IF('01_Supuestos'!K30=MAX('01_Supuestos'!$C$30:$M$30),'01_Supuestos'!$F$19,0))-(MAX(0,(((('01_Supuestos'!K31*$I335)*'01_Supuestos'!$F$11*($H335-'01_Supuestos'!$F$9))-((('01_Supuestos'!K31*$I335)*'01_Supuestos'!$F$11*($H335-'01_Supuestos'!$F$9))*'01_Supuestos'!$F$12)-(('01_Supuestos'!K31*$I335)*'01_Supuestos'!$F$11*$K335)-(IF(('01_Supuestos'!K31*$I335)&gt;0,'01_Supuestos'!$F$15,0)))-($J335*'01_Supuestos'!K33)))*'01_Supuestos'!$F$16)</f>
        <v/>
      </c>
      <c r="AC335" s="109">
        <f>((('01_Supuestos'!L31*$I335)*'01_Supuestos'!$F$11*($H335-'01_Supuestos'!$F$9))-((('01_Supuestos'!L31*$I335)*'01_Supuestos'!$F$11*($H335-'01_Supuestos'!$F$9))*'01_Supuestos'!$F$12)-(('01_Supuestos'!L31*$I335)*'01_Supuestos'!$F$11*$K335)-(IF(('01_Supuestos'!L31*$I335)&gt;0,'01_Supuestos'!$F$15,0)))-((('01_Supuestos'!L31*$I335)*'01_Supuestos'!$F$11*($H335-'01_Supuestos'!$F$9))*'01_Supuestos'!$F$18)-($J335*'01_Supuestos'!L32)-(IF('01_Supuestos'!L30=MAX('01_Supuestos'!$C$30:$M$30),'01_Supuestos'!$F$19,0))-(MAX(0,(((('01_Supuestos'!L31*$I335)*'01_Supuestos'!$F$11*($H335-'01_Supuestos'!$F$9))-((('01_Supuestos'!L31*$I335)*'01_Supuestos'!$F$11*($H335-'01_Supuestos'!$F$9))*'01_Supuestos'!$F$12)-(('01_Supuestos'!L31*$I335)*'01_Supuestos'!$F$11*$K335)-(IF(('01_Supuestos'!L31*$I335)&gt;0,'01_Supuestos'!$F$15,0)))-($J335*'01_Supuestos'!L33)))*'01_Supuestos'!$F$16)</f>
        <v/>
      </c>
      <c r="AD335" s="109">
        <f>((('01_Supuestos'!M31*$I335)*'01_Supuestos'!$F$11*($H335-'01_Supuestos'!$F$9))-((('01_Supuestos'!M31*$I335)*'01_Supuestos'!$F$11*($H335-'01_Supuestos'!$F$9))*'01_Supuestos'!$F$12)-(('01_Supuestos'!M31*$I335)*'01_Supuestos'!$F$11*$K335)-(IF(('01_Supuestos'!M31*$I335)&gt;0,'01_Supuestos'!$F$15,0)))-((('01_Supuestos'!M31*$I335)*'01_Supuestos'!$F$11*($H335-'01_Supuestos'!$F$9))*'01_Supuestos'!$F$18)-($J335*'01_Supuestos'!M32)-(IF('01_Supuestos'!M30=MAX('01_Supuestos'!$C$30:$M$30),'01_Supuestos'!$F$19,0))-(MAX(0,(((('01_Supuestos'!M31*$I335)*'01_Supuestos'!$F$11*($H335-'01_Supuestos'!$F$9))-((('01_Supuestos'!M31*$I335)*'01_Supuestos'!$F$11*($H335-'01_Supuestos'!$F$9))*'01_Supuestos'!$F$12)-(('01_Supuestos'!M31*$I335)*'01_Supuestos'!$F$11*$K335)-(IF(('01_Supuestos'!M31*$I335)&gt;0,'01_Supuestos'!$F$15,0)))-($J335*'01_Supuestos'!M33)))*'01_Supuestos'!$F$16)</f>
        <v/>
      </c>
      <c r="AE335" s="109">
        <f>0</f>
        <v/>
      </c>
      <c r="AF335" s="109">
        <f>IF(S335&gt;R335,"Appraisal+Decision",IF(S335&lt;R335,"Develop Now","Indiferente"))</f>
        <v/>
      </c>
    </row>
    <row r="336">
      <c r="A336" t="n">
        <v>306</v>
      </c>
      <c r="B336" s="53">
        <f>RAND()</f>
        <v/>
      </c>
      <c r="C336" s="53">
        <f>RAND()</f>
        <v/>
      </c>
      <c r="D336" s="53">
        <f>RAND()</f>
        <v/>
      </c>
      <c r="E336" s="53">
        <f>RAND()</f>
        <v/>
      </c>
      <c r="F336" s="53">
        <f>RAND()</f>
        <v/>
      </c>
      <c r="G336" s="53">
        <f>RAND()</f>
        <v/>
      </c>
      <c r="H336" s="109">
        <f>IF(B336&lt;($B$11-$B$10)/($B$12-$B$10), $B$10+SQRT(B336*($B$11-$B$10)*($B$12-$B$10)), $B$12-SQRT((1-B336)*($B$12-$B$11)*($B$12-$B$10)))</f>
        <v/>
      </c>
      <c r="I336" s="53">
        <f>MAX(0.1,NORMINV(C336,$B$13,$B$14))</f>
        <v/>
      </c>
      <c r="J336" s="109">
        <f>'01_Supuestos'!$F$13*MAX(0.65,NORMINV(D336,1,$B$15))</f>
        <v/>
      </c>
      <c r="K336" s="109">
        <f>'01_Supuestos'!$F$14*MAX(0.6,NORMINV(E336,1,$B$16))</f>
        <v/>
      </c>
      <c r="L336" s="109">
        <f>--(F336&lt;=$B$5)</f>
        <v/>
      </c>
      <c r="M336" s="109">
        <f>IF(L336=1, IF(G336&lt;=$B$6, "+", "-"), IF(G336&lt;=(1-$B$7), "+", "-"))</f>
        <v/>
      </c>
      <c r="N336" s="110">
        <f>IF(M336="+",'05_Bayes_Arbol'!$B$16,'05_Bayes_Arbol'!$B$17)</f>
        <v/>
      </c>
      <c r="O336" s="109">
        <f>SUMPRODUCT(T336:AD336,'01_Supuestos'!$C$34:$M$34)</f>
        <v/>
      </c>
      <c r="P336" s="109">
        <f>N336*O336 + (1-N336)*$B$9</f>
        <v/>
      </c>
      <c r="Q336" s="109">
        <f>--(P336&gt;0)</f>
        <v/>
      </c>
      <c r="R336" s="109">
        <f>IF(L336=1,O336,$B$9)</f>
        <v/>
      </c>
      <c r="S336" s="109">
        <f>-$B$8 + IF(Q336=1, IF(L336=1,O336,$B$9), 0)</f>
        <v/>
      </c>
      <c r="T336" s="109">
        <f>((('01_Supuestos'!C31*$I336)*'01_Supuestos'!$F$11*($H336-'01_Supuestos'!$F$9))-((('01_Supuestos'!C31*$I336)*'01_Supuestos'!$F$11*($H336-'01_Supuestos'!$F$9))*'01_Supuestos'!$F$12)-(('01_Supuestos'!C31*$I336)*'01_Supuestos'!$F$11*$K336)-(IF(('01_Supuestos'!C31*$I336)&gt;0,'01_Supuestos'!$F$15,0)))-((('01_Supuestos'!C31*$I336)*'01_Supuestos'!$F$11*($H336-'01_Supuestos'!$F$9))*'01_Supuestos'!$F$18)-($J336*'01_Supuestos'!C32)-(IF('01_Supuestos'!C30=MAX('01_Supuestos'!$C$30:$M$30),'01_Supuestos'!$F$19,0))-(MAX(0,(((('01_Supuestos'!C31*$I336)*'01_Supuestos'!$F$11*($H336-'01_Supuestos'!$F$9))-((('01_Supuestos'!C31*$I336)*'01_Supuestos'!$F$11*($H336-'01_Supuestos'!$F$9))*'01_Supuestos'!$F$12)-(('01_Supuestos'!C31*$I336)*'01_Supuestos'!$F$11*$K336)-(IF(('01_Supuestos'!C31*$I336)&gt;0,'01_Supuestos'!$F$15,0)))-($J336*'01_Supuestos'!C33)))*'01_Supuestos'!$F$16)</f>
        <v/>
      </c>
      <c r="U336" s="109">
        <f>((('01_Supuestos'!D31*$I336)*'01_Supuestos'!$F$11*($H336-'01_Supuestos'!$F$9))-((('01_Supuestos'!D31*$I336)*'01_Supuestos'!$F$11*($H336-'01_Supuestos'!$F$9))*'01_Supuestos'!$F$12)-(('01_Supuestos'!D31*$I336)*'01_Supuestos'!$F$11*$K336)-(IF(('01_Supuestos'!D31*$I336)&gt;0,'01_Supuestos'!$F$15,0)))-((('01_Supuestos'!D31*$I336)*'01_Supuestos'!$F$11*($H336-'01_Supuestos'!$F$9))*'01_Supuestos'!$F$18)-($J336*'01_Supuestos'!D32)-(IF('01_Supuestos'!D30=MAX('01_Supuestos'!$C$30:$M$30),'01_Supuestos'!$F$19,0))-(MAX(0,(((('01_Supuestos'!D31*$I336)*'01_Supuestos'!$F$11*($H336-'01_Supuestos'!$F$9))-((('01_Supuestos'!D31*$I336)*'01_Supuestos'!$F$11*($H336-'01_Supuestos'!$F$9))*'01_Supuestos'!$F$12)-(('01_Supuestos'!D31*$I336)*'01_Supuestos'!$F$11*$K336)-(IF(('01_Supuestos'!D31*$I336)&gt;0,'01_Supuestos'!$F$15,0)))-($J336*'01_Supuestos'!D33)))*'01_Supuestos'!$F$16)</f>
        <v/>
      </c>
      <c r="V336" s="109">
        <f>((('01_Supuestos'!E31*$I336)*'01_Supuestos'!$F$11*($H336-'01_Supuestos'!$F$9))-((('01_Supuestos'!E31*$I336)*'01_Supuestos'!$F$11*($H336-'01_Supuestos'!$F$9))*'01_Supuestos'!$F$12)-(('01_Supuestos'!E31*$I336)*'01_Supuestos'!$F$11*$K336)-(IF(('01_Supuestos'!E31*$I336)&gt;0,'01_Supuestos'!$F$15,0)))-((('01_Supuestos'!E31*$I336)*'01_Supuestos'!$F$11*($H336-'01_Supuestos'!$F$9))*'01_Supuestos'!$F$18)-($J336*'01_Supuestos'!E32)-(IF('01_Supuestos'!E30=MAX('01_Supuestos'!$C$30:$M$30),'01_Supuestos'!$F$19,0))-(MAX(0,(((('01_Supuestos'!E31*$I336)*'01_Supuestos'!$F$11*($H336-'01_Supuestos'!$F$9))-((('01_Supuestos'!E31*$I336)*'01_Supuestos'!$F$11*($H336-'01_Supuestos'!$F$9))*'01_Supuestos'!$F$12)-(('01_Supuestos'!E31*$I336)*'01_Supuestos'!$F$11*$K336)-(IF(('01_Supuestos'!E31*$I336)&gt;0,'01_Supuestos'!$F$15,0)))-($J336*'01_Supuestos'!E33)))*'01_Supuestos'!$F$16)</f>
        <v/>
      </c>
      <c r="W336" s="109">
        <f>((('01_Supuestos'!F31*$I336)*'01_Supuestos'!$F$11*($H336-'01_Supuestos'!$F$9))-((('01_Supuestos'!F31*$I336)*'01_Supuestos'!$F$11*($H336-'01_Supuestos'!$F$9))*'01_Supuestos'!$F$12)-(('01_Supuestos'!F31*$I336)*'01_Supuestos'!$F$11*$K336)-(IF(('01_Supuestos'!F31*$I336)&gt;0,'01_Supuestos'!$F$15,0)))-((('01_Supuestos'!F31*$I336)*'01_Supuestos'!$F$11*($H336-'01_Supuestos'!$F$9))*'01_Supuestos'!$F$18)-($J336*'01_Supuestos'!F32)-(IF('01_Supuestos'!F30=MAX('01_Supuestos'!$C$30:$M$30),'01_Supuestos'!$F$19,0))-(MAX(0,(((('01_Supuestos'!F31*$I336)*'01_Supuestos'!$F$11*($H336-'01_Supuestos'!$F$9))-((('01_Supuestos'!F31*$I336)*'01_Supuestos'!$F$11*($H336-'01_Supuestos'!$F$9))*'01_Supuestos'!$F$12)-(('01_Supuestos'!F31*$I336)*'01_Supuestos'!$F$11*$K336)-(IF(('01_Supuestos'!F31*$I336)&gt;0,'01_Supuestos'!$F$15,0)))-($J336*'01_Supuestos'!F33)))*'01_Supuestos'!$F$16)</f>
        <v/>
      </c>
      <c r="X336" s="109">
        <f>((('01_Supuestos'!G31*$I336)*'01_Supuestos'!$F$11*($H336-'01_Supuestos'!$F$9))-((('01_Supuestos'!G31*$I336)*'01_Supuestos'!$F$11*($H336-'01_Supuestos'!$F$9))*'01_Supuestos'!$F$12)-(('01_Supuestos'!G31*$I336)*'01_Supuestos'!$F$11*$K336)-(IF(('01_Supuestos'!G31*$I336)&gt;0,'01_Supuestos'!$F$15,0)))-((('01_Supuestos'!G31*$I336)*'01_Supuestos'!$F$11*($H336-'01_Supuestos'!$F$9))*'01_Supuestos'!$F$18)-($J336*'01_Supuestos'!G32)-(IF('01_Supuestos'!G30=MAX('01_Supuestos'!$C$30:$M$30),'01_Supuestos'!$F$19,0))-(MAX(0,(((('01_Supuestos'!G31*$I336)*'01_Supuestos'!$F$11*($H336-'01_Supuestos'!$F$9))-((('01_Supuestos'!G31*$I336)*'01_Supuestos'!$F$11*($H336-'01_Supuestos'!$F$9))*'01_Supuestos'!$F$12)-(('01_Supuestos'!G31*$I336)*'01_Supuestos'!$F$11*$K336)-(IF(('01_Supuestos'!G31*$I336)&gt;0,'01_Supuestos'!$F$15,0)))-($J336*'01_Supuestos'!G33)))*'01_Supuestos'!$F$16)</f>
        <v/>
      </c>
      <c r="Y336" s="109">
        <f>((('01_Supuestos'!H31*$I336)*'01_Supuestos'!$F$11*($H336-'01_Supuestos'!$F$9))-((('01_Supuestos'!H31*$I336)*'01_Supuestos'!$F$11*($H336-'01_Supuestos'!$F$9))*'01_Supuestos'!$F$12)-(('01_Supuestos'!H31*$I336)*'01_Supuestos'!$F$11*$K336)-(IF(('01_Supuestos'!H31*$I336)&gt;0,'01_Supuestos'!$F$15,0)))-((('01_Supuestos'!H31*$I336)*'01_Supuestos'!$F$11*($H336-'01_Supuestos'!$F$9))*'01_Supuestos'!$F$18)-($J336*'01_Supuestos'!H32)-(IF('01_Supuestos'!H30=MAX('01_Supuestos'!$C$30:$M$30),'01_Supuestos'!$F$19,0))-(MAX(0,(((('01_Supuestos'!H31*$I336)*'01_Supuestos'!$F$11*($H336-'01_Supuestos'!$F$9))-((('01_Supuestos'!H31*$I336)*'01_Supuestos'!$F$11*($H336-'01_Supuestos'!$F$9))*'01_Supuestos'!$F$12)-(('01_Supuestos'!H31*$I336)*'01_Supuestos'!$F$11*$K336)-(IF(('01_Supuestos'!H31*$I336)&gt;0,'01_Supuestos'!$F$15,0)))-($J336*'01_Supuestos'!H33)))*'01_Supuestos'!$F$16)</f>
        <v/>
      </c>
      <c r="Z336" s="109">
        <f>((('01_Supuestos'!I31*$I336)*'01_Supuestos'!$F$11*($H336-'01_Supuestos'!$F$9))-((('01_Supuestos'!I31*$I336)*'01_Supuestos'!$F$11*($H336-'01_Supuestos'!$F$9))*'01_Supuestos'!$F$12)-(('01_Supuestos'!I31*$I336)*'01_Supuestos'!$F$11*$K336)-(IF(('01_Supuestos'!I31*$I336)&gt;0,'01_Supuestos'!$F$15,0)))-((('01_Supuestos'!I31*$I336)*'01_Supuestos'!$F$11*($H336-'01_Supuestos'!$F$9))*'01_Supuestos'!$F$18)-($J336*'01_Supuestos'!I32)-(IF('01_Supuestos'!I30=MAX('01_Supuestos'!$C$30:$M$30),'01_Supuestos'!$F$19,0))-(MAX(0,(((('01_Supuestos'!I31*$I336)*'01_Supuestos'!$F$11*($H336-'01_Supuestos'!$F$9))-((('01_Supuestos'!I31*$I336)*'01_Supuestos'!$F$11*($H336-'01_Supuestos'!$F$9))*'01_Supuestos'!$F$12)-(('01_Supuestos'!I31*$I336)*'01_Supuestos'!$F$11*$K336)-(IF(('01_Supuestos'!I31*$I336)&gt;0,'01_Supuestos'!$F$15,0)))-($J336*'01_Supuestos'!I33)))*'01_Supuestos'!$F$16)</f>
        <v/>
      </c>
      <c r="AA336" s="109">
        <f>((('01_Supuestos'!J31*$I336)*'01_Supuestos'!$F$11*($H336-'01_Supuestos'!$F$9))-((('01_Supuestos'!J31*$I336)*'01_Supuestos'!$F$11*($H336-'01_Supuestos'!$F$9))*'01_Supuestos'!$F$12)-(('01_Supuestos'!J31*$I336)*'01_Supuestos'!$F$11*$K336)-(IF(('01_Supuestos'!J31*$I336)&gt;0,'01_Supuestos'!$F$15,0)))-((('01_Supuestos'!J31*$I336)*'01_Supuestos'!$F$11*($H336-'01_Supuestos'!$F$9))*'01_Supuestos'!$F$18)-($J336*'01_Supuestos'!J32)-(IF('01_Supuestos'!J30=MAX('01_Supuestos'!$C$30:$M$30),'01_Supuestos'!$F$19,0))-(MAX(0,(((('01_Supuestos'!J31*$I336)*'01_Supuestos'!$F$11*($H336-'01_Supuestos'!$F$9))-((('01_Supuestos'!J31*$I336)*'01_Supuestos'!$F$11*($H336-'01_Supuestos'!$F$9))*'01_Supuestos'!$F$12)-(('01_Supuestos'!J31*$I336)*'01_Supuestos'!$F$11*$K336)-(IF(('01_Supuestos'!J31*$I336)&gt;0,'01_Supuestos'!$F$15,0)))-($J336*'01_Supuestos'!J33)))*'01_Supuestos'!$F$16)</f>
        <v/>
      </c>
      <c r="AB336" s="109">
        <f>((('01_Supuestos'!K31*$I336)*'01_Supuestos'!$F$11*($H336-'01_Supuestos'!$F$9))-((('01_Supuestos'!K31*$I336)*'01_Supuestos'!$F$11*($H336-'01_Supuestos'!$F$9))*'01_Supuestos'!$F$12)-(('01_Supuestos'!K31*$I336)*'01_Supuestos'!$F$11*$K336)-(IF(('01_Supuestos'!K31*$I336)&gt;0,'01_Supuestos'!$F$15,0)))-((('01_Supuestos'!K31*$I336)*'01_Supuestos'!$F$11*($H336-'01_Supuestos'!$F$9))*'01_Supuestos'!$F$18)-($J336*'01_Supuestos'!K32)-(IF('01_Supuestos'!K30=MAX('01_Supuestos'!$C$30:$M$30),'01_Supuestos'!$F$19,0))-(MAX(0,(((('01_Supuestos'!K31*$I336)*'01_Supuestos'!$F$11*($H336-'01_Supuestos'!$F$9))-((('01_Supuestos'!K31*$I336)*'01_Supuestos'!$F$11*($H336-'01_Supuestos'!$F$9))*'01_Supuestos'!$F$12)-(('01_Supuestos'!K31*$I336)*'01_Supuestos'!$F$11*$K336)-(IF(('01_Supuestos'!K31*$I336)&gt;0,'01_Supuestos'!$F$15,0)))-($J336*'01_Supuestos'!K33)))*'01_Supuestos'!$F$16)</f>
        <v/>
      </c>
      <c r="AC336" s="109">
        <f>((('01_Supuestos'!L31*$I336)*'01_Supuestos'!$F$11*($H336-'01_Supuestos'!$F$9))-((('01_Supuestos'!L31*$I336)*'01_Supuestos'!$F$11*($H336-'01_Supuestos'!$F$9))*'01_Supuestos'!$F$12)-(('01_Supuestos'!L31*$I336)*'01_Supuestos'!$F$11*$K336)-(IF(('01_Supuestos'!L31*$I336)&gt;0,'01_Supuestos'!$F$15,0)))-((('01_Supuestos'!L31*$I336)*'01_Supuestos'!$F$11*($H336-'01_Supuestos'!$F$9))*'01_Supuestos'!$F$18)-($J336*'01_Supuestos'!L32)-(IF('01_Supuestos'!L30=MAX('01_Supuestos'!$C$30:$M$30),'01_Supuestos'!$F$19,0))-(MAX(0,(((('01_Supuestos'!L31*$I336)*'01_Supuestos'!$F$11*($H336-'01_Supuestos'!$F$9))-((('01_Supuestos'!L31*$I336)*'01_Supuestos'!$F$11*($H336-'01_Supuestos'!$F$9))*'01_Supuestos'!$F$12)-(('01_Supuestos'!L31*$I336)*'01_Supuestos'!$F$11*$K336)-(IF(('01_Supuestos'!L31*$I336)&gt;0,'01_Supuestos'!$F$15,0)))-($J336*'01_Supuestos'!L33)))*'01_Supuestos'!$F$16)</f>
        <v/>
      </c>
      <c r="AD336" s="109">
        <f>((('01_Supuestos'!M31*$I336)*'01_Supuestos'!$F$11*($H336-'01_Supuestos'!$F$9))-((('01_Supuestos'!M31*$I336)*'01_Supuestos'!$F$11*($H336-'01_Supuestos'!$F$9))*'01_Supuestos'!$F$12)-(('01_Supuestos'!M31*$I336)*'01_Supuestos'!$F$11*$K336)-(IF(('01_Supuestos'!M31*$I336)&gt;0,'01_Supuestos'!$F$15,0)))-((('01_Supuestos'!M31*$I336)*'01_Supuestos'!$F$11*($H336-'01_Supuestos'!$F$9))*'01_Supuestos'!$F$18)-($J336*'01_Supuestos'!M32)-(IF('01_Supuestos'!M30=MAX('01_Supuestos'!$C$30:$M$30),'01_Supuestos'!$F$19,0))-(MAX(0,(((('01_Supuestos'!M31*$I336)*'01_Supuestos'!$F$11*($H336-'01_Supuestos'!$F$9))-((('01_Supuestos'!M31*$I336)*'01_Supuestos'!$F$11*($H336-'01_Supuestos'!$F$9))*'01_Supuestos'!$F$12)-(('01_Supuestos'!M31*$I336)*'01_Supuestos'!$F$11*$K336)-(IF(('01_Supuestos'!M31*$I336)&gt;0,'01_Supuestos'!$F$15,0)))-($J336*'01_Supuestos'!M33)))*'01_Supuestos'!$F$16)</f>
        <v/>
      </c>
      <c r="AE336" s="109">
        <f>0</f>
        <v/>
      </c>
      <c r="AF336" s="109">
        <f>IF(S336&gt;R336,"Appraisal+Decision",IF(S336&lt;R336,"Develop Now","Indiferente"))</f>
        <v/>
      </c>
    </row>
    <row r="337">
      <c r="A337" t="n">
        <v>307</v>
      </c>
      <c r="B337" s="53">
        <f>RAND()</f>
        <v/>
      </c>
      <c r="C337" s="53">
        <f>RAND()</f>
        <v/>
      </c>
      <c r="D337" s="53">
        <f>RAND()</f>
        <v/>
      </c>
      <c r="E337" s="53">
        <f>RAND()</f>
        <v/>
      </c>
      <c r="F337" s="53">
        <f>RAND()</f>
        <v/>
      </c>
      <c r="G337" s="53">
        <f>RAND()</f>
        <v/>
      </c>
      <c r="H337" s="109">
        <f>IF(B337&lt;($B$11-$B$10)/($B$12-$B$10), $B$10+SQRT(B337*($B$11-$B$10)*($B$12-$B$10)), $B$12-SQRT((1-B337)*($B$12-$B$11)*($B$12-$B$10)))</f>
        <v/>
      </c>
      <c r="I337" s="53">
        <f>MAX(0.1,NORMINV(C337,$B$13,$B$14))</f>
        <v/>
      </c>
      <c r="J337" s="109">
        <f>'01_Supuestos'!$F$13*MAX(0.65,NORMINV(D337,1,$B$15))</f>
        <v/>
      </c>
      <c r="K337" s="109">
        <f>'01_Supuestos'!$F$14*MAX(0.6,NORMINV(E337,1,$B$16))</f>
        <v/>
      </c>
      <c r="L337" s="109">
        <f>--(F337&lt;=$B$5)</f>
        <v/>
      </c>
      <c r="M337" s="109">
        <f>IF(L337=1, IF(G337&lt;=$B$6, "+", "-"), IF(G337&lt;=(1-$B$7), "+", "-"))</f>
        <v/>
      </c>
      <c r="N337" s="110">
        <f>IF(M337="+",'05_Bayes_Arbol'!$B$16,'05_Bayes_Arbol'!$B$17)</f>
        <v/>
      </c>
      <c r="O337" s="109">
        <f>SUMPRODUCT(T337:AD337,'01_Supuestos'!$C$34:$M$34)</f>
        <v/>
      </c>
      <c r="P337" s="109">
        <f>N337*O337 + (1-N337)*$B$9</f>
        <v/>
      </c>
      <c r="Q337" s="109">
        <f>--(P337&gt;0)</f>
        <v/>
      </c>
      <c r="R337" s="109">
        <f>IF(L337=1,O337,$B$9)</f>
        <v/>
      </c>
      <c r="S337" s="109">
        <f>-$B$8 + IF(Q337=1, IF(L337=1,O337,$B$9), 0)</f>
        <v/>
      </c>
      <c r="T337" s="109">
        <f>((('01_Supuestos'!C31*$I337)*'01_Supuestos'!$F$11*($H337-'01_Supuestos'!$F$9))-((('01_Supuestos'!C31*$I337)*'01_Supuestos'!$F$11*($H337-'01_Supuestos'!$F$9))*'01_Supuestos'!$F$12)-(('01_Supuestos'!C31*$I337)*'01_Supuestos'!$F$11*$K337)-(IF(('01_Supuestos'!C31*$I337)&gt;0,'01_Supuestos'!$F$15,0)))-((('01_Supuestos'!C31*$I337)*'01_Supuestos'!$F$11*($H337-'01_Supuestos'!$F$9))*'01_Supuestos'!$F$18)-($J337*'01_Supuestos'!C32)-(IF('01_Supuestos'!C30=MAX('01_Supuestos'!$C$30:$M$30),'01_Supuestos'!$F$19,0))-(MAX(0,(((('01_Supuestos'!C31*$I337)*'01_Supuestos'!$F$11*($H337-'01_Supuestos'!$F$9))-((('01_Supuestos'!C31*$I337)*'01_Supuestos'!$F$11*($H337-'01_Supuestos'!$F$9))*'01_Supuestos'!$F$12)-(('01_Supuestos'!C31*$I337)*'01_Supuestos'!$F$11*$K337)-(IF(('01_Supuestos'!C31*$I337)&gt;0,'01_Supuestos'!$F$15,0)))-($J337*'01_Supuestos'!C33)))*'01_Supuestos'!$F$16)</f>
        <v/>
      </c>
      <c r="U337" s="109">
        <f>((('01_Supuestos'!D31*$I337)*'01_Supuestos'!$F$11*($H337-'01_Supuestos'!$F$9))-((('01_Supuestos'!D31*$I337)*'01_Supuestos'!$F$11*($H337-'01_Supuestos'!$F$9))*'01_Supuestos'!$F$12)-(('01_Supuestos'!D31*$I337)*'01_Supuestos'!$F$11*$K337)-(IF(('01_Supuestos'!D31*$I337)&gt;0,'01_Supuestos'!$F$15,0)))-((('01_Supuestos'!D31*$I337)*'01_Supuestos'!$F$11*($H337-'01_Supuestos'!$F$9))*'01_Supuestos'!$F$18)-($J337*'01_Supuestos'!D32)-(IF('01_Supuestos'!D30=MAX('01_Supuestos'!$C$30:$M$30),'01_Supuestos'!$F$19,0))-(MAX(0,(((('01_Supuestos'!D31*$I337)*'01_Supuestos'!$F$11*($H337-'01_Supuestos'!$F$9))-((('01_Supuestos'!D31*$I337)*'01_Supuestos'!$F$11*($H337-'01_Supuestos'!$F$9))*'01_Supuestos'!$F$12)-(('01_Supuestos'!D31*$I337)*'01_Supuestos'!$F$11*$K337)-(IF(('01_Supuestos'!D31*$I337)&gt;0,'01_Supuestos'!$F$15,0)))-($J337*'01_Supuestos'!D33)))*'01_Supuestos'!$F$16)</f>
        <v/>
      </c>
      <c r="V337" s="109">
        <f>((('01_Supuestos'!E31*$I337)*'01_Supuestos'!$F$11*($H337-'01_Supuestos'!$F$9))-((('01_Supuestos'!E31*$I337)*'01_Supuestos'!$F$11*($H337-'01_Supuestos'!$F$9))*'01_Supuestos'!$F$12)-(('01_Supuestos'!E31*$I337)*'01_Supuestos'!$F$11*$K337)-(IF(('01_Supuestos'!E31*$I337)&gt;0,'01_Supuestos'!$F$15,0)))-((('01_Supuestos'!E31*$I337)*'01_Supuestos'!$F$11*($H337-'01_Supuestos'!$F$9))*'01_Supuestos'!$F$18)-($J337*'01_Supuestos'!E32)-(IF('01_Supuestos'!E30=MAX('01_Supuestos'!$C$30:$M$30),'01_Supuestos'!$F$19,0))-(MAX(0,(((('01_Supuestos'!E31*$I337)*'01_Supuestos'!$F$11*($H337-'01_Supuestos'!$F$9))-((('01_Supuestos'!E31*$I337)*'01_Supuestos'!$F$11*($H337-'01_Supuestos'!$F$9))*'01_Supuestos'!$F$12)-(('01_Supuestos'!E31*$I337)*'01_Supuestos'!$F$11*$K337)-(IF(('01_Supuestos'!E31*$I337)&gt;0,'01_Supuestos'!$F$15,0)))-($J337*'01_Supuestos'!E33)))*'01_Supuestos'!$F$16)</f>
        <v/>
      </c>
      <c r="W337" s="109">
        <f>((('01_Supuestos'!F31*$I337)*'01_Supuestos'!$F$11*($H337-'01_Supuestos'!$F$9))-((('01_Supuestos'!F31*$I337)*'01_Supuestos'!$F$11*($H337-'01_Supuestos'!$F$9))*'01_Supuestos'!$F$12)-(('01_Supuestos'!F31*$I337)*'01_Supuestos'!$F$11*$K337)-(IF(('01_Supuestos'!F31*$I337)&gt;0,'01_Supuestos'!$F$15,0)))-((('01_Supuestos'!F31*$I337)*'01_Supuestos'!$F$11*($H337-'01_Supuestos'!$F$9))*'01_Supuestos'!$F$18)-($J337*'01_Supuestos'!F32)-(IF('01_Supuestos'!F30=MAX('01_Supuestos'!$C$30:$M$30),'01_Supuestos'!$F$19,0))-(MAX(0,(((('01_Supuestos'!F31*$I337)*'01_Supuestos'!$F$11*($H337-'01_Supuestos'!$F$9))-((('01_Supuestos'!F31*$I337)*'01_Supuestos'!$F$11*($H337-'01_Supuestos'!$F$9))*'01_Supuestos'!$F$12)-(('01_Supuestos'!F31*$I337)*'01_Supuestos'!$F$11*$K337)-(IF(('01_Supuestos'!F31*$I337)&gt;0,'01_Supuestos'!$F$15,0)))-($J337*'01_Supuestos'!F33)))*'01_Supuestos'!$F$16)</f>
        <v/>
      </c>
      <c r="X337" s="109">
        <f>((('01_Supuestos'!G31*$I337)*'01_Supuestos'!$F$11*($H337-'01_Supuestos'!$F$9))-((('01_Supuestos'!G31*$I337)*'01_Supuestos'!$F$11*($H337-'01_Supuestos'!$F$9))*'01_Supuestos'!$F$12)-(('01_Supuestos'!G31*$I337)*'01_Supuestos'!$F$11*$K337)-(IF(('01_Supuestos'!G31*$I337)&gt;0,'01_Supuestos'!$F$15,0)))-((('01_Supuestos'!G31*$I337)*'01_Supuestos'!$F$11*($H337-'01_Supuestos'!$F$9))*'01_Supuestos'!$F$18)-($J337*'01_Supuestos'!G32)-(IF('01_Supuestos'!G30=MAX('01_Supuestos'!$C$30:$M$30),'01_Supuestos'!$F$19,0))-(MAX(0,(((('01_Supuestos'!G31*$I337)*'01_Supuestos'!$F$11*($H337-'01_Supuestos'!$F$9))-((('01_Supuestos'!G31*$I337)*'01_Supuestos'!$F$11*($H337-'01_Supuestos'!$F$9))*'01_Supuestos'!$F$12)-(('01_Supuestos'!G31*$I337)*'01_Supuestos'!$F$11*$K337)-(IF(('01_Supuestos'!G31*$I337)&gt;0,'01_Supuestos'!$F$15,0)))-($J337*'01_Supuestos'!G33)))*'01_Supuestos'!$F$16)</f>
        <v/>
      </c>
      <c r="Y337" s="109">
        <f>((('01_Supuestos'!H31*$I337)*'01_Supuestos'!$F$11*($H337-'01_Supuestos'!$F$9))-((('01_Supuestos'!H31*$I337)*'01_Supuestos'!$F$11*($H337-'01_Supuestos'!$F$9))*'01_Supuestos'!$F$12)-(('01_Supuestos'!H31*$I337)*'01_Supuestos'!$F$11*$K337)-(IF(('01_Supuestos'!H31*$I337)&gt;0,'01_Supuestos'!$F$15,0)))-((('01_Supuestos'!H31*$I337)*'01_Supuestos'!$F$11*($H337-'01_Supuestos'!$F$9))*'01_Supuestos'!$F$18)-($J337*'01_Supuestos'!H32)-(IF('01_Supuestos'!H30=MAX('01_Supuestos'!$C$30:$M$30),'01_Supuestos'!$F$19,0))-(MAX(0,(((('01_Supuestos'!H31*$I337)*'01_Supuestos'!$F$11*($H337-'01_Supuestos'!$F$9))-((('01_Supuestos'!H31*$I337)*'01_Supuestos'!$F$11*($H337-'01_Supuestos'!$F$9))*'01_Supuestos'!$F$12)-(('01_Supuestos'!H31*$I337)*'01_Supuestos'!$F$11*$K337)-(IF(('01_Supuestos'!H31*$I337)&gt;0,'01_Supuestos'!$F$15,0)))-($J337*'01_Supuestos'!H33)))*'01_Supuestos'!$F$16)</f>
        <v/>
      </c>
      <c r="Z337" s="109">
        <f>((('01_Supuestos'!I31*$I337)*'01_Supuestos'!$F$11*($H337-'01_Supuestos'!$F$9))-((('01_Supuestos'!I31*$I337)*'01_Supuestos'!$F$11*($H337-'01_Supuestos'!$F$9))*'01_Supuestos'!$F$12)-(('01_Supuestos'!I31*$I337)*'01_Supuestos'!$F$11*$K337)-(IF(('01_Supuestos'!I31*$I337)&gt;0,'01_Supuestos'!$F$15,0)))-((('01_Supuestos'!I31*$I337)*'01_Supuestos'!$F$11*($H337-'01_Supuestos'!$F$9))*'01_Supuestos'!$F$18)-($J337*'01_Supuestos'!I32)-(IF('01_Supuestos'!I30=MAX('01_Supuestos'!$C$30:$M$30),'01_Supuestos'!$F$19,0))-(MAX(0,(((('01_Supuestos'!I31*$I337)*'01_Supuestos'!$F$11*($H337-'01_Supuestos'!$F$9))-((('01_Supuestos'!I31*$I337)*'01_Supuestos'!$F$11*($H337-'01_Supuestos'!$F$9))*'01_Supuestos'!$F$12)-(('01_Supuestos'!I31*$I337)*'01_Supuestos'!$F$11*$K337)-(IF(('01_Supuestos'!I31*$I337)&gt;0,'01_Supuestos'!$F$15,0)))-($J337*'01_Supuestos'!I33)))*'01_Supuestos'!$F$16)</f>
        <v/>
      </c>
      <c r="AA337" s="109">
        <f>((('01_Supuestos'!J31*$I337)*'01_Supuestos'!$F$11*($H337-'01_Supuestos'!$F$9))-((('01_Supuestos'!J31*$I337)*'01_Supuestos'!$F$11*($H337-'01_Supuestos'!$F$9))*'01_Supuestos'!$F$12)-(('01_Supuestos'!J31*$I337)*'01_Supuestos'!$F$11*$K337)-(IF(('01_Supuestos'!J31*$I337)&gt;0,'01_Supuestos'!$F$15,0)))-((('01_Supuestos'!J31*$I337)*'01_Supuestos'!$F$11*($H337-'01_Supuestos'!$F$9))*'01_Supuestos'!$F$18)-($J337*'01_Supuestos'!J32)-(IF('01_Supuestos'!J30=MAX('01_Supuestos'!$C$30:$M$30),'01_Supuestos'!$F$19,0))-(MAX(0,(((('01_Supuestos'!J31*$I337)*'01_Supuestos'!$F$11*($H337-'01_Supuestos'!$F$9))-((('01_Supuestos'!J31*$I337)*'01_Supuestos'!$F$11*($H337-'01_Supuestos'!$F$9))*'01_Supuestos'!$F$12)-(('01_Supuestos'!J31*$I337)*'01_Supuestos'!$F$11*$K337)-(IF(('01_Supuestos'!J31*$I337)&gt;0,'01_Supuestos'!$F$15,0)))-($J337*'01_Supuestos'!J33)))*'01_Supuestos'!$F$16)</f>
        <v/>
      </c>
      <c r="AB337" s="109">
        <f>((('01_Supuestos'!K31*$I337)*'01_Supuestos'!$F$11*($H337-'01_Supuestos'!$F$9))-((('01_Supuestos'!K31*$I337)*'01_Supuestos'!$F$11*($H337-'01_Supuestos'!$F$9))*'01_Supuestos'!$F$12)-(('01_Supuestos'!K31*$I337)*'01_Supuestos'!$F$11*$K337)-(IF(('01_Supuestos'!K31*$I337)&gt;0,'01_Supuestos'!$F$15,0)))-((('01_Supuestos'!K31*$I337)*'01_Supuestos'!$F$11*($H337-'01_Supuestos'!$F$9))*'01_Supuestos'!$F$18)-($J337*'01_Supuestos'!K32)-(IF('01_Supuestos'!K30=MAX('01_Supuestos'!$C$30:$M$30),'01_Supuestos'!$F$19,0))-(MAX(0,(((('01_Supuestos'!K31*$I337)*'01_Supuestos'!$F$11*($H337-'01_Supuestos'!$F$9))-((('01_Supuestos'!K31*$I337)*'01_Supuestos'!$F$11*($H337-'01_Supuestos'!$F$9))*'01_Supuestos'!$F$12)-(('01_Supuestos'!K31*$I337)*'01_Supuestos'!$F$11*$K337)-(IF(('01_Supuestos'!K31*$I337)&gt;0,'01_Supuestos'!$F$15,0)))-($J337*'01_Supuestos'!K33)))*'01_Supuestos'!$F$16)</f>
        <v/>
      </c>
      <c r="AC337" s="109">
        <f>((('01_Supuestos'!L31*$I337)*'01_Supuestos'!$F$11*($H337-'01_Supuestos'!$F$9))-((('01_Supuestos'!L31*$I337)*'01_Supuestos'!$F$11*($H337-'01_Supuestos'!$F$9))*'01_Supuestos'!$F$12)-(('01_Supuestos'!L31*$I337)*'01_Supuestos'!$F$11*$K337)-(IF(('01_Supuestos'!L31*$I337)&gt;0,'01_Supuestos'!$F$15,0)))-((('01_Supuestos'!L31*$I337)*'01_Supuestos'!$F$11*($H337-'01_Supuestos'!$F$9))*'01_Supuestos'!$F$18)-($J337*'01_Supuestos'!L32)-(IF('01_Supuestos'!L30=MAX('01_Supuestos'!$C$30:$M$30),'01_Supuestos'!$F$19,0))-(MAX(0,(((('01_Supuestos'!L31*$I337)*'01_Supuestos'!$F$11*($H337-'01_Supuestos'!$F$9))-((('01_Supuestos'!L31*$I337)*'01_Supuestos'!$F$11*($H337-'01_Supuestos'!$F$9))*'01_Supuestos'!$F$12)-(('01_Supuestos'!L31*$I337)*'01_Supuestos'!$F$11*$K337)-(IF(('01_Supuestos'!L31*$I337)&gt;0,'01_Supuestos'!$F$15,0)))-($J337*'01_Supuestos'!L33)))*'01_Supuestos'!$F$16)</f>
        <v/>
      </c>
      <c r="AD337" s="109">
        <f>((('01_Supuestos'!M31*$I337)*'01_Supuestos'!$F$11*($H337-'01_Supuestos'!$F$9))-((('01_Supuestos'!M31*$I337)*'01_Supuestos'!$F$11*($H337-'01_Supuestos'!$F$9))*'01_Supuestos'!$F$12)-(('01_Supuestos'!M31*$I337)*'01_Supuestos'!$F$11*$K337)-(IF(('01_Supuestos'!M31*$I337)&gt;0,'01_Supuestos'!$F$15,0)))-((('01_Supuestos'!M31*$I337)*'01_Supuestos'!$F$11*($H337-'01_Supuestos'!$F$9))*'01_Supuestos'!$F$18)-($J337*'01_Supuestos'!M32)-(IF('01_Supuestos'!M30=MAX('01_Supuestos'!$C$30:$M$30),'01_Supuestos'!$F$19,0))-(MAX(0,(((('01_Supuestos'!M31*$I337)*'01_Supuestos'!$F$11*($H337-'01_Supuestos'!$F$9))-((('01_Supuestos'!M31*$I337)*'01_Supuestos'!$F$11*($H337-'01_Supuestos'!$F$9))*'01_Supuestos'!$F$12)-(('01_Supuestos'!M31*$I337)*'01_Supuestos'!$F$11*$K337)-(IF(('01_Supuestos'!M31*$I337)&gt;0,'01_Supuestos'!$F$15,0)))-($J337*'01_Supuestos'!M33)))*'01_Supuestos'!$F$16)</f>
        <v/>
      </c>
      <c r="AE337" s="109">
        <f>0</f>
        <v/>
      </c>
      <c r="AF337" s="109">
        <f>IF(S337&gt;R337,"Appraisal+Decision",IF(S337&lt;R337,"Develop Now","Indiferente"))</f>
        <v/>
      </c>
    </row>
    <row r="338">
      <c r="A338" t="n">
        <v>308</v>
      </c>
      <c r="B338" s="53">
        <f>RAND()</f>
        <v/>
      </c>
      <c r="C338" s="53">
        <f>RAND()</f>
        <v/>
      </c>
      <c r="D338" s="53">
        <f>RAND()</f>
        <v/>
      </c>
      <c r="E338" s="53">
        <f>RAND()</f>
        <v/>
      </c>
      <c r="F338" s="53">
        <f>RAND()</f>
        <v/>
      </c>
      <c r="G338" s="53">
        <f>RAND()</f>
        <v/>
      </c>
      <c r="H338" s="109">
        <f>IF(B338&lt;($B$11-$B$10)/($B$12-$B$10), $B$10+SQRT(B338*($B$11-$B$10)*($B$12-$B$10)), $B$12-SQRT((1-B338)*($B$12-$B$11)*($B$12-$B$10)))</f>
        <v/>
      </c>
      <c r="I338" s="53">
        <f>MAX(0.1,NORMINV(C338,$B$13,$B$14))</f>
        <v/>
      </c>
      <c r="J338" s="109">
        <f>'01_Supuestos'!$F$13*MAX(0.65,NORMINV(D338,1,$B$15))</f>
        <v/>
      </c>
      <c r="K338" s="109">
        <f>'01_Supuestos'!$F$14*MAX(0.6,NORMINV(E338,1,$B$16))</f>
        <v/>
      </c>
      <c r="L338" s="109">
        <f>--(F338&lt;=$B$5)</f>
        <v/>
      </c>
      <c r="M338" s="109">
        <f>IF(L338=1, IF(G338&lt;=$B$6, "+", "-"), IF(G338&lt;=(1-$B$7), "+", "-"))</f>
        <v/>
      </c>
      <c r="N338" s="110">
        <f>IF(M338="+",'05_Bayes_Arbol'!$B$16,'05_Bayes_Arbol'!$B$17)</f>
        <v/>
      </c>
      <c r="O338" s="109">
        <f>SUMPRODUCT(T338:AD338,'01_Supuestos'!$C$34:$M$34)</f>
        <v/>
      </c>
      <c r="P338" s="109">
        <f>N338*O338 + (1-N338)*$B$9</f>
        <v/>
      </c>
      <c r="Q338" s="109">
        <f>--(P338&gt;0)</f>
        <v/>
      </c>
      <c r="R338" s="109">
        <f>IF(L338=1,O338,$B$9)</f>
        <v/>
      </c>
      <c r="S338" s="109">
        <f>-$B$8 + IF(Q338=1, IF(L338=1,O338,$B$9), 0)</f>
        <v/>
      </c>
      <c r="T338" s="109">
        <f>((('01_Supuestos'!C31*$I338)*'01_Supuestos'!$F$11*($H338-'01_Supuestos'!$F$9))-((('01_Supuestos'!C31*$I338)*'01_Supuestos'!$F$11*($H338-'01_Supuestos'!$F$9))*'01_Supuestos'!$F$12)-(('01_Supuestos'!C31*$I338)*'01_Supuestos'!$F$11*$K338)-(IF(('01_Supuestos'!C31*$I338)&gt;0,'01_Supuestos'!$F$15,0)))-((('01_Supuestos'!C31*$I338)*'01_Supuestos'!$F$11*($H338-'01_Supuestos'!$F$9))*'01_Supuestos'!$F$18)-($J338*'01_Supuestos'!C32)-(IF('01_Supuestos'!C30=MAX('01_Supuestos'!$C$30:$M$30),'01_Supuestos'!$F$19,0))-(MAX(0,(((('01_Supuestos'!C31*$I338)*'01_Supuestos'!$F$11*($H338-'01_Supuestos'!$F$9))-((('01_Supuestos'!C31*$I338)*'01_Supuestos'!$F$11*($H338-'01_Supuestos'!$F$9))*'01_Supuestos'!$F$12)-(('01_Supuestos'!C31*$I338)*'01_Supuestos'!$F$11*$K338)-(IF(('01_Supuestos'!C31*$I338)&gt;0,'01_Supuestos'!$F$15,0)))-($J338*'01_Supuestos'!C33)))*'01_Supuestos'!$F$16)</f>
        <v/>
      </c>
      <c r="U338" s="109">
        <f>((('01_Supuestos'!D31*$I338)*'01_Supuestos'!$F$11*($H338-'01_Supuestos'!$F$9))-((('01_Supuestos'!D31*$I338)*'01_Supuestos'!$F$11*($H338-'01_Supuestos'!$F$9))*'01_Supuestos'!$F$12)-(('01_Supuestos'!D31*$I338)*'01_Supuestos'!$F$11*$K338)-(IF(('01_Supuestos'!D31*$I338)&gt;0,'01_Supuestos'!$F$15,0)))-((('01_Supuestos'!D31*$I338)*'01_Supuestos'!$F$11*($H338-'01_Supuestos'!$F$9))*'01_Supuestos'!$F$18)-($J338*'01_Supuestos'!D32)-(IF('01_Supuestos'!D30=MAX('01_Supuestos'!$C$30:$M$30),'01_Supuestos'!$F$19,0))-(MAX(0,(((('01_Supuestos'!D31*$I338)*'01_Supuestos'!$F$11*($H338-'01_Supuestos'!$F$9))-((('01_Supuestos'!D31*$I338)*'01_Supuestos'!$F$11*($H338-'01_Supuestos'!$F$9))*'01_Supuestos'!$F$12)-(('01_Supuestos'!D31*$I338)*'01_Supuestos'!$F$11*$K338)-(IF(('01_Supuestos'!D31*$I338)&gt;0,'01_Supuestos'!$F$15,0)))-($J338*'01_Supuestos'!D33)))*'01_Supuestos'!$F$16)</f>
        <v/>
      </c>
      <c r="V338" s="109">
        <f>((('01_Supuestos'!E31*$I338)*'01_Supuestos'!$F$11*($H338-'01_Supuestos'!$F$9))-((('01_Supuestos'!E31*$I338)*'01_Supuestos'!$F$11*($H338-'01_Supuestos'!$F$9))*'01_Supuestos'!$F$12)-(('01_Supuestos'!E31*$I338)*'01_Supuestos'!$F$11*$K338)-(IF(('01_Supuestos'!E31*$I338)&gt;0,'01_Supuestos'!$F$15,0)))-((('01_Supuestos'!E31*$I338)*'01_Supuestos'!$F$11*($H338-'01_Supuestos'!$F$9))*'01_Supuestos'!$F$18)-($J338*'01_Supuestos'!E32)-(IF('01_Supuestos'!E30=MAX('01_Supuestos'!$C$30:$M$30),'01_Supuestos'!$F$19,0))-(MAX(0,(((('01_Supuestos'!E31*$I338)*'01_Supuestos'!$F$11*($H338-'01_Supuestos'!$F$9))-((('01_Supuestos'!E31*$I338)*'01_Supuestos'!$F$11*($H338-'01_Supuestos'!$F$9))*'01_Supuestos'!$F$12)-(('01_Supuestos'!E31*$I338)*'01_Supuestos'!$F$11*$K338)-(IF(('01_Supuestos'!E31*$I338)&gt;0,'01_Supuestos'!$F$15,0)))-($J338*'01_Supuestos'!E33)))*'01_Supuestos'!$F$16)</f>
        <v/>
      </c>
      <c r="W338" s="109">
        <f>((('01_Supuestos'!F31*$I338)*'01_Supuestos'!$F$11*($H338-'01_Supuestos'!$F$9))-((('01_Supuestos'!F31*$I338)*'01_Supuestos'!$F$11*($H338-'01_Supuestos'!$F$9))*'01_Supuestos'!$F$12)-(('01_Supuestos'!F31*$I338)*'01_Supuestos'!$F$11*$K338)-(IF(('01_Supuestos'!F31*$I338)&gt;0,'01_Supuestos'!$F$15,0)))-((('01_Supuestos'!F31*$I338)*'01_Supuestos'!$F$11*($H338-'01_Supuestos'!$F$9))*'01_Supuestos'!$F$18)-($J338*'01_Supuestos'!F32)-(IF('01_Supuestos'!F30=MAX('01_Supuestos'!$C$30:$M$30),'01_Supuestos'!$F$19,0))-(MAX(0,(((('01_Supuestos'!F31*$I338)*'01_Supuestos'!$F$11*($H338-'01_Supuestos'!$F$9))-((('01_Supuestos'!F31*$I338)*'01_Supuestos'!$F$11*($H338-'01_Supuestos'!$F$9))*'01_Supuestos'!$F$12)-(('01_Supuestos'!F31*$I338)*'01_Supuestos'!$F$11*$K338)-(IF(('01_Supuestos'!F31*$I338)&gt;0,'01_Supuestos'!$F$15,0)))-($J338*'01_Supuestos'!F33)))*'01_Supuestos'!$F$16)</f>
        <v/>
      </c>
      <c r="X338" s="109">
        <f>((('01_Supuestos'!G31*$I338)*'01_Supuestos'!$F$11*($H338-'01_Supuestos'!$F$9))-((('01_Supuestos'!G31*$I338)*'01_Supuestos'!$F$11*($H338-'01_Supuestos'!$F$9))*'01_Supuestos'!$F$12)-(('01_Supuestos'!G31*$I338)*'01_Supuestos'!$F$11*$K338)-(IF(('01_Supuestos'!G31*$I338)&gt;0,'01_Supuestos'!$F$15,0)))-((('01_Supuestos'!G31*$I338)*'01_Supuestos'!$F$11*($H338-'01_Supuestos'!$F$9))*'01_Supuestos'!$F$18)-($J338*'01_Supuestos'!G32)-(IF('01_Supuestos'!G30=MAX('01_Supuestos'!$C$30:$M$30),'01_Supuestos'!$F$19,0))-(MAX(0,(((('01_Supuestos'!G31*$I338)*'01_Supuestos'!$F$11*($H338-'01_Supuestos'!$F$9))-((('01_Supuestos'!G31*$I338)*'01_Supuestos'!$F$11*($H338-'01_Supuestos'!$F$9))*'01_Supuestos'!$F$12)-(('01_Supuestos'!G31*$I338)*'01_Supuestos'!$F$11*$K338)-(IF(('01_Supuestos'!G31*$I338)&gt;0,'01_Supuestos'!$F$15,0)))-($J338*'01_Supuestos'!G33)))*'01_Supuestos'!$F$16)</f>
        <v/>
      </c>
      <c r="Y338" s="109">
        <f>((('01_Supuestos'!H31*$I338)*'01_Supuestos'!$F$11*($H338-'01_Supuestos'!$F$9))-((('01_Supuestos'!H31*$I338)*'01_Supuestos'!$F$11*($H338-'01_Supuestos'!$F$9))*'01_Supuestos'!$F$12)-(('01_Supuestos'!H31*$I338)*'01_Supuestos'!$F$11*$K338)-(IF(('01_Supuestos'!H31*$I338)&gt;0,'01_Supuestos'!$F$15,0)))-((('01_Supuestos'!H31*$I338)*'01_Supuestos'!$F$11*($H338-'01_Supuestos'!$F$9))*'01_Supuestos'!$F$18)-($J338*'01_Supuestos'!H32)-(IF('01_Supuestos'!H30=MAX('01_Supuestos'!$C$30:$M$30),'01_Supuestos'!$F$19,0))-(MAX(0,(((('01_Supuestos'!H31*$I338)*'01_Supuestos'!$F$11*($H338-'01_Supuestos'!$F$9))-((('01_Supuestos'!H31*$I338)*'01_Supuestos'!$F$11*($H338-'01_Supuestos'!$F$9))*'01_Supuestos'!$F$12)-(('01_Supuestos'!H31*$I338)*'01_Supuestos'!$F$11*$K338)-(IF(('01_Supuestos'!H31*$I338)&gt;0,'01_Supuestos'!$F$15,0)))-($J338*'01_Supuestos'!H33)))*'01_Supuestos'!$F$16)</f>
        <v/>
      </c>
      <c r="Z338" s="109">
        <f>((('01_Supuestos'!I31*$I338)*'01_Supuestos'!$F$11*($H338-'01_Supuestos'!$F$9))-((('01_Supuestos'!I31*$I338)*'01_Supuestos'!$F$11*($H338-'01_Supuestos'!$F$9))*'01_Supuestos'!$F$12)-(('01_Supuestos'!I31*$I338)*'01_Supuestos'!$F$11*$K338)-(IF(('01_Supuestos'!I31*$I338)&gt;0,'01_Supuestos'!$F$15,0)))-((('01_Supuestos'!I31*$I338)*'01_Supuestos'!$F$11*($H338-'01_Supuestos'!$F$9))*'01_Supuestos'!$F$18)-($J338*'01_Supuestos'!I32)-(IF('01_Supuestos'!I30=MAX('01_Supuestos'!$C$30:$M$30),'01_Supuestos'!$F$19,0))-(MAX(0,(((('01_Supuestos'!I31*$I338)*'01_Supuestos'!$F$11*($H338-'01_Supuestos'!$F$9))-((('01_Supuestos'!I31*$I338)*'01_Supuestos'!$F$11*($H338-'01_Supuestos'!$F$9))*'01_Supuestos'!$F$12)-(('01_Supuestos'!I31*$I338)*'01_Supuestos'!$F$11*$K338)-(IF(('01_Supuestos'!I31*$I338)&gt;0,'01_Supuestos'!$F$15,0)))-($J338*'01_Supuestos'!I33)))*'01_Supuestos'!$F$16)</f>
        <v/>
      </c>
      <c r="AA338" s="109">
        <f>((('01_Supuestos'!J31*$I338)*'01_Supuestos'!$F$11*($H338-'01_Supuestos'!$F$9))-((('01_Supuestos'!J31*$I338)*'01_Supuestos'!$F$11*($H338-'01_Supuestos'!$F$9))*'01_Supuestos'!$F$12)-(('01_Supuestos'!J31*$I338)*'01_Supuestos'!$F$11*$K338)-(IF(('01_Supuestos'!J31*$I338)&gt;0,'01_Supuestos'!$F$15,0)))-((('01_Supuestos'!J31*$I338)*'01_Supuestos'!$F$11*($H338-'01_Supuestos'!$F$9))*'01_Supuestos'!$F$18)-($J338*'01_Supuestos'!J32)-(IF('01_Supuestos'!J30=MAX('01_Supuestos'!$C$30:$M$30),'01_Supuestos'!$F$19,0))-(MAX(0,(((('01_Supuestos'!J31*$I338)*'01_Supuestos'!$F$11*($H338-'01_Supuestos'!$F$9))-((('01_Supuestos'!J31*$I338)*'01_Supuestos'!$F$11*($H338-'01_Supuestos'!$F$9))*'01_Supuestos'!$F$12)-(('01_Supuestos'!J31*$I338)*'01_Supuestos'!$F$11*$K338)-(IF(('01_Supuestos'!J31*$I338)&gt;0,'01_Supuestos'!$F$15,0)))-($J338*'01_Supuestos'!J33)))*'01_Supuestos'!$F$16)</f>
        <v/>
      </c>
      <c r="AB338" s="109">
        <f>((('01_Supuestos'!K31*$I338)*'01_Supuestos'!$F$11*($H338-'01_Supuestos'!$F$9))-((('01_Supuestos'!K31*$I338)*'01_Supuestos'!$F$11*($H338-'01_Supuestos'!$F$9))*'01_Supuestos'!$F$12)-(('01_Supuestos'!K31*$I338)*'01_Supuestos'!$F$11*$K338)-(IF(('01_Supuestos'!K31*$I338)&gt;0,'01_Supuestos'!$F$15,0)))-((('01_Supuestos'!K31*$I338)*'01_Supuestos'!$F$11*($H338-'01_Supuestos'!$F$9))*'01_Supuestos'!$F$18)-($J338*'01_Supuestos'!K32)-(IF('01_Supuestos'!K30=MAX('01_Supuestos'!$C$30:$M$30),'01_Supuestos'!$F$19,0))-(MAX(0,(((('01_Supuestos'!K31*$I338)*'01_Supuestos'!$F$11*($H338-'01_Supuestos'!$F$9))-((('01_Supuestos'!K31*$I338)*'01_Supuestos'!$F$11*($H338-'01_Supuestos'!$F$9))*'01_Supuestos'!$F$12)-(('01_Supuestos'!K31*$I338)*'01_Supuestos'!$F$11*$K338)-(IF(('01_Supuestos'!K31*$I338)&gt;0,'01_Supuestos'!$F$15,0)))-($J338*'01_Supuestos'!K33)))*'01_Supuestos'!$F$16)</f>
        <v/>
      </c>
      <c r="AC338" s="109">
        <f>((('01_Supuestos'!L31*$I338)*'01_Supuestos'!$F$11*($H338-'01_Supuestos'!$F$9))-((('01_Supuestos'!L31*$I338)*'01_Supuestos'!$F$11*($H338-'01_Supuestos'!$F$9))*'01_Supuestos'!$F$12)-(('01_Supuestos'!L31*$I338)*'01_Supuestos'!$F$11*$K338)-(IF(('01_Supuestos'!L31*$I338)&gt;0,'01_Supuestos'!$F$15,0)))-((('01_Supuestos'!L31*$I338)*'01_Supuestos'!$F$11*($H338-'01_Supuestos'!$F$9))*'01_Supuestos'!$F$18)-($J338*'01_Supuestos'!L32)-(IF('01_Supuestos'!L30=MAX('01_Supuestos'!$C$30:$M$30),'01_Supuestos'!$F$19,0))-(MAX(0,(((('01_Supuestos'!L31*$I338)*'01_Supuestos'!$F$11*($H338-'01_Supuestos'!$F$9))-((('01_Supuestos'!L31*$I338)*'01_Supuestos'!$F$11*($H338-'01_Supuestos'!$F$9))*'01_Supuestos'!$F$12)-(('01_Supuestos'!L31*$I338)*'01_Supuestos'!$F$11*$K338)-(IF(('01_Supuestos'!L31*$I338)&gt;0,'01_Supuestos'!$F$15,0)))-($J338*'01_Supuestos'!L33)))*'01_Supuestos'!$F$16)</f>
        <v/>
      </c>
      <c r="AD338" s="109">
        <f>((('01_Supuestos'!M31*$I338)*'01_Supuestos'!$F$11*($H338-'01_Supuestos'!$F$9))-((('01_Supuestos'!M31*$I338)*'01_Supuestos'!$F$11*($H338-'01_Supuestos'!$F$9))*'01_Supuestos'!$F$12)-(('01_Supuestos'!M31*$I338)*'01_Supuestos'!$F$11*$K338)-(IF(('01_Supuestos'!M31*$I338)&gt;0,'01_Supuestos'!$F$15,0)))-((('01_Supuestos'!M31*$I338)*'01_Supuestos'!$F$11*($H338-'01_Supuestos'!$F$9))*'01_Supuestos'!$F$18)-($J338*'01_Supuestos'!M32)-(IF('01_Supuestos'!M30=MAX('01_Supuestos'!$C$30:$M$30),'01_Supuestos'!$F$19,0))-(MAX(0,(((('01_Supuestos'!M31*$I338)*'01_Supuestos'!$F$11*($H338-'01_Supuestos'!$F$9))-((('01_Supuestos'!M31*$I338)*'01_Supuestos'!$F$11*($H338-'01_Supuestos'!$F$9))*'01_Supuestos'!$F$12)-(('01_Supuestos'!M31*$I338)*'01_Supuestos'!$F$11*$K338)-(IF(('01_Supuestos'!M31*$I338)&gt;0,'01_Supuestos'!$F$15,0)))-($J338*'01_Supuestos'!M33)))*'01_Supuestos'!$F$16)</f>
        <v/>
      </c>
      <c r="AE338" s="109">
        <f>0</f>
        <v/>
      </c>
      <c r="AF338" s="109">
        <f>IF(S338&gt;R338,"Appraisal+Decision",IF(S338&lt;R338,"Develop Now","Indiferente"))</f>
        <v/>
      </c>
    </row>
    <row r="339">
      <c r="A339" t="n">
        <v>309</v>
      </c>
      <c r="B339" s="53">
        <f>RAND()</f>
        <v/>
      </c>
      <c r="C339" s="53">
        <f>RAND()</f>
        <v/>
      </c>
      <c r="D339" s="53">
        <f>RAND()</f>
        <v/>
      </c>
      <c r="E339" s="53">
        <f>RAND()</f>
        <v/>
      </c>
      <c r="F339" s="53">
        <f>RAND()</f>
        <v/>
      </c>
      <c r="G339" s="53">
        <f>RAND()</f>
        <v/>
      </c>
      <c r="H339" s="109">
        <f>IF(B339&lt;($B$11-$B$10)/($B$12-$B$10), $B$10+SQRT(B339*($B$11-$B$10)*($B$12-$B$10)), $B$12-SQRT((1-B339)*($B$12-$B$11)*($B$12-$B$10)))</f>
        <v/>
      </c>
      <c r="I339" s="53">
        <f>MAX(0.1,NORMINV(C339,$B$13,$B$14))</f>
        <v/>
      </c>
      <c r="J339" s="109">
        <f>'01_Supuestos'!$F$13*MAX(0.65,NORMINV(D339,1,$B$15))</f>
        <v/>
      </c>
      <c r="K339" s="109">
        <f>'01_Supuestos'!$F$14*MAX(0.6,NORMINV(E339,1,$B$16))</f>
        <v/>
      </c>
      <c r="L339" s="109">
        <f>--(F339&lt;=$B$5)</f>
        <v/>
      </c>
      <c r="M339" s="109">
        <f>IF(L339=1, IF(G339&lt;=$B$6, "+", "-"), IF(G339&lt;=(1-$B$7), "+", "-"))</f>
        <v/>
      </c>
      <c r="N339" s="110">
        <f>IF(M339="+",'05_Bayes_Arbol'!$B$16,'05_Bayes_Arbol'!$B$17)</f>
        <v/>
      </c>
      <c r="O339" s="109">
        <f>SUMPRODUCT(T339:AD339,'01_Supuestos'!$C$34:$M$34)</f>
        <v/>
      </c>
      <c r="P339" s="109">
        <f>N339*O339 + (1-N339)*$B$9</f>
        <v/>
      </c>
      <c r="Q339" s="109">
        <f>--(P339&gt;0)</f>
        <v/>
      </c>
      <c r="R339" s="109">
        <f>IF(L339=1,O339,$B$9)</f>
        <v/>
      </c>
      <c r="S339" s="109">
        <f>-$B$8 + IF(Q339=1, IF(L339=1,O339,$B$9), 0)</f>
        <v/>
      </c>
      <c r="T339" s="109">
        <f>((('01_Supuestos'!C31*$I339)*'01_Supuestos'!$F$11*($H339-'01_Supuestos'!$F$9))-((('01_Supuestos'!C31*$I339)*'01_Supuestos'!$F$11*($H339-'01_Supuestos'!$F$9))*'01_Supuestos'!$F$12)-(('01_Supuestos'!C31*$I339)*'01_Supuestos'!$F$11*$K339)-(IF(('01_Supuestos'!C31*$I339)&gt;0,'01_Supuestos'!$F$15,0)))-((('01_Supuestos'!C31*$I339)*'01_Supuestos'!$F$11*($H339-'01_Supuestos'!$F$9))*'01_Supuestos'!$F$18)-($J339*'01_Supuestos'!C32)-(IF('01_Supuestos'!C30=MAX('01_Supuestos'!$C$30:$M$30),'01_Supuestos'!$F$19,0))-(MAX(0,(((('01_Supuestos'!C31*$I339)*'01_Supuestos'!$F$11*($H339-'01_Supuestos'!$F$9))-((('01_Supuestos'!C31*$I339)*'01_Supuestos'!$F$11*($H339-'01_Supuestos'!$F$9))*'01_Supuestos'!$F$12)-(('01_Supuestos'!C31*$I339)*'01_Supuestos'!$F$11*$K339)-(IF(('01_Supuestos'!C31*$I339)&gt;0,'01_Supuestos'!$F$15,0)))-($J339*'01_Supuestos'!C33)))*'01_Supuestos'!$F$16)</f>
        <v/>
      </c>
      <c r="U339" s="109">
        <f>((('01_Supuestos'!D31*$I339)*'01_Supuestos'!$F$11*($H339-'01_Supuestos'!$F$9))-((('01_Supuestos'!D31*$I339)*'01_Supuestos'!$F$11*($H339-'01_Supuestos'!$F$9))*'01_Supuestos'!$F$12)-(('01_Supuestos'!D31*$I339)*'01_Supuestos'!$F$11*$K339)-(IF(('01_Supuestos'!D31*$I339)&gt;0,'01_Supuestos'!$F$15,0)))-((('01_Supuestos'!D31*$I339)*'01_Supuestos'!$F$11*($H339-'01_Supuestos'!$F$9))*'01_Supuestos'!$F$18)-($J339*'01_Supuestos'!D32)-(IF('01_Supuestos'!D30=MAX('01_Supuestos'!$C$30:$M$30),'01_Supuestos'!$F$19,0))-(MAX(0,(((('01_Supuestos'!D31*$I339)*'01_Supuestos'!$F$11*($H339-'01_Supuestos'!$F$9))-((('01_Supuestos'!D31*$I339)*'01_Supuestos'!$F$11*($H339-'01_Supuestos'!$F$9))*'01_Supuestos'!$F$12)-(('01_Supuestos'!D31*$I339)*'01_Supuestos'!$F$11*$K339)-(IF(('01_Supuestos'!D31*$I339)&gt;0,'01_Supuestos'!$F$15,0)))-($J339*'01_Supuestos'!D33)))*'01_Supuestos'!$F$16)</f>
        <v/>
      </c>
      <c r="V339" s="109">
        <f>((('01_Supuestos'!E31*$I339)*'01_Supuestos'!$F$11*($H339-'01_Supuestos'!$F$9))-((('01_Supuestos'!E31*$I339)*'01_Supuestos'!$F$11*($H339-'01_Supuestos'!$F$9))*'01_Supuestos'!$F$12)-(('01_Supuestos'!E31*$I339)*'01_Supuestos'!$F$11*$K339)-(IF(('01_Supuestos'!E31*$I339)&gt;0,'01_Supuestos'!$F$15,0)))-((('01_Supuestos'!E31*$I339)*'01_Supuestos'!$F$11*($H339-'01_Supuestos'!$F$9))*'01_Supuestos'!$F$18)-($J339*'01_Supuestos'!E32)-(IF('01_Supuestos'!E30=MAX('01_Supuestos'!$C$30:$M$30),'01_Supuestos'!$F$19,0))-(MAX(0,(((('01_Supuestos'!E31*$I339)*'01_Supuestos'!$F$11*($H339-'01_Supuestos'!$F$9))-((('01_Supuestos'!E31*$I339)*'01_Supuestos'!$F$11*($H339-'01_Supuestos'!$F$9))*'01_Supuestos'!$F$12)-(('01_Supuestos'!E31*$I339)*'01_Supuestos'!$F$11*$K339)-(IF(('01_Supuestos'!E31*$I339)&gt;0,'01_Supuestos'!$F$15,0)))-($J339*'01_Supuestos'!E33)))*'01_Supuestos'!$F$16)</f>
        <v/>
      </c>
      <c r="W339" s="109">
        <f>((('01_Supuestos'!F31*$I339)*'01_Supuestos'!$F$11*($H339-'01_Supuestos'!$F$9))-((('01_Supuestos'!F31*$I339)*'01_Supuestos'!$F$11*($H339-'01_Supuestos'!$F$9))*'01_Supuestos'!$F$12)-(('01_Supuestos'!F31*$I339)*'01_Supuestos'!$F$11*$K339)-(IF(('01_Supuestos'!F31*$I339)&gt;0,'01_Supuestos'!$F$15,0)))-((('01_Supuestos'!F31*$I339)*'01_Supuestos'!$F$11*($H339-'01_Supuestos'!$F$9))*'01_Supuestos'!$F$18)-($J339*'01_Supuestos'!F32)-(IF('01_Supuestos'!F30=MAX('01_Supuestos'!$C$30:$M$30),'01_Supuestos'!$F$19,0))-(MAX(0,(((('01_Supuestos'!F31*$I339)*'01_Supuestos'!$F$11*($H339-'01_Supuestos'!$F$9))-((('01_Supuestos'!F31*$I339)*'01_Supuestos'!$F$11*($H339-'01_Supuestos'!$F$9))*'01_Supuestos'!$F$12)-(('01_Supuestos'!F31*$I339)*'01_Supuestos'!$F$11*$K339)-(IF(('01_Supuestos'!F31*$I339)&gt;0,'01_Supuestos'!$F$15,0)))-($J339*'01_Supuestos'!F33)))*'01_Supuestos'!$F$16)</f>
        <v/>
      </c>
      <c r="X339" s="109">
        <f>((('01_Supuestos'!G31*$I339)*'01_Supuestos'!$F$11*($H339-'01_Supuestos'!$F$9))-((('01_Supuestos'!G31*$I339)*'01_Supuestos'!$F$11*($H339-'01_Supuestos'!$F$9))*'01_Supuestos'!$F$12)-(('01_Supuestos'!G31*$I339)*'01_Supuestos'!$F$11*$K339)-(IF(('01_Supuestos'!G31*$I339)&gt;0,'01_Supuestos'!$F$15,0)))-((('01_Supuestos'!G31*$I339)*'01_Supuestos'!$F$11*($H339-'01_Supuestos'!$F$9))*'01_Supuestos'!$F$18)-($J339*'01_Supuestos'!G32)-(IF('01_Supuestos'!G30=MAX('01_Supuestos'!$C$30:$M$30),'01_Supuestos'!$F$19,0))-(MAX(0,(((('01_Supuestos'!G31*$I339)*'01_Supuestos'!$F$11*($H339-'01_Supuestos'!$F$9))-((('01_Supuestos'!G31*$I339)*'01_Supuestos'!$F$11*($H339-'01_Supuestos'!$F$9))*'01_Supuestos'!$F$12)-(('01_Supuestos'!G31*$I339)*'01_Supuestos'!$F$11*$K339)-(IF(('01_Supuestos'!G31*$I339)&gt;0,'01_Supuestos'!$F$15,0)))-($J339*'01_Supuestos'!G33)))*'01_Supuestos'!$F$16)</f>
        <v/>
      </c>
      <c r="Y339" s="109">
        <f>((('01_Supuestos'!H31*$I339)*'01_Supuestos'!$F$11*($H339-'01_Supuestos'!$F$9))-((('01_Supuestos'!H31*$I339)*'01_Supuestos'!$F$11*($H339-'01_Supuestos'!$F$9))*'01_Supuestos'!$F$12)-(('01_Supuestos'!H31*$I339)*'01_Supuestos'!$F$11*$K339)-(IF(('01_Supuestos'!H31*$I339)&gt;0,'01_Supuestos'!$F$15,0)))-((('01_Supuestos'!H31*$I339)*'01_Supuestos'!$F$11*($H339-'01_Supuestos'!$F$9))*'01_Supuestos'!$F$18)-($J339*'01_Supuestos'!H32)-(IF('01_Supuestos'!H30=MAX('01_Supuestos'!$C$30:$M$30),'01_Supuestos'!$F$19,0))-(MAX(0,(((('01_Supuestos'!H31*$I339)*'01_Supuestos'!$F$11*($H339-'01_Supuestos'!$F$9))-((('01_Supuestos'!H31*$I339)*'01_Supuestos'!$F$11*($H339-'01_Supuestos'!$F$9))*'01_Supuestos'!$F$12)-(('01_Supuestos'!H31*$I339)*'01_Supuestos'!$F$11*$K339)-(IF(('01_Supuestos'!H31*$I339)&gt;0,'01_Supuestos'!$F$15,0)))-($J339*'01_Supuestos'!H33)))*'01_Supuestos'!$F$16)</f>
        <v/>
      </c>
      <c r="Z339" s="109">
        <f>((('01_Supuestos'!I31*$I339)*'01_Supuestos'!$F$11*($H339-'01_Supuestos'!$F$9))-((('01_Supuestos'!I31*$I339)*'01_Supuestos'!$F$11*($H339-'01_Supuestos'!$F$9))*'01_Supuestos'!$F$12)-(('01_Supuestos'!I31*$I339)*'01_Supuestos'!$F$11*$K339)-(IF(('01_Supuestos'!I31*$I339)&gt;0,'01_Supuestos'!$F$15,0)))-((('01_Supuestos'!I31*$I339)*'01_Supuestos'!$F$11*($H339-'01_Supuestos'!$F$9))*'01_Supuestos'!$F$18)-($J339*'01_Supuestos'!I32)-(IF('01_Supuestos'!I30=MAX('01_Supuestos'!$C$30:$M$30),'01_Supuestos'!$F$19,0))-(MAX(0,(((('01_Supuestos'!I31*$I339)*'01_Supuestos'!$F$11*($H339-'01_Supuestos'!$F$9))-((('01_Supuestos'!I31*$I339)*'01_Supuestos'!$F$11*($H339-'01_Supuestos'!$F$9))*'01_Supuestos'!$F$12)-(('01_Supuestos'!I31*$I339)*'01_Supuestos'!$F$11*$K339)-(IF(('01_Supuestos'!I31*$I339)&gt;0,'01_Supuestos'!$F$15,0)))-($J339*'01_Supuestos'!I33)))*'01_Supuestos'!$F$16)</f>
        <v/>
      </c>
      <c r="AA339" s="109">
        <f>((('01_Supuestos'!J31*$I339)*'01_Supuestos'!$F$11*($H339-'01_Supuestos'!$F$9))-((('01_Supuestos'!J31*$I339)*'01_Supuestos'!$F$11*($H339-'01_Supuestos'!$F$9))*'01_Supuestos'!$F$12)-(('01_Supuestos'!J31*$I339)*'01_Supuestos'!$F$11*$K339)-(IF(('01_Supuestos'!J31*$I339)&gt;0,'01_Supuestos'!$F$15,0)))-((('01_Supuestos'!J31*$I339)*'01_Supuestos'!$F$11*($H339-'01_Supuestos'!$F$9))*'01_Supuestos'!$F$18)-($J339*'01_Supuestos'!J32)-(IF('01_Supuestos'!J30=MAX('01_Supuestos'!$C$30:$M$30),'01_Supuestos'!$F$19,0))-(MAX(0,(((('01_Supuestos'!J31*$I339)*'01_Supuestos'!$F$11*($H339-'01_Supuestos'!$F$9))-((('01_Supuestos'!J31*$I339)*'01_Supuestos'!$F$11*($H339-'01_Supuestos'!$F$9))*'01_Supuestos'!$F$12)-(('01_Supuestos'!J31*$I339)*'01_Supuestos'!$F$11*$K339)-(IF(('01_Supuestos'!J31*$I339)&gt;0,'01_Supuestos'!$F$15,0)))-($J339*'01_Supuestos'!J33)))*'01_Supuestos'!$F$16)</f>
        <v/>
      </c>
      <c r="AB339" s="109">
        <f>((('01_Supuestos'!K31*$I339)*'01_Supuestos'!$F$11*($H339-'01_Supuestos'!$F$9))-((('01_Supuestos'!K31*$I339)*'01_Supuestos'!$F$11*($H339-'01_Supuestos'!$F$9))*'01_Supuestos'!$F$12)-(('01_Supuestos'!K31*$I339)*'01_Supuestos'!$F$11*$K339)-(IF(('01_Supuestos'!K31*$I339)&gt;0,'01_Supuestos'!$F$15,0)))-((('01_Supuestos'!K31*$I339)*'01_Supuestos'!$F$11*($H339-'01_Supuestos'!$F$9))*'01_Supuestos'!$F$18)-($J339*'01_Supuestos'!K32)-(IF('01_Supuestos'!K30=MAX('01_Supuestos'!$C$30:$M$30),'01_Supuestos'!$F$19,0))-(MAX(0,(((('01_Supuestos'!K31*$I339)*'01_Supuestos'!$F$11*($H339-'01_Supuestos'!$F$9))-((('01_Supuestos'!K31*$I339)*'01_Supuestos'!$F$11*($H339-'01_Supuestos'!$F$9))*'01_Supuestos'!$F$12)-(('01_Supuestos'!K31*$I339)*'01_Supuestos'!$F$11*$K339)-(IF(('01_Supuestos'!K31*$I339)&gt;0,'01_Supuestos'!$F$15,0)))-($J339*'01_Supuestos'!K33)))*'01_Supuestos'!$F$16)</f>
        <v/>
      </c>
      <c r="AC339" s="109">
        <f>((('01_Supuestos'!L31*$I339)*'01_Supuestos'!$F$11*($H339-'01_Supuestos'!$F$9))-((('01_Supuestos'!L31*$I339)*'01_Supuestos'!$F$11*($H339-'01_Supuestos'!$F$9))*'01_Supuestos'!$F$12)-(('01_Supuestos'!L31*$I339)*'01_Supuestos'!$F$11*$K339)-(IF(('01_Supuestos'!L31*$I339)&gt;0,'01_Supuestos'!$F$15,0)))-((('01_Supuestos'!L31*$I339)*'01_Supuestos'!$F$11*($H339-'01_Supuestos'!$F$9))*'01_Supuestos'!$F$18)-($J339*'01_Supuestos'!L32)-(IF('01_Supuestos'!L30=MAX('01_Supuestos'!$C$30:$M$30),'01_Supuestos'!$F$19,0))-(MAX(0,(((('01_Supuestos'!L31*$I339)*'01_Supuestos'!$F$11*($H339-'01_Supuestos'!$F$9))-((('01_Supuestos'!L31*$I339)*'01_Supuestos'!$F$11*($H339-'01_Supuestos'!$F$9))*'01_Supuestos'!$F$12)-(('01_Supuestos'!L31*$I339)*'01_Supuestos'!$F$11*$K339)-(IF(('01_Supuestos'!L31*$I339)&gt;0,'01_Supuestos'!$F$15,0)))-($J339*'01_Supuestos'!L33)))*'01_Supuestos'!$F$16)</f>
        <v/>
      </c>
      <c r="AD339" s="109">
        <f>((('01_Supuestos'!M31*$I339)*'01_Supuestos'!$F$11*($H339-'01_Supuestos'!$F$9))-((('01_Supuestos'!M31*$I339)*'01_Supuestos'!$F$11*($H339-'01_Supuestos'!$F$9))*'01_Supuestos'!$F$12)-(('01_Supuestos'!M31*$I339)*'01_Supuestos'!$F$11*$K339)-(IF(('01_Supuestos'!M31*$I339)&gt;0,'01_Supuestos'!$F$15,0)))-((('01_Supuestos'!M31*$I339)*'01_Supuestos'!$F$11*($H339-'01_Supuestos'!$F$9))*'01_Supuestos'!$F$18)-($J339*'01_Supuestos'!M32)-(IF('01_Supuestos'!M30=MAX('01_Supuestos'!$C$30:$M$30),'01_Supuestos'!$F$19,0))-(MAX(0,(((('01_Supuestos'!M31*$I339)*'01_Supuestos'!$F$11*($H339-'01_Supuestos'!$F$9))-((('01_Supuestos'!M31*$I339)*'01_Supuestos'!$F$11*($H339-'01_Supuestos'!$F$9))*'01_Supuestos'!$F$12)-(('01_Supuestos'!M31*$I339)*'01_Supuestos'!$F$11*$K339)-(IF(('01_Supuestos'!M31*$I339)&gt;0,'01_Supuestos'!$F$15,0)))-($J339*'01_Supuestos'!M33)))*'01_Supuestos'!$F$16)</f>
        <v/>
      </c>
      <c r="AE339" s="109">
        <f>0</f>
        <v/>
      </c>
      <c r="AF339" s="109">
        <f>IF(S339&gt;R339,"Appraisal+Decision",IF(S339&lt;R339,"Develop Now","Indiferente"))</f>
        <v/>
      </c>
    </row>
    <row r="340">
      <c r="A340" t="n">
        <v>310</v>
      </c>
      <c r="B340" s="53">
        <f>RAND()</f>
        <v/>
      </c>
      <c r="C340" s="53">
        <f>RAND()</f>
        <v/>
      </c>
      <c r="D340" s="53">
        <f>RAND()</f>
        <v/>
      </c>
      <c r="E340" s="53">
        <f>RAND()</f>
        <v/>
      </c>
      <c r="F340" s="53">
        <f>RAND()</f>
        <v/>
      </c>
      <c r="G340" s="53">
        <f>RAND()</f>
        <v/>
      </c>
      <c r="H340" s="109">
        <f>IF(B340&lt;($B$11-$B$10)/($B$12-$B$10), $B$10+SQRT(B340*($B$11-$B$10)*($B$12-$B$10)), $B$12-SQRT((1-B340)*($B$12-$B$11)*($B$12-$B$10)))</f>
        <v/>
      </c>
      <c r="I340" s="53">
        <f>MAX(0.1,NORMINV(C340,$B$13,$B$14))</f>
        <v/>
      </c>
      <c r="J340" s="109">
        <f>'01_Supuestos'!$F$13*MAX(0.65,NORMINV(D340,1,$B$15))</f>
        <v/>
      </c>
      <c r="K340" s="109">
        <f>'01_Supuestos'!$F$14*MAX(0.6,NORMINV(E340,1,$B$16))</f>
        <v/>
      </c>
      <c r="L340" s="109">
        <f>--(F340&lt;=$B$5)</f>
        <v/>
      </c>
      <c r="M340" s="109">
        <f>IF(L340=1, IF(G340&lt;=$B$6, "+", "-"), IF(G340&lt;=(1-$B$7), "+", "-"))</f>
        <v/>
      </c>
      <c r="N340" s="110">
        <f>IF(M340="+",'05_Bayes_Arbol'!$B$16,'05_Bayes_Arbol'!$B$17)</f>
        <v/>
      </c>
      <c r="O340" s="109">
        <f>SUMPRODUCT(T340:AD340,'01_Supuestos'!$C$34:$M$34)</f>
        <v/>
      </c>
      <c r="P340" s="109">
        <f>N340*O340 + (1-N340)*$B$9</f>
        <v/>
      </c>
      <c r="Q340" s="109">
        <f>--(P340&gt;0)</f>
        <v/>
      </c>
      <c r="R340" s="109">
        <f>IF(L340=1,O340,$B$9)</f>
        <v/>
      </c>
      <c r="S340" s="109">
        <f>-$B$8 + IF(Q340=1, IF(L340=1,O340,$B$9), 0)</f>
        <v/>
      </c>
      <c r="T340" s="109">
        <f>((('01_Supuestos'!C31*$I340)*'01_Supuestos'!$F$11*($H340-'01_Supuestos'!$F$9))-((('01_Supuestos'!C31*$I340)*'01_Supuestos'!$F$11*($H340-'01_Supuestos'!$F$9))*'01_Supuestos'!$F$12)-(('01_Supuestos'!C31*$I340)*'01_Supuestos'!$F$11*$K340)-(IF(('01_Supuestos'!C31*$I340)&gt;0,'01_Supuestos'!$F$15,0)))-((('01_Supuestos'!C31*$I340)*'01_Supuestos'!$F$11*($H340-'01_Supuestos'!$F$9))*'01_Supuestos'!$F$18)-($J340*'01_Supuestos'!C32)-(IF('01_Supuestos'!C30=MAX('01_Supuestos'!$C$30:$M$30),'01_Supuestos'!$F$19,0))-(MAX(0,(((('01_Supuestos'!C31*$I340)*'01_Supuestos'!$F$11*($H340-'01_Supuestos'!$F$9))-((('01_Supuestos'!C31*$I340)*'01_Supuestos'!$F$11*($H340-'01_Supuestos'!$F$9))*'01_Supuestos'!$F$12)-(('01_Supuestos'!C31*$I340)*'01_Supuestos'!$F$11*$K340)-(IF(('01_Supuestos'!C31*$I340)&gt;0,'01_Supuestos'!$F$15,0)))-($J340*'01_Supuestos'!C33)))*'01_Supuestos'!$F$16)</f>
        <v/>
      </c>
      <c r="U340" s="109">
        <f>((('01_Supuestos'!D31*$I340)*'01_Supuestos'!$F$11*($H340-'01_Supuestos'!$F$9))-((('01_Supuestos'!D31*$I340)*'01_Supuestos'!$F$11*($H340-'01_Supuestos'!$F$9))*'01_Supuestos'!$F$12)-(('01_Supuestos'!D31*$I340)*'01_Supuestos'!$F$11*$K340)-(IF(('01_Supuestos'!D31*$I340)&gt;0,'01_Supuestos'!$F$15,0)))-((('01_Supuestos'!D31*$I340)*'01_Supuestos'!$F$11*($H340-'01_Supuestos'!$F$9))*'01_Supuestos'!$F$18)-($J340*'01_Supuestos'!D32)-(IF('01_Supuestos'!D30=MAX('01_Supuestos'!$C$30:$M$30),'01_Supuestos'!$F$19,0))-(MAX(0,(((('01_Supuestos'!D31*$I340)*'01_Supuestos'!$F$11*($H340-'01_Supuestos'!$F$9))-((('01_Supuestos'!D31*$I340)*'01_Supuestos'!$F$11*($H340-'01_Supuestos'!$F$9))*'01_Supuestos'!$F$12)-(('01_Supuestos'!D31*$I340)*'01_Supuestos'!$F$11*$K340)-(IF(('01_Supuestos'!D31*$I340)&gt;0,'01_Supuestos'!$F$15,0)))-($J340*'01_Supuestos'!D33)))*'01_Supuestos'!$F$16)</f>
        <v/>
      </c>
      <c r="V340" s="109">
        <f>((('01_Supuestos'!E31*$I340)*'01_Supuestos'!$F$11*($H340-'01_Supuestos'!$F$9))-((('01_Supuestos'!E31*$I340)*'01_Supuestos'!$F$11*($H340-'01_Supuestos'!$F$9))*'01_Supuestos'!$F$12)-(('01_Supuestos'!E31*$I340)*'01_Supuestos'!$F$11*$K340)-(IF(('01_Supuestos'!E31*$I340)&gt;0,'01_Supuestos'!$F$15,0)))-((('01_Supuestos'!E31*$I340)*'01_Supuestos'!$F$11*($H340-'01_Supuestos'!$F$9))*'01_Supuestos'!$F$18)-($J340*'01_Supuestos'!E32)-(IF('01_Supuestos'!E30=MAX('01_Supuestos'!$C$30:$M$30),'01_Supuestos'!$F$19,0))-(MAX(0,(((('01_Supuestos'!E31*$I340)*'01_Supuestos'!$F$11*($H340-'01_Supuestos'!$F$9))-((('01_Supuestos'!E31*$I340)*'01_Supuestos'!$F$11*($H340-'01_Supuestos'!$F$9))*'01_Supuestos'!$F$12)-(('01_Supuestos'!E31*$I340)*'01_Supuestos'!$F$11*$K340)-(IF(('01_Supuestos'!E31*$I340)&gt;0,'01_Supuestos'!$F$15,0)))-($J340*'01_Supuestos'!E33)))*'01_Supuestos'!$F$16)</f>
        <v/>
      </c>
      <c r="W340" s="109">
        <f>((('01_Supuestos'!F31*$I340)*'01_Supuestos'!$F$11*($H340-'01_Supuestos'!$F$9))-((('01_Supuestos'!F31*$I340)*'01_Supuestos'!$F$11*($H340-'01_Supuestos'!$F$9))*'01_Supuestos'!$F$12)-(('01_Supuestos'!F31*$I340)*'01_Supuestos'!$F$11*$K340)-(IF(('01_Supuestos'!F31*$I340)&gt;0,'01_Supuestos'!$F$15,0)))-((('01_Supuestos'!F31*$I340)*'01_Supuestos'!$F$11*($H340-'01_Supuestos'!$F$9))*'01_Supuestos'!$F$18)-($J340*'01_Supuestos'!F32)-(IF('01_Supuestos'!F30=MAX('01_Supuestos'!$C$30:$M$30),'01_Supuestos'!$F$19,0))-(MAX(0,(((('01_Supuestos'!F31*$I340)*'01_Supuestos'!$F$11*($H340-'01_Supuestos'!$F$9))-((('01_Supuestos'!F31*$I340)*'01_Supuestos'!$F$11*($H340-'01_Supuestos'!$F$9))*'01_Supuestos'!$F$12)-(('01_Supuestos'!F31*$I340)*'01_Supuestos'!$F$11*$K340)-(IF(('01_Supuestos'!F31*$I340)&gt;0,'01_Supuestos'!$F$15,0)))-($J340*'01_Supuestos'!F33)))*'01_Supuestos'!$F$16)</f>
        <v/>
      </c>
      <c r="X340" s="109">
        <f>((('01_Supuestos'!G31*$I340)*'01_Supuestos'!$F$11*($H340-'01_Supuestos'!$F$9))-((('01_Supuestos'!G31*$I340)*'01_Supuestos'!$F$11*($H340-'01_Supuestos'!$F$9))*'01_Supuestos'!$F$12)-(('01_Supuestos'!G31*$I340)*'01_Supuestos'!$F$11*$K340)-(IF(('01_Supuestos'!G31*$I340)&gt;0,'01_Supuestos'!$F$15,0)))-((('01_Supuestos'!G31*$I340)*'01_Supuestos'!$F$11*($H340-'01_Supuestos'!$F$9))*'01_Supuestos'!$F$18)-($J340*'01_Supuestos'!G32)-(IF('01_Supuestos'!G30=MAX('01_Supuestos'!$C$30:$M$30),'01_Supuestos'!$F$19,0))-(MAX(0,(((('01_Supuestos'!G31*$I340)*'01_Supuestos'!$F$11*($H340-'01_Supuestos'!$F$9))-((('01_Supuestos'!G31*$I340)*'01_Supuestos'!$F$11*($H340-'01_Supuestos'!$F$9))*'01_Supuestos'!$F$12)-(('01_Supuestos'!G31*$I340)*'01_Supuestos'!$F$11*$K340)-(IF(('01_Supuestos'!G31*$I340)&gt;0,'01_Supuestos'!$F$15,0)))-($J340*'01_Supuestos'!G33)))*'01_Supuestos'!$F$16)</f>
        <v/>
      </c>
      <c r="Y340" s="109">
        <f>((('01_Supuestos'!H31*$I340)*'01_Supuestos'!$F$11*($H340-'01_Supuestos'!$F$9))-((('01_Supuestos'!H31*$I340)*'01_Supuestos'!$F$11*($H340-'01_Supuestos'!$F$9))*'01_Supuestos'!$F$12)-(('01_Supuestos'!H31*$I340)*'01_Supuestos'!$F$11*$K340)-(IF(('01_Supuestos'!H31*$I340)&gt;0,'01_Supuestos'!$F$15,0)))-((('01_Supuestos'!H31*$I340)*'01_Supuestos'!$F$11*($H340-'01_Supuestos'!$F$9))*'01_Supuestos'!$F$18)-($J340*'01_Supuestos'!H32)-(IF('01_Supuestos'!H30=MAX('01_Supuestos'!$C$30:$M$30),'01_Supuestos'!$F$19,0))-(MAX(0,(((('01_Supuestos'!H31*$I340)*'01_Supuestos'!$F$11*($H340-'01_Supuestos'!$F$9))-((('01_Supuestos'!H31*$I340)*'01_Supuestos'!$F$11*($H340-'01_Supuestos'!$F$9))*'01_Supuestos'!$F$12)-(('01_Supuestos'!H31*$I340)*'01_Supuestos'!$F$11*$K340)-(IF(('01_Supuestos'!H31*$I340)&gt;0,'01_Supuestos'!$F$15,0)))-($J340*'01_Supuestos'!H33)))*'01_Supuestos'!$F$16)</f>
        <v/>
      </c>
      <c r="Z340" s="109">
        <f>((('01_Supuestos'!I31*$I340)*'01_Supuestos'!$F$11*($H340-'01_Supuestos'!$F$9))-((('01_Supuestos'!I31*$I340)*'01_Supuestos'!$F$11*($H340-'01_Supuestos'!$F$9))*'01_Supuestos'!$F$12)-(('01_Supuestos'!I31*$I340)*'01_Supuestos'!$F$11*$K340)-(IF(('01_Supuestos'!I31*$I340)&gt;0,'01_Supuestos'!$F$15,0)))-((('01_Supuestos'!I31*$I340)*'01_Supuestos'!$F$11*($H340-'01_Supuestos'!$F$9))*'01_Supuestos'!$F$18)-($J340*'01_Supuestos'!I32)-(IF('01_Supuestos'!I30=MAX('01_Supuestos'!$C$30:$M$30),'01_Supuestos'!$F$19,0))-(MAX(0,(((('01_Supuestos'!I31*$I340)*'01_Supuestos'!$F$11*($H340-'01_Supuestos'!$F$9))-((('01_Supuestos'!I31*$I340)*'01_Supuestos'!$F$11*($H340-'01_Supuestos'!$F$9))*'01_Supuestos'!$F$12)-(('01_Supuestos'!I31*$I340)*'01_Supuestos'!$F$11*$K340)-(IF(('01_Supuestos'!I31*$I340)&gt;0,'01_Supuestos'!$F$15,0)))-($J340*'01_Supuestos'!I33)))*'01_Supuestos'!$F$16)</f>
        <v/>
      </c>
      <c r="AA340" s="109">
        <f>((('01_Supuestos'!J31*$I340)*'01_Supuestos'!$F$11*($H340-'01_Supuestos'!$F$9))-((('01_Supuestos'!J31*$I340)*'01_Supuestos'!$F$11*($H340-'01_Supuestos'!$F$9))*'01_Supuestos'!$F$12)-(('01_Supuestos'!J31*$I340)*'01_Supuestos'!$F$11*$K340)-(IF(('01_Supuestos'!J31*$I340)&gt;0,'01_Supuestos'!$F$15,0)))-((('01_Supuestos'!J31*$I340)*'01_Supuestos'!$F$11*($H340-'01_Supuestos'!$F$9))*'01_Supuestos'!$F$18)-($J340*'01_Supuestos'!J32)-(IF('01_Supuestos'!J30=MAX('01_Supuestos'!$C$30:$M$30),'01_Supuestos'!$F$19,0))-(MAX(0,(((('01_Supuestos'!J31*$I340)*'01_Supuestos'!$F$11*($H340-'01_Supuestos'!$F$9))-((('01_Supuestos'!J31*$I340)*'01_Supuestos'!$F$11*($H340-'01_Supuestos'!$F$9))*'01_Supuestos'!$F$12)-(('01_Supuestos'!J31*$I340)*'01_Supuestos'!$F$11*$K340)-(IF(('01_Supuestos'!J31*$I340)&gt;0,'01_Supuestos'!$F$15,0)))-($J340*'01_Supuestos'!J33)))*'01_Supuestos'!$F$16)</f>
        <v/>
      </c>
      <c r="AB340" s="109">
        <f>((('01_Supuestos'!K31*$I340)*'01_Supuestos'!$F$11*($H340-'01_Supuestos'!$F$9))-((('01_Supuestos'!K31*$I340)*'01_Supuestos'!$F$11*($H340-'01_Supuestos'!$F$9))*'01_Supuestos'!$F$12)-(('01_Supuestos'!K31*$I340)*'01_Supuestos'!$F$11*$K340)-(IF(('01_Supuestos'!K31*$I340)&gt;0,'01_Supuestos'!$F$15,0)))-((('01_Supuestos'!K31*$I340)*'01_Supuestos'!$F$11*($H340-'01_Supuestos'!$F$9))*'01_Supuestos'!$F$18)-($J340*'01_Supuestos'!K32)-(IF('01_Supuestos'!K30=MAX('01_Supuestos'!$C$30:$M$30),'01_Supuestos'!$F$19,0))-(MAX(0,(((('01_Supuestos'!K31*$I340)*'01_Supuestos'!$F$11*($H340-'01_Supuestos'!$F$9))-((('01_Supuestos'!K31*$I340)*'01_Supuestos'!$F$11*($H340-'01_Supuestos'!$F$9))*'01_Supuestos'!$F$12)-(('01_Supuestos'!K31*$I340)*'01_Supuestos'!$F$11*$K340)-(IF(('01_Supuestos'!K31*$I340)&gt;0,'01_Supuestos'!$F$15,0)))-($J340*'01_Supuestos'!K33)))*'01_Supuestos'!$F$16)</f>
        <v/>
      </c>
      <c r="AC340" s="109">
        <f>((('01_Supuestos'!L31*$I340)*'01_Supuestos'!$F$11*($H340-'01_Supuestos'!$F$9))-((('01_Supuestos'!L31*$I340)*'01_Supuestos'!$F$11*($H340-'01_Supuestos'!$F$9))*'01_Supuestos'!$F$12)-(('01_Supuestos'!L31*$I340)*'01_Supuestos'!$F$11*$K340)-(IF(('01_Supuestos'!L31*$I340)&gt;0,'01_Supuestos'!$F$15,0)))-((('01_Supuestos'!L31*$I340)*'01_Supuestos'!$F$11*($H340-'01_Supuestos'!$F$9))*'01_Supuestos'!$F$18)-($J340*'01_Supuestos'!L32)-(IF('01_Supuestos'!L30=MAX('01_Supuestos'!$C$30:$M$30),'01_Supuestos'!$F$19,0))-(MAX(0,(((('01_Supuestos'!L31*$I340)*'01_Supuestos'!$F$11*($H340-'01_Supuestos'!$F$9))-((('01_Supuestos'!L31*$I340)*'01_Supuestos'!$F$11*($H340-'01_Supuestos'!$F$9))*'01_Supuestos'!$F$12)-(('01_Supuestos'!L31*$I340)*'01_Supuestos'!$F$11*$K340)-(IF(('01_Supuestos'!L31*$I340)&gt;0,'01_Supuestos'!$F$15,0)))-($J340*'01_Supuestos'!L33)))*'01_Supuestos'!$F$16)</f>
        <v/>
      </c>
      <c r="AD340" s="109">
        <f>((('01_Supuestos'!M31*$I340)*'01_Supuestos'!$F$11*($H340-'01_Supuestos'!$F$9))-((('01_Supuestos'!M31*$I340)*'01_Supuestos'!$F$11*($H340-'01_Supuestos'!$F$9))*'01_Supuestos'!$F$12)-(('01_Supuestos'!M31*$I340)*'01_Supuestos'!$F$11*$K340)-(IF(('01_Supuestos'!M31*$I340)&gt;0,'01_Supuestos'!$F$15,0)))-((('01_Supuestos'!M31*$I340)*'01_Supuestos'!$F$11*($H340-'01_Supuestos'!$F$9))*'01_Supuestos'!$F$18)-($J340*'01_Supuestos'!M32)-(IF('01_Supuestos'!M30=MAX('01_Supuestos'!$C$30:$M$30),'01_Supuestos'!$F$19,0))-(MAX(0,(((('01_Supuestos'!M31*$I340)*'01_Supuestos'!$F$11*($H340-'01_Supuestos'!$F$9))-((('01_Supuestos'!M31*$I340)*'01_Supuestos'!$F$11*($H340-'01_Supuestos'!$F$9))*'01_Supuestos'!$F$12)-(('01_Supuestos'!M31*$I340)*'01_Supuestos'!$F$11*$K340)-(IF(('01_Supuestos'!M31*$I340)&gt;0,'01_Supuestos'!$F$15,0)))-($J340*'01_Supuestos'!M33)))*'01_Supuestos'!$F$16)</f>
        <v/>
      </c>
      <c r="AE340" s="109">
        <f>0</f>
        <v/>
      </c>
      <c r="AF340" s="109">
        <f>IF(S340&gt;R340,"Appraisal+Decision",IF(S340&lt;R340,"Develop Now","Indiferente"))</f>
        <v/>
      </c>
    </row>
    <row r="341">
      <c r="A341" t="n">
        <v>311</v>
      </c>
      <c r="B341" s="53">
        <f>RAND()</f>
        <v/>
      </c>
      <c r="C341" s="53">
        <f>RAND()</f>
        <v/>
      </c>
      <c r="D341" s="53">
        <f>RAND()</f>
        <v/>
      </c>
      <c r="E341" s="53">
        <f>RAND()</f>
        <v/>
      </c>
      <c r="F341" s="53">
        <f>RAND()</f>
        <v/>
      </c>
      <c r="G341" s="53">
        <f>RAND()</f>
        <v/>
      </c>
      <c r="H341" s="109">
        <f>IF(B341&lt;($B$11-$B$10)/($B$12-$B$10), $B$10+SQRT(B341*($B$11-$B$10)*($B$12-$B$10)), $B$12-SQRT((1-B341)*($B$12-$B$11)*($B$12-$B$10)))</f>
        <v/>
      </c>
      <c r="I341" s="53">
        <f>MAX(0.1,NORMINV(C341,$B$13,$B$14))</f>
        <v/>
      </c>
      <c r="J341" s="109">
        <f>'01_Supuestos'!$F$13*MAX(0.65,NORMINV(D341,1,$B$15))</f>
        <v/>
      </c>
      <c r="K341" s="109">
        <f>'01_Supuestos'!$F$14*MAX(0.6,NORMINV(E341,1,$B$16))</f>
        <v/>
      </c>
      <c r="L341" s="109">
        <f>--(F341&lt;=$B$5)</f>
        <v/>
      </c>
      <c r="M341" s="109">
        <f>IF(L341=1, IF(G341&lt;=$B$6, "+", "-"), IF(G341&lt;=(1-$B$7), "+", "-"))</f>
        <v/>
      </c>
      <c r="N341" s="110">
        <f>IF(M341="+",'05_Bayes_Arbol'!$B$16,'05_Bayes_Arbol'!$B$17)</f>
        <v/>
      </c>
      <c r="O341" s="109">
        <f>SUMPRODUCT(T341:AD341,'01_Supuestos'!$C$34:$M$34)</f>
        <v/>
      </c>
      <c r="P341" s="109">
        <f>N341*O341 + (1-N341)*$B$9</f>
        <v/>
      </c>
      <c r="Q341" s="109">
        <f>--(P341&gt;0)</f>
        <v/>
      </c>
      <c r="R341" s="109">
        <f>IF(L341=1,O341,$B$9)</f>
        <v/>
      </c>
      <c r="S341" s="109">
        <f>-$B$8 + IF(Q341=1, IF(L341=1,O341,$B$9), 0)</f>
        <v/>
      </c>
      <c r="T341" s="109">
        <f>((('01_Supuestos'!C31*$I341)*'01_Supuestos'!$F$11*($H341-'01_Supuestos'!$F$9))-((('01_Supuestos'!C31*$I341)*'01_Supuestos'!$F$11*($H341-'01_Supuestos'!$F$9))*'01_Supuestos'!$F$12)-(('01_Supuestos'!C31*$I341)*'01_Supuestos'!$F$11*$K341)-(IF(('01_Supuestos'!C31*$I341)&gt;0,'01_Supuestos'!$F$15,0)))-((('01_Supuestos'!C31*$I341)*'01_Supuestos'!$F$11*($H341-'01_Supuestos'!$F$9))*'01_Supuestos'!$F$18)-($J341*'01_Supuestos'!C32)-(IF('01_Supuestos'!C30=MAX('01_Supuestos'!$C$30:$M$30),'01_Supuestos'!$F$19,0))-(MAX(0,(((('01_Supuestos'!C31*$I341)*'01_Supuestos'!$F$11*($H341-'01_Supuestos'!$F$9))-((('01_Supuestos'!C31*$I341)*'01_Supuestos'!$F$11*($H341-'01_Supuestos'!$F$9))*'01_Supuestos'!$F$12)-(('01_Supuestos'!C31*$I341)*'01_Supuestos'!$F$11*$K341)-(IF(('01_Supuestos'!C31*$I341)&gt;0,'01_Supuestos'!$F$15,0)))-($J341*'01_Supuestos'!C33)))*'01_Supuestos'!$F$16)</f>
        <v/>
      </c>
      <c r="U341" s="109">
        <f>((('01_Supuestos'!D31*$I341)*'01_Supuestos'!$F$11*($H341-'01_Supuestos'!$F$9))-((('01_Supuestos'!D31*$I341)*'01_Supuestos'!$F$11*($H341-'01_Supuestos'!$F$9))*'01_Supuestos'!$F$12)-(('01_Supuestos'!D31*$I341)*'01_Supuestos'!$F$11*$K341)-(IF(('01_Supuestos'!D31*$I341)&gt;0,'01_Supuestos'!$F$15,0)))-((('01_Supuestos'!D31*$I341)*'01_Supuestos'!$F$11*($H341-'01_Supuestos'!$F$9))*'01_Supuestos'!$F$18)-($J341*'01_Supuestos'!D32)-(IF('01_Supuestos'!D30=MAX('01_Supuestos'!$C$30:$M$30),'01_Supuestos'!$F$19,0))-(MAX(0,(((('01_Supuestos'!D31*$I341)*'01_Supuestos'!$F$11*($H341-'01_Supuestos'!$F$9))-((('01_Supuestos'!D31*$I341)*'01_Supuestos'!$F$11*($H341-'01_Supuestos'!$F$9))*'01_Supuestos'!$F$12)-(('01_Supuestos'!D31*$I341)*'01_Supuestos'!$F$11*$K341)-(IF(('01_Supuestos'!D31*$I341)&gt;0,'01_Supuestos'!$F$15,0)))-($J341*'01_Supuestos'!D33)))*'01_Supuestos'!$F$16)</f>
        <v/>
      </c>
      <c r="V341" s="109">
        <f>((('01_Supuestos'!E31*$I341)*'01_Supuestos'!$F$11*($H341-'01_Supuestos'!$F$9))-((('01_Supuestos'!E31*$I341)*'01_Supuestos'!$F$11*($H341-'01_Supuestos'!$F$9))*'01_Supuestos'!$F$12)-(('01_Supuestos'!E31*$I341)*'01_Supuestos'!$F$11*$K341)-(IF(('01_Supuestos'!E31*$I341)&gt;0,'01_Supuestos'!$F$15,0)))-((('01_Supuestos'!E31*$I341)*'01_Supuestos'!$F$11*($H341-'01_Supuestos'!$F$9))*'01_Supuestos'!$F$18)-($J341*'01_Supuestos'!E32)-(IF('01_Supuestos'!E30=MAX('01_Supuestos'!$C$30:$M$30),'01_Supuestos'!$F$19,0))-(MAX(0,(((('01_Supuestos'!E31*$I341)*'01_Supuestos'!$F$11*($H341-'01_Supuestos'!$F$9))-((('01_Supuestos'!E31*$I341)*'01_Supuestos'!$F$11*($H341-'01_Supuestos'!$F$9))*'01_Supuestos'!$F$12)-(('01_Supuestos'!E31*$I341)*'01_Supuestos'!$F$11*$K341)-(IF(('01_Supuestos'!E31*$I341)&gt;0,'01_Supuestos'!$F$15,0)))-($J341*'01_Supuestos'!E33)))*'01_Supuestos'!$F$16)</f>
        <v/>
      </c>
      <c r="W341" s="109">
        <f>((('01_Supuestos'!F31*$I341)*'01_Supuestos'!$F$11*($H341-'01_Supuestos'!$F$9))-((('01_Supuestos'!F31*$I341)*'01_Supuestos'!$F$11*($H341-'01_Supuestos'!$F$9))*'01_Supuestos'!$F$12)-(('01_Supuestos'!F31*$I341)*'01_Supuestos'!$F$11*$K341)-(IF(('01_Supuestos'!F31*$I341)&gt;0,'01_Supuestos'!$F$15,0)))-((('01_Supuestos'!F31*$I341)*'01_Supuestos'!$F$11*($H341-'01_Supuestos'!$F$9))*'01_Supuestos'!$F$18)-($J341*'01_Supuestos'!F32)-(IF('01_Supuestos'!F30=MAX('01_Supuestos'!$C$30:$M$30),'01_Supuestos'!$F$19,0))-(MAX(0,(((('01_Supuestos'!F31*$I341)*'01_Supuestos'!$F$11*($H341-'01_Supuestos'!$F$9))-((('01_Supuestos'!F31*$I341)*'01_Supuestos'!$F$11*($H341-'01_Supuestos'!$F$9))*'01_Supuestos'!$F$12)-(('01_Supuestos'!F31*$I341)*'01_Supuestos'!$F$11*$K341)-(IF(('01_Supuestos'!F31*$I341)&gt;0,'01_Supuestos'!$F$15,0)))-($J341*'01_Supuestos'!F33)))*'01_Supuestos'!$F$16)</f>
        <v/>
      </c>
      <c r="X341" s="109">
        <f>((('01_Supuestos'!G31*$I341)*'01_Supuestos'!$F$11*($H341-'01_Supuestos'!$F$9))-((('01_Supuestos'!G31*$I341)*'01_Supuestos'!$F$11*($H341-'01_Supuestos'!$F$9))*'01_Supuestos'!$F$12)-(('01_Supuestos'!G31*$I341)*'01_Supuestos'!$F$11*$K341)-(IF(('01_Supuestos'!G31*$I341)&gt;0,'01_Supuestos'!$F$15,0)))-((('01_Supuestos'!G31*$I341)*'01_Supuestos'!$F$11*($H341-'01_Supuestos'!$F$9))*'01_Supuestos'!$F$18)-($J341*'01_Supuestos'!G32)-(IF('01_Supuestos'!G30=MAX('01_Supuestos'!$C$30:$M$30),'01_Supuestos'!$F$19,0))-(MAX(0,(((('01_Supuestos'!G31*$I341)*'01_Supuestos'!$F$11*($H341-'01_Supuestos'!$F$9))-((('01_Supuestos'!G31*$I341)*'01_Supuestos'!$F$11*($H341-'01_Supuestos'!$F$9))*'01_Supuestos'!$F$12)-(('01_Supuestos'!G31*$I341)*'01_Supuestos'!$F$11*$K341)-(IF(('01_Supuestos'!G31*$I341)&gt;0,'01_Supuestos'!$F$15,0)))-($J341*'01_Supuestos'!G33)))*'01_Supuestos'!$F$16)</f>
        <v/>
      </c>
      <c r="Y341" s="109">
        <f>((('01_Supuestos'!H31*$I341)*'01_Supuestos'!$F$11*($H341-'01_Supuestos'!$F$9))-((('01_Supuestos'!H31*$I341)*'01_Supuestos'!$F$11*($H341-'01_Supuestos'!$F$9))*'01_Supuestos'!$F$12)-(('01_Supuestos'!H31*$I341)*'01_Supuestos'!$F$11*$K341)-(IF(('01_Supuestos'!H31*$I341)&gt;0,'01_Supuestos'!$F$15,0)))-((('01_Supuestos'!H31*$I341)*'01_Supuestos'!$F$11*($H341-'01_Supuestos'!$F$9))*'01_Supuestos'!$F$18)-($J341*'01_Supuestos'!H32)-(IF('01_Supuestos'!H30=MAX('01_Supuestos'!$C$30:$M$30),'01_Supuestos'!$F$19,0))-(MAX(0,(((('01_Supuestos'!H31*$I341)*'01_Supuestos'!$F$11*($H341-'01_Supuestos'!$F$9))-((('01_Supuestos'!H31*$I341)*'01_Supuestos'!$F$11*($H341-'01_Supuestos'!$F$9))*'01_Supuestos'!$F$12)-(('01_Supuestos'!H31*$I341)*'01_Supuestos'!$F$11*$K341)-(IF(('01_Supuestos'!H31*$I341)&gt;0,'01_Supuestos'!$F$15,0)))-($J341*'01_Supuestos'!H33)))*'01_Supuestos'!$F$16)</f>
        <v/>
      </c>
      <c r="Z341" s="109">
        <f>((('01_Supuestos'!I31*$I341)*'01_Supuestos'!$F$11*($H341-'01_Supuestos'!$F$9))-((('01_Supuestos'!I31*$I341)*'01_Supuestos'!$F$11*($H341-'01_Supuestos'!$F$9))*'01_Supuestos'!$F$12)-(('01_Supuestos'!I31*$I341)*'01_Supuestos'!$F$11*$K341)-(IF(('01_Supuestos'!I31*$I341)&gt;0,'01_Supuestos'!$F$15,0)))-((('01_Supuestos'!I31*$I341)*'01_Supuestos'!$F$11*($H341-'01_Supuestos'!$F$9))*'01_Supuestos'!$F$18)-($J341*'01_Supuestos'!I32)-(IF('01_Supuestos'!I30=MAX('01_Supuestos'!$C$30:$M$30),'01_Supuestos'!$F$19,0))-(MAX(0,(((('01_Supuestos'!I31*$I341)*'01_Supuestos'!$F$11*($H341-'01_Supuestos'!$F$9))-((('01_Supuestos'!I31*$I341)*'01_Supuestos'!$F$11*($H341-'01_Supuestos'!$F$9))*'01_Supuestos'!$F$12)-(('01_Supuestos'!I31*$I341)*'01_Supuestos'!$F$11*$K341)-(IF(('01_Supuestos'!I31*$I341)&gt;0,'01_Supuestos'!$F$15,0)))-($J341*'01_Supuestos'!I33)))*'01_Supuestos'!$F$16)</f>
        <v/>
      </c>
      <c r="AA341" s="109">
        <f>((('01_Supuestos'!J31*$I341)*'01_Supuestos'!$F$11*($H341-'01_Supuestos'!$F$9))-((('01_Supuestos'!J31*$I341)*'01_Supuestos'!$F$11*($H341-'01_Supuestos'!$F$9))*'01_Supuestos'!$F$12)-(('01_Supuestos'!J31*$I341)*'01_Supuestos'!$F$11*$K341)-(IF(('01_Supuestos'!J31*$I341)&gt;0,'01_Supuestos'!$F$15,0)))-((('01_Supuestos'!J31*$I341)*'01_Supuestos'!$F$11*($H341-'01_Supuestos'!$F$9))*'01_Supuestos'!$F$18)-($J341*'01_Supuestos'!J32)-(IF('01_Supuestos'!J30=MAX('01_Supuestos'!$C$30:$M$30),'01_Supuestos'!$F$19,0))-(MAX(0,(((('01_Supuestos'!J31*$I341)*'01_Supuestos'!$F$11*($H341-'01_Supuestos'!$F$9))-((('01_Supuestos'!J31*$I341)*'01_Supuestos'!$F$11*($H341-'01_Supuestos'!$F$9))*'01_Supuestos'!$F$12)-(('01_Supuestos'!J31*$I341)*'01_Supuestos'!$F$11*$K341)-(IF(('01_Supuestos'!J31*$I341)&gt;0,'01_Supuestos'!$F$15,0)))-($J341*'01_Supuestos'!J33)))*'01_Supuestos'!$F$16)</f>
        <v/>
      </c>
      <c r="AB341" s="109">
        <f>((('01_Supuestos'!K31*$I341)*'01_Supuestos'!$F$11*($H341-'01_Supuestos'!$F$9))-((('01_Supuestos'!K31*$I341)*'01_Supuestos'!$F$11*($H341-'01_Supuestos'!$F$9))*'01_Supuestos'!$F$12)-(('01_Supuestos'!K31*$I341)*'01_Supuestos'!$F$11*$K341)-(IF(('01_Supuestos'!K31*$I341)&gt;0,'01_Supuestos'!$F$15,0)))-((('01_Supuestos'!K31*$I341)*'01_Supuestos'!$F$11*($H341-'01_Supuestos'!$F$9))*'01_Supuestos'!$F$18)-($J341*'01_Supuestos'!K32)-(IF('01_Supuestos'!K30=MAX('01_Supuestos'!$C$30:$M$30),'01_Supuestos'!$F$19,0))-(MAX(0,(((('01_Supuestos'!K31*$I341)*'01_Supuestos'!$F$11*($H341-'01_Supuestos'!$F$9))-((('01_Supuestos'!K31*$I341)*'01_Supuestos'!$F$11*($H341-'01_Supuestos'!$F$9))*'01_Supuestos'!$F$12)-(('01_Supuestos'!K31*$I341)*'01_Supuestos'!$F$11*$K341)-(IF(('01_Supuestos'!K31*$I341)&gt;0,'01_Supuestos'!$F$15,0)))-($J341*'01_Supuestos'!K33)))*'01_Supuestos'!$F$16)</f>
        <v/>
      </c>
      <c r="AC341" s="109">
        <f>((('01_Supuestos'!L31*$I341)*'01_Supuestos'!$F$11*($H341-'01_Supuestos'!$F$9))-((('01_Supuestos'!L31*$I341)*'01_Supuestos'!$F$11*($H341-'01_Supuestos'!$F$9))*'01_Supuestos'!$F$12)-(('01_Supuestos'!L31*$I341)*'01_Supuestos'!$F$11*$K341)-(IF(('01_Supuestos'!L31*$I341)&gt;0,'01_Supuestos'!$F$15,0)))-((('01_Supuestos'!L31*$I341)*'01_Supuestos'!$F$11*($H341-'01_Supuestos'!$F$9))*'01_Supuestos'!$F$18)-($J341*'01_Supuestos'!L32)-(IF('01_Supuestos'!L30=MAX('01_Supuestos'!$C$30:$M$30),'01_Supuestos'!$F$19,0))-(MAX(0,(((('01_Supuestos'!L31*$I341)*'01_Supuestos'!$F$11*($H341-'01_Supuestos'!$F$9))-((('01_Supuestos'!L31*$I341)*'01_Supuestos'!$F$11*($H341-'01_Supuestos'!$F$9))*'01_Supuestos'!$F$12)-(('01_Supuestos'!L31*$I341)*'01_Supuestos'!$F$11*$K341)-(IF(('01_Supuestos'!L31*$I341)&gt;0,'01_Supuestos'!$F$15,0)))-($J341*'01_Supuestos'!L33)))*'01_Supuestos'!$F$16)</f>
        <v/>
      </c>
      <c r="AD341" s="109">
        <f>((('01_Supuestos'!M31*$I341)*'01_Supuestos'!$F$11*($H341-'01_Supuestos'!$F$9))-((('01_Supuestos'!M31*$I341)*'01_Supuestos'!$F$11*($H341-'01_Supuestos'!$F$9))*'01_Supuestos'!$F$12)-(('01_Supuestos'!M31*$I341)*'01_Supuestos'!$F$11*$K341)-(IF(('01_Supuestos'!M31*$I341)&gt;0,'01_Supuestos'!$F$15,0)))-((('01_Supuestos'!M31*$I341)*'01_Supuestos'!$F$11*($H341-'01_Supuestos'!$F$9))*'01_Supuestos'!$F$18)-($J341*'01_Supuestos'!M32)-(IF('01_Supuestos'!M30=MAX('01_Supuestos'!$C$30:$M$30),'01_Supuestos'!$F$19,0))-(MAX(0,(((('01_Supuestos'!M31*$I341)*'01_Supuestos'!$F$11*($H341-'01_Supuestos'!$F$9))-((('01_Supuestos'!M31*$I341)*'01_Supuestos'!$F$11*($H341-'01_Supuestos'!$F$9))*'01_Supuestos'!$F$12)-(('01_Supuestos'!M31*$I341)*'01_Supuestos'!$F$11*$K341)-(IF(('01_Supuestos'!M31*$I341)&gt;0,'01_Supuestos'!$F$15,0)))-($J341*'01_Supuestos'!M33)))*'01_Supuestos'!$F$16)</f>
        <v/>
      </c>
      <c r="AE341" s="109">
        <f>0</f>
        <v/>
      </c>
      <c r="AF341" s="109">
        <f>IF(S341&gt;R341,"Appraisal+Decision",IF(S341&lt;R341,"Develop Now","Indiferente"))</f>
        <v/>
      </c>
    </row>
    <row r="342">
      <c r="A342" t="n">
        <v>312</v>
      </c>
      <c r="B342" s="53">
        <f>RAND()</f>
        <v/>
      </c>
      <c r="C342" s="53">
        <f>RAND()</f>
        <v/>
      </c>
      <c r="D342" s="53">
        <f>RAND()</f>
        <v/>
      </c>
      <c r="E342" s="53">
        <f>RAND()</f>
        <v/>
      </c>
      <c r="F342" s="53">
        <f>RAND()</f>
        <v/>
      </c>
      <c r="G342" s="53">
        <f>RAND()</f>
        <v/>
      </c>
      <c r="H342" s="109">
        <f>IF(B342&lt;($B$11-$B$10)/($B$12-$B$10), $B$10+SQRT(B342*($B$11-$B$10)*($B$12-$B$10)), $B$12-SQRT((1-B342)*($B$12-$B$11)*($B$12-$B$10)))</f>
        <v/>
      </c>
      <c r="I342" s="53">
        <f>MAX(0.1,NORMINV(C342,$B$13,$B$14))</f>
        <v/>
      </c>
      <c r="J342" s="109">
        <f>'01_Supuestos'!$F$13*MAX(0.65,NORMINV(D342,1,$B$15))</f>
        <v/>
      </c>
      <c r="K342" s="109">
        <f>'01_Supuestos'!$F$14*MAX(0.6,NORMINV(E342,1,$B$16))</f>
        <v/>
      </c>
      <c r="L342" s="109">
        <f>--(F342&lt;=$B$5)</f>
        <v/>
      </c>
      <c r="M342" s="109">
        <f>IF(L342=1, IF(G342&lt;=$B$6, "+", "-"), IF(G342&lt;=(1-$B$7), "+", "-"))</f>
        <v/>
      </c>
      <c r="N342" s="110">
        <f>IF(M342="+",'05_Bayes_Arbol'!$B$16,'05_Bayes_Arbol'!$B$17)</f>
        <v/>
      </c>
      <c r="O342" s="109">
        <f>SUMPRODUCT(T342:AD342,'01_Supuestos'!$C$34:$M$34)</f>
        <v/>
      </c>
      <c r="P342" s="109">
        <f>N342*O342 + (1-N342)*$B$9</f>
        <v/>
      </c>
      <c r="Q342" s="109">
        <f>--(P342&gt;0)</f>
        <v/>
      </c>
      <c r="R342" s="109">
        <f>IF(L342=1,O342,$B$9)</f>
        <v/>
      </c>
      <c r="S342" s="109">
        <f>-$B$8 + IF(Q342=1, IF(L342=1,O342,$B$9), 0)</f>
        <v/>
      </c>
      <c r="T342" s="109">
        <f>((('01_Supuestos'!C31*$I342)*'01_Supuestos'!$F$11*($H342-'01_Supuestos'!$F$9))-((('01_Supuestos'!C31*$I342)*'01_Supuestos'!$F$11*($H342-'01_Supuestos'!$F$9))*'01_Supuestos'!$F$12)-(('01_Supuestos'!C31*$I342)*'01_Supuestos'!$F$11*$K342)-(IF(('01_Supuestos'!C31*$I342)&gt;0,'01_Supuestos'!$F$15,0)))-((('01_Supuestos'!C31*$I342)*'01_Supuestos'!$F$11*($H342-'01_Supuestos'!$F$9))*'01_Supuestos'!$F$18)-($J342*'01_Supuestos'!C32)-(IF('01_Supuestos'!C30=MAX('01_Supuestos'!$C$30:$M$30),'01_Supuestos'!$F$19,0))-(MAX(0,(((('01_Supuestos'!C31*$I342)*'01_Supuestos'!$F$11*($H342-'01_Supuestos'!$F$9))-((('01_Supuestos'!C31*$I342)*'01_Supuestos'!$F$11*($H342-'01_Supuestos'!$F$9))*'01_Supuestos'!$F$12)-(('01_Supuestos'!C31*$I342)*'01_Supuestos'!$F$11*$K342)-(IF(('01_Supuestos'!C31*$I342)&gt;0,'01_Supuestos'!$F$15,0)))-($J342*'01_Supuestos'!C33)))*'01_Supuestos'!$F$16)</f>
        <v/>
      </c>
      <c r="U342" s="109">
        <f>((('01_Supuestos'!D31*$I342)*'01_Supuestos'!$F$11*($H342-'01_Supuestos'!$F$9))-((('01_Supuestos'!D31*$I342)*'01_Supuestos'!$F$11*($H342-'01_Supuestos'!$F$9))*'01_Supuestos'!$F$12)-(('01_Supuestos'!D31*$I342)*'01_Supuestos'!$F$11*$K342)-(IF(('01_Supuestos'!D31*$I342)&gt;0,'01_Supuestos'!$F$15,0)))-((('01_Supuestos'!D31*$I342)*'01_Supuestos'!$F$11*($H342-'01_Supuestos'!$F$9))*'01_Supuestos'!$F$18)-($J342*'01_Supuestos'!D32)-(IF('01_Supuestos'!D30=MAX('01_Supuestos'!$C$30:$M$30),'01_Supuestos'!$F$19,0))-(MAX(0,(((('01_Supuestos'!D31*$I342)*'01_Supuestos'!$F$11*($H342-'01_Supuestos'!$F$9))-((('01_Supuestos'!D31*$I342)*'01_Supuestos'!$F$11*($H342-'01_Supuestos'!$F$9))*'01_Supuestos'!$F$12)-(('01_Supuestos'!D31*$I342)*'01_Supuestos'!$F$11*$K342)-(IF(('01_Supuestos'!D31*$I342)&gt;0,'01_Supuestos'!$F$15,0)))-($J342*'01_Supuestos'!D33)))*'01_Supuestos'!$F$16)</f>
        <v/>
      </c>
      <c r="V342" s="109">
        <f>((('01_Supuestos'!E31*$I342)*'01_Supuestos'!$F$11*($H342-'01_Supuestos'!$F$9))-((('01_Supuestos'!E31*$I342)*'01_Supuestos'!$F$11*($H342-'01_Supuestos'!$F$9))*'01_Supuestos'!$F$12)-(('01_Supuestos'!E31*$I342)*'01_Supuestos'!$F$11*$K342)-(IF(('01_Supuestos'!E31*$I342)&gt;0,'01_Supuestos'!$F$15,0)))-((('01_Supuestos'!E31*$I342)*'01_Supuestos'!$F$11*($H342-'01_Supuestos'!$F$9))*'01_Supuestos'!$F$18)-($J342*'01_Supuestos'!E32)-(IF('01_Supuestos'!E30=MAX('01_Supuestos'!$C$30:$M$30),'01_Supuestos'!$F$19,0))-(MAX(0,(((('01_Supuestos'!E31*$I342)*'01_Supuestos'!$F$11*($H342-'01_Supuestos'!$F$9))-((('01_Supuestos'!E31*$I342)*'01_Supuestos'!$F$11*($H342-'01_Supuestos'!$F$9))*'01_Supuestos'!$F$12)-(('01_Supuestos'!E31*$I342)*'01_Supuestos'!$F$11*$K342)-(IF(('01_Supuestos'!E31*$I342)&gt;0,'01_Supuestos'!$F$15,0)))-($J342*'01_Supuestos'!E33)))*'01_Supuestos'!$F$16)</f>
        <v/>
      </c>
      <c r="W342" s="109">
        <f>((('01_Supuestos'!F31*$I342)*'01_Supuestos'!$F$11*($H342-'01_Supuestos'!$F$9))-((('01_Supuestos'!F31*$I342)*'01_Supuestos'!$F$11*($H342-'01_Supuestos'!$F$9))*'01_Supuestos'!$F$12)-(('01_Supuestos'!F31*$I342)*'01_Supuestos'!$F$11*$K342)-(IF(('01_Supuestos'!F31*$I342)&gt;0,'01_Supuestos'!$F$15,0)))-((('01_Supuestos'!F31*$I342)*'01_Supuestos'!$F$11*($H342-'01_Supuestos'!$F$9))*'01_Supuestos'!$F$18)-($J342*'01_Supuestos'!F32)-(IF('01_Supuestos'!F30=MAX('01_Supuestos'!$C$30:$M$30),'01_Supuestos'!$F$19,0))-(MAX(0,(((('01_Supuestos'!F31*$I342)*'01_Supuestos'!$F$11*($H342-'01_Supuestos'!$F$9))-((('01_Supuestos'!F31*$I342)*'01_Supuestos'!$F$11*($H342-'01_Supuestos'!$F$9))*'01_Supuestos'!$F$12)-(('01_Supuestos'!F31*$I342)*'01_Supuestos'!$F$11*$K342)-(IF(('01_Supuestos'!F31*$I342)&gt;0,'01_Supuestos'!$F$15,0)))-($J342*'01_Supuestos'!F33)))*'01_Supuestos'!$F$16)</f>
        <v/>
      </c>
      <c r="X342" s="109">
        <f>((('01_Supuestos'!G31*$I342)*'01_Supuestos'!$F$11*($H342-'01_Supuestos'!$F$9))-((('01_Supuestos'!G31*$I342)*'01_Supuestos'!$F$11*($H342-'01_Supuestos'!$F$9))*'01_Supuestos'!$F$12)-(('01_Supuestos'!G31*$I342)*'01_Supuestos'!$F$11*$K342)-(IF(('01_Supuestos'!G31*$I342)&gt;0,'01_Supuestos'!$F$15,0)))-((('01_Supuestos'!G31*$I342)*'01_Supuestos'!$F$11*($H342-'01_Supuestos'!$F$9))*'01_Supuestos'!$F$18)-($J342*'01_Supuestos'!G32)-(IF('01_Supuestos'!G30=MAX('01_Supuestos'!$C$30:$M$30),'01_Supuestos'!$F$19,0))-(MAX(0,(((('01_Supuestos'!G31*$I342)*'01_Supuestos'!$F$11*($H342-'01_Supuestos'!$F$9))-((('01_Supuestos'!G31*$I342)*'01_Supuestos'!$F$11*($H342-'01_Supuestos'!$F$9))*'01_Supuestos'!$F$12)-(('01_Supuestos'!G31*$I342)*'01_Supuestos'!$F$11*$K342)-(IF(('01_Supuestos'!G31*$I342)&gt;0,'01_Supuestos'!$F$15,0)))-($J342*'01_Supuestos'!G33)))*'01_Supuestos'!$F$16)</f>
        <v/>
      </c>
      <c r="Y342" s="109">
        <f>((('01_Supuestos'!H31*$I342)*'01_Supuestos'!$F$11*($H342-'01_Supuestos'!$F$9))-((('01_Supuestos'!H31*$I342)*'01_Supuestos'!$F$11*($H342-'01_Supuestos'!$F$9))*'01_Supuestos'!$F$12)-(('01_Supuestos'!H31*$I342)*'01_Supuestos'!$F$11*$K342)-(IF(('01_Supuestos'!H31*$I342)&gt;0,'01_Supuestos'!$F$15,0)))-((('01_Supuestos'!H31*$I342)*'01_Supuestos'!$F$11*($H342-'01_Supuestos'!$F$9))*'01_Supuestos'!$F$18)-($J342*'01_Supuestos'!H32)-(IF('01_Supuestos'!H30=MAX('01_Supuestos'!$C$30:$M$30),'01_Supuestos'!$F$19,0))-(MAX(0,(((('01_Supuestos'!H31*$I342)*'01_Supuestos'!$F$11*($H342-'01_Supuestos'!$F$9))-((('01_Supuestos'!H31*$I342)*'01_Supuestos'!$F$11*($H342-'01_Supuestos'!$F$9))*'01_Supuestos'!$F$12)-(('01_Supuestos'!H31*$I342)*'01_Supuestos'!$F$11*$K342)-(IF(('01_Supuestos'!H31*$I342)&gt;0,'01_Supuestos'!$F$15,0)))-($J342*'01_Supuestos'!H33)))*'01_Supuestos'!$F$16)</f>
        <v/>
      </c>
      <c r="Z342" s="109">
        <f>((('01_Supuestos'!I31*$I342)*'01_Supuestos'!$F$11*($H342-'01_Supuestos'!$F$9))-((('01_Supuestos'!I31*$I342)*'01_Supuestos'!$F$11*($H342-'01_Supuestos'!$F$9))*'01_Supuestos'!$F$12)-(('01_Supuestos'!I31*$I342)*'01_Supuestos'!$F$11*$K342)-(IF(('01_Supuestos'!I31*$I342)&gt;0,'01_Supuestos'!$F$15,0)))-((('01_Supuestos'!I31*$I342)*'01_Supuestos'!$F$11*($H342-'01_Supuestos'!$F$9))*'01_Supuestos'!$F$18)-($J342*'01_Supuestos'!I32)-(IF('01_Supuestos'!I30=MAX('01_Supuestos'!$C$30:$M$30),'01_Supuestos'!$F$19,0))-(MAX(0,(((('01_Supuestos'!I31*$I342)*'01_Supuestos'!$F$11*($H342-'01_Supuestos'!$F$9))-((('01_Supuestos'!I31*$I342)*'01_Supuestos'!$F$11*($H342-'01_Supuestos'!$F$9))*'01_Supuestos'!$F$12)-(('01_Supuestos'!I31*$I342)*'01_Supuestos'!$F$11*$K342)-(IF(('01_Supuestos'!I31*$I342)&gt;0,'01_Supuestos'!$F$15,0)))-($J342*'01_Supuestos'!I33)))*'01_Supuestos'!$F$16)</f>
        <v/>
      </c>
      <c r="AA342" s="109">
        <f>((('01_Supuestos'!J31*$I342)*'01_Supuestos'!$F$11*($H342-'01_Supuestos'!$F$9))-((('01_Supuestos'!J31*$I342)*'01_Supuestos'!$F$11*($H342-'01_Supuestos'!$F$9))*'01_Supuestos'!$F$12)-(('01_Supuestos'!J31*$I342)*'01_Supuestos'!$F$11*$K342)-(IF(('01_Supuestos'!J31*$I342)&gt;0,'01_Supuestos'!$F$15,0)))-((('01_Supuestos'!J31*$I342)*'01_Supuestos'!$F$11*($H342-'01_Supuestos'!$F$9))*'01_Supuestos'!$F$18)-($J342*'01_Supuestos'!J32)-(IF('01_Supuestos'!J30=MAX('01_Supuestos'!$C$30:$M$30),'01_Supuestos'!$F$19,0))-(MAX(0,(((('01_Supuestos'!J31*$I342)*'01_Supuestos'!$F$11*($H342-'01_Supuestos'!$F$9))-((('01_Supuestos'!J31*$I342)*'01_Supuestos'!$F$11*($H342-'01_Supuestos'!$F$9))*'01_Supuestos'!$F$12)-(('01_Supuestos'!J31*$I342)*'01_Supuestos'!$F$11*$K342)-(IF(('01_Supuestos'!J31*$I342)&gt;0,'01_Supuestos'!$F$15,0)))-($J342*'01_Supuestos'!J33)))*'01_Supuestos'!$F$16)</f>
        <v/>
      </c>
      <c r="AB342" s="109">
        <f>((('01_Supuestos'!K31*$I342)*'01_Supuestos'!$F$11*($H342-'01_Supuestos'!$F$9))-((('01_Supuestos'!K31*$I342)*'01_Supuestos'!$F$11*($H342-'01_Supuestos'!$F$9))*'01_Supuestos'!$F$12)-(('01_Supuestos'!K31*$I342)*'01_Supuestos'!$F$11*$K342)-(IF(('01_Supuestos'!K31*$I342)&gt;0,'01_Supuestos'!$F$15,0)))-((('01_Supuestos'!K31*$I342)*'01_Supuestos'!$F$11*($H342-'01_Supuestos'!$F$9))*'01_Supuestos'!$F$18)-($J342*'01_Supuestos'!K32)-(IF('01_Supuestos'!K30=MAX('01_Supuestos'!$C$30:$M$30),'01_Supuestos'!$F$19,0))-(MAX(0,(((('01_Supuestos'!K31*$I342)*'01_Supuestos'!$F$11*($H342-'01_Supuestos'!$F$9))-((('01_Supuestos'!K31*$I342)*'01_Supuestos'!$F$11*($H342-'01_Supuestos'!$F$9))*'01_Supuestos'!$F$12)-(('01_Supuestos'!K31*$I342)*'01_Supuestos'!$F$11*$K342)-(IF(('01_Supuestos'!K31*$I342)&gt;0,'01_Supuestos'!$F$15,0)))-($J342*'01_Supuestos'!K33)))*'01_Supuestos'!$F$16)</f>
        <v/>
      </c>
      <c r="AC342" s="109">
        <f>((('01_Supuestos'!L31*$I342)*'01_Supuestos'!$F$11*($H342-'01_Supuestos'!$F$9))-((('01_Supuestos'!L31*$I342)*'01_Supuestos'!$F$11*($H342-'01_Supuestos'!$F$9))*'01_Supuestos'!$F$12)-(('01_Supuestos'!L31*$I342)*'01_Supuestos'!$F$11*$K342)-(IF(('01_Supuestos'!L31*$I342)&gt;0,'01_Supuestos'!$F$15,0)))-((('01_Supuestos'!L31*$I342)*'01_Supuestos'!$F$11*($H342-'01_Supuestos'!$F$9))*'01_Supuestos'!$F$18)-($J342*'01_Supuestos'!L32)-(IF('01_Supuestos'!L30=MAX('01_Supuestos'!$C$30:$M$30),'01_Supuestos'!$F$19,0))-(MAX(0,(((('01_Supuestos'!L31*$I342)*'01_Supuestos'!$F$11*($H342-'01_Supuestos'!$F$9))-((('01_Supuestos'!L31*$I342)*'01_Supuestos'!$F$11*($H342-'01_Supuestos'!$F$9))*'01_Supuestos'!$F$12)-(('01_Supuestos'!L31*$I342)*'01_Supuestos'!$F$11*$K342)-(IF(('01_Supuestos'!L31*$I342)&gt;0,'01_Supuestos'!$F$15,0)))-($J342*'01_Supuestos'!L33)))*'01_Supuestos'!$F$16)</f>
        <v/>
      </c>
      <c r="AD342" s="109">
        <f>((('01_Supuestos'!M31*$I342)*'01_Supuestos'!$F$11*($H342-'01_Supuestos'!$F$9))-((('01_Supuestos'!M31*$I342)*'01_Supuestos'!$F$11*($H342-'01_Supuestos'!$F$9))*'01_Supuestos'!$F$12)-(('01_Supuestos'!M31*$I342)*'01_Supuestos'!$F$11*$K342)-(IF(('01_Supuestos'!M31*$I342)&gt;0,'01_Supuestos'!$F$15,0)))-((('01_Supuestos'!M31*$I342)*'01_Supuestos'!$F$11*($H342-'01_Supuestos'!$F$9))*'01_Supuestos'!$F$18)-($J342*'01_Supuestos'!M32)-(IF('01_Supuestos'!M30=MAX('01_Supuestos'!$C$30:$M$30),'01_Supuestos'!$F$19,0))-(MAX(0,(((('01_Supuestos'!M31*$I342)*'01_Supuestos'!$F$11*($H342-'01_Supuestos'!$F$9))-((('01_Supuestos'!M31*$I342)*'01_Supuestos'!$F$11*($H342-'01_Supuestos'!$F$9))*'01_Supuestos'!$F$12)-(('01_Supuestos'!M31*$I342)*'01_Supuestos'!$F$11*$K342)-(IF(('01_Supuestos'!M31*$I342)&gt;0,'01_Supuestos'!$F$15,0)))-($J342*'01_Supuestos'!M33)))*'01_Supuestos'!$F$16)</f>
        <v/>
      </c>
      <c r="AE342" s="109">
        <f>0</f>
        <v/>
      </c>
      <c r="AF342" s="109">
        <f>IF(S342&gt;R342,"Appraisal+Decision",IF(S342&lt;R342,"Develop Now","Indiferente"))</f>
        <v/>
      </c>
    </row>
    <row r="343">
      <c r="A343" t="n">
        <v>313</v>
      </c>
      <c r="B343" s="53">
        <f>RAND()</f>
        <v/>
      </c>
      <c r="C343" s="53">
        <f>RAND()</f>
        <v/>
      </c>
      <c r="D343" s="53">
        <f>RAND()</f>
        <v/>
      </c>
      <c r="E343" s="53">
        <f>RAND()</f>
        <v/>
      </c>
      <c r="F343" s="53">
        <f>RAND()</f>
        <v/>
      </c>
      <c r="G343" s="53">
        <f>RAND()</f>
        <v/>
      </c>
      <c r="H343" s="109">
        <f>IF(B343&lt;($B$11-$B$10)/($B$12-$B$10), $B$10+SQRT(B343*($B$11-$B$10)*($B$12-$B$10)), $B$12-SQRT((1-B343)*($B$12-$B$11)*($B$12-$B$10)))</f>
        <v/>
      </c>
      <c r="I343" s="53">
        <f>MAX(0.1,NORMINV(C343,$B$13,$B$14))</f>
        <v/>
      </c>
      <c r="J343" s="109">
        <f>'01_Supuestos'!$F$13*MAX(0.65,NORMINV(D343,1,$B$15))</f>
        <v/>
      </c>
      <c r="K343" s="109">
        <f>'01_Supuestos'!$F$14*MAX(0.6,NORMINV(E343,1,$B$16))</f>
        <v/>
      </c>
      <c r="L343" s="109">
        <f>--(F343&lt;=$B$5)</f>
        <v/>
      </c>
      <c r="M343" s="109">
        <f>IF(L343=1, IF(G343&lt;=$B$6, "+", "-"), IF(G343&lt;=(1-$B$7), "+", "-"))</f>
        <v/>
      </c>
      <c r="N343" s="110">
        <f>IF(M343="+",'05_Bayes_Arbol'!$B$16,'05_Bayes_Arbol'!$B$17)</f>
        <v/>
      </c>
      <c r="O343" s="109">
        <f>SUMPRODUCT(T343:AD343,'01_Supuestos'!$C$34:$M$34)</f>
        <v/>
      </c>
      <c r="P343" s="109">
        <f>N343*O343 + (1-N343)*$B$9</f>
        <v/>
      </c>
      <c r="Q343" s="109">
        <f>--(P343&gt;0)</f>
        <v/>
      </c>
      <c r="R343" s="109">
        <f>IF(L343=1,O343,$B$9)</f>
        <v/>
      </c>
      <c r="S343" s="109">
        <f>-$B$8 + IF(Q343=1, IF(L343=1,O343,$B$9), 0)</f>
        <v/>
      </c>
      <c r="T343" s="109">
        <f>((('01_Supuestos'!C31*$I343)*'01_Supuestos'!$F$11*($H343-'01_Supuestos'!$F$9))-((('01_Supuestos'!C31*$I343)*'01_Supuestos'!$F$11*($H343-'01_Supuestos'!$F$9))*'01_Supuestos'!$F$12)-(('01_Supuestos'!C31*$I343)*'01_Supuestos'!$F$11*$K343)-(IF(('01_Supuestos'!C31*$I343)&gt;0,'01_Supuestos'!$F$15,0)))-((('01_Supuestos'!C31*$I343)*'01_Supuestos'!$F$11*($H343-'01_Supuestos'!$F$9))*'01_Supuestos'!$F$18)-($J343*'01_Supuestos'!C32)-(IF('01_Supuestos'!C30=MAX('01_Supuestos'!$C$30:$M$30),'01_Supuestos'!$F$19,0))-(MAX(0,(((('01_Supuestos'!C31*$I343)*'01_Supuestos'!$F$11*($H343-'01_Supuestos'!$F$9))-((('01_Supuestos'!C31*$I343)*'01_Supuestos'!$F$11*($H343-'01_Supuestos'!$F$9))*'01_Supuestos'!$F$12)-(('01_Supuestos'!C31*$I343)*'01_Supuestos'!$F$11*$K343)-(IF(('01_Supuestos'!C31*$I343)&gt;0,'01_Supuestos'!$F$15,0)))-($J343*'01_Supuestos'!C33)))*'01_Supuestos'!$F$16)</f>
        <v/>
      </c>
      <c r="U343" s="109">
        <f>((('01_Supuestos'!D31*$I343)*'01_Supuestos'!$F$11*($H343-'01_Supuestos'!$F$9))-((('01_Supuestos'!D31*$I343)*'01_Supuestos'!$F$11*($H343-'01_Supuestos'!$F$9))*'01_Supuestos'!$F$12)-(('01_Supuestos'!D31*$I343)*'01_Supuestos'!$F$11*$K343)-(IF(('01_Supuestos'!D31*$I343)&gt;0,'01_Supuestos'!$F$15,0)))-((('01_Supuestos'!D31*$I343)*'01_Supuestos'!$F$11*($H343-'01_Supuestos'!$F$9))*'01_Supuestos'!$F$18)-($J343*'01_Supuestos'!D32)-(IF('01_Supuestos'!D30=MAX('01_Supuestos'!$C$30:$M$30),'01_Supuestos'!$F$19,0))-(MAX(0,(((('01_Supuestos'!D31*$I343)*'01_Supuestos'!$F$11*($H343-'01_Supuestos'!$F$9))-((('01_Supuestos'!D31*$I343)*'01_Supuestos'!$F$11*($H343-'01_Supuestos'!$F$9))*'01_Supuestos'!$F$12)-(('01_Supuestos'!D31*$I343)*'01_Supuestos'!$F$11*$K343)-(IF(('01_Supuestos'!D31*$I343)&gt;0,'01_Supuestos'!$F$15,0)))-($J343*'01_Supuestos'!D33)))*'01_Supuestos'!$F$16)</f>
        <v/>
      </c>
      <c r="V343" s="109">
        <f>((('01_Supuestos'!E31*$I343)*'01_Supuestos'!$F$11*($H343-'01_Supuestos'!$F$9))-((('01_Supuestos'!E31*$I343)*'01_Supuestos'!$F$11*($H343-'01_Supuestos'!$F$9))*'01_Supuestos'!$F$12)-(('01_Supuestos'!E31*$I343)*'01_Supuestos'!$F$11*$K343)-(IF(('01_Supuestos'!E31*$I343)&gt;0,'01_Supuestos'!$F$15,0)))-((('01_Supuestos'!E31*$I343)*'01_Supuestos'!$F$11*($H343-'01_Supuestos'!$F$9))*'01_Supuestos'!$F$18)-($J343*'01_Supuestos'!E32)-(IF('01_Supuestos'!E30=MAX('01_Supuestos'!$C$30:$M$30),'01_Supuestos'!$F$19,0))-(MAX(0,(((('01_Supuestos'!E31*$I343)*'01_Supuestos'!$F$11*($H343-'01_Supuestos'!$F$9))-((('01_Supuestos'!E31*$I343)*'01_Supuestos'!$F$11*($H343-'01_Supuestos'!$F$9))*'01_Supuestos'!$F$12)-(('01_Supuestos'!E31*$I343)*'01_Supuestos'!$F$11*$K343)-(IF(('01_Supuestos'!E31*$I343)&gt;0,'01_Supuestos'!$F$15,0)))-($J343*'01_Supuestos'!E33)))*'01_Supuestos'!$F$16)</f>
        <v/>
      </c>
      <c r="W343" s="109">
        <f>((('01_Supuestos'!F31*$I343)*'01_Supuestos'!$F$11*($H343-'01_Supuestos'!$F$9))-((('01_Supuestos'!F31*$I343)*'01_Supuestos'!$F$11*($H343-'01_Supuestos'!$F$9))*'01_Supuestos'!$F$12)-(('01_Supuestos'!F31*$I343)*'01_Supuestos'!$F$11*$K343)-(IF(('01_Supuestos'!F31*$I343)&gt;0,'01_Supuestos'!$F$15,0)))-((('01_Supuestos'!F31*$I343)*'01_Supuestos'!$F$11*($H343-'01_Supuestos'!$F$9))*'01_Supuestos'!$F$18)-($J343*'01_Supuestos'!F32)-(IF('01_Supuestos'!F30=MAX('01_Supuestos'!$C$30:$M$30),'01_Supuestos'!$F$19,0))-(MAX(0,(((('01_Supuestos'!F31*$I343)*'01_Supuestos'!$F$11*($H343-'01_Supuestos'!$F$9))-((('01_Supuestos'!F31*$I343)*'01_Supuestos'!$F$11*($H343-'01_Supuestos'!$F$9))*'01_Supuestos'!$F$12)-(('01_Supuestos'!F31*$I343)*'01_Supuestos'!$F$11*$K343)-(IF(('01_Supuestos'!F31*$I343)&gt;0,'01_Supuestos'!$F$15,0)))-($J343*'01_Supuestos'!F33)))*'01_Supuestos'!$F$16)</f>
        <v/>
      </c>
      <c r="X343" s="109">
        <f>((('01_Supuestos'!G31*$I343)*'01_Supuestos'!$F$11*($H343-'01_Supuestos'!$F$9))-((('01_Supuestos'!G31*$I343)*'01_Supuestos'!$F$11*($H343-'01_Supuestos'!$F$9))*'01_Supuestos'!$F$12)-(('01_Supuestos'!G31*$I343)*'01_Supuestos'!$F$11*$K343)-(IF(('01_Supuestos'!G31*$I343)&gt;0,'01_Supuestos'!$F$15,0)))-((('01_Supuestos'!G31*$I343)*'01_Supuestos'!$F$11*($H343-'01_Supuestos'!$F$9))*'01_Supuestos'!$F$18)-($J343*'01_Supuestos'!G32)-(IF('01_Supuestos'!G30=MAX('01_Supuestos'!$C$30:$M$30),'01_Supuestos'!$F$19,0))-(MAX(0,(((('01_Supuestos'!G31*$I343)*'01_Supuestos'!$F$11*($H343-'01_Supuestos'!$F$9))-((('01_Supuestos'!G31*$I343)*'01_Supuestos'!$F$11*($H343-'01_Supuestos'!$F$9))*'01_Supuestos'!$F$12)-(('01_Supuestos'!G31*$I343)*'01_Supuestos'!$F$11*$K343)-(IF(('01_Supuestos'!G31*$I343)&gt;0,'01_Supuestos'!$F$15,0)))-($J343*'01_Supuestos'!G33)))*'01_Supuestos'!$F$16)</f>
        <v/>
      </c>
      <c r="Y343" s="109">
        <f>((('01_Supuestos'!H31*$I343)*'01_Supuestos'!$F$11*($H343-'01_Supuestos'!$F$9))-((('01_Supuestos'!H31*$I343)*'01_Supuestos'!$F$11*($H343-'01_Supuestos'!$F$9))*'01_Supuestos'!$F$12)-(('01_Supuestos'!H31*$I343)*'01_Supuestos'!$F$11*$K343)-(IF(('01_Supuestos'!H31*$I343)&gt;0,'01_Supuestos'!$F$15,0)))-((('01_Supuestos'!H31*$I343)*'01_Supuestos'!$F$11*($H343-'01_Supuestos'!$F$9))*'01_Supuestos'!$F$18)-($J343*'01_Supuestos'!H32)-(IF('01_Supuestos'!H30=MAX('01_Supuestos'!$C$30:$M$30),'01_Supuestos'!$F$19,0))-(MAX(0,(((('01_Supuestos'!H31*$I343)*'01_Supuestos'!$F$11*($H343-'01_Supuestos'!$F$9))-((('01_Supuestos'!H31*$I343)*'01_Supuestos'!$F$11*($H343-'01_Supuestos'!$F$9))*'01_Supuestos'!$F$12)-(('01_Supuestos'!H31*$I343)*'01_Supuestos'!$F$11*$K343)-(IF(('01_Supuestos'!H31*$I343)&gt;0,'01_Supuestos'!$F$15,0)))-($J343*'01_Supuestos'!H33)))*'01_Supuestos'!$F$16)</f>
        <v/>
      </c>
      <c r="Z343" s="109">
        <f>((('01_Supuestos'!I31*$I343)*'01_Supuestos'!$F$11*($H343-'01_Supuestos'!$F$9))-((('01_Supuestos'!I31*$I343)*'01_Supuestos'!$F$11*($H343-'01_Supuestos'!$F$9))*'01_Supuestos'!$F$12)-(('01_Supuestos'!I31*$I343)*'01_Supuestos'!$F$11*$K343)-(IF(('01_Supuestos'!I31*$I343)&gt;0,'01_Supuestos'!$F$15,0)))-((('01_Supuestos'!I31*$I343)*'01_Supuestos'!$F$11*($H343-'01_Supuestos'!$F$9))*'01_Supuestos'!$F$18)-($J343*'01_Supuestos'!I32)-(IF('01_Supuestos'!I30=MAX('01_Supuestos'!$C$30:$M$30),'01_Supuestos'!$F$19,0))-(MAX(0,(((('01_Supuestos'!I31*$I343)*'01_Supuestos'!$F$11*($H343-'01_Supuestos'!$F$9))-((('01_Supuestos'!I31*$I343)*'01_Supuestos'!$F$11*($H343-'01_Supuestos'!$F$9))*'01_Supuestos'!$F$12)-(('01_Supuestos'!I31*$I343)*'01_Supuestos'!$F$11*$K343)-(IF(('01_Supuestos'!I31*$I343)&gt;0,'01_Supuestos'!$F$15,0)))-($J343*'01_Supuestos'!I33)))*'01_Supuestos'!$F$16)</f>
        <v/>
      </c>
      <c r="AA343" s="109">
        <f>((('01_Supuestos'!J31*$I343)*'01_Supuestos'!$F$11*($H343-'01_Supuestos'!$F$9))-((('01_Supuestos'!J31*$I343)*'01_Supuestos'!$F$11*($H343-'01_Supuestos'!$F$9))*'01_Supuestos'!$F$12)-(('01_Supuestos'!J31*$I343)*'01_Supuestos'!$F$11*$K343)-(IF(('01_Supuestos'!J31*$I343)&gt;0,'01_Supuestos'!$F$15,0)))-((('01_Supuestos'!J31*$I343)*'01_Supuestos'!$F$11*($H343-'01_Supuestos'!$F$9))*'01_Supuestos'!$F$18)-($J343*'01_Supuestos'!J32)-(IF('01_Supuestos'!J30=MAX('01_Supuestos'!$C$30:$M$30),'01_Supuestos'!$F$19,0))-(MAX(0,(((('01_Supuestos'!J31*$I343)*'01_Supuestos'!$F$11*($H343-'01_Supuestos'!$F$9))-((('01_Supuestos'!J31*$I343)*'01_Supuestos'!$F$11*($H343-'01_Supuestos'!$F$9))*'01_Supuestos'!$F$12)-(('01_Supuestos'!J31*$I343)*'01_Supuestos'!$F$11*$K343)-(IF(('01_Supuestos'!J31*$I343)&gt;0,'01_Supuestos'!$F$15,0)))-($J343*'01_Supuestos'!J33)))*'01_Supuestos'!$F$16)</f>
        <v/>
      </c>
      <c r="AB343" s="109">
        <f>((('01_Supuestos'!K31*$I343)*'01_Supuestos'!$F$11*($H343-'01_Supuestos'!$F$9))-((('01_Supuestos'!K31*$I343)*'01_Supuestos'!$F$11*($H343-'01_Supuestos'!$F$9))*'01_Supuestos'!$F$12)-(('01_Supuestos'!K31*$I343)*'01_Supuestos'!$F$11*$K343)-(IF(('01_Supuestos'!K31*$I343)&gt;0,'01_Supuestos'!$F$15,0)))-((('01_Supuestos'!K31*$I343)*'01_Supuestos'!$F$11*($H343-'01_Supuestos'!$F$9))*'01_Supuestos'!$F$18)-($J343*'01_Supuestos'!K32)-(IF('01_Supuestos'!K30=MAX('01_Supuestos'!$C$30:$M$30),'01_Supuestos'!$F$19,0))-(MAX(0,(((('01_Supuestos'!K31*$I343)*'01_Supuestos'!$F$11*($H343-'01_Supuestos'!$F$9))-((('01_Supuestos'!K31*$I343)*'01_Supuestos'!$F$11*($H343-'01_Supuestos'!$F$9))*'01_Supuestos'!$F$12)-(('01_Supuestos'!K31*$I343)*'01_Supuestos'!$F$11*$K343)-(IF(('01_Supuestos'!K31*$I343)&gt;0,'01_Supuestos'!$F$15,0)))-($J343*'01_Supuestos'!K33)))*'01_Supuestos'!$F$16)</f>
        <v/>
      </c>
      <c r="AC343" s="109">
        <f>((('01_Supuestos'!L31*$I343)*'01_Supuestos'!$F$11*($H343-'01_Supuestos'!$F$9))-((('01_Supuestos'!L31*$I343)*'01_Supuestos'!$F$11*($H343-'01_Supuestos'!$F$9))*'01_Supuestos'!$F$12)-(('01_Supuestos'!L31*$I343)*'01_Supuestos'!$F$11*$K343)-(IF(('01_Supuestos'!L31*$I343)&gt;0,'01_Supuestos'!$F$15,0)))-((('01_Supuestos'!L31*$I343)*'01_Supuestos'!$F$11*($H343-'01_Supuestos'!$F$9))*'01_Supuestos'!$F$18)-($J343*'01_Supuestos'!L32)-(IF('01_Supuestos'!L30=MAX('01_Supuestos'!$C$30:$M$30),'01_Supuestos'!$F$19,0))-(MAX(0,(((('01_Supuestos'!L31*$I343)*'01_Supuestos'!$F$11*($H343-'01_Supuestos'!$F$9))-((('01_Supuestos'!L31*$I343)*'01_Supuestos'!$F$11*($H343-'01_Supuestos'!$F$9))*'01_Supuestos'!$F$12)-(('01_Supuestos'!L31*$I343)*'01_Supuestos'!$F$11*$K343)-(IF(('01_Supuestos'!L31*$I343)&gt;0,'01_Supuestos'!$F$15,0)))-($J343*'01_Supuestos'!L33)))*'01_Supuestos'!$F$16)</f>
        <v/>
      </c>
      <c r="AD343" s="109">
        <f>((('01_Supuestos'!M31*$I343)*'01_Supuestos'!$F$11*($H343-'01_Supuestos'!$F$9))-((('01_Supuestos'!M31*$I343)*'01_Supuestos'!$F$11*($H343-'01_Supuestos'!$F$9))*'01_Supuestos'!$F$12)-(('01_Supuestos'!M31*$I343)*'01_Supuestos'!$F$11*$K343)-(IF(('01_Supuestos'!M31*$I343)&gt;0,'01_Supuestos'!$F$15,0)))-((('01_Supuestos'!M31*$I343)*'01_Supuestos'!$F$11*($H343-'01_Supuestos'!$F$9))*'01_Supuestos'!$F$18)-($J343*'01_Supuestos'!M32)-(IF('01_Supuestos'!M30=MAX('01_Supuestos'!$C$30:$M$30),'01_Supuestos'!$F$19,0))-(MAX(0,(((('01_Supuestos'!M31*$I343)*'01_Supuestos'!$F$11*($H343-'01_Supuestos'!$F$9))-((('01_Supuestos'!M31*$I343)*'01_Supuestos'!$F$11*($H343-'01_Supuestos'!$F$9))*'01_Supuestos'!$F$12)-(('01_Supuestos'!M31*$I343)*'01_Supuestos'!$F$11*$K343)-(IF(('01_Supuestos'!M31*$I343)&gt;0,'01_Supuestos'!$F$15,0)))-($J343*'01_Supuestos'!M33)))*'01_Supuestos'!$F$16)</f>
        <v/>
      </c>
      <c r="AE343" s="109">
        <f>0</f>
        <v/>
      </c>
      <c r="AF343" s="109">
        <f>IF(S343&gt;R343,"Appraisal+Decision",IF(S343&lt;R343,"Develop Now","Indiferente"))</f>
        <v/>
      </c>
    </row>
    <row r="344">
      <c r="A344" t="n">
        <v>314</v>
      </c>
      <c r="B344" s="53">
        <f>RAND()</f>
        <v/>
      </c>
      <c r="C344" s="53">
        <f>RAND()</f>
        <v/>
      </c>
      <c r="D344" s="53">
        <f>RAND()</f>
        <v/>
      </c>
      <c r="E344" s="53">
        <f>RAND()</f>
        <v/>
      </c>
      <c r="F344" s="53">
        <f>RAND()</f>
        <v/>
      </c>
      <c r="G344" s="53">
        <f>RAND()</f>
        <v/>
      </c>
      <c r="H344" s="109">
        <f>IF(B344&lt;($B$11-$B$10)/($B$12-$B$10), $B$10+SQRT(B344*($B$11-$B$10)*($B$12-$B$10)), $B$12-SQRT((1-B344)*($B$12-$B$11)*($B$12-$B$10)))</f>
        <v/>
      </c>
      <c r="I344" s="53">
        <f>MAX(0.1,NORMINV(C344,$B$13,$B$14))</f>
        <v/>
      </c>
      <c r="J344" s="109">
        <f>'01_Supuestos'!$F$13*MAX(0.65,NORMINV(D344,1,$B$15))</f>
        <v/>
      </c>
      <c r="K344" s="109">
        <f>'01_Supuestos'!$F$14*MAX(0.6,NORMINV(E344,1,$B$16))</f>
        <v/>
      </c>
      <c r="L344" s="109">
        <f>--(F344&lt;=$B$5)</f>
        <v/>
      </c>
      <c r="M344" s="109">
        <f>IF(L344=1, IF(G344&lt;=$B$6, "+", "-"), IF(G344&lt;=(1-$B$7), "+", "-"))</f>
        <v/>
      </c>
      <c r="N344" s="110">
        <f>IF(M344="+",'05_Bayes_Arbol'!$B$16,'05_Bayes_Arbol'!$B$17)</f>
        <v/>
      </c>
      <c r="O344" s="109">
        <f>SUMPRODUCT(T344:AD344,'01_Supuestos'!$C$34:$M$34)</f>
        <v/>
      </c>
      <c r="P344" s="109">
        <f>N344*O344 + (1-N344)*$B$9</f>
        <v/>
      </c>
      <c r="Q344" s="109">
        <f>--(P344&gt;0)</f>
        <v/>
      </c>
      <c r="R344" s="109">
        <f>IF(L344=1,O344,$B$9)</f>
        <v/>
      </c>
      <c r="S344" s="109">
        <f>-$B$8 + IF(Q344=1, IF(L344=1,O344,$B$9), 0)</f>
        <v/>
      </c>
      <c r="T344" s="109">
        <f>((('01_Supuestos'!C31*$I344)*'01_Supuestos'!$F$11*($H344-'01_Supuestos'!$F$9))-((('01_Supuestos'!C31*$I344)*'01_Supuestos'!$F$11*($H344-'01_Supuestos'!$F$9))*'01_Supuestos'!$F$12)-(('01_Supuestos'!C31*$I344)*'01_Supuestos'!$F$11*$K344)-(IF(('01_Supuestos'!C31*$I344)&gt;0,'01_Supuestos'!$F$15,0)))-((('01_Supuestos'!C31*$I344)*'01_Supuestos'!$F$11*($H344-'01_Supuestos'!$F$9))*'01_Supuestos'!$F$18)-($J344*'01_Supuestos'!C32)-(IF('01_Supuestos'!C30=MAX('01_Supuestos'!$C$30:$M$30),'01_Supuestos'!$F$19,0))-(MAX(0,(((('01_Supuestos'!C31*$I344)*'01_Supuestos'!$F$11*($H344-'01_Supuestos'!$F$9))-((('01_Supuestos'!C31*$I344)*'01_Supuestos'!$F$11*($H344-'01_Supuestos'!$F$9))*'01_Supuestos'!$F$12)-(('01_Supuestos'!C31*$I344)*'01_Supuestos'!$F$11*$K344)-(IF(('01_Supuestos'!C31*$I344)&gt;0,'01_Supuestos'!$F$15,0)))-($J344*'01_Supuestos'!C33)))*'01_Supuestos'!$F$16)</f>
        <v/>
      </c>
      <c r="U344" s="109">
        <f>((('01_Supuestos'!D31*$I344)*'01_Supuestos'!$F$11*($H344-'01_Supuestos'!$F$9))-((('01_Supuestos'!D31*$I344)*'01_Supuestos'!$F$11*($H344-'01_Supuestos'!$F$9))*'01_Supuestos'!$F$12)-(('01_Supuestos'!D31*$I344)*'01_Supuestos'!$F$11*$K344)-(IF(('01_Supuestos'!D31*$I344)&gt;0,'01_Supuestos'!$F$15,0)))-((('01_Supuestos'!D31*$I344)*'01_Supuestos'!$F$11*($H344-'01_Supuestos'!$F$9))*'01_Supuestos'!$F$18)-($J344*'01_Supuestos'!D32)-(IF('01_Supuestos'!D30=MAX('01_Supuestos'!$C$30:$M$30),'01_Supuestos'!$F$19,0))-(MAX(0,(((('01_Supuestos'!D31*$I344)*'01_Supuestos'!$F$11*($H344-'01_Supuestos'!$F$9))-((('01_Supuestos'!D31*$I344)*'01_Supuestos'!$F$11*($H344-'01_Supuestos'!$F$9))*'01_Supuestos'!$F$12)-(('01_Supuestos'!D31*$I344)*'01_Supuestos'!$F$11*$K344)-(IF(('01_Supuestos'!D31*$I344)&gt;0,'01_Supuestos'!$F$15,0)))-($J344*'01_Supuestos'!D33)))*'01_Supuestos'!$F$16)</f>
        <v/>
      </c>
      <c r="V344" s="109">
        <f>((('01_Supuestos'!E31*$I344)*'01_Supuestos'!$F$11*($H344-'01_Supuestos'!$F$9))-((('01_Supuestos'!E31*$I344)*'01_Supuestos'!$F$11*($H344-'01_Supuestos'!$F$9))*'01_Supuestos'!$F$12)-(('01_Supuestos'!E31*$I344)*'01_Supuestos'!$F$11*$K344)-(IF(('01_Supuestos'!E31*$I344)&gt;0,'01_Supuestos'!$F$15,0)))-((('01_Supuestos'!E31*$I344)*'01_Supuestos'!$F$11*($H344-'01_Supuestos'!$F$9))*'01_Supuestos'!$F$18)-($J344*'01_Supuestos'!E32)-(IF('01_Supuestos'!E30=MAX('01_Supuestos'!$C$30:$M$30),'01_Supuestos'!$F$19,0))-(MAX(0,(((('01_Supuestos'!E31*$I344)*'01_Supuestos'!$F$11*($H344-'01_Supuestos'!$F$9))-((('01_Supuestos'!E31*$I344)*'01_Supuestos'!$F$11*($H344-'01_Supuestos'!$F$9))*'01_Supuestos'!$F$12)-(('01_Supuestos'!E31*$I344)*'01_Supuestos'!$F$11*$K344)-(IF(('01_Supuestos'!E31*$I344)&gt;0,'01_Supuestos'!$F$15,0)))-($J344*'01_Supuestos'!E33)))*'01_Supuestos'!$F$16)</f>
        <v/>
      </c>
      <c r="W344" s="109">
        <f>((('01_Supuestos'!F31*$I344)*'01_Supuestos'!$F$11*($H344-'01_Supuestos'!$F$9))-((('01_Supuestos'!F31*$I344)*'01_Supuestos'!$F$11*($H344-'01_Supuestos'!$F$9))*'01_Supuestos'!$F$12)-(('01_Supuestos'!F31*$I344)*'01_Supuestos'!$F$11*$K344)-(IF(('01_Supuestos'!F31*$I344)&gt;0,'01_Supuestos'!$F$15,0)))-((('01_Supuestos'!F31*$I344)*'01_Supuestos'!$F$11*($H344-'01_Supuestos'!$F$9))*'01_Supuestos'!$F$18)-($J344*'01_Supuestos'!F32)-(IF('01_Supuestos'!F30=MAX('01_Supuestos'!$C$30:$M$30),'01_Supuestos'!$F$19,0))-(MAX(0,(((('01_Supuestos'!F31*$I344)*'01_Supuestos'!$F$11*($H344-'01_Supuestos'!$F$9))-((('01_Supuestos'!F31*$I344)*'01_Supuestos'!$F$11*($H344-'01_Supuestos'!$F$9))*'01_Supuestos'!$F$12)-(('01_Supuestos'!F31*$I344)*'01_Supuestos'!$F$11*$K344)-(IF(('01_Supuestos'!F31*$I344)&gt;0,'01_Supuestos'!$F$15,0)))-($J344*'01_Supuestos'!F33)))*'01_Supuestos'!$F$16)</f>
        <v/>
      </c>
      <c r="X344" s="109">
        <f>((('01_Supuestos'!G31*$I344)*'01_Supuestos'!$F$11*($H344-'01_Supuestos'!$F$9))-((('01_Supuestos'!G31*$I344)*'01_Supuestos'!$F$11*($H344-'01_Supuestos'!$F$9))*'01_Supuestos'!$F$12)-(('01_Supuestos'!G31*$I344)*'01_Supuestos'!$F$11*$K344)-(IF(('01_Supuestos'!G31*$I344)&gt;0,'01_Supuestos'!$F$15,0)))-((('01_Supuestos'!G31*$I344)*'01_Supuestos'!$F$11*($H344-'01_Supuestos'!$F$9))*'01_Supuestos'!$F$18)-($J344*'01_Supuestos'!G32)-(IF('01_Supuestos'!G30=MAX('01_Supuestos'!$C$30:$M$30),'01_Supuestos'!$F$19,0))-(MAX(0,(((('01_Supuestos'!G31*$I344)*'01_Supuestos'!$F$11*($H344-'01_Supuestos'!$F$9))-((('01_Supuestos'!G31*$I344)*'01_Supuestos'!$F$11*($H344-'01_Supuestos'!$F$9))*'01_Supuestos'!$F$12)-(('01_Supuestos'!G31*$I344)*'01_Supuestos'!$F$11*$K344)-(IF(('01_Supuestos'!G31*$I344)&gt;0,'01_Supuestos'!$F$15,0)))-($J344*'01_Supuestos'!G33)))*'01_Supuestos'!$F$16)</f>
        <v/>
      </c>
      <c r="Y344" s="109">
        <f>((('01_Supuestos'!H31*$I344)*'01_Supuestos'!$F$11*($H344-'01_Supuestos'!$F$9))-((('01_Supuestos'!H31*$I344)*'01_Supuestos'!$F$11*($H344-'01_Supuestos'!$F$9))*'01_Supuestos'!$F$12)-(('01_Supuestos'!H31*$I344)*'01_Supuestos'!$F$11*$K344)-(IF(('01_Supuestos'!H31*$I344)&gt;0,'01_Supuestos'!$F$15,0)))-((('01_Supuestos'!H31*$I344)*'01_Supuestos'!$F$11*($H344-'01_Supuestos'!$F$9))*'01_Supuestos'!$F$18)-($J344*'01_Supuestos'!H32)-(IF('01_Supuestos'!H30=MAX('01_Supuestos'!$C$30:$M$30),'01_Supuestos'!$F$19,0))-(MAX(0,(((('01_Supuestos'!H31*$I344)*'01_Supuestos'!$F$11*($H344-'01_Supuestos'!$F$9))-((('01_Supuestos'!H31*$I344)*'01_Supuestos'!$F$11*($H344-'01_Supuestos'!$F$9))*'01_Supuestos'!$F$12)-(('01_Supuestos'!H31*$I344)*'01_Supuestos'!$F$11*$K344)-(IF(('01_Supuestos'!H31*$I344)&gt;0,'01_Supuestos'!$F$15,0)))-($J344*'01_Supuestos'!H33)))*'01_Supuestos'!$F$16)</f>
        <v/>
      </c>
      <c r="Z344" s="109">
        <f>((('01_Supuestos'!I31*$I344)*'01_Supuestos'!$F$11*($H344-'01_Supuestos'!$F$9))-((('01_Supuestos'!I31*$I344)*'01_Supuestos'!$F$11*($H344-'01_Supuestos'!$F$9))*'01_Supuestos'!$F$12)-(('01_Supuestos'!I31*$I344)*'01_Supuestos'!$F$11*$K344)-(IF(('01_Supuestos'!I31*$I344)&gt;0,'01_Supuestos'!$F$15,0)))-((('01_Supuestos'!I31*$I344)*'01_Supuestos'!$F$11*($H344-'01_Supuestos'!$F$9))*'01_Supuestos'!$F$18)-($J344*'01_Supuestos'!I32)-(IF('01_Supuestos'!I30=MAX('01_Supuestos'!$C$30:$M$30),'01_Supuestos'!$F$19,0))-(MAX(0,(((('01_Supuestos'!I31*$I344)*'01_Supuestos'!$F$11*($H344-'01_Supuestos'!$F$9))-((('01_Supuestos'!I31*$I344)*'01_Supuestos'!$F$11*($H344-'01_Supuestos'!$F$9))*'01_Supuestos'!$F$12)-(('01_Supuestos'!I31*$I344)*'01_Supuestos'!$F$11*$K344)-(IF(('01_Supuestos'!I31*$I344)&gt;0,'01_Supuestos'!$F$15,0)))-($J344*'01_Supuestos'!I33)))*'01_Supuestos'!$F$16)</f>
        <v/>
      </c>
      <c r="AA344" s="109">
        <f>((('01_Supuestos'!J31*$I344)*'01_Supuestos'!$F$11*($H344-'01_Supuestos'!$F$9))-((('01_Supuestos'!J31*$I344)*'01_Supuestos'!$F$11*($H344-'01_Supuestos'!$F$9))*'01_Supuestos'!$F$12)-(('01_Supuestos'!J31*$I344)*'01_Supuestos'!$F$11*$K344)-(IF(('01_Supuestos'!J31*$I344)&gt;0,'01_Supuestos'!$F$15,0)))-((('01_Supuestos'!J31*$I344)*'01_Supuestos'!$F$11*($H344-'01_Supuestos'!$F$9))*'01_Supuestos'!$F$18)-($J344*'01_Supuestos'!J32)-(IF('01_Supuestos'!J30=MAX('01_Supuestos'!$C$30:$M$30),'01_Supuestos'!$F$19,0))-(MAX(0,(((('01_Supuestos'!J31*$I344)*'01_Supuestos'!$F$11*($H344-'01_Supuestos'!$F$9))-((('01_Supuestos'!J31*$I344)*'01_Supuestos'!$F$11*($H344-'01_Supuestos'!$F$9))*'01_Supuestos'!$F$12)-(('01_Supuestos'!J31*$I344)*'01_Supuestos'!$F$11*$K344)-(IF(('01_Supuestos'!J31*$I344)&gt;0,'01_Supuestos'!$F$15,0)))-($J344*'01_Supuestos'!J33)))*'01_Supuestos'!$F$16)</f>
        <v/>
      </c>
      <c r="AB344" s="109">
        <f>((('01_Supuestos'!K31*$I344)*'01_Supuestos'!$F$11*($H344-'01_Supuestos'!$F$9))-((('01_Supuestos'!K31*$I344)*'01_Supuestos'!$F$11*($H344-'01_Supuestos'!$F$9))*'01_Supuestos'!$F$12)-(('01_Supuestos'!K31*$I344)*'01_Supuestos'!$F$11*$K344)-(IF(('01_Supuestos'!K31*$I344)&gt;0,'01_Supuestos'!$F$15,0)))-((('01_Supuestos'!K31*$I344)*'01_Supuestos'!$F$11*($H344-'01_Supuestos'!$F$9))*'01_Supuestos'!$F$18)-($J344*'01_Supuestos'!K32)-(IF('01_Supuestos'!K30=MAX('01_Supuestos'!$C$30:$M$30),'01_Supuestos'!$F$19,0))-(MAX(0,(((('01_Supuestos'!K31*$I344)*'01_Supuestos'!$F$11*($H344-'01_Supuestos'!$F$9))-((('01_Supuestos'!K31*$I344)*'01_Supuestos'!$F$11*($H344-'01_Supuestos'!$F$9))*'01_Supuestos'!$F$12)-(('01_Supuestos'!K31*$I344)*'01_Supuestos'!$F$11*$K344)-(IF(('01_Supuestos'!K31*$I344)&gt;0,'01_Supuestos'!$F$15,0)))-($J344*'01_Supuestos'!K33)))*'01_Supuestos'!$F$16)</f>
        <v/>
      </c>
      <c r="AC344" s="109">
        <f>((('01_Supuestos'!L31*$I344)*'01_Supuestos'!$F$11*($H344-'01_Supuestos'!$F$9))-((('01_Supuestos'!L31*$I344)*'01_Supuestos'!$F$11*($H344-'01_Supuestos'!$F$9))*'01_Supuestos'!$F$12)-(('01_Supuestos'!L31*$I344)*'01_Supuestos'!$F$11*$K344)-(IF(('01_Supuestos'!L31*$I344)&gt;0,'01_Supuestos'!$F$15,0)))-((('01_Supuestos'!L31*$I344)*'01_Supuestos'!$F$11*($H344-'01_Supuestos'!$F$9))*'01_Supuestos'!$F$18)-($J344*'01_Supuestos'!L32)-(IF('01_Supuestos'!L30=MAX('01_Supuestos'!$C$30:$M$30),'01_Supuestos'!$F$19,0))-(MAX(0,(((('01_Supuestos'!L31*$I344)*'01_Supuestos'!$F$11*($H344-'01_Supuestos'!$F$9))-((('01_Supuestos'!L31*$I344)*'01_Supuestos'!$F$11*($H344-'01_Supuestos'!$F$9))*'01_Supuestos'!$F$12)-(('01_Supuestos'!L31*$I344)*'01_Supuestos'!$F$11*$K344)-(IF(('01_Supuestos'!L31*$I344)&gt;0,'01_Supuestos'!$F$15,0)))-($J344*'01_Supuestos'!L33)))*'01_Supuestos'!$F$16)</f>
        <v/>
      </c>
      <c r="AD344" s="109">
        <f>((('01_Supuestos'!M31*$I344)*'01_Supuestos'!$F$11*($H344-'01_Supuestos'!$F$9))-((('01_Supuestos'!M31*$I344)*'01_Supuestos'!$F$11*($H344-'01_Supuestos'!$F$9))*'01_Supuestos'!$F$12)-(('01_Supuestos'!M31*$I344)*'01_Supuestos'!$F$11*$K344)-(IF(('01_Supuestos'!M31*$I344)&gt;0,'01_Supuestos'!$F$15,0)))-((('01_Supuestos'!M31*$I344)*'01_Supuestos'!$F$11*($H344-'01_Supuestos'!$F$9))*'01_Supuestos'!$F$18)-($J344*'01_Supuestos'!M32)-(IF('01_Supuestos'!M30=MAX('01_Supuestos'!$C$30:$M$30),'01_Supuestos'!$F$19,0))-(MAX(0,(((('01_Supuestos'!M31*$I344)*'01_Supuestos'!$F$11*($H344-'01_Supuestos'!$F$9))-((('01_Supuestos'!M31*$I344)*'01_Supuestos'!$F$11*($H344-'01_Supuestos'!$F$9))*'01_Supuestos'!$F$12)-(('01_Supuestos'!M31*$I344)*'01_Supuestos'!$F$11*$K344)-(IF(('01_Supuestos'!M31*$I344)&gt;0,'01_Supuestos'!$F$15,0)))-($J344*'01_Supuestos'!M33)))*'01_Supuestos'!$F$16)</f>
        <v/>
      </c>
      <c r="AE344" s="109">
        <f>0</f>
        <v/>
      </c>
      <c r="AF344" s="109">
        <f>IF(S344&gt;R344,"Appraisal+Decision",IF(S344&lt;R344,"Develop Now","Indiferente"))</f>
        <v/>
      </c>
    </row>
    <row r="345">
      <c r="A345" t="n">
        <v>315</v>
      </c>
      <c r="B345" s="53">
        <f>RAND()</f>
        <v/>
      </c>
      <c r="C345" s="53">
        <f>RAND()</f>
        <v/>
      </c>
      <c r="D345" s="53">
        <f>RAND()</f>
        <v/>
      </c>
      <c r="E345" s="53">
        <f>RAND()</f>
        <v/>
      </c>
      <c r="F345" s="53">
        <f>RAND()</f>
        <v/>
      </c>
      <c r="G345" s="53">
        <f>RAND()</f>
        <v/>
      </c>
      <c r="H345" s="109">
        <f>IF(B345&lt;($B$11-$B$10)/($B$12-$B$10), $B$10+SQRT(B345*($B$11-$B$10)*($B$12-$B$10)), $B$12-SQRT((1-B345)*($B$12-$B$11)*($B$12-$B$10)))</f>
        <v/>
      </c>
      <c r="I345" s="53">
        <f>MAX(0.1,NORMINV(C345,$B$13,$B$14))</f>
        <v/>
      </c>
      <c r="J345" s="109">
        <f>'01_Supuestos'!$F$13*MAX(0.65,NORMINV(D345,1,$B$15))</f>
        <v/>
      </c>
      <c r="K345" s="109">
        <f>'01_Supuestos'!$F$14*MAX(0.6,NORMINV(E345,1,$B$16))</f>
        <v/>
      </c>
      <c r="L345" s="109">
        <f>--(F345&lt;=$B$5)</f>
        <v/>
      </c>
      <c r="M345" s="109">
        <f>IF(L345=1, IF(G345&lt;=$B$6, "+", "-"), IF(G345&lt;=(1-$B$7), "+", "-"))</f>
        <v/>
      </c>
      <c r="N345" s="110">
        <f>IF(M345="+",'05_Bayes_Arbol'!$B$16,'05_Bayes_Arbol'!$B$17)</f>
        <v/>
      </c>
      <c r="O345" s="109">
        <f>SUMPRODUCT(T345:AD345,'01_Supuestos'!$C$34:$M$34)</f>
        <v/>
      </c>
      <c r="P345" s="109">
        <f>N345*O345 + (1-N345)*$B$9</f>
        <v/>
      </c>
      <c r="Q345" s="109">
        <f>--(P345&gt;0)</f>
        <v/>
      </c>
      <c r="R345" s="109">
        <f>IF(L345=1,O345,$B$9)</f>
        <v/>
      </c>
      <c r="S345" s="109">
        <f>-$B$8 + IF(Q345=1, IF(L345=1,O345,$B$9), 0)</f>
        <v/>
      </c>
      <c r="T345" s="109">
        <f>((('01_Supuestos'!C31*$I345)*'01_Supuestos'!$F$11*($H345-'01_Supuestos'!$F$9))-((('01_Supuestos'!C31*$I345)*'01_Supuestos'!$F$11*($H345-'01_Supuestos'!$F$9))*'01_Supuestos'!$F$12)-(('01_Supuestos'!C31*$I345)*'01_Supuestos'!$F$11*$K345)-(IF(('01_Supuestos'!C31*$I345)&gt;0,'01_Supuestos'!$F$15,0)))-((('01_Supuestos'!C31*$I345)*'01_Supuestos'!$F$11*($H345-'01_Supuestos'!$F$9))*'01_Supuestos'!$F$18)-($J345*'01_Supuestos'!C32)-(IF('01_Supuestos'!C30=MAX('01_Supuestos'!$C$30:$M$30),'01_Supuestos'!$F$19,0))-(MAX(0,(((('01_Supuestos'!C31*$I345)*'01_Supuestos'!$F$11*($H345-'01_Supuestos'!$F$9))-((('01_Supuestos'!C31*$I345)*'01_Supuestos'!$F$11*($H345-'01_Supuestos'!$F$9))*'01_Supuestos'!$F$12)-(('01_Supuestos'!C31*$I345)*'01_Supuestos'!$F$11*$K345)-(IF(('01_Supuestos'!C31*$I345)&gt;0,'01_Supuestos'!$F$15,0)))-($J345*'01_Supuestos'!C33)))*'01_Supuestos'!$F$16)</f>
        <v/>
      </c>
      <c r="U345" s="109">
        <f>((('01_Supuestos'!D31*$I345)*'01_Supuestos'!$F$11*($H345-'01_Supuestos'!$F$9))-((('01_Supuestos'!D31*$I345)*'01_Supuestos'!$F$11*($H345-'01_Supuestos'!$F$9))*'01_Supuestos'!$F$12)-(('01_Supuestos'!D31*$I345)*'01_Supuestos'!$F$11*$K345)-(IF(('01_Supuestos'!D31*$I345)&gt;0,'01_Supuestos'!$F$15,0)))-((('01_Supuestos'!D31*$I345)*'01_Supuestos'!$F$11*($H345-'01_Supuestos'!$F$9))*'01_Supuestos'!$F$18)-($J345*'01_Supuestos'!D32)-(IF('01_Supuestos'!D30=MAX('01_Supuestos'!$C$30:$M$30),'01_Supuestos'!$F$19,0))-(MAX(0,(((('01_Supuestos'!D31*$I345)*'01_Supuestos'!$F$11*($H345-'01_Supuestos'!$F$9))-((('01_Supuestos'!D31*$I345)*'01_Supuestos'!$F$11*($H345-'01_Supuestos'!$F$9))*'01_Supuestos'!$F$12)-(('01_Supuestos'!D31*$I345)*'01_Supuestos'!$F$11*$K345)-(IF(('01_Supuestos'!D31*$I345)&gt;0,'01_Supuestos'!$F$15,0)))-($J345*'01_Supuestos'!D33)))*'01_Supuestos'!$F$16)</f>
        <v/>
      </c>
      <c r="V345" s="109">
        <f>((('01_Supuestos'!E31*$I345)*'01_Supuestos'!$F$11*($H345-'01_Supuestos'!$F$9))-((('01_Supuestos'!E31*$I345)*'01_Supuestos'!$F$11*($H345-'01_Supuestos'!$F$9))*'01_Supuestos'!$F$12)-(('01_Supuestos'!E31*$I345)*'01_Supuestos'!$F$11*$K345)-(IF(('01_Supuestos'!E31*$I345)&gt;0,'01_Supuestos'!$F$15,0)))-((('01_Supuestos'!E31*$I345)*'01_Supuestos'!$F$11*($H345-'01_Supuestos'!$F$9))*'01_Supuestos'!$F$18)-($J345*'01_Supuestos'!E32)-(IF('01_Supuestos'!E30=MAX('01_Supuestos'!$C$30:$M$30),'01_Supuestos'!$F$19,0))-(MAX(0,(((('01_Supuestos'!E31*$I345)*'01_Supuestos'!$F$11*($H345-'01_Supuestos'!$F$9))-((('01_Supuestos'!E31*$I345)*'01_Supuestos'!$F$11*($H345-'01_Supuestos'!$F$9))*'01_Supuestos'!$F$12)-(('01_Supuestos'!E31*$I345)*'01_Supuestos'!$F$11*$K345)-(IF(('01_Supuestos'!E31*$I345)&gt;0,'01_Supuestos'!$F$15,0)))-($J345*'01_Supuestos'!E33)))*'01_Supuestos'!$F$16)</f>
        <v/>
      </c>
      <c r="W345" s="109">
        <f>((('01_Supuestos'!F31*$I345)*'01_Supuestos'!$F$11*($H345-'01_Supuestos'!$F$9))-((('01_Supuestos'!F31*$I345)*'01_Supuestos'!$F$11*($H345-'01_Supuestos'!$F$9))*'01_Supuestos'!$F$12)-(('01_Supuestos'!F31*$I345)*'01_Supuestos'!$F$11*$K345)-(IF(('01_Supuestos'!F31*$I345)&gt;0,'01_Supuestos'!$F$15,0)))-((('01_Supuestos'!F31*$I345)*'01_Supuestos'!$F$11*($H345-'01_Supuestos'!$F$9))*'01_Supuestos'!$F$18)-($J345*'01_Supuestos'!F32)-(IF('01_Supuestos'!F30=MAX('01_Supuestos'!$C$30:$M$30),'01_Supuestos'!$F$19,0))-(MAX(0,(((('01_Supuestos'!F31*$I345)*'01_Supuestos'!$F$11*($H345-'01_Supuestos'!$F$9))-((('01_Supuestos'!F31*$I345)*'01_Supuestos'!$F$11*($H345-'01_Supuestos'!$F$9))*'01_Supuestos'!$F$12)-(('01_Supuestos'!F31*$I345)*'01_Supuestos'!$F$11*$K345)-(IF(('01_Supuestos'!F31*$I345)&gt;0,'01_Supuestos'!$F$15,0)))-($J345*'01_Supuestos'!F33)))*'01_Supuestos'!$F$16)</f>
        <v/>
      </c>
      <c r="X345" s="109">
        <f>((('01_Supuestos'!G31*$I345)*'01_Supuestos'!$F$11*($H345-'01_Supuestos'!$F$9))-((('01_Supuestos'!G31*$I345)*'01_Supuestos'!$F$11*($H345-'01_Supuestos'!$F$9))*'01_Supuestos'!$F$12)-(('01_Supuestos'!G31*$I345)*'01_Supuestos'!$F$11*$K345)-(IF(('01_Supuestos'!G31*$I345)&gt;0,'01_Supuestos'!$F$15,0)))-((('01_Supuestos'!G31*$I345)*'01_Supuestos'!$F$11*($H345-'01_Supuestos'!$F$9))*'01_Supuestos'!$F$18)-($J345*'01_Supuestos'!G32)-(IF('01_Supuestos'!G30=MAX('01_Supuestos'!$C$30:$M$30),'01_Supuestos'!$F$19,0))-(MAX(0,(((('01_Supuestos'!G31*$I345)*'01_Supuestos'!$F$11*($H345-'01_Supuestos'!$F$9))-((('01_Supuestos'!G31*$I345)*'01_Supuestos'!$F$11*($H345-'01_Supuestos'!$F$9))*'01_Supuestos'!$F$12)-(('01_Supuestos'!G31*$I345)*'01_Supuestos'!$F$11*$K345)-(IF(('01_Supuestos'!G31*$I345)&gt;0,'01_Supuestos'!$F$15,0)))-($J345*'01_Supuestos'!G33)))*'01_Supuestos'!$F$16)</f>
        <v/>
      </c>
      <c r="Y345" s="109">
        <f>((('01_Supuestos'!H31*$I345)*'01_Supuestos'!$F$11*($H345-'01_Supuestos'!$F$9))-((('01_Supuestos'!H31*$I345)*'01_Supuestos'!$F$11*($H345-'01_Supuestos'!$F$9))*'01_Supuestos'!$F$12)-(('01_Supuestos'!H31*$I345)*'01_Supuestos'!$F$11*$K345)-(IF(('01_Supuestos'!H31*$I345)&gt;0,'01_Supuestos'!$F$15,0)))-((('01_Supuestos'!H31*$I345)*'01_Supuestos'!$F$11*($H345-'01_Supuestos'!$F$9))*'01_Supuestos'!$F$18)-($J345*'01_Supuestos'!H32)-(IF('01_Supuestos'!H30=MAX('01_Supuestos'!$C$30:$M$30),'01_Supuestos'!$F$19,0))-(MAX(0,(((('01_Supuestos'!H31*$I345)*'01_Supuestos'!$F$11*($H345-'01_Supuestos'!$F$9))-((('01_Supuestos'!H31*$I345)*'01_Supuestos'!$F$11*($H345-'01_Supuestos'!$F$9))*'01_Supuestos'!$F$12)-(('01_Supuestos'!H31*$I345)*'01_Supuestos'!$F$11*$K345)-(IF(('01_Supuestos'!H31*$I345)&gt;0,'01_Supuestos'!$F$15,0)))-($J345*'01_Supuestos'!H33)))*'01_Supuestos'!$F$16)</f>
        <v/>
      </c>
      <c r="Z345" s="109">
        <f>((('01_Supuestos'!I31*$I345)*'01_Supuestos'!$F$11*($H345-'01_Supuestos'!$F$9))-((('01_Supuestos'!I31*$I345)*'01_Supuestos'!$F$11*($H345-'01_Supuestos'!$F$9))*'01_Supuestos'!$F$12)-(('01_Supuestos'!I31*$I345)*'01_Supuestos'!$F$11*$K345)-(IF(('01_Supuestos'!I31*$I345)&gt;0,'01_Supuestos'!$F$15,0)))-((('01_Supuestos'!I31*$I345)*'01_Supuestos'!$F$11*($H345-'01_Supuestos'!$F$9))*'01_Supuestos'!$F$18)-($J345*'01_Supuestos'!I32)-(IF('01_Supuestos'!I30=MAX('01_Supuestos'!$C$30:$M$30),'01_Supuestos'!$F$19,0))-(MAX(0,(((('01_Supuestos'!I31*$I345)*'01_Supuestos'!$F$11*($H345-'01_Supuestos'!$F$9))-((('01_Supuestos'!I31*$I345)*'01_Supuestos'!$F$11*($H345-'01_Supuestos'!$F$9))*'01_Supuestos'!$F$12)-(('01_Supuestos'!I31*$I345)*'01_Supuestos'!$F$11*$K345)-(IF(('01_Supuestos'!I31*$I345)&gt;0,'01_Supuestos'!$F$15,0)))-($J345*'01_Supuestos'!I33)))*'01_Supuestos'!$F$16)</f>
        <v/>
      </c>
      <c r="AA345" s="109">
        <f>((('01_Supuestos'!J31*$I345)*'01_Supuestos'!$F$11*($H345-'01_Supuestos'!$F$9))-((('01_Supuestos'!J31*$I345)*'01_Supuestos'!$F$11*($H345-'01_Supuestos'!$F$9))*'01_Supuestos'!$F$12)-(('01_Supuestos'!J31*$I345)*'01_Supuestos'!$F$11*$K345)-(IF(('01_Supuestos'!J31*$I345)&gt;0,'01_Supuestos'!$F$15,0)))-((('01_Supuestos'!J31*$I345)*'01_Supuestos'!$F$11*($H345-'01_Supuestos'!$F$9))*'01_Supuestos'!$F$18)-($J345*'01_Supuestos'!J32)-(IF('01_Supuestos'!J30=MAX('01_Supuestos'!$C$30:$M$30),'01_Supuestos'!$F$19,0))-(MAX(0,(((('01_Supuestos'!J31*$I345)*'01_Supuestos'!$F$11*($H345-'01_Supuestos'!$F$9))-((('01_Supuestos'!J31*$I345)*'01_Supuestos'!$F$11*($H345-'01_Supuestos'!$F$9))*'01_Supuestos'!$F$12)-(('01_Supuestos'!J31*$I345)*'01_Supuestos'!$F$11*$K345)-(IF(('01_Supuestos'!J31*$I345)&gt;0,'01_Supuestos'!$F$15,0)))-($J345*'01_Supuestos'!J33)))*'01_Supuestos'!$F$16)</f>
        <v/>
      </c>
      <c r="AB345" s="109">
        <f>((('01_Supuestos'!K31*$I345)*'01_Supuestos'!$F$11*($H345-'01_Supuestos'!$F$9))-((('01_Supuestos'!K31*$I345)*'01_Supuestos'!$F$11*($H345-'01_Supuestos'!$F$9))*'01_Supuestos'!$F$12)-(('01_Supuestos'!K31*$I345)*'01_Supuestos'!$F$11*$K345)-(IF(('01_Supuestos'!K31*$I345)&gt;0,'01_Supuestos'!$F$15,0)))-((('01_Supuestos'!K31*$I345)*'01_Supuestos'!$F$11*($H345-'01_Supuestos'!$F$9))*'01_Supuestos'!$F$18)-($J345*'01_Supuestos'!K32)-(IF('01_Supuestos'!K30=MAX('01_Supuestos'!$C$30:$M$30),'01_Supuestos'!$F$19,0))-(MAX(0,(((('01_Supuestos'!K31*$I345)*'01_Supuestos'!$F$11*($H345-'01_Supuestos'!$F$9))-((('01_Supuestos'!K31*$I345)*'01_Supuestos'!$F$11*($H345-'01_Supuestos'!$F$9))*'01_Supuestos'!$F$12)-(('01_Supuestos'!K31*$I345)*'01_Supuestos'!$F$11*$K345)-(IF(('01_Supuestos'!K31*$I345)&gt;0,'01_Supuestos'!$F$15,0)))-($J345*'01_Supuestos'!K33)))*'01_Supuestos'!$F$16)</f>
        <v/>
      </c>
      <c r="AC345" s="109">
        <f>((('01_Supuestos'!L31*$I345)*'01_Supuestos'!$F$11*($H345-'01_Supuestos'!$F$9))-((('01_Supuestos'!L31*$I345)*'01_Supuestos'!$F$11*($H345-'01_Supuestos'!$F$9))*'01_Supuestos'!$F$12)-(('01_Supuestos'!L31*$I345)*'01_Supuestos'!$F$11*$K345)-(IF(('01_Supuestos'!L31*$I345)&gt;0,'01_Supuestos'!$F$15,0)))-((('01_Supuestos'!L31*$I345)*'01_Supuestos'!$F$11*($H345-'01_Supuestos'!$F$9))*'01_Supuestos'!$F$18)-($J345*'01_Supuestos'!L32)-(IF('01_Supuestos'!L30=MAX('01_Supuestos'!$C$30:$M$30),'01_Supuestos'!$F$19,0))-(MAX(0,(((('01_Supuestos'!L31*$I345)*'01_Supuestos'!$F$11*($H345-'01_Supuestos'!$F$9))-((('01_Supuestos'!L31*$I345)*'01_Supuestos'!$F$11*($H345-'01_Supuestos'!$F$9))*'01_Supuestos'!$F$12)-(('01_Supuestos'!L31*$I345)*'01_Supuestos'!$F$11*$K345)-(IF(('01_Supuestos'!L31*$I345)&gt;0,'01_Supuestos'!$F$15,0)))-($J345*'01_Supuestos'!L33)))*'01_Supuestos'!$F$16)</f>
        <v/>
      </c>
      <c r="AD345" s="109">
        <f>((('01_Supuestos'!M31*$I345)*'01_Supuestos'!$F$11*($H345-'01_Supuestos'!$F$9))-((('01_Supuestos'!M31*$I345)*'01_Supuestos'!$F$11*($H345-'01_Supuestos'!$F$9))*'01_Supuestos'!$F$12)-(('01_Supuestos'!M31*$I345)*'01_Supuestos'!$F$11*$K345)-(IF(('01_Supuestos'!M31*$I345)&gt;0,'01_Supuestos'!$F$15,0)))-((('01_Supuestos'!M31*$I345)*'01_Supuestos'!$F$11*($H345-'01_Supuestos'!$F$9))*'01_Supuestos'!$F$18)-($J345*'01_Supuestos'!M32)-(IF('01_Supuestos'!M30=MAX('01_Supuestos'!$C$30:$M$30),'01_Supuestos'!$F$19,0))-(MAX(0,(((('01_Supuestos'!M31*$I345)*'01_Supuestos'!$F$11*($H345-'01_Supuestos'!$F$9))-((('01_Supuestos'!M31*$I345)*'01_Supuestos'!$F$11*($H345-'01_Supuestos'!$F$9))*'01_Supuestos'!$F$12)-(('01_Supuestos'!M31*$I345)*'01_Supuestos'!$F$11*$K345)-(IF(('01_Supuestos'!M31*$I345)&gt;0,'01_Supuestos'!$F$15,0)))-($J345*'01_Supuestos'!M33)))*'01_Supuestos'!$F$16)</f>
        <v/>
      </c>
      <c r="AE345" s="109">
        <f>0</f>
        <v/>
      </c>
      <c r="AF345" s="109">
        <f>IF(S345&gt;R345,"Appraisal+Decision",IF(S345&lt;R345,"Develop Now","Indiferente"))</f>
        <v/>
      </c>
    </row>
    <row r="346">
      <c r="A346" t="n">
        <v>316</v>
      </c>
      <c r="B346" s="53">
        <f>RAND()</f>
        <v/>
      </c>
      <c r="C346" s="53">
        <f>RAND()</f>
        <v/>
      </c>
      <c r="D346" s="53">
        <f>RAND()</f>
        <v/>
      </c>
      <c r="E346" s="53">
        <f>RAND()</f>
        <v/>
      </c>
      <c r="F346" s="53">
        <f>RAND()</f>
        <v/>
      </c>
      <c r="G346" s="53">
        <f>RAND()</f>
        <v/>
      </c>
      <c r="H346" s="109">
        <f>IF(B346&lt;($B$11-$B$10)/($B$12-$B$10), $B$10+SQRT(B346*($B$11-$B$10)*($B$12-$B$10)), $B$12-SQRT((1-B346)*($B$12-$B$11)*($B$12-$B$10)))</f>
        <v/>
      </c>
      <c r="I346" s="53">
        <f>MAX(0.1,NORMINV(C346,$B$13,$B$14))</f>
        <v/>
      </c>
      <c r="J346" s="109">
        <f>'01_Supuestos'!$F$13*MAX(0.65,NORMINV(D346,1,$B$15))</f>
        <v/>
      </c>
      <c r="K346" s="109">
        <f>'01_Supuestos'!$F$14*MAX(0.6,NORMINV(E346,1,$B$16))</f>
        <v/>
      </c>
      <c r="L346" s="109">
        <f>--(F346&lt;=$B$5)</f>
        <v/>
      </c>
      <c r="M346" s="109">
        <f>IF(L346=1, IF(G346&lt;=$B$6, "+", "-"), IF(G346&lt;=(1-$B$7), "+", "-"))</f>
        <v/>
      </c>
      <c r="N346" s="110">
        <f>IF(M346="+",'05_Bayes_Arbol'!$B$16,'05_Bayes_Arbol'!$B$17)</f>
        <v/>
      </c>
      <c r="O346" s="109">
        <f>SUMPRODUCT(T346:AD346,'01_Supuestos'!$C$34:$M$34)</f>
        <v/>
      </c>
      <c r="P346" s="109">
        <f>N346*O346 + (1-N346)*$B$9</f>
        <v/>
      </c>
      <c r="Q346" s="109">
        <f>--(P346&gt;0)</f>
        <v/>
      </c>
      <c r="R346" s="109">
        <f>IF(L346=1,O346,$B$9)</f>
        <v/>
      </c>
      <c r="S346" s="109">
        <f>-$B$8 + IF(Q346=1, IF(L346=1,O346,$B$9), 0)</f>
        <v/>
      </c>
      <c r="T346" s="109">
        <f>((('01_Supuestos'!C31*$I346)*'01_Supuestos'!$F$11*($H346-'01_Supuestos'!$F$9))-((('01_Supuestos'!C31*$I346)*'01_Supuestos'!$F$11*($H346-'01_Supuestos'!$F$9))*'01_Supuestos'!$F$12)-(('01_Supuestos'!C31*$I346)*'01_Supuestos'!$F$11*$K346)-(IF(('01_Supuestos'!C31*$I346)&gt;0,'01_Supuestos'!$F$15,0)))-((('01_Supuestos'!C31*$I346)*'01_Supuestos'!$F$11*($H346-'01_Supuestos'!$F$9))*'01_Supuestos'!$F$18)-($J346*'01_Supuestos'!C32)-(IF('01_Supuestos'!C30=MAX('01_Supuestos'!$C$30:$M$30),'01_Supuestos'!$F$19,0))-(MAX(0,(((('01_Supuestos'!C31*$I346)*'01_Supuestos'!$F$11*($H346-'01_Supuestos'!$F$9))-((('01_Supuestos'!C31*$I346)*'01_Supuestos'!$F$11*($H346-'01_Supuestos'!$F$9))*'01_Supuestos'!$F$12)-(('01_Supuestos'!C31*$I346)*'01_Supuestos'!$F$11*$K346)-(IF(('01_Supuestos'!C31*$I346)&gt;0,'01_Supuestos'!$F$15,0)))-($J346*'01_Supuestos'!C33)))*'01_Supuestos'!$F$16)</f>
        <v/>
      </c>
      <c r="U346" s="109">
        <f>((('01_Supuestos'!D31*$I346)*'01_Supuestos'!$F$11*($H346-'01_Supuestos'!$F$9))-((('01_Supuestos'!D31*$I346)*'01_Supuestos'!$F$11*($H346-'01_Supuestos'!$F$9))*'01_Supuestos'!$F$12)-(('01_Supuestos'!D31*$I346)*'01_Supuestos'!$F$11*$K346)-(IF(('01_Supuestos'!D31*$I346)&gt;0,'01_Supuestos'!$F$15,0)))-((('01_Supuestos'!D31*$I346)*'01_Supuestos'!$F$11*($H346-'01_Supuestos'!$F$9))*'01_Supuestos'!$F$18)-($J346*'01_Supuestos'!D32)-(IF('01_Supuestos'!D30=MAX('01_Supuestos'!$C$30:$M$30),'01_Supuestos'!$F$19,0))-(MAX(0,(((('01_Supuestos'!D31*$I346)*'01_Supuestos'!$F$11*($H346-'01_Supuestos'!$F$9))-((('01_Supuestos'!D31*$I346)*'01_Supuestos'!$F$11*($H346-'01_Supuestos'!$F$9))*'01_Supuestos'!$F$12)-(('01_Supuestos'!D31*$I346)*'01_Supuestos'!$F$11*$K346)-(IF(('01_Supuestos'!D31*$I346)&gt;0,'01_Supuestos'!$F$15,0)))-($J346*'01_Supuestos'!D33)))*'01_Supuestos'!$F$16)</f>
        <v/>
      </c>
      <c r="V346" s="109">
        <f>((('01_Supuestos'!E31*$I346)*'01_Supuestos'!$F$11*($H346-'01_Supuestos'!$F$9))-((('01_Supuestos'!E31*$I346)*'01_Supuestos'!$F$11*($H346-'01_Supuestos'!$F$9))*'01_Supuestos'!$F$12)-(('01_Supuestos'!E31*$I346)*'01_Supuestos'!$F$11*$K346)-(IF(('01_Supuestos'!E31*$I346)&gt;0,'01_Supuestos'!$F$15,0)))-((('01_Supuestos'!E31*$I346)*'01_Supuestos'!$F$11*($H346-'01_Supuestos'!$F$9))*'01_Supuestos'!$F$18)-($J346*'01_Supuestos'!E32)-(IF('01_Supuestos'!E30=MAX('01_Supuestos'!$C$30:$M$30),'01_Supuestos'!$F$19,0))-(MAX(0,(((('01_Supuestos'!E31*$I346)*'01_Supuestos'!$F$11*($H346-'01_Supuestos'!$F$9))-((('01_Supuestos'!E31*$I346)*'01_Supuestos'!$F$11*($H346-'01_Supuestos'!$F$9))*'01_Supuestos'!$F$12)-(('01_Supuestos'!E31*$I346)*'01_Supuestos'!$F$11*$K346)-(IF(('01_Supuestos'!E31*$I346)&gt;0,'01_Supuestos'!$F$15,0)))-($J346*'01_Supuestos'!E33)))*'01_Supuestos'!$F$16)</f>
        <v/>
      </c>
      <c r="W346" s="109">
        <f>((('01_Supuestos'!F31*$I346)*'01_Supuestos'!$F$11*($H346-'01_Supuestos'!$F$9))-((('01_Supuestos'!F31*$I346)*'01_Supuestos'!$F$11*($H346-'01_Supuestos'!$F$9))*'01_Supuestos'!$F$12)-(('01_Supuestos'!F31*$I346)*'01_Supuestos'!$F$11*$K346)-(IF(('01_Supuestos'!F31*$I346)&gt;0,'01_Supuestos'!$F$15,0)))-((('01_Supuestos'!F31*$I346)*'01_Supuestos'!$F$11*($H346-'01_Supuestos'!$F$9))*'01_Supuestos'!$F$18)-($J346*'01_Supuestos'!F32)-(IF('01_Supuestos'!F30=MAX('01_Supuestos'!$C$30:$M$30),'01_Supuestos'!$F$19,0))-(MAX(0,(((('01_Supuestos'!F31*$I346)*'01_Supuestos'!$F$11*($H346-'01_Supuestos'!$F$9))-((('01_Supuestos'!F31*$I346)*'01_Supuestos'!$F$11*($H346-'01_Supuestos'!$F$9))*'01_Supuestos'!$F$12)-(('01_Supuestos'!F31*$I346)*'01_Supuestos'!$F$11*$K346)-(IF(('01_Supuestos'!F31*$I346)&gt;0,'01_Supuestos'!$F$15,0)))-($J346*'01_Supuestos'!F33)))*'01_Supuestos'!$F$16)</f>
        <v/>
      </c>
      <c r="X346" s="109">
        <f>((('01_Supuestos'!G31*$I346)*'01_Supuestos'!$F$11*($H346-'01_Supuestos'!$F$9))-((('01_Supuestos'!G31*$I346)*'01_Supuestos'!$F$11*($H346-'01_Supuestos'!$F$9))*'01_Supuestos'!$F$12)-(('01_Supuestos'!G31*$I346)*'01_Supuestos'!$F$11*$K346)-(IF(('01_Supuestos'!G31*$I346)&gt;0,'01_Supuestos'!$F$15,0)))-((('01_Supuestos'!G31*$I346)*'01_Supuestos'!$F$11*($H346-'01_Supuestos'!$F$9))*'01_Supuestos'!$F$18)-($J346*'01_Supuestos'!G32)-(IF('01_Supuestos'!G30=MAX('01_Supuestos'!$C$30:$M$30),'01_Supuestos'!$F$19,0))-(MAX(0,(((('01_Supuestos'!G31*$I346)*'01_Supuestos'!$F$11*($H346-'01_Supuestos'!$F$9))-((('01_Supuestos'!G31*$I346)*'01_Supuestos'!$F$11*($H346-'01_Supuestos'!$F$9))*'01_Supuestos'!$F$12)-(('01_Supuestos'!G31*$I346)*'01_Supuestos'!$F$11*$K346)-(IF(('01_Supuestos'!G31*$I346)&gt;0,'01_Supuestos'!$F$15,0)))-($J346*'01_Supuestos'!G33)))*'01_Supuestos'!$F$16)</f>
        <v/>
      </c>
      <c r="Y346" s="109">
        <f>((('01_Supuestos'!H31*$I346)*'01_Supuestos'!$F$11*($H346-'01_Supuestos'!$F$9))-((('01_Supuestos'!H31*$I346)*'01_Supuestos'!$F$11*($H346-'01_Supuestos'!$F$9))*'01_Supuestos'!$F$12)-(('01_Supuestos'!H31*$I346)*'01_Supuestos'!$F$11*$K346)-(IF(('01_Supuestos'!H31*$I346)&gt;0,'01_Supuestos'!$F$15,0)))-((('01_Supuestos'!H31*$I346)*'01_Supuestos'!$F$11*($H346-'01_Supuestos'!$F$9))*'01_Supuestos'!$F$18)-($J346*'01_Supuestos'!H32)-(IF('01_Supuestos'!H30=MAX('01_Supuestos'!$C$30:$M$30),'01_Supuestos'!$F$19,0))-(MAX(0,(((('01_Supuestos'!H31*$I346)*'01_Supuestos'!$F$11*($H346-'01_Supuestos'!$F$9))-((('01_Supuestos'!H31*$I346)*'01_Supuestos'!$F$11*($H346-'01_Supuestos'!$F$9))*'01_Supuestos'!$F$12)-(('01_Supuestos'!H31*$I346)*'01_Supuestos'!$F$11*$K346)-(IF(('01_Supuestos'!H31*$I346)&gt;0,'01_Supuestos'!$F$15,0)))-($J346*'01_Supuestos'!H33)))*'01_Supuestos'!$F$16)</f>
        <v/>
      </c>
      <c r="Z346" s="109">
        <f>((('01_Supuestos'!I31*$I346)*'01_Supuestos'!$F$11*($H346-'01_Supuestos'!$F$9))-((('01_Supuestos'!I31*$I346)*'01_Supuestos'!$F$11*($H346-'01_Supuestos'!$F$9))*'01_Supuestos'!$F$12)-(('01_Supuestos'!I31*$I346)*'01_Supuestos'!$F$11*$K346)-(IF(('01_Supuestos'!I31*$I346)&gt;0,'01_Supuestos'!$F$15,0)))-((('01_Supuestos'!I31*$I346)*'01_Supuestos'!$F$11*($H346-'01_Supuestos'!$F$9))*'01_Supuestos'!$F$18)-($J346*'01_Supuestos'!I32)-(IF('01_Supuestos'!I30=MAX('01_Supuestos'!$C$30:$M$30),'01_Supuestos'!$F$19,0))-(MAX(0,(((('01_Supuestos'!I31*$I346)*'01_Supuestos'!$F$11*($H346-'01_Supuestos'!$F$9))-((('01_Supuestos'!I31*$I346)*'01_Supuestos'!$F$11*($H346-'01_Supuestos'!$F$9))*'01_Supuestos'!$F$12)-(('01_Supuestos'!I31*$I346)*'01_Supuestos'!$F$11*$K346)-(IF(('01_Supuestos'!I31*$I346)&gt;0,'01_Supuestos'!$F$15,0)))-($J346*'01_Supuestos'!I33)))*'01_Supuestos'!$F$16)</f>
        <v/>
      </c>
      <c r="AA346" s="109">
        <f>((('01_Supuestos'!J31*$I346)*'01_Supuestos'!$F$11*($H346-'01_Supuestos'!$F$9))-((('01_Supuestos'!J31*$I346)*'01_Supuestos'!$F$11*($H346-'01_Supuestos'!$F$9))*'01_Supuestos'!$F$12)-(('01_Supuestos'!J31*$I346)*'01_Supuestos'!$F$11*$K346)-(IF(('01_Supuestos'!J31*$I346)&gt;0,'01_Supuestos'!$F$15,0)))-((('01_Supuestos'!J31*$I346)*'01_Supuestos'!$F$11*($H346-'01_Supuestos'!$F$9))*'01_Supuestos'!$F$18)-($J346*'01_Supuestos'!J32)-(IF('01_Supuestos'!J30=MAX('01_Supuestos'!$C$30:$M$30),'01_Supuestos'!$F$19,0))-(MAX(0,(((('01_Supuestos'!J31*$I346)*'01_Supuestos'!$F$11*($H346-'01_Supuestos'!$F$9))-((('01_Supuestos'!J31*$I346)*'01_Supuestos'!$F$11*($H346-'01_Supuestos'!$F$9))*'01_Supuestos'!$F$12)-(('01_Supuestos'!J31*$I346)*'01_Supuestos'!$F$11*$K346)-(IF(('01_Supuestos'!J31*$I346)&gt;0,'01_Supuestos'!$F$15,0)))-($J346*'01_Supuestos'!J33)))*'01_Supuestos'!$F$16)</f>
        <v/>
      </c>
      <c r="AB346" s="109">
        <f>((('01_Supuestos'!K31*$I346)*'01_Supuestos'!$F$11*($H346-'01_Supuestos'!$F$9))-((('01_Supuestos'!K31*$I346)*'01_Supuestos'!$F$11*($H346-'01_Supuestos'!$F$9))*'01_Supuestos'!$F$12)-(('01_Supuestos'!K31*$I346)*'01_Supuestos'!$F$11*$K346)-(IF(('01_Supuestos'!K31*$I346)&gt;0,'01_Supuestos'!$F$15,0)))-((('01_Supuestos'!K31*$I346)*'01_Supuestos'!$F$11*($H346-'01_Supuestos'!$F$9))*'01_Supuestos'!$F$18)-($J346*'01_Supuestos'!K32)-(IF('01_Supuestos'!K30=MAX('01_Supuestos'!$C$30:$M$30),'01_Supuestos'!$F$19,0))-(MAX(0,(((('01_Supuestos'!K31*$I346)*'01_Supuestos'!$F$11*($H346-'01_Supuestos'!$F$9))-((('01_Supuestos'!K31*$I346)*'01_Supuestos'!$F$11*($H346-'01_Supuestos'!$F$9))*'01_Supuestos'!$F$12)-(('01_Supuestos'!K31*$I346)*'01_Supuestos'!$F$11*$K346)-(IF(('01_Supuestos'!K31*$I346)&gt;0,'01_Supuestos'!$F$15,0)))-($J346*'01_Supuestos'!K33)))*'01_Supuestos'!$F$16)</f>
        <v/>
      </c>
      <c r="AC346" s="109">
        <f>((('01_Supuestos'!L31*$I346)*'01_Supuestos'!$F$11*($H346-'01_Supuestos'!$F$9))-((('01_Supuestos'!L31*$I346)*'01_Supuestos'!$F$11*($H346-'01_Supuestos'!$F$9))*'01_Supuestos'!$F$12)-(('01_Supuestos'!L31*$I346)*'01_Supuestos'!$F$11*$K346)-(IF(('01_Supuestos'!L31*$I346)&gt;0,'01_Supuestos'!$F$15,0)))-((('01_Supuestos'!L31*$I346)*'01_Supuestos'!$F$11*($H346-'01_Supuestos'!$F$9))*'01_Supuestos'!$F$18)-($J346*'01_Supuestos'!L32)-(IF('01_Supuestos'!L30=MAX('01_Supuestos'!$C$30:$M$30),'01_Supuestos'!$F$19,0))-(MAX(0,(((('01_Supuestos'!L31*$I346)*'01_Supuestos'!$F$11*($H346-'01_Supuestos'!$F$9))-((('01_Supuestos'!L31*$I346)*'01_Supuestos'!$F$11*($H346-'01_Supuestos'!$F$9))*'01_Supuestos'!$F$12)-(('01_Supuestos'!L31*$I346)*'01_Supuestos'!$F$11*$K346)-(IF(('01_Supuestos'!L31*$I346)&gt;0,'01_Supuestos'!$F$15,0)))-($J346*'01_Supuestos'!L33)))*'01_Supuestos'!$F$16)</f>
        <v/>
      </c>
      <c r="AD346" s="109">
        <f>((('01_Supuestos'!M31*$I346)*'01_Supuestos'!$F$11*($H346-'01_Supuestos'!$F$9))-((('01_Supuestos'!M31*$I346)*'01_Supuestos'!$F$11*($H346-'01_Supuestos'!$F$9))*'01_Supuestos'!$F$12)-(('01_Supuestos'!M31*$I346)*'01_Supuestos'!$F$11*$K346)-(IF(('01_Supuestos'!M31*$I346)&gt;0,'01_Supuestos'!$F$15,0)))-((('01_Supuestos'!M31*$I346)*'01_Supuestos'!$F$11*($H346-'01_Supuestos'!$F$9))*'01_Supuestos'!$F$18)-($J346*'01_Supuestos'!M32)-(IF('01_Supuestos'!M30=MAX('01_Supuestos'!$C$30:$M$30),'01_Supuestos'!$F$19,0))-(MAX(0,(((('01_Supuestos'!M31*$I346)*'01_Supuestos'!$F$11*($H346-'01_Supuestos'!$F$9))-((('01_Supuestos'!M31*$I346)*'01_Supuestos'!$F$11*($H346-'01_Supuestos'!$F$9))*'01_Supuestos'!$F$12)-(('01_Supuestos'!M31*$I346)*'01_Supuestos'!$F$11*$K346)-(IF(('01_Supuestos'!M31*$I346)&gt;0,'01_Supuestos'!$F$15,0)))-($J346*'01_Supuestos'!M33)))*'01_Supuestos'!$F$16)</f>
        <v/>
      </c>
      <c r="AE346" s="109">
        <f>0</f>
        <v/>
      </c>
      <c r="AF346" s="109">
        <f>IF(S346&gt;R346,"Appraisal+Decision",IF(S346&lt;R346,"Develop Now","Indiferente"))</f>
        <v/>
      </c>
    </row>
    <row r="347">
      <c r="A347" t="n">
        <v>317</v>
      </c>
      <c r="B347" s="53">
        <f>RAND()</f>
        <v/>
      </c>
      <c r="C347" s="53">
        <f>RAND()</f>
        <v/>
      </c>
      <c r="D347" s="53">
        <f>RAND()</f>
        <v/>
      </c>
      <c r="E347" s="53">
        <f>RAND()</f>
        <v/>
      </c>
      <c r="F347" s="53">
        <f>RAND()</f>
        <v/>
      </c>
      <c r="G347" s="53">
        <f>RAND()</f>
        <v/>
      </c>
      <c r="H347" s="109">
        <f>IF(B347&lt;($B$11-$B$10)/($B$12-$B$10), $B$10+SQRT(B347*($B$11-$B$10)*($B$12-$B$10)), $B$12-SQRT((1-B347)*($B$12-$B$11)*($B$12-$B$10)))</f>
        <v/>
      </c>
      <c r="I347" s="53">
        <f>MAX(0.1,NORMINV(C347,$B$13,$B$14))</f>
        <v/>
      </c>
      <c r="J347" s="109">
        <f>'01_Supuestos'!$F$13*MAX(0.65,NORMINV(D347,1,$B$15))</f>
        <v/>
      </c>
      <c r="K347" s="109">
        <f>'01_Supuestos'!$F$14*MAX(0.6,NORMINV(E347,1,$B$16))</f>
        <v/>
      </c>
      <c r="L347" s="109">
        <f>--(F347&lt;=$B$5)</f>
        <v/>
      </c>
      <c r="M347" s="109">
        <f>IF(L347=1, IF(G347&lt;=$B$6, "+", "-"), IF(G347&lt;=(1-$B$7), "+", "-"))</f>
        <v/>
      </c>
      <c r="N347" s="110">
        <f>IF(M347="+",'05_Bayes_Arbol'!$B$16,'05_Bayes_Arbol'!$B$17)</f>
        <v/>
      </c>
      <c r="O347" s="109">
        <f>SUMPRODUCT(T347:AD347,'01_Supuestos'!$C$34:$M$34)</f>
        <v/>
      </c>
      <c r="P347" s="109">
        <f>N347*O347 + (1-N347)*$B$9</f>
        <v/>
      </c>
      <c r="Q347" s="109">
        <f>--(P347&gt;0)</f>
        <v/>
      </c>
      <c r="R347" s="109">
        <f>IF(L347=1,O347,$B$9)</f>
        <v/>
      </c>
      <c r="S347" s="109">
        <f>-$B$8 + IF(Q347=1, IF(L347=1,O347,$B$9), 0)</f>
        <v/>
      </c>
      <c r="T347" s="109">
        <f>((('01_Supuestos'!C31*$I347)*'01_Supuestos'!$F$11*($H347-'01_Supuestos'!$F$9))-((('01_Supuestos'!C31*$I347)*'01_Supuestos'!$F$11*($H347-'01_Supuestos'!$F$9))*'01_Supuestos'!$F$12)-(('01_Supuestos'!C31*$I347)*'01_Supuestos'!$F$11*$K347)-(IF(('01_Supuestos'!C31*$I347)&gt;0,'01_Supuestos'!$F$15,0)))-((('01_Supuestos'!C31*$I347)*'01_Supuestos'!$F$11*($H347-'01_Supuestos'!$F$9))*'01_Supuestos'!$F$18)-($J347*'01_Supuestos'!C32)-(IF('01_Supuestos'!C30=MAX('01_Supuestos'!$C$30:$M$30),'01_Supuestos'!$F$19,0))-(MAX(0,(((('01_Supuestos'!C31*$I347)*'01_Supuestos'!$F$11*($H347-'01_Supuestos'!$F$9))-((('01_Supuestos'!C31*$I347)*'01_Supuestos'!$F$11*($H347-'01_Supuestos'!$F$9))*'01_Supuestos'!$F$12)-(('01_Supuestos'!C31*$I347)*'01_Supuestos'!$F$11*$K347)-(IF(('01_Supuestos'!C31*$I347)&gt;0,'01_Supuestos'!$F$15,0)))-($J347*'01_Supuestos'!C33)))*'01_Supuestos'!$F$16)</f>
        <v/>
      </c>
      <c r="U347" s="109">
        <f>((('01_Supuestos'!D31*$I347)*'01_Supuestos'!$F$11*($H347-'01_Supuestos'!$F$9))-((('01_Supuestos'!D31*$I347)*'01_Supuestos'!$F$11*($H347-'01_Supuestos'!$F$9))*'01_Supuestos'!$F$12)-(('01_Supuestos'!D31*$I347)*'01_Supuestos'!$F$11*$K347)-(IF(('01_Supuestos'!D31*$I347)&gt;0,'01_Supuestos'!$F$15,0)))-((('01_Supuestos'!D31*$I347)*'01_Supuestos'!$F$11*($H347-'01_Supuestos'!$F$9))*'01_Supuestos'!$F$18)-($J347*'01_Supuestos'!D32)-(IF('01_Supuestos'!D30=MAX('01_Supuestos'!$C$30:$M$30),'01_Supuestos'!$F$19,0))-(MAX(0,(((('01_Supuestos'!D31*$I347)*'01_Supuestos'!$F$11*($H347-'01_Supuestos'!$F$9))-((('01_Supuestos'!D31*$I347)*'01_Supuestos'!$F$11*($H347-'01_Supuestos'!$F$9))*'01_Supuestos'!$F$12)-(('01_Supuestos'!D31*$I347)*'01_Supuestos'!$F$11*$K347)-(IF(('01_Supuestos'!D31*$I347)&gt;0,'01_Supuestos'!$F$15,0)))-($J347*'01_Supuestos'!D33)))*'01_Supuestos'!$F$16)</f>
        <v/>
      </c>
      <c r="V347" s="109">
        <f>((('01_Supuestos'!E31*$I347)*'01_Supuestos'!$F$11*($H347-'01_Supuestos'!$F$9))-((('01_Supuestos'!E31*$I347)*'01_Supuestos'!$F$11*($H347-'01_Supuestos'!$F$9))*'01_Supuestos'!$F$12)-(('01_Supuestos'!E31*$I347)*'01_Supuestos'!$F$11*$K347)-(IF(('01_Supuestos'!E31*$I347)&gt;0,'01_Supuestos'!$F$15,0)))-((('01_Supuestos'!E31*$I347)*'01_Supuestos'!$F$11*($H347-'01_Supuestos'!$F$9))*'01_Supuestos'!$F$18)-($J347*'01_Supuestos'!E32)-(IF('01_Supuestos'!E30=MAX('01_Supuestos'!$C$30:$M$30),'01_Supuestos'!$F$19,0))-(MAX(0,(((('01_Supuestos'!E31*$I347)*'01_Supuestos'!$F$11*($H347-'01_Supuestos'!$F$9))-((('01_Supuestos'!E31*$I347)*'01_Supuestos'!$F$11*($H347-'01_Supuestos'!$F$9))*'01_Supuestos'!$F$12)-(('01_Supuestos'!E31*$I347)*'01_Supuestos'!$F$11*$K347)-(IF(('01_Supuestos'!E31*$I347)&gt;0,'01_Supuestos'!$F$15,0)))-($J347*'01_Supuestos'!E33)))*'01_Supuestos'!$F$16)</f>
        <v/>
      </c>
      <c r="W347" s="109">
        <f>((('01_Supuestos'!F31*$I347)*'01_Supuestos'!$F$11*($H347-'01_Supuestos'!$F$9))-((('01_Supuestos'!F31*$I347)*'01_Supuestos'!$F$11*($H347-'01_Supuestos'!$F$9))*'01_Supuestos'!$F$12)-(('01_Supuestos'!F31*$I347)*'01_Supuestos'!$F$11*$K347)-(IF(('01_Supuestos'!F31*$I347)&gt;0,'01_Supuestos'!$F$15,0)))-((('01_Supuestos'!F31*$I347)*'01_Supuestos'!$F$11*($H347-'01_Supuestos'!$F$9))*'01_Supuestos'!$F$18)-($J347*'01_Supuestos'!F32)-(IF('01_Supuestos'!F30=MAX('01_Supuestos'!$C$30:$M$30),'01_Supuestos'!$F$19,0))-(MAX(0,(((('01_Supuestos'!F31*$I347)*'01_Supuestos'!$F$11*($H347-'01_Supuestos'!$F$9))-((('01_Supuestos'!F31*$I347)*'01_Supuestos'!$F$11*($H347-'01_Supuestos'!$F$9))*'01_Supuestos'!$F$12)-(('01_Supuestos'!F31*$I347)*'01_Supuestos'!$F$11*$K347)-(IF(('01_Supuestos'!F31*$I347)&gt;0,'01_Supuestos'!$F$15,0)))-($J347*'01_Supuestos'!F33)))*'01_Supuestos'!$F$16)</f>
        <v/>
      </c>
      <c r="X347" s="109">
        <f>((('01_Supuestos'!G31*$I347)*'01_Supuestos'!$F$11*($H347-'01_Supuestos'!$F$9))-((('01_Supuestos'!G31*$I347)*'01_Supuestos'!$F$11*($H347-'01_Supuestos'!$F$9))*'01_Supuestos'!$F$12)-(('01_Supuestos'!G31*$I347)*'01_Supuestos'!$F$11*$K347)-(IF(('01_Supuestos'!G31*$I347)&gt;0,'01_Supuestos'!$F$15,0)))-((('01_Supuestos'!G31*$I347)*'01_Supuestos'!$F$11*($H347-'01_Supuestos'!$F$9))*'01_Supuestos'!$F$18)-($J347*'01_Supuestos'!G32)-(IF('01_Supuestos'!G30=MAX('01_Supuestos'!$C$30:$M$30),'01_Supuestos'!$F$19,0))-(MAX(0,(((('01_Supuestos'!G31*$I347)*'01_Supuestos'!$F$11*($H347-'01_Supuestos'!$F$9))-((('01_Supuestos'!G31*$I347)*'01_Supuestos'!$F$11*($H347-'01_Supuestos'!$F$9))*'01_Supuestos'!$F$12)-(('01_Supuestos'!G31*$I347)*'01_Supuestos'!$F$11*$K347)-(IF(('01_Supuestos'!G31*$I347)&gt;0,'01_Supuestos'!$F$15,0)))-($J347*'01_Supuestos'!G33)))*'01_Supuestos'!$F$16)</f>
        <v/>
      </c>
      <c r="Y347" s="109">
        <f>((('01_Supuestos'!H31*$I347)*'01_Supuestos'!$F$11*($H347-'01_Supuestos'!$F$9))-((('01_Supuestos'!H31*$I347)*'01_Supuestos'!$F$11*($H347-'01_Supuestos'!$F$9))*'01_Supuestos'!$F$12)-(('01_Supuestos'!H31*$I347)*'01_Supuestos'!$F$11*$K347)-(IF(('01_Supuestos'!H31*$I347)&gt;0,'01_Supuestos'!$F$15,0)))-((('01_Supuestos'!H31*$I347)*'01_Supuestos'!$F$11*($H347-'01_Supuestos'!$F$9))*'01_Supuestos'!$F$18)-($J347*'01_Supuestos'!H32)-(IF('01_Supuestos'!H30=MAX('01_Supuestos'!$C$30:$M$30),'01_Supuestos'!$F$19,0))-(MAX(0,(((('01_Supuestos'!H31*$I347)*'01_Supuestos'!$F$11*($H347-'01_Supuestos'!$F$9))-((('01_Supuestos'!H31*$I347)*'01_Supuestos'!$F$11*($H347-'01_Supuestos'!$F$9))*'01_Supuestos'!$F$12)-(('01_Supuestos'!H31*$I347)*'01_Supuestos'!$F$11*$K347)-(IF(('01_Supuestos'!H31*$I347)&gt;0,'01_Supuestos'!$F$15,0)))-($J347*'01_Supuestos'!H33)))*'01_Supuestos'!$F$16)</f>
        <v/>
      </c>
      <c r="Z347" s="109">
        <f>((('01_Supuestos'!I31*$I347)*'01_Supuestos'!$F$11*($H347-'01_Supuestos'!$F$9))-((('01_Supuestos'!I31*$I347)*'01_Supuestos'!$F$11*($H347-'01_Supuestos'!$F$9))*'01_Supuestos'!$F$12)-(('01_Supuestos'!I31*$I347)*'01_Supuestos'!$F$11*$K347)-(IF(('01_Supuestos'!I31*$I347)&gt;0,'01_Supuestos'!$F$15,0)))-((('01_Supuestos'!I31*$I347)*'01_Supuestos'!$F$11*($H347-'01_Supuestos'!$F$9))*'01_Supuestos'!$F$18)-($J347*'01_Supuestos'!I32)-(IF('01_Supuestos'!I30=MAX('01_Supuestos'!$C$30:$M$30),'01_Supuestos'!$F$19,0))-(MAX(0,(((('01_Supuestos'!I31*$I347)*'01_Supuestos'!$F$11*($H347-'01_Supuestos'!$F$9))-((('01_Supuestos'!I31*$I347)*'01_Supuestos'!$F$11*($H347-'01_Supuestos'!$F$9))*'01_Supuestos'!$F$12)-(('01_Supuestos'!I31*$I347)*'01_Supuestos'!$F$11*$K347)-(IF(('01_Supuestos'!I31*$I347)&gt;0,'01_Supuestos'!$F$15,0)))-($J347*'01_Supuestos'!I33)))*'01_Supuestos'!$F$16)</f>
        <v/>
      </c>
      <c r="AA347" s="109">
        <f>((('01_Supuestos'!J31*$I347)*'01_Supuestos'!$F$11*($H347-'01_Supuestos'!$F$9))-((('01_Supuestos'!J31*$I347)*'01_Supuestos'!$F$11*($H347-'01_Supuestos'!$F$9))*'01_Supuestos'!$F$12)-(('01_Supuestos'!J31*$I347)*'01_Supuestos'!$F$11*$K347)-(IF(('01_Supuestos'!J31*$I347)&gt;0,'01_Supuestos'!$F$15,0)))-((('01_Supuestos'!J31*$I347)*'01_Supuestos'!$F$11*($H347-'01_Supuestos'!$F$9))*'01_Supuestos'!$F$18)-($J347*'01_Supuestos'!J32)-(IF('01_Supuestos'!J30=MAX('01_Supuestos'!$C$30:$M$30),'01_Supuestos'!$F$19,0))-(MAX(0,(((('01_Supuestos'!J31*$I347)*'01_Supuestos'!$F$11*($H347-'01_Supuestos'!$F$9))-((('01_Supuestos'!J31*$I347)*'01_Supuestos'!$F$11*($H347-'01_Supuestos'!$F$9))*'01_Supuestos'!$F$12)-(('01_Supuestos'!J31*$I347)*'01_Supuestos'!$F$11*$K347)-(IF(('01_Supuestos'!J31*$I347)&gt;0,'01_Supuestos'!$F$15,0)))-($J347*'01_Supuestos'!J33)))*'01_Supuestos'!$F$16)</f>
        <v/>
      </c>
      <c r="AB347" s="109">
        <f>((('01_Supuestos'!K31*$I347)*'01_Supuestos'!$F$11*($H347-'01_Supuestos'!$F$9))-((('01_Supuestos'!K31*$I347)*'01_Supuestos'!$F$11*($H347-'01_Supuestos'!$F$9))*'01_Supuestos'!$F$12)-(('01_Supuestos'!K31*$I347)*'01_Supuestos'!$F$11*$K347)-(IF(('01_Supuestos'!K31*$I347)&gt;0,'01_Supuestos'!$F$15,0)))-((('01_Supuestos'!K31*$I347)*'01_Supuestos'!$F$11*($H347-'01_Supuestos'!$F$9))*'01_Supuestos'!$F$18)-($J347*'01_Supuestos'!K32)-(IF('01_Supuestos'!K30=MAX('01_Supuestos'!$C$30:$M$30),'01_Supuestos'!$F$19,0))-(MAX(0,(((('01_Supuestos'!K31*$I347)*'01_Supuestos'!$F$11*($H347-'01_Supuestos'!$F$9))-((('01_Supuestos'!K31*$I347)*'01_Supuestos'!$F$11*($H347-'01_Supuestos'!$F$9))*'01_Supuestos'!$F$12)-(('01_Supuestos'!K31*$I347)*'01_Supuestos'!$F$11*$K347)-(IF(('01_Supuestos'!K31*$I347)&gt;0,'01_Supuestos'!$F$15,0)))-($J347*'01_Supuestos'!K33)))*'01_Supuestos'!$F$16)</f>
        <v/>
      </c>
      <c r="AC347" s="109">
        <f>((('01_Supuestos'!L31*$I347)*'01_Supuestos'!$F$11*($H347-'01_Supuestos'!$F$9))-((('01_Supuestos'!L31*$I347)*'01_Supuestos'!$F$11*($H347-'01_Supuestos'!$F$9))*'01_Supuestos'!$F$12)-(('01_Supuestos'!L31*$I347)*'01_Supuestos'!$F$11*$K347)-(IF(('01_Supuestos'!L31*$I347)&gt;0,'01_Supuestos'!$F$15,0)))-((('01_Supuestos'!L31*$I347)*'01_Supuestos'!$F$11*($H347-'01_Supuestos'!$F$9))*'01_Supuestos'!$F$18)-($J347*'01_Supuestos'!L32)-(IF('01_Supuestos'!L30=MAX('01_Supuestos'!$C$30:$M$30),'01_Supuestos'!$F$19,0))-(MAX(0,(((('01_Supuestos'!L31*$I347)*'01_Supuestos'!$F$11*($H347-'01_Supuestos'!$F$9))-((('01_Supuestos'!L31*$I347)*'01_Supuestos'!$F$11*($H347-'01_Supuestos'!$F$9))*'01_Supuestos'!$F$12)-(('01_Supuestos'!L31*$I347)*'01_Supuestos'!$F$11*$K347)-(IF(('01_Supuestos'!L31*$I347)&gt;0,'01_Supuestos'!$F$15,0)))-($J347*'01_Supuestos'!L33)))*'01_Supuestos'!$F$16)</f>
        <v/>
      </c>
      <c r="AD347" s="109">
        <f>((('01_Supuestos'!M31*$I347)*'01_Supuestos'!$F$11*($H347-'01_Supuestos'!$F$9))-((('01_Supuestos'!M31*$I347)*'01_Supuestos'!$F$11*($H347-'01_Supuestos'!$F$9))*'01_Supuestos'!$F$12)-(('01_Supuestos'!M31*$I347)*'01_Supuestos'!$F$11*$K347)-(IF(('01_Supuestos'!M31*$I347)&gt;0,'01_Supuestos'!$F$15,0)))-((('01_Supuestos'!M31*$I347)*'01_Supuestos'!$F$11*($H347-'01_Supuestos'!$F$9))*'01_Supuestos'!$F$18)-($J347*'01_Supuestos'!M32)-(IF('01_Supuestos'!M30=MAX('01_Supuestos'!$C$30:$M$30),'01_Supuestos'!$F$19,0))-(MAX(0,(((('01_Supuestos'!M31*$I347)*'01_Supuestos'!$F$11*($H347-'01_Supuestos'!$F$9))-((('01_Supuestos'!M31*$I347)*'01_Supuestos'!$F$11*($H347-'01_Supuestos'!$F$9))*'01_Supuestos'!$F$12)-(('01_Supuestos'!M31*$I347)*'01_Supuestos'!$F$11*$K347)-(IF(('01_Supuestos'!M31*$I347)&gt;0,'01_Supuestos'!$F$15,0)))-($J347*'01_Supuestos'!M33)))*'01_Supuestos'!$F$16)</f>
        <v/>
      </c>
      <c r="AE347" s="109">
        <f>0</f>
        <v/>
      </c>
      <c r="AF347" s="109">
        <f>IF(S347&gt;R347,"Appraisal+Decision",IF(S347&lt;R347,"Develop Now","Indiferente"))</f>
        <v/>
      </c>
    </row>
    <row r="348">
      <c r="A348" t="n">
        <v>318</v>
      </c>
      <c r="B348" s="53">
        <f>RAND()</f>
        <v/>
      </c>
      <c r="C348" s="53">
        <f>RAND()</f>
        <v/>
      </c>
      <c r="D348" s="53">
        <f>RAND()</f>
        <v/>
      </c>
      <c r="E348" s="53">
        <f>RAND()</f>
        <v/>
      </c>
      <c r="F348" s="53">
        <f>RAND()</f>
        <v/>
      </c>
      <c r="G348" s="53">
        <f>RAND()</f>
        <v/>
      </c>
      <c r="H348" s="109">
        <f>IF(B348&lt;($B$11-$B$10)/($B$12-$B$10), $B$10+SQRT(B348*($B$11-$B$10)*($B$12-$B$10)), $B$12-SQRT((1-B348)*($B$12-$B$11)*($B$12-$B$10)))</f>
        <v/>
      </c>
      <c r="I348" s="53">
        <f>MAX(0.1,NORMINV(C348,$B$13,$B$14))</f>
        <v/>
      </c>
      <c r="J348" s="109">
        <f>'01_Supuestos'!$F$13*MAX(0.65,NORMINV(D348,1,$B$15))</f>
        <v/>
      </c>
      <c r="K348" s="109">
        <f>'01_Supuestos'!$F$14*MAX(0.6,NORMINV(E348,1,$B$16))</f>
        <v/>
      </c>
      <c r="L348" s="109">
        <f>--(F348&lt;=$B$5)</f>
        <v/>
      </c>
      <c r="M348" s="109">
        <f>IF(L348=1, IF(G348&lt;=$B$6, "+", "-"), IF(G348&lt;=(1-$B$7), "+", "-"))</f>
        <v/>
      </c>
      <c r="N348" s="110">
        <f>IF(M348="+",'05_Bayes_Arbol'!$B$16,'05_Bayes_Arbol'!$B$17)</f>
        <v/>
      </c>
      <c r="O348" s="109">
        <f>SUMPRODUCT(T348:AD348,'01_Supuestos'!$C$34:$M$34)</f>
        <v/>
      </c>
      <c r="P348" s="109">
        <f>N348*O348 + (1-N348)*$B$9</f>
        <v/>
      </c>
      <c r="Q348" s="109">
        <f>--(P348&gt;0)</f>
        <v/>
      </c>
      <c r="R348" s="109">
        <f>IF(L348=1,O348,$B$9)</f>
        <v/>
      </c>
      <c r="S348" s="109">
        <f>-$B$8 + IF(Q348=1, IF(L348=1,O348,$B$9), 0)</f>
        <v/>
      </c>
      <c r="T348" s="109">
        <f>((('01_Supuestos'!C31*$I348)*'01_Supuestos'!$F$11*($H348-'01_Supuestos'!$F$9))-((('01_Supuestos'!C31*$I348)*'01_Supuestos'!$F$11*($H348-'01_Supuestos'!$F$9))*'01_Supuestos'!$F$12)-(('01_Supuestos'!C31*$I348)*'01_Supuestos'!$F$11*$K348)-(IF(('01_Supuestos'!C31*$I348)&gt;0,'01_Supuestos'!$F$15,0)))-((('01_Supuestos'!C31*$I348)*'01_Supuestos'!$F$11*($H348-'01_Supuestos'!$F$9))*'01_Supuestos'!$F$18)-($J348*'01_Supuestos'!C32)-(IF('01_Supuestos'!C30=MAX('01_Supuestos'!$C$30:$M$30),'01_Supuestos'!$F$19,0))-(MAX(0,(((('01_Supuestos'!C31*$I348)*'01_Supuestos'!$F$11*($H348-'01_Supuestos'!$F$9))-((('01_Supuestos'!C31*$I348)*'01_Supuestos'!$F$11*($H348-'01_Supuestos'!$F$9))*'01_Supuestos'!$F$12)-(('01_Supuestos'!C31*$I348)*'01_Supuestos'!$F$11*$K348)-(IF(('01_Supuestos'!C31*$I348)&gt;0,'01_Supuestos'!$F$15,0)))-($J348*'01_Supuestos'!C33)))*'01_Supuestos'!$F$16)</f>
        <v/>
      </c>
      <c r="U348" s="109">
        <f>((('01_Supuestos'!D31*$I348)*'01_Supuestos'!$F$11*($H348-'01_Supuestos'!$F$9))-((('01_Supuestos'!D31*$I348)*'01_Supuestos'!$F$11*($H348-'01_Supuestos'!$F$9))*'01_Supuestos'!$F$12)-(('01_Supuestos'!D31*$I348)*'01_Supuestos'!$F$11*$K348)-(IF(('01_Supuestos'!D31*$I348)&gt;0,'01_Supuestos'!$F$15,0)))-((('01_Supuestos'!D31*$I348)*'01_Supuestos'!$F$11*($H348-'01_Supuestos'!$F$9))*'01_Supuestos'!$F$18)-($J348*'01_Supuestos'!D32)-(IF('01_Supuestos'!D30=MAX('01_Supuestos'!$C$30:$M$30),'01_Supuestos'!$F$19,0))-(MAX(0,(((('01_Supuestos'!D31*$I348)*'01_Supuestos'!$F$11*($H348-'01_Supuestos'!$F$9))-((('01_Supuestos'!D31*$I348)*'01_Supuestos'!$F$11*($H348-'01_Supuestos'!$F$9))*'01_Supuestos'!$F$12)-(('01_Supuestos'!D31*$I348)*'01_Supuestos'!$F$11*$K348)-(IF(('01_Supuestos'!D31*$I348)&gt;0,'01_Supuestos'!$F$15,0)))-($J348*'01_Supuestos'!D33)))*'01_Supuestos'!$F$16)</f>
        <v/>
      </c>
      <c r="V348" s="109">
        <f>((('01_Supuestos'!E31*$I348)*'01_Supuestos'!$F$11*($H348-'01_Supuestos'!$F$9))-((('01_Supuestos'!E31*$I348)*'01_Supuestos'!$F$11*($H348-'01_Supuestos'!$F$9))*'01_Supuestos'!$F$12)-(('01_Supuestos'!E31*$I348)*'01_Supuestos'!$F$11*$K348)-(IF(('01_Supuestos'!E31*$I348)&gt;0,'01_Supuestos'!$F$15,0)))-((('01_Supuestos'!E31*$I348)*'01_Supuestos'!$F$11*($H348-'01_Supuestos'!$F$9))*'01_Supuestos'!$F$18)-($J348*'01_Supuestos'!E32)-(IF('01_Supuestos'!E30=MAX('01_Supuestos'!$C$30:$M$30),'01_Supuestos'!$F$19,0))-(MAX(0,(((('01_Supuestos'!E31*$I348)*'01_Supuestos'!$F$11*($H348-'01_Supuestos'!$F$9))-((('01_Supuestos'!E31*$I348)*'01_Supuestos'!$F$11*($H348-'01_Supuestos'!$F$9))*'01_Supuestos'!$F$12)-(('01_Supuestos'!E31*$I348)*'01_Supuestos'!$F$11*$K348)-(IF(('01_Supuestos'!E31*$I348)&gt;0,'01_Supuestos'!$F$15,0)))-($J348*'01_Supuestos'!E33)))*'01_Supuestos'!$F$16)</f>
        <v/>
      </c>
      <c r="W348" s="109">
        <f>((('01_Supuestos'!F31*$I348)*'01_Supuestos'!$F$11*($H348-'01_Supuestos'!$F$9))-((('01_Supuestos'!F31*$I348)*'01_Supuestos'!$F$11*($H348-'01_Supuestos'!$F$9))*'01_Supuestos'!$F$12)-(('01_Supuestos'!F31*$I348)*'01_Supuestos'!$F$11*$K348)-(IF(('01_Supuestos'!F31*$I348)&gt;0,'01_Supuestos'!$F$15,0)))-((('01_Supuestos'!F31*$I348)*'01_Supuestos'!$F$11*($H348-'01_Supuestos'!$F$9))*'01_Supuestos'!$F$18)-($J348*'01_Supuestos'!F32)-(IF('01_Supuestos'!F30=MAX('01_Supuestos'!$C$30:$M$30),'01_Supuestos'!$F$19,0))-(MAX(0,(((('01_Supuestos'!F31*$I348)*'01_Supuestos'!$F$11*($H348-'01_Supuestos'!$F$9))-((('01_Supuestos'!F31*$I348)*'01_Supuestos'!$F$11*($H348-'01_Supuestos'!$F$9))*'01_Supuestos'!$F$12)-(('01_Supuestos'!F31*$I348)*'01_Supuestos'!$F$11*$K348)-(IF(('01_Supuestos'!F31*$I348)&gt;0,'01_Supuestos'!$F$15,0)))-($J348*'01_Supuestos'!F33)))*'01_Supuestos'!$F$16)</f>
        <v/>
      </c>
      <c r="X348" s="109">
        <f>((('01_Supuestos'!G31*$I348)*'01_Supuestos'!$F$11*($H348-'01_Supuestos'!$F$9))-((('01_Supuestos'!G31*$I348)*'01_Supuestos'!$F$11*($H348-'01_Supuestos'!$F$9))*'01_Supuestos'!$F$12)-(('01_Supuestos'!G31*$I348)*'01_Supuestos'!$F$11*$K348)-(IF(('01_Supuestos'!G31*$I348)&gt;0,'01_Supuestos'!$F$15,0)))-((('01_Supuestos'!G31*$I348)*'01_Supuestos'!$F$11*($H348-'01_Supuestos'!$F$9))*'01_Supuestos'!$F$18)-($J348*'01_Supuestos'!G32)-(IF('01_Supuestos'!G30=MAX('01_Supuestos'!$C$30:$M$30),'01_Supuestos'!$F$19,0))-(MAX(0,(((('01_Supuestos'!G31*$I348)*'01_Supuestos'!$F$11*($H348-'01_Supuestos'!$F$9))-((('01_Supuestos'!G31*$I348)*'01_Supuestos'!$F$11*($H348-'01_Supuestos'!$F$9))*'01_Supuestos'!$F$12)-(('01_Supuestos'!G31*$I348)*'01_Supuestos'!$F$11*$K348)-(IF(('01_Supuestos'!G31*$I348)&gt;0,'01_Supuestos'!$F$15,0)))-($J348*'01_Supuestos'!G33)))*'01_Supuestos'!$F$16)</f>
        <v/>
      </c>
      <c r="Y348" s="109">
        <f>((('01_Supuestos'!H31*$I348)*'01_Supuestos'!$F$11*($H348-'01_Supuestos'!$F$9))-((('01_Supuestos'!H31*$I348)*'01_Supuestos'!$F$11*($H348-'01_Supuestos'!$F$9))*'01_Supuestos'!$F$12)-(('01_Supuestos'!H31*$I348)*'01_Supuestos'!$F$11*$K348)-(IF(('01_Supuestos'!H31*$I348)&gt;0,'01_Supuestos'!$F$15,0)))-((('01_Supuestos'!H31*$I348)*'01_Supuestos'!$F$11*($H348-'01_Supuestos'!$F$9))*'01_Supuestos'!$F$18)-($J348*'01_Supuestos'!H32)-(IF('01_Supuestos'!H30=MAX('01_Supuestos'!$C$30:$M$30),'01_Supuestos'!$F$19,0))-(MAX(0,(((('01_Supuestos'!H31*$I348)*'01_Supuestos'!$F$11*($H348-'01_Supuestos'!$F$9))-((('01_Supuestos'!H31*$I348)*'01_Supuestos'!$F$11*($H348-'01_Supuestos'!$F$9))*'01_Supuestos'!$F$12)-(('01_Supuestos'!H31*$I348)*'01_Supuestos'!$F$11*$K348)-(IF(('01_Supuestos'!H31*$I348)&gt;0,'01_Supuestos'!$F$15,0)))-($J348*'01_Supuestos'!H33)))*'01_Supuestos'!$F$16)</f>
        <v/>
      </c>
      <c r="Z348" s="109">
        <f>((('01_Supuestos'!I31*$I348)*'01_Supuestos'!$F$11*($H348-'01_Supuestos'!$F$9))-((('01_Supuestos'!I31*$I348)*'01_Supuestos'!$F$11*($H348-'01_Supuestos'!$F$9))*'01_Supuestos'!$F$12)-(('01_Supuestos'!I31*$I348)*'01_Supuestos'!$F$11*$K348)-(IF(('01_Supuestos'!I31*$I348)&gt;0,'01_Supuestos'!$F$15,0)))-((('01_Supuestos'!I31*$I348)*'01_Supuestos'!$F$11*($H348-'01_Supuestos'!$F$9))*'01_Supuestos'!$F$18)-($J348*'01_Supuestos'!I32)-(IF('01_Supuestos'!I30=MAX('01_Supuestos'!$C$30:$M$30),'01_Supuestos'!$F$19,0))-(MAX(0,(((('01_Supuestos'!I31*$I348)*'01_Supuestos'!$F$11*($H348-'01_Supuestos'!$F$9))-((('01_Supuestos'!I31*$I348)*'01_Supuestos'!$F$11*($H348-'01_Supuestos'!$F$9))*'01_Supuestos'!$F$12)-(('01_Supuestos'!I31*$I348)*'01_Supuestos'!$F$11*$K348)-(IF(('01_Supuestos'!I31*$I348)&gt;0,'01_Supuestos'!$F$15,0)))-($J348*'01_Supuestos'!I33)))*'01_Supuestos'!$F$16)</f>
        <v/>
      </c>
      <c r="AA348" s="109">
        <f>((('01_Supuestos'!J31*$I348)*'01_Supuestos'!$F$11*($H348-'01_Supuestos'!$F$9))-((('01_Supuestos'!J31*$I348)*'01_Supuestos'!$F$11*($H348-'01_Supuestos'!$F$9))*'01_Supuestos'!$F$12)-(('01_Supuestos'!J31*$I348)*'01_Supuestos'!$F$11*$K348)-(IF(('01_Supuestos'!J31*$I348)&gt;0,'01_Supuestos'!$F$15,0)))-((('01_Supuestos'!J31*$I348)*'01_Supuestos'!$F$11*($H348-'01_Supuestos'!$F$9))*'01_Supuestos'!$F$18)-($J348*'01_Supuestos'!J32)-(IF('01_Supuestos'!J30=MAX('01_Supuestos'!$C$30:$M$30),'01_Supuestos'!$F$19,0))-(MAX(0,(((('01_Supuestos'!J31*$I348)*'01_Supuestos'!$F$11*($H348-'01_Supuestos'!$F$9))-((('01_Supuestos'!J31*$I348)*'01_Supuestos'!$F$11*($H348-'01_Supuestos'!$F$9))*'01_Supuestos'!$F$12)-(('01_Supuestos'!J31*$I348)*'01_Supuestos'!$F$11*$K348)-(IF(('01_Supuestos'!J31*$I348)&gt;0,'01_Supuestos'!$F$15,0)))-($J348*'01_Supuestos'!J33)))*'01_Supuestos'!$F$16)</f>
        <v/>
      </c>
      <c r="AB348" s="109">
        <f>((('01_Supuestos'!K31*$I348)*'01_Supuestos'!$F$11*($H348-'01_Supuestos'!$F$9))-((('01_Supuestos'!K31*$I348)*'01_Supuestos'!$F$11*($H348-'01_Supuestos'!$F$9))*'01_Supuestos'!$F$12)-(('01_Supuestos'!K31*$I348)*'01_Supuestos'!$F$11*$K348)-(IF(('01_Supuestos'!K31*$I348)&gt;0,'01_Supuestos'!$F$15,0)))-((('01_Supuestos'!K31*$I348)*'01_Supuestos'!$F$11*($H348-'01_Supuestos'!$F$9))*'01_Supuestos'!$F$18)-($J348*'01_Supuestos'!K32)-(IF('01_Supuestos'!K30=MAX('01_Supuestos'!$C$30:$M$30),'01_Supuestos'!$F$19,0))-(MAX(0,(((('01_Supuestos'!K31*$I348)*'01_Supuestos'!$F$11*($H348-'01_Supuestos'!$F$9))-((('01_Supuestos'!K31*$I348)*'01_Supuestos'!$F$11*($H348-'01_Supuestos'!$F$9))*'01_Supuestos'!$F$12)-(('01_Supuestos'!K31*$I348)*'01_Supuestos'!$F$11*$K348)-(IF(('01_Supuestos'!K31*$I348)&gt;0,'01_Supuestos'!$F$15,0)))-($J348*'01_Supuestos'!K33)))*'01_Supuestos'!$F$16)</f>
        <v/>
      </c>
      <c r="AC348" s="109">
        <f>((('01_Supuestos'!L31*$I348)*'01_Supuestos'!$F$11*($H348-'01_Supuestos'!$F$9))-((('01_Supuestos'!L31*$I348)*'01_Supuestos'!$F$11*($H348-'01_Supuestos'!$F$9))*'01_Supuestos'!$F$12)-(('01_Supuestos'!L31*$I348)*'01_Supuestos'!$F$11*$K348)-(IF(('01_Supuestos'!L31*$I348)&gt;0,'01_Supuestos'!$F$15,0)))-((('01_Supuestos'!L31*$I348)*'01_Supuestos'!$F$11*($H348-'01_Supuestos'!$F$9))*'01_Supuestos'!$F$18)-($J348*'01_Supuestos'!L32)-(IF('01_Supuestos'!L30=MAX('01_Supuestos'!$C$30:$M$30),'01_Supuestos'!$F$19,0))-(MAX(0,(((('01_Supuestos'!L31*$I348)*'01_Supuestos'!$F$11*($H348-'01_Supuestos'!$F$9))-((('01_Supuestos'!L31*$I348)*'01_Supuestos'!$F$11*($H348-'01_Supuestos'!$F$9))*'01_Supuestos'!$F$12)-(('01_Supuestos'!L31*$I348)*'01_Supuestos'!$F$11*$K348)-(IF(('01_Supuestos'!L31*$I348)&gt;0,'01_Supuestos'!$F$15,0)))-($J348*'01_Supuestos'!L33)))*'01_Supuestos'!$F$16)</f>
        <v/>
      </c>
      <c r="AD348" s="109">
        <f>((('01_Supuestos'!M31*$I348)*'01_Supuestos'!$F$11*($H348-'01_Supuestos'!$F$9))-((('01_Supuestos'!M31*$I348)*'01_Supuestos'!$F$11*($H348-'01_Supuestos'!$F$9))*'01_Supuestos'!$F$12)-(('01_Supuestos'!M31*$I348)*'01_Supuestos'!$F$11*$K348)-(IF(('01_Supuestos'!M31*$I348)&gt;0,'01_Supuestos'!$F$15,0)))-((('01_Supuestos'!M31*$I348)*'01_Supuestos'!$F$11*($H348-'01_Supuestos'!$F$9))*'01_Supuestos'!$F$18)-($J348*'01_Supuestos'!M32)-(IF('01_Supuestos'!M30=MAX('01_Supuestos'!$C$30:$M$30),'01_Supuestos'!$F$19,0))-(MAX(0,(((('01_Supuestos'!M31*$I348)*'01_Supuestos'!$F$11*($H348-'01_Supuestos'!$F$9))-((('01_Supuestos'!M31*$I348)*'01_Supuestos'!$F$11*($H348-'01_Supuestos'!$F$9))*'01_Supuestos'!$F$12)-(('01_Supuestos'!M31*$I348)*'01_Supuestos'!$F$11*$K348)-(IF(('01_Supuestos'!M31*$I348)&gt;0,'01_Supuestos'!$F$15,0)))-($J348*'01_Supuestos'!M33)))*'01_Supuestos'!$F$16)</f>
        <v/>
      </c>
      <c r="AE348" s="109">
        <f>0</f>
        <v/>
      </c>
      <c r="AF348" s="109">
        <f>IF(S348&gt;R348,"Appraisal+Decision",IF(S348&lt;R348,"Develop Now","Indiferente"))</f>
        <v/>
      </c>
    </row>
    <row r="349">
      <c r="A349" t="n">
        <v>319</v>
      </c>
      <c r="B349" s="53">
        <f>RAND()</f>
        <v/>
      </c>
      <c r="C349" s="53">
        <f>RAND()</f>
        <v/>
      </c>
      <c r="D349" s="53">
        <f>RAND()</f>
        <v/>
      </c>
      <c r="E349" s="53">
        <f>RAND()</f>
        <v/>
      </c>
      <c r="F349" s="53">
        <f>RAND()</f>
        <v/>
      </c>
      <c r="G349" s="53">
        <f>RAND()</f>
        <v/>
      </c>
      <c r="H349" s="109">
        <f>IF(B349&lt;($B$11-$B$10)/($B$12-$B$10), $B$10+SQRT(B349*($B$11-$B$10)*($B$12-$B$10)), $B$12-SQRT((1-B349)*($B$12-$B$11)*($B$12-$B$10)))</f>
        <v/>
      </c>
      <c r="I349" s="53">
        <f>MAX(0.1,NORMINV(C349,$B$13,$B$14))</f>
        <v/>
      </c>
      <c r="J349" s="109">
        <f>'01_Supuestos'!$F$13*MAX(0.65,NORMINV(D349,1,$B$15))</f>
        <v/>
      </c>
      <c r="K349" s="109">
        <f>'01_Supuestos'!$F$14*MAX(0.6,NORMINV(E349,1,$B$16))</f>
        <v/>
      </c>
      <c r="L349" s="109">
        <f>--(F349&lt;=$B$5)</f>
        <v/>
      </c>
      <c r="M349" s="109">
        <f>IF(L349=1, IF(G349&lt;=$B$6, "+", "-"), IF(G349&lt;=(1-$B$7), "+", "-"))</f>
        <v/>
      </c>
      <c r="N349" s="110">
        <f>IF(M349="+",'05_Bayes_Arbol'!$B$16,'05_Bayes_Arbol'!$B$17)</f>
        <v/>
      </c>
      <c r="O349" s="109">
        <f>SUMPRODUCT(T349:AD349,'01_Supuestos'!$C$34:$M$34)</f>
        <v/>
      </c>
      <c r="P349" s="109">
        <f>N349*O349 + (1-N349)*$B$9</f>
        <v/>
      </c>
      <c r="Q349" s="109">
        <f>--(P349&gt;0)</f>
        <v/>
      </c>
      <c r="R349" s="109">
        <f>IF(L349=1,O349,$B$9)</f>
        <v/>
      </c>
      <c r="S349" s="109">
        <f>-$B$8 + IF(Q349=1, IF(L349=1,O349,$B$9), 0)</f>
        <v/>
      </c>
      <c r="T349" s="109">
        <f>((('01_Supuestos'!C31*$I349)*'01_Supuestos'!$F$11*($H349-'01_Supuestos'!$F$9))-((('01_Supuestos'!C31*$I349)*'01_Supuestos'!$F$11*($H349-'01_Supuestos'!$F$9))*'01_Supuestos'!$F$12)-(('01_Supuestos'!C31*$I349)*'01_Supuestos'!$F$11*$K349)-(IF(('01_Supuestos'!C31*$I349)&gt;0,'01_Supuestos'!$F$15,0)))-((('01_Supuestos'!C31*$I349)*'01_Supuestos'!$F$11*($H349-'01_Supuestos'!$F$9))*'01_Supuestos'!$F$18)-($J349*'01_Supuestos'!C32)-(IF('01_Supuestos'!C30=MAX('01_Supuestos'!$C$30:$M$30),'01_Supuestos'!$F$19,0))-(MAX(0,(((('01_Supuestos'!C31*$I349)*'01_Supuestos'!$F$11*($H349-'01_Supuestos'!$F$9))-((('01_Supuestos'!C31*$I349)*'01_Supuestos'!$F$11*($H349-'01_Supuestos'!$F$9))*'01_Supuestos'!$F$12)-(('01_Supuestos'!C31*$I349)*'01_Supuestos'!$F$11*$K349)-(IF(('01_Supuestos'!C31*$I349)&gt;0,'01_Supuestos'!$F$15,0)))-($J349*'01_Supuestos'!C33)))*'01_Supuestos'!$F$16)</f>
        <v/>
      </c>
      <c r="U349" s="109">
        <f>((('01_Supuestos'!D31*$I349)*'01_Supuestos'!$F$11*($H349-'01_Supuestos'!$F$9))-((('01_Supuestos'!D31*$I349)*'01_Supuestos'!$F$11*($H349-'01_Supuestos'!$F$9))*'01_Supuestos'!$F$12)-(('01_Supuestos'!D31*$I349)*'01_Supuestos'!$F$11*$K349)-(IF(('01_Supuestos'!D31*$I349)&gt;0,'01_Supuestos'!$F$15,0)))-((('01_Supuestos'!D31*$I349)*'01_Supuestos'!$F$11*($H349-'01_Supuestos'!$F$9))*'01_Supuestos'!$F$18)-($J349*'01_Supuestos'!D32)-(IF('01_Supuestos'!D30=MAX('01_Supuestos'!$C$30:$M$30),'01_Supuestos'!$F$19,0))-(MAX(0,(((('01_Supuestos'!D31*$I349)*'01_Supuestos'!$F$11*($H349-'01_Supuestos'!$F$9))-((('01_Supuestos'!D31*$I349)*'01_Supuestos'!$F$11*($H349-'01_Supuestos'!$F$9))*'01_Supuestos'!$F$12)-(('01_Supuestos'!D31*$I349)*'01_Supuestos'!$F$11*$K349)-(IF(('01_Supuestos'!D31*$I349)&gt;0,'01_Supuestos'!$F$15,0)))-($J349*'01_Supuestos'!D33)))*'01_Supuestos'!$F$16)</f>
        <v/>
      </c>
      <c r="V349" s="109">
        <f>((('01_Supuestos'!E31*$I349)*'01_Supuestos'!$F$11*($H349-'01_Supuestos'!$F$9))-((('01_Supuestos'!E31*$I349)*'01_Supuestos'!$F$11*($H349-'01_Supuestos'!$F$9))*'01_Supuestos'!$F$12)-(('01_Supuestos'!E31*$I349)*'01_Supuestos'!$F$11*$K349)-(IF(('01_Supuestos'!E31*$I349)&gt;0,'01_Supuestos'!$F$15,0)))-((('01_Supuestos'!E31*$I349)*'01_Supuestos'!$F$11*($H349-'01_Supuestos'!$F$9))*'01_Supuestos'!$F$18)-($J349*'01_Supuestos'!E32)-(IF('01_Supuestos'!E30=MAX('01_Supuestos'!$C$30:$M$30),'01_Supuestos'!$F$19,0))-(MAX(0,(((('01_Supuestos'!E31*$I349)*'01_Supuestos'!$F$11*($H349-'01_Supuestos'!$F$9))-((('01_Supuestos'!E31*$I349)*'01_Supuestos'!$F$11*($H349-'01_Supuestos'!$F$9))*'01_Supuestos'!$F$12)-(('01_Supuestos'!E31*$I349)*'01_Supuestos'!$F$11*$K349)-(IF(('01_Supuestos'!E31*$I349)&gt;0,'01_Supuestos'!$F$15,0)))-($J349*'01_Supuestos'!E33)))*'01_Supuestos'!$F$16)</f>
        <v/>
      </c>
      <c r="W349" s="109">
        <f>((('01_Supuestos'!F31*$I349)*'01_Supuestos'!$F$11*($H349-'01_Supuestos'!$F$9))-((('01_Supuestos'!F31*$I349)*'01_Supuestos'!$F$11*($H349-'01_Supuestos'!$F$9))*'01_Supuestos'!$F$12)-(('01_Supuestos'!F31*$I349)*'01_Supuestos'!$F$11*$K349)-(IF(('01_Supuestos'!F31*$I349)&gt;0,'01_Supuestos'!$F$15,0)))-((('01_Supuestos'!F31*$I349)*'01_Supuestos'!$F$11*($H349-'01_Supuestos'!$F$9))*'01_Supuestos'!$F$18)-($J349*'01_Supuestos'!F32)-(IF('01_Supuestos'!F30=MAX('01_Supuestos'!$C$30:$M$30),'01_Supuestos'!$F$19,0))-(MAX(0,(((('01_Supuestos'!F31*$I349)*'01_Supuestos'!$F$11*($H349-'01_Supuestos'!$F$9))-((('01_Supuestos'!F31*$I349)*'01_Supuestos'!$F$11*($H349-'01_Supuestos'!$F$9))*'01_Supuestos'!$F$12)-(('01_Supuestos'!F31*$I349)*'01_Supuestos'!$F$11*$K349)-(IF(('01_Supuestos'!F31*$I349)&gt;0,'01_Supuestos'!$F$15,0)))-($J349*'01_Supuestos'!F33)))*'01_Supuestos'!$F$16)</f>
        <v/>
      </c>
      <c r="X349" s="109">
        <f>((('01_Supuestos'!G31*$I349)*'01_Supuestos'!$F$11*($H349-'01_Supuestos'!$F$9))-((('01_Supuestos'!G31*$I349)*'01_Supuestos'!$F$11*($H349-'01_Supuestos'!$F$9))*'01_Supuestos'!$F$12)-(('01_Supuestos'!G31*$I349)*'01_Supuestos'!$F$11*$K349)-(IF(('01_Supuestos'!G31*$I349)&gt;0,'01_Supuestos'!$F$15,0)))-((('01_Supuestos'!G31*$I349)*'01_Supuestos'!$F$11*($H349-'01_Supuestos'!$F$9))*'01_Supuestos'!$F$18)-($J349*'01_Supuestos'!G32)-(IF('01_Supuestos'!G30=MAX('01_Supuestos'!$C$30:$M$30),'01_Supuestos'!$F$19,0))-(MAX(0,(((('01_Supuestos'!G31*$I349)*'01_Supuestos'!$F$11*($H349-'01_Supuestos'!$F$9))-((('01_Supuestos'!G31*$I349)*'01_Supuestos'!$F$11*($H349-'01_Supuestos'!$F$9))*'01_Supuestos'!$F$12)-(('01_Supuestos'!G31*$I349)*'01_Supuestos'!$F$11*$K349)-(IF(('01_Supuestos'!G31*$I349)&gt;0,'01_Supuestos'!$F$15,0)))-($J349*'01_Supuestos'!G33)))*'01_Supuestos'!$F$16)</f>
        <v/>
      </c>
      <c r="Y349" s="109">
        <f>((('01_Supuestos'!H31*$I349)*'01_Supuestos'!$F$11*($H349-'01_Supuestos'!$F$9))-((('01_Supuestos'!H31*$I349)*'01_Supuestos'!$F$11*($H349-'01_Supuestos'!$F$9))*'01_Supuestos'!$F$12)-(('01_Supuestos'!H31*$I349)*'01_Supuestos'!$F$11*$K349)-(IF(('01_Supuestos'!H31*$I349)&gt;0,'01_Supuestos'!$F$15,0)))-((('01_Supuestos'!H31*$I349)*'01_Supuestos'!$F$11*($H349-'01_Supuestos'!$F$9))*'01_Supuestos'!$F$18)-($J349*'01_Supuestos'!H32)-(IF('01_Supuestos'!H30=MAX('01_Supuestos'!$C$30:$M$30),'01_Supuestos'!$F$19,0))-(MAX(0,(((('01_Supuestos'!H31*$I349)*'01_Supuestos'!$F$11*($H349-'01_Supuestos'!$F$9))-((('01_Supuestos'!H31*$I349)*'01_Supuestos'!$F$11*($H349-'01_Supuestos'!$F$9))*'01_Supuestos'!$F$12)-(('01_Supuestos'!H31*$I349)*'01_Supuestos'!$F$11*$K349)-(IF(('01_Supuestos'!H31*$I349)&gt;0,'01_Supuestos'!$F$15,0)))-($J349*'01_Supuestos'!H33)))*'01_Supuestos'!$F$16)</f>
        <v/>
      </c>
      <c r="Z349" s="109">
        <f>((('01_Supuestos'!I31*$I349)*'01_Supuestos'!$F$11*($H349-'01_Supuestos'!$F$9))-((('01_Supuestos'!I31*$I349)*'01_Supuestos'!$F$11*($H349-'01_Supuestos'!$F$9))*'01_Supuestos'!$F$12)-(('01_Supuestos'!I31*$I349)*'01_Supuestos'!$F$11*$K349)-(IF(('01_Supuestos'!I31*$I349)&gt;0,'01_Supuestos'!$F$15,0)))-((('01_Supuestos'!I31*$I349)*'01_Supuestos'!$F$11*($H349-'01_Supuestos'!$F$9))*'01_Supuestos'!$F$18)-($J349*'01_Supuestos'!I32)-(IF('01_Supuestos'!I30=MAX('01_Supuestos'!$C$30:$M$30),'01_Supuestos'!$F$19,0))-(MAX(0,(((('01_Supuestos'!I31*$I349)*'01_Supuestos'!$F$11*($H349-'01_Supuestos'!$F$9))-((('01_Supuestos'!I31*$I349)*'01_Supuestos'!$F$11*($H349-'01_Supuestos'!$F$9))*'01_Supuestos'!$F$12)-(('01_Supuestos'!I31*$I349)*'01_Supuestos'!$F$11*$K349)-(IF(('01_Supuestos'!I31*$I349)&gt;0,'01_Supuestos'!$F$15,0)))-($J349*'01_Supuestos'!I33)))*'01_Supuestos'!$F$16)</f>
        <v/>
      </c>
      <c r="AA349" s="109">
        <f>((('01_Supuestos'!J31*$I349)*'01_Supuestos'!$F$11*($H349-'01_Supuestos'!$F$9))-((('01_Supuestos'!J31*$I349)*'01_Supuestos'!$F$11*($H349-'01_Supuestos'!$F$9))*'01_Supuestos'!$F$12)-(('01_Supuestos'!J31*$I349)*'01_Supuestos'!$F$11*$K349)-(IF(('01_Supuestos'!J31*$I349)&gt;0,'01_Supuestos'!$F$15,0)))-((('01_Supuestos'!J31*$I349)*'01_Supuestos'!$F$11*($H349-'01_Supuestos'!$F$9))*'01_Supuestos'!$F$18)-($J349*'01_Supuestos'!J32)-(IF('01_Supuestos'!J30=MAX('01_Supuestos'!$C$30:$M$30),'01_Supuestos'!$F$19,0))-(MAX(0,(((('01_Supuestos'!J31*$I349)*'01_Supuestos'!$F$11*($H349-'01_Supuestos'!$F$9))-((('01_Supuestos'!J31*$I349)*'01_Supuestos'!$F$11*($H349-'01_Supuestos'!$F$9))*'01_Supuestos'!$F$12)-(('01_Supuestos'!J31*$I349)*'01_Supuestos'!$F$11*$K349)-(IF(('01_Supuestos'!J31*$I349)&gt;0,'01_Supuestos'!$F$15,0)))-($J349*'01_Supuestos'!J33)))*'01_Supuestos'!$F$16)</f>
        <v/>
      </c>
      <c r="AB349" s="109">
        <f>((('01_Supuestos'!K31*$I349)*'01_Supuestos'!$F$11*($H349-'01_Supuestos'!$F$9))-((('01_Supuestos'!K31*$I349)*'01_Supuestos'!$F$11*($H349-'01_Supuestos'!$F$9))*'01_Supuestos'!$F$12)-(('01_Supuestos'!K31*$I349)*'01_Supuestos'!$F$11*$K349)-(IF(('01_Supuestos'!K31*$I349)&gt;0,'01_Supuestos'!$F$15,0)))-((('01_Supuestos'!K31*$I349)*'01_Supuestos'!$F$11*($H349-'01_Supuestos'!$F$9))*'01_Supuestos'!$F$18)-($J349*'01_Supuestos'!K32)-(IF('01_Supuestos'!K30=MAX('01_Supuestos'!$C$30:$M$30),'01_Supuestos'!$F$19,0))-(MAX(0,(((('01_Supuestos'!K31*$I349)*'01_Supuestos'!$F$11*($H349-'01_Supuestos'!$F$9))-((('01_Supuestos'!K31*$I349)*'01_Supuestos'!$F$11*($H349-'01_Supuestos'!$F$9))*'01_Supuestos'!$F$12)-(('01_Supuestos'!K31*$I349)*'01_Supuestos'!$F$11*$K349)-(IF(('01_Supuestos'!K31*$I349)&gt;0,'01_Supuestos'!$F$15,0)))-($J349*'01_Supuestos'!K33)))*'01_Supuestos'!$F$16)</f>
        <v/>
      </c>
      <c r="AC349" s="109">
        <f>((('01_Supuestos'!L31*$I349)*'01_Supuestos'!$F$11*($H349-'01_Supuestos'!$F$9))-((('01_Supuestos'!L31*$I349)*'01_Supuestos'!$F$11*($H349-'01_Supuestos'!$F$9))*'01_Supuestos'!$F$12)-(('01_Supuestos'!L31*$I349)*'01_Supuestos'!$F$11*$K349)-(IF(('01_Supuestos'!L31*$I349)&gt;0,'01_Supuestos'!$F$15,0)))-((('01_Supuestos'!L31*$I349)*'01_Supuestos'!$F$11*($H349-'01_Supuestos'!$F$9))*'01_Supuestos'!$F$18)-($J349*'01_Supuestos'!L32)-(IF('01_Supuestos'!L30=MAX('01_Supuestos'!$C$30:$M$30),'01_Supuestos'!$F$19,0))-(MAX(0,(((('01_Supuestos'!L31*$I349)*'01_Supuestos'!$F$11*($H349-'01_Supuestos'!$F$9))-((('01_Supuestos'!L31*$I349)*'01_Supuestos'!$F$11*($H349-'01_Supuestos'!$F$9))*'01_Supuestos'!$F$12)-(('01_Supuestos'!L31*$I349)*'01_Supuestos'!$F$11*$K349)-(IF(('01_Supuestos'!L31*$I349)&gt;0,'01_Supuestos'!$F$15,0)))-($J349*'01_Supuestos'!L33)))*'01_Supuestos'!$F$16)</f>
        <v/>
      </c>
      <c r="AD349" s="109">
        <f>((('01_Supuestos'!M31*$I349)*'01_Supuestos'!$F$11*($H349-'01_Supuestos'!$F$9))-((('01_Supuestos'!M31*$I349)*'01_Supuestos'!$F$11*($H349-'01_Supuestos'!$F$9))*'01_Supuestos'!$F$12)-(('01_Supuestos'!M31*$I349)*'01_Supuestos'!$F$11*$K349)-(IF(('01_Supuestos'!M31*$I349)&gt;0,'01_Supuestos'!$F$15,0)))-((('01_Supuestos'!M31*$I349)*'01_Supuestos'!$F$11*($H349-'01_Supuestos'!$F$9))*'01_Supuestos'!$F$18)-($J349*'01_Supuestos'!M32)-(IF('01_Supuestos'!M30=MAX('01_Supuestos'!$C$30:$M$30),'01_Supuestos'!$F$19,0))-(MAX(0,(((('01_Supuestos'!M31*$I349)*'01_Supuestos'!$F$11*($H349-'01_Supuestos'!$F$9))-((('01_Supuestos'!M31*$I349)*'01_Supuestos'!$F$11*($H349-'01_Supuestos'!$F$9))*'01_Supuestos'!$F$12)-(('01_Supuestos'!M31*$I349)*'01_Supuestos'!$F$11*$K349)-(IF(('01_Supuestos'!M31*$I349)&gt;0,'01_Supuestos'!$F$15,0)))-($J349*'01_Supuestos'!M33)))*'01_Supuestos'!$F$16)</f>
        <v/>
      </c>
      <c r="AE349" s="109">
        <f>0</f>
        <v/>
      </c>
      <c r="AF349" s="109">
        <f>IF(S349&gt;R349,"Appraisal+Decision",IF(S349&lt;R349,"Develop Now","Indiferente"))</f>
        <v/>
      </c>
    </row>
    <row r="350">
      <c r="A350" t="n">
        <v>320</v>
      </c>
      <c r="B350" s="53">
        <f>RAND()</f>
        <v/>
      </c>
      <c r="C350" s="53">
        <f>RAND()</f>
        <v/>
      </c>
      <c r="D350" s="53">
        <f>RAND()</f>
        <v/>
      </c>
      <c r="E350" s="53">
        <f>RAND()</f>
        <v/>
      </c>
      <c r="F350" s="53">
        <f>RAND()</f>
        <v/>
      </c>
      <c r="G350" s="53">
        <f>RAND()</f>
        <v/>
      </c>
      <c r="H350" s="109">
        <f>IF(B350&lt;($B$11-$B$10)/($B$12-$B$10), $B$10+SQRT(B350*($B$11-$B$10)*($B$12-$B$10)), $B$12-SQRT((1-B350)*($B$12-$B$11)*($B$12-$B$10)))</f>
        <v/>
      </c>
      <c r="I350" s="53">
        <f>MAX(0.1,NORMINV(C350,$B$13,$B$14))</f>
        <v/>
      </c>
      <c r="J350" s="109">
        <f>'01_Supuestos'!$F$13*MAX(0.65,NORMINV(D350,1,$B$15))</f>
        <v/>
      </c>
      <c r="K350" s="109">
        <f>'01_Supuestos'!$F$14*MAX(0.6,NORMINV(E350,1,$B$16))</f>
        <v/>
      </c>
      <c r="L350" s="109">
        <f>--(F350&lt;=$B$5)</f>
        <v/>
      </c>
      <c r="M350" s="109">
        <f>IF(L350=1, IF(G350&lt;=$B$6, "+", "-"), IF(G350&lt;=(1-$B$7), "+", "-"))</f>
        <v/>
      </c>
      <c r="N350" s="110">
        <f>IF(M350="+",'05_Bayes_Arbol'!$B$16,'05_Bayes_Arbol'!$B$17)</f>
        <v/>
      </c>
      <c r="O350" s="109">
        <f>SUMPRODUCT(T350:AD350,'01_Supuestos'!$C$34:$M$34)</f>
        <v/>
      </c>
      <c r="P350" s="109">
        <f>N350*O350 + (1-N350)*$B$9</f>
        <v/>
      </c>
      <c r="Q350" s="109">
        <f>--(P350&gt;0)</f>
        <v/>
      </c>
      <c r="R350" s="109">
        <f>IF(L350=1,O350,$B$9)</f>
        <v/>
      </c>
      <c r="S350" s="109">
        <f>-$B$8 + IF(Q350=1, IF(L350=1,O350,$B$9), 0)</f>
        <v/>
      </c>
      <c r="T350" s="109">
        <f>((('01_Supuestos'!C31*$I350)*'01_Supuestos'!$F$11*($H350-'01_Supuestos'!$F$9))-((('01_Supuestos'!C31*$I350)*'01_Supuestos'!$F$11*($H350-'01_Supuestos'!$F$9))*'01_Supuestos'!$F$12)-(('01_Supuestos'!C31*$I350)*'01_Supuestos'!$F$11*$K350)-(IF(('01_Supuestos'!C31*$I350)&gt;0,'01_Supuestos'!$F$15,0)))-((('01_Supuestos'!C31*$I350)*'01_Supuestos'!$F$11*($H350-'01_Supuestos'!$F$9))*'01_Supuestos'!$F$18)-($J350*'01_Supuestos'!C32)-(IF('01_Supuestos'!C30=MAX('01_Supuestos'!$C$30:$M$30),'01_Supuestos'!$F$19,0))-(MAX(0,(((('01_Supuestos'!C31*$I350)*'01_Supuestos'!$F$11*($H350-'01_Supuestos'!$F$9))-((('01_Supuestos'!C31*$I350)*'01_Supuestos'!$F$11*($H350-'01_Supuestos'!$F$9))*'01_Supuestos'!$F$12)-(('01_Supuestos'!C31*$I350)*'01_Supuestos'!$F$11*$K350)-(IF(('01_Supuestos'!C31*$I350)&gt;0,'01_Supuestos'!$F$15,0)))-($J350*'01_Supuestos'!C33)))*'01_Supuestos'!$F$16)</f>
        <v/>
      </c>
      <c r="U350" s="109">
        <f>((('01_Supuestos'!D31*$I350)*'01_Supuestos'!$F$11*($H350-'01_Supuestos'!$F$9))-((('01_Supuestos'!D31*$I350)*'01_Supuestos'!$F$11*($H350-'01_Supuestos'!$F$9))*'01_Supuestos'!$F$12)-(('01_Supuestos'!D31*$I350)*'01_Supuestos'!$F$11*$K350)-(IF(('01_Supuestos'!D31*$I350)&gt;0,'01_Supuestos'!$F$15,0)))-((('01_Supuestos'!D31*$I350)*'01_Supuestos'!$F$11*($H350-'01_Supuestos'!$F$9))*'01_Supuestos'!$F$18)-($J350*'01_Supuestos'!D32)-(IF('01_Supuestos'!D30=MAX('01_Supuestos'!$C$30:$M$30),'01_Supuestos'!$F$19,0))-(MAX(0,(((('01_Supuestos'!D31*$I350)*'01_Supuestos'!$F$11*($H350-'01_Supuestos'!$F$9))-((('01_Supuestos'!D31*$I350)*'01_Supuestos'!$F$11*($H350-'01_Supuestos'!$F$9))*'01_Supuestos'!$F$12)-(('01_Supuestos'!D31*$I350)*'01_Supuestos'!$F$11*$K350)-(IF(('01_Supuestos'!D31*$I350)&gt;0,'01_Supuestos'!$F$15,0)))-($J350*'01_Supuestos'!D33)))*'01_Supuestos'!$F$16)</f>
        <v/>
      </c>
      <c r="V350" s="109">
        <f>((('01_Supuestos'!E31*$I350)*'01_Supuestos'!$F$11*($H350-'01_Supuestos'!$F$9))-((('01_Supuestos'!E31*$I350)*'01_Supuestos'!$F$11*($H350-'01_Supuestos'!$F$9))*'01_Supuestos'!$F$12)-(('01_Supuestos'!E31*$I350)*'01_Supuestos'!$F$11*$K350)-(IF(('01_Supuestos'!E31*$I350)&gt;0,'01_Supuestos'!$F$15,0)))-((('01_Supuestos'!E31*$I350)*'01_Supuestos'!$F$11*($H350-'01_Supuestos'!$F$9))*'01_Supuestos'!$F$18)-($J350*'01_Supuestos'!E32)-(IF('01_Supuestos'!E30=MAX('01_Supuestos'!$C$30:$M$30),'01_Supuestos'!$F$19,0))-(MAX(0,(((('01_Supuestos'!E31*$I350)*'01_Supuestos'!$F$11*($H350-'01_Supuestos'!$F$9))-((('01_Supuestos'!E31*$I350)*'01_Supuestos'!$F$11*($H350-'01_Supuestos'!$F$9))*'01_Supuestos'!$F$12)-(('01_Supuestos'!E31*$I350)*'01_Supuestos'!$F$11*$K350)-(IF(('01_Supuestos'!E31*$I350)&gt;0,'01_Supuestos'!$F$15,0)))-($J350*'01_Supuestos'!E33)))*'01_Supuestos'!$F$16)</f>
        <v/>
      </c>
      <c r="W350" s="109">
        <f>((('01_Supuestos'!F31*$I350)*'01_Supuestos'!$F$11*($H350-'01_Supuestos'!$F$9))-((('01_Supuestos'!F31*$I350)*'01_Supuestos'!$F$11*($H350-'01_Supuestos'!$F$9))*'01_Supuestos'!$F$12)-(('01_Supuestos'!F31*$I350)*'01_Supuestos'!$F$11*$K350)-(IF(('01_Supuestos'!F31*$I350)&gt;0,'01_Supuestos'!$F$15,0)))-((('01_Supuestos'!F31*$I350)*'01_Supuestos'!$F$11*($H350-'01_Supuestos'!$F$9))*'01_Supuestos'!$F$18)-($J350*'01_Supuestos'!F32)-(IF('01_Supuestos'!F30=MAX('01_Supuestos'!$C$30:$M$30),'01_Supuestos'!$F$19,0))-(MAX(0,(((('01_Supuestos'!F31*$I350)*'01_Supuestos'!$F$11*($H350-'01_Supuestos'!$F$9))-((('01_Supuestos'!F31*$I350)*'01_Supuestos'!$F$11*($H350-'01_Supuestos'!$F$9))*'01_Supuestos'!$F$12)-(('01_Supuestos'!F31*$I350)*'01_Supuestos'!$F$11*$K350)-(IF(('01_Supuestos'!F31*$I350)&gt;0,'01_Supuestos'!$F$15,0)))-($J350*'01_Supuestos'!F33)))*'01_Supuestos'!$F$16)</f>
        <v/>
      </c>
      <c r="X350" s="109">
        <f>((('01_Supuestos'!G31*$I350)*'01_Supuestos'!$F$11*($H350-'01_Supuestos'!$F$9))-((('01_Supuestos'!G31*$I350)*'01_Supuestos'!$F$11*($H350-'01_Supuestos'!$F$9))*'01_Supuestos'!$F$12)-(('01_Supuestos'!G31*$I350)*'01_Supuestos'!$F$11*$K350)-(IF(('01_Supuestos'!G31*$I350)&gt;0,'01_Supuestos'!$F$15,0)))-((('01_Supuestos'!G31*$I350)*'01_Supuestos'!$F$11*($H350-'01_Supuestos'!$F$9))*'01_Supuestos'!$F$18)-($J350*'01_Supuestos'!G32)-(IF('01_Supuestos'!G30=MAX('01_Supuestos'!$C$30:$M$30),'01_Supuestos'!$F$19,0))-(MAX(0,(((('01_Supuestos'!G31*$I350)*'01_Supuestos'!$F$11*($H350-'01_Supuestos'!$F$9))-((('01_Supuestos'!G31*$I350)*'01_Supuestos'!$F$11*($H350-'01_Supuestos'!$F$9))*'01_Supuestos'!$F$12)-(('01_Supuestos'!G31*$I350)*'01_Supuestos'!$F$11*$K350)-(IF(('01_Supuestos'!G31*$I350)&gt;0,'01_Supuestos'!$F$15,0)))-($J350*'01_Supuestos'!G33)))*'01_Supuestos'!$F$16)</f>
        <v/>
      </c>
      <c r="Y350" s="109">
        <f>((('01_Supuestos'!H31*$I350)*'01_Supuestos'!$F$11*($H350-'01_Supuestos'!$F$9))-((('01_Supuestos'!H31*$I350)*'01_Supuestos'!$F$11*($H350-'01_Supuestos'!$F$9))*'01_Supuestos'!$F$12)-(('01_Supuestos'!H31*$I350)*'01_Supuestos'!$F$11*$K350)-(IF(('01_Supuestos'!H31*$I350)&gt;0,'01_Supuestos'!$F$15,0)))-((('01_Supuestos'!H31*$I350)*'01_Supuestos'!$F$11*($H350-'01_Supuestos'!$F$9))*'01_Supuestos'!$F$18)-($J350*'01_Supuestos'!H32)-(IF('01_Supuestos'!H30=MAX('01_Supuestos'!$C$30:$M$30),'01_Supuestos'!$F$19,0))-(MAX(0,(((('01_Supuestos'!H31*$I350)*'01_Supuestos'!$F$11*($H350-'01_Supuestos'!$F$9))-((('01_Supuestos'!H31*$I350)*'01_Supuestos'!$F$11*($H350-'01_Supuestos'!$F$9))*'01_Supuestos'!$F$12)-(('01_Supuestos'!H31*$I350)*'01_Supuestos'!$F$11*$K350)-(IF(('01_Supuestos'!H31*$I350)&gt;0,'01_Supuestos'!$F$15,0)))-($J350*'01_Supuestos'!H33)))*'01_Supuestos'!$F$16)</f>
        <v/>
      </c>
      <c r="Z350" s="109">
        <f>((('01_Supuestos'!I31*$I350)*'01_Supuestos'!$F$11*($H350-'01_Supuestos'!$F$9))-((('01_Supuestos'!I31*$I350)*'01_Supuestos'!$F$11*($H350-'01_Supuestos'!$F$9))*'01_Supuestos'!$F$12)-(('01_Supuestos'!I31*$I350)*'01_Supuestos'!$F$11*$K350)-(IF(('01_Supuestos'!I31*$I350)&gt;0,'01_Supuestos'!$F$15,0)))-((('01_Supuestos'!I31*$I350)*'01_Supuestos'!$F$11*($H350-'01_Supuestos'!$F$9))*'01_Supuestos'!$F$18)-($J350*'01_Supuestos'!I32)-(IF('01_Supuestos'!I30=MAX('01_Supuestos'!$C$30:$M$30),'01_Supuestos'!$F$19,0))-(MAX(0,(((('01_Supuestos'!I31*$I350)*'01_Supuestos'!$F$11*($H350-'01_Supuestos'!$F$9))-((('01_Supuestos'!I31*$I350)*'01_Supuestos'!$F$11*($H350-'01_Supuestos'!$F$9))*'01_Supuestos'!$F$12)-(('01_Supuestos'!I31*$I350)*'01_Supuestos'!$F$11*$K350)-(IF(('01_Supuestos'!I31*$I350)&gt;0,'01_Supuestos'!$F$15,0)))-($J350*'01_Supuestos'!I33)))*'01_Supuestos'!$F$16)</f>
        <v/>
      </c>
      <c r="AA350" s="109">
        <f>((('01_Supuestos'!J31*$I350)*'01_Supuestos'!$F$11*($H350-'01_Supuestos'!$F$9))-((('01_Supuestos'!J31*$I350)*'01_Supuestos'!$F$11*($H350-'01_Supuestos'!$F$9))*'01_Supuestos'!$F$12)-(('01_Supuestos'!J31*$I350)*'01_Supuestos'!$F$11*$K350)-(IF(('01_Supuestos'!J31*$I350)&gt;0,'01_Supuestos'!$F$15,0)))-((('01_Supuestos'!J31*$I350)*'01_Supuestos'!$F$11*($H350-'01_Supuestos'!$F$9))*'01_Supuestos'!$F$18)-($J350*'01_Supuestos'!J32)-(IF('01_Supuestos'!J30=MAX('01_Supuestos'!$C$30:$M$30),'01_Supuestos'!$F$19,0))-(MAX(0,(((('01_Supuestos'!J31*$I350)*'01_Supuestos'!$F$11*($H350-'01_Supuestos'!$F$9))-((('01_Supuestos'!J31*$I350)*'01_Supuestos'!$F$11*($H350-'01_Supuestos'!$F$9))*'01_Supuestos'!$F$12)-(('01_Supuestos'!J31*$I350)*'01_Supuestos'!$F$11*$K350)-(IF(('01_Supuestos'!J31*$I350)&gt;0,'01_Supuestos'!$F$15,0)))-($J350*'01_Supuestos'!J33)))*'01_Supuestos'!$F$16)</f>
        <v/>
      </c>
      <c r="AB350" s="109">
        <f>((('01_Supuestos'!K31*$I350)*'01_Supuestos'!$F$11*($H350-'01_Supuestos'!$F$9))-((('01_Supuestos'!K31*$I350)*'01_Supuestos'!$F$11*($H350-'01_Supuestos'!$F$9))*'01_Supuestos'!$F$12)-(('01_Supuestos'!K31*$I350)*'01_Supuestos'!$F$11*$K350)-(IF(('01_Supuestos'!K31*$I350)&gt;0,'01_Supuestos'!$F$15,0)))-((('01_Supuestos'!K31*$I350)*'01_Supuestos'!$F$11*($H350-'01_Supuestos'!$F$9))*'01_Supuestos'!$F$18)-($J350*'01_Supuestos'!K32)-(IF('01_Supuestos'!K30=MAX('01_Supuestos'!$C$30:$M$30),'01_Supuestos'!$F$19,0))-(MAX(0,(((('01_Supuestos'!K31*$I350)*'01_Supuestos'!$F$11*($H350-'01_Supuestos'!$F$9))-((('01_Supuestos'!K31*$I350)*'01_Supuestos'!$F$11*($H350-'01_Supuestos'!$F$9))*'01_Supuestos'!$F$12)-(('01_Supuestos'!K31*$I350)*'01_Supuestos'!$F$11*$K350)-(IF(('01_Supuestos'!K31*$I350)&gt;0,'01_Supuestos'!$F$15,0)))-($J350*'01_Supuestos'!K33)))*'01_Supuestos'!$F$16)</f>
        <v/>
      </c>
      <c r="AC350" s="109">
        <f>((('01_Supuestos'!L31*$I350)*'01_Supuestos'!$F$11*($H350-'01_Supuestos'!$F$9))-((('01_Supuestos'!L31*$I350)*'01_Supuestos'!$F$11*($H350-'01_Supuestos'!$F$9))*'01_Supuestos'!$F$12)-(('01_Supuestos'!L31*$I350)*'01_Supuestos'!$F$11*$K350)-(IF(('01_Supuestos'!L31*$I350)&gt;0,'01_Supuestos'!$F$15,0)))-((('01_Supuestos'!L31*$I350)*'01_Supuestos'!$F$11*($H350-'01_Supuestos'!$F$9))*'01_Supuestos'!$F$18)-($J350*'01_Supuestos'!L32)-(IF('01_Supuestos'!L30=MAX('01_Supuestos'!$C$30:$M$30),'01_Supuestos'!$F$19,0))-(MAX(0,(((('01_Supuestos'!L31*$I350)*'01_Supuestos'!$F$11*($H350-'01_Supuestos'!$F$9))-((('01_Supuestos'!L31*$I350)*'01_Supuestos'!$F$11*($H350-'01_Supuestos'!$F$9))*'01_Supuestos'!$F$12)-(('01_Supuestos'!L31*$I350)*'01_Supuestos'!$F$11*$K350)-(IF(('01_Supuestos'!L31*$I350)&gt;0,'01_Supuestos'!$F$15,0)))-($J350*'01_Supuestos'!L33)))*'01_Supuestos'!$F$16)</f>
        <v/>
      </c>
      <c r="AD350" s="109">
        <f>((('01_Supuestos'!M31*$I350)*'01_Supuestos'!$F$11*($H350-'01_Supuestos'!$F$9))-((('01_Supuestos'!M31*$I350)*'01_Supuestos'!$F$11*($H350-'01_Supuestos'!$F$9))*'01_Supuestos'!$F$12)-(('01_Supuestos'!M31*$I350)*'01_Supuestos'!$F$11*$K350)-(IF(('01_Supuestos'!M31*$I350)&gt;0,'01_Supuestos'!$F$15,0)))-((('01_Supuestos'!M31*$I350)*'01_Supuestos'!$F$11*($H350-'01_Supuestos'!$F$9))*'01_Supuestos'!$F$18)-($J350*'01_Supuestos'!M32)-(IF('01_Supuestos'!M30=MAX('01_Supuestos'!$C$30:$M$30),'01_Supuestos'!$F$19,0))-(MAX(0,(((('01_Supuestos'!M31*$I350)*'01_Supuestos'!$F$11*($H350-'01_Supuestos'!$F$9))-((('01_Supuestos'!M31*$I350)*'01_Supuestos'!$F$11*($H350-'01_Supuestos'!$F$9))*'01_Supuestos'!$F$12)-(('01_Supuestos'!M31*$I350)*'01_Supuestos'!$F$11*$K350)-(IF(('01_Supuestos'!M31*$I350)&gt;0,'01_Supuestos'!$F$15,0)))-($J350*'01_Supuestos'!M33)))*'01_Supuestos'!$F$16)</f>
        <v/>
      </c>
      <c r="AE350" s="109">
        <f>0</f>
        <v/>
      </c>
      <c r="AF350" s="109">
        <f>IF(S350&gt;R350,"Appraisal+Decision",IF(S350&lt;R350,"Develop Now","Indiferente"))</f>
        <v/>
      </c>
    </row>
    <row r="351">
      <c r="A351" t="n">
        <v>321</v>
      </c>
      <c r="B351" s="53">
        <f>RAND()</f>
        <v/>
      </c>
      <c r="C351" s="53">
        <f>RAND()</f>
        <v/>
      </c>
      <c r="D351" s="53">
        <f>RAND()</f>
        <v/>
      </c>
      <c r="E351" s="53">
        <f>RAND()</f>
        <v/>
      </c>
      <c r="F351" s="53">
        <f>RAND()</f>
        <v/>
      </c>
      <c r="G351" s="53">
        <f>RAND()</f>
        <v/>
      </c>
      <c r="H351" s="109">
        <f>IF(B351&lt;($B$11-$B$10)/($B$12-$B$10), $B$10+SQRT(B351*($B$11-$B$10)*($B$12-$B$10)), $B$12-SQRT((1-B351)*($B$12-$B$11)*($B$12-$B$10)))</f>
        <v/>
      </c>
      <c r="I351" s="53">
        <f>MAX(0.1,NORMINV(C351,$B$13,$B$14))</f>
        <v/>
      </c>
      <c r="J351" s="109">
        <f>'01_Supuestos'!$F$13*MAX(0.65,NORMINV(D351,1,$B$15))</f>
        <v/>
      </c>
      <c r="K351" s="109">
        <f>'01_Supuestos'!$F$14*MAX(0.6,NORMINV(E351,1,$B$16))</f>
        <v/>
      </c>
      <c r="L351" s="109">
        <f>--(F351&lt;=$B$5)</f>
        <v/>
      </c>
      <c r="M351" s="109">
        <f>IF(L351=1, IF(G351&lt;=$B$6, "+", "-"), IF(G351&lt;=(1-$B$7), "+", "-"))</f>
        <v/>
      </c>
      <c r="N351" s="110">
        <f>IF(M351="+",'05_Bayes_Arbol'!$B$16,'05_Bayes_Arbol'!$B$17)</f>
        <v/>
      </c>
      <c r="O351" s="109">
        <f>SUMPRODUCT(T351:AD351,'01_Supuestos'!$C$34:$M$34)</f>
        <v/>
      </c>
      <c r="P351" s="109">
        <f>N351*O351 + (1-N351)*$B$9</f>
        <v/>
      </c>
      <c r="Q351" s="109">
        <f>--(P351&gt;0)</f>
        <v/>
      </c>
      <c r="R351" s="109">
        <f>IF(L351=1,O351,$B$9)</f>
        <v/>
      </c>
      <c r="S351" s="109">
        <f>-$B$8 + IF(Q351=1, IF(L351=1,O351,$B$9), 0)</f>
        <v/>
      </c>
      <c r="T351" s="109">
        <f>((('01_Supuestos'!C31*$I351)*'01_Supuestos'!$F$11*($H351-'01_Supuestos'!$F$9))-((('01_Supuestos'!C31*$I351)*'01_Supuestos'!$F$11*($H351-'01_Supuestos'!$F$9))*'01_Supuestos'!$F$12)-(('01_Supuestos'!C31*$I351)*'01_Supuestos'!$F$11*$K351)-(IF(('01_Supuestos'!C31*$I351)&gt;0,'01_Supuestos'!$F$15,0)))-((('01_Supuestos'!C31*$I351)*'01_Supuestos'!$F$11*($H351-'01_Supuestos'!$F$9))*'01_Supuestos'!$F$18)-($J351*'01_Supuestos'!C32)-(IF('01_Supuestos'!C30=MAX('01_Supuestos'!$C$30:$M$30),'01_Supuestos'!$F$19,0))-(MAX(0,(((('01_Supuestos'!C31*$I351)*'01_Supuestos'!$F$11*($H351-'01_Supuestos'!$F$9))-((('01_Supuestos'!C31*$I351)*'01_Supuestos'!$F$11*($H351-'01_Supuestos'!$F$9))*'01_Supuestos'!$F$12)-(('01_Supuestos'!C31*$I351)*'01_Supuestos'!$F$11*$K351)-(IF(('01_Supuestos'!C31*$I351)&gt;0,'01_Supuestos'!$F$15,0)))-($J351*'01_Supuestos'!C33)))*'01_Supuestos'!$F$16)</f>
        <v/>
      </c>
      <c r="U351" s="109">
        <f>((('01_Supuestos'!D31*$I351)*'01_Supuestos'!$F$11*($H351-'01_Supuestos'!$F$9))-((('01_Supuestos'!D31*$I351)*'01_Supuestos'!$F$11*($H351-'01_Supuestos'!$F$9))*'01_Supuestos'!$F$12)-(('01_Supuestos'!D31*$I351)*'01_Supuestos'!$F$11*$K351)-(IF(('01_Supuestos'!D31*$I351)&gt;0,'01_Supuestos'!$F$15,0)))-((('01_Supuestos'!D31*$I351)*'01_Supuestos'!$F$11*($H351-'01_Supuestos'!$F$9))*'01_Supuestos'!$F$18)-($J351*'01_Supuestos'!D32)-(IF('01_Supuestos'!D30=MAX('01_Supuestos'!$C$30:$M$30),'01_Supuestos'!$F$19,0))-(MAX(0,(((('01_Supuestos'!D31*$I351)*'01_Supuestos'!$F$11*($H351-'01_Supuestos'!$F$9))-((('01_Supuestos'!D31*$I351)*'01_Supuestos'!$F$11*($H351-'01_Supuestos'!$F$9))*'01_Supuestos'!$F$12)-(('01_Supuestos'!D31*$I351)*'01_Supuestos'!$F$11*$K351)-(IF(('01_Supuestos'!D31*$I351)&gt;0,'01_Supuestos'!$F$15,0)))-($J351*'01_Supuestos'!D33)))*'01_Supuestos'!$F$16)</f>
        <v/>
      </c>
      <c r="V351" s="109">
        <f>((('01_Supuestos'!E31*$I351)*'01_Supuestos'!$F$11*($H351-'01_Supuestos'!$F$9))-((('01_Supuestos'!E31*$I351)*'01_Supuestos'!$F$11*($H351-'01_Supuestos'!$F$9))*'01_Supuestos'!$F$12)-(('01_Supuestos'!E31*$I351)*'01_Supuestos'!$F$11*$K351)-(IF(('01_Supuestos'!E31*$I351)&gt;0,'01_Supuestos'!$F$15,0)))-((('01_Supuestos'!E31*$I351)*'01_Supuestos'!$F$11*($H351-'01_Supuestos'!$F$9))*'01_Supuestos'!$F$18)-($J351*'01_Supuestos'!E32)-(IF('01_Supuestos'!E30=MAX('01_Supuestos'!$C$30:$M$30),'01_Supuestos'!$F$19,0))-(MAX(0,(((('01_Supuestos'!E31*$I351)*'01_Supuestos'!$F$11*($H351-'01_Supuestos'!$F$9))-((('01_Supuestos'!E31*$I351)*'01_Supuestos'!$F$11*($H351-'01_Supuestos'!$F$9))*'01_Supuestos'!$F$12)-(('01_Supuestos'!E31*$I351)*'01_Supuestos'!$F$11*$K351)-(IF(('01_Supuestos'!E31*$I351)&gt;0,'01_Supuestos'!$F$15,0)))-($J351*'01_Supuestos'!E33)))*'01_Supuestos'!$F$16)</f>
        <v/>
      </c>
      <c r="W351" s="109">
        <f>((('01_Supuestos'!F31*$I351)*'01_Supuestos'!$F$11*($H351-'01_Supuestos'!$F$9))-((('01_Supuestos'!F31*$I351)*'01_Supuestos'!$F$11*($H351-'01_Supuestos'!$F$9))*'01_Supuestos'!$F$12)-(('01_Supuestos'!F31*$I351)*'01_Supuestos'!$F$11*$K351)-(IF(('01_Supuestos'!F31*$I351)&gt;0,'01_Supuestos'!$F$15,0)))-((('01_Supuestos'!F31*$I351)*'01_Supuestos'!$F$11*($H351-'01_Supuestos'!$F$9))*'01_Supuestos'!$F$18)-($J351*'01_Supuestos'!F32)-(IF('01_Supuestos'!F30=MAX('01_Supuestos'!$C$30:$M$30),'01_Supuestos'!$F$19,0))-(MAX(0,(((('01_Supuestos'!F31*$I351)*'01_Supuestos'!$F$11*($H351-'01_Supuestos'!$F$9))-((('01_Supuestos'!F31*$I351)*'01_Supuestos'!$F$11*($H351-'01_Supuestos'!$F$9))*'01_Supuestos'!$F$12)-(('01_Supuestos'!F31*$I351)*'01_Supuestos'!$F$11*$K351)-(IF(('01_Supuestos'!F31*$I351)&gt;0,'01_Supuestos'!$F$15,0)))-($J351*'01_Supuestos'!F33)))*'01_Supuestos'!$F$16)</f>
        <v/>
      </c>
      <c r="X351" s="109">
        <f>((('01_Supuestos'!G31*$I351)*'01_Supuestos'!$F$11*($H351-'01_Supuestos'!$F$9))-((('01_Supuestos'!G31*$I351)*'01_Supuestos'!$F$11*($H351-'01_Supuestos'!$F$9))*'01_Supuestos'!$F$12)-(('01_Supuestos'!G31*$I351)*'01_Supuestos'!$F$11*$K351)-(IF(('01_Supuestos'!G31*$I351)&gt;0,'01_Supuestos'!$F$15,0)))-((('01_Supuestos'!G31*$I351)*'01_Supuestos'!$F$11*($H351-'01_Supuestos'!$F$9))*'01_Supuestos'!$F$18)-($J351*'01_Supuestos'!G32)-(IF('01_Supuestos'!G30=MAX('01_Supuestos'!$C$30:$M$30),'01_Supuestos'!$F$19,0))-(MAX(0,(((('01_Supuestos'!G31*$I351)*'01_Supuestos'!$F$11*($H351-'01_Supuestos'!$F$9))-((('01_Supuestos'!G31*$I351)*'01_Supuestos'!$F$11*($H351-'01_Supuestos'!$F$9))*'01_Supuestos'!$F$12)-(('01_Supuestos'!G31*$I351)*'01_Supuestos'!$F$11*$K351)-(IF(('01_Supuestos'!G31*$I351)&gt;0,'01_Supuestos'!$F$15,0)))-($J351*'01_Supuestos'!G33)))*'01_Supuestos'!$F$16)</f>
        <v/>
      </c>
      <c r="Y351" s="109">
        <f>((('01_Supuestos'!H31*$I351)*'01_Supuestos'!$F$11*($H351-'01_Supuestos'!$F$9))-((('01_Supuestos'!H31*$I351)*'01_Supuestos'!$F$11*($H351-'01_Supuestos'!$F$9))*'01_Supuestos'!$F$12)-(('01_Supuestos'!H31*$I351)*'01_Supuestos'!$F$11*$K351)-(IF(('01_Supuestos'!H31*$I351)&gt;0,'01_Supuestos'!$F$15,0)))-((('01_Supuestos'!H31*$I351)*'01_Supuestos'!$F$11*($H351-'01_Supuestos'!$F$9))*'01_Supuestos'!$F$18)-($J351*'01_Supuestos'!H32)-(IF('01_Supuestos'!H30=MAX('01_Supuestos'!$C$30:$M$30),'01_Supuestos'!$F$19,0))-(MAX(0,(((('01_Supuestos'!H31*$I351)*'01_Supuestos'!$F$11*($H351-'01_Supuestos'!$F$9))-((('01_Supuestos'!H31*$I351)*'01_Supuestos'!$F$11*($H351-'01_Supuestos'!$F$9))*'01_Supuestos'!$F$12)-(('01_Supuestos'!H31*$I351)*'01_Supuestos'!$F$11*$K351)-(IF(('01_Supuestos'!H31*$I351)&gt;0,'01_Supuestos'!$F$15,0)))-($J351*'01_Supuestos'!H33)))*'01_Supuestos'!$F$16)</f>
        <v/>
      </c>
      <c r="Z351" s="109">
        <f>((('01_Supuestos'!I31*$I351)*'01_Supuestos'!$F$11*($H351-'01_Supuestos'!$F$9))-((('01_Supuestos'!I31*$I351)*'01_Supuestos'!$F$11*($H351-'01_Supuestos'!$F$9))*'01_Supuestos'!$F$12)-(('01_Supuestos'!I31*$I351)*'01_Supuestos'!$F$11*$K351)-(IF(('01_Supuestos'!I31*$I351)&gt;0,'01_Supuestos'!$F$15,0)))-((('01_Supuestos'!I31*$I351)*'01_Supuestos'!$F$11*($H351-'01_Supuestos'!$F$9))*'01_Supuestos'!$F$18)-($J351*'01_Supuestos'!I32)-(IF('01_Supuestos'!I30=MAX('01_Supuestos'!$C$30:$M$30),'01_Supuestos'!$F$19,0))-(MAX(0,(((('01_Supuestos'!I31*$I351)*'01_Supuestos'!$F$11*($H351-'01_Supuestos'!$F$9))-((('01_Supuestos'!I31*$I351)*'01_Supuestos'!$F$11*($H351-'01_Supuestos'!$F$9))*'01_Supuestos'!$F$12)-(('01_Supuestos'!I31*$I351)*'01_Supuestos'!$F$11*$K351)-(IF(('01_Supuestos'!I31*$I351)&gt;0,'01_Supuestos'!$F$15,0)))-($J351*'01_Supuestos'!I33)))*'01_Supuestos'!$F$16)</f>
        <v/>
      </c>
      <c r="AA351" s="109">
        <f>((('01_Supuestos'!J31*$I351)*'01_Supuestos'!$F$11*($H351-'01_Supuestos'!$F$9))-((('01_Supuestos'!J31*$I351)*'01_Supuestos'!$F$11*($H351-'01_Supuestos'!$F$9))*'01_Supuestos'!$F$12)-(('01_Supuestos'!J31*$I351)*'01_Supuestos'!$F$11*$K351)-(IF(('01_Supuestos'!J31*$I351)&gt;0,'01_Supuestos'!$F$15,0)))-((('01_Supuestos'!J31*$I351)*'01_Supuestos'!$F$11*($H351-'01_Supuestos'!$F$9))*'01_Supuestos'!$F$18)-($J351*'01_Supuestos'!J32)-(IF('01_Supuestos'!J30=MAX('01_Supuestos'!$C$30:$M$30),'01_Supuestos'!$F$19,0))-(MAX(0,(((('01_Supuestos'!J31*$I351)*'01_Supuestos'!$F$11*($H351-'01_Supuestos'!$F$9))-((('01_Supuestos'!J31*$I351)*'01_Supuestos'!$F$11*($H351-'01_Supuestos'!$F$9))*'01_Supuestos'!$F$12)-(('01_Supuestos'!J31*$I351)*'01_Supuestos'!$F$11*$K351)-(IF(('01_Supuestos'!J31*$I351)&gt;0,'01_Supuestos'!$F$15,0)))-($J351*'01_Supuestos'!J33)))*'01_Supuestos'!$F$16)</f>
        <v/>
      </c>
      <c r="AB351" s="109">
        <f>((('01_Supuestos'!K31*$I351)*'01_Supuestos'!$F$11*($H351-'01_Supuestos'!$F$9))-((('01_Supuestos'!K31*$I351)*'01_Supuestos'!$F$11*($H351-'01_Supuestos'!$F$9))*'01_Supuestos'!$F$12)-(('01_Supuestos'!K31*$I351)*'01_Supuestos'!$F$11*$K351)-(IF(('01_Supuestos'!K31*$I351)&gt;0,'01_Supuestos'!$F$15,0)))-((('01_Supuestos'!K31*$I351)*'01_Supuestos'!$F$11*($H351-'01_Supuestos'!$F$9))*'01_Supuestos'!$F$18)-($J351*'01_Supuestos'!K32)-(IF('01_Supuestos'!K30=MAX('01_Supuestos'!$C$30:$M$30),'01_Supuestos'!$F$19,0))-(MAX(0,(((('01_Supuestos'!K31*$I351)*'01_Supuestos'!$F$11*($H351-'01_Supuestos'!$F$9))-((('01_Supuestos'!K31*$I351)*'01_Supuestos'!$F$11*($H351-'01_Supuestos'!$F$9))*'01_Supuestos'!$F$12)-(('01_Supuestos'!K31*$I351)*'01_Supuestos'!$F$11*$K351)-(IF(('01_Supuestos'!K31*$I351)&gt;0,'01_Supuestos'!$F$15,0)))-($J351*'01_Supuestos'!K33)))*'01_Supuestos'!$F$16)</f>
        <v/>
      </c>
      <c r="AC351" s="109">
        <f>((('01_Supuestos'!L31*$I351)*'01_Supuestos'!$F$11*($H351-'01_Supuestos'!$F$9))-((('01_Supuestos'!L31*$I351)*'01_Supuestos'!$F$11*($H351-'01_Supuestos'!$F$9))*'01_Supuestos'!$F$12)-(('01_Supuestos'!L31*$I351)*'01_Supuestos'!$F$11*$K351)-(IF(('01_Supuestos'!L31*$I351)&gt;0,'01_Supuestos'!$F$15,0)))-((('01_Supuestos'!L31*$I351)*'01_Supuestos'!$F$11*($H351-'01_Supuestos'!$F$9))*'01_Supuestos'!$F$18)-($J351*'01_Supuestos'!L32)-(IF('01_Supuestos'!L30=MAX('01_Supuestos'!$C$30:$M$30),'01_Supuestos'!$F$19,0))-(MAX(0,(((('01_Supuestos'!L31*$I351)*'01_Supuestos'!$F$11*($H351-'01_Supuestos'!$F$9))-((('01_Supuestos'!L31*$I351)*'01_Supuestos'!$F$11*($H351-'01_Supuestos'!$F$9))*'01_Supuestos'!$F$12)-(('01_Supuestos'!L31*$I351)*'01_Supuestos'!$F$11*$K351)-(IF(('01_Supuestos'!L31*$I351)&gt;0,'01_Supuestos'!$F$15,0)))-($J351*'01_Supuestos'!L33)))*'01_Supuestos'!$F$16)</f>
        <v/>
      </c>
      <c r="AD351" s="109">
        <f>((('01_Supuestos'!M31*$I351)*'01_Supuestos'!$F$11*($H351-'01_Supuestos'!$F$9))-((('01_Supuestos'!M31*$I351)*'01_Supuestos'!$F$11*($H351-'01_Supuestos'!$F$9))*'01_Supuestos'!$F$12)-(('01_Supuestos'!M31*$I351)*'01_Supuestos'!$F$11*$K351)-(IF(('01_Supuestos'!M31*$I351)&gt;0,'01_Supuestos'!$F$15,0)))-((('01_Supuestos'!M31*$I351)*'01_Supuestos'!$F$11*($H351-'01_Supuestos'!$F$9))*'01_Supuestos'!$F$18)-($J351*'01_Supuestos'!M32)-(IF('01_Supuestos'!M30=MAX('01_Supuestos'!$C$30:$M$30),'01_Supuestos'!$F$19,0))-(MAX(0,(((('01_Supuestos'!M31*$I351)*'01_Supuestos'!$F$11*($H351-'01_Supuestos'!$F$9))-((('01_Supuestos'!M31*$I351)*'01_Supuestos'!$F$11*($H351-'01_Supuestos'!$F$9))*'01_Supuestos'!$F$12)-(('01_Supuestos'!M31*$I351)*'01_Supuestos'!$F$11*$K351)-(IF(('01_Supuestos'!M31*$I351)&gt;0,'01_Supuestos'!$F$15,0)))-($J351*'01_Supuestos'!M33)))*'01_Supuestos'!$F$16)</f>
        <v/>
      </c>
      <c r="AE351" s="109">
        <f>0</f>
        <v/>
      </c>
      <c r="AF351" s="109">
        <f>IF(S351&gt;R351,"Appraisal+Decision",IF(S351&lt;R351,"Develop Now","Indiferente"))</f>
        <v/>
      </c>
    </row>
    <row r="352">
      <c r="A352" t="n">
        <v>322</v>
      </c>
      <c r="B352" s="53">
        <f>RAND()</f>
        <v/>
      </c>
      <c r="C352" s="53">
        <f>RAND()</f>
        <v/>
      </c>
      <c r="D352" s="53">
        <f>RAND()</f>
        <v/>
      </c>
      <c r="E352" s="53">
        <f>RAND()</f>
        <v/>
      </c>
      <c r="F352" s="53">
        <f>RAND()</f>
        <v/>
      </c>
      <c r="G352" s="53">
        <f>RAND()</f>
        <v/>
      </c>
      <c r="H352" s="109">
        <f>IF(B352&lt;($B$11-$B$10)/($B$12-$B$10), $B$10+SQRT(B352*($B$11-$B$10)*($B$12-$B$10)), $B$12-SQRT((1-B352)*($B$12-$B$11)*($B$12-$B$10)))</f>
        <v/>
      </c>
      <c r="I352" s="53">
        <f>MAX(0.1,NORMINV(C352,$B$13,$B$14))</f>
        <v/>
      </c>
      <c r="J352" s="109">
        <f>'01_Supuestos'!$F$13*MAX(0.65,NORMINV(D352,1,$B$15))</f>
        <v/>
      </c>
      <c r="K352" s="109">
        <f>'01_Supuestos'!$F$14*MAX(0.6,NORMINV(E352,1,$B$16))</f>
        <v/>
      </c>
      <c r="L352" s="109">
        <f>--(F352&lt;=$B$5)</f>
        <v/>
      </c>
      <c r="M352" s="109">
        <f>IF(L352=1, IF(G352&lt;=$B$6, "+", "-"), IF(G352&lt;=(1-$B$7), "+", "-"))</f>
        <v/>
      </c>
      <c r="N352" s="110">
        <f>IF(M352="+",'05_Bayes_Arbol'!$B$16,'05_Bayes_Arbol'!$B$17)</f>
        <v/>
      </c>
      <c r="O352" s="109">
        <f>SUMPRODUCT(T352:AD352,'01_Supuestos'!$C$34:$M$34)</f>
        <v/>
      </c>
      <c r="P352" s="109">
        <f>N352*O352 + (1-N352)*$B$9</f>
        <v/>
      </c>
      <c r="Q352" s="109">
        <f>--(P352&gt;0)</f>
        <v/>
      </c>
      <c r="R352" s="109">
        <f>IF(L352=1,O352,$B$9)</f>
        <v/>
      </c>
      <c r="S352" s="109">
        <f>-$B$8 + IF(Q352=1, IF(L352=1,O352,$B$9), 0)</f>
        <v/>
      </c>
      <c r="T352" s="109">
        <f>((('01_Supuestos'!C31*$I352)*'01_Supuestos'!$F$11*($H352-'01_Supuestos'!$F$9))-((('01_Supuestos'!C31*$I352)*'01_Supuestos'!$F$11*($H352-'01_Supuestos'!$F$9))*'01_Supuestos'!$F$12)-(('01_Supuestos'!C31*$I352)*'01_Supuestos'!$F$11*$K352)-(IF(('01_Supuestos'!C31*$I352)&gt;0,'01_Supuestos'!$F$15,0)))-((('01_Supuestos'!C31*$I352)*'01_Supuestos'!$F$11*($H352-'01_Supuestos'!$F$9))*'01_Supuestos'!$F$18)-($J352*'01_Supuestos'!C32)-(IF('01_Supuestos'!C30=MAX('01_Supuestos'!$C$30:$M$30),'01_Supuestos'!$F$19,0))-(MAX(0,(((('01_Supuestos'!C31*$I352)*'01_Supuestos'!$F$11*($H352-'01_Supuestos'!$F$9))-((('01_Supuestos'!C31*$I352)*'01_Supuestos'!$F$11*($H352-'01_Supuestos'!$F$9))*'01_Supuestos'!$F$12)-(('01_Supuestos'!C31*$I352)*'01_Supuestos'!$F$11*$K352)-(IF(('01_Supuestos'!C31*$I352)&gt;0,'01_Supuestos'!$F$15,0)))-($J352*'01_Supuestos'!C33)))*'01_Supuestos'!$F$16)</f>
        <v/>
      </c>
      <c r="U352" s="109">
        <f>((('01_Supuestos'!D31*$I352)*'01_Supuestos'!$F$11*($H352-'01_Supuestos'!$F$9))-((('01_Supuestos'!D31*$I352)*'01_Supuestos'!$F$11*($H352-'01_Supuestos'!$F$9))*'01_Supuestos'!$F$12)-(('01_Supuestos'!D31*$I352)*'01_Supuestos'!$F$11*$K352)-(IF(('01_Supuestos'!D31*$I352)&gt;0,'01_Supuestos'!$F$15,0)))-((('01_Supuestos'!D31*$I352)*'01_Supuestos'!$F$11*($H352-'01_Supuestos'!$F$9))*'01_Supuestos'!$F$18)-($J352*'01_Supuestos'!D32)-(IF('01_Supuestos'!D30=MAX('01_Supuestos'!$C$30:$M$30),'01_Supuestos'!$F$19,0))-(MAX(0,(((('01_Supuestos'!D31*$I352)*'01_Supuestos'!$F$11*($H352-'01_Supuestos'!$F$9))-((('01_Supuestos'!D31*$I352)*'01_Supuestos'!$F$11*($H352-'01_Supuestos'!$F$9))*'01_Supuestos'!$F$12)-(('01_Supuestos'!D31*$I352)*'01_Supuestos'!$F$11*$K352)-(IF(('01_Supuestos'!D31*$I352)&gt;0,'01_Supuestos'!$F$15,0)))-($J352*'01_Supuestos'!D33)))*'01_Supuestos'!$F$16)</f>
        <v/>
      </c>
      <c r="V352" s="109">
        <f>((('01_Supuestos'!E31*$I352)*'01_Supuestos'!$F$11*($H352-'01_Supuestos'!$F$9))-((('01_Supuestos'!E31*$I352)*'01_Supuestos'!$F$11*($H352-'01_Supuestos'!$F$9))*'01_Supuestos'!$F$12)-(('01_Supuestos'!E31*$I352)*'01_Supuestos'!$F$11*$K352)-(IF(('01_Supuestos'!E31*$I352)&gt;0,'01_Supuestos'!$F$15,0)))-((('01_Supuestos'!E31*$I352)*'01_Supuestos'!$F$11*($H352-'01_Supuestos'!$F$9))*'01_Supuestos'!$F$18)-($J352*'01_Supuestos'!E32)-(IF('01_Supuestos'!E30=MAX('01_Supuestos'!$C$30:$M$30),'01_Supuestos'!$F$19,0))-(MAX(0,(((('01_Supuestos'!E31*$I352)*'01_Supuestos'!$F$11*($H352-'01_Supuestos'!$F$9))-((('01_Supuestos'!E31*$I352)*'01_Supuestos'!$F$11*($H352-'01_Supuestos'!$F$9))*'01_Supuestos'!$F$12)-(('01_Supuestos'!E31*$I352)*'01_Supuestos'!$F$11*$K352)-(IF(('01_Supuestos'!E31*$I352)&gt;0,'01_Supuestos'!$F$15,0)))-($J352*'01_Supuestos'!E33)))*'01_Supuestos'!$F$16)</f>
        <v/>
      </c>
      <c r="W352" s="109">
        <f>((('01_Supuestos'!F31*$I352)*'01_Supuestos'!$F$11*($H352-'01_Supuestos'!$F$9))-((('01_Supuestos'!F31*$I352)*'01_Supuestos'!$F$11*($H352-'01_Supuestos'!$F$9))*'01_Supuestos'!$F$12)-(('01_Supuestos'!F31*$I352)*'01_Supuestos'!$F$11*$K352)-(IF(('01_Supuestos'!F31*$I352)&gt;0,'01_Supuestos'!$F$15,0)))-((('01_Supuestos'!F31*$I352)*'01_Supuestos'!$F$11*($H352-'01_Supuestos'!$F$9))*'01_Supuestos'!$F$18)-($J352*'01_Supuestos'!F32)-(IF('01_Supuestos'!F30=MAX('01_Supuestos'!$C$30:$M$30),'01_Supuestos'!$F$19,0))-(MAX(0,(((('01_Supuestos'!F31*$I352)*'01_Supuestos'!$F$11*($H352-'01_Supuestos'!$F$9))-((('01_Supuestos'!F31*$I352)*'01_Supuestos'!$F$11*($H352-'01_Supuestos'!$F$9))*'01_Supuestos'!$F$12)-(('01_Supuestos'!F31*$I352)*'01_Supuestos'!$F$11*$K352)-(IF(('01_Supuestos'!F31*$I352)&gt;0,'01_Supuestos'!$F$15,0)))-($J352*'01_Supuestos'!F33)))*'01_Supuestos'!$F$16)</f>
        <v/>
      </c>
      <c r="X352" s="109">
        <f>((('01_Supuestos'!G31*$I352)*'01_Supuestos'!$F$11*($H352-'01_Supuestos'!$F$9))-((('01_Supuestos'!G31*$I352)*'01_Supuestos'!$F$11*($H352-'01_Supuestos'!$F$9))*'01_Supuestos'!$F$12)-(('01_Supuestos'!G31*$I352)*'01_Supuestos'!$F$11*$K352)-(IF(('01_Supuestos'!G31*$I352)&gt;0,'01_Supuestos'!$F$15,0)))-((('01_Supuestos'!G31*$I352)*'01_Supuestos'!$F$11*($H352-'01_Supuestos'!$F$9))*'01_Supuestos'!$F$18)-($J352*'01_Supuestos'!G32)-(IF('01_Supuestos'!G30=MAX('01_Supuestos'!$C$30:$M$30),'01_Supuestos'!$F$19,0))-(MAX(0,(((('01_Supuestos'!G31*$I352)*'01_Supuestos'!$F$11*($H352-'01_Supuestos'!$F$9))-((('01_Supuestos'!G31*$I352)*'01_Supuestos'!$F$11*($H352-'01_Supuestos'!$F$9))*'01_Supuestos'!$F$12)-(('01_Supuestos'!G31*$I352)*'01_Supuestos'!$F$11*$K352)-(IF(('01_Supuestos'!G31*$I352)&gt;0,'01_Supuestos'!$F$15,0)))-($J352*'01_Supuestos'!G33)))*'01_Supuestos'!$F$16)</f>
        <v/>
      </c>
      <c r="Y352" s="109">
        <f>((('01_Supuestos'!H31*$I352)*'01_Supuestos'!$F$11*($H352-'01_Supuestos'!$F$9))-((('01_Supuestos'!H31*$I352)*'01_Supuestos'!$F$11*($H352-'01_Supuestos'!$F$9))*'01_Supuestos'!$F$12)-(('01_Supuestos'!H31*$I352)*'01_Supuestos'!$F$11*$K352)-(IF(('01_Supuestos'!H31*$I352)&gt;0,'01_Supuestos'!$F$15,0)))-((('01_Supuestos'!H31*$I352)*'01_Supuestos'!$F$11*($H352-'01_Supuestos'!$F$9))*'01_Supuestos'!$F$18)-($J352*'01_Supuestos'!H32)-(IF('01_Supuestos'!H30=MAX('01_Supuestos'!$C$30:$M$30),'01_Supuestos'!$F$19,0))-(MAX(0,(((('01_Supuestos'!H31*$I352)*'01_Supuestos'!$F$11*($H352-'01_Supuestos'!$F$9))-((('01_Supuestos'!H31*$I352)*'01_Supuestos'!$F$11*($H352-'01_Supuestos'!$F$9))*'01_Supuestos'!$F$12)-(('01_Supuestos'!H31*$I352)*'01_Supuestos'!$F$11*$K352)-(IF(('01_Supuestos'!H31*$I352)&gt;0,'01_Supuestos'!$F$15,0)))-($J352*'01_Supuestos'!H33)))*'01_Supuestos'!$F$16)</f>
        <v/>
      </c>
      <c r="Z352" s="109">
        <f>((('01_Supuestos'!I31*$I352)*'01_Supuestos'!$F$11*($H352-'01_Supuestos'!$F$9))-((('01_Supuestos'!I31*$I352)*'01_Supuestos'!$F$11*($H352-'01_Supuestos'!$F$9))*'01_Supuestos'!$F$12)-(('01_Supuestos'!I31*$I352)*'01_Supuestos'!$F$11*$K352)-(IF(('01_Supuestos'!I31*$I352)&gt;0,'01_Supuestos'!$F$15,0)))-((('01_Supuestos'!I31*$I352)*'01_Supuestos'!$F$11*($H352-'01_Supuestos'!$F$9))*'01_Supuestos'!$F$18)-($J352*'01_Supuestos'!I32)-(IF('01_Supuestos'!I30=MAX('01_Supuestos'!$C$30:$M$30),'01_Supuestos'!$F$19,0))-(MAX(0,(((('01_Supuestos'!I31*$I352)*'01_Supuestos'!$F$11*($H352-'01_Supuestos'!$F$9))-((('01_Supuestos'!I31*$I352)*'01_Supuestos'!$F$11*($H352-'01_Supuestos'!$F$9))*'01_Supuestos'!$F$12)-(('01_Supuestos'!I31*$I352)*'01_Supuestos'!$F$11*$K352)-(IF(('01_Supuestos'!I31*$I352)&gt;0,'01_Supuestos'!$F$15,0)))-($J352*'01_Supuestos'!I33)))*'01_Supuestos'!$F$16)</f>
        <v/>
      </c>
      <c r="AA352" s="109">
        <f>((('01_Supuestos'!J31*$I352)*'01_Supuestos'!$F$11*($H352-'01_Supuestos'!$F$9))-((('01_Supuestos'!J31*$I352)*'01_Supuestos'!$F$11*($H352-'01_Supuestos'!$F$9))*'01_Supuestos'!$F$12)-(('01_Supuestos'!J31*$I352)*'01_Supuestos'!$F$11*$K352)-(IF(('01_Supuestos'!J31*$I352)&gt;0,'01_Supuestos'!$F$15,0)))-((('01_Supuestos'!J31*$I352)*'01_Supuestos'!$F$11*($H352-'01_Supuestos'!$F$9))*'01_Supuestos'!$F$18)-($J352*'01_Supuestos'!J32)-(IF('01_Supuestos'!J30=MAX('01_Supuestos'!$C$30:$M$30),'01_Supuestos'!$F$19,0))-(MAX(0,(((('01_Supuestos'!J31*$I352)*'01_Supuestos'!$F$11*($H352-'01_Supuestos'!$F$9))-((('01_Supuestos'!J31*$I352)*'01_Supuestos'!$F$11*($H352-'01_Supuestos'!$F$9))*'01_Supuestos'!$F$12)-(('01_Supuestos'!J31*$I352)*'01_Supuestos'!$F$11*$K352)-(IF(('01_Supuestos'!J31*$I352)&gt;0,'01_Supuestos'!$F$15,0)))-($J352*'01_Supuestos'!J33)))*'01_Supuestos'!$F$16)</f>
        <v/>
      </c>
      <c r="AB352" s="109">
        <f>((('01_Supuestos'!K31*$I352)*'01_Supuestos'!$F$11*($H352-'01_Supuestos'!$F$9))-((('01_Supuestos'!K31*$I352)*'01_Supuestos'!$F$11*($H352-'01_Supuestos'!$F$9))*'01_Supuestos'!$F$12)-(('01_Supuestos'!K31*$I352)*'01_Supuestos'!$F$11*$K352)-(IF(('01_Supuestos'!K31*$I352)&gt;0,'01_Supuestos'!$F$15,0)))-((('01_Supuestos'!K31*$I352)*'01_Supuestos'!$F$11*($H352-'01_Supuestos'!$F$9))*'01_Supuestos'!$F$18)-($J352*'01_Supuestos'!K32)-(IF('01_Supuestos'!K30=MAX('01_Supuestos'!$C$30:$M$30),'01_Supuestos'!$F$19,0))-(MAX(0,(((('01_Supuestos'!K31*$I352)*'01_Supuestos'!$F$11*($H352-'01_Supuestos'!$F$9))-((('01_Supuestos'!K31*$I352)*'01_Supuestos'!$F$11*($H352-'01_Supuestos'!$F$9))*'01_Supuestos'!$F$12)-(('01_Supuestos'!K31*$I352)*'01_Supuestos'!$F$11*$K352)-(IF(('01_Supuestos'!K31*$I352)&gt;0,'01_Supuestos'!$F$15,0)))-($J352*'01_Supuestos'!K33)))*'01_Supuestos'!$F$16)</f>
        <v/>
      </c>
      <c r="AC352" s="109">
        <f>((('01_Supuestos'!L31*$I352)*'01_Supuestos'!$F$11*($H352-'01_Supuestos'!$F$9))-((('01_Supuestos'!L31*$I352)*'01_Supuestos'!$F$11*($H352-'01_Supuestos'!$F$9))*'01_Supuestos'!$F$12)-(('01_Supuestos'!L31*$I352)*'01_Supuestos'!$F$11*$K352)-(IF(('01_Supuestos'!L31*$I352)&gt;0,'01_Supuestos'!$F$15,0)))-((('01_Supuestos'!L31*$I352)*'01_Supuestos'!$F$11*($H352-'01_Supuestos'!$F$9))*'01_Supuestos'!$F$18)-($J352*'01_Supuestos'!L32)-(IF('01_Supuestos'!L30=MAX('01_Supuestos'!$C$30:$M$30),'01_Supuestos'!$F$19,0))-(MAX(0,(((('01_Supuestos'!L31*$I352)*'01_Supuestos'!$F$11*($H352-'01_Supuestos'!$F$9))-((('01_Supuestos'!L31*$I352)*'01_Supuestos'!$F$11*($H352-'01_Supuestos'!$F$9))*'01_Supuestos'!$F$12)-(('01_Supuestos'!L31*$I352)*'01_Supuestos'!$F$11*$K352)-(IF(('01_Supuestos'!L31*$I352)&gt;0,'01_Supuestos'!$F$15,0)))-($J352*'01_Supuestos'!L33)))*'01_Supuestos'!$F$16)</f>
        <v/>
      </c>
      <c r="AD352" s="109">
        <f>((('01_Supuestos'!M31*$I352)*'01_Supuestos'!$F$11*($H352-'01_Supuestos'!$F$9))-((('01_Supuestos'!M31*$I352)*'01_Supuestos'!$F$11*($H352-'01_Supuestos'!$F$9))*'01_Supuestos'!$F$12)-(('01_Supuestos'!M31*$I352)*'01_Supuestos'!$F$11*$K352)-(IF(('01_Supuestos'!M31*$I352)&gt;0,'01_Supuestos'!$F$15,0)))-((('01_Supuestos'!M31*$I352)*'01_Supuestos'!$F$11*($H352-'01_Supuestos'!$F$9))*'01_Supuestos'!$F$18)-($J352*'01_Supuestos'!M32)-(IF('01_Supuestos'!M30=MAX('01_Supuestos'!$C$30:$M$30),'01_Supuestos'!$F$19,0))-(MAX(0,(((('01_Supuestos'!M31*$I352)*'01_Supuestos'!$F$11*($H352-'01_Supuestos'!$F$9))-((('01_Supuestos'!M31*$I352)*'01_Supuestos'!$F$11*($H352-'01_Supuestos'!$F$9))*'01_Supuestos'!$F$12)-(('01_Supuestos'!M31*$I352)*'01_Supuestos'!$F$11*$K352)-(IF(('01_Supuestos'!M31*$I352)&gt;0,'01_Supuestos'!$F$15,0)))-($J352*'01_Supuestos'!M33)))*'01_Supuestos'!$F$16)</f>
        <v/>
      </c>
      <c r="AE352" s="109">
        <f>0</f>
        <v/>
      </c>
      <c r="AF352" s="109">
        <f>IF(S352&gt;R352,"Appraisal+Decision",IF(S352&lt;R352,"Develop Now","Indiferente"))</f>
        <v/>
      </c>
    </row>
    <row r="353">
      <c r="A353" t="n">
        <v>323</v>
      </c>
      <c r="B353" s="53">
        <f>RAND()</f>
        <v/>
      </c>
      <c r="C353" s="53">
        <f>RAND()</f>
        <v/>
      </c>
      <c r="D353" s="53">
        <f>RAND()</f>
        <v/>
      </c>
      <c r="E353" s="53">
        <f>RAND()</f>
        <v/>
      </c>
      <c r="F353" s="53">
        <f>RAND()</f>
        <v/>
      </c>
      <c r="G353" s="53">
        <f>RAND()</f>
        <v/>
      </c>
      <c r="H353" s="109">
        <f>IF(B353&lt;($B$11-$B$10)/($B$12-$B$10), $B$10+SQRT(B353*($B$11-$B$10)*($B$12-$B$10)), $B$12-SQRT((1-B353)*($B$12-$B$11)*($B$12-$B$10)))</f>
        <v/>
      </c>
      <c r="I353" s="53">
        <f>MAX(0.1,NORMINV(C353,$B$13,$B$14))</f>
        <v/>
      </c>
      <c r="J353" s="109">
        <f>'01_Supuestos'!$F$13*MAX(0.65,NORMINV(D353,1,$B$15))</f>
        <v/>
      </c>
      <c r="K353" s="109">
        <f>'01_Supuestos'!$F$14*MAX(0.6,NORMINV(E353,1,$B$16))</f>
        <v/>
      </c>
      <c r="L353" s="109">
        <f>--(F353&lt;=$B$5)</f>
        <v/>
      </c>
      <c r="M353" s="109">
        <f>IF(L353=1, IF(G353&lt;=$B$6, "+", "-"), IF(G353&lt;=(1-$B$7), "+", "-"))</f>
        <v/>
      </c>
      <c r="N353" s="110">
        <f>IF(M353="+",'05_Bayes_Arbol'!$B$16,'05_Bayes_Arbol'!$B$17)</f>
        <v/>
      </c>
      <c r="O353" s="109">
        <f>SUMPRODUCT(T353:AD353,'01_Supuestos'!$C$34:$M$34)</f>
        <v/>
      </c>
      <c r="P353" s="109">
        <f>N353*O353 + (1-N353)*$B$9</f>
        <v/>
      </c>
      <c r="Q353" s="109">
        <f>--(P353&gt;0)</f>
        <v/>
      </c>
      <c r="R353" s="109">
        <f>IF(L353=1,O353,$B$9)</f>
        <v/>
      </c>
      <c r="S353" s="109">
        <f>-$B$8 + IF(Q353=1, IF(L353=1,O353,$B$9), 0)</f>
        <v/>
      </c>
      <c r="T353" s="109">
        <f>((('01_Supuestos'!C31*$I353)*'01_Supuestos'!$F$11*($H353-'01_Supuestos'!$F$9))-((('01_Supuestos'!C31*$I353)*'01_Supuestos'!$F$11*($H353-'01_Supuestos'!$F$9))*'01_Supuestos'!$F$12)-(('01_Supuestos'!C31*$I353)*'01_Supuestos'!$F$11*$K353)-(IF(('01_Supuestos'!C31*$I353)&gt;0,'01_Supuestos'!$F$15,0)))-((('01_Supuestos'!C31*$I353)*'01_Supuestos'!$F$11*($H353-'01_Supuestos'!$F$9))*'01_Supuestos'!$F$18)-($J353*'01_Supuestos'!C32)-(IF('01_Supuestos'!C30=MAX('01_Supuestos'!$C$30:$M$30),'01_Supuestos'!$F$19,0))-(MAX(0,(((('01_Supuestos'!C31*$I353)*'01_Supuestos'!$F$11*($H353-'01_Supuestos'!$F$9))-((('01_Supuestos'!C31*$I353)*'01_Supuestos'!$F$11*($H353-'01_Supuestos'!$F$9))*'01_Supuestos'!$F$12)-(('01_Supuestos'!C31*$I353)*'01_Supuestos'!$F$11*$K353)-(IF(('01_Supuestos'!C31*$I353)&gt;0,'01_Supuestos'!$F$15,0)))-($J353*'01_Supuestos'!C33)))*'01_Supuestos'!$F$16)</f>
        <v/>
      </c>
      <c r="U353" s="109">
        <f>((('01_Supuestos'!D31*$I353)*'01_Supuestos'!$F$11*($H353-'01_Supuestos'!$F$9))-((('01_Supuestos'!D31*$I353)*'01_Supuestos'!$F$11*($H353-'01_Supuestos'!$F$9))*'01_Supuestos'!$F$12)-(('01_Supuestos'!D31*$I353)*'01_Supuestos'!$F$11*$K353)-(IF(('01_Supuestos'!D31*$I353)&gt;0,'01_Supuestos'!$F$15,0)))-((('01_Supuestos'!D31*$I353)*'01_Supuestos'!$F$11*($H353-'01_Supuestos'!$F$9))*'01_Supuestos'!$F$18)-($J353*'01_Supuestos'!D32)-(IF('01_Supuestos'!D30=MAX('01_Supuestos'!$C$30:$M$30),'01_Supuestos'!$F$19,0))-(MAX(0,(((('01_Supuestos'!D31*$I353)*'01_Supuestos'!$F$11*($H353-'01_Supuestos'!$F$9))-((('01_Supuestos'!D31*$I353)*'01_Supuestos'!$F$11*($H353-'01_Supuestos'!$F$9))*'01_Supuestos'!$F$12)-(('01_Supuestos'!D31*$I353)*'01_Supuestos'!$F$11*$K353)-(IF(('01_Supuestos'!D31*$I353)&gt;0,'01_Supuestos'!$F$15,0)))-($J353*'01_Supuestos'!D33)))*'01_Supuestos'!$F$16)</f>
        <v/>
      </c>
      <c r="V353" s="109">
        <f>((('01_Supuestos'!E31*$I353)*'01_Supuestos'!$F$11*($H353-'01_Supuestos'!$F$9))-((('01_Supuestos'!E31*$I353)*'01_Supuestos'!$F$11*($H353-'01_Supuestos'!$F$9))*'01_Supuestos'!$F$12)-(('01_Supuestos'!E31*$I353)*'01_Supuestos'!$F$11*$K353)-(IF(('01_Supuestos'!E31*$I353)&gt;0,'01_Supuestos'!$F$15,0)))-((('01_Supuestos'!E31*$I353)*'01_Supuestos'!$F$11*($H353-'01_Supuestos'!$F$9))*'01_Supuestos'!$F$18)-($J353*'01_Supuestos'!E32)-(IF('01_Supuestos'!E30=MAX('01_Supuestos'!$C$30:$M$30),'01_Supuestos'!$F$19,0))-(MAX(0,(((('01_Supuestos'!E31*$I353)*'01_Supuestos'!$F$11*($H353-'01_Supuestos'!$F$9))-((('01_Supuestos'!E31*$I353)*'01_Supuestos'!$F$11*($H353-'01_Supuestos'!$F$9))*'01_Supuestos'!$F$12)-(('01_Supuestos'!E31*$I353)*'01_Supuestos'!$F$11*$K353)-(IF(('01_Supuestos'!E31*$I353)&gt;0,'01_Supuestos'!$F$15,0)))-($J353*'01_Supuestos'!E33)))*'01_Supuestos'!$F$16)</f>
        <v/>
      </c>
      <c r="W353" s="109">
        <f>((('01_Supuestos'!F31*$I353)*'01_Supuestos'!$F$11*($H353-'01_Supuestos'!$F$9))-((('01_Supuestos'!F31*$I353)*'01_Supuestos'!$F$11*($H353-'01_Supuestos'!$F$9))*'01_Supuestos'!$F$12)-(('01_Supuestos'!F31*$I353)*'01_Supuestos'!$F$11*$K353)-(IF(('01_Supuestos'!F31*$I353)&gt;0,'01_Supuestos'!$F$15,0)))-((('01_Supuestos'!F31*$I353)*'01_Supuestos'!$F$11*($H353-'01_Supuestos'!$F$9))*'01_Supuestos'!$F$18)-($J353*'01_Supuestos'!F32)-(IF('01_Supuestos'!F30=MAX('01_Supuestos'!$C$30:$M$30),'01_Supuestos'!$F$19,0))-(MAX(0,(((('01_Supuestos'!F31*$I353)*'01_Supuestos'!$F$11*($H353-'01_Supuestos'!$F$9))-((('01_Supuestos'!F31*$I353)*'01_Supuestos'!$F$11*($H353-'01_Supuestos'!$F$9))*'01_Supuestos'!$F$12)-(('01_Supuestos'!F31*$I353)*'01_Supuestos'!$F$11*$K353)-(IF(('01_Supuestos'!F31*$I353)&gt;0,'01_Supuestos'!$F$15,0)))-($J353*'01_Supuestos'!F33)))*'01_Supuestos'!$F$16)</f>
        <v/>
      </c>
      <c r="X353" s="109">
        <f>((('01_Supuestos'!G31*$I353)*'01_Supuestos'!$F$11*($H353-'01_Supuestos'!$F$9))-((('01_Supuestos'!G31*$I353)*'01_Supuestos'!$F$11*($H353-'01_Supuestos'!$F$9))*'01_Supuestos'!$F$12)-(('01_Supuestos'!G31*$I353)*'01_Supuestos'!$F$11*$K353)-(IF(('01_Supuestos'!G31*$I353)&gt;0,'01_Supuestos'!$F$15,0)))-((('01_Supuestos'!G31*$I353)*'01_Supuestos'!$F$11*($H353-'01_Supuestos'!$F$9))*'01_Supuestos'!$F$18)-($J353*'01_Supuestos'!G32)-(IF('01_Supuestos'!G30=MAX('01_Supuestos'!$C$30:$M$30),'01_Supuestos'!$F$19,0))-(MAX(0,(((('01_Supuestos'!G31*$I353)*'01_Supuestos'!$F$11*($H353-'01_Supuestos'!$F$9))-((('01_Supuestos'!G31*$I353)*'01_Supuestos'!$F$11*($H353-'01_Supuestos'!$F$9))*'01_Supuestos'!$F$12)-(('01_Supuestos'!G31*$I353)*'01_Supuestos'!$F$11*$K353)-(IF(('01_Supuestos'!G31*$I353)&gt;0,'01_Supuestos'!$F$15,0)))-($J353*'01_Supuestos'!G33)))*'01_Supuestos'!$F$16)</f>
        <v/>
      </c>
      <c r="Y353" s="109">
        <f>((('01_Supuestos'!H31*$I353)*'01_Supuestos'!$F$11*($H353-'01_Supuestos'!$F$9))-((('01_Supuestos'!H31*$I353)*'01_Supuestos'!$F$11*($H353-'01_Supuestos'!$F$9))*'01_Supuestos'!$F$12)-(('01_Supuestos'!H31*$I353)*'01_Supuestos'!$F$11*$K353)-(IF(('01_Supuestos'!H31*$I353)&gt;0,'01_Supuestos'!$F$15,0)))-((('01_Supuestos'!H31*$I353)*'01_Supuestos'!$F$11*($H353-'01_Supuestos'!$F$9))*'01_Supuestos'!$F$18)-($J353*'01_Supuestos'!H32)-(IF('01_Supuestos'!H30=MAX('01_Supuestos'!$C$30:$M$30),'01_Supuestos'!$F$19,0))-(MAX(0,(((('01_Supuestos'!H31*$I353)*'01_Supuestos'!$F$11*($H353-'01_Supuestos'!$F$9))-((('01_Supuestos'!H31*$I353)*'01_Supuestos'!$F$11*($H353-'01_Supuestos'!$F$9))*'01_Supuestos'!$F$12)-(('01_Supuestos'!H31*$I353)*'01_Supuestos'!$F$11*$K353)-(IF(('01_Supuestos'!H31*$I353)&gt;0,'01_Supuestos'!$F$15,0)))-($J353*'01_Supuestos'!H33)))*'01_Supuestos'!$F$16)</f>
        <v/>
      </c>
      <c r="Z353" s="109">
        <f>((('01_Supuestos'!I31*$I353)*'01_Supuestos'!$F$11*($H353-'01_Supuestos'!$F$9))-((('01_Supuestos'!I31*$I353)*'01_Supuestos'!$F$11*($H353-'01_Supuestos'!$F$9))*'01_Supuestos'!$F$12)-(('01_Supuestos'!I31*$I353)*'01_Supuestos'!$F$11*$K353)-(IF(('01_Supuestos'!I31*$I353)&gt;0,'01_Supuestos'!$F$15,0)))-((('01_Supuestos'!I31*$I353)*'01_Supuestos'!$F$11*($H353-'01_Supuestos'!$F$9))*'01_Supuestos'!$F$18)-($J353*'01_Supuestos'!I32)-(IF('01_Supuestos'!I30=MAX('01_Supuestos'!$C$30:$M$30),'01_Supuestos'!$F$19,0))-(MAX(0,(((('01_Supuestos'!I31*$I353)*'01_Supuestos'!$F$11*($H353-'01_Supuestos'!$F$9))-((('01_Supuestos'!I31*$I353)*'01_Supuestos'!$F$11*($H353-'01_Supuestos'!$F$9))*'01_Supuestos'!$F$12)-(('01_Supuestos'!I31*$I353)*'01_Supuestos'!$F$11*$K353)-(IF(('01_Supuestos'!I31*$I353)&gt;0,'01_Supuestos'!$F$15,0)))-($J353*'01_Supuestos'!I33)))*'01_Supuestos'!$F$16)</f>
        <v/>
      </c>
      <c r="AA353" s="109">
        <f>((('01_Supuestos'!J31*$I353)*'01_Supuestos'!$F$11*($H353-'01_Supuestos'!$F$9))-((('01_Supuestos'!J31*$I353)*'01_Supuestos'!$F$11*($H353-'01_Supuestos'!$F$9))*'01_Supuestos'!$F$12)-(('01_Supuestos'!J31*$I353)*'01_Supuestos'!$F$11*$K353)-(IF(('01_Supuestos'!J31*$I353)&gt;0,'01_Supuestos'!$F$15,0)))-((('01_Supuestos'!J31*$I353)*'01_Supuestos'!$F$11*($H353-'01_Supuestos'!$F$9))*'01_Supuestos'!$F$18)-($J353*'01_Supuestos'!J32)-(IF('01_Supuestos'!J30=MAX('01_Supuestos'!$C$30:$M$30),'01_Supuestos'!$F$19,0))-(MAX(0,(((('01_Supuestos'!J31*$I353)*'01_Supuestos'!$F$11*($H353-'01_Supuestos'!$F$9))-((('01_Supuestos'!J31*$I353)*'01_Supuestos'!$F$11*($H353-'01_Supuestos'!$F$9))*'01_Supuestos'!$F$12)-(('01_Supuestos'!J31*$I353)*'01_Supuestos'!$F$11*$K353)-(IF(('01_Supuestos'!J31*$I353)&gt;0,'01_Supuestos'!$F$15,0)))-($J353*'01_Supuestos'!J33)))*'01_Supuestos'!$F$16)</f>
        <v/>
      </c>
      <c r="AB353" s="109">
        <f>((('01_Supuestos'!K31*$I353)*'01_Supuestos'!$F$11*($H353-'01_Supuestos'!$F$9))-((('01_Supuestos'!K31*$I353)*'01_Supuestos'!$F$11*($H353-'01_Supuestos'!$F$9))*'01_Supuestos'!$F$12)-(('01_Supuestos'!K31*$I353)*'01_Supuestos'!$F$11*$K353)-(IF(('01_Supuestos'!K31*$I353)&gt;0,'01_Supuestos'!$F$15,0)))-((('01_Supuestos'!K31*$I353)*'01_Supuestos'!$F$11*($H353-'01_Supuestos'!$F$9))*'01_Supuestos'!$F$18)-($J353*'01_Supuestos'!K32)-(IF('01_Supuestos'!K30=MAX('01_Supuestos'!$C$30:$M$30),'01_Supuestos'!$F$19,0))-(MAX(0,(((('01_Supuestos'!K31*$I353)*'01_Supuestos'!$F$11*($H353-'01_Supuestos'!$F$9))-((('01_Supuestos'!K31*$I353)*'01_Supuestos'!$F$11*($H353-'01_Supuestos'!$F$9))*'01_Supuestos'!$F$12)-(('01_Supuestos'!K31*$I353)*'01_Supuestos'!$F$11*$K353)-(IF(('01_Supuestos'!K31*$I353)&gt;0,'01_Supuestos'!$F$15,0)))-($J353*'01_Supuestos'!K33)))*'01_Supuestos'!$F$16)</f>
        <v/>
      </c>
      <c r="AC353" s="109">
        <f>((('01_Supuestos'!L31*$I353)*'01_Supuestos'!$F$11*($H353-'01_Supuestos'!$F$9))-((('01_Supuestos'!L31*$I353)*'01_Supuestos'!$F$11*($H353-'01_Supuestos'!$F$9))*'01_Supuestos'!$F$12)-(('01_Supuestos'!L31*$I353)*'01_Supuestos'!$F$11*$K353)-(IF(('01_Supuestos'!L31*$I353)&gt;0,'01_Supuestos'!$F$15,0)))-((('01_Supuestos'!L31*$I353)*'01_Supuestos'!$F$11*($H353-'01_Supuestos'!$F$9))*'01_Supuestos'!$F$18)-($J353*'01_Supuestos'!L32)-(IF('01_Supuestos'!L30=MAX('01_Supuestos'!$C$30:$M$30),'01_Supuestos'!$F$19,0))-(MAX(0,(((('01_Supuestos'!L31*$I353)*'01_Supuestos'!$F$11*($H353-'01_Supuestos'!$F$9))-((('01_Supuestos'!L31*$I353)*'01_Supuestos'!$F$11*($H353-'01_Supuestos'!$F$9))*'01_Supuestos'!$F$12)-(('01_Supuestos'!L31*$I353)*'01_Supuestos'!$F$11*$K353)-(IF(('01_Supuestos'!L31*$I353)&gt;0,'01_Supuestos'!$F$15,0)))-($J353*'01_Supuestos'!L33)))*'01_Supuestos'!$F$16)</f>
        <v/>
      </c>
      <c r="AD353" s="109">
        <f>((('01_Supuestos'!M31*$I353)*'01_Supuestos'!$F$11*($H353-'01_Supuestos'!$F$9))-((('01_Supuestos'!M31*$I353)*'01_Supuestos'!$F$11*($H353-'01_Supuestos'!$F$9))*'01_Supuestos'!$F$12)-(('01_Supuestos'!M31*$I353)*'01_Supuestos'!$F$11*$K353)-(IF(('01_Supuestos'!M31*$I353)&gt;0,'01_Supuestos'!$F$15,0)))-((('01_Supuestos'!M31*$I353)*'01_Supuestos'!$F$11*($H353-'01_Supuestos'!$F$9))*'01_Supuestos'!$F$18)-($J353*'01_Supuestos'!M32)-(IF('01_Supuestos'!M30=MAX('01_Supuestos'!$C$30:$M$30),'01_Supuestos'!$F$19,0))-(MAX(0,(((('01_Supuestos'!M31*$I353)*'01_Supuestos'!$F$11*($H353-'01_Supuestos'!$F$9))-((('01_Supuestos'!M31*$I353)*'01_Supuestos'!$F$11*($H353-'01_Supuestos'!$F$9))*'01_Supuestos'!$F$12)-(('01_Supuestos'!M31*$I353)*'01_Supuestos'!$F$11*$K353)-(IF(('01_Supuestos'!M31*$I353)&gt;0,'01_Supuestos'!$F$15,0)))-($J353*'01_Supuestos'!M33)))*'01_Supuestos'!$F$16)</f>
        <v/>
      </c>
      <c r="AE353" s="109">
        <f>0</f>
        <v/>
      </c>
      <c r="AF353" s="109">
        <f>IF(S353&gt;R353,"Appraisal+Decision",IF(S353&lt;R353,"Develop Now","Indiferente"))</f>
        <v/>
      </c>
    </row>
    <row r="354">
      <c r="A354" t="n">
        <v>324</v>
      </c>
      <c r="B354" s="53">
        <f>RAND()</f>
        <v/>
      </c>
      <c r="C354" s="53">
        <f>RAND()</f>
        <v/>
      </c>
      <c r="D354" s="53">
        <f>RAND()</f>
        <v/>
      </c>
      <c r="E354" s="53">
        <f>RAND()</f>
        <v/>
      </c>
      <c r="F354" s="53">
        <f>RAND()</f>
        <v/>
      </c>
      <c r="G354" s="53">
        <f>RAND()</f>
        <v/>
      </c>
      <c r="H354" s="109">
        <f>IF(B354&lt;($B$11-$B$10)/($B$12-$B$10), $B$10+SQRT(B354*($B$11-$B$10)*($B$12-$B$10)), $B$12-SQRT((1-B354)*($B$12-$B$11)*($B$12-$B$10)))</f>
        <v/>
      </c>
      <c r="I354" s="53">
        <f>MAX(0.1,NORMINV(C354,$B$13,$B$14))</f>
        <v/>
      </c>
      <c r="J354" s="109">
        <f>'01_Supuestos'!$F$13*MAX(0.65,NORMINV(D354,1,$B$15))</f>
        <v/>
      </c>
      <c r="K354" s="109">
        <f>'01_Supuestos'!$F$14*MAX(0.6,NORMINV(E354,1,$B$16))</f>
        <v/>
      </c>
      <c r="L354" s="109">
        <f>--(F354&lt;=$B$5)</f>
        <v/>
      </c>
      <c r="M354" s="109">
        <f>IF(L354=1, IF(G354&lt;=$B$6, "+", "-"), IF(G354&lt;=(1-$B$7), "+", "-"))</f>
        <v/>
      </c>
      <c r="N354" s="110">
        <f>IF(M354="+",'05_Bayes_Arbol'!$B$16,'05_Bayes_Arbol'!$B$17)</f>
        <v/>
      </c>
      <c r="O354" s="109">
        <f>SUMPRODUCT(T354:AD354,'01_Supuestos'!$C$34:$M$34)</f>
        <v/>
      </c>
      <c r="P354" s="109">
        <f>N354*O354 + (1-N354)*$B$9</f>
        <v/>
      </c>
      <c r="Q354" s="109">
        <f>--(P354&gt;0)</f>
        <v/>
      </c>
      <c r="R354" s="109">
        <f>IF(L354=1,O354,$B$9)</f>
        <v/>
      </c>
      <c r="S354" s="109">
        <f>-$B$8 + IF(Q354=1, IF(L354=1,O354,$B$9), 0)</f>
        <v/>
      </c>
      <c r="T354" s="109">
        <f>((('01_Supuestos'!C31*$I354)*'01_Supuestos'!$F$11*($H354-'01_Supuestos'!$F$9))-((('01_Supuestos'!C31*$I354)*'01_Supuestos'!$F$11*($H354-'01_Supuestos'!$F$9))*'01_Supuestos'!$F$12)-(('01_Supuestos'!C31*$I354)*'01_Supuestos'!$F$11*$K354)-(IF(('01_Supuestos'!C31*$I354)&gt;0,'01_Supuestos'!$F$15,0)))-((('01_Supuestos'!C31*$I354)*'01_Supuestos'!$F$11*($H354-'01_Supuestos'!$F$9))*'01_Supuestos'!$F$18)-($J354*'01_Supuestos'!C32)-(IF('01_Supuestos'!C30=MAX('01_Supuestos'!$C$30:$M$30),'01_Supuestos'!$F$19,0))-(MAX(0,(((('01_Supuestos'!C31*$I354)*'01_Supuestos'!$F$11*($H354-'01_Supuestos'!$F$9))-((('01_Supuestos'!C31*$I354)*'01_Supuestos'!$F$11*($H354-'01_Supuestos'!$F$9))*'01_Supuestos'!$F$12)-(('01_Supuestos'!C31*$I354)*'01_Supuestos'!$F$11*$K354)-(IF(('01_Supuestos'!C31*$I354)&gt;0,'01_Supuestos'!$F$15,0)))-($J354*'01_Supuestos'!C33)))*'01_Supuestos'!$F$16)</f>
        <v/>
      </c>
      <c r="U354" s="109">
        <f>((('01_Supuestos'!D31*$I354)*'01_Supuestos'!$F$11*($H354-'01_Supuestos'!$F$9))-((('01_Supuestos'!D31*$I354)*'01_Supuestos'!$F$11*($H354-'01_Supuestos'!$F$9))*'01_Supuestos'!$F$12)-(('01_Supuestos'!D31*$I354)*'01_Supuestos'!$F$11*$K354)-(IF(('01_Supuestos'!D31*$I354)&gt;0,'01_Supuestos'!$F$15,0)))-((('01_Supuestos'!D31*$I354)*'01_Supuestos'!$F$11*($H354-'01_Supuestos'!$F$9))*'01_Supuestos'!$F$18)-($J354*'01_Supuestos'!D32)-(IF('01_Supuestos'!D30=MAX('01_Supuestos'!$C$30:$M$30),'01_Supuestos'!$F$19,0))-(MAX(0,(((('01_Supuestos'!D31*$I354)*'01_Supuestos'!$F$11*($H354-'01_Supuestos'!$F$9))-((('01_Supuestos'!D31*$I354)*'01_Supuestos'!$F$11*($H354-'01_Supuestos'!$F$9))*'01_Supuestos'!$F$12)-(('01_Supuestos'!D31*$I354)*'01_Supuestos'!$F$11*$K354)-(IF(('01_Supuestos'!D31*$I354)&gt;0,'01_Supuestos'!$F$15,0)))-($J354*'01_Supuestos'!D33)))*'01_Supuestos'!$F$16)</f>
        <v/>
      </c>
      <c r="V354" s="109">
        <f>((('01_Supuestos'!E31*$I354)*'01_Supuestos'!$F$11*($H354-'01_Supuestos'!$F$9))-((('01_Supuestos'!E31*$I354)*'01_Supuestos'!$F$11*($H354-'01_Supuestos'!$F$9))*'01_Supuestos'!$F$12)-(('01_Supuestos'!E31*$I354)*'01_Supuestos'!$F$11*$K354)-(IF(('01_Supuestos'!E31*$I354)&gt;0,'01_Supuestos'!$F$15,0)))-((('01_Supuestos'!E31*$I354)*'01_Supuestos'!$F$11*($H354-'01_Supuestos'!$F$9))*'01_Supuestos'!$F$18)-($J354*'01_Supuestos'!E32)-(IF('01_Supuestos'!E30=MAX('01_Supuestos'!$C$30:$M$30),'01_Supuestos'!$F$19,0))-(MAX(0,(((('01_Supuestos'!E31*$I354)*'01_Supuestos'!$F$11*($H354-'01_Supuestos'!$F$9))-((('01_Supuestos'!E31*$I354)*'01_Supuestos'!$F$11*($H354-'01_Supuestos'!$F$9))*'01_Supuestos'!$F$12)-(('01_Supuestos'!E31*$I354)*'01_Supuestos'!$F$11*$K354)-(IF(('01_Supuestos'!E31*$I354)&gt;0,'01_Supuestos'!$F$15,0)))-($J354*'01_Supuestos'!E33)))*'01_Supuestos'!$F$16)</f>
        <v/>
      </c>
      <c r="W354" s="109">
        <f>((('01_Supuestos'!F31*$I354)*'01_Supuestos'!$F$11*($H354-'01_Supuestos'!$F$9))-((('01_Supuestos'!F31*$I354)*'01_Supuestos'!$F$11*($H354-'01_Supuestos'!$F$9))*'01_Supuestos'!$F$12)-(('01_Supuestos'!F31*$I354)*'01_Supuestos'!$F$11*$K354)-(IF(('01_Supuestos'!F31*$I354)&gt;0,'01_Supuestos'!$F$15,0)))-((('01_Supuestos'!F31*$I354)*'01_Supuestos'!$F$11*($H354-'01_Supuestos'!$F$9))*'01_Supuestos'!$F$18)-($J354*'01_Supuestos'!F32)-(IF('01_Supuestos'!F30=MAX('01_Supuestos'!$C$30:$M$30),'01_Supuestos'!$F$19,0))-(MAX(0,(((('01_Supuestos'!F31*$I354)*'01_Supuestos'!$F$11*($H354-'01_Supuestos'!$F$9))-((('01_Supuestos'!F31*$I354)*'01_Supuestos'!$F$11*($H354-'01_Supuestos'!$F$9))*'01_Supuestos'!$F$12)-(('01_Supuestos'!F31*$I354)*'01_Supuestos'!$F$11*$K354)-(IF(('01_Supuestos'!F31*$I354)&gt;0,'01_Supuestos'!$F$15,0)))-($J354*'01_Supuestos'!F33)))*'01_Supuestos'!$F$16)</f>
        <v/>
      </c>
      <c r="X354" s="109">
        <f>((('01_Supuestos'!G31*$I354)*'01_Supuestos'!$F$11*($H354-'01_Supuestos'!$F$9))-((('01_Supuestos'!G31*$I354)*'01_Supuestos'!$F$11*($H354-'01_Supuestos'!$F$9))*'01_Supuestos'!$F$12)-(('01_Supuestos'!G31*$I354)*'01_Supuestos'!$F$11*$K354)-(IF(('01_Supuestos'!G31*$I354)&gt;0,'01_Supuestos'!$F$15,0)))-((('01_Supuestos'!G31*$I354)*'01_Supuestos'!$F$11*($H354-'01_Supuestos'!$F$9))*'01_Supuestos'!$F$18)-($J354*'01_Supuestos'!G32)-(IF('01_Supuestos'!G30=MAX('01_Supuestos'!$C$30:$M$30),'01_Supuestos'!$F$19,0))-(MAX(0,(((('01_Supuestos'!G31*$I354)*'01_Supuestos'!$F$11*($H354-'01_Supuestos'!$F$9))-((('01_Supuestos'!G31*$I354)*'01_Supuestos'!$F$11*($H354-'01_Supuestos'!$F$9))*'01_Supuestos'!$F$12)-(('01_Supuestos'!G31*$I354)*'01_Supuestos'!$F$11*$K354)-(IF(('01_Supuestos'!G31*$I354)&gt;0,'01_Supuestos'!$F$15,0)))-($J354*'01_Supuestos'!G33)))*'01_Supuestos'!$F$16)</f>
        <v/>
      </c>
      <c r="Y354" s="109">
        <f>((('01_Supuestos'!H31*$I354)*'01_Supuestos'!$F$11*($H354-'01_Supuestos'!$F$9))-((('01_Supuestos'!H31*$I354)*'01_Supuestos'!$F$11*($H354-'01_Supuestos'!$F$9))*'01_Supuestos'!$F$12)-(('01_Supuestos'!H31*$I354)*'01_Supuestos'!$F$11*$K354)-(IF(('01_Supuestos'!H31*$I354)&gt;0,'01_Supuestos'!$F$15,0)))-((('01_Supuestos'!H31*$I354)*'01_Supuestos'!$F$11*($H354-'01_Supuestos'!$F$9))*'01_Supuestos'!$F$18)-($J354*'01_Supuestos'!H32)-(IF('01_Supuestos'!H30=MAX('01_Supuestos'!$C$30:$M$30),'01_Supuestos'!$F$19,0))-(MAX(0,(((('01_Supuestos'!H31*$I354)*'01_Supuestos'!$F$11*($H354-'01_Supuestos'!$F$9))-((('01_Supuestos'!H31*$I354)*'01_Supuestos'!$F$11*($H354-'01_Supuestos'!$F$9))*'01_Supuestos'!$F$12)-(('01_Supuestos'!H31*$I354)*'01_Supuestos'!$F$11*$K354)-(IF(('01_Supuestos'!H31*$I354)&gt;0,'01_Supuestos'!$F$15,0)))-($J354*'01_Supuestos'!H33)))*'01_Supuestos'!$F$16)</f>
        <v/>
      </c>
      <c r="Z354" s="109">
        <f>((('01_Supuestos'!I31*$I354)*'01_Supuestos'!$F$11*($H354-'01_Supuestos'!$F$9))-((('01_Supuestos'!I31*$I354)*'01_Supuestos'!$F$11*($H354-'01_Supuestos'!$F$9))*'01_Supuestos'!$F$12)-(('01_Supuestos'!I31*$I354)*'01_Supuestos'!$F$11*$K354)-(IF(('01_Supuestos'!I31*$I354)&gt;0,'01_Supuestos'!$F$15,0)))-((('01_Supuestos'!I31*$I354)*'01_Supuestos'!$F$11*($H354-'01_Supuestos'!$F$9))*'01_Supuestos'!$F$18)-($J354*'01_Supuestos'!I32)-(IF('01_Supuestos'!I30=MAX('01_Supuestos'!$C$30:$M$30),'01_Supuestos'!$F$19,0))-(MAX(0,(((('01_Supuestos'!I31*$I354)*'01_Supuestos'!$F$11*($H354-'01_Supuestos'!$F$9))-((('01_Supuestos'!I31*$I354)*'01_Supuestos'!$F$11*($H354-'01_Supuestos'!$F$9))*'01_Supuestos'!$F$12)-(('01_Supuestos'!I31*$I354)*'01_Supuestos'!$F$11*$K354)-(IF(('01_Supuestos'!I31*$I354)&gt;0,'01_Supuestos'!$F$15,0)))-($J354*'01_Supuestos'!I33)))*'01_Supuestos'!$F$16)</f>
        <v/>
      </c>
      <c r="AA354" s="109">
        <f>((('01_Supuestos'!J31*$I354)*'01_Supuestos'!$F$11*($H354-'01_Supuestos'!$F$9))-((('01_Supuestos'!J31*$I354)*'01_Supuestos'!$F$11*($H354-'01_Supuestos'!$F$9))*'01_Supuestos'!$F$12)-(('01_Supuestos'!J31*$I354)*'01_Supuestos'!$F$11*$K354)-(IF(('01_Supuestos'!J31*$I354)&gt;0,'01_Supuestos'!$F$15,0)))-((('01_Supuestos'!J31*$I354)*'01_Supuestos'!$F$11*($H354-'01_Supuestos'!$F$9))*'01_Supuestos'!$F$18)-($J354*'01_Supuestos'!J32)-(IF('01_Supuestos'!J30=MAX('01_Supuestos'!$C$30:$M$30),'01_Supuestos'!$F$19,0))-(MAX(0,(((('01_Supuestos'!J31*$I354)*'01_Supuestos'!$F$11*($H354-'01_Supuestos'!$F$9))-((('01_Supuestos'!J31*$I354)*'01_Supuestos'!$F$11*($H354-'01_Supuestos'!$F$9))*'01_Supuestos'!$F$12)-(('01_Supuestos'!J31*$I354)*'01_Supuestos'!$F$11*$K354)-(IF(('01_Supuestos'!J31*$I354)&gt;0,'01_Supuestos'!$F$15,0)))-($J354*'01_Supuestos'!J33)))*'01_Supuestos'!$F$16)</f>
        <v/>
      </c>
      <c r="AB354" s="109">
        <f>((('01_Supuestos'!K31*$I354)*'01_Supuestos'!$F$11*($H354-'01_Supuestos'!$F$9))-((('01_Supuestos'!K31*$I354)*'01_Supuestos'!$F$11*($H354-'01_Supuestos'!$F$9))*'01_Supuestos'!$F$12)-(('01_Supuestos'!K31*$I354)*'01_Supuestos'!$F$11*$K354)-(IF(('01_Supuestos'!K31*$I354)&gt;0,'01_Supuestos'!$F$15,0)))-((('01_Supuestos'!K31*$I354)*'01_Supuestos'!$F$11*($H354-'01_Supuestos'!$F$9))*'01_Supuestos'!$F$18)-($J354*'01_Supuestos'!K32)-(IF('01_Supuestos'!K30=MAX('01_Supuestos'!$C$30:$M$30),'01_Supuestos'!$F$19,0))-(MAX(0,(((('01_Supuestos'!K31*$I354)*'01_Supuestos'!$F$11*($H354-'01_Supuestos'!$F$9))-((('01_Supuestos'!K31*$I354)*'01_Supuestos'!$F$11*($H354-'01_Supuestos'!$F$9))*'01_Supuestos'!$F$12)-(('01_Supuestos'!K31*$I354)*'01_Supuestos'!$F$11*$K354)-(IF(('01_Supuestos'!K31*$I354)&gt;0,'01_Supuestos'!$F$15,0)))-($J354*'01_Supuestos'!K33)))*'01_Supuestos'!$F$16)</f>
        <v/>
      </c>
      <c r="AC354" s="109">
        <f>((('01_Supuestos'!L31*$I354)*'01_Supuestos'!$F$11*($H354-'01_Supuestos'!$F$9))-((('01_Supuestos'!L31*$I354)*'01_Supuestos'!$F$11*($H354-'01_Supuestos'!$F$9))*'01_Supuestos'!$F$12)-(('01_Supuestos'!L31*$I354)*'01_Supuestos'!$F$11*$K354)-(IF(('01_Supuestos'!L31*$I354)&gt;0,'01_Supuestos'!$F$15,0)))-((('01_Supuestos'!L31*$I354)*'01_Supuestos'!$F$11*($H354-'01_Supuestos'!$F$9))*'01_Supuestos'!$F$18)-($J354*'01_Supuestos'!L32)-(IF('01_Supuestos'!L30=MAX('01_Supuestos'!$C$30:$M$30),'01_Supuestos'!$F$19,0))-(MAX(0,(((('01_Supuestos'!L31*$I354)*'01_Supuestos'!$F$11*($H354-'01_Supuestos'!$F$9))-((('01_Supuestos'!L31*$I354)*'01_Supuestos'!$F$11*($H354-'01_Supuestos'!$F$9))*'01_Supuestos'!$F$12)-(('01_Supuestos'!L31*$I354)*'01_Supuestos'!$F$11*$K354)-(IF(('01_Supuestos'!L31*$I354)&gt;0,'01_Supuestos'!$F$15,0)))-($J354*'01_Supuestos'!L33)))*'01_Supuestos'!$F$16)</f>
        <v/>
      </c>
      <c r="AD354" s="109">
        <f>((('01_Supuestos'!M31*$I354)*'01_Supuestos'!$F$11*($H354-'01_Supuestos'!$F$9))-((('01_Supuestos'!M31*$I354)*'01_Supuestos'!$F$11*($H354-'01_Supuestos'!$F$9))*'01_Supuestos'!$F$12)-(('01_Supuestos'!M31*$I354)*'01_Supuestos'!$F$11*$K354)-(IF(('01_Supuestos'!M31*$I354)&gt;0,'01_Supuestos'!$F$15,0)))-((('01_Supuestos'!M31*$I354)*'01_Supuestos'!$F$11*($H354-'01_Supuestos'!$F$9))*'01_Supuestos'!$F$18)-($J354*'01_Supuestos'!M32)-(IF('01_Supuestos'!M30=MAX('01_Supuestos'!$C$30:$M$30),'01_Supuestos'!$F$19,0))-(MAX(0,(((('01_Supuestos'!M31*$I354)*'01_Supuestos'!$F$11*($H354-'01_Supuestos'!$F$9))-((('01_Supuestos'!M31*$I354)*'01_Supuestos'!$F$11*($H354-'01_Supuestos'!$F$9))*'01_Supuestos'!$F$12)-(('01_Supuestos'!M31*$I354)*'01_Supuestos'!$F$11*$K354)-(IF(('01_Supuestos'!M31*$I354)&gt;0,'01_Supuestos'!$F$15,0)))-($J354*'01_Supuestos'!M33)))*'01_Supuestos'!$F$16)</f>
        <v/>
      </c>
      <c r="AE354" s="109">
        <f>0</f>
        <v/>
      </c>
      <c r="AF354" s="109">
        <f>IF(S354&gt;R354,"Appraisal+Decision",IF(S354&lt;R354,"Develop Now","Indiferente"))</f>
        <v/>
      </c>
    </row>
    <row r="355">
      <c r="A355" t="n">
        <v>325</v>
      </c>
      <c r="B355" s="53">
        <f>RAND()</f>
        <v/>
      </c>
      <c r="C355" s="53">
        <f>RAND()</f>
        <v/>
      </c>
      <c r="D355" s="53">
        <f>RAND()</f>
        <v/>
      </c>
      <c r="E355" s="53">
        <f>RAND()</f>
        <v/>
      </c>
      <c r="F355" s="53">
        <f>RAND()</f>
        <v/>
      </c>
      <c r="G355" s="53">
        <f>RAND()</f>
        <v/>
      </c>
      <c r="H355" s="109">
        <f>IF(B355&lt;($B$11-$B$10)/($B$12-$B$10), $B$10+SQRT(B355*($B$11-$B$10)*($B$12-$B$10)), $B$12-SQRT((1-B355)*($B$12-$B$11)*($B$12-$B$10)))</f>
        <v/>
      </c>
      <c r="I355" s="53">
        <f>MAX(0.1,NORMINV(C355,$B$13,$B$14))</f>
        <v/>
      </c>
      <c r="J355" s="109">
        <f>'01_Supuestos'!$F$13*MAX(0.65,NORMINV(D355,1,$B$15))</f>
        <v/>
      </c>
      <c r="K355" s="109">
        <f>'01_Supuestos'!$F$14*MAX(0.6,NORMINV(E355,1,$B$16))</f>
        <v/>
      </c>
      <c r="L355" s="109">
        <f>--(F355&lt;=$B$5)</f>
        <v/>
      </c>
      <c r="M355" s="109">
        <f>IF(L355=1, IF(G355&lt;=$B$6, "+", "-"), IF(G355&lt;=(1-$B$7), "+", "-"))</f>
        <v/>
      </c>
      <c r="N355" s="110">
        <f>IF(M355="+",'05_Bayes_Arbol'!$B$16,'05_Bayes_Arbol'!$B$17)</f>
        <v/>
      </c>
      <c r="O355" s="109">
        <f>SUMPRODUCT(T355:AD355,'01_Supuestos'!$C$34:$M$34)</f>
        <v/>
      </c>
      <c r="P355" s="109">
        <f>N355*O355 + (1-N355)*$B$9</f>
        <v/>
      </c>
      <c r="Q355" s="109">
        <f>--(P355&gt;0)</f>
        <v/>
      </c>
      <c r="R355" s="109">
        <f>IF(L355=1,O355,$B$9)</f>
        <v/>
      </c>
      <c r="S355" s="109">
        <f>-$B$8 + IF(Q355=1, IF(L355=1,O355,$B$9), 0)</f>
        <v/>
      </c>
      <c r="T355" s="109">
        <f>((('01_Supuestos'!C31*$I355)*'01_Supuestos'!$F$11*($H355-'01_Supuestos'!$F$9))-((('01_Supuestos'!C31*$I355)*'01_Supuestos'!$F$11*($H355-'01_Supuestos'!$F$9))*'01_Supuestos'!$F$12)-(('01_Supuestos'!C31*$I355)*'01_Supuestos'!$F$11*$K355)-(IF(('01_Supuestos'!C31*$I355)&gt;0,'01_Supuestos'!$F$15,0)))-((('01_Supuestos'!C31*$I355)*'01_Supuestos'!$F$11*($H355-'01_Supuestos'!$F$9))*'01_Supuestos'!$F$18)-($J355*'01_Supuestos'!C32)-(IF('01_Supuestos'!C30=MAX('01_Supuestos'!$C$30:$M$30),'01_Supuestos'!$F$19,0))-(MAX(0,(((('01_Supuestos'!C31*$I355)*'01_Supuestos'!$F$11*($H355-'01_Supuestos'!$F$9))-((('01_Supuestos'!C31*$I355)*'01_Supuestos'!$F$11*($H355-'01_Supuestos'!$F$9))*'01_Supuestos'!$F$12)-(('01_Supuestos'!C31*$I355)*'01_Supuestos'!$F$11*$K355)-(IF(('01_Supuestos'!C31*$I355)&gt;0,'01_Supuestos'!$F$15,0)))-($J355*'01_Supuestos'!C33)))*'01_Supuestos'!$F$16)</f>
        <v/>
      </c>
      <c r="U355" s="109">
        <f>((('01_Supuestos'!D31*$I355)*'01_Supuestos'!$F$11*($H355-'01_Supuestos'!$F$9))-((('01_Supuestos'!D31*$I355)*'01_Supuestos'!$F$11*($H355-'01_Supuestos'!$F$9))*'01_Supuestos'!$F$12)-(('01_Supuestos'!D31*$I355)*'01_Supuestos'!$F$11*$K355)-(IF(('01_Supuestos'!D31*$I355)&gt;0,'01_Supuestos'!$F$15,0)))-((('01_Supuestos'!D31*$I355)*'01_Supuestos'!$F$11*($H355-'01_Supuestos'!$F$9))*'01_Supuestos'!$F$18)-($J355*'01_Supuestos'!D32)-(IF('01_Supuestos'!D30=MAX('01_Supuestos'!$C$30:$M$30),'01_Supuestos'!$F$19,0))-(MAX(0,(((('01_Supuestos'!D31*$I355)*'01_Supuestos'!$F$11*($H355-'01_Supuestos'!$F$9))-((('01_Supuestos'!D31*$I355)*'01_Supuestos'!$F$11*($H355-'01_Supuestos'!$F$9))*'01_Supuestos'!$F$12)-(('01_Supuestos'!D31*$I355)*'01_Supuestos'!$F$11*$K355)-(IF(('01_Supuestos'!D31*$I355)&gt;0,'01_Supuestos'!$F$15,0)))-($J355*'01_Supuestos'!D33)))*'01_Supuestos'!$F$16)</f>
        <v/>
      </c>
      <c r="V355" s="109">
        <f>((('01_Supuestos'!E31*$I355)*'01_Supuestos'!$F$11*($H355-'01_Supuestos'!$F$9))-((('01_Supuestos'!E31*$I355)*'01_Supuestos'!$F$11*($H355-'01_Supuestos'!$F$9))*'01_Supuestos'!$F$12)-(('01_Supuestos'!E31*$I355)*'01_Supuestos'!$F$11*$K355)-(IF(('01_Supuestos'!E31*$I355)&gt;0,'01_Supuestos'!$F$15,0)))-((('01_Supuestos'!E31*$I355)*'01_Supuestos'!$F$11*($H355-'01_Supuestos'!$F$9))*'01_Supuestos'!$F$18)-($J355*'01_Supuestos'!E32)-(IF('01_Supuestos'!E30=MAX('01_Supuestos'!$C$30:$M$30),'01_Supuestos'!$F$19,0))-(MAX(0,(((('01_Supuestos'!E31*$I355)*'01_Supuestos'!$F$11*($H355-'01_Supuestos'!$F$9))-((('01_Supuestos'!E31*$I355)*'01_Supuestos'!$F$11*($H355-'01_Supuestos'!$F$9))*'01_Supuestos'!$F$12)-(('01_Supuestos'!E31*$I355)*'01_Supuestos'!$F$11*$K355)-(IF(('01_Supuestos'!E31*$I355)&gt;0,'01_Supuestos'!$F$15,0)))-($J355*'01_Supuestos'!E33)))*'01_Supuestos'!$F$16)</f>
        <v/>
      </c>
      <c r="W355" s="109">
        <f>((('01_Supuestos'!F31*$I355)*'01_Supuestos'!$F$11*($H355-'01_Supuestos'!$F$9))-((('01_Supuestos'!F31*$I355)*'01_Supuestos'!$F$11*($H355-'01_Supuestos'!$F$9))*'01_Supuestos'!$F$12)-(('01_Supuestos'!F31*$I355)*'01_Supuestos'!$F$11*$K355)-(IF(('01_Supuestos'!F31*$I355)&gt;0,'01_Supuestos'!$F$15,0)))-((('01_Supuestos'!F31*$I355)*'01_Supuestos'!$F$11*($H355-'01_Supuestos'!$F$9))*'01_Supuestos'!$F$18)-($J355*'01_Supuestos'!F32)-(IF('01_Supuestos'!F30=MAX('01_Supuestos'!$C$30:$M$30),'01_Supuestos'!$F$19,0))-(MAX(0,(((('01_Supuestos'!F31*$I355)*'01_Supuestos'!$F$11*($H355-'01_Supuestos'!$F$9))-((('01_Supuestos'!F31*$I355)*'01_Supuestos'!$F$11*($H355-'01_Supuestos'!$F$9))*'01_Supuestos'!$F$12)-(('01_Supuestos'!F31*$I355)*'01_Supuestos'!$F$11*$K355)-(IF(('01_Supuestos'!F31*$I355)&gt;0,'01_Supuestos'!$F$15,0)))-($J355*'01_Supuestos'!F33)))*'01_Supuestos'!$F$16)</f>
        <v/>
      </c>
      <c r="X355" s="109">
        <f>((('01_Supuestos'!G31*$I355)*'01_Supuestos'!$F$11*($H355-'01_Supuestos'!$F$9))-((('01_Supuestos'!G31*$I355)*'01_Supuestos'!$F$11*($H355-'01_Supuestos'!$F$9))*'01_Supuestos'!$F$12)-(('01_Supuestos'!G31*$I355)*'01_Supuestos'!$F$11*$K355)-(IF(('01_Supuestos'!G31*$I355)&gt;0,'01_Supuestos'!$F$15,0)))-((('01_Supuestos'!G31*$I355)*'01_Supuestos'!$F$11*($H355-'01_Supuestos'!$F$9))*'01_Supuestos'!$F$18)-($J355*'01_Supuestos'!G32)-(IF('01_Supuestos'!G30=MAX('01_Supuestos'!$C$30:$M$30),'01_Supuestos'!$F$19,0))-(MAX(0,(((('01_Supuestos'!G31*$I355)*'01_Supuestos'!$F$11*($H355-'01_Supuestos'!$F$9))-((('01_Supuestos'!G31*$I355)*'01_Supuestos'!$F$11*($H355-'01_Supuestos'!$F$9))*'01_Supuestos'!$F$12)-(('01_Supuestos'!G31*$I355)*'01_Supuestos'!$F$11*$K355)-(IF(('01_Supuestos'!G31*$I355)&gt;0,'01_Supuestos'!$F$15,0)))-($J355*'01_Supuestos'!G33)))*'01_Supuestos'!$F$16)</f>
        <v/>
      </c>
      <c r="Y355" s="109">
        <f>((('01_Supuestos'!H31*$I355)*'01_Supuestos'!$F$11*($H355-'01_Supuestos'!$F$9))-((('01_Supuestos'!H31*$I355)*'01_Supuestos'!$F$11*($H355-'01_Supuestos'!$F$9))*'01_Supuestos'!$F$12)-(('01_Supuestos'!H31*$I355)*'01_Supuestos'!$F$11*$K355)-(IF(('01_Supuestos'!H31*$I355)&gt;0,'01_Supuestos'!$F$15,0)))-((('01_Supuestos'!H31*$I355)*'01_Supuestos'!$F$11*($H355-'01_Supuestos'!$F$9))*'01_Supuestos'!$F$18)-($J355*'01_Supuestos'!H32)-(IF('01_Supuestos'!H30=MAX('01_Supuestos'!$C$30:$M$30),'01_Supuestos'!$F$19,0))-(MAX(0,(((('01_Supuestos'!H31*$I355)*'01_Supuestos'!$F$11*($H355-'01_Supuestos'!$F$9))-((('01_Supuestos'!H31*$I355)*'01_Supuestos'!$F$11*($H355-'01_Supuestos'!$F$9))*'01_Supuestos'!$F$12)-(('01_Supuestos'!H31*$I355)*'01_Supuestos'!$F$11*$K355)-(IF(('01_Supuestos'!H31*$I355)&gt;0,'01_Supuestos'!$F$15,0)))-($J355*'01_Supuestos'!H33)))*'01_Supuestos'!$F$16)</f>
        <v/>
      </c>
      <c r="Z355" s="109">
        <f>((('01_Supuestos'!I31*$I355)*'01_Supuestos'!$F$11*($H355-'01_Supuestos'!$F$9))-((('01_Supuestos'!I31*$I355)*'01_Supuestos'!$F$11*($H355-'01_Supuestos'!$F$9))*'01_Supuestos'!$F$12)-(('01_Supuestos'!I31*$I355)*'01_Supuestos'!$F$11*$K355)-(IF(('01_Supuestos'!I31*$I355)&gt;0,'01_Supuestos'!$F$15,0)))-((('01_Supuestos'!I31*$I355)*'01_Supuestos'!$F$11*($H355-'01_Supuestos'!$F$9))*'01_Supuestos'!$F$18)-($J355*'01_Supuestos'!I32)-(IF('01_Supuestos'!I30=MAX('01_Supuestos'!$C$30:$M$30),'01_Supuestos'!$F$19,0))-(MAX(0,(((('01_Supuestos'!I31*$I355)*'01_Supuestos'!$F$11*($H355-'01_Supuestos'!$F$9))-((('01_Supuestos'!I31*$I355)*'01_Supuestos'!$F$11*($H355-'01_Supuestos'!$F$9))*'01_Supuestos'!$F$12)-(('01_Supuestos'!I31*$I355)*'01_Supuestos'!$F$11*$K355)-(IF(('01_Supuestos'!I31*$I355)&gt;0,'01_Supuestos'!$F$15,0)))-($J355*'01_Supuestos'!I33)))*'01_Supuestos'!$F$16)</f>
        <v/>
      </c>
      <c r="AA355" s="109">
        <f>((('01_Supuestos'!J31*$I355)*'01_Supuestos'!$F$11*($H355-'01_Supuestos'!$F$9))-((('01_Supuestos'!J31*$I355)*'01_Supuestos'!$F$11*($H355-'01_Supuestos'!$F$9))*'01_Supuestos'!$F$12)-(('01_Supuestos'!J31*$I355)*'01_Supuestos'!$F$11*$K355)-(IF(('01_Supuestos'!J31*$I355)&gt;0,'01_Supuestos'!$F$15,0)))-((('01_Supuestos'!J31*$I355)*'01_Supuestos'!$F$11*($H355-'01_Supuestos'!$F$9))*'01_Supuestos'!$F$18)-($J355*'01_Supuestos'!J32)-(IF('01_Supuestos'!J30=MAX('01_Supuestos'!$C$30:$M$30),'01_Supuestos'!$F$19,0))-(MAX(0,(((('01_Supuestos'!J31*$I355)*'01_Supuestos'!$F$11*($H355-'01_Supuestos'!$F$9))-((('01_Supuestos'!J31*$I355)*'01_Supuestos'!$F$11*($H355-'01_Supuestos'!$F$9))*'01_Supuestos'!$F$12)-(('01_Supuestos'!J31*$I355)*'01_Supuestos'!$F$11*$K355)-(IF(('01_Supuestos'!J31*$I355)&gt;0,'01_Supuestos'!$F$15,0)))-($J355*'01_Supuestos'!J33)))*'01_Supuestos'!$F$16)</f>
        <v/>
      </c>
      <c r="AB355" s="109">
        <f>((('01_Supuestos'!K31*$I355)*'01_Supuestos'!$F$11*($H355-'01_Supuestos'!$F$9))-((('01_Supuestos'!K31*$I355)*'01_Supuestos'!$F$11*($H355-'01_Supuestos'!$F$9))*'01_Supuestos'!$F$12)-(('01_Supuestos'!K31*$I355)*'01_Supuestos'!$F$11*$K355)-(IF(('01_Supuestos'!K31*$I355)&gt;0,'01_Supuestos'!$F$15,0)))-((('01_Supuestos'!K31*$I355)*'01_Supuestos'!$F$11*($H355-'01_Supuestos'!$F$9))*'01_Supuestos'!$F$18)-($J355*'01_Supuestos'!K32)-(IF('01_Supuestos'!K30=MAX('01_Supuestos'!$C$30:$M$30),'01_Supuestos'!$F$19,0))-(MAX(0,(((('01_Supuestos'!K31*$I355)*'01_Supuestos'!$F$11*($H355-'01_Supuestos'!$F$9))-((('01_Supuestos'!K31*$I355)*'01_Supuestos'!$F$11*($H355-'01_Supuestos'!$F$9))*'01_Supuestos'!$F$12)-(('01_Supuestos'!K31*$I355)*'01_Supuestos'!$F$11*$K355)-(IF(('01_Supuestos'!K31*$I355)&gt;0,'01_Supuestos'!$F$15,0)))-($J355*'01_Supuestos'!K33)))*'01_Supuestos'!$F$16)</f>
        <v/>
      </c>
      <c r="AC355" s="109">
        <f>((('01_Supuestos'!L31*$I355)*'01_Supuestos'!$F$11*($H355-'01_Supuestos'!$F$9))-((('01_Supuestos'!L31*$I355)*'01_Supuestos'!$F$11*($H355-'01_Supuestos'!$F$9))*'01_Supuestos'!$F$12)-(('01_Supuestos'!L31*$I355)*'01_Supuestos'!$F$11*$K355)-(IF(('01_Supuestos'!L31*$I355)&gt;0,'01_Supuestos'!$F$15,0)))-((('01_Supuestos'!L31*$I355)*'01_Supuestos'!$F$11*($H355-'01_Supuestos'!$F$9))*'01_Supuestos'!$F$18)-($J355*'01_Supuestos'!L32)-(IF('01_Supuestos'!L30=MAX('01_Supuestos'!$C$30:$M$30),'01_Supuestos'!$F$19,0))-(MAX(0,(((('01_Supuestos'!L31*$I355)*'01_Supuestos'!$F$11*($H355-'01_Supuestos'!$F$9))-((('01_Supuestos'!L31*$I355)*'01_Supuestos'!$F$11*($H355-'01_Supuestos'!$F$9))*'01_Supuestos'!$F$12)-(('01_Supuestos'!L31*$I355)*'01_Supuestos'!$F$11*$K355)-(IF(('01_Supuestos'!L31*$I355)&gt;0,'01_Supuestos'!$F$15,0)))-($J355*'01_Supuestos'!L33)))*'01_Supuestos'!$F$16)</f>
        <v/>
      </c>
      <c r="AD355" s="109">
        <f>((('01_Supuestos'!M31*$I355)*'01_Supuestos'!$F$11*($H355-'01_Supuestos'!$F$9))-((('01_Supuestos'!M31*$I355)*'01_Supuestos'!$F$11*($H355-'01_Supuestos'!$F$9))*'01_Supuestos'!$F$12)-(('01_Supuestos'!M31*$I355)*'01_Supuestos'!$F$11*$K355)-(IF(('01_Supuestos'!M31*$I355)&gt;0,'01_Supuestos'!$F$15,0)))-((('01_Supuestos'!M31*$I355)*'01_Supuestos'!$F$11*($H355-'01_Supuestos'!$F$9))*'01_Supuestos'!$F$18)-($J355*'01_Supuestos'!M32)-(IF('01_Supuestos'!M30=MAX('01_Supuestos'!$C$30:$M$30),'01_Supuestos'!$F$19,0))-(MAX(0,(((('01_Supuestos'!M31*$I355)*'01_Supuestos'!$F$11*($H355-'01_Supuestos'!$F$9))-((('01_Supuestos'!M31*$I355)*'01_Supuestos'!$F$11*($H355-'01_Supuestos'!$F$9))*'01_Supuestos'!$F$12)-(('01_Supuestos'!M31*$I355)*'01_Supuestos'!$F$11*$K355)-(IF(('01_Supuestos'!M31*$I355)&gt;0,'01_Supuestos'!$F$15,0)))-($J355*'01_Supuestos'!M33)))*'01_Supuestos'!$F$16)</f>
        <v/>
      </c>
      <c r="AE355" s="109">
        <f>0</f>
        <v/>
      </c>
      <c r="AF355" s="109">
        <f>IF(S355&gt;R355,"Appraisal+Decision",IF(S355&lt;R355,"Develop Now","Indiferente"))</f>
        <v/>
      </c>
    </row>
    <row r="356">
      <c r="A356" t="n">
        <v>326</v>
      </c>
      <c r="B356" s="53">
        <f>RAND()</f>
        <v/>
      </c>
      <c r="C356" s="53">
        <f>RAND()</f>
        <v/>
      </c>
      <c r="D356" s="53">
        <f>RAND()</f>
        <v/>
      </c>
      <c r="E356" s="53">
        <f>RAND()</f>
        <v/>
      </c>
      <c r="F356" s="53">
        <f>RAND()</f>
        <v/>
      </c>
      <c r="G356" s="53">
        <f>RAND()</f>
        <v/>
      </c>
      <c r="H356" s="109">
        <f>IF(B356&lt;($B$11-$B$10)/($B$12-$B$10), $B$10+SQRT(B356*($B$11-$B$10)*($B$12-$B$10)), $B$12-SQRT((1-B356)*($B$12-$B$11)*($B$12-$B$10)))</f>
        <v/>
      </c>
      <c r="I356" s="53">
        <f>MAX(0.1,NORMINV(C356,$B$13,$B$14))</f>
        <v/>
      </c>
      <c r="J356" s="109">
        <f>'01_Supuestos'!$F$13*MAX(0.65,NORMINV(D356,1,$B$15))</f>
        <v/>
      </c>
      <c r="K356" s="109">
        <f>'01_Supuestos'!$F$14*MAX(0.6,NORMINV(E356,1,$B$16))</f>
        <v/>
      </c>
      <c r="L356" s="109">
        <f>--(F356&lt;=$B$5)</f>
        <v/>
      </c>
      <c r="M356" s="109">
        <f>IF(L356=1, IF(G356&lt;=$B$6, "+", "-"), IF(G356&lt;=(1-$B$7), "+", "-"))</f>
        <v/>
      </c>
      <c r="N356" s="110">
        <f>IF(M356="+",'05_Bayes_Arbol'!$B$16,'05_Bayes_Arbol'!$B$17)</f>
        <v/>
      </c>
      <c r="O356" s="109">
        <f>SUMPRODUCT(T356:AD356,'01_Supuestos'!$C$34:$M$34)</f>
        <v/>
      </c>
      <c r="P356" s="109">
        <f>N356*O356 + (1-N356)*$B$9</f>
        <v/>
      </c>
      <c r="Q356" s="109">
        <f>--(P356&gt;0)</f>
        <v/>
      </c>
      <c r="R356" s="109">
        <f>IF(L356=1,O356,$B$9)</f>
        <v/>
      </c>
      <c r="S356" s="109">
        <f>-$B$8 + IF(Q356=1, IF(L356=1,O356,$B$9), 0)</f>
        <v/>
      </c>
      <c r="T356" s="109">
        <f>((('01_Supuestos'!C31*$I356)*'01_Supuestos'!$F$11*($H356-'01_Supuestos'!$F$9))-((('01_Supuestos'!C31*$I356)*'01_Supuestos'!$F$11*($H356-'01_Supuestos'!$F$9))*'01_Supuestos'!$F$12)-(('01_Supuestos'!C31*$I356)*'01_Supuestos'!$F$11*$K356)-(IF(('01_Supuestos'!C31*$I356)&gt;0,'01_Supuestos'!$F$15,0)))-((('01_Supuestos'!C31*$I356)*'01_Supuestos'!$F$11*($H356-'01_Supuestos'!$F$9))*'01_Supuestos'!$F$18)-($J356*'01_Supuestos'!C32)-(IF('01_Supuestos'!C30=MAX('01_Supuestos'!$C$30:$M$30),'01_Supuestos'!$F$19,0))-(MAX(0,(((('01_Supuestos'!C31*$I356)*'01_Supuestos'!$F$11*($H356-'01_Supuestos'!$F$9))-((('01_Supuestos'!C31*$I356)*'01_Supuestos'!$F$11*($H356-'01_Supuestos'!$F$9))*'01_Supuestos'!$F$12)-(('01_Supuestos'!C31*$I356)*'01_Supuestos'!$F$11*$K356)-(IF(('01_Supuestos'!C31*$I356)&gt;0,'01_Supuestos'!$F$15,0)))-($J356*'01_Supuestos'!C33)))*'01_Supuestos'!$F$16)</f>
        <v/>
      </c>
      <c r="U356" s="109">
        <f>((('01_Supuestos'!D31*$I356)*'01_Supuestos'!$F$11*($H356-'01_Supuestos'!$F$9))-((('01_Supuestos'!D31*$I356)*'01_Supuestos'!$F$11*($H356-'01_Supuestos'!$F$9))*'01_Supuestos'!$F$12)-(('01_Supuestos'!D31*$I356)*'01_Supuestos'!$F$11*$K356)-(IF(('01_Supuestos'!D31*$I356)&gt;0,'01_Supuestos'!$F$15,0)))-((('01_Supuestos'!D31*$I356)*'01_Supuestos'!$F$11*($H356-'01_Supuestos'!$F$9))*'01_Supuestos'!$F$18)-($J356*'01_Supuestos'!D32)-(IF('01_Supuestos'!D30=MAX('01_Supuestos'!$C$30:$M$30),'01_Supuestos'!$F$19,0))-(MAX(0,(((('01_Supuestos'!D31*$I356)*'01_Supuestos'!$F$11*($H356-'01_Supuestos'!$F$9))-((('01_Supuestos'!D31*$I356)*'01_Supuestos'!$F$11*($H356-'01_Supuestos'!$F$9))*'01_Supuestos'!$F$12)-(('01_Supuestos'!D31*$I356)*'01_Supuestos'!$F$11*$K356)-(IF(('01_Supuestos'!D31*$I356)&gt;0,'01_Supuestos'!$F$15,0)))-($J356*'01_Supuestos'!D33)))*'01_Supuestos'!$F$16)</f>
        <v/>
      </c>
      <c r="V356" s="109">
        <f>((('01_Supuestos'!E31*$I356)*'01_Supuestos'!$F$11*($H356-'01_Supuestos'!$F$9))-((('01_Supuestos'!E31*$I356)*'01_Supuestos'!$F$11*($H356-'01_Supuestos'!$F$9))*'01_Supuestos'!$F$12)-(('01_Supuestos'!E31*$I356)*'01_Supuestos'!$F$11*$K356)-(IF(('01_Supuestos'!E31*$I356)&gt;0,'01_Supuestos'!$F$15,0)))-((('01_Supuestos'!E31*$I356)*'01_Supuestos'!$F$11*($H356-'01_Supuestos'!$F$9))*'01_Supuestos'!$F$18)-($J356*'01_Supuestos'!E32)-(IF('01_Supuestos'!E30=MAX('01_Supuestos'!$C$30:$M$30),'01_Supuestos'!$F$19,0))-(MAX(0,(((('01_Supuestos'!E31*$I356)*'01_Supuestos'!$F$11*($H356-'01_Supuestos'!$F$9))-((('01_Supuestos'!E31*$I356)*'01_Supuestos'!$F$11*($H356-'01_Supuestos'!$F$9))*'01_Supuestos'!$F$12)-(('01_Supuestos'!E31*$I356)*'01_Supuestos'!$F$11*$K356)-(IF(('01_Supuestos'!E31*$I356)&gt;0,'01_Supuestos'!$F$15,0)))-($J356*'01_Supuestos'!E33)))*'01_Supuestos'!$F$16)</f>
        <v/>
      </c>
      <c r="W356" s="109">
        <f>((('01_Supuestos'!F31*$I356)*'01_Supuestos'!$F$11*($H356-'01_Supuestos'!$F$9))-((('01_Supuestos'!F31*$I356)*'01_Supuestos'!$F$11*($H356-'01_Supuestos'!$F$9))*'01_Supuestos'!$F$12)-(('01_Supuestos'!F31*$I356)*'01_Supuestos'!$F$11*$K356)-(IF(('01_Supuestos'!F31*$I356)&gt;0,'01_Supuestos'!$F$15,0)))-((('01_Supuestos'!F31*$I356)*'01_Supuestos'!$F$11*($H356-'01_Supuestos'!$F$9))*'01_Supuestos'!$F$18)-($J356*'01_Supuestos'!F32)-(IF('01_Supuestos'!F30=MAX('01_Supuestos'!$C$30:$M$30),'01_Supuestos'!$F$19,0))-(MAX(0,(((('01_Supuestos'!F31*$I356)*'01_Supuestos'!$F$11*($H356-'01_Supuestos'!$F$9))-((('01_Supuestos'!F31*$I356)*'01_Supuestos'!$F$11*($H356-'01_Supuestos'!$F$9))*'01_Supuestos'!$F$12)-(('01_Supuestos'!F31*$I356)*'01_Supuestos'!$F$11*$K356)-(IF(('01_Supuestos'!F31*$I356)&gt;0,'01_Supuestos'!$F$15,0)))-($J356*'01_Supuestos'!F33)))*'01_Supuestos'!$F$16)</f>
        <v/>
      </c>
      <c r="X356" s="109">
        <f>((('01_Supuestos'!G31*$I356)*'01_Supuestos'!$F$11*($H356-'01_Supuestos'!$F$9))-((('01_Supuestos'!G31*$I356)*'01_Supuestos'!$F$11*($H356-'01_Supuestos'!$F$9))*'01_Supuestos'!$F$12)-(('01_Supuestos'!G31*$I356)*'01_Supuestos'!$F$11*$K356)-(IF(('01_Supuestos'!G31*$I356)&gt;0,'01_Supuestos'!$F$15,0)))-((('01_Supuestos'!G31*$I356)*'01_Supuestos'!$F$11*($H356-'01_Supuestos'!$F$9))*'01_Supuestos'!$F$18)-($J356*'01_Supuestos'!G32)-(IF('01_Supuestos'!G30=MAX('01_Supuestos'!$C$30:$M$30),'01_Supuestos'!$F$19,0))-(MAX(0,(((('01_Supuestos'!G31*$I356)*'01_Supuestos'!$F$11*($H356-'01_Supuestos'!$F$9))-((('01_Supuestos'!G31*$I356)*'01_Supuestos'!$F$11*($H356-'01_Supuestos'!$F$9))*'01_Supuestos'!$F$12)-(('01_Supuestos'!G31*$I356)*'01_Supuestos'!$F$11*$K356)-(IF(('01_Supuestos'!G31*$I356)&gt;0,'01_Supuestos'!$F$15,0)))-($J356*'01_Supuestos'!G33)))*'01_Supuestos'!$F$16)</f>
        <v/>
      </c>
      <c r="Y356" s="109">
        <f>((('01_Supuestos'!H31*$I356)*'01_Supuestos'!$F$11*($H356-'01_Supuestos'!$F$9))-((('01_Supuestos'!H31*$I356)*'01_Supuestos'!$F$11*($H356-'01_Supuestos'!$F$9))*'01_Supuestos'!$F$12)-(('01_Supuestos'!H31*$I356)*'01_Supuestos'!$F$11*$K356)-(IF(('01_Supuestos'!H31*$I356)&gt;0,'01_Supuestos'!$F$15,0)))-((('01_Supuestos'!H31*$I356)*'01_Supuestos'!$F$11*($H356-'01_Supuestos'!$F$9))*'01_Supuestos'!$F$18)-($J356*'01_Supuestos'!H32)-(IF('01_Supuestos'!H30=MAX('01_Supuestos'!$C$30:$M$30),'01_Supuestos'!$F$19,0))-(MAX(0,(((('01_Supuestos'!H31*$I356)*'01_Supuestos'!$F$11*($H356-'01_Supuestos'!$F$9))-((('01_Supuestos'!H31*$I356)*'01_Supuestos'!$F$11*($H356-'01_Supuestos'!$F$9))*'01_Supuestos'!$F$12)-(('01_Supuestos'!H31*$I356)*'01_Supuestos'!$F$11*$K356)-(IF(('01_Supuestos'!H31*$I356)&gt;0,'01_Supuestos'!$F$15,0)))-($J356*'01_Supuestos'!H33)))*'01_Supuestos'!$F$16)</f>
        <v/>
      </c>
      <c r="Z356" s="109">
        <f>((('01_Supuestos'!I31*$I356)*'01_Supuestos'!$F$11*($H356-'01_Supuestos'!$F$9))-((('01_Supuestos'!I31*$I356)*'01_Supuestos'!$F$11*($H356-'01_Supuestos'!$F$9))*'01_Supuestos'!$F$12)-(('01_Supuestos'!I31*$I356)*'01_Supuestos'!$F$11*$K356)-(IF(('01_Supuestos'!I31*$I356)&gt;0,'01_Supuestos'!$F$15,0)))-((('01_Supuestos'!I31*$I356)*'01_Supuestos'!$F$11*($H356-'01_Supuestos'!$F$9))*'01_Supuestos'!$F$18)-($J356*'01_Supuestos'!I32)-(IF('01_Supuestos'!I30=MAX('01_Supuestos'!$C$30:$M$30),'01_Supuestos'!$F$19,0))-(MAX(0,(((('01_Supuestos'!I31*$I356)*'01_Supuestos'!$F$11*($H356-'01_Supuestos'!$F$9))-((('01_Supuestos'!I31*$I356)*'01_Supuestos'!$F$11*($H356-'01_Supuestos'!$F$9))*'01_Supuestos'!$F$12)-(('01_Supuestos'!I31*$I356)*'01_Supuestos'!$F$11*$K356)-(IF(('01_Supuestos'!I31*$I356)&gt;0,'01_Supuestos'!$F$15,0)))-($J356*'01_Supuestos'!I33)))*'01_Supuestos'!$F$16)</f>
        <v/>
      </c>
      <c r="AA356" s="109">
        <f>((('01_Supuestos'!J31*$I356)*'01_Supuestos'!$F$11*($H356-'01_Supuestos'!$F$9))-((('01_Supuestos'!J31*$I356)*'01_Supuestos'!$F$11*($H356-'01_Supuestos'!$F$9))*'01_Supuestos'!$F$12)-(('01_Supuestos'!J31*$I356)*'01_Supuestos'!$F$11*$K356)-(IF(('01_Supuestos'!J31*$I356)&gt;0,'01_Supuestos'!$F$15,0)))-((('01_Supuestos'!J31*$I356)*'01_Supuestos'!$F$11*($H356-'01_Supuestos'!$F$9))*'01_Supuestos'!$F$18)-($J356*'01_Supuestos'!J32)-(IF('01_Supuestos'!J30=MAX('01_Supuestos'!$C$30:$M$30),'01_Supuestos'!$F$19,0))-(MAX(0,(((('01_Supuestos'!J31*$I356)*'01_Supuestos'!$F$11*($H356-'01_Supuestos'!$F$9))-((('01_Supuestos'!J31*$I356)*'01_Supuestos'!$F$11*($H356-'01_Supuestos'!$F$9))*'01_Supuestos'!$F$12)-(('01_Supuestos'!J31*$I356)*'01_Supuestos'!$F$11*$K356)-(IF(('01_Supuestos'!J31*$I356)&gt;0,'01_Supuestos'!$F$15,0)))-($J356*'01_Supuestos'!J33)))*'01_Supuestos'!$F$16)</f>
        <v/>
      </c>
      <c r="AB356" s="109">
        <f>((('01_Supuestos'!K31*$I356)*'01_Supuestos'!$F$11*($H356-'01_Supuestos'!$F$9))-((('01_Supuestos'!K31*$I356)*'01_Supuestos'!$F$11*($H356-'01_Supuestos'!$F$9))*'01_Supuestos'!$F$12)-(('01_Supuestos'!K31*$I356)*'01_Supuestos'!$F$11*$K356)-(IF(('01_Supuestos'!K31*$I356)&gt;0,'01_Supuestos'!$F$15,0)))-((('01_Supuestos'!K31*$I356)*'01_Supuestos'!$F$11*($H356-'01_Supuestos'!$F$9))*'01_Supuestos'!$F$18)-($J356*'01_Supuestos'!K32)-(IF('01_Supuestos'!K30=MAX('01_Supuestos'!$C$30:$M$30),'01_Supuestos'!$F$19,0))-(MAX(0,(((('01_Supuestos'!K31*$I356)*'01_Supuestos'!$F$11*($H356-'01_Supuestos'!$F$9))-((('01_Supuestos'!K31*$I356)*'01_Supuestos'!$F$11*($H356-'01_Supuestos'!$F$9))*'01_Supuestos'!$F$12)-(('01_Supuestos'!K31*$I356)*'01_Supuestos'!$F$11*$K356)-(IF(('01_Supuestos'!K31*$I356)&gt;0,'01_Supuestos'!$F$15,0)))-($J356*'01_Supuestos'!K33)))*'01_Supuestos'!$F$16)</f>
        <v/>
      </c>
      <c r="AC356" s="109">
        <f>((('01_Supuestos'!L31*$I356)*'01_Supuestos'!$F$11*($H356-'01_Supuestos'!$F$9))-((('01_Supuestos'!L31*$I356)*'01_Supuestos'!$F$11*($H356-'01_Supuestos'!$F$9))*'01_Supuestos'!$F$12)-(('01_Supuestos'!L31*$I356)*'01_Supuestos'!$F$11*$K356)-(IF(('01_Supuestos'!L31*$I356)&gt;0,'01_Supuestos'!$F$15,0)))-((('01_Supuestos'!L31*$I356)*'01_Supuestos'!$F$11*($H356-'01_Supuestos'!$F$9))*'01_Supuestos'!$F$18)-($J356*'01_Supuestos'!L32)-(IF('01_Supuestos'!L30=MAX('01_Supuestos'!$C$30:$M$30),'01_Supuestos'!$F$19,0))-(MAX(0,(((('01_Supuestos'!L31*$I356)*'01_Supuestos'!$F$11*($H356-'01_Supuestos'!$F$9))-((('01_Supuestos'!L31*$I356)*'01_Supuestos'!$F$11*($H356-'01_Supuestos'!$F$9))*'01_Supuestos'!$F$12)-(('01_Supuestos'!L31*$I356)*'01_Supuestos'!$F$11*$K356)-(IF(('01_Supuestos'!L31*$I356)&gt;0,'01_Supuestos'!$F$15,0)))-($J356*'01_Supuestos'!L33)))*'01_Supuestos'!$F$16)</f>
        <v/>
      </c>
      <c r="AD356" s="109">
        <f>((('01_Supuestos'!M31*$I356)*'01_Supuestos'!$F$11*($H356-'01_Supuestos'!$F$9))-((('01_Supuestos'!M31*$I356)*'01_Supuestos'!$F$11*($H356-'01_Supuestos'!$F$9))*'01_Supuestos'!$F$12)-(('01_Supuestos'!M31*$I356)*'01_Supuestos'!$F$11*$K356)-(IF(('01_Supuestos'!M31*$I356)&gt;0,'01_Supuestos'!$F$15,0)))-((('01_Supuestos'!M31*$I356)*'01_Supuestos'!$F$11*($H356-'01_Supuestos'!$F$9))*'01_Supuestos'!$F$18)-($J356*'01_Supuestos'!M32)-(IF('01_Supuestos'!M30=MAX('01_Supuestos'!$C$30:$M$30),'01_Supuestos'!$F$19,0))-(MAX(0,(((('01_Supuestos'!M31*$I356)*'01_Supuestos'!$F$11*($H356-'01_Supuestos'!$F$9))-((('01_Supuestos'!M31*$I356)*'01_Supuestos'!$F$11*($H356-'01_Supuestos'!$F$9))*'01_Supuestos'!$F$12)-(('01_Supuestos'!M31*$I356)*'01_Supuestos'!$F$11*$K356)-(IF(('01_Supuestos'!M31*$I356)&gt;0,'01_Supuestos'!$F$15,0)))-($J356*'01_Supuestos'!M33)))*'01_Supuestos'!$F$16)</f>
        <v/>
      </c>
      <c r="AE356" s="109">
        <f>0</f>
        <v/>
      </c>
      <c r="AF356" s="109">
        <f>IF(S356&gt;R356,"Appraisal+Decision",IF(S356&lt;R356,"Develop Now","Indiferente"))</f>
        <v/>
      </c>
    </row>
    <row r="357">
      <c r="A357" t="n">
        <v>327</v>
      </c>
      <c r="B357" s="53">
        <f>RAND()</f>
        <v/>
      </c>
      <c r="C357" s="53">
        <f>RAND()</f>
        <v/>
      </c>
      <c r="D357" s="53">
        <f>RAND()</f>
        <v/>
      </c>
      <c r="E357" s="53">
        <f>RAND()</f>
        <v/>
      </c>
      <c r="F357" s="53">
        <f>RAND()</f>
        <v/>
      </c>
      <c r="G357" s="53">
        <f>RAND()</f>
        <v/>
      </c>
      <c r="H357" s="109">
        <f>IF(B357&lt;($B$11-$B$10)/($B$12-$B$10), $B$10+SQRT(B357*($B$11-$B$10)*($B$12-$B$10)), $B$12-SQRT((1-B357)*($B$12-$B$11)*($B$12-$B$10)))</f>
        <v/>
      </c>
      <c r="I357" s="53">
        <f>MAX(0.1,NORMINV(C357,$B$13,$B$14))</f>
        <v/>
      </c>
      <c r="J357" s="109">
        <f>'01_Supuestos'!$F$13*MAX(0.65,NORMINV(D357,1,$B$15))</f>
        <v/>
      </c>
      <c r="K357" s="109">
        <f>'01_Supuestos'!$F$14*MAX(0.6,NORMINV(E357,1,$B$16))</f>
        <v/>
      </c>
      <c r="L357" s="109">
        <f>--(F357&lt;=$B$5)</f>
        <v/>
      </c>
      <c r="M357" s="109">
        <f>IF(L357=1, IF(G357&lt;=$B$6, "+", "-"), IF(G357&lt;=(1-$B$7), "+", "-"))</f>
        <v/>
      </c>
      <c r="N357" s="110">
        <f>IF(M357="+",'05_Bayes_Arbol'!$B$16,'05_Bayes_Arbol'!$B$17)</f>
        <v/>
      </c>
      <c r="O357" s="109">
        <f>SUMPRODUCT(T357:AD357,'01_Supuestos'!$C$34:$M$34)</f>
        <v/>
      </c>
      <c r="P357" s="109">
        <f>N357*O357 + (1-N357)*$B$9</f>
        <v/>
      </c>
      <c r="Q357" s="109">
        <f>--(P357&gt;0)</f>
        <v/>
      </c>
      <c r="R357" s="109">
        <f>IF(L357=1,O357,$B$9)</f>
        <v/>
      </c>
      <c r="S357" s="109">
        <f>-$B$8 + IF(Q357=1, IF(L357=1,O357,$B$9), 0)</f>
        <v/>
      </c>
      <c r="T357" s="109">
        <f>((('01_Supuestos'!C31*$I357)*'01_Supuestos'!$F$11*($H357-'01_Supuestos'!$F$9))-((('01_Supuestos'!C31*$I357)*'01_Supuestos'!$F$11*($H357-'01_Supuestos'!$F$9))*'01_Supuestos'!$F$12)-(('01_Supuestos'!C31*$I357)*'01_Supuestos'!$F$11*$K357)-(IF(('01_Supuestos'!C31*$I357)&gt;0,'01_Supuestos'!$F$15,0)))-((('01_Supuestos'!C31*$I357)*'01_Supuestos'!$F$11*($H357-'01_Supuestos'!$F$9))*'01_Supuestos'!$F$18)-($J357*'01_Supuestos'!C32)-(IF('01_Supuestos'!C30=MAX('01_Supuestos'!$C$30:$M$30),'01_Supuestos'!$F$19,0))-(MAX(0,(((('01_Supuestos'!C31*$I357)*'01_Supuestos'!$F$11*($H357-'01_Supuestos'!$F$9))-((('01_Supuestos'!C31*$I357)*'01_Supuestos'!$F$11*($H357-'01_Supuestos'!$F$9))*'01_Supuestos'!$F$12)-(('01_Supuestos'!C31*$I357)*'01_Supuestos'!$F$11*$K357)-(IF(('01_Supuestos'!C31*$I357)&gt;0,'01_Supuestos'!$F$15,0)))-($J357*'01_Supuestos'!C33)))*'01_Supuestos'!$F$16)</f>
        <v/>
      </c>
      <c r="U357" s="109">
        <f>((('01_Supuestos'!D31*$I357)*'01_Supuestos'!$F$11*($H357-'01_Supuestos'!$F$9))-((('01_Supuestos'!D31*$I357)*'01_Supuestos'!$F$11*($H357-'01_Supuestos'!$F$9))*'01_Supuestos'!$F$12)-(('01_Supuestos'!D31*$I357)*'01_Supuestos'!$F$11*$K357)-(IF(('01_Supuestos'!D31*$I357)&gt;0,'01_Supuestos'!$F$15,0)))-((('01_Supuestos'!D31*$I357)*'01_Supuestos'!$F$11*($H357-'01_Supuestos'!$F$9))*'01_Supuestos'!$F$18)-($J357*'01_Supuestos'!D32)-(IF('01_Supuestos'!D30=MAX('01_Supuestos'!$C$30:$M$30),'01_Supuestos'!$F$19,0))-(MAX(0,(((('01_Supuestos'!D31*$I357)*'01_Supuestos'!$F$11*($H357-'01_Supuestos'!$F$9))-((('01_Supuestos'!D31*$I357)*'01_Supuestos'!$F$11*($H357-'01_Supuestos'!$F$9))*'01_Supuestos'!$F$12)-(('01_Supuestos'!D31*$I357)*'01_Supuestos'!$F$11*$K357)-(IF(('01_Supuestos'!D31*$I357)&gt;0,'01_Supuestos'!$F$15,0)))-($J357*'01_Supuestos'!D33)))*'01_Supuestos'!$F$16)</f>
        <v/>
      </c>
      <c r="V357" s="109">
        <f>((('01_Supuestos'!E31*$I357)*'01_Supuestos'!$F$11*($H357-'01_Supuestos'!$F$9))-((('01_Supuestos'!E31*$I357)*'01_Supuestos'!$F$11*($H357-'01_Supuestos'!$F$9))*'01_Supuestos'!$F$12)-(('01_Supuestos'!E31*$I357)*'01_Supuestos'!$F$11*$K357)-(IF(('01_Supuestos'!E31*$I357)&gt;0,'01_Supuestos'!$F$15,0)))-((('01_Supuestos'!E31*$I357)*'01_Supuestos'!$F$11*($H357-'01_Supuestos'!$F$9))*'01_Supuestos'!$F$18)-($J357*'01_Supuestos'!E32)-(IF('01_Supuestos'!E30=MAX('01_Supuestos'!$C$30:$M$30),'01_Supuestos'!$F$19,0))-(MAX(0,(((('01_Supuestos'!E31*$I357)*'01_Supuestos'!$F$11*($H357-'01_Supuestos'!$F$9))-((('01_Supuestos'!E31*$I357)*'01_Supuestos'!$F$11*($H357-'01_Supuestos'!$F$9))*'01_Supuestos'!$F$12)-(('01_Supuestos'!E31*$I357)*'01_Supuestos'!$F$11*$K357)-(IF(('01_Supuestos'!E31*$I357)&gt;0,'01_Supuestos'!$F$15,0)))-($J357*'01_Supuestos'!E33)))*'01_Supuestos'!$F$16)</f>
        <v/>
      </c>
      <c r="W357" s="109">
        <f>((('01_Supuestos'!F31*$I357)*'01_Supuestos'!$F$11*($H357-'01_Supuestos'!$F$9))-((('01_Supuestos'!F31*$I357)*'01_Supuestos'!$F$11*($H357-'01_Supuestos'!$F$9))*'01_Supuestos'!$F$12)-(('01_Supuestos'!F31*$I357)*'01_Supuestos'!$F$11*$K357)-(IF(('01_Supuestos'!F31*$I357)&gt;0,'01_Supuestos'!$F$15,0)))-((('01_Supuestos'!F31*$I357)*'01_Supuestos'!$F$11*($H357-'01_Supuestos'!$F$9))*'01_Supuestos'!$F$18)-($J357*'01_Supuestos'!F32)-(IF('01_Supuestos'!F30=MAX('01_Supuestos'!$C$30:$M$30),'01_Supuestos'!$F$19,0))-(MAX(0,(((('01_Supuestos'!F31*$I357)*'01_Supuestos'!$F$11*($H357-'01_Supuestos'!$F$9))-((('01_Supuestos'!F31*$I357)*'01_Supuestos'!$F$11*($H357-'01_Supuestos'!$F$9))*'01_Supuestos'!$F$12)-(('01_Supuestos'!F31*$I357)*'01_Supuestos'!$F$11*$K357)-(IF(('01_Supuestos'!F31*$I357)&gt;0,'01_Supuestos'!$F$15,0)))-($J357*'01_Supuestos'!F33)))*'01_Supuestos'!$F$16)</f>
        <v/>
      </c>
      <c r="X357" s="109">
        <f>((('01_Supuestos'!G31*$I357)*'01_Supuestos'!$F$11*($H357-'01_Supuestos'!$F$9))-((('01_Supuestos'!G31*$I357)*'01_Supuestos'!$F$11*($H357-'01_Supuestos'!$F$9))*'01_Supuestos'!$F$12)-(('01_Supuestos'!G31*$I357)*'01_Supuestos'!$F$11*$K357)-(IF(('01_Supuestos'!G31*$I357)&gt;0,'01_Supuestos'!$F$15,0)))-((('01_Supuestos'!G31*$I357)*'01_Supuestos'!$F$11*($H357-'01_Supuestos'!$F$9))*'01_Supuestos'!$F$18)-($J357*'01_Supuestos'!G32)-(IF('01_Supuestos'!G30=MAX('01_Supuestos'!$C$30:$M$30),'01_Supuestos'!$F$19,0))-(MAX(0,(((('01_Supuestos'!G31*$I357)*'01_Supuestos'!$F$11*($H357-'01_Supuestos'!$F$9))-((('01_Supuestos'!G31*$I357)*'01_Supuestos'!$F$11*($H357-'01_Supuestos'!$F$9))*'01_Supuestos'!$F$12)-(('01_Supuestos'!G31*$I357)*'01_Supuestos'!$F$11*$K357)-(IF(('01_Supuestos'!G31*$I357)&gt;0,'01_Supuestos'!$F$15,0)))-($J357*'01_Supuestos'!G33)))*'01_Supuestos'!$F$16)</f>
        <v/>
      </c>
      <c r="Y357" s="109">
        <f>((('01_Supuestos'!H31*$I357)*'01_Supuestos'!$F$11*($H357-'01_Supuestos'!$F$9))-((('01_Supuestos'!H31*$I357)*'01_Supuestos'!$F$11*($H357-'01_Supuestos'!$F$9))*'01_Supuestos'!$F$12)-(('01_Supuestos'!H31*$I357)*'01_Supuestos'!$F$11*$K357)-(IF(('01_Supuestos'!H31*$I357)&gt;0,'01_Supuestos'!$F$15,0)))-((('01_Supuestos'!H31*$I357)*'01_Supuestos'!$F$11*($H357-'01_Supuestos'!$F$9))*'01_Supuestos'!$F$18)-($J357*'01_Supuestos'!H32)-(IF('01_Supuestos'!H30=MAX('01_Supuestos'!$C$30:$M$30),'01_Supuestos'!$F$19,0))-(MAX(0,(((('01_Supuestos'!H31*$I357)*'01_Supuestos'!$F$11*($H357-'01_Supuestos'!$F$9))-((('01_Supuestos'!H31*$I357)*'01_Supuestos'!$F$11*($H357-'01_Supuestos'!$F$9))*'01_Supuestos'!$F$12)-(('01_Supuestos'!H31*$I357)*'01_Supuestos'!$F$11*$K357)-(IF(('01_Supuestos'!H31*$I357)&gt;0,'01_Supuestos'!$F$15,0)))-($J357*'01_Supuestos'!H33)))*'01_Supuestos'!$F$16)</f>
        <v/>
      </c>
      <c r="Z357" s="109">
        <f>((('01_Supuestos'!I31*$I357)*'01_Supuestos'!$F$11*($H357-'01_Supuestos'!$F$9))-((('01_Supuestos'!I31*$I357)*'01_Supuestos'!$F$11*($H357-'01_Supuestos'!$F$9))*'01_Supuestos'!$F$12)-(('01_Supuestos'!I31*$I357)*'01_Supuestos'!$F$11*$K357)-(IF(('01_Supuestos'!I31*$I357)&gt;0,'01_Supuestos'!$F$15,0)))-((('01_Supuestos'!I31*$I357)*'01_Supuestos'!$F$11*($H357-'01_Supuestos'!$F$9))*'01_Supuestos'!$F$18)-($J357*'01_Supuestos'!I32)-(IF('01_Supuestos'!I30=MAX('01_Supuestos'!$C$30:$M$30),'01_Supuestos'!$F$19,0))-(MAX(0,(((('01_Supuestos'!I31*$I357)*'01_Supuestos'!$F$11*($H357-'01_Supuestos'!$F$9))-((('01_Supuestos'!I31*$I357)*'01_Supuestos'!$F$11*($H357-'01_Supuestos'!$F$9))*'01_Supuestos'!$F$12)-(('01_Supuestos'!I31*$I357)*'01_Supuestos'!$F$11*$K357)-(IF(('01_Supuestos'!I31*$I357)&gt;0,'01_Supuestos'!$F$15,0)))-($J357*'01_Supuestos'!I33)))*'01_Supuestos'!$F$16)</f>
        <v/>
      </c>
      <c r="AA357" s="109">
        <f>((('01_Supuestos'!J31*$I357)*'01_Supuestos'!$F$11*($H357-'01_Supuestos'!$F$9))-((('01_Supuestos'!J31*$I357)*'01_Supuestos'!$F$11*($H357-'01_Supuestos'!$F$9))*'01_Supuestos'!$F$12)-(('01_Supuestos'!J31*$I357)*'01_Supuestos'!$F$11*$K357)-(IF(('01_Supuestos'!J31*$I357)&gt;0,'01_Supuestos'!$F$15,0)))-((('01_Supuestos'!J31*$I357)*'01_Supuestos'!$F$11*($H357-'01_Supuestos'!$F$9))*'01_Supuestos'!$F$18)-($J357*'01_Supuestos'!J32)-(IF('01_Supuestos'!J30=MAX('01_Supuestos'!$C$30:$M$30),'01_Supuestos'!$F$19,0))-(MAX(0,(((('01_Supuestos'!J31*$I357)*'01_Supuestos'!$F$11*($H357-'01_Supuestos'!$F$9))-((('01_Supuestos'!J31*$I357)*'01_Supuestos'!$F$11*($H357-'01_Supuestos'!$F$9))*'01_Supuestos'!$F$12)-(('01_Supuestos'!J31*$I357)*'01_Supuestos'!$F$11*$K357)-(IF(('01_Supuestos'!J31*$I357)&gt;0,'01_Supuestos'!$F$15,0)))-($J357*'01_Supuestos'!J33)))*'01_Supuestos'!$F$16)</f>
        <v/>
      </c>
      <c r="AB357" s="109">
        <f>((('01_Supuestos'!K31*$I357)*'01_Supuestos'!$F$11*($H357-'01_Supuestos'!$F$9))-((('01_Supuestos'!K31*$I357)*'01_Supuestos'!$F$11*($H357-'01_Supuestos'!$F$9))*'01_Supuestos'!$F$12)-(('01_Supuestos'!K31*$I357)*'01_Supuestos'!$F$11*$K357)-(IF(('01_Supuestos'!K31*$I357)&gt;0,'01_Supuestos'!$F$15,0)))-((('01_Supuestos'!K31*$I357)*'01_Supuestos'!$F$11*($H357-'01_Supuestos'!$F$9))*'01_Supuestos'!$F$18)-($J357*'01_Supuestos'!K32)-(IF('01_Supuestos'!K30=MAX('01_Supuestos'!$C$30:$M$30),'01_Supuestos'!$F$19,0))-(MAX(0,(((('01_Supuestos'!K31*$I357)*'01_Supuestos'!$F$11*($H357-'01_Supuestos'!$F$9))-((('01_Supuestos'!K31*$I357)*'01_Supuestos'!$F$11*($H357-'01_Supuestos'!$F$9))*'01_Supuestos'!$F$12)-(('01_Supuestos'!K31*$I357)*'01_Supuestos'!$F$11*$K357)-(IF(('01_Supuestos'!K31*$I357)&gt;0,'01_Supuestos'!$F$15,0)))-($J357*'01_Supuestos'!K33)))*'01_Supuestos'!$F$16)</f>
        <v/>
      </c>
      <c r="AC357" s="109">
        <f>((('01_Supuestos'!L31*$I357)*'01_Supuestos'!$F$11*($H357-'01_Supuestos'!$F$9))-((('01_Supuestos'!L31*$I357)*'01_Supuestos'!$F$11*($H357-'01_Supuestos'!$F$9))*'01_Supuestos'!$F$12)-(('01_Supuestos'!L31*$I357)*'01_Supuestos'!$F$11*$K357)-(IF(('01_Supuestos'!L31*$I357)&gt;0,'01_Supuestos'!$F$15,0)))-((('01_Supuestos'!L31*$I357)*'01_Supuestos'!$F$11*($H357-'01_Supuestos'!$F$9))*'01_Supuestos'!$F$18)-($J357*'01_Supuestos'!L32)-(IF('01_Supuestos'!L30=MAX('01_Supuestos'!$C$30:$M$30),'01_Supuestos'!$F$19,0))-(MAX(0,(((('01_Supuestos'!L31*$I357)*'01_Supuestos'!$F$11*($H357-'01_Supuestos'!$F$9))-((('01_Supuestos'!L31*$I357)*'01_Supuestos'!$F$11*($H357-'01_Supuestos'!$F$9))*'01_Supuestos'!$F$12)-(('01_Supuestos'!L31*$I357)*'01_Supuestos'!$F$11*$K357)-(IF(('01_Supuestos'!L31*$I357)&gt;0,'01_Supuestos'!$F$15,0)))-($J357*'01_Supuestos'!L33)))*'01_Supuestos'!$F$16)</f>
        <v/>
      </c>
      <c r="AD357" s="109">
        <f>((('01_Supuestos'!M31*$I357)*'01_Supuestos'!$F$11*($H357-'01_Supuestos'!$F$9))-((('01_Supuestos'!M31*$I357)*'01_Supuestos'!$F$11*($H357-'01_Supuestos'!$F$9))*'01_Supuestos'!$F$12)-(('01_Supuestos'!M31*$I357)*'01_Supuestos'!$F$11*$K357)-(IF(('01_Supuestos'!M31*$I357)&gt;0,'01_Supuestos'!$F$15,0)))-((('01_Supuestos'!M31*$I357)*'01_Supuestos'!$F$11*($H357-'01_Supuestos'!$F$9))*'01_Supuestos'!$F$18)-($J357*'01_Supuestos'!M32)-(IF('01_Supuestos'!M30=MAX('01_Supuestos'!$C$30:$M$30),'01_Supuestos'!$F$19,0))-(MAX(0,(((('01_Supuestos'!M31*$I357)*'01_Supuestos'!$F$11*($H357-'01_Supuestos'!$F$9))-((('01_Supuestos'!M31*$I357)*'01_Supuestos'!$F$11*($H357-'01_Supuestos'!$F$9))*'01_Supuestos'!$F$12)-(('01_Supuestos'!M31*$I357)*'01_Supuestos'!$F$11*$K357)-(IF(('01_Supuestos'!M31*$I357)&gt;0,'01_Supuestos'!$F$15,0)))-($J357*'01_Supuestos'!M33)))*'01_Supuestos'!$F$16)</f>
        <v/>
      </c>
      <c r="AE357" s="109">
        <f>0</f>
        <v/>
      </c>
      <c r="AF357" s="109">
        <f>IF(S357&gt;R357,"Appraisal+Decision",IF(S357&lt;R357,"Develop Now","Indiferente"))</f>
        <v/>
      </c>
    </row>
    <row r="358">
      <c r="A358" t="n">
        <v>328</v>
      </c>
      <c r="B358" s="53">
        <f>RAND()</f>
        <v/>
      </c>
      <c r="C358" s="53">
        <f>RAND()</f>
        <v/>
      </c>
      <c r="D358" s="53">
        <f>RAND()</f>
        <v/>
      </c>
      <c r="E358" s="53">
        <f>RAND()</f>
        <v/>
      </c>
      <c r="F358" s="53">
        <f>RAND()</f>
        <v/>
      </c>
      <c r="G358" s="53">
        <f>RAND()</f>
        <v/>
      </c>
      <c r="H358" s="109">
        <f>IF(B358&lt;($B$11-$B$10)/($B$12-$B$10), $B$10+SQRT(B358*($B$11-$B$10)*($B$12-$B$10)), $B$12-SQRT((1-B358)*($B$12-$B$11)*($B$12-$B$10)))</f>
        <v/>
      </c>
      <c r="I358" s="53">
        <f>MAX(0.1,NORMINV(C358,$B$13,$B$14))</f>
        <v/>
      </c>
      <c r="J358" s="109">
        <f>'01_Supuestos'!$F$13*MAX(0.65,NORMINV(D358,1,$B$15))</f>
        <v/>
      </c>
      <c r="K358" s="109">
        <f>'01_Supuestos'!$F$14*MAX(0.6,NORMINV(E358,1,$B$16))</f>
        <v/>
      </c>
      <c r="L358" s="109">
        <f>--(F358&lt;=$B$5)</f>
        <v/>
      </c>
      <c r="M358" s="109">
        <f>IF(L358=1, IF(G358&lt;=$B$6, "+", "-"), IF(G358&lt;=(1-$B$7), "+", "-"))</f>
        <v/>
      </c>
      <c r="N358" s="110">
        <f>IF(M358="+",'05_Bayes_Arbol'!$B$16,'05_Bayes_Arbol'!$B$17)</f>
        <v/>
      </c>
      <c r="O358" s="109">
        <f>SUMPRODUCT(T358:AD358,'01_Supuestos'!$C$34:$M$34)</f>
        <v/>
      </c>
      <c r="P358" s="109">
        <f>N358*O358 + (1-N358)*$B$9</f>
        <v/>
      </c>
      <c r="Q358" s="109">
        <f>--(P358&gt;0)</f>
        <v/>
      </c>
      <c r="R358" s="109">
        <f>IF(L358=1,O358,$B$9)</f>
        <v/>
      </c>
      <c r="S358" s="109">
        <f>-$B$8 + IF(Q358=1, IF(L358=1,O358,$B$9), 0)</f>
        <v/>
      </c>
      <c r="T358" s="109">
        <f>((('01_Supuestos'!C31*$I358)*'01_Supuestos'!$F$11*($H358-'01_Supuestos'!$F$9))-((('01_Supuestos'!C31*$I358)*'01_Supuestos'!$F$11*($H358-'01_Supuestos'!$F$9))*'01_Supuestos'!$F$12)-(('01_Supuestos'!C31*$I358)*'01_Supuestos'!$F$11*$K358)-(IF(('01_Supuestos'!C31*$I358)&gt;0,'01_Supuestos'!$F$15,0)))-((('01_Supuestos'!C31*$I358)*'01_Supuestos'!$F$11*($H358-'01_Supuestos'!$F$9))*'01_Supuestos'!$F$18)-($J358*'01_Supuestos'!C32)-(IF('01_Supuestos'!C30=MAX('01_Supuestos'!$C$30:$M$30),'01_Supuestos'!$F$19,0))-(MAX(0,(((('01_Supuestos'!C31*$I358)*'01_Supuestos'!$F$11*($H358-'01_Supuestos'!$F$9))-((('01_Supuestos'!C31*$I358)*'01_Supuestos'!$F$11*($H358-'01_Supuestos'!$F$9))*'01_Supuestos'!$F$12)-(('01_Supuestos'!C31*$I358)*'01_Supuestos'!$F$11*$K358)-(IF(('01_Supuestos'!C31*$I358)&gt;0,'01_Supuestos'!$F$15,0)))-($J358*'01_Supuestos'!C33)))*'01_Supuestos'!$F$16)</f>
        <v/>
      </c>
      <c r="U358" s="109">
        <f>((('01_Supuestos'!D31*$I358)*'01_Supuestos'!$F$11*($H358-'01_Supuestos'!$F$9))-((('01_Supuestos'!D31*$I358)*'01_Supuestos'!$F$11*($H358-'01_Supuestos'!$F$9))*'01_Supuestos'!$F$12)-(('01_Supuestos'!D31*$I358)*'01_Supuestos'!$F$11*$K358)-(IF(('01_Supuestos'!D31*$I358)&gt;0,'01_Supuestos'!$F$15,0)))-((('01_Supuestos'!D31*$I358)*'01_Supuestos'!$F$11*($H358-'01_Supuestos'!$F$9))*'01_Supuestos'!$F$18)-($J358*'01_Supuestos'!D32)-(IF('01_Supuestos'!D30=MAX('01_Supuestos'!$C$30:$M$30),'01_Supuestos'!$F$19,0))-(MAX(0,(((('01_Supuestos'!D31*$I358)*'01_Supuestos'!$F$11*($H358-'01_Supuestos'!$F$9))-((('01_Supuestos'!D31*$I358)*'01_Supuestos'!$F$11*($H358-'01_Supuestos'!$F$9))*'01_Supuestos'!$F$12)-(('01_Supuestos'!D31*$I358)*'01_Supuestos'!$F$11*$K358)-(IF(('01_Supuestos'!D31*$I358)&gt;0,'01_Supuestos'!$F$15,0)))-($J358*'01_Supuestos'!D33)))*'01_Supuestos'!$F$16)</f>
        <v/>
      </c>
      <c r="V358" s="109">
        <f>((('01_Supuestos'!E31*$I358)*'01_Supuestos'!$F$11*($H358-'01_Supuestos'!$F$9))-((('01_Supuestos'!E31*$I358)*'01_Supuestos'!$F$11*($H358-'01_Supuestos'!$F$9))*'01_Supuestos'!$F$12)-(('01_Supuestos'!E31*$I358)*'01_Supuestos'!$F$11*$K358)-(IF(('01_Supuestos'!E31*$I358)&gt;0,'01_Supuestos'!$F$15,0)))-((('01_Supuestos'!E31*$I358)*'01_Supuestos'!$F$11*($H358-'01_Supuestos'!$F$9))*'01_Supuestos'!$F$18)-($J358*'01_Supuestos'!E32)-(IF('01_Supuestos'!E30=MAX('01_Supuestos'!$C$30:$M$30),'01_Supuestos'!$F$19,0))-(MAX(0,(((('01_Supuestos'!E31*$I358)*'01_Supuestos'!$F$11*($H358-'01_Supuestos'!$F$9))-((('01_Supuestos'!E31*$I358)*'01_Supuestos'!$F$11*($H358-'01_Supuestos'!$F$9))*'01_Supuestos'!$F$12)-(('01_Supuestos'!E31*$I358)*'01_Supuestos'!$F$11*$K358)-(IF(('01_Supuestos'!E31*$I358)&gt;0,'01_Supuestos'!$F$15,0)))-($J358*'01_Supuestos'!E33)))*'01_Supuestos'!$F$16)</f>
        <v/>
      </c>
      <c r="W358" s="109">
        <f>((('01_Supuestos'!F31*$I358)*'01_Supuestos'!$F$11*($H358-'01_Supuestos'!$F$9))-((('01_Supuestos'!F31*$I358)*'01_Supuestos'!$F$11*($H358-'01_Supuestos'!$F$9))*'01_Supuestos'!$F$12)-(('01_Supuestos'!F31*$I358)*'01_Supuestos'!$F$11*$K358)-(IF(('01_Supuestos'!F31*$I358)&gt;0,'01_Supuestos'!$F$15,0)))-((('01_Supuestos'!F31*$I358)*'01_Supuestos'!$F$11*($H358-'01_Supuestos'!$F$9))*'01_Supuestos'!$F$18)-($J358*'01_Supuestos'!F32)-(IF('01_Supuestos'!F30=MAX('01_Supuestos'!$C$30:$M$30),'01_Supuestos'!$F$19,0))-(MAX(0,(((('01_Supuestos'!F31*$I358)*'01_Supuestos'!$F$11*($H358-'01_Supuestos'!$F$9))-((('01_Supuestos'!F31*$I358)*'01_Supuestos'!$F$11*($H358-'01_Supuestos'!$F$9))*'01_Supuestos'!$F$12)-(('01_Supuestos'!F31*$I358)*'01_Supuestos'!$F$11*$K358)-(IF(('01_Supuestos'!F31*$I358)&gt;0,'01_Supuestos'!$F$15,0)))-($J358*'01_Supuestos'!F33)))*'01_Supuestos'!$F$16)</f>
        <v/>
      </c>
      <c r="X358" s="109">
        <f>((('01_Supuestos'!G31*$I358)*'01_Supuestos'!$F$11*($H358-'01_Supuestos'!$F$9))-((('01_Supuestos'!G31*$I358)*'01_Supuestos'!$F$11*($H358-'01_Supuestos'!$F$9))*'01_Supuestos'!$F$12)-(('01_Supuestos'!G31*$I358)*'01_Supuestos'!$F$11*$K358)-(IF(('01_Supuestos'!G31*$I358)&gt;0,'01_Supuestos'!$F$15,0)))-((('01_Supuestos'!G31*$I358)*'01_Supuestos'!$F$11*($H358-'01_Supuestos'!$F$9))*'01_Supuestos'!$F$18)-($J358*'01_Supuestos'!G32)-(IF('01_Supuestos'!G30=MAX('01_Supuestos'!$C$30:$M$30),'01_Supuestos'!$F$19,0))-(MAX(0,(((('01_Supuestos'!G31*$I358)*'01_Supuestos'!$F$11*($H358-'01_Supuestos'!$F$9))-((('01_Supuestos'!G31*$I358)*'01_Supuestos'!$F$11*($H358-'01_Supuestos'!$F$9))*'01_Supuestos'!$F$12)-(('01_Supuestos'!G31*$I358)*'01_Supuestos'!$F$11*$K358)-(IF(('01_Supuestos'!G31*$I358)&gt;0,'01_Supuestos'!$F$15,0)))-($J358*'01_Supuestos'!G33)))*'01_Supuestos'!$F$16)</f>
        <v/>
      </c>
      <c r="Y358" s="109">
        <f>((('01_Supuestos'!H31*$I358)*'01_Supuestos'!$F$11*($H358-'01_Supuestos'!$F$9))-((('01_Supuestos'!H31*$I358)*'01_Supuestos'!$F$11*($H358-'01_Supuestos'!$F$9))*'01_Supuestos'!$F$12)-(('01_Supuestos'!H31*$I358)*'01_Supuestos'!$F$11*$K358)-(IF(('01_Supuestos'!H31*$I358)&gt;0,'01_Supuestos'!$F$15,0)))-((('01_Supuestos'!H31*$I358)*'01_Supuestos'!$F$11*($H358-'01_Supuestos'!$F$9))*'01_Supuestos'!$F$18)-($J358*'01_Supuestos'!H32)-(IF('01_Supuestos'!H30=MAX('01_Supuestos'!$C$30:$M$30),'01_Supuestos'!$F$19,0))-(MAX(0,(((('01_Supuestos'!H31*$I358)*'01_Supuestos'!$F$11*($H358-'01_Supuestos'!$F$9))-((('01_Supuestos'!H31*$I358)*'01_Supuestos'!$F$11*($H358-'01_Supuestos'!$F$9))*'01_Supuestos'!$F$12)-(('01_Supuestos'!H31*$I358)*'01_Supuestos'!$F$11*$K358)-(IF(('01_Supuestos'!H31*$I358)&gt;0,'01_Supuestos'!$F$15,0)))-($J358*'01_Supuestos'!H33)))*'01_Supuestos'!$F$16)</f>
        <v/>
      </c>
      <c r="Z358" s="109">
        <f>((('01_Supuestos'!I31*$I358)*'01_Supuestos'!$F$11*($H358-'01_Supuestos'!$F$9))-((('01_Supuestos'!I31*$I358)*'01_Supuestos'!$F$11*($H358-'01_Supuestos'!$F$9))*'01_Supuestos'!$F$12)-(('01_Supuestos'!I31*$I358)*'01_Supuestos'!$F$11*$K358)-(IF(('01_Supuestos'!I31*$I358)&gt;0,'01_Supuestos'!$F$15,0)))-((('01_Supuestos'!I31*$I358)*'01_Supuestos'!$F$11*($H358-'01_Supuestos'!$F$9))*'01_Supuestos'!$F$18)-($J358*'01_Supuestos'!I32)-(IF('01_Supuestos'!I30=MAX('01_Supuestos'!$C$30:$M$30),'01_Supuestos'!$F$19,0))-(MAX(0,(((('01_Supuestos'!I31*$I358)*'01_Supuestos'!$F$11*($H358-'01_Supuestos'!$F$9))-((('01_Supuestos'!I31*$I358)*'01_Supuestos'!$F$11*($H358-'01_Supuestos'!$F$9))*'01_Supuestos'!$F$12)-(('01_Supuestos'!I31*$I358)*'01_Supuestos'!$F$11*$K358)-(IF(('01_Supuestos'!I31*$I358)&gt;0,'01_Supuestos'!$F$15,0)))-($J358*'01_Supuestos'!I33)))*'01_Supuestos'!$F$16)</f>
        <v/>
      </c>
      <c r="AA358" s="109">
        <f>((('01_Supuestos'!J31*$I358)*'01_Supuestos'!$F$11*($H358-'01_Supuestos'!$F$9))-((('01_Supuestos'!J31*$I358)*'01_Supuestos'!$F$11*($H358-'01_Supuestos'!$F$9))*'01_Supuestos'!$F$12)-(('01_Supuestos'!J31*$I358)*'01_Supuestos'!$F$11*$K358)-(IF(('01_Supuestos'!J31*$I358)&gt;0,'01_Supuestos'!$F$15,0)))-((('01_Supuestos'!J31*$I358)*'01_Supuestos'!$F$11*($H358-'01_Supuestos'!$F$9))*'01_Supuestos'!$F$18)-($J358*'01_Supuestos'!J32)-(IF('01_Supuestos'!J30=MAX('01_Supuestos'!$C$30:$M$30),'01_Supuestos'!$F$19,0))-(MAX(0,(((('01_Supuestos'!J31*$I358)*'01_Supuestos'!$F$11*($H358-'01_Supuestos'!$F$9))-((('01_Supuestos'!J31*$I358)*'01_Supuestos'!$F$11*($H358-'01_Supuestos'!$F$9))*'01_Supuestos'!$F$12)-(('01_Supuestos'!J31*$I358)*'01_Supuestos'!$F$11*$K358)-(IF(('01_Supuestos'!J31*$I358)&gt;0,'01_Supuestos'!$F$15,0)))-($J358*'01_Supuestos'!J33)))*'01_Supuestos'!$F$16)</f>
        <v/>
      </c>
      <c r="AB358" s="109">
        <f>((('01_Supuestos'!K31*$I358)*'01_Supuestos'!$F$11*($H358-'01_Supuestos'!$F$9))-((('01_Supuestos'!K31*$I358)*'01_Supuestos'!$F$11*($H358-'01_Supuestos'!$F$9))*'01_Supuestos'!$F$12)-(('01_Supuestos'!K31*$I358)*'01_Supuestos'!$F$11*$K358)-(IF(('01_Supuestos'!K31*$I358)&gt;0,'01_Supuestos'!$F$15,0)))-((('01_Supuestos'!K31*$I358)*'01_Supuestos'!$F$11*($H358-'01_Supuestos'!$F$9))*'01_Supuestos'!$F$18)-($J358*'01_Supuestos'!K32)-(IF('01_Supuestos'!K30=MAX('01_Supuestos'!$C$30:$M$30),'01_Supuestos'!$F$19,0))-(MAX(0,(((('01_Supuestos'!K31*$I358)*'01_Supuestos'!$F$11*($H358-'01_Supuestos'!$F$9))-((('01_Supuestos'!K31*$I358)*'01_Supuestos'!$F$11*($H358-'01_Supuestos'!$F$9))*'01_Supuestos'!$F$12)-(('01_Supuestos'!K31*$I358)*'01_Supuestos'!$F$11*$K358)-(IF(('01_Supuestos'!K31*$I358)&gt;0,'01_Supuestos'!$F$15,0)))-($J358*'01_Supuestos'!K33)))*'01_Supuestos'!$F$16)</f>
        <v/>
      </c>
      <c r="AC358" s="109">
        <f>((('01_Supuestos'!L31*$I358)*'01_Supuestos'!$F$11*($H358-'01_Supuestos'!$F$9))-((('01_Supuestos'!L31*$I358)*'01_Supuestos'!$F$11*($H358-'01_Supuestos'!$F$9))*'01_Supuestos'!$F$12)-(('01_Supuestos'!L31*$I358)*'01_Supuestos'!$F$11*$K358)-(IF(('01_Supuestos'!L31*$I358)&gt;0,'01_Supuestos'!$F$15,0)))-((('01_Supuestos'!L31*$I358)*'01_Supuestos'!$F$11*($H358-'01_Supuestos'!$F$9))*'01_Supuestos'!$F$18)-($J358*'01_Supuestos'!L32)-(IF('01_Supuestos'!L30=MAX('01_Supuestos'!$C$30:$M$30),'01_Supuestos'!$F$19,0))-(MAX(0,(((('01_Supuestos'!L31*$I358)*'01_Supuestos'!$F$11*($H358-'01_Supuestos'!$F$9))-((('01_Supuestos'!L31*$I358)*'01_Supuestos'!$F$11*($H358-'01_Supuestos'!$F$9))*'01_Supuestos'!$F$12)-(('01_Supuestos'!L31*$I358)*'01_Supuestos'!$F$11*$K358)-(IF(('01_Supuestos'!L31*$I358)&gt;0,'01_Supuestos'!$F$15,0)))-($J358*'01_Supuestos'!L33)))*'01_Supuestos'!$F$16)</f>
        <v/>
      </c>
      <c r="AD358" s="109">
        <f>((('01_Supuestos'!M31*$I358)*'01_Supuestos'!$F$11*($H358-'01_Supuestos'!$F$9))-((('01_Supuestos'!M31*$I358)*'01_Supuestos'!$F$11*($H358-'01_Supuestos'!$F$9))*'01_Supuestos'!$F$12)-(('01_Supuestos'!M31*$I358)*'01_Supuestos'!$F$11*$K358)-(IF(('01_Supuestos'!M31*$I358)&gt;0,'01_Supuestos'!$F$15,0)))-((('01_Supuestos'!M31*$I358)*'01_Supuestos'!$F$11*($H358-'01_Supuestos'!$F$9))*'01_Supuestos'!$F$18)-($J358*'01_Supuestos'!M32)-(IF('01_Supuestos'!M30=MAX('01_Supuestos'!$C$30:$M$30),'01_Supuestos'!$F$19,0))-(MAX(0,(((('01_Supuestos'!M31*$I358)*'01_Supuestos'!$F$11*($H358-'01_Supuestos'!$F$9))-((('01_Supuestos'!M31*$I358)*'01_Supuestos'!$F$11*($H358-'01_Supuestos'!$F$9))*'01_Supuestos'!$F$12)-(('01_Supuestos'!M31*$I358)*'01_Supuestos'!$F$11*$K358)-(IF(('01_Supuestos'!M31*$I358)&gt;0,'01_Supuestos'!$F$15,0)))-($J358*'01_Supuestos'!M33)))*'01_Supuestos'!$F$16)</f>
        <v/>
      </c>
      <c r="AE358" s="109">
        <f>0</f>
        <v/>
      </c>
      <c r="AF358" s="109">
        <f>IF(S358&gt;R358,"Appraisal+Decision",IF(S358&lt;R358,"Develop Now","Indiferente"))</f>
        <v/>
      </c>
    </row>
    <row r="359">
      <c r="A359" t="n">
        <v>329</v>
      </c>
      <c r="B359" s="53">
        <f>RAND()</f>
        <v/>
      </c>
      <c r="C359" s="53">
        <f>RAND()</f>
        <v/>
      </c>
      <c r="D359" s="53">
        <f>RAND()</f>
        <v/>
      </c>
      <c r="E359" s="53">
        <f>RAND()</f>
        <v/>
      </c>
      <c r="F359" s="53">
        <f>RAND()</f>
        <v/>
      </c>
      <c r="G359" s="53">
        <f>RAND()</f>
        <v/>
      </c>
      <c r="H359" s="109">
        <f>IF(B359&lt;($B$11-$B$10)/($B$12-$B$10), $B$10+SQRT(B359*($B$11-$B$10)*($B$12-$B$10)), $B$12-SQRT((1-B359)*($B$12-$B$11)*($B$12-$B$10)))</f>
        <v/>
      </c>
      <c r="I359" s="53">
        <f>MAX(0.1,NORMINV(C359,$B$13,$B$14))</f>
        <v/>
      </c>
      <c r="J359" s="109">
        <f>'01_Supuestos'!$F$13*MAX(0.65,NORMINV(D359,1,$B$15))</f>
        <v/>
      </c>
      <c r="K359" s="109">
        <f>'01_Supuestos'!$F$14*MAX(0.6,NORMINV(E359,1,$B$16))</f>
        <v/>
      </c>
      <c r="L359" s="109">
        <f>--(F359&lt;=$B$5)</f>
        <v/>
      </c>
      <c r="M359" s="109">
        <f>IF(L359=1, IF(G359&lt;=$B$6, "+", "-"), IF(G359&lt;=(1-$B$7), "+", "-"))</f>
        <v/>
      </c>
      <c r="N359" s="110">
        <f>IF(M359="+",'05_Bayes_Arbol'!$B$16,'05_Bayes_Arbol'!$B$17)</f>
        <v/>
      </c>
      <c r="O359" s="109">
        <f>SUMPRODUCT(T359:AD359,'01_Supuestos'!$C$34:$M$34)</f>
        <v/>
      </c>
      <c r="P359" s="109">
        <f>N359*O359 + (1-N359)*$B$9</f>
        <v/>
      </c>
      <c r="Q359" s="109">
        <f>--(P359&gt;0)</f>
        <v/>
      </c>
      <c r="R359" s="109">
        <f>IF(L359=1,O359,$B$9)</f>
        <v/>
      </c>
      <c r="S359" s="109">
        <f>-$B$8 + IF(Q359=1, IF(L359=1,O359,$B$9), 0)</f>
        <v/>
      </c>
      <c r="T359" s="109">
        <f>((('01_Supuestos'!C31*$I359)*'01_Supuestos'!$F$11*($H359-'01_Supuestos'!$F$9))-((('01_Supuestos'!C31*$I359)*'01_Supuestos'!$F$11*($H359-'01_Supuestos'!$F$9))*'01_Supuestos'!$F$12)-(('01_Supuestos'!C31*$I359)*'01_Supuestos'!$F$11*$K359)-(IF(('01_Supuestos'!C31*$I359)&gt;0,'01_Supuestos'!$F$15,0)))-((('01_Supuestos'!C31*$I359)*'01_Supuestos'!$F$11*($H359-'01_Supuestos'!$F$9))*'01_Supuestos'!$F$18)-($J359*'01_Supuestos'!C32)-(IF('01_Supuestos'!C30=MAX('01_Supuestos'!$C$30:$M$30),'01_Supuestos'!$F$19,0))-(MAX(0,(((('01_Supuestos'!C31*$I359)*'01_Supuestos'!$F$11*($H359-'01_Supuestos'!$F$9))-((('01_Supuestos'!C31*$I359)*'01_Supuestos'!$F$11*($H359-'01_Supuestos'!$F$9))*'01_Supuestos'!$F$12)-(('01_Supuestos'!C31*$I359)*'01_Supuestos'!$F$11*$K359)-(IF(('01_Supuestos'!C31*$I359)&gt;0,'01_Supuestos'!$F$15,0)))-($J359*'01_Supuestos'!C33)))*'01_Supuestos'!$F$16)</f>
        <v/>
      </c>
      <c r="U359" s="109">
        <f>((('01_Supuestos'!D31*$I359)*'01_Supuestos'!$F$11*($H359-'01_Supuestos'!$F$9))-((('01_Supuestos'!D31*$I359)*'01_Supuestos'!$F$11*($H359-'01_Supuestos'!$F$9))*'01_Supuestos'!$F$12)-(('01_Supuestos'!D31*$I359)*'01_Supuestos'!$F$11*$K359)-(IF(('01_Supuestos'!D31*$I359)&gt;0,'01_Supuestos'!$F$15,0)))-((('01_Supuestos'!D31*$I359)*'01_Supuestos'!$F$11*($H359-'01_Supuestos'!$F$9))*'01_Supuestos'!$F$18)-($J359*'01_Supuestos'!D32)-(IF('01_Supuestos'!D30=MAX('01_Supuestos'!$C$30:$M$30),'01_Supuestos'!$F$19,0))-(MAX(0,(((('01_Supuestos'!D31*$I359)*'01_Supuestos'!$F$11*($H359-'01_Supuestos'!$F$9))-((('01_Supuestos'!D31*$I359)*'01_Supuestos'!$F$11*($H359-'01_Supuestos'!$F$9))*'01_Supuestos'!$F$12)-(('01_Supuestos'!D31*$I359)*'01_Supuestos'!$F$11*$K359)-(IF(('01_Supuestos'!D31*$I359)&gt;0,'01_Supuestos'!$F$15,0)))-($J359*'01_Supuestos'!D33)))*'01_Supuestos'!$F$16)</f>
        <v/>
      </c>
      <c r="V359" s="109">
        <f>((('01_Supuestos'!E31*$I359)*'01_Supuestos'!$F$11*($H359-'01_Supuestos'!$F$9))-((('01_Supuestos'!E31*$I359)*'01_Supuestos'!$F$11*($H359-'01_Supuestos'!$F$9))*'01_Supuestos'!$F$12)-(('01_Supuestos'!E31*$I359)*'01_Supuestos'!$F$11*$K359)-(IF(('01_Supuestos'!E31*$I359)&gt;0,'01_Supuestos'!$F$15,0)))-((('01_Supuestos'!E31*$I359)*'01_Supuestos'!$F$11*($H359-'01_Supuestos'!$F$9))*'01_Supuestos'!$F$18)-($J359*'01_Supuestos'!E32)-(IF('01_Supuestos'!E30=MAX('01_Supuestos'!$C$30:$M$30),'01_Supuestos'!$F$19,0))-(MAX(0,(((('01_Supuestos'!E31*$I359)*'01_Supuestos'!$F$11*($H359-'01_Supuestos'!$F$9))-((('01_Supuestos'!E31*$I359)*'01_Supuestos'!$F$11*($H359-'01_Supuestos'!$F$9))*'01_Supuestos'!$F$12)-(('01_Supuestos'!E31*$I359)*'01_Supuestos'!$F$11*$K359)-(IF(('01_Supuestos'!E31*$I359)&gt;0,'01_Supuestos'!$F$15,0)))-($J359*'01_Supuestos'!E33)))*'01_Supuestos'!$F$16)</f>
        <v/>
      </c>
      <c r="W359" s="109">
        <f>((('01_Supuestos'!F31*$I359)*'01_Supuestos'!$F$11*($H359-'01_Supuestos'!$F$9))-((('01_Supuestos'!F31*$I359)*'01_Supuestos'!$F$11*($H359-'01_Supuestos'!$F$9))*'01_Supuestos'!$F$12)-(('01_Supuestos'!F31*$I359)*'01_Supuestos'!$F$11*$K359)-(IF(('01_Supuestos'!F31*$I359)&gt;0,'01_Supuestos'!$F$15,0)))-((('01_Supuestos'!F31*$I359)*'01_Supuestos'!$F$11*($H359-'01_Supuestos'!$F$9))*'01_Supuestos'!$F$18)-($J359*'01_Supuestos'!F32)-(IF('01_Supuestos'!F30=MAX('01_Supuestos'!$C$30:$M$30),'01_Supuestos'!$F$19,0))-(MAX(0,(((('01_Supuestos'!F31*$I359)*'01_Supuestos'!$F$11*($H359-'01_Supuestos'!$F$9))-((('01_Supuestos'!F31*$I359)*'01_Supuestos'!$F$11*($H359-'01_Supuestos'!$F$9))*'01_Supuestos'!$F$12)-(('01_Supuestos'!F31*$I359)*'01_Supuestos'!$F$11*$K359)-(IF(('01_Supuestos'!F31*$I359)&gt;0,'01_Supuestos'!$F$15,0)))-($J359*'01_Supuestos'!F33)))*'01_Supuestos'!$F$16)</f>
        <v/>
      </c>
      <c r="X359" s="109">
        <f>((('01_Supuestos'!G31*$I359)*'01_Supuestos'!$F$11*($H359-'01_Supuestos'!$F$9))-((('01_Supuestos'!G31*$I359)*'01_Supuestos'!$F$11*($H359-'01_Supuestos'!$F$9))*'01_Supuestos'!$F$12)-(('01_Supuestos'!G31*$I359)*'01_Supuestos'!$F$11*$K359)-(IF(('01_Supuestos'!G31*$I359)&gt;0,'01_Supuestos'!$F$15,0)))-((('01_Supuestos'!G31*$I359)*'01_Supuestos'!$F$11*($H359-'01_Supuestos'!$F$9))*'01_Supuestos'!$F$18)-($J359*'01_Supuestos'!G32)-(IF('01_Supuestos'!G30=MAX('01_Supuestos'!$C$30:$M$30),'01_Supuestos'!$F$19,0))-(MAX(0,(((('01_Supuestos'!G31*$I359)*'01_Supuestos'!$F$11*($H359-'01_Supuestos'!$F$9))-((('01_Supuestos'!G31*$I359)*'01_Supuestos'!$F$11*($H359-'01_Supuestos'!$F$9))*'01_Supuestos'!$F$12)-(('01_Supuestos'!G31*$I359)*'01_Supuestos'!$F$11*$K359)-(IF(('01_Supuestos'!G31*$I359)&gt;0,'01_Supuestos'!$F$15,0)))-($J359*'01_Supuestos'!G33)))*'01_Supuestos'!$F$16)</f>
        <v/>
      </c>
      <c r="Y359" s="109">
        <f>((('01_Supuestos'!H31*$I359)*'01_Supuestos'!$F$11*($H359-'01_Supuestos'!$F$9))-((('01_Supuestos'!H31*$I359)*'01_Supuestos'!$F$11*($H359-'01_Supuestos'!$F$9))*'01_Supuestos'!$F$12)-(('01_Supuestos'!H31*$I359)*'01_Supuestos'!$F$11*$K359)-(IF(('01_Supuestos'!H31*$I359)&gt;0,'01_Supuestos'!$F$15,0)))-((('01_Supuestos'!H31*$I359)*'01_Supuestos'!$F$11*($H359-'01_Supuestos'!$F$9))*'01_Supuestos'!$F$18)-($J359*'01_Supuestos'!H32)-(IF('01_Supuestos'!H30=MAX('01_Supuestos'!$C$30:$M$30),'01_Supuestos'!$F$19,0))-(MAX(0,(((('01_Supuestos'!H31*$I359)*'01_Supuestos'!$F$11*($H359-'01_Supuestos'!$F$9))-((('01_Supuestos'!H31*$I359)*'01_Supuestos'!$F$11*($H359-'01_Supuestos'!$F$9))*'01_Supuestos'!$F$12)-(('01_Supuestos'!H31*$I359)*'01_Supuestos'!$F$11*$K359)-(IF(('01_Supuestos'!H31*$I359)&gt;0,'01_Supuestos'!$F$15,0)))-($J359*'01_Supuestos'!H33)))*'01_Supuestos'!$F$16)</f>
        <v/>
      </c>
      <c r="Z359" s="109">
        <f>((('01_Supuestos'!I31*$I359)*'01_Supuestos'!$F$11*($H359-'01_Supuestos'!$F$9))-((('01_Supuestos'!I31*$I359)*'01_Supuestos'!$F$11*($H359-'01_Supuestos'!$F$9))*'01_Supuestos'!$F$12)-(('01_Supuestos'!I31*$I359)*'01_Supuestos'!$F$11*$K359)-(IF(('01_Supuestos'!I31*$I359)&gt;0,'01_Supuestos'!$F$15,0)))-((('01_Supuestos'!I31*$I359)*'01_Supuestos'!$F$11*($H359-'01_Supuestos'!$F$9))*'01_Supuestos'!$F$18)-($J359*'01_Supuestos'!I32)-(IF('01_Supuestos'!I30=MAX('01_Supuestos'!$C$30:$M$30),'01_Supuestos'!$F$19,0))-(MAX(0,(((('01_Supuestos'!I31*$I359)*'01_Supuestos'!$F$11*($H359-'01_Supuestos'!$F$9))-((('01_Supuestos'!I31*$I359)*'01_Supuestos'!$F$11*($H359-'01_Supuestos'!$F$9))*'01_Supuestos'!$F$12)-(('01_Supuestos'!I31*$I359)*'01_Supuestos'!$F$11*$K359)-(IF(('01_Supuestos'!I31*$I359)&gt;0,'01_Supuestos'!$F$15,0)))-($J359*'01_Supuestos'!I33)))*'01_Supuestos'!$F$16)</f>
        <v/>
      </c>
      <c r="AA359" s="109">
        <f>((('01_Supuestos'!J31*$I359)*'01_Supuestos'!$F$11*($H359-'01_Supuestos'!$F$9))-((('01_Supuestos'!J31*$I359)*'01_Supuestos'!$F$11*($H359-'01_Supuestos'!$F$9))*'01_Supuestos'!$F$12)-(('01_Supuestos'!J31*$I359)*'01_Supuestos'!$F$11*$K359)-(IF(('01_Supuestos'!J31*$I359)&gt;0,'01_Supuestos'!$F$15,0)))-((('01_Supuestos'!J31*$I359)*'01_Supuestos'!$F$11*($H359-'01_Supuestos'!$F$9))*'01_Supuestos'!$F$18)-($J359*'01_Supuestos'!J32)-(IF('01_Supuestos'!J30=MAX('01_Supuestos'!$C$30:$M$30),'01_Supuestos'!$F$19,0))-(MAX(0,(((('01_Supuestos'!J31*$I359)*'01_Supuestos'!$F$11*($H359-'01_Supuestos'!$F$9))-((('01_Supuestos'!J31*$I359)*'01_Supuestos'!$F$11*($H359-'01_Supuestos'!$F$9))*'01_Supuestos'!$F$12)-(('01_Supuestos'!J31*$I359)*'01_Supuestos'!$F$11*$K359)-(IF(('01_Supuestos'!J31*$I359)&gt;0,'01_Supuestos'!$F$15,0)))-($J359*'01_Supuestos'!J33)))*'01_Supuestos'!$F$16)</f>
        <v/>
      </c>
      <c r="AB359" s="109">
        <f>((('01_Supuestos'!K31*$I359)*'01_Supuestos'!$F$11*($H359-'01_Supuestos'!$F$9))-((('01_Supuestos'!K31*$I359)*'01_Supuestos'!$F$11*($H359-'01_Supuestos'!$F$9))*'01_Supuestos'!$F$12)-(('01_Supuestos'!K31*$I359)*'01_Supuestos'!$F$11*$K359)-(IF(('01_Supuestos'!K31*$I359)&gt;0,'01_Supuestos'!$F$15,0)))-((('01_Supuestos'!K31*$I359)*'01_Supuestos'!$F$11*($H359-'01_Supuestos'!$F$9))*'01_Supuestos'!$F$18)-($J359*'01_Supuestos'!K32)-(IF('01_Supuestos'!K30=MAX('01_Supuestos'!$C$30:$M$30),'01_Supuestos'!$F$19,0))-(MAX(0,(((('01_Supuestos'!K31*$I359)*'01_Supuestos'!$F$11*($H359-'01_Supuestos'!$F$9))-((('01_Supuestos'!K31*$I359)*'01_Supuestos'!$F$11*($H359-'01_Supuestos'!$F$9))*'01_Supuestos'!$F$12)-(('01_Supuestos'!K31*$I359)*'01_Supuestos'!$F$11*$K359)-(IF(('01_Supuestos'!K31*$I359)&gt;0,'01_Supuestos'!$F$15,0)))-($J359*'01_Supuestos'!K33)))*'01_Supuestos'!$F$16)</f>
        <v/>
      </c>
      <c r="AC359" s="109">
        <f>((('01_Supuestos'!L31*$I359)*'01_Supuestos'!$F$11*($H359-'01_Supuestos'!$F$9))-((('01_Supuestos'!L31*$I359)*'01_Supuestos'!$F$11*($H359-'01_Supuestos'!$F$9))*'01_Supuestos'!$F$12)-(('01_Supuestos'!L31*$I359)*'01_Supuestos'!$F$11*$K359)-(IF(('01_Supuestos'!L31*$I359)&gt;0,'01_Supuestos'!$F$15,0)))-((('01_Supuestos'!L31*$I359)*'01_Supuestos'!$F$11*($H359-'01_Supuestos'!$F$9))*'01_Supuestos'!$F$18)-($J359*'01_Supuestos'!L32)-(IF('01_Supuestos'!L30=MAX('01_Supuestos'!$C$30:$M$30),'01_Supuestos'!$F$19,0))-(MAX(0,(((('01_Supuestos'!L31*$I359)*'01_Supuestos'!$F$11*($H359-'01_Supuestos'!$F$9))-((('01_Supuestos'!L31*$I359)*'01_Supuestos'!$F$11*($H359-'01_Supuestos'!$F$9))*'01_Supuestos'!$F$12)-(('01_Supuestos'!L31*$I359)*'01_Supuestos'!$F$11*$K359)-(IF(('01_Supuestos'!L31*$I359)&gt;0,'01_Supuestos'!$F$15,0)))-($J359*'01_Supuestos'!L33)))*'01_Supuestos'!$F$16)</f>
        <v/>
      </c>
      <c r="AD359" s="109">
        <f>((('01_Supuestos'!M31*$I359)*'01_Supuestos'!$F$11*($H359-'01_Supuestos'!$F$9))-((('01_Supuestos'!M31*$I359)*'01_Supuestos'!$F$11*($H359-'01_Supuestos'!$F$9))*'01_Supuestos'!$F$12)-(('01_Supuestos'!M31*$I359)*'01_Supuestos'!$F$11*$K359)-(IF(('01_Supuestos'!M31*$I359)&gt;0,'01_Supuestos'!$F$15,0)))-((('01_Supuestos'!M31*$I359)*'01_Supuestos'!$F$11*($H359-'01_Supuestos'!$F$9))*'01_Supuestos'!$F$18)-($J359*'01_Supuestos'!M32)-(IF('01_Supuestos'!M30=MAX('01_Supuestos'!$C$30:$M$30),'01_Supuestos'!$F$19,0))-(MAX(0,(((('01_Supuestos'!M31*$I359)*'01_Supuestos'!$F$11*($H359-'01_Supuestos'!$F$9))-((('01_Supuestos'!M31*$I359)*'01_Supuestos'!$F$11*($H359-'01_Supuestos'!$F$9))*'01_Supuestos'!$F$12)-(('01_Supuestos'!M31*$I359)*'01_Supuestos'!$F$11*$K359)-(IF(('01_Supuestos'!M31*$I359)&gt;0,'01_Supuestos'!$F$15,0)))-($J359*'01_Supuestos'!M33)))*'01_Supuestos'!$F$16)</f>
        <v/>
      </c>
      <c r="AE359" s="109">
        <f>0</f>
        <v/>
      </c>
      <c r="AF359" s="109">
        <f>IF(S359&gt;R359,"Appraisal+Decision",IF(S359&lt;R359,"Develop Now","Indiferente"))</f>
        <v/>
      </c>
    </row>
    <row r="360">
      <c r="A360" t="n">
        <v>330</v>
      </c>
      <c r="B360" s="53">
        <f>RAND()</f>
        <v/>
      </c>
      <c r="C360" s="53">
        <f>RAND()</f>
        <v/>
      </c>
      <c r="D360" s="53">
        <f>RAND()</f>
        <v/>
      </c>
      <c r="E360" s="53">
        <f>RAND()</f>
        <v/>
      </c>
      <c r="F360" s="53">
        <f>RAND()</f>
        <v/>
      </c>
      <c r="G360" s="53">
        <f>RAND()</f>
        <v/>
      </c>
      <c r="H360" s="109">
        <f>IF(B360&lt;($B$11-$B$10)/($B$12-$B$10), $B$10+SQRT(B360*($B$11-$B$10)*($B$12-$B$10)), $B$12-SQRT((1-B360)*($B$12-$B$11)*($B$12-$B$10)))</f>
        <v/>
      </c>
      <c r="I360" s="53">
        <f>MAX(0.1,NORMINV(C360,$B$13,$B$14))</f>
        <v/>
      </c>
      <c r="J360" s="109">
        <f>'01_Supuestos'!$F$13*MAX(0.65,NORMINV(D360,1,$B$15))</f>
        <v/>
      </c>
      <c r="K360" s="109">
        <f>'01_Supuestos'!$F$14*MAX(0.6,NORMINV(E360,1,$B$16))</f>
        <v/>
      </c>
      <c r="L360" s="109">
        <f>--(F360&lt;=$B$5)</f>
        <v/>
      </c>
      <c r="M360" s="109">
        <f>IF(L360=1, IF(G360&lt;=$B$6, "+", "-"), IF(G360&lt;=(1-$B$7), "+", "-"))</f>
        <v/>
      </c>
      <c r="N360" s="110">
        <f>IF(M360="+",'05_Bayes_Arbol'!$B$16,'05_Bayes_Arbol'!$B$17)</f>
        <v/>
      </c>
      <c r="O360" s="109">
        <f>SUMPRODUCT(T360:AD360,'01_Supuestos'!$C$34:$M$34)</f>
        <v/>
      </c>
      <c r="P360" s="109">
        <f>N360*O360 + (1-N360)*$B$9</f>
        <v/>
      </c>
      <c r="Q360" s="109">
        <f>--(P360&gt;0)</f>
        <v/>
      </c>
      <c r="R360" s="109">
        <f>IF(L360=1,O360,$B$9)</f>
        <v/>
      </c>
      <c r="S360" s="109">
        <f>-$B$8 + IF(Q360=1, IF(L360=1,O360,$B$9), 0)</f>
        <v/>
      </c>
      <c r="T360" s="109">
        <f>((('01_Supuestos'!C31*$I360)*'01_Supuestos'!$F$11*($H360-'01_Supuestos'!$F$9))-((('01_Supuestos'!C31*$I360)*'01_Supuestos'!$F$11*($H360-'01_Supuestos'!$F$9))*'01_Supuestos'!$F$12)-(('01_Supuestos'!C31*$I360)*'01_Supuestos'!$F$11*$K360)-(IF(('01_Supuestos'!C31*$I360)&gt;0,'01_Supuestos'!$F$15,0)))-((('01_Supuestos'!C31*$I360)*'01_Supuestos'!$F$11*($H360-'01_Supuestos'!$F$9))*'01_Supuestos'!$F$18)-($J360*'01_Supuestos'!C32)-(IF('01_Supuestos'!C30=MAX('01_Supuestos'!$C$30:$M$30),'01_Supuestos'!$F$19,0))-(MAX(0,(((('01_Supuestos'!C31*$I360)*'01_Supuestos'!$F$11*($H360-'01_Supuestos'!$F$9))-((('01_Supuestos'!C31*$I360)*'01_Supuestos'!$F$11*($H360-'01_Supuestos'!$F$9))*'01_Supuestos'!$F$12)-(('01_Supuestos'!C31*$I360)*'01_Supuestos'!$F$11*$K360)-(IF(('01_Supuestos'!C31*$I360)&gt;0,'01_Supuestos'!$F$15,0)))-($J360*'01_Supuestos'!C33)))*'01_Supuestos'!$F$16)</f>
        <v/>
      </c>
      <c r="U360" s="109">
        <f>((('01_Supuestos'!D31*$I360)*'01_Supuestos'!$F$11*($H360-'01_Supuestos'!$F$9))-((('01_Supuestos'!D31*$I360)*'01_Supuestos'!$F$11*($H360-'01_Supuestos'!$F$9))*'01_Supuestos'!$F$12)-(('01_Supuestos'!D31*$I360)*'01_Supuestos'!$F$11*$K360)-(IF(('01_Supuestos'!D31*$I360)&gt;0,'01_Supuestos'!$F$15,0)))-((('01_Supuestos'!D31*$I360)*'01_Supuestos'!$F$11*($H360-'01_Supuestos'!$F$9))*'01_Supuestos'!$F$18)-($J360*'01_Supuestos'!D32)-(IF('01_Supuestos'!D30=MAX('01_Supuestos'!$C$30:$M$30),'01_Supuestos'!$F$19,0))-(MAX(0,(((('01_Supuestos'!D31*$I360)*'01_Supuestos'!$F$11*($H360-'01_Supuestos'!$F$9))-((('01_Supuestos'!D31*$I360)*'01_Supuestos'!$F$11*($H360-'01_Supuestos'!$F$9))*'01_Supuestos'!$F$12)-(('01_Supuestos'!D31*$I360)*'01_Supuestos'!$F$11*$K360)-(IF(('01_Supuestos'!D31*$I360)&gt;0,'01_Supuestos'!$F$15,0)))-($J360*'01_Supuestos'!D33)))*'01_Supuestos'!$F$16)</f>
        <v/>
      </c>
      <c r="V360" s="109">
        <f>((('01_Supuestos'!E31*$I360)*'01_Supuestos'!$F$11*($H360-'01_Supuestos'!$F$9))-((('01_Supuestos'!E31*$I360)*'01_Supuestos'!$F$11*($H360-'01_Supuestos'!$F$9))*'01_Supuestos'!$F$12)-(('01_Supuestos'!E31*$I360)*'01_Supuestos'!$F$11*$K360)-(IF(('01_Supuestos'!E31*$I360)&gt;0,'01_Supuestos'!$F$15,0)))-((('01_Supuestos'!E31*$I360)*'01_Supuestos'!$F$11*($H360-'01_Supuestos'!$F$9))*'01_Supuestos'!$F$18)-($J360*'01_Supuestos'!E32)-(IF('01_Supuestos'!E30=MAX('01_Supuestos'!$C$30:$M$30),'01_Supuestos'!$F$19,0))-(MAX(0,(((('01_Supuestos'!E31*$I360)*'01_Supuestos'!$F$11*($H360-'01_Supuestos'!$F$9))-((('01_Supuestos'!E31*$I360)*'01_Supuestos'!$F$11*($H360-'01_Supuestos'!$F$9))*'01_Supuestos'!$F$12)-(('01_Supuestos'!E31*$I360)*'01_Supuestos'!$F$11*$K360)-(IF(('01_Supuestos'!E31*$I360)&gt;0,'01_Supuestos'!$F$15,0)))-($J360*'01_Supuestos'!E33)))*'01_Supuestos'!$F$16)</f>
        <v/>
      </c>
      <c r="W360" s="109">
        <f>((('01_Supuestos'!F31*$I360)*'01_Supuestos'!$F$11*($H360-'01_Supuestos'!$F$9))-((('01_Supuestos'!F31*$I360)*'01_Supuestos'!$F$11*($H360-'01_Supuestos'!$F$9))*'01_Supuestos'!$F$12)-(('01_Supuestos'!F31*$I360)*'01_Supuestos'!$F$11*$K360)-(IF(('01_Supuestos'!F31*$I360)&gt;0,'01_Supuestos'!$F$15,0)))-((('01_Supuestos'!F31*$I360)*'01_Supuestos'!$F$11*($H360-'01_Supuestos'!$F$9))*'01_Supuestos'!$F$18)-($J360*'01_Supuestos'!F32)-(IF('01_Supuestos'!F30=MAX('01_Supuestos'!$C$30:$M$30),'01_Supuestos'!$F$19,0))-(MAX(0,(((('01_Supuestos'!F31*$I360)*'01_Supuestos'!$F$11*($H360-'01_Supuestos'!$F$9))-((('01_Supuestos'!F31*$I360)*'01_Supuestos'!$F$11*($H360-'01_Supuestos'!$F$9))*'01_Supuestos'!$F$12)-(('01_Supuestos'!F31*$I360)*'01_Supuestos'!$F$11*$K360)-(IF(('01_Supuestos'!F31*$I360)&gt;0,'01_Supuestos'!$F$15,0)))-($J360*'01_Supuestos'!F33)))*'01_Supuestos'!$F$16)</f>
        <v/>
      </c>
      <c r="X360" s="109">
        <f>((('01_Supuestos'!G31*$I360)*'01_Supuestos'!$F$11*($H360-'01_Supuestos'!$F$9))-((('01_Supuestos'!G31*$I360)*'01_Supuestos'!$F$11*($H360-'01_Supuestos'!$F$9))*'01_Supuestos'!$F$12)-(('01_Supuestos'!G31*$I360)*'01_Supuestos'!$F$11*$K360)-(IF(('01_Supuestos'!G31*$I360)&gt;0,'01_Supuestos'!$F$15,0)))-((('01_Supuestos'!G31*$I360)*'01_Supuestos'!$F$11*($H360-'01_Supuestos'!$F$9))*'01_Supuestos'!$F$18)-($J360*'01_Supuestos'!G32)-(IF('01_Supuestos'!G30=MAX('01_Supuestos'!$C$30:$M$30),'01_Supuestos'!$F$19,0))-(MAX(0,(((('01_Supuestos'!G31*$I360)*'01_Supuestos'!$F$11*($H360-'01_Supuestos'!$F$9))-((('01_Supuestos'!G31*$I360)*'01_Supuestos'!$F$11*($H360-'01_Supuestos'!$F$9))*'01_Supuestos'!$F$12)-(('01_Supuestos'!G31*$I360)*'01_Supuestos'!$F$11*$K360)-(IF(('01_Supuestos'!G31*$I360)&gt;0,'01_Supuestos'!$F$15,0)))-($J360*'01_Supuestos'!G33)))*'01_Supuestos'!$F$16)</f>
        <v/>
      </c>
      <c r="Y360" s="109">
        <f>((('01_Supuestos'!H31*$I360)*'01_Supuestos'!$F$11*($H360-'01_Supuestos'!$F$9))-((('01_Supuestos'!H31*$I360)*'01_Supuestos'!$F$11*($H360-'01_Supuestos'!$F$9))*'01_Supuestos'!$F$12)-(('01_Supuestos'!H31*$I360)*'01_Supuestos'!$F$11*$K360)-(IF(('01_Supuestos'!H31*$I360)&gt;0,'01_Supuestos'!$F$15,0)))-((('01_Supuestos'!H31*$I360)*'01_Supuestos'!$F$11*($H360-'01_Supuestos'!$F$9))*'01_Supuestos'!$F$18)-($J360*'01_Supuestos'!H32)-(IF('01_Supuestos'!H30=MAX('01_Supuestos'!$C$30:$M$30),'01_Supuestos'!$F$19,0))-(MAX(0,(((('01_Supuestos'!H31*$I360)*'01_Supuestos'!$F$11*($H360-'01_Supuestos'!$F$9))-((('01_Supuestos'!H31*$I360)*'01_Supuestos'!$F$11*($H360-'01_Supuestos'!$F$9))*'01_Supuestos'!$F$12)-(('01_Supuestos'!H31*$I360)*'01_Supuestos'!$F$11*$K360)-(IF(('01_Supuestos'!H31*$I360)&gt;0,'01_Supuestos'!$F$15,0)))-($J360*'01_Supuestos'!H33)))*'01_Supuestos'!$F$16)</f>
        <v/>
      </c>
      <c r="Z360" s="109">
        <f>((('01_Supuestos'!I31*$I360)*'01_Supuestos'!$F$11*($H360-'01_Supuestos'!$F$9))-((('01_Supuestos'!I31*$I360)*'01_Supuestos'!$F$11*($H360-'01_Supuestos'!$F$9))*'01_Supuestos'!$F$12)-(('01_Supuestos'!I31*$I360)*'01_Supuestos'!$F$11*$K360)-(IF(('01_Supuestos'!I31*$I360)&gt;0,'01_Supuestos'!$F$15,0)))-((('01_Supuestos'!I31*$I360)*'01_Supuestos'!$F$11*($H360-'01_Supuestos'!$F$9))*'01_Supuestos'!$F$18)-($J360*'01_Supuestos'!I32)-(IF('01_Supuestos'!I30=MAX('01_Supuestos'!$C$30:$M$30),'01_Supuestos'!$F$19,0))-(MAX(0,(((('01_Supuestos'!I31*$I360)*'01_Supuestos'!$F$11*($H360-'01_Supuestos'!$F$9))-((('01_Supuestos'!I31*$I360)*'01_Supuestos'!$F$11*($H360-'01_Supuestos'!$F$9))*'01_Supuestos'!$F$12)-(('01_Supuestos'!I31*$I360)*'01_Supuestos'!$F$11*$K360)-(IF(('01_Supuestos'!I31*$I360)&gt;0,'01_Supuestos'!$F$15,0)))-($J360*'01_Supuestos'!I33)))*'01_Supuestos'!$F$16)</f>
        <v/>
      </c>
      <c r="AA360" s="109">
        <f>((('01_Supuestos'!J31*$I360)*'01_Supuestos'!$F$11*($H360-'01_Supuestos'!$F$9))-((('01_Supuestos'!J31*$I360)*'01_Supuestos'!$F$11*($H360-'01_Supuestos'!$F$9))*'01_Supuestos'!$F$12)-(('01_Supuestos'!J31*$I360)*'01_Supuestos'!$F$11*$K360)-(IF(('01_Supuestos'!J31*$I360)&gt;0,'01_Supuestos'!$F$15,0)))-((('01_Supuestos'!J31*$I360)*'01_Supuestos'!$F$11*($H360-'01_Supuestos'!$F$9))*'01_Supuestos'!$F$18)-($J360*'01_Supuestos'!J32)-(IF('01_Supuestos'!J30=MAX('01_Supuestos'!$C$30:$M$30),'01_Supuestos'!$F$19,0))-(MAX(0,(((('01_Supuestos'!J31*$I360)*'01_Supuestos'!$F$11*($H360-'01_Supuestos'!$F$9))-((('01_Supuestos'!J31*$I360)*'01_Supuestos'!$F$11*($H360-'01_Supuestos'!$F$9))*'01_Supuestos'!$F$12)-(('01_Supuestos'!J31*$I360)*'01_Supuestos'!$F$11*$K360)-(IF(('01_Supuestos'!J31*$I360)&gt;0,'01_Supuestos'!$F$15,0)))-($J360*'01_Supuestos'!J33)))*'01_Supuestos'!$F$16)</f>
        <v/>
      </c>
      <c r="AB360" s="109">
        <f>((('01_Supuestos'!K31*$I360)*'01_Supuestos'!$F$11*($H360-'01_Supuestos'!$F$9))-((('01_Supuestos'!K31*$I360)*'01_Supuestos'!$F$11*($H360-'01_Supuestos'!$F$9))*'01_Supuestos'!$F$12)-(('01_Supuestos'!K31*$I360)*'01_Supuestos'!$F$11*$K360)-(IF(('01_Supuestos'!K31*$I360)&gt;0,'01_Supuestos'!$F$15,0)))-((('01_Supuestos'!K31*$I360)*'01_Supuestos'!$F$11*($H360-'01_Supuestos'!$F$9))*'01_Supuestos'!$F$18)-($J360*'01_Supuestos'!K32)-(IF('01_Supuestos'!K30=MAX('01_Supuestos'!$C$30:$M$30),'01_Supuestos'!$F$19,0))-(MAX(0,(((('01_Supuestos'!K31*$I360)*'01_Supuestos'!$F$11*($H360-'01_Supuestos'!$F$9))-((('01_Supuestos'!K31*$I360)*'01_Supuestos'!$F$11*($H360-'01_Supuestos'!$F$9))*'01_Supuestos'!$F$12)-(('01_Supuestos'!K31*$I360)*'01_Supuestos'!$F$11*$K360)-(IF(('01_Supuestos'!K31*$I360)&gt;0,'01_Supuestos'!$F$15,0)))-($J360*'01_Supuestos'!K33)))*'01_Supuestos'!$F$16)</f>
        <v/>
      </c>
      <c r="AC360" s="109">
        <f>((('01_Supuestos'!L31*$I360)*'01_Supuestos'!$F$11*($H360-'01_Supuestos'!$F$9))-((('01_Supuestos'!L31*$I360)*'01_Supuestos'!$F$11*($H360-'01_Supuestos'!$F$9))*'01_Supuestos'!$F$12)-(('01_Supuestos'!L31*$I360)*'01_Supuestos'!$F$11*$K360)-(IF(('01_Supuestos'!L31*$I360)&gt;0,'01_Supuestos'!$F$15,0)))-((('01_Supuestos'!L31*$I360)*'01_Supuestos'!$F$11*($H360-'01_Supuestos'!$F$9))*'01_Supuestos'!$F$18)-($J360*'01_Supuestos'!L32)-(IF('01_Supuestos'!L30=MAX('01_Supuestos'!$C$30:$M$30),'01_Supuestos'!$F$19,0))-(MAX(0,(((('01_Supuestos'!L31*$I360)*'01_Supuestos'!$F$11*($H360-'01_Supuestos'!$F$9))-((('01_Supuestos'!L31*$I360)*'01_Supuestos'!$F$11*($H360-'01_Supuestos'!$F$9))*'01_Supuestos'!$F$12)-(('01_Supuestos'!L31*$I360)*'01_Supuestos'!$F$11*$K360)-(IF(('01_Supuestos'!L31*$I360)&gt;0,'01_Supuestos'!$F$15,0)))-($J360*'01_Supuestos'!L33)))*'01_Supuestos'!$F$16)</f>
        <v/>
      </c>
      <c r="AD360" s="109">
        <f>((('01_Supuestos'!M31*$I360)*'01_Supuestos'!$F$11*($H360-'01_Supuestos'!$F$9))-((('01_Supuestos'!M31*$I360)*'01_Supuestos'!$F$11*($H360-'01_Supuestos'!$F$9))*'01_Supuestos'!$F$12)-(('01_Supuestos'!M31*$I360)*'01_Supuestos'!$F$11*$K360)-(IF(('01_Supuestos'!M31*$I360)&gt;0,'01_Supuestos'!$F$15,0)))-((('01_Supuestos'!M31*$I360)*'01_Supuestos'!$F$11*($H360-'01_Supuestos'!$F$9))*'01_Supuestos'!$F$18)-($J360*'01_Supuestos'!M32)-(IF('01_Supuestos'!M30=MAX('01_Supuestos'!$C$30:$M$30),'01_Supuestos'!$F$19,0))-(MAX(0,(((('01_Supuestos'!M31*$I360)*'01_Supuestos'!$F$11*($H360-'01_Supuestos'!$F$9))-((('01_Supuestos'!M31*$I360)*'01_Supuestos'!$F$11*($H360-'01_Supuestos'!$F$9))*'01_Supuestos'!$F$12)-(('01_Supuestos'!M31*$I360)*'01_Supuestos'!$F$11*$K360)-(IF(('01_Supuestos'!M31*$I360)&gt;0,'01_Supuestos'!$F$15,0)))-($J360*'01_Supuestos'!M33)))*'01_Supuestos'!$F$16)</f>
        <v/>
      </c>
      <c r="AE360" s="109">
        <f>0</f>
        <v/>
      </c>
      <c r="AF360" s="109">
        <f>IF(S360&gt;R360,"Appraisal+Decision",IF(S360&lt;R360,"Develop Now","Indiferente"))</f>
        <v/>
      </c>
    </row>
    <row r="361">
      <c r="A361" t="n">
        <v>331</v>
      </c>
      <c r="B361" s="53">
        <f>RAND()</f>
        <v/>
      </c>
      <c r="C361" s="53">
        <f>RAND()</f>
        <v/>
      </c>
      <c r="D361" s="53">
        <f>RAND()</f>
        <v/>
      </c>
      <c r="E361" s="53">
        <f>RAND()</f>
        <v/>
      </c>
      <c r="F361" s="53">
        <f>RAND()</f>
        <v/>
      </c>
      <c r="G361" s="53">
        <f>RAND()</f>
        <v/>
      </c>
      <c r="H361" s="109">
        <f>IF(B361&lt;($B$11-$B$10)/($B$12-$B$10), $B$10+SQRT(B361*($B$11-$B$10)*($B$12-$B$10)), $B$12-SQRT((1-B361)*($B$12-$B$11)*($B$12-$B$10)))</f>
        <v/>
      </c>
      <c r="I361" s="53">
        <f>MAX(0.1,NORMINV(C361,$B$13,$B$14))</f>
        <v/>
      </c>
      <c r="J361" s="109">
        <f>'01_Supuestos'!$F$13*MAX(0.65,NORMINV(D361,1,$B$15))</f>
        <v/>
      </c>
      <c r="K361" s="109">
        <f>'01_Supuestos'!$F$14*MAX(0.6,NORMINV(E361,1,$B$16))</f>
        <v/>
      </c>
      <c r="L361" s="109">
        <f>--(F361&lt;=$B$5)</f>
        <v/>
      </c>
      <c r="M361" s="109">
        <f>IF(L361=1, IF(G361&lt;=$B$6, "+", "-"), IF(G361&lt;=(1-$B$7), "+", "-"))</f>
        <v/>
      </c>
      <c r="N361" s="110">
        <f>IF(M361="+",'05_Bayes_Arbol'!$B$16,'05_Bayes_Arbol'!$B$17)</f>
        <v/>
      </c>
      <c r="O361" s="109">
        <f>SUMPRODUCT(T361:AD361,'01_Supuestos'!$C$34:$M$34)</f>
        <v/>
      </c>
      <c r="P361" s="109">
        <f>N361*O361 + (1-N361)*$B$9</f>
        <v/>
      </c>
      <c r="Q361" s="109">
        <f>--(P361&gt;0)</f>
        <v/>
      </c>
      <c r="R361" s="109">
        <f>IF(L361=1,O361,$B$9)</f>
        <v/>
      </c>
      <c r="S361" s="109">
        <f>-$B$8 + IF(Q361=1, IF(L361=1,O361,$B$9), 0)</f>
        <v/>
      </c>
      <c r="T361" s="109">
        <f>((('01_Supuestos'!C31*$I361)*'01_Supuestos'!$F$11*($H361-'01_Supuestos'!$F$9))-((('01_Supuestos'!C31*$I361)*'01_Supuestos'!$F$11*($H361-'01_Supuestos'!$F$9))*'01_Supuestos'!$F$12)-(('01_Supuestos'!C31*$I361)*'01_Supuestos'!$F$11*$K361)-(IF(('01_Supuestos'!C31*$I361)&gt;0,'01_Supuestos'!$F$15,0)))-((('01_Supuestos'!C31*$I361)*'01_Supuestos'!$F$11*($H361-'01_Supuestos'!$F$9))*'01_Supuestos'!$F$18)-($J361*'01_Supuestos'!C32)-(IF('01_Supuestos'!C30=MAX('01_Supuestos'!$C$30:$M$30),'01_Supuestos'!$F$19,0))-(MAX(0,(((('01_Supuestos'!C31*$I361)*'01_Supuestos'!$F$11*($H361-'01_Supuestos'!$F$9))-((('01_Supuestos'!C31*$I361)*'01_Supuestos'!$F$11*($H361-'01_Supuestos'!$F$9))*'01_Supuestos'!$F$12)-(('01_Supuestos'!C31*$I361)*'01_Supuestos'!$F$11*$K361)-(IF(('01_Supuestos'!C31*$I361)&gt;0,'01_Supuestos'!$F$15,0)))-($J361*'01_Supuestos'!C33)))*'01_Supuestos'!$F$16)</f>
        <v/>
      </c>
      <c r="U361" s="109">
        <f>((('01_Supuestos'!D31*$I361)*'01_Supuestos'!$F$11*($H361-'01_Supuestos'!$F$9))-((('01_Supuestos'!D31*$I361)*'01_Supuestos'!$F$11*($H361-'01_Supuestos'!$F$9))*'01_Supuestos'!$F$12)-(('01_Supuestos'!D31*$I361)*'01_Supuestos'!$F$11*$K361)-(IF(('01_Supuestos'!D31*$I361)&gt;0,'01_Supuestos'!$F$15,0)))-((('01_Supuestos'!D31*$I361)*'01_Supuestos'!$F$11*($H361-'01_Supuestos'!$F$9))*'01_Supuestos'!$F$18)-($J361*'01_Supuestos'!D32)-(IF('01_Supuestos'!D30=MAX('01_Supuestos'!$C$30:$M$30),'01_Supuestos'!$F$19,0))-(MAX(0,(((('01_Supuestos'!D31*$I361)*'01_Supuestos'!$F$11*($H361-'01_Supuestos'!$F$9))-((('01_Supuestos'!D31*$I361)*'01_Supuestos'!$F$11*($H361-'01_Supuestos'!$F$9))*'01_Supuestos'!$F$12)-(('01_Supuestos'!D31*$I361)*'01_Supuestos'!$F$11*$K361)-(IF(('01_Supuestos'!D31*$I361)&gt;0,'01_Supuestos'!$F$15,0)))-($J361*'01_Supuestos'!D33)))*'01_Supuestos'!$F$16)</f>
        <v/>
      </c>
      <c r="V361" s="109">
        <f>((('01_Supuestos'!E31*$I361)*'01_Supuestos'!$F$11*($H361-'01_Supuestos'!$F$9))-((('01_Supuestos'!E31*$I361)*'01_Supuestos'!$F$11*($H361-'01_Supuestos'!$F$9))*'01_Supuestos'!$F$12)-(('01_Supuestos'!E31*$I361)*'01_Supuestos'!$F$11*$K361)-(IF(('01_Supuestos'!E31*$I361)&gt;0,'01_Supuestos'!$F$15,0)))-((('01_Supuestos'!E31*$I361)*'01_Supuestos'!$F$11*($H361-'01_Supuestos'!$F$9))*'01_Supuestos'!$F$18)-($J361*'01_Supuestos'!E32)-(IF('01_Supuestos'!E30=MAX('01_Supuestos'!$C$30:$M$30),'01_Supuestos'!$F$19,0))-(MAX(0,(((('01_Supuestos'!E31*$I361)*'01_Supuestos'!$F$11*($H361-'01_Supuestos'!$F$9))-((('01_Supuestos'!E31*$I361)*'01_Supuestos'!$F$11*($H361-'01_Supuestos'!$F$9))*'01_Supuestos'!$F$12)-(('01_Supuestos'!E31*$I361)*'01_Supuestos'!$F$11*$K361)-(IF(('01_Supuestos'!E31*$I361)&gt;0,'01_Supuestos'!$F$15,0)))-($J361*'01_Supuestos'!E33)))*'01_Supuestos'!$F$16)</f>
        <v/>
      </c>
      <c r="W361" s="109">
        <f>((('01_Supuestos'!F31*$I361)*'01_Supuestos'!$F$11*($H361-'01_Supuestos'!$F$9))-((('01_Supuestos'!F31*$I361)*'01_Supuestos'!$F$11*($H361-'01_Supuestos'!$F$9))*'01_Supuestos'!$F$12)-(('01_Supuestos'!F31*$I361)*'01_Supuestos'!$F$11*$K361)-(IF(('01_Supuestos'!F31*$I361)&gt;0,'01_Supuestos'!$F$15,0)))-((('01_Supuestos'!F31*$I361)*'01_Supuestos'!$F$11*($H361-'01_Supuestos'!$F$9))*'01_Supuestos'!$F$18)-($J361*'01_Supuestos'!F32)-(IF('01_Supuestos'!F30=MAX('01_Supuestos'!$C$30:$M$30),'01_Supuestos'!$F$19,0))-(MAX(0,(((('01_Supuestos'!F31*$I361)*'01_Supuestos'!$F$11*($H361-'01_Supuestos'!$F$9))-((('01_Supuestos'!F31*$I361)*'01_Supuestos'!$F$11*($H361-'01_Supuestos'!$F$9))*'01_Supuestos'!$F$12)-(('01_Supuestos'!F31*$I361)*'01_Supuestos'!$F$11*$K361)-(IF(('01_Supuestos'!F31*$I361)&gt;0,'01_Supuestos'!$F$15,0)))-($J361*'01_Supuestos'!F33)))*'01_Supuestos'!$F$16)</f>
        <v/>
      </c>
      <c r="X361" s="109">
        <f>((('01_Supuestos'!G31*$I361)*'01_Supuestos'!$F$11*($H361-'01_Supuestos'!$F$9))-((('01_Supuestos'!G31*$I361)*'01_Supuestos'!$F$11*($H361-'01_Supuestos'!$F$9))*'01_Supuestos'!$F$12)-(('01_Supuestos'!G31*$I361)*'01_Supuestos'!$F$11*$K361)-(IF(('01_Supuestos'!G31*$I361)&gt;0,'01_Supuestos'!$F$15,0)))-((('01_Supuestos'!G31*$I361)*'01_Supuestos'!$F$11*($H361-'01_Supuestos'!$F$9))*'01_Supuestos'!$F$18)-($J361*'01_Supuestos'!G32)-(IF('01_Supuestos'!G30=MAX('01_Supuestos'!$C$30:$M$30),'01_Supuestos'!$F$19,0))-(MAX(0,(((('01_Supuestos'!G31*$I361)*'01_Supuestos'!$F$11*($H361-'01_Supuestos'!$F$9))-((('01_Supuestos'!G31*$I361)*'01_Supuestos'!$F$11*($H361-'01_Supuestos'!$F$9))*'01_Supuestos'!$F$12)-(('01_Supuestos'!G31*$I361)*'01_Supuestos'!$F$11*$K361)-(IF(('01_Supuestos'!G31*$I361)&gt;0,'01_Supuestos'!$F$15,0)))-($J361*'01_Supuestos'!G33)))*'01_Supuestos'!$F$16)</f>
        <v/>
      </c>
      <c r="Y361" s="109">
        <f>((('01_Supuestos'!H31*$I361)*'01_Supuestos'!$F$11*($H361-'01_Supuestos'!$F$9))-((('01_Supuestos'!H31*$I361)*'01_Supuestos'!$F$11*($H361-'01_Supuestos'!$F$9))*'01_Supuestos'!$F$12)-(('01_Supuestos'!H31*$I361)*'01_Supuestos'!$F$11*$K361)-(IF(('01_Supuestos'!H31*$I361)&gt;0,'01_Supuestos'!$F$15,0)))-((('01_Supuestos'!H31*$I361)*'01_Supuestos'!$F$11*($H361-'01_Supuestos'!$F$9))*'01_Supuestos'!$F$18)-($J361*'01_Supuestos'!H32)-(IF('01_Supuestos'!H30=MAX('01_Supuestos'!$C$30:$M$30),'01_Supuestos'!$F$19,0))-(MAX(0,(((('01_Supuestos'!H31*$I361)*'01_Supuestos'!$F$11*($H361-'01_Supuestos'!$F$9))-((('01_Supuestos'!H31*$I361)*'01_Supuestos'!$F$11*($H361-'01_Supuestos'!$F$9))*'01_Supuestos'!$F$12)-(('01_Supuestos'!H31*$I361)*'01_Supuestos'!$F$11*$K361)-(IF(('01_Supuestos'!H31*$I361)&gt;0,'01_Supuestos'!$F$15,0)))-($J361*'01_Supuestos'!H33)))*'01_Supuestos'!$F$16)</f>
        <v/>
      </c>
      <c r="Z361" s="109">
        <f>((('01_Supuestos'!I31*$I361)*'01_Supuestos'!$F$11*($H361-'01_Supuestos'!$F$9))-((('01_Supuestos'!I31*$I361)*'01_Supuestos'!$F$11*($H361-'01_Supuestos'!$F$9))*'01_Supuestos'!$F$12)-(('01_Supuestos'!I31*$I361)*'01_Supuestos'!$F$11*$K361)-(IF(('01_Supuestos'!I31*$I361)&gt;0,'01_Supuestos'!$F$15,0)))-((('01_Supuestos'!I31*$I361)*'01_Supuestos'!$F$11*($H361-'01_Supuestos'!$F$9))*'01_Supuestos'!$F$18)-($J361*'01_Supuestos'!I32)-(IF('01_Supuestos'!I30=MAX('01_Supuestos'!$C$30:$M$30),'01_Supuestos'!$F$19,0))-(MAX(0,(((('01_Supuestos'!I31*$I361)*'01_Supuestos'!$F$11*($H361-'01_Supuestos'!$F$9))-((('01_Supuestos'!I31*$I361)*'01_Supuestos'!$F$11*($H361-'01_Supuestos'!$F$9))*'01_Supuestos'!$F$12)-(('01_Supuestos'!I31*$I361)*'01_Supuestos'!$F$11*$K361)-(IF(('01_Supuestos'!I31*$I361)&gt;0,'01_Supuestos'!$F$15,0)))-($J361*'01_Supuestos'!I33)))*'01_Supuestos'!$F$16)</f>
        <v/>
      </c>
      <c r="AA361" s="109">
        <f>((('01_Supuestos'!J31*$I361)*'01_Supuestos'!$F$11*($H361-'01_Supuestos'!$F$9))-((('01_Supuestos'!J31*$I361)*'01_Supuestos'!$F$11*($H361-'01_Supuestos'!$F$9))*'01_Supuestos'!$F$12)-(('01_Supuestos'!J31*$I361)*'01_Supuestos'!$F$11*$K361)-(IF(('01_Supuestos'!J31*$I361)&gt;0,'01_Supuestos'!$F$15,0)))-((('01_Supuestos'!J31*$I361)*'01_Supuestos'!$F$11*($H361-'01_Supuestos'!$F$9))*'01_Supuestos'!$F$18)-($J361*'01_Supuestos'!J32)-(IF('01_Supuestos'!J30=MAX('01_Supuestos'!$C$30:$M$30),'01_Supuestos'!$F$19,0))-(MAX(0,(((('01_Supuestos'!J31*$I361)*'01_Supuestos'!$F$11*($H361-'01_Supuestos'!$F$9))-((('01_Supuestos'!J31*$I361)*'01_Supuestos'!$F$11*($H361-'01_Supuestos'!$F$9))*'01_Supuestos'!$F$12)-(('01_Supuestos'!J31*$I361)*'01_Supuestos'!$F$11*$K361)-(IF(('01_Supuestos'!J31*$I361)&gt;0,'01_Supuestos'!$F$15,0)))-($J361*'01_Supuestos'!J33)))*'01_Supuestos'!$F$16)</f>
        <v/>
      </c>
      <c r="AB361" s="109">
        <f>((('01_Supuestos'!K31*$I361)*'01_Supuestos'!$F$11*($H361-'01_Supuestos'!$F$9))-((('01_Supuestos'!K31*$I361)*'01_Supuestos'!$F$11*($H361-'01_Supuestos'!$F$9))*'01_Supuestos'!$F$12)-(('01_Supuestos'!K31*$I361)*'01_Supuestos'!$F$11*$K361)-(IF(('01_Supuestos'!K31*$I361)&gt;0,'01_Supuestos'!$F$15,0)))-((('01_Supuestos'!K31*$I361)*'01_Supuestos'!$F$11*($H361-'01_Supuestos'!$F$9))*'01_Supuestos'!$F$18)-($J361*'01_Supuestos'!K32)-(IF('01_Supuestos'!K30=MAX('01_Supuestos'!$C$30:$M$30),'01_Supuestos'!$F$19,0))-(MAX(0,(((('01_Supuestos'!K31*$I361)*'01_Supuestos'!$F$11*($H361-'01_Supuestos'!$F$9))-((('01_Supuestos'!K31*$I361)*'01_Supuestos'!$F$11*($H361-'01_Supuestos'!$F$9))*'01_Supuestos'!$F$12)-(('01_Supuestos'!K31*$I361)*'01_Supuestos'!$F$11*$K361)-(IF(('01_Supuestos'!K31*$I361)&gt;0,'01_Supuestos'!$F$15,0)))-($J361*'01_Supuestos'!K33)))*'01_Supuestos'!$F$16)</f>
        <v/>
      </c>
      <c r="AC361" s="109">
        <f>((('01_Supuestos'!L31*$I361)*'01_Supuestos'!$F$11*($H361-'01_Supuestos'!$F$9))-((('01_Supuestos'!L31*$I361)*'01_Supuestos'!$F$11*($H361-'01_Supuestos'!$F$9))*'01_Supuestos'!$F$12)-(('01_Supuestos'!L31*$I361)*'01_Supuestos'!$F$11*$K361)-(IF(('01_Supuestos'!L31*$I361)&gt;0,'01_Supuestos'!$F$15,0)))-((('01_Supuestos'!L31*$I361)*'01_Supuestos'!$F$11*($H361-'01_Supuestos'!$F$9))*'01_Supuestos'!$F$18)-($J361*'01_Supuestos'!L32)-(IF('01_Supuestos'!L30=MAX('01_Supuestos'!$C$30:$M$30),'01_Supuestos'!$F$19,0))-(MAX(0,(((('01_Supuestos'!L31*$I361)*'01_Supuestos'!$F$11*($H361-'01_Supuestos'!$F$9))-((('01_Supuestos'!L31*$I361)*'01_Supuestos'!$F$11*($H361-'01_Supuestos'!$F$9))*'01_Supuestos'!$F$12)-(('01_Supuestos'!L31*$I361)*'01_Supuestos'!$F$11*$K361)-(IF(('01_Supuestos'!L31*$I361)&gt;0,'01_Supuestos'!$F$15,0)))-($J361*'01_Supuestos'!L33)))*'01_Supuestos'!$F$16)</f>
        <v/>
      </c>
      <c r="AD361" s="109">
        <f>((('01_Supuestos'!M31*$I361)*'01_Supuestos'!$F$11*($H361-'01_Supuestos'!$F$9))-((('01_Supuestos'!M31*$I361)*'01_Supuestos'!$F$11*($H361-'01_Supuestos'!$F$9))*'01_Supuestos'!$F$12)-(('01_Supuestos'!M31*$I361)*'01_Supuestos'!$F$11*$K361)-(IF(('01_Supuestos'!M31*$I361)&gt;0,'01_Supuestos'!$F$15,0)))-((('01_Supuestos'!M31*$I361)*'01_Supuestos'!$F$11*($H361-'01_Supuestos'!$F$9))*'01_Supuestos'!$F$18)-($J361*'01_Supuestos'!M32)-(IF('01_Supuestos'!M30=MAX('01_Supuestos'!$C$30:$M$30),'01_Supuestos'!$F$19,0))-(MAX(0,(((('01_Supuestos'!M31*$I361)*'01_Supuestos'!$F$11*($H361-'01_Supuestos'!$F$9))-((('01_Supuestos'!M31*$I361)*'01_Supuestos'!$F$11*($H361-'01_Supuestos'!$F$9))*'01_Supuestos'!$F$12)-(('01_Supuestos'!M31*$I361)*'01_Supuestos'!$F$11*$K361)-(IF(('01_Supuestos'!M31*$I361)&gt;0,'01_Supuestos'!$F$15,0)))-($J361*'01_Supuestos'!M33)))*'01_Supuestos'!$F$16)</f>
        <v/>
      </c>
      <c r="AE361" s="109">
        <f>0</f>
        <v/>
      </c>
      <c r="AF361" s="109">
        <f>IF(S361&gt;R361,"Appraisal+Decision",IF(S361&lt;R361,"Develop Now","Indiferente"))</f>
        <v/>
      </c>
    </row>
    <row r="362">
      <c r="A362" t="n">
        <v>332</v>
      </c>
      <c r="B362" s="53">
        <f>RAND()</f>
        <v/>
      </c>
      <c r="C362" s="53">
        <f>RAND()</f>
        <v/>
      </c>
      <c r="D362" s="53">
        <f>RAND()</f>
        <v/>
      </c>
      <c r="E362" s="53">
        <f>RAND()</f>
        <v/>
      </c>
      <c r="F362" s="53">
        <f>RAND()</f>
        <v/>
      </c>
      <c r="G362" s="53">
        <f>RAND()</f>
        <v/>
      </c>
      <c r="H362" s="109">
        <f>IF(B362&lt;($B$11-$B$10)/($B$12-$B$10), $B$10+SQRT(B362*($B$11-$B$10)*($B$12-$B$10)), $B$12-SQRT((1-B362)*($B$12-$B$11)*($B$12-$B$10)))</f>
        <v/>
      </c>
      <c r="I362" s="53">
        <f>MAX(0.1,NORMINV(C362,$B$13,$B$14))</f>
        <v/>
      </c>
      <c r="J362" s="109">
        <f>'01_Supuestos'!$F$13*MAX(0.65,NORMINV(D362,1,$B$15))</f>
        <v/>
      </c>
      <c r="K362" s="109">
        <f>'01_Supuestos'!$F$14*MAX(0.6,NORMINV(E362,1,$B$16))</f>
        <v/>
      </c>
      <c r="L362" s="109">
        <f>--(F362&lt;=$B$5)</f>
        <v/>
      </c>
      <c r="M362" s="109">
        <f>IF(L362=1, IF(G362&lt;=$B$6, "+", "-"), IF(G362&lt;=(1-$B$7), "+", "-"))</f>
        <v/>
      </c>
      <c r="N362" s="110">
        <f>IF(M362="+",'05_Bayes_Arbol'!$B$16,'05_Bayes_Arbol'!$B$17)</f>
        <v/>
      </c>
      <c r="O362" s="109">
        <f>SUMPRODUCT(T362:AD362,'01_Supuestos'!$C$34:$M$34)</f>
        <v/>
      </c>
      <c r="P362" s="109">
        <f>N362*O362 + (1-N362)*$B$9</f>
        <v/>
      </c>
      <c r="Q362" s="109">
        <f>--(P362&gt;0)</f>
        <v/>
      </c>
      <c r="R362" s="109">
        <f>IF(L362=1,O362,$B$9)</f>
        <v/>
      </c>
      <c r="S362" s="109">
        <f>-$B$8 + IF(Q362=1, IF(L362=1,O362,$B$9), 0)</f>
        <v/>
      </c>
      <c r="T362" s="109">
        <f>((('01_Supuestos'!C31*$I362)*'01_Supuestos'!$F$11*($H362-'01_Supuestos'!$F$9))-((('01_Supuestos'!C31*$I362)*'01_Supuestos'!$F$11*($H362-'01_Supuestos'!$F$9))*'01_Supuestos'!$F$12)-(('01_Supuestos'!C31*$I362)*'01_Supuestos'!$F$11*$K362)-(IF(('01_Supuestos'!C31*$I362)&gt;0,'01_Supuestos'!$F$15,0)))-((('01_Supuestos'!C31*$I362)*'01_Supuestos'!$F$11*($H362-'01_Supuestos'!$F$9))*'01_Supuestos'!$F$18)-($J362*'01_Supuestos'!C32)-(IF('01_Supuestos'!C30=MAX('01_Supuestos'!$C$30:$M$30),'01_Supuestos'!$F$19,0))-(MAX(0,(((('01_Supuestos'!C31*$I362)*'01_Supuestos'!$F$11*($H362-'01_Supuestos'!$F$9))-((('01_Supuestos'!C31*$I362)*'01_Supuestos'!$F$11*($H362-'01_Supuestos'!$F$9))*'01_Supuestos'!$F$12)-(('01_Supuestos'!C31*$I362)*'01_Supuestos'!$F$11*$K362)-(IF(('01_Supuestos'!C31*$I362)&gt;0,'01_Supuestos'!$F$15,0)))-($J362*'01_Supuestos'!C33)))*'01_Supuestos'!$F$16)</f>
        <v/>
      </c>
      <c r="U362" s="109">
        <f>((('01_Supuestos'!D31*$I362)*'01_Supuestos'!$F$11*($H362-'01_Supuestos'!$F$9))-((('01_Supuestos'!D31*$I362)*'01_Supuestos'!$F$11*($H362-'01_Supuestos'!$F$9))*'01_Supuestos'!$F$12)-(('01_Supuestos'!D31*$I362)*'01_Supuestos'!$F$11*$K362)-(IF(('01_Supuestos'!D31*$I362)&gt;0,'01_Supuestos'!$F$15,0)))-((('01_Supuestos'!D31*$I362)*'01_Supuestos'!$F$11*($H362-'01_Supuestos'!$F$9))*'01_Supuestos'!$F$18)-($J362*'01_Supuestos'!D32)-(IF('01_Supuestos'!D30=MAX('01_Supuestos'!$C$30:$M$30),'01_Supuestos'!$F$19,0))-(MAX(0,(((('01_Supuestos'!D31*$I362)*'01_Supuestos'!$F$11*($H362-'01_Supuestos'!$F$9))-((('01_Supuestos'!D31*$I362)*'01_Supuestos'!$F$11*($H362-'01_Supuestos'!$F$9))*'01_Supuestos'!$F$12)-(('01_Supuestos'!D31*$I362)*'01_Supuestos'!$F$11*$K362)-(IF(('01_Supuestos'!D31*$I362)&gt;0,'01_Supuestos'!$F$15,0)))-($J362*'01_Supuestos'!D33)))*'01_Supuestos'!$F$16)</f>
        <v/>
      </c>
      <c r="V362" s="109">
        <f>((('01_Supuestos'!E31*$I362)*'01_Supuestos'!$F$11*($H362-'01_Supuestos'!$F$9))-((('01_Supuestos'!E31*$I362)*'01_Supuestos'!$F$11*($H362-'01_Supuestos'!$F$9))*'01_Supuestos'!$F$12)-(('01_Supuestos'!E31*$I362)*'01_Supuestos'!$F$11*$K362)-(IF(('01_Supuestos'!E31*$I362)&gt;0,'01_Supuestos'!$F$15,0)))-((('01_Supuestos'!E31*$I362)*'01_Supuestos'!$F$11*($H362-'01_Supuestos'!$F$9))*'01_Supuestos'!$F$18)-($J362*'01_Supuestos'!E32)-(IF('01_Supuestos'!E30=MAX('01_Supuestos'!$C$30:$M$30),'01_Supuestos'!$F$19,0))-(MAX(0,(((('01_Supuestos'!E31*$I362)*'01_Supuestos'!$F$11*($H362-'01_Supuestos'!$F$9))-((('01_Supuestos'!E31*$I362)*'01_Supuestos'!$F$11*($H362-'01_Supuestos'!$F$9))*'01_Supuestos'!$F$12)-(('01_Supuestos'!E31*$I362)*'01_Supuestos'!$F$11*$K362)-(IF(('01_Supuestos'!E31*$I362)&gt;0,'01_Supuestos'!$F$15,0)))-($J362*'01_Supuestos'!E33)))*'01_Supuestos'!$F$16)</f>
        <v/>
      </c>
      <c r="W362" s="109">
        <f>((('01_Supuestos'!F31*$I362)*'01_Supuestos'!$F$11*($H362-'01_Supuestos'!$F$9))-((('01_Supuestos'!F31*$I362)*'01_Supuestos'!$F$11*($H362-'01_Supuestos'!$F$9))*'01_Supuestos'!$F$12)-(('01_Supuestos'!F31*$I362)*'01_Supuestos'!$F$11*$K362)-(IF(('01_Supuestos'!F31*$I362)&gt;0,'01_Supuestos'!$F$15,0)))-((('01_Supuestos'!F31*$I362)*'01_Supuestos'!$F$11*($H362-'01_Supuestos'!$F$9))*'01_Supuestos'!$F$18)-($J362*'01_Supuestos'!F32)-(IF('01_Supuestos'!F30=MAX('01_Supuestos'!$C$30:$M$30),'01_Supuestos'!$F$19,0))-(MAX(0,(((('01_Supuestos'!F31*$I362)*'01_Supuestos'!$F$11*($H362-'01_Supuestos'!$F$9))-((('01_Supuestos'!F31*$I362)*'01_Supuestos'!$F$11*($H362-'01_Supuestos'!$F$9))*'01_Supuestos'!$F$12)-(('01_Supuestos'!F31*$I362)*'01_Supuestos'!$F$11*$K362)-(IF(('01_Supuestos'!F31*$I362)&gt;0,'01_Supuestos'!$F$15,0)))-($J362*'01_Supuestos'!F33)))*'01_Supuestos'!$F$16)</f>
        <v/>
      </c>
      <c r="X362" s="109">
        <f>((('01_Supuestos'!G31*$I362)*'01_Supuestos'!$F$11*($H362-'01_Supuestos'!$F$9))-((('01_Supuestos'!G31*$I362)*'01_Supuestos'!$F$11*($H362-'01_Supuestos'!$F$9))*'01_Supuestos'!$F$12)-(('01_Supuestos'!G31*$I362)*'01_Supuestos'!$F$11*$K362)-(IF(('01_Supuestos'!G31*$I362)&gt;0,'01_Supuestos'!$F$15,0)))-((('01_Supuestos'!G31*$I362)*'01_Supuestos'!$F$11*($H362-'01_Supuestos'!$F$9))*'01_Supuestos'!$F$18)-($J362*'01_Supuestos'!G32)-(IF('01_Supuestos'!G30=MAX('01_Supuestos'!$C$30:$M$30),'01_Supuestos'!$F$19,0))-(MAX(0,(((('01_Supuestos'!G31*$I362)*'01_Supuestos'!$F$11*($H362-'01_Supuestos'!$F$9))-((('01_Supuestos'!G31*$I362)*'01_Supuestos'!$F$11*($H362-'01_Supuestos'!$F$9))*'01_Supuestos'!$F$12)-(('01_Supuestos'!G31*$I362)*'01_Supuestos'!$F$11*$K362)-(IF(('01_Supuestos'!G31*$I362)&gt;0,'01_Supuestos'!$F$15,0)))-($J362*'01_Supuestos'!G33)))*'01_Supuestos'!$F$16)</f>
        <v/>
      </c>
      <c r="Y362" s="109">
        <f>((('01_Supuestos'!H31*$I362)*'01_Supuestos'!$F$11*($H362-'01_Supuestos'!$F$9))-((('01_Supuestos'!H31*$I362)*'01_Supuestos'!$F$11*($H362-'01_Supuestos'!$F$9))*'01_Supuestos'!$F$12)-(('01_Supuestos'!H31*$I362)*'01_Supuestos'!$F$11*$K362)-(IF(('01_Supuestos'!H31*$I362)&gt;0,'01_Supuestos'!$F$15,0)))-((('01_Supuestos'!H31*$I362)*'01_Supuestos'!$F$11*($H362-'01_Supuestos'!$F$9))*'01_Supuestos'!$F$18)-($J362*'01_Supuestos'!H32)-(IF('01_Supuestos'!H30=MAX('01_Supuestos'!$C$30:$M$30),'01_Supuestos'!$F$19,0))-(MAX(0,(((('01_Supuestos'!H31*$I362)*'01_Supuestos'!$F$11*($H362-'01_Supuestos'!$F$9))-((('01_Supuestos'!H31*$I362)*'01_Supuestos'!$F$11*($H362-'01_Supuestos'!$F$9))*'01_Supuestos'!$F$12)-(('01_Supuestos'!H31*$I362)*'01_Supuestos'!$F$11*$K362)-(IF(('01_Supuestos'!H31*$I362)&gt;0,'01_Supuestos'!$F$15,0)))-($J362*'01_Supuestos'!H33)))*'01_Supuestos'!$F$16)</f>
        <v/>
      </c>
      <c r="Z362" s="109">
        <f>((('01_Supuestos'!I31*$I362)*'01_Supuestos'!$F$11*($H362-'01_Supuestos'!$F$9))-((('01_Supuestos'!I31*$I362)*'01_Supuestos'!$F$11*($H362-'01_Supuestos'!$F$9))*'01_Supuestos'!$F$12)-(('01_Supuestos'!I31*$I362)*'01_Supuestos'!$F$11*$K362)-(IF(('01_Supuestos'!I31*$I362)&gt;0,'01_Supuestos'!$F$15,0)))-((('01_Supuestos'!I31*$I362)*'01_Supuestos'!$F$11*($H362-'01_Supuestos'!$F$9))*'01_Supuestos'!$F$18)-($J362*'01_Supuestos'!I32)-(IF('01_Supuestos'!I30=MAX('01_Supuestos'!$C$30:$M$30),'01_Supuestos'!$F$19,0))-(MAX(0,(((('01_Supuestos'!I31*$I362)*'01_Supuestos'!$F$11*($H362-'01_Supuestos'!$F$9))-((('01_Supuestos'!I31*$I362)*'01_Supuestos'!$F$11*($H362-'01_Supuestos'!$F$9))*'01_Supuestos'!$F$12)-(('01_Supuestos'!I31*$I362)*'01_Supuestos'!$F$11*$K362)-(IF(('01_Supuestos'!I31*$I362)&gt;0,'01_Supuestos'!$F$15,0)))-($J362*'01_Supuestos'!I33)))*'01_Supuestos'!$F$16)</f>
        <v/>
      </c>
      <c r="AA362" s="109">
        <f>((('01_Supuestos'!J31*$I362)*'01_Supuestos'!$F$11*($H362-'01_Supuestos'!$F$9))-((('01_Supuestos'!J31*$I362)*'01_Supuestos'!$F$11*($H362-'01_Supuestos'!$F$9))*'01_Supuestos'!$F$12)-(('01_Supuestos'!J31*$I362)*'01_Supuestos'!$F$11*$K362)-(IF(('01_Supuestos'!J31*$I362)&gt;0,'01_Supuestos'!$F$15,0)))-((('01_Supuestos'!J31*$I362)*'01_Supuestos'!$F$11*($H362-'01_Supuestos'!$F$9))*'01_Supuestos'!$F$18)-($J362*'01_Supuestos'!J32)-(IF('01_Supuestos'!J30=MAX('01_Supuestos'!$C$30:$M$30),'01_Supuestos'!$F$19,0))-(MAX(0,(((('01_Supuestos'!J31*$I362)*'01_Supuestos'!$F$11*($H362-'01_Supuestos'!$F$9))-((('01_Supuestos'!J31*$I362)*'01_Supuestos'!$F$11*($H362-'01_Supuestos'!$F$9))*'01_Supuestos'!$F$12)-(('01_Supuestos'!J31*$I362)*'01_Supuestos'!$F$11*$K362)-(IF(('01_Supuestos'!J31*$I362)&gt;0,'01_Supuestos'!$F$15,0)))-($J362*'01_Supuestos'!J33)))*'01_Supuestos'!$F$16)</f>
        <v/>
      </c>
      <c r="AB362" s="109">
        <f>((('01_Supuestos'!K31*$I362)*'01_Supuestos'!$F$11*($H362-'01_Supuestos'!$F$9))-((('01_Supuestos'!K31*$I362)*'01_Supuestos'!$F$11*($H362-'01_Supuestos'!$F$9))*'01_Supuestos'!$F$12)-(('01_Supuestos'!K31*$I362)*'01_Supuestos'!$F$11*$K362)-(IF(('01_Supuestos'!K31*$I362)&gt;0,'01_Supuestos'!$F$15,0)))-((('01_Supuestos'!K31*$I362)*'01_Supuestos'!$F$11*($H362-'01_Supuestos'!$F$9))*'01_Supuestos'!$F$18)-($J362*'01_Supuestos'!K32)-(IF('01_Supuestos'!K30=MAX('01_Supuestos'!$C$30:$M$30),'01_Supuestos'!$F$19,0))-(MAX(0,(((('01_Supuestos'!K31*$I362)*'01_Supuestos'!$F$11*($H362-'01_Supuestos'!$F$9))-((('01_Supuestos'!K31*$I362)*'01_Supuestos'!$F$11*($H362-'01_Supuestos'!$F$9))*'01_Supuestos'!$F$12)-(('01_Supuestos'!K31*$I362)*'01_Supuestos'!$F$11*$K362)-(IF(('01_Supuestos'!K31*$I362)&gt;0,'01_Supuestos'!$F$15,0)))-($J362*'01_Supuestos'!K33)))*'01_Supuestos'!$F$16)</f>
        <v/>
      </c>
      <c r="AC362" s="109">
        <f>((('01_Supuestos'!L31*$I362)*'01_Supuestos'!$F$11*($H362-'01_Supuestos'!$F$9))-((('01_Supuestos'!L31*$I362)*'01_Supuestos'!$F$11*($H362-'01_Supuestos'!$F$9))*'01_Supuestos'!$F$12)-(('01_Supuestos'!L31*$I362)*'01_Supuestos'!$F$11*$K362)-(IF(('01_Supuestos'!L31*$I362)&gt;0,'01_Supuestos'!$F$15,0)))-((('01_Supuestos'!L31*$I362)*'01_Supuestos'!$F$11*($H362-'01_Supuestos'!$F$9))*'01_Supuestos'!$F$18)-($J362*'01_Supuestos'!L32)-(IF('01_Supuestos'!L30=MAX('01_Supuestos'!$C$30:$M$30),'01_Supuestos'!$F$19,0))-(MAX(0,(((('01_Supuestos'!L31*$I362)*'01_Supuestos'!$F$11*($H362-'01_Supuestos'!$F$9))-((('01_Supuestos'!L31*$I362)*'01_Supuestos'!$F$11*($H362-'01_Supuestos'!$F$9))*'01_Supuestos'!$F$12)-(('01_Supuestos'!L31*$I362)*'01_Supuestos'!$F$11*$K362)-(IF(('01_Supuestos'!L31*$I362)&gt;0,'01_Supuestos'!$F$15,0)))-($J362*'01_Supuestos'!L33)))*'01_Supuestos'!$F$16)</f>
        <v/>
      </c>
      <c r="AD362" s="109">
        <f>((('01_Supuestos'!M31*$I362)*'01_Supuestos'!$F$11*($H362-'01_Supuestos'!$F$9))-((('01_Supuestos'!M31*$I362)*'01_Supuestos'!$F$11*($H362-'01_Supuestos'!$F$9))*'01_Supuestos'!$F$12)-(('01_Supuestos'!M31*$I362)*'01_Supuestos'!$F$11*$K362)-(IF(('01_Supuestos'!M31*$I362)&gt;0,'01_Supuestos'!$F$15,0)))-((('01_Supuestos'!M31*$I362)*'01_Supuestos'!$F$11*($H362-'01_Supuestos'!$F$9))*'01_Supuestos'!$F$18)-($J362*'01_Supuestos'!M32)-(IF('01_Supuestos'!M30=MAX('01_Supuestos'!$C$30:$M$30),'01_Supuestos'!$F$19,0))-(MAX(0,(((('01_Supuestos'!M31*$I362)*'01_Supuestos'!$F$11*($H362-'01_Supuestos'!$F$9))-((('01_Supuestos'!M31*$I362)*'01_Supuestos'!$F$11*($H362-'01_Supuestos'!$F$9))*'01_Supuestos'!$F$12)-(('01_Supuestos'!M31*$I362)*'01_Supuestos'!$F$11*$K362)-(IF(('01_Supuestos'!M31*$I362)&gt;0,'01_Supuestos'!$F$15,0)))-($J362*'01_Supuestos'!M33)))*'01_Supuestos'!$F$16)</f>
        <v/>
      </c>
      <c r="AE362" s="109">
        <f>0</f>
        <v/>
      </c>
      <c r="AF362" s="109">
        <f>IF(S362&gt;R362,"Appraisal+Decision",IF(S362&lt;R362,"Develop Now","Indiferente"))</f>
        <v/>
      </c>
    </row>
    <row r="363">
      <c r="A363" t="n">
        <v>333</v>
      </c>
      <c r="B363" s="53">
        <f>RAND()</f>
        <v/>
      </c>
      <c r="C363" s="53">
        <f>RAND()</f>
        <v/>
      </c>
      <c r="D363" s="53">
        <f>RAND()</f>
        <v/>
      </c>
      <c r="E363" s="53">
        <f>RAND()</f>
        <v/>
      </c>
      <c r="F363" s="53">
        <f>RAND()</f>
        <v/>
      </c>
      <c r="G363" s="53">
        <f>RAND()</f>
        <v/>
      </c>
      <c r="H363" s="109">
        <f>IF(B363&lt;($B$11-$B$10)/($B$12-$B$10), $B$10+SQRT(B363*($B$11-$B$10)*($B$12-$B$10)), $B$12-SQRT((1-B363)*($B$12-$B$11)*($B$12-$B$10)))</f>
        <v/>
      </c>
      <c r="I363" s="53">
        <f>MAX(0.1,NORMINV(C363,$B$13,$B$14))</f>
        <v/>
      </c>
      <c r="J363" s="109">
        <f>'01_Supuestos'!$F$13*MAX(0.65,NORMINV(D363,1,$B$15))</f>
        <v/>
      </c>
      <c r="K363" s="109">
        <f>'01_Supuestos'!$F$14*MAX(0.6,NORMINV(E363,1,$B$16))</f>
        <v/>
      </c>
      <c r="L363" s="109">
        <f>--(F363&lt;=$B$5)</f>
        <v/>
      </c>
      <c r="M363" s="109">
        <f>IF(L363=1, IF(G363&lt;=$B$6, "+", "-"), IF(G363&lt;=(1-$B$7), "+", "-"))</f>
        <v/>
      </c>
      <c r="N363" s="110">
        <f>IF(M363="+",'05_Bayes_Arbol'!$B$16,'05_Bayes_Arbol'!$B$17)</f>
        <v/>
      </c>
      <c r="O363" s="109">
        <f>SUMPRODUCT(T363:AD363,'01_Supuestos'!$C$34:$M$34)</f>
        <v/>
      </c>
      <c r="P363" s="109">
        <f>N363*O363 + (1-N363)*$B$9</f>
        <v/>
      </c>
      <c r="Q363" s="109">
        <f>--(P363&gt;0)</f>
        <v/>
      </c>
      <c r="R363" s="109">
        <f>IF(L363=1,O363,$B$9)</f>
        <v/>
      </c>
      <c r="S363" s="109">
        <f>-$B$8 + IF(Q363=1, IF(L363=1,O363,$B$9), 0)</f>
        <v/>
      </c>
      <c r="T363" s="109">
        <f>((('01_Supuestos'!C31*$I363)*'01_Supuestos'!$F$11*($H363-'01_Supuestos'!$F$9))-((('01_Supuestos'!C31*$I363)*'01_Supuestos'!$F$11*($H363-'01_Supuestos'!$F$9))*'01_Supuestos'!$F$12)-(('01_Supuestos'!C31*$I363)*'01_Supuestos'!$F$11*$K363)-(IF(('01_Supuestos'!C31*$I363)&gt;0,'01_Supuestos'!$F$15,0)))-((('01_Supuestos'!C31*$I363)*'01_Supuestos'!$F$11*($H363-'01_Supuestos'!$F$9))*'01_Supuestos'!$F$18)-($J363*'01_Supuestos'!C32)-(IF('01_Supuestos'!C30=MAX('01_Supuestos'!$C$30:$M$30),'01_Supuestos'!$F$19,0))-(MAX(0,(((('01_Supuestos'!C31*$I363)*'01_Supuestos'!$F$11*($H363-'01_Supuestos'!$F$9))-((('01_Supuestos'!C31*$I363)*'01_Supuestos'!$F$11*($H363-'01_Supuestos'!$F$9))*'01_Supuestos'!$F$12)-(('01_Supuestos'!C31*$I363)*'01_Supuestos'!$F$11*$K363)-(IF(('01_Supuestos'!C31*$I363)&gt;0,'01_Supuestos'!$F$15,0)))-($J363*'01_Supuestos'!C33)))*'01_Supuestos'!$F$16)</f>
        <v/>
      </c>
      <c r="U363" s="109">
        <f>((('01_Supuestos'!D31*$I363)*'01_Supuestos'!$F$11*($H363-'01_Supuestos'!$F$9))-((('01_Supuestos'!D31*$I363)*'01_Supuestos'!$F$11*($H363-'01_Supuestos'!$F$9))*'01_Supuestos'!$F$12)-(('01_Supuestos'!D31*$I363)*'01_Supuestos'!$F$11*$K363)-(IF(('01_Supuestos'!D31*$I363)&gt;0,'01_Supuestos'!$F$15,0)))-((('01_Supuestos'!D31*$I363)*'01_Supuestos'!$F$11*($H363-'01_Supuestos'!$F$9))*'01_Supuestos'!$F$18)-($J363*'01_Supuestos'!D32)-(IF('01_Supuestos'!D30=MAX('01_Supuestos'!$C$30:$M$30),'01_Supuestos'!$F$19,0))-(MAX(0,(((('01_Supuestos'!D31*$I363)*'01_Supuestos'!$F$11*($H363-'01_Supuestos'!$F$9))-((('01_Supuestos'!D31*$I363)*'01_Supuestos'!$F$11*($H363-'01_Supuestos'!$F$9))*'01_Supuestos'!$F$12)-(('01_Supuestos'!D31*$I363)*'01_Supuestos'!$F$11*$K363)-(IF(('01_Supuestos'!D31*$I363)&gt;0,'01_Supuestos'!$F$15,0)))-($J363*'01_Supuestos'!D33)))*'01_Supuestos'!$F$16)</f>
        <v/>
      </c>
      <c r="V363" s="109">
        <f>((('01_Supuestos'!E31*$I363)*'01_Supuestos'!$F$11*($H363-'01_Supuestos'!$F$9))-((('01_Supuestos'!E31*$I363)*'01_Supuestos'!$F$11*($H363-'01_Supuestos'!$F$9))*'01_Supuestos'!$F$12)-(('01_Supuestos'!E31*$I363)*'01_Supuestos'!$F$11*$K363)-(IF(('01_Supuestos'!E31*$I363)&gt;0,'01_Supuestos'!$F$15,0)))-((('01_Supuestos'!E31*$I363)*'01_Supuestos'!$F$11*($H363-'01_Supuestos'!$F$9))*'01_Supuestos'!$F$18)-($J363*'01_Supuestos'!E32)-(IF('01_Supuestos'!E30=MAX('01_Supuestos'!$C$30:$M$30),'01_Supuestos'!$F$19,0))-(MAX(0,(((('01_Supuestos'!E31*$I363)*'01_Supuestos'!$F$11*($H363-'01_Supuestos'!$F$9))-((('01_Supuestos'!E31*$I363)*'01_Supuestos'!$F$11*($H363-'01_Supuestos'!$F$9))*'01_Supuestos'!$F$12)-(('01_Supuestos'!E31*$I363)*'01_Supuestos'!$F$11*$K363)-(IF(('01_Supuestos'!E31*$I363)&gt;0,'01_Supuestos'!$F$15,0)))-($J363*'01_Supuestos'!E33)))*'01_Supuestos'!$F$16)</f>
        <v/>
      </c>
      <c r="W363" s="109">
        <f>((('01_Supuestos'!F31*$I363)*'01_Supuestos'!$F$11*($H363-'01_Supuestos'!$F$9))-((('01_Supuestos'!F31*$I363)*'01_Supuestos'!$F$11*($H363-'01_Supuestos'!$F$9))*'01_Supuestos'!$F$12)-(('01_Supuestos'!F31*$I363)*'01_Supuestos'!$F$11*$K363)-(IF(('01_Supuestos'!F31*$I363)&gt;0,'01_Supuestos'!$F$15,0)))-((('01_Supuestos'!F31*$I363)*'01_Supuestos'!$F$11*($H363-'01_Supuestos'!$F$9))*'01_Supuestos'!$F$18)-($J363*'01_Supuestos'!F32)-(IF('01_Supuestos'!F30=MAX('01_Supuestos'!$C$30:$M$30),'01_Supuestos'!$F$19,0))-(MAX(0,(((('01_Supuestos'!F31*$I363)*'01_Supuestos'!$F$11*($H363-'01_Supuestos'!$F$9))-((('01_Supuestos'!F31*$I363)*'01_Supuestos'!$F$11*($H363-'01_Supuestos'!$F$9))*'01_Supuestos'!$F$12)-(('01_Supuestos'!F31*$I363)*'01_Supuestos'!$F$11*$K363)-(IF(('01_Supuestos'!F31*$I363)&gt;0,'01_Supuestos'!$F$15,0)))-($J363*'01_Supuestos'!F33)))*'01_Supuestos'!$F$16)</f>
        <v/>
      </c>
      <c r="X363" s="109">
        <f>((('01_Supuestos'!G31*$I363)*'01_Supuestos'!$F$11*($H363-'01_Supuestos'!$F$9))-((('01_Supuestos'!G31*$I363)*'01_Supuestos'!$F$11*($H363-'01_Supuestos'!$F$9))*'01_Supuestos'!$F$12)-(('01_Supuestos'!G31*$I363)*'01_Supuestos'!$F$11*$K363)-(IF(('01_Supuestos'!G31*$I363)&gt;0,'01_Supuestos'!$F$15,0)))-((('01_Supuestos'!G31*$I363)*'01_Supuestos'!$F$11*($H363-'01_Supuestos'!$F$9))*'01_Supuestos'!$F$18)-($J363*'01_Supuestos'!G32)-(IF('01_Supuestos'!G30=MAX('01_Supuestos'!$C$30:$M$30),'01_Supuestos'!$F$19,0))-(MAX(0,(((('01_Supuestos'!G31*$I363)*'01_Supuestos'!$F$11*($H363-'01_Supuestos'!$F$9))-((('01_Supuestos'!G31*$I363)*'01_Supuestos'!$F$11*($H363-'01_Supuestos'!$F$9))*'01_Supuestos'!$F$12)-(('01_Supuestos'!G31*$I363)*'01_Supuestos'!$F$11*$K363)-(IF(('01_Supuestos'!G31*$I363)&gt;0,'01_Supuestos'!$F$15,0)))-($J363*'01_Supuestos'!G33)))*'01_Supuestos'!$F$16)</f>
        <v/>
      </c>
      <c r="Y363" s="109">
        <f>((('01_Supuestos'!H31*$I363)*'01_Supuestos'!$F$11*($H363-'01_Supuestos'!$F$9))-((('01_Supuestos'!H31*$I363)*'01_Supuestos'!$F$11*($H363-'01_Supuestos'!$F$9))*'01_Supuestos'!$F$12)-(('01_Supuestos'!H31*$I363)*'01_Supuestos'!$F$11*$K363)-(IF(('01_Supuestos'!H31*$I363)&gt;0,'01_Supuestos'!$F$15,0)))-((('01_Supuestos'!H31*$I363)*'01_Supuestos'!$F$11*($H363-'01_Supuestos'!$F$9))*'01_Supuestos'!$F$18)-($J363*'01_Supuestos'!H32)-(IF('01_Supuestos'!H30=MAX('01_Supuestos'!$C$30:$M$30),'01_Supuestos'!$F$19,0))-(MAX(0,(((('01_Supuestos'!H31*$I363)*'01_Supuestos'!$F$11*($H363-'01_Supuestos'!$F$9))-((('01_Supuestos'!H31*$I363)*'01_Supuestos'!$F$11*($H363-'01_Supuestos'!$F$9))*'01_Supuestos'!$F$12)-(('01_Supuestos'!H31*$I363)*'01_Supuestos'!$F$11*$K363)-(IF(('01_Supuestos'!H31*$I363)&gt;0,'01_Supuestos'!$F$15,0)))-($J363*'01_Supuestos'!H33)))*'01_Supuestos'!$F$16)</f>
        <v/>
      </c>
      <c r="Z363" s="109">
        <f>((('01_Supuestos'!I31*$I363)*'01_Supuestos'!$F$11*($H363-'01_Supuestos'!$F$9))-((('01_Supuestos'!I31*$I363)*'01_Supuestos'!$F$11*($H363-'01_Supuestos'!$F$9))*'01_Supuestos'!$F$12)-(('01_Supuestos'!I31*$I363)*'01_Supuestos'!$F$11*$K363)-(IF(('01_Supuestos'!I31*$I363)&gt;0,'01_Supuestos'!$F$15,0)))-((('01_Supuestos'!I31*$I363)*'01_Supuestos'!$F$11*($H363-'01_Supuestos'!$F$9))*'01_Supuestos'!$F$18)-($J363*'01_Supuestos'!I32)-(IF('01_Supuestos'!I30=MAX('01_Supuestos'!$C$30:$M$30),'01_Supuestos'!$F$19,0))-(MAX(0,(((('01_Supuestos'!I31*$I363)*'01_Supuestos'!$F$11*($H363-'01_Supuestos'!$F$9))-((('01_Supuestos'!I31*$I363)*'01_Supuestos'!$F$11*($H363-'01_Supuestos'!$F$9))*'01_Supuestos'!$F$12)-(('01_Supuestos'!I31*$I363)*'01_Supuestos'!$F$11*$K363)-(IF(('01_Supuestos'!I31*$I363)&gt;0,'01_Supuestos'!$F$15,0)))-($J363*'01_Supuestos'!I33)))*'01_Supuestos'!$F$16)</f>
        <v/>
      </c>
      <c r="AA363" s="109">
        <f>((('01_Supuestos'!J31*$I363)*'01_Supuestos'!$F$11*($H363-'01_Supuestos'!$F$9))-((('01_Supuestos'!J31*$I363)*'01_Supuestos'!$F$11*($H363-'01_Supuestos'!$F$9))*'01_Supuestos'!$F$12)-(('01_Supuestos'!J31*$I363)*'01_Supuestos'!$F$11*$K363)-(IF(('01_Supuestos'!J31*$I363)&gt;0,'01_Supuestos'!$F$15,0)))-((('01_Supuestos'!J31*$I363)*'01_Supuestos'!$F$11*($H363-'01_Supuestos'!$F$9))*'01_Supuestos'!$F$18)-($J363*'01_Supuestos'!J32)-(IF('01_Supuestos'!J30=MAX('01_Supuestos'!$C$30:$M$30),'01_Supuestos'!$F$19,0))-(MAX(0,(((('01_Supuestos'!J31*$I363)*'01_Supuestos'!$F$11*($H363-'01_Supuestos'!$F$9))-((('01_Supuestos'!J31*$I363)*'01_Supuestos'!$F$11*($H363-'01_Supuestos'!$F$9))*'01_Supuestos'!$F$12)-(('01_Supuestos'!J31*$I363)*'01_Supuestos'!$F$11*$K363)-(IF(('01_Supuestos'!J31*$I363)&gt;0,'01_Supuestos'!$F$15,0)))-($J363*'01_Supuestos'!J33)))*'01_Supuestos'!$F$16)</f>
        <v/>
      </c>
      <c r="AB363" s="109">
        <f>((('01_Supuestos'!K31*$I363)*'01_Supuestos'!$F$11*($H363-'01_Supuestos'!$F$9))-((('01_Supuestos'!K31*$I363)*'01_Supuestos'!$F$11*($H363-'01_Supuestos'!$F$9))*'01_Supuestos'!$F$12)-(('01_Supuestos'!K31*$I363)*'01_Supuestos'!$F$11*$K363)-(IF(('01_Supuestos'!K31*$I363)&gt;0,'01_Supuestos'!$F$15,0)))-((('01_Supuestos'!K31*$I363)*'01_Supuestos'!$F$11*($H363-'01_Supuestos'!$F$9))*'01_Supuestos'!$F$18)-($J363*'01_Supuestos'!K32)-(IF('01_Supuestos'!K30=MAX('01_Supuestos'!$C$30:$M$30),'01_Supuestos'!$F$19,0))-(MAX(0,(((('01_Supuestos'!K31*$I363)*'01_Supuestos'!$F$11*($H363-'01_Supuestos'!$F$9))-((('01_Supuestos'!K31*$I363)*'01_Supuestos'!$F$11*($H363-'01_Supuestos'!$F$9))*'01_Supuestos'!$F$12)-(('01_Supuestos'!K31*$I363)*'01_Supuestos'!$F$11*$K363)-(IF(('01_Supuestos'!K31*$I363)&gt;0,'01_Supuestos'!$F$15,0)))-($J363*'01_Supuestos'!K33)))*'01_Supuestos'!$F$16)</f>
        <v/>
      </c>
      <c r="AC363" s="109">
        <f>((('01_Supuestos'!L31*$I363)*'01_Supuestos'!$F$11*($H363-'01_Supuestos'!$F$9))-((('01_Supuestos'!L31*$I363)*'01_Supuestos'!$F$11*($H363-'01_Supuestos'!$F$9))*'01_Supuestos'!$F$12)-(('01_Supuestos'!L31*$I363)*'01_Supuestos'!$F$11*$K363)-(IF(('01_Supuestos'!L31*$I363)&gt;0,'01_Supuestos'!$F$15,0)))-((('01_Supuestos'!L31*$I363)*'01_Supuestos'!$F$11*($H363-'01_Supuestos'!$F$9))*'01_Supuestos'!$F$18)-($J363*'01_Supuestos'!L32)-(IF('01_Supuestos'!L30=MAX('01_Supuestos'!$C$30:$M$30),'01_Supuestos'!$F$19,0))-(MAX(0,(((('01_Supuestos'!L31*$I363)*'01_Supuestos'!$F$11*($H363-'01_Supuestos'!$F$9))-((('01_Supuestos'!L31*$I363)*'01_Supuestos'!$F$11*($H363-'01_Supuestos'!$F$9))*'01_Supuestos'!$F$12)-(('01_Supuestos'!L31*$I363)*'01_Supuestos'!$F$11*$K363)-(IF(('01_Supuestos'!L31*$I363)&gt;0,'01_Supuestos'!$F$15,0)))-($J363*'01_Supuestos'!L33)))*'01_Supuestos'!$F$16)</f>
        <v/>
      </c>
      <c r="AD363" s="109">
        <f>((('01_Supuestos'!M31*$I363)*'01_Supuestos'!$F$11*($H363-'01_Supuestos'!$F$9))-((('01_Supuestos'!M31*$I363)*'01_Supuestos'!$F$11*($H363-'01_Supuestos'!$F$9))*'01_Supuestos'!$F$12)-(('01_Supuestos'!M31*$I363)*'01_Supuestos'!$F$11*$K363)-(IF(('01_Supuestos'!M31*$I363)&gt;0,'01_Supuestos'!$F$15,0)))-((('01_Supuestos'!M31*$I363)*'01_Supuestos'!$F$11*($H363-'01_Supuestos'!$F$9))*'01_Supuestos'!$F$18)-($J363*'01_Supuestos'!M32)-(IF('01_Supuestos'!M30=MAX('01_Supuestos'!$C$30:$M$30),'01_Supuestos'!$F$19,0))-(MAX(0,(((('01_Supuestos'!M31*$I363)*'01_Supuestos'!$F$11*($H363-'01_Supuestos'!$F$9))-((('01_Supuestos'!M31*$I363)*'01_Supuestos'!$F$11*($H363-'01_Supuestos'!$F$9))*'01_Supuestos'!$F$12)-(('01_Supuestos'!M31*$I363)*'01_Supuestos'!$F$11*$K363)-(IF(('01_Supuestos'!M31*$I363)&gt;0,'01_Supuestos'!$F$15,0)))-($J363*'01_Supuestos'!M33)))*'01_Supuestos'!$F$16)</f>
        <v/>
      </c>
      <c r="AE363" s="109">
        <f>0</f>
        <v/>
      </c>
      <c r="AF363" s="109">
        <f>IF(S363&gt;R363,"Appraisal+Decision",IF(S363&lt;R363,"Develop Now","Indiferente"))</f>
        <v/>
      </c>
    </row>
    <row r="364">
      <c r="A364" t="n">
        <v>334</v>
      </c>
      <c r="B364" s="53">
        <f>RAND()</f>
        <v/>
      </c>
      <c r="C364" s="53">
        <f>RAND()</f>
        <v/>
      </c>
      <c r="D364" s="53">
        <f>RAND()</f>
        <v/>
      </c>
      <c r="E364" s="53">
        <f>RAND()</f>
        <v/>
      </c>
      <c r="F364" s="53">
        <f>RAND()</f>
        <v/>
      </c>
      <c r="G364" s="53">
        <f>RAND()</f>
        <v/>
      </c>
      <c r="H364" s="109">
        <f>IF(B364&lt;($B$11-$B$10)/($B$12-$B$10), $B$10+SQRT(B364*($B$11-$B$10)*($B$12-$B$10)), $B$12-SQRT((1-B364)*($B$12-$B$11)*($B$12-$B$10)))</f>
        <v/>
      </c>
      <c r="I364" s="53">
        <f>MAX(0.1,NORMINV(C364,$B$13,$B$14))</f>
        <v/>
      </c>
      <c r="J364" s="109">
        <f>'01_Supuestos'!$F$13*MAX(0.65,NORMINV(D364,1,$B$15))</f>
        <v/>
      </c>
      <c r="K364" s="109">
        <f>'01_Supuestos'!$F$14*MAX(0.6,NORMINV(E364,1,$B$16))</f>
        <v/>
      </c>
      <c r="L364" s="109">
        <f>--(F364&lt;=$B$5)</f>
        <v/>
      </c>
      <c r="M364" s="109">
        <f>IF(L364=1, IF(G364&lt;=$B$6, "+", "-"), IF(G364&lt;=(1-$B$7), "+", "-"))</f>
        <v/>
      </c>
      <c r="N364" s="110">
        <f>IF(M364="+",'05_Bayes_Arbol'!$B$16,'05_Bayes_Arbol'!$B$17)</f>
        <v/>
      </c>
      <c r="O364" s="109">
        <f>SUMPRODUCT(T364:AD364,'01_Supuestos'!$C$34:$M$34)</f>
        <v/>
      </c>
      <c r="P364" s="109">
        <f>N364*O364 + (1-N364)*$B$9</f>
        <v/>
      </c>
      <c r="Q364" s="109">
        <f>--(P364&gt;0)</f>
        <v/>
      </c>
      <c r="R364" s="109">
        <f>IF(L364=1,O364,$B$9)</f>
        <v/>
      </c>
      <c r="S364" s="109">
        <f>-$B$8 + IF(Q364=1, IF(L364=1,O364,$B$9), 0)</f>
        <v/>
      </c>
      <c r="T364" s="109">
        <f>((('01_Supuestos'!C31*$I364)*'01_Supuestos'!$F$11*($H364-'01_Supuestos'!$F$9))-((('01_Supuestos'!C31*$I364)*'01_Supuestos'!$F$11*($H364-'01_Supuestos'!$F$9))*'01_Supuestos'!$F$12)-(('01_Supuestos'!C31*$I364)*'01_Supuestos'!$F$11*$K364)-(IF(('01_Supuestos'!C31*$I364)&gt;0,'01_Supuestos'!$F$15,0)))-((('01_Supuestos'!C31*$I364)*'01_Supuestos'!$F$11*($H364-'01_Supuestos'!$F$9))*'01_Supuestos'!$F$18)-($J364*'01_Supuestos'!C32)-(IF('01_Supuestos'!C30=MAX('01_Supuestos'!$C$30:$M$30),'01_Supuestos'!$F$19,0))-(MAX(0,(((('01_Supuestos'!C31*$I364)*'01_Supuestos'!$F$11*($H364-'01_Supuestos'!$F$9))-((('01_Supuestos'!C31*$I364)*'01_Supuestos'!$F$11*($H364-'01_Supuestos'!$F$9))*'01_Supuestos'!$F$12)-(('01_Supuestos'!C31*$I364)*'01_Supuestos'!$F$11*$K364)-(IF(('01_Supuestos'!C31*$I364)&gt;0,'01_Supuestos'!$F$15,0)))-($J364*'01_Supuestos'!C33)))*'01_Supuestos'!$F$16)</f>
        <v/>
      </c>
      <c r="U364" s="109">
        <f>((('01_Supuestos'!D31*$I364)*'01_Supuestos'!$F$11*($H364-'01_Supuestos'!$F$9))-((('01_Supuestos'!D31*$I364)*'01_Supuestos'!$F$11*($H364-'01_Supuestos'!$F$9))*'01_Supuestos'!$F$12)-(('01_Supuestos'!D31*$I364)*'01_Supuestos'!$F$11*$K364)-(IF(('01_Supuestos'!D31*$I364)&gt;0,'01_Supuestos'!$F$15,0)))-((('01_Supuestos'!D31*$I364)*'01_Supuestos'!$F$11*($H364-'01_Supuestos'!$F$9))*'01_Supuestos'!$F$18)-($J364*'01_Supuestos'!D32)-(IF('01_Supuestos'!D30=MAX('01_Supuestos'!$C$30:$M$30),'01_Supuestos'!$F$19,0))-(MAX(0,(((('01_Supuestos'!D31*$I364)*'01_Supuestos'!$F$11*($H364-'01_Supuestos'!$F$9))-((('01_Supuestos'!D31*$I364)*'01_Supuestos'!$F$11*($H364-'01_Supuestos'!$F$9))*'01_Supuestos'!$F$12)-(('01_Supuestos'!D31*$I364)*'01_Supuestos'!$F$11*$K364)-(IF(('01_Supuestos'!D31*$I364)&gt;0,'01_Supuestos'!$F$15,0)))-($J364*'01_Supuestos'!D33)))*'01_Supuestos'!$F$16)</f>
        <v/>
      </c>
      <c r="V364" s="109">
        <f>((('01_Supuestos'!E31*$I364)*'01_Supuestos'!$F$11*($H364-'01_Supuestos'!$F$9))-((('01_Supuestos'!E31*$I364)*'01_Supuestos'!$F$11*($H364-'01_Supuestos'!$F$9))*'01_Supuestos'!$F$12)-(('01_Supuestos'!E31*$I364)*'01_Supuestos'!$F$11*$K364)-(IF(('01_Supuestos'!E31*$I364)&gt;0,'01_Supuestos'!$F$15,0)))-((('01_Supuestos'!E31*$I364)*'01_Supuestos'!$F$11*($H364-'01_Supuestos'!$F$9))*'01_Supuestos'!$F$18)-($J364*'01_Supuestos'!E32)-(IF('01_Supuestos'!E30=MAX('01_Supuestos'!$C$30:$M$30),'01_Supuestos'!$F$19,0))-(MAX(0,(((('01_Supuestos'!E31*$I364)*'01_Supuestos'!$F$11*($H364-'01_Supuestos'!$F$9))-((('01_Supuestos'!E31*$I364)*'01_Supuestos'!$F$11*($H364-'01_Supuestos'!$F$9))*'01_Supuestos'!$F$12)-(('01_Supuestos'!E31*$I364)*'01_Supuestos'!$F$11*$K364)-(IF(('01_Supuestos'!E31*$I364)&gt;0,'01_Supuestos'!$F$15,0)))-($J364*'01_Supuestos'!E33)))*'01_Supuestos'!$F$16)</f>
        <v/>
      </c>
      <c r="W364" s="109">
        <f>((('01_Supuestos'!F31*$I364)*'01_Supuestos'!$F$11*($H364-'01_Supuestos'!$F$9))-((('01_Supuestos'!F31*$I364)*'01_Supuestos'!$F$11*($H364-'01_Supuestos'!$F$9))*'01_Supuestos'!$F$12)-(('01_Supuestos'!F31*$I364)*'01_Supuestos'!$F$11*$K364)-(IF(('01_Supuestos'!F31*$I364)&gt;0,'01_Supuestos'!$F$15,0)))-((('01_Supuestos'!F31*$I364)*'01_Supuestos'!$F$11*($H364-'01_Supuestos'!$F$9))*'01_Supuestos'!$F$18)-($J364*'01_Supuestos'!F32)-(IF('01_Supuestos'!F30=MAX('01_Supuestos'!$C$30:$M$30),'01_Supuestos'!$F$19,0))-(MAX(0,(((('01_Supuestos'!F31*$I364)*'01_Supuestos'!$F$11*($H364-'01_Supuestos'!$F$9))-((('01_Supuestos'!F31*$I364)*'01_Supuestos'!$F$11*($H364-'01_Supuestos'!$F$9))*'01_Supuestos'!$F$12)-(('01_Supuestos'!F31*$I364)*'01_Supuestos'!$F$11*$K364)-(IF(('01_Supuestos'!F31*$I364)&gt;0,'01_Supuestos'!$F$15,0)))-($J364*'01_Supuestos'!F33)))*'01_Supuestos'!$F$16)</f>
        <v/>
      </c>
      <c r="X364" s="109">
        <f>((('01_Supuestos'!G31*$I364)*'01_Supuestos'!$F$11*($H364-'01_Supuestos'!$F$9))-((('01_Supuestos'!G31*$I364)*'01_Supuestos'!$F$11*($H364-'01_Supuestos'!$F$9))*'01_Supuestos'!$F$12)-(('01_Supuestos'!G31*$I364)*'01_Supuestos'!$F$11*$K364)-(IF(('01_Supuestos'!G31*$I364)&gt;0,'01_Supuestos'!$F$15,0)))-((('01_Supuestos'!G31*$I364)*'01_Supuestos'!$F$11*($H364-'01_Supuestos'!$F$9))*'01_Supuestos'!$F$18)-($J364*'01_Supuestos'!G32)-(IF('01_Supuestos'!G30=MAX('01_Supuestos'!$C$30:$M$30),'01_Supuestos'!$F$19,0))-(MAX(0,(((('01_Supuestos'!G31*$I364)*'01_Supuestos'!$F$11*($H364-'01_Supuestos'!$F$9))-((('01_Supuestos'!G31*$I364)*'01_Supuestos'!$F$11*($H364-'01_Supuestos'!$F$9))*'01_Supuestos'!$F$12)-(('01_Supuestos'!G31*$I364)*'01_Supuestos'!$F$11*$K364)-(IF(('01_Supuestos'!G31*$I364)&gt;0,'01_Supuestos'!$F$15,0)))-($J364*'01_Supuestos'!G33)))*'01_Supuestos'!$F$16)</f>
        <v/>
      </c>
      <c r="Y364" s="109">
        <f>((('01_Supuestos'!H31*$I364)*'01_Supuestos'!$F$11*($H364-'01_Supuestos'!$F$9))-((('01_Supuestos'!H31*$I364)*'01_Supuestos'!$F$11*($H364-'01_Supuestos'!$F$9))*'01_Supuestos'!$F$12)-(('01_Supuestos'!H31*$I364)*'01_Supuestos'!$F$11*$K364)-(IF(('01_Supuestos'!H31*$I364)&gt;0,'01_Supuestos'!$F$15,0)))-((('01_Supuestos'!H31*$I364)*'01_Supuestos'!$F$11*($H364-'01_Supuestos'!$F$9))*'01_Supuestos'!$F$18)-($J364*'01_Supuestos'!H32)-(IF('01_Supuestos'!H30=MAX('01_Supuestos'!$C$30:$M$30),'01_Supuestos'!$F$19,0))-(MAX(0,(((('01_Supuestos'!H31*$I364)*'01_Supuestos'!$F$11*($H364-'01_Supuestos'!$F$9))-((('01_Supuestos'!H31*$I364)*'01_Supuestos'!$F$11*($H364-'01_Supuestos'!$F$9))*'01_Supuestos'!$F$12)-(('01_Supuestos'!H31*$I364)*'01_Supuestos'!$F$11*$K364)-(IF(('01_Supuestos'!H31*$I364)&gt;0,'01_Supuestos'!$F$15,0)))-($J364*'01_Supuestos'!H33)))*'01_Supuestos'!$F$16)</f>
        <v/>
      </c>
      <c r="Z364" s="109">
        <f>((('01_Supuestos'!I31*$I364)*'01_Supuestos'!$F$11*($H364-'01_Supuestos'!$F$9))-((('01_Supuestos'!I31*$I364)*'01_Supuestos'!$F$11*($H364-'01_Supuestos'!$F$9))*'01_Supuestos'!$F$12)-(('01_Supuestos'!I31*$I364)*'01_Supuestos'!$F$11*$K364)-(IF(('01_Supuestos'!I31*$I364)&gt;0,'01_Supuestos'!$F$15,0)))-((('01_Supuestos'!I31*$I364)*'01_Supuestos'!$F$11*($H364-'01_Supuestos'!$F$9))*'01_Supuestos'!$F$18)-($J364*'01_Supuestos'!I32)-(IF('01_Supuestos'!I30=MAX('01_Supuestos'!$C$30:$M$30),'01_Supuestos'!$F$19,0))-(MAX(0,(((('01_Supuestos'!I31*$I364)*'01_Supuestos'!$F$11*($H364-'01_Supuestos'!$F$9))-((('01_Supuestos'!I31*$I364)*'01_Supuestos'!$F$11*($H364-'01_Supuestos'!$F$9))*'01_Supuestos'!$F$12)-(('01_Supuestos'!I31*$I364)*'01_Supuestos'!$F$11*$K364)-(IF(('01_Supuestos'!I31*$I364)&gt;0,'01_Supuestos'!$F$15,0)))-($J364*'01_Supuestos'!I33)))*'01_Supuestos'!$F$16)</f>
        <v/>
      </c>
      <c r="AA364" s="109">
        <f>((('01_Supuestos'!J31*$I364)*'01_Supuestos'!$F$11*($H364-'01_Supuestos'!$F$9))-((('01_Supuestos'!J31*$I364)*'01_Supuestos'!$F$11*($H364-'01_Supuestos'!$F$9))*'01_Supuestos'!$F$12)-(('01_Supuestos'!J31*$I364)*'01_Supuestos'!$F$11*$K364)-(IF(('01_Supuestos'!J31*$I364)&gt;0,'01_Supuestos'!$F$15,0)))-((('01_Supuestos'!J31*$I364)*'01_Supuestos'!$F$11*($H364-'01_Supuestos'!$F$9))*'01_Supuestos'!$F$18)-($J364*'01_Supuestos'!J32)-(IF('01_Supuestos'!J30=MAX('01_Supuestos'!$C$30:$M$30),'01_Supuestos'!$F$19,0))-(MAX(0,(((('01_Supuestos'!J31*$I364)*'01_Supuestos'!$F$11*($H364-'01_Supuestos'!$F$9))-((('01_Supuestos'!J31*$I364)*'01_Supuestos'!$F$11*($H364-'01_Supuestos'!$F$9))*'01_Supuestos'!$F$12)-(('01_Supuestos'!J31*$I364)*'01_Supuestos'!$F$11*$K364)-(IF(('01_Supuestos'!J31*$I364)&gt;0,'01_Supuestos'!$F$15,0)))-($J364*'01_Supuestos'!J33)))*'01_Supuestos'!$F$16)</f>
        <v/>
      </c>
      <c r="AB364" s="109">
        <f>((('01_Supuestos'!K31*$I364)*'01_Supuestos'!$F$11*($H364-'01_Supuestos'!$F$9))-((('01_Supuestos'!K31*$I364)*'01_Supuestos'!$F$11*($H364-'01_Supuestos'!$F$9))*'01_Supuestos'!$F$12)-(('01_Supuestos'!K31*$I364)*'01_Supuestos'!$F$11*$K364)-(IF(('01_Supuestos'!K31*$I364)&gt;0,'01_Supuestos'!$F$15,0)))-((('01_Supuestos'!K31*$I364)*'01_Supuestos'!$F$11*($H364-'01_Supuestos'!$F$9))*'01_Supuestos'!$F$18)-($J364*'01_Supuestos'!K32)-(IF('01_Supuestos'!K30=MAX('01_Supuestos'!$C$30:$M$30),'01_Supuestos'!$F$19,0))-(MAX(0,(((('01_Supuestos'!K31*$I364)*'01_Supuestos'!$F$11*($H364-'01_Supuestos'!$F$9))-((('01_Supuestos'!K31*$I364)*'01_Supuestos'!$F$11*($H364-'01_Supuestos'!$F$9))*'01_Supuestos'!$F$12)-(('01_Supuestos'!K31*$I364)*'01_Supuestos'!$F$11*$K364)-(IF(('01_Supuestos'!K31*$I364)&gt;0,'01_Supuestos'!$F$15,0)))-($J364*'01_Supuestos'!K33)))*'01_Supuestos'!$F$16)</f>
        <v/>
      </c>
      <c r="AC364" s="109">
        <f>((('01_Supuestos'!L31*$I364)*'01_Supuestos'!$F$11*($H364-'01_Supuestos'!$F$9))-((('01_Supuestos'!L31*$I364)*'01_Supuestos'!$F$11*($H364-'01_Supuestos'!$F$9))*'01_Supuestos'!$F$12)-(('01_Supuestos'!L31*$I364)*'01_Supuestos'!$F$11*$K364)-(IF(('01_Supuestos'!L31*$I364)&gt;0,'01_Supuestos'!$F$15,0)))-((('01_Supuestos'!L31*$I364)*'01_Supuestos'!$F$11*($H364-'01_Supuestos'!$F$9))*'01_Supuestos'!$F$18)-($J364*'01_Supuestos'!L32)-(IF('01_Supuestos'!L30=MAX('01_Supuestos'!$C$30:$M$30),'01_Supuestos'!$F$19,0))-(MAX(0,(((('01_Supuestos'!L31*$I364)*'01_Supuestos'!$F$11*($H364-'01_Supuestos'!$F$9))-((('01_Supuestos'!L31*$I364)*'01_Supuestos'!$F$11*($H364-'01_Supuestos'!$F$9))*'01_Supuestos'!$F$12)-(('01_Supuestos'!L31*$I364)*'01_Supuestos'!$F$11*$K364)-(IF(('01_Supuestos'!L31*$I364)&gt;0,'01_Supuestos'!$F$15,0)))-($J364*'01_Supuestos'!L33)))*'01_Supuestos'!$F$16)</f>
        <v/>
      </c>
      <c r="AD364" s="109">
        <f>((('01_Supuestos'!M31*$I364)*'01_Supuestos'!$F$11*($H364-'01_Supuestos'!$F$9))-((('01_Supuestos'!M31*$I364)*'01_Supuestos'!$F$11*($H364-'01_Supuestos'!$F$9))*'01_Supuestos'!$F$12)-(('01_Supuestos'!M31*$I364)*'01_Supuestos'!$F$11*$K364)-(IF(('01_Supuestos'!M31*$I364)&gt;0,'01_Supuestos'!$F$15,0)))-((('01_Supuestos'!M31*$I364)*'01_Supuestos'!$F$11*($H364-'01_Supuestos'!$F$9))*'01_Supuestos'!$F$18)-($J364*'01_Supuestos'!M32)-(IF('01_Supuestos'!M30=MAX('01_Supuestos'!$C$30:$M$30),'01_Supuestos'!$F$19,0))-(MAX(0,(((('01_Supuestos'!M31*$I364)*'01_Supuestos'!$F$11*($H364-'01_Supuestos'!$F$9))-((('01_Supuestos'!M31*$I364)*'01_Supuestos'!$F$11*($H364-'01_Supuestos'!$F$9))*'01_Supuestos'!$F$12)-(('01_Supuestos'!M31*$I364)*'01_Supuestos'!$F$11*$K364)-(IF(('01_Supuestos'!M31*$I364)&gt;0,'01_Supuestos'!$F$15,0)))-($J364*'01_Supuestos'!M33)))*'01_Supuestos'!$F$16)</f>
        <v/>
      </c>
      <c r="AE364" s="109">
        <f>0</f>
        <v/>
      </c>
      <c r="AF364" s="109">
        <f>IF(S364&gt;R364,"Appraisal+Decision",IF(S364&lt;R364,"Develop Now","Indiferente"))</f>
        <v/>
      </c>
    </row>
    <row r="365">
      <c r="A365" t="n">
        <v>335</v>
      </c>
      <c r="B365" s="53">
        <f>RAND()</f>
        <v/>
      </c>
      <c r="C365" s="53">
        <f>RAND()</f>
        <v/>
      </c>
      <c r="D365" s="53">
        <f>RAND()</f>
        <v/>
      </c>
      <c r="E365" s="53">
        <f>RAND()</f>
        <v/>
      </c>
      <c r="F365" s="53">
        <f>RAND()</f>
        <v/>
      </c>
      <c r="G365" s="53">
        <f>RAND()</f>
        <v/>
      </c>
      <c r="H365" s="109">
        <f>IF(B365&lt;($B$11-$B$10)/($B$12-$B$10), $B$10+SQRT(B365*($B$11-$B$10)*($B$12-$B$10)), $B$12-SQRT((1-B365)*($B$12-$B$11)*($B$12-$B$10)))</f>
        <v/>
      </c>
      <c r="I365" s="53">
        <f>MAX(0.1,NORMINV(C365,$B$13,$B$14))</f>
        <v/>
      </c>
      <c r="J365" s="109">
        <f>'01_Supuestos'!$F$13*MAX(0.65,NORMINV(D365,1,$B$15))</f>
        <v/>
      </c>
      <c r="K365" s="109">
        <f>'01_Supuestos'!$F$14*MAX(0.6,NORMINV(E365,1,$B$16))</f>
        <v/>
      </c>
      <c r="L365" s="109">
        <f>--(F365&lt;=$B$5)</f>
        <v/>
      </c>
      <c r="M365" s="109">
        <f>IF(L365=1, IF(G365&lt;=$B$6, "+", "-"), IF(G365&lt;=(1-$B$7), "+", "-"))</f>
        <v/>
      </c>
      <c r="N365" s="110">
        <f>IF(M365="+",'05_Bayes_Arbol'!$B$16,'05_Bayes_Arbol'!$B$17)</f>
        <v/>
      </c>
      <c r="O365" s="109">
        <f>SUMPRODUCT(T365:AD365,'01_Supuestos'!$C$34:$M$34)</f>
        <v/>
      </c>
      <c r="P365" s="109">
        <f>N365*O365 + (1-N365)*$B$9</f>
        <v/>
      </c>
      <c r="Q365" s="109">
        <f>--(P365&gt;0)</f>
        <v/>
      </c>
      <c r="R365" s="109">
        <f>IF(L365=1,O365,$B$9)</f>
        <v/>
      </c>
      <c r="S365" s="109">
        <f>-$B$8 + IF(Q365=1, IF(L365=1,O365,$B$9), 0)</f>
        <v/>
      </c>
      <c r="T365" s="109">
        <f>((('01_Supuestos'!C31*$I365)*'01_Supuestos'!$F$11*($H365-'01_Supuestos'!$F$9))-((('01_Supuestos'!C31*$I365)*'01_Supuestos'!$F$11*($H365-'01_Supuestos'!$F$9))*'01_Supuestos'!$F$12)-(('01_Supuestos'!C31*$I365)*'01_Supuestos'!$F$11*$K365)-(IF(('01_Supuestos'!C31*$I365)&gt;0,'01_Supuestos'!$F$15,0)))-((('01_Supuestos'!C31*$I365)*'01_Supuestos'!$F$11*($H365-'01_Supuestos'!$F$9))*'01_Supuestos'!$F$18)-($J365*'01_Supuestos'!C32)-(IF('01_Supuestos'!C30=MAX('01_Supuestos'!$C$30:$M$30),'01_Supuestos'!$F$19,0))-(MAX(0,(((('01_Supuestos'!C31*$I365)*'01_Supuestos'!$F$11*($H365-'01_Supuestos'!$F$9))-((('01_Supuestos'!C31*$I365)*'01_Supuestos'!$F$11*($H365-'01_Supuestos'!$F$9))*'01_Supuestos'!$F$12)-(('01_Supuestos'!C31*$I365)*'01_Supuestos'!$F$11*$K365)-(IF(('01_Supuestos'!C31*$I365)&gt;0,'01_Supuestos'!$F$15,0)))-($J365*'01_Supuestos'!C33)))*'01_Supuestos'!$F$16)</f>
        <v/>
      </c>
      <c r="U365" s="109">
        <f>((('01_Supuestos'!D31*$I365)*'01_Supuestos'!$F$11*($H365-'01_Supuestos'!$F$9))-((('01_Supuestos'!D31*$I365)*'01_Supuestos'!$F$11*($H365-'01_Supuestos'!$F$9))*'01_Supuestos'!$F$12)-(('01_Supuestos'!D31*$I365)*'01_Supuestos'!$F$11*$K365)-(IF(('01_Supuestos'!D31*$I365)&gt;0,'01_Supuestos'!$F$15,0)))-((('01_Supuestos'!D31*$I365)*'01_Supuestos'!$F$11*($H365-'01_Supuestos'!$F$9))*'01_Supuestos'!$F$18)-($J365*'01_Supuestos'!D32)-(IF('01_Supuestos'!D30=MAX('01_Supuestos'!$C$30:$M$30),'01_Supuestos'!$F$19,0))-(MAX(0,(((('01_Supuestos'!D31*$I365)*'01_Supuestos'!$F$11*($H365-'01_Supuestos'!$F$9))-((('01_Supuestos'!D31*$I365)*'01_Supuestos'!$F$11*($H365-'01_Supuestos'!$F$9))*'01_Supuestos'!$F$12)-(('01_Supuestos'!D31*$I365)*'01_Supuestos'!$F$11*$K365)-(IF(('01_Supuestos'!D31*$I365)&gt;0,'01_Supuestos'!$F$15,0)))-($J365*'01_Supuestos'!D33)))*'01_Supuestos'!$F$16)</f>
        <v/>
      </c>
      <c r="V365" s="109">
        <f>((('01_Supuestos'!E31*$I365)*'01_Supuestos'!$F$11*($H365-'01_Supuestos'!$F$9))-((('01_Supuestos'!E31*$I365)*'01_Supuestos'!$F$11*($H365-'01_Supuestos'!$F$9))*'01_Supuestos'!$F$12)-(('01_Supuestos'!E31*$I365)*'01_Supuestos'!$F$11*$K365)-(IF(('01_Supuestos'!E31*$I365)&gt;0,'01_Supuestos'!$F$15,0)))-((('01_Supuestos'!E31*$I365)*'01_Supuestos'!$F$11*($H365-'01_Supuestos'!$F$9))*'01_Supuestos'!$F$18)-($J365*'01_Supuestos'!E32)-(IF('01_Supuestos'!E30=MAX('01_Supuestos'!$C$30:$M$30),'01_Supuestos'!$F$19,0))-(MAX(0,(((('01_Supuestos'!E31*$I365)*'01_Supuestos'!$F$11*($H365-'01_Supuestos'!$F$9))-((('01_Supuestos'!E31*$I365)*'01_Supuestos'!$F$11*($H365-'01_Supuestos'!$F$9))*'01_Supuestos'!$F$12)-(('01_Supuestos'!E31*$I365)*'01_Supuestos'!$F$11*$K365)-(IF(('01_Supuestos'!E31*$I365)&gt;0,'01_Supuestos'!$F$15,0)))-($J365*'01_Supuestos'!E33)))*'01_Supuestos'!$F$16)</f>
        <v/>
      </c>
      <c r="W365" s="109">
        <f>((('01_Supuestos'!F31*$I365)*'01_Supuestos'!$F$11*($H365-'01_Supuestos'!$F$9))-((('01_Supuestos'!F31*$I365)*'01_Supuestos'!$F$11*($H365-'01_Supuestos'!$F$9))*'01_Supuestos'!$F$12)-(('01_Supuestos'!F31*$I365)*'01_Supuestos'!$F$11*$K365)-(IF(('01_Supuestos'!F31*$I365)&gt;0,'01_Supuestos'!$F$15,0)))-((('01_Supuestos'!F31*$I365)*'01_Supuestos'!$F$11*($H365-'01_Supuestos'!$F$9))*'01_Supuestos'!$F$18)-($J365*'01_Supuestos'!F32)-(IF('01_Supuestos'!F30=MAX('01_Supuestos'!$C$30:$M$30),'01_Supuestos'!$F$19,0))-(MAX(0,(((('01_Supuestos'!F31*$I365)*'01_Supuestos'!$F$11*($H365-'01_Supuestos'!$F$9))-((('01_Supuestos'!F31*$I365)*'01_Supuestos'!$F$11*($H365-'01_Supuestos'!$F$9))*'01_Supuestos'!$F$12)-(('01_Supuestos'!F31*$I365)*'01_Supuestos'!$F$11*$K365)-(IF(('01_Supuestos'!F31*$I365)&gt;0,'01_Supuestos'!$F$15,0)))-($J365*'01_Supuestos'!F33)))*'01_Supuestos'!$F$16)</f>
        <v/>
      </c>
      <c r="X365" s="109">
        <f>((('01_Supuestos'!G31*$I365)*'01_Supuestos'!$F$11*($H365-'01_Supuestos'!$F$9))-((('01_Supuestos'!G31*$I365)*'01_Supuestos'!$F$11*($H365-'01_Supuestos'!$F$9))*'01_Supuestos'!$F$12)-(('01_Supuestos'!G31*$I365)*'01_Supuestos'!$F$11*$K365)-(IF(('01_Supuestos'!G31*$I365)&gt;0,'01_Supuestos'!$F$15,0)))-((('01_Supuestos'!G31*$I365)*'01_Supuestos'!$F$11*($H365-'01_Supuestos'!$F$9))*'01_Supuestos'!$F$18)-($J365*'01_Supuestos'!G32)-(IF('01_Supuestos'!G30=MAX('01_Supuestos'!$C$30:$M$30),'01_Supuestos'!$F$19,0))-(MAX(0,(((('01_Supuestos'!G31*$I365)*'01_Supuestos'!$F$11*($H365-'01_Supuestos'!$F$9))-((('01_Supuestos'!G31*$I365)*'01_Supuestos'!$F$11*($H365-'01_Supuestos'!$F$9))*'01_Supuestos'!$F$12)-(('01_Supuestos'!G31*$I365)*'01_Supuestos'!$F$11*$K365)-(IF(('01_Supuestos'!G31*$I365)&gt;0,'01_Supuestos'!$F$15,0)))-($J365*'01_Supuestos'!G33)))*'01_Supuestos'!$F$16)</f>
        <v/>
      </c>
      <c r="Y365" s="109">
        <f>((('01_Supuestos'!H31*$I365)*'01_Supuestos'!$F$11*($H365-'01_Supuestos'!$F$9))-((('01_Supuestos'!H31*$I365)*'01_Supuestos'!$F$11*($H365-'01_Supuestos'!$F$9))*'01_Supuestos'!$F$12)-(('01_Supuestos'!H31*$I365)*'01_Supuestos'!$F$11*$K365)-(IF(('01_Supuestos'!H31*$I365)&gt;0,'01_Supuestos'!$F$15,0)))-((('01_Supuestos'!H31*$I365)*'01_Supuestos'!$F$11*($H365-'01_Supuestos'!$F$9))*'01_Supuestos'!$F$18)-($J365*'01_Supuestos'!H32)-(IF('01_Supuestos'!H30=MAX('01_Supuestos'!$C$30:$M$30),'01_Supuestos'!$F$19,0))-(MAX(0,(((('01_Supuestos'!H31*$I365)*'01_Supuestos'!$F$11*($H365-'01_Supuestos'!$F$9))-((('01_Supuestos'!H31*$I365)*'01_Supuestos'!$F$11*($H365-'01_Supuestos'!$F$9))*'01_Supuestos'!$F$12)-(('01_Supuestos'!H31*$I365)*'01_Supuestos'!$F$11*$K365)-(IF(('01_Supuestos'!H31*$I365)&gt;0,'01_Supuestos'!$F$15,0)))-($J365*'01_Supuestos'!H33)))*'01_Supuestos'!$F$16)</f>
        <v/>
      </c>
      <c r="Z365" s="109">
        <f>((('01_Supuestos'!I31*$I365)*'01_Supuestos'!$F$11*($H365-'01_Supuestos'!$F$9))-((('01_Supuestos'!I31*$I365)*'01_Supuestos'!$F$11*($H365-'01_Supuestos'!$F$9))*'01_Supuestos'!$F$12)-(('01_Supuestos'!I31*$I365)*'01_Supuestos'!$F$11*$K365)-(IF(('01_Supuestos'!I31*$I365)&gt;0,'01_Supuestos'!$F$15,0)))-((('01_Supuestos'!I31*$I365)*'01_Supuestos'!$F$11*($H365-'01_Supuestos'!$F$9))*'01_Supuestos'!$F$18)-($J365*'01_Supuestos'!I32)-(IF('01_Supuestos'!I30=MAX('01_Supuestos'!$C$30:$M$30),'01_Supuestos'!$F$19,0))-(MAX(0,(((('01_Supuestos'!I31*$I365)*'01_Supuestos'!$F$11*($H365-'01_Supuestos'!$F$9))-((('01_Supuestos'!I31*$I365)*'01_Supuestos'!$F$11*($H365-'01_Supuestos'!$F$9))*'01_Supuestos'!$F$12)-(('01_Supuestos'!I31*$I365)*'01_Supuestos'!$F$11*$K365)-(IF(('01_Supuestos'!I31*$I365)&gt;0,'01_Supuestos'!$F$15,0)))-($J365*'01_Supuestos'!I33)))*'01_Supuestos'!$F$16)</f>
        <v/>
      </c>
      <c r="AA365" s="109">
        <f>((('01_Supuestos'!J31*$I365)*'01_Supuestos'!$F$11*($H365-'01_Supuestos'!$F$9))-((('01_Supuestos'!J31*$I365)*'01_Supuestos'!$F$11*($H365-'01_Supuestos'!$F$9))*'01_Supuestos'!$F$12)-(('01_Supuestos'!J31*$I365)*'01_Supuestos'!$F$11*$K365)-(IF(('01_Supuestos'!J31*$I365)&gt;0,'01_Supuestos'!$F$15,0)))-((('01_Supuestos'!J31*$I365)*'01_Supuestos'!$F$11*($H365-'01_Supuestos'!$F$9))*'01_Supuestos'!$F$18)-($J365*'01_Supuestos'!J32)-(IF('01_Supuestos'!J30=MAX('01_Supuestos'!$C$30:$M$30),'01_Supuestos'!$F$19,0))-(MAX(0,(((('01_Supuestos'!J31*$I365)*'01_Supuestos'!$F$11*($H365-'01_Supuestos'!$F$9))-((('01_Supuestos'!J31*$I365)*'01_Supuestos'!$F$11*($H365-'01_Supuestos'!$F$9))*'01_Supuestos'!$F$12)-(('01_Supuestos'!J31*$I365)*'01_Supuestos'!$F$11*$K365)-(IF(('01_Supuestos'!J31*$I365)&gt;0,'01_Supuestos'!$F$15,0)))-($J365*'01_Supuestos'!J33)))*'01_Supuestos'!$F$16)</f>
        <v/>
      </c>
      <c r="AB365" s="109">
        <f>((('01_Supuestos'!K31*$I365)*'01_Supuestos'!$F$11*($H365-'01_Supuestos'!$F$9))-((('01_Supuestos'!K31*$I365)*'01_Supuestos'!$F$11*($H365-'01_Supuestos'!$F$9))*'01_Supuestos'!$F$12)-(('01_Supuestos'!K31*$I365)*'01_Supuestos'!$F$11*$K365)-(IF(('01_Supuestos'!K31*$I365)&gt;0,'01_Supuestos'!$F$15,0)))-((('01_Supuestos'!K31*$I365)*'01_Supuestos'!$F$11*($H365-'01_Supuestos'!$F$9))*'01_Supuestos'!$F$18)-($J365*'01_Supuestos'!K32)-(IF('01_Supuestos'!K30=MAX('01_Supuestos'!$C$30:$M$30),'01_Supuestos'!$F$19,0))-(MAX(0,(((('01_Supuestos'!K31*$I365)*'01_Supuestos'!$F$11*($H365-'01_Supuestos'!$F$9))-((('01_Supuestos'!K31*$I365)*'01_Supuestos'!$F$11*($H365-'01_Supuestos'!$F$9))*'01_Supuestos'!$F$12)-(('01_Supuestos'!K31*$I365)*'01_Supuestos'!$F$11*$K365)-(IF(('01_Supuestos'!K31*$I365)&gt;0,'01_Supuestos'!$F$15,0)))-($J365*'01_Supuestos'!K33)))*'01_Supuestos'!$F$16)</f>
        <v/>
      </c>
      <c r="AC365" s="109">
        <f>((('01_Supuestos'!L31*$I365)*'01_Supuestos'!$F$11*($H365-'01_Supuestos'!$F$9))-((('01_Supuestos'!L31*$I365)*'01_Supuestos'!$F$11*($H365-'01_Supuestos'!$F$9))*'01_Supuestos'!$F$12)-(('01_Supuestos'!L31*$I365)*'01_Supuestos'!$F$11*$K365)-(IF(('01_Supuestos'!L31*$I365)&gt;0,'01_Supuestos'!$F$15,0)))-((('01_Supuestos'!L31*$I365)*'01_Supuestos'!$F$11*($H365-'01_Supuestos'!$F$9))*'01_Supuestos'!$F$18)-($J365*'01_Supuestos'!L32)-(IF('01_Supuestos'!L30=MAX('01_Supuestos'!$C$30:$M$30),'01_Supuestos'!$F$19,0))-(MAX(0,(((('01_Supuestos'!L31*$I365)*'01_Supuestos'!$F$11*($H365-'01_Supuestos'!$F$9))-((('01_Supuestos'!L31*$I365)*'01_Supuestos'!$F$11*($H365-'01_Supuestos'!$F$9))*'01_Supuestos'!$F$12)-(('01_Supuestos'!L31*$I365)*'01_Supuestos'!$F$11*$K365)-(IF(('01_Supuestos'!L31*$I365)&gt;0,'01_Supuestos'!$F$15,0)))-($J365*'01_Supuestos'!L33)))*'01_Supuestos'!$F$16)</f>
        <v/>
      </c>
      <c r="AD365" s="109">
        <f>((('01_Supuestos'!M31*$I365)*'01_Supuestos'!$F$11*($H365-'01_Supuestos'!$F$9))-((('01_Supuestos'!M31*$I365)*'01_Supuestos'!$F$11*($H365-'01_Supuestos'!$F$9))*'01_Supuestos'!$F$12)-(('01_Supuestos'!M31*$I365)*'01_Supuestos'!$F$11*$K365)-(IF(('01_Supuestos'!M31*$I365)&gt;0,'01_Supuestos'!$F$15,0)))-((('01_Supuestos'!M31*$I365)*'01_Supuestos'!$F$11*($H365-'01_Supuestos'!$F$9))*'01_Supuestos'!$F$18)-($J365*'01_Supuestos'!M32)-(IF('01_Supuestos'!M30=MAX('01_Supuestos'!$C$30:$M$30),'01_Supuestos'!$F$19,0))-(MAX(0,(((('01_Supuestos'!M31*$I365)*'01_Supuestos'!$F$11*($H365-'01_Supuestos'!$F$9))-((('01_Supuestos'!M31*$I365)*'01_Supuestos'!$F$11*($H365-'01_Supuestos'!$F$9))*'01_Supuestos'!$F$12)-(('01_Supuestos'!M31*$I365)*'01_Supuestos'!$F$11*$K365)-(IF(('01_Supuestos'!M31*$I365)&gt;0,'01_Supuestos'!$F$15,0)))-($J365*'01_Supuestos'!M33)))*'01_Supuestos'!$F$16)</f>
        <v/>
      </c>
      <c r="AE365" s="109">
        <f>0</f>
        <v/>
      </c>
      <c r="AF365" s="109">
        <f>IF(S365&gt;R365,"Appraisal+Decision",IF(S365&lt;R365,"Develop Now","Indiferente"))</f>
        <v/>
      </c>
    </row>
    <row r="366">
      <c r="A366" t="n">
        <v>336</v>
      </c>
      <c r="B366" s="53">
        <f>RAND()</f>
        <v/>
      </c>
      <c r="C366" s="53">
        <f>RAND()</f>
        <v/>
      </c>
      <c r="D366" s="53">
        <f>RAND()</f>
        <v/>
      </c>
      <c r="E366" s="53">
        <f>RAND()</f>
        <v/>
      </c>
      <c r="F366" s="53">
        <f>RAND()</f>
        <v/>
      </c>
      <c r="G366" s="53">
        <f>RAND()</f>
        <v/>
      </c>
      <c r="H366" s="109">
        <f>IF(B366&lt;($B$11-$B$10)/($B$12-$B$10), $B$10+SQRT(B366*($B$11-$B$10)*($B$12-$B$10)), $B$12-SQRT((1-B366)*($B$12-$B$11)*($B$12-$B$10)))</f>
        <v/>
      </c>
      <c r="I366" s="53">
        <f>MAX(0.1,NORMINV(C366,$B$13,$B$14))</f>
        <v/>
      </c>
      <c r="J366" s="109">
        <f>'01_Supuestos'!$F$13*MAX(0.65,NORMINV(D366,1,$B$15))</f>
        <v/>
      </c>
      <c r="K366" s="109">
        <f>'01_Supuestos'!$F$14*MAX(0.6,NORMINV(E366,1,$B$16))</f>
        <v/>
      </c>
      <c r="L366" s="109">
        <f>--(F366&lt;=$B$5)</f>
        <v/>
      </c>
      <c r="M366" s="109">
        <f>IF(L366=1, IF(G366&lt;=$B$6, "+", "-"), IF(G366&lt;=(1-$B$7), "+", "-"))</f>
        <v/>
      </c>
      <c r="N366" s="110">
        <f>IF(M366="+",'05_Bayes_Arbol'!$B$16,'05_Bayes_Arbol'!$B$17)</f>
        <v/>
      </c>
      <c r="O366" s="109">
        <f>SUMPRODUCT(T366:AD366,'01_Supuestos'!$C$34:$M$34)</f>
        <v/>
      </c>
      <c r="P366" s="109">
        <f>N366*O366 + (1-N366)*$B$9</f>
        <v/>
      </c>
      <c r="Q366" s="109">
        <f>--(P366&gt;0)</f>
        <v/>
      </c>
      <c r="R366" s="109">
        <f>IF(L366=1,O366,$B$9)</f>
        <v/>
      </c>
      <c r="S366" s="109">
        <f>-$B$8 + IF(Q366=1, IF(L366=1,O366,$B$9), 0)</f>
        <v/>
      </c>
      <c r="T366" s="109">
        <f>((('01_Supuestos'!C31*$I366)*'01_Supuestos'!$F$11*($H366-'01_Supuestos'!$F$9))-((('01_Supuestos'!C31*$I366)*'01_Supuestos'!$F$11*($H366-'01_Supuestos'!$F$9))*'01_Supuestos'!$F$12)-(('01_Supuestos'!C31*$I366)*'01_Supuestos'!$F$11*$K366)-(IF(('01_Supuestos'!C31*$I366)&gt;0,'01_Supuestos'!$F$15,0)))-((('01_Supuestos'!C31*$I366)*'01_Supuestos'!$F$11*($H366-'01_Supuestos'!$F$9))*'01_Supuestos'!$F$18)-($J366*'01_Supuestos'!C32)-(IF('01_Supuestos'!C30=MAX('01_Supuestos'!$C$30:$M$30),'01_Supuestos'!$F$19,0))-(MAX(0,(((('01_Supuestos'!C31*$I366)*'01_Supuestos'!$F$11*($H366-'01_Supuestos'!$F$9))-((('01_Supuestos'!C31*$I366)*'01_Supuestos'!$F$11*($H366-'01_Supuestos'!$F$9))*'01_Supuestos'!$F$12)-(('01_Supuestos'!C31*$I366)*'01_Supuestos'!$F$11*$K366)-(IF(('01_Supuestos'!C31*$I366)&gt;0,'01_Supuestos'!$F$15,0)))-($J366*'01_Supuestos'!C33)))*'01_Supuestos'!$F$16)</f>
        <v/>
      </c>
      <c r="U366" s="109">
        <f>((('01_Supuestos'!D31*$I366)*'01_Supuestos'!$F$11*($H366-'01_Supuestos'!$F$9))-((('01_Supuestos'!D31*$I366)*'01_Supuestos'!$F$11*($H366-'01_Supuestos'!$F$9))*'01_Supuestos'!$F$12)-(('01_Supuestos'!D31*$I366)*'01_Supuestos'!$F$11*$K366)-(IF(('01_Supuestos'!D31*$I366)&gt;0,'01_Supuestos'!$F$15,0)))-((('01_Supuestos'!D31*$I366)*'01_Supuestos'!$F$11*($H366-'01_Supuestos'!$F$9))*'01_Supuestos'!$F$18)-($J366*'01_Supuestos'!D32)-(IF('01_Supuestos'!D30=MAX('01_Supuestos'!$C$30:$M$30),'01_Supuestos'!$F$19,0))-(MAX(0,(((('01_Supuestos'!D31*$I366)*'01_Supuestos'!$F$11*($H366-'01_Supuestos'!$F$9))-((('01_Supuestos'!D31*$I366)*'01_Supuestos'!$F$11*($H366-'01_Supuestos'!$F$9))*'01_Supuestos'!$F$12)-(('01_Supuestos'!D31*$I366)*'01_Supuestos'!$F$11*$K366)-(IF(('01_Supuestos'!D31*$I366)&gt;0,'01_Supuestos'!$F$15,0)))-($J366*'01_Supuestos'!D33)))*'01_Supuestos'!$F$16)</f>
        <v/>
      </c>
      <c r="V366" s="109">
        <f>((('01_Supuestos'!E31*$I366)*'01_Supuestos'!$F$11*($H366-'01_Supuestos'!$F$9))-((('01_Supuestos'!E31*$I366)*'01_Supuestos'!$F$11*($H366-'01_Supuestos'!$F$9))*'01_Supuestos'!$F$12)-(('01_Supuestos'!E31*$I366)*'01_Supuestos'!$F$11*$K366)-(IF(('01_Supuestos'!E31*$I366)&gt;0,'01_Supuestos'!$F$15,0)))-((('01_Supuestos'!E31*$I366)*'01_Supuestos'!$F$11*($H366-'01_Supuestos'!$F$9))*'01_Supuestos'!$F$18)-($J366*'01_Supuestos'!E32)-(IF('01_Supuestos'!E30=MAX('01_Supuestos'!$C$30:$M$30),'01_Supuestos'!$F$19,0))-(MAX(0,(((('01_Supuestos'!E31*$I366)*'01_Supuestos'!$F$11*($H366-'01_Supuestos'!$F$9))-((('01_Supuestos'!E31*$I366)*'01_Supuestos'!$F$11*($H366-'01_Supuestos'!$F$9))*'01_Supuestos'!$F$12)-(('01_Supuestos'!E31*$I366)*'01_Supuestos'!$F$11*$K366)-(IF(('01_Supuestos'!E31*$I366)&gt;0,'01_Supuestos'!$F$15,0)))-($J366*'01_Supuestos'!E33)))*'01_Supuestos'!$F$16)</f>
        <v/>
      </c>
      <c r="W366" s="109">
        <f>((('01_Supuestos'!F31*$I366)*'01_Supuestos'!$F$11*($H366-'01_Supuestos'!$F$9))-((('01_Supuestos'!F31*$I366)*'01_Supuestos'!$F$11*($H366-'01_Supuestos'!$F$9))*'01_Supuestos'!$F$12)-(('01_Supuestos'!F31*$I366)*'01_Supuestos'!$F$11*$K366)-(IF(('01_Supuestos'!F31*$I366)&gt;0,'01_Supuestos'!$F$15,0)))-((('01_Supuestos'!F31*$I366)*'01_Supuestos'!$F$11*($H366-'01_Supuestos'!$F$9))*'01_Supuestos'!$F$18)-($J366*'01_Supuestos'!F32)-(IF('01_Supuestos'!F30=MAX('01_Supuestos'!$C$30:$M$30),'01_Supuestos'!$F$19,0))-(MAX(0,(((('01_Supuestos'!F31*$I366)*'01_Supuestos'!$F$11*($H366-'01_Supuestos'!$F$9))-((('01_Supuestos'!F31*$I366)*'01_Supuestos'!$F$11*($H366-'01_Supuestos'!$F$9))*'01_Supuestos'!$F$12)-(('01_Supuestos'!F31*$I366)*'01_Supuestos'!$F$11*$K366)-(IF(('01_Supuestos'!F31*$I366)&gt;0,'01_Supuestos'!$F$15,0)))-($J366*'01_Supuestos'!F33)))*'01_Supuestos'!$F$16)</f>
        <v/>
      </c>
      <c r="X366" s="109">
        <f>((('01_Supuestos'!G31*$I366)*'01_Supuestos'!$F$11*($H366-'01_Supuestos'!$F$9))-((('01_Supuestos'!G31*$I366)*'01_Supuestos'!$F$11*($H366-'01_Supuestos'!$F$9))*'01_Supuestos'!$F$12)-(('01_Supuestos'!G31*$I366)*'01_Supuestos'!$F$11*$K366)-(IF(('01_Supuestos'!G31*$I366)&gt;0,'01_Supuestos'!$F$15,0)))-((('01_Supuestos'!G31*$I366)*'01_Supuestos'!$F$11*($H366-'01_Supuestos'!$F$9))*'01_Supuestos'!$F$18)-($J366*'01_Supuestos'!G32)-(IF('01_Supuestos'!G30=MAX('01_Supuestos'!$C$30:$M$30),'01_Supuestos'!$F$19,0))-(MAX(0,(((('01_Supuestos'!G31*$I366)*'01_Supuestos'!$F$11*($H366-'01_Supuestos'!$F$9))-((('01_Supuestos'!G31*$I366)*'01_Supuestos'!$F$11*($H366-'01_Supuestos'!$F$9))*'01_Supuestos'!$F$12)-(('01_Supuestos'!G31*$I366)*'01_Supuestos'!$F$11*$K366)-(IF(('01_Supuestos'!G31*$I366)&gt;0,'01_Supuestos'!$F$15,0)))-($J366*'01_Supuestos'!G33)))*'01_Supuestos'!$F$16)</f>
        <v/>
      </c>
      <c r="Y366" s="109">
        <f>((('01_Supuestos'!H31*$I366)*'01_Supuestos'!$F$11*($H366-'01_Supuestos'!$F$9))-((('01_Supuestos'!H31*$I366)*'01_Supuestos'!$F$11*($H366-'01_Supuestos'!$F$9))*'01_Supuestos'!$F$12)-(('01_Supuestos'!H31*$I366)*'01_Supuestos'!$F$11*$K366)-(IF(('01_Supuestos'!H31*$I366)&gt;0,'01_Supuestos'!$F$15,0)))-((('01_Supuestos'!H31*$I366)*'01_Supuestos'!$F$11*($H366-'01_Supuestos'!$F$9))*'01_Supuestos'!$F$18)-($J366*'01_Supuestos'!H32)-(IF('01_Supuestos'!H30=MAX('01_Supuestos'!$C$30:$M$30),'01_Supuestos'!$F$19,0))-(MAX(0,(((('01_Supuestos'!H31*$I366)*'01_Supuestos'!$F$11*($H366-'01_Supuestos'!$F$9))-((('01_Supuestos'!H31*$I366)*'01_Supuestos'!$F$11*($H366-'01_Supuestos'!$F$9))*'01_Supuestos'!$F$12)-(('01_Supuestos'!H31*$I366)*'01_Supuestos'!$F$11*$K366)-(IF(('01_Supuestos'!H31*$I366)&gt;0,'01_Supuestos'!$F$15,0)))-($J366*'01_Supuestos'!H33)))*'01_Supuestos'!$F$16)</f>
        <v/>
      </c>
      <c r="Z366" s="109">
        <f>((('01_Supuestos'!I31*$I366)*'01_Supuestos'!$F$11*($H366-'01_Supuestos'!$F$9))-((('01_Supuestos'!I31*$I366)*'01_Supuestos'!$F$11*($H366-'01_Supuestos'!$F$9))*'01_Supuestos'!$F$12)-(('01_Supuestos'!I31*$I366)*'01_Supuestos'!$F$11*$K366)-(IF(('01_Supuestos'!I31*$I366)&gt;0,'01_Supuestos'!$F$15,0)))-((('01_Supuestos'!I31*$I366)*'01_Supuestos'!$F$11*($H366-'01_Supuestos'!$F$9))*'01_Supuestos'!$F$18)-($J366*'01_Supuestos'!I32)-(IF('01_Supuestos'!I30=MAX('01_Supuestos'!$C$30:$M$30),'01_Supuestos'!$F$19,0))-(MAX(0,(((('01_Supuestos'!I31*$I366)*'01_Supuestos'!$F$11*($H366-'01_Supuestos'!$F$9))-((('01_Supuestos'!I31*$I366)*'01_Supuestos'!$F$11*($H366-'01_Supuestos'!$F$9))*'01_Supuestos'!$F$12)-(('01_Supuestos'!I31*$I366)*'01_Supuestos'!$F$11*$K366)-(IF(('01_Supuestos'!I31*$I366)&gt;0,'01_Supuestos'!$F$15,0)))-($J366*'01_Supuestos'!I33)))*'01_Supuestos'!$F$16)</f>
        <v/>
      </c>
      <c r="AA366" s="109">
        <f>((('01_Supuestos'!J31*$I366)*'01_Supuestos'!$F$11*($H366-'01_Supuestos'!$F$9))-((('01_Supuestos'!J31*$I366)*'01_Supuestos'!$F$11*($H366-'01_Supuestos'!$F$9))*'01_Supuestos'!$F$12)-(('01_Supuestos'!J31*$I366)*'01_Supuestos'!$F$11*$K366)-(IF(('01_Supuestos'!J31*$I366)&gt;0,'01_Supuestos'!$F$15,0)))-((('01_Supuestos'!J31*$I366)*'01_Supuestos'!$F$11*($H366-'01_Supuestos'!$F$9))*'01_Supuestos'!$F$18)-($J366*'01_Supuestos'!J32)-(IF('01_Supuestos'!J30=MAX('01_Supuestos'!$C$30:$M$30),'01_Supuestos'!$F$19,0))-(MAX(0,(((('01_Supuestos'!J31*$I366)*'01_Supuestos'!$F$11*($H366-'01_Supuestos'!$F$9))-((('01_Supuestos'!J31*$I366)*'01_Supuestos'!$F$11*($H366-'01_Supuestos'!$F$9))*'01_Supuestos'!$F$12)-(('01_Supuestos'!J31*$I366)*'01_Supuestos'!$F$11*$K366)-(IF(('01_Supuestos'!J31*$I366)&gt;0,'01_Supuestos'!$F$15,0)))-($J366*'01_Supuestos'!J33)))*'01_Supuestos'!$F$16)</f>
        <v/>
      </c>
      <c r="AB366" s="109">
        <f>((('01_Supuestos'!K31*$I366)*'01_Supuestos'!$F$11*($H366-'01_Supuestos'!$F$9))-((('01_Supuestos'!K31*$I366)*'01_Supuestos'!$F$11*($H366-'01_Supuestos'!$F$9))*'01_Supuestos'!$F$12)-(('01_Supuestos'!K31*$I366)*'01_Supuestos'!$F$11*$K366)-(IF(('01_Supuestos'!K31*$I366)&gt;0,'01_Supuestos'!$F$15,0)))-((('01_Supuestos'!K31*$I366)*'01_Supuestos'!$F$11*($H366-'01_Supuestos'!$F$9))*'01_Supuestos'!$F$18)-($J366*'01_Supuestos'!K32)-(IF('01_Supuestos'!K30=MAX('01_Supuestos'!$C$30:$M$30),'01_Supuestos'!$F$19,0))-(MAX(0,(((('01_Supuestos'!K31*$I366)*'01_Supuestos'!$F$11*($H366-'01_Supuestos'!$F$9))-((('01_Supuestos'!K31*$I366)*'01_Supuestos'!$F$11*($H366-'01_Supuestos'!$F$9))*'01_Supuestos'!$F$12)-(('01_Supuestos'!K31*$I366)*'01_Supuestos'!$F$11*$K366)-(IF(('01_Supuestos'!K31*$I366)&gt;0,'01_Supuestos'!$F$15,0)))-($J366*'01_Supuestos'!K33)))*'01_Supuestos'!$F$16)</f>
        <v/>
      </c>
      <c r="AC366" s="109">
        <f>((('01_Supuestos'!L31*$I366)*'01_Supuestos'!$F$11*($H366-'01_Supuestos'!$F$9))-((('01_Supuestos'!L31*$I366)*'01_Supuestos'!$F$11*($H366-'01_Supuestos'!$F$9))*'01_Supuestos'!$F$12)-(('01_Supuestos'!L31*$I366)*'01_Supuestos'!$F$11*$K366)-(IF(('01_Supuestos'!L31*$I366)&gt;0,'01_Supuestos'!$F$15,0)))-((('01_Supuestos'!L31*$I366)*'01_Supuestos'!$F$11*($H366-'01_Supuestos'!$F$9))*'01_Supuestos'!$F$18)-($J366*'01_Supuestos'!L32)-(IF('01_Supuestos'!L30=MAX('01_Supuestos'!$C$30:$M$30),'01_Supuestos'!$F$19,0))-(MAX(0,(((('01_Supuestos'!L31*$I366)*'01_Supuestos'!$F$11*($H366-'01_Supuestos'!$F$9))-((('01_Supuestos'!L31*$I366)*'01_Supuestos'!$F$11*($H366-'01_Supuestos'!$F$9))*'01_Supuestos'!$F$12)-(('01_Supuestos'!L31*$I366)*'01_Supuestos'!$F$11*$K366)-(IF(('01_Supuestos'!L31*$I366)&gt;0,'01_Supuestos'!$F$15,0)))-($J366*'01_Supuestos'!L33)))*'01_Supuestos'!$F$16)</f>
        <v/>
      </c>
      <c r="AD366" s="109">
        <f>((('01_Supuestos'!M31*$I366)*'01_Supuestos'!$F$11*($H366-'01_Supuestos'!$F$9))-((('01_Supuestos'!M31*$I366)*'01_Supuestos'!$F$11*($H366-'01_Supuestos'!$F$9))*'01_Supuestos'!$F$12)-(('01_Supuestos'!M31*$I366)*'01_Supuestos'!$F$11*$K366)-(IF(('01_Supuestos'!M31*$I366)&gt;0,'01_Supuestos'!$F$15,0)))-((('01_Supuestos'!M31*$I366)*'01_Supuestos'!$F$11*($H366-'01_Supuestos'!$F$9))*'01_Supuestos'!$F$18)-($J366*'01_Supuestos'!M32)-(IF('01_Supuestos'!M30=MAX('01_Supuestos'!$C$30:$M$30),'01_Supuestos'!$F$19,0))-(MAX(0,(((('01_Supuestos'!M31*$I366)*'01_Supuestos'!$F$11*($H366-'01_Supuestos'!$F$9))-((('01_Supuestos'!M31*$I366)*'01_Supuestos'!$F$11*($H366-'01_Supuestos'!$F$9))*'01_Supuestos'!$F$12)-(('01_Supuestos'!M31*$I366)*'01_Supuestos'!$F$11*$K366)-(IF(('01_Supuestos'!M31*$I366)&gt;0,'01_Supuestos'!$F$15,0)))-($J366*'01_Supuestos'!M33)))*'01_Supuestos'!$F$16)</f>
        <v/>
      </c>
      <c r="AE366" s="109">
        <f>0</f>
        <v/>
      </c>
      <c r="AF366" s="109">
        <f>IF(S366&gt;R366,"Appraisal+Decision",IF(S366&lt;R366,"Develop Now","Indiferente"))</f>
        <v/>
      </c>
    </row>
    <row r="367">
      <c r="A367" t="n">
        <v>337</v>
      </c>
      <c r="B367" s="53">
        <f>RAND()</f>
        <v/>
      </c>
      <c r="C367" s="53">
        <f>RAND()</f>
        <v/>
      </c>
      <c r="D367" s="53">
        <f>RAND()</f>
        <v/>
      </c>
      <c r="E367" s="53">
        <f>RAND()</f>
        <v/>
      </c>
      <c r="F367" s="53">
        <f>RAND()</f>
        <v/>
      </c>
      <c r="G367" s="53">
        <f>RAND()</f>
        <v/>
      </c>
      <c r="H367" s="109">
        <f>IF(B367&lt;($B$11-$B$10)/($B$12-$B$10), $B$10+SQRT(B367*($B$11-$B$10)*($B$12-$B$10)), $B$12-SQRT((1-B367)*($B$12-$B$11)*($B$12-$B$10)))</f>
        <v/>
      </c>
      <c r="I367" s="53">
        <f>MAX(0.1,NORMINV(C367,$B$13,$B$14))</f>
        <v/>
      </c>
      <c r="J367" s="109">
        <f>'01_Supuestos'!$F$13*MAX(0.65,NORMINV(D367,1,$B$15))</f>
        <v/>
      </c>
      <c r="K367" s="109">
        <f>'01_Supuestos'!$F$14*MAX(0.6,NORMINV(E367,1,$B$16))</f>
        <v/>
      </c>
      <c r="L367" s="109">
        <f>--(F367&lt;=$B$5)</f>
        <v/>
      </c>
      <c r="M367" s="109">
        <f>IF(L367=1, IF(G367&lt;=$B$6, "+", "-"), IF(G367&lt;=(1-$B$7), "+", "-"))</f>
        <v/>
      </c>
      <c r="N367" s="110">
        <f>IF(M367="+",'05_Bayes_Arbol'!$B$16,'05_Bayes_Arbol'!$B$17)</f>
        <v/>
      </c>
      <c r="O367" s="109">
        <f>SUMPRODUCT(T367:AD367,'01_Supuestos'!$C$34:$M$34)</f>
        <v/>
      </c>
      <c r="P367" s="109">
        <f>N367*O367 + (1-N367)*$B$9</f>
        <v/>
      </c>
      <c r="Q367" s="109">
        <f>--(P367&gt;0)</f>
        <v/>
      </c>
      <c r="R367" s="109">
        <f>IF(L367=1,O367,$B$9)</f>
        <v/>
      </c>
      <c r="S367" s="109">
        <f>-$B$8 + IF(Q367=1, IF(L367=1,O367,$B$9), 0)</f>
        <v/>
      </c>
      <c r="T367" s="109">
        <f>((('01_Supuestos'!C31*$I367)*'01_Supuestos'!$F$11*($H367-'01_Supuestos'!$F$9))-((('01_Supuestos'!C31*$I367)*'01_Supuestos'!$F$11*($H367-'01_Supuestos'!$F$9))*'01_Supuestos'!$F$12)-(('01_Supuestos'!C31*$I367)*'01_Supuestos'!$F$11*$K367)-(IF(('01_Supuestos'!C31*$I367)&gt;0,'01_Supuestos'!$F$15,0)))-((('01_Supuestos'!C31*$I367)*'01_Supuestos'!$F$11*($H367-'01_Supuestos'!$F$9))*'01_Supuestos'!$F$18)-($J367*'01_Supuestos'!C32)-(IF('01_Supuestos'!C30=MAX('01_Supuestos'!$C$30:$M$30),'01_Supuestos'!$F$19,0))-(MAX(0,(((('01_Supuestos'!C31*$I367)*'01_Supuestos'!$F$11*($H367-'01_Supuestos'!$F$9))-((('01_Supuestos'!C31*$I367)*'01_Supuestos'!$F$11*($H367-'01_Supuestos'!$F$9))*'01_Supuestos'!$F$12)-(('01_Supuestos'!C31*$I367)*'01_Supuestos'!$F$11*$K367)-(IF(('01_Supuestos'!C31*$I367)&gt;0,'01_Supuestos'!$F$15,0)))-($J367*'01_Supuestos'!C33)))*'01_Supuestos'!$F$16)</f>
        <v/>
      </c>
      <c r="U367" s="109">
        <f>((('01_Supuestos'!D31*$I367)*'01_Supuestos'!$F$11*($H367-'01_Supuestos'!$F$9))-((('01_Supuestos'!D31*$I367)*'01_Supuestos'!$F$11*($H367-'01_Supuestos'!$F$9))*'01_Supuestos'!$F$12)-(('01_Supuestos'!D31*$I367)*'01_Supuestos'!$F$11*$K367)-(IF(('01_Supuestos'!D31*$I367)&gt;0,'01_Supuestos'!$F$15,0)))-((('01_Supuestos'!D31*$I367)*'01_Supuestos'!$F$11*($H367-'01_Supuestos'!$F$9))*'01_Supuestos'!$F$18)-($J367*'01_Supuestos'!D32)-(IF('01_Supuestos'!D30=MAX('01_Supuestos'!$C$30:$M$30),'01_Supuestos'!$F$19,0))-(MAX(0,(((('01_Supuestos'!D31*$I367)*'01_Supuestos'!$F$11*($H367-'01_Supuestos'!$F$9))-((('01_Supuestos'!D31*$I367)*'01_Supuestos'!$F$11*($H367-'01_Supuestos'!$F$9))*'01_Supuestos'!$F$12)-(('01_Supuestos'!D31*$I367)*'01_Supuestos'!$F$11*$K367)-(IF(('01_Supuestos'!D31*$I367)&gt;0,'01_Supuestos'!$F$15,0)))-($J367*'01_Supuestos'!D33)))*'01_Supuestos'!$F$16)</f>
        <v/>
      </c>
      <c r="V367" s="109">
        <f>((('01_Supuestos'!E31*$I367)*'01_Supuestos'!$F$11*($H367-'01_Supuestos'!$F$9))-((('01_Supuestos'!E31*$I367)*'01_Supuestos'!$F$11*($H367-'01_Supuestos'!$F$9))*'01_Supuestos'!$F$12)-(('01_Supuestos'!E31*$I367)*'01_Supuestos'!$F$11*$K367)-(IF(('01_Supuestos'!E31*$I367)&gt;0,'01_Supuestos'!$F$15,0)))-((('01_Supuestos'!E31*$I367)*'01_Supuestos'!$F$11*($H367-'01_Supuestos'!$F$9))*'01_Supuestos'!$F$18)-($J367*'01_Supuestos'!E32)-(IF('01_Supuestos'!E30=MAX('01_Supuestos'!$C$30:$M$30),'01_Supuestos'!$F$19,0))-(MAX(0,(((('01_Supuestos'!E31*$I367)*'01_Supuestos'!$F$11*($H367-'01_Supuestos'!$F$9))-((('01_Supuestos'!E31*$I367)*'01_Supuestos'!$F$11*($H367-'01_Supuestos'!$F$9))*'01_Supuestos'!$F$12)-(('01_Supuestos'!E31*$I367)*'01_Supuestos'!$F$11*$K367)-(IF(('01_Supuestos'!E31*$I367)&gt;0,'01_Supuestos'!$F$15,0)))-($J367*'01_Supuestos'!E33)))*'01_Supuestos'!$F$16)</f>
        <v/>
      </c>
      <c r="W367" s="109">
        <f>((('01_Supuestos'!F31*$I367)*'01_Supuestos'!$F$11*($H367-'01_Supuestos'!$F$9))-((('01_Supuestos'!F31*$I367)*'01_Supuestos'!$F$11*($H367-'01_Supuestos'!$F$9))*'01_Supuestos'!$F$12)-(('01_Supuestos'!F31*$I367)*'01_Supuestos'!$F$11*$K367)-(IF(('01_Supuestos'!F31*$I367)&gt;0,'01_Supuestos'!$F$15,0)))-((('01_Supuestos'!F31*$I367)*'01_Supuestos'!$F$11*($H367-'01_Supuestos'!$F$9))*'01_Supuestos'!$F$18)-($J367*'01_Supuestos'!F32)-(IF('01_Supuestos'!F30=MAX('01_Supuestos'!$C$30:$M$30),'01_Supuestos'!$F$19,0))-(MAX(0,(((('01_Supuestos'!F31*$I367)*'01_Supuestos'!$F$11*($H367-'01_Supuestos'!$F$9))-((('01_Supuestos'!F31*$I367)*'01_Supuestos'!$F$11*($H367-'01_Supuestos'!$F$9))*'01_Supuestos'!$F$12)-(('01_Supuestos'!F31*$I367)*'01_Supuestos'!$F$11*$K367)-(IF(('01_Supuestos'!F31*$I367)&gt;0,'01_Supuestos'!$F$15,0)))-($J367*'01_Supuestos'!F33)))*'01_Supuestos'!$F$16)</f>
        <v/>
      </c>
      <c r="X367" s="109">
        <f>((('01_Supuestos'!G31*$I367)*'01_Supuestos'!$F$11*($H367-'01_Supuestos'!$F$9))-((('01_Supuestos'!G31*$I367)*'01_Supuestos'!$F$11*($H367-'01_Supuestos'!$F$9))*'01_Supuestos'!$F$12)-(('01_Supuestos'!G31*$I367)*'01_Supuestos'!$F$11*$K367)-(IF(('01_Supuestos'!G31*$I367)&gt;0,'01_Supuestos'!$F$15,0)))-((('01_Supuestos'!G31*$I367)*'01_Supuestos'!$F$11*($H367-'01_Supuestos'!$F$9))*'01_Supuestos'!$F$18)-($J367*'01_Supuestos'!G32)-(IF('01_Supuestos'!G30=MAX('01_Supuestos'!$C$30:$M$30),'01_Supuestos'!$F$19,0))-(MAX(0,(((('01_Supuestos'!G31*$I367)*'01_Supuestos'!$F$11*($H367-'01_Supuestos'!$F$9))-((('01_Supuestos'!G31*$I367)*'01_Supuestos'!$F$11*($H367-'01_Supuestos'!$F$9))*'01_Supuestos'!$F$12)-(('01_Supuestos'!G31*$I367)*'01_Supuestos'!$F$11*$K367)-(IF(('01_Supuestos'!G31*$I367)&gt;0,'01_Supuestos'!$F$15,0)))-($J367*'01_Supuestos'!G33)))*'01_Supuestos'!$F$16)</f>
        <v/>
      </c>
      <c r="Y367" s="109">
        <f>((('01_Supuestos'!H31*$I367)*'01_Supuestos'!$F$11*($H367-'01_Supuestos'!$F$9))-((('01_Supuestos'!H31*$I367)*'01_Supuestos'!$F$11*($H367-'01_Supuestos'!$F$9))*'01_Supuestos'!$F$12)-(('01_Supuestos'!H31*$I367)*'01_Supuestos'!$F$11*$K367)-(IF(('01_Supuestos'!H31*$I367)&gt;0,'01_Supuestos'!$F$15,0)))-((('01_Supuestos'!H31*$I367)*'01_Supuestos'!$F$11*($H367-'01_Supuestos'!$F$9))*'01_Supuestos'!$F$18)-($J367*'01_Supuestos'!H32)-(IF('01_Supuestos'!H30=MAX('01_Supuestos'!$C$30:$M$30),'01_Supuestos'!$F$19,0))-(MAX(0,(((('01_Supuestos'!H31*$I367)*'01_Supuestos'!$F$11*($H367-'01_Supuestos'!$F$9))-((('01_Supuestos'!H31*$I367)*'01_Supuestos'!$F$11*($H367-'01_Supuestos'!$F$9))*'01_Supuestos'!$F$12)-(('01_Supuestos'!H31*$I367)*'01_Supuestos'!$F$11*$K367)-(IF(('01_Supuestos'!H31*$I367)&gt;0,'01_Supuestos'!$F$15,0)))-($J367*'01_Supuestos'!H33)))*'01_Supuestos'!$F$16)</f>
        <v/>
      </c>
      <c r="Z367" s="109">
        <f>((('01_Supuestos'!I31*$I367)*'01_Supuestos'!$F$11*($H367-'01_Supuestos'!$F$9))-((('01_Supuestos'!I31*$I367)*'01_Supuestos'!$F$11*($H367-'01_Supuestos'!$F$9))*'01_Supuestos'!$F$12)-(('01_Supuestos'!I31*$I367)*'01_Supuestos'!$F$11*$K367)-(IF(('01_Supuestos'!I31*$I367)&gt;0,'01_Supuestos'!$F$15,0)))-((('01_Supuestos'!I31*$I367)*'01_Supuestos'!$F$11*($H367-'01_Supuestos'!$F$9))*'01_Supuestos'!$F$18)-($J367*'01_Supuestos'!I32)-(IF('01_Supuestos'!I30=MAX('01_Supuestos'!$C$30:$M$30),'01_Supuestos'!$F$19,0))-(MAX(0,(((('01_Supuestos'!I31*$I367)*'01_Supuestos'!$F$11*($H367-'01_Supuestos'!$F$9))-((('01_Supuestos'!I31*$I367)*'01_Supuestos'!$F$11*($H367-'01_Supuestos'!$F$9))*'01_Supuestos'!$F$12)-(('01_Supuestos'!I31*$I367)*'01_Supuestos'!$F$11*$K367)-(IF(('01_Supuestos'!I31*$I367)&gt;0,'01_Supuestos'!$F$15,0)))-($J367*'01_Supuestos'!I33)))*'01_Supuestos'!$F$16)</f>
        <v/>
      </c>
      <c r="AA367" s="109">
        <f>((('01_Supuestos'!J31*$I367)*'01_Supuestos'!$F$11*($H367-'01_Supuestos'!$F$9))-((('01_Supuestos'!J31*$I367)*'01_Supuestos'!$F$11*($H367-'01_Supuestos'!$F$9))*'01_Supuestos'!$F$12)-(('01_Supuestos'!J31*$I367)*'01_Supuestos'!$F$11*$K367)-(IF(('01_Supuestos'!J31*$I367)&gt;0,'01_Supuestos'!$F$15,0)))-((('01_Supuestos'!J31*$I367)*'01_Supuestos'!$F$11*($H367-'01_Supuestos'!$F$9))*'01_Supuestos'!$F$18)-($J367*'01_Supuestos'!J32)-(IF('01_Supuestos'!J30=MAX('01_Supuestos'!$C$30:$M$30),'01_Supuestos'!$F$19,0))-(MAX(0,(((('01_Supuestos'!J31*$I367)*'01_Supuestos'!$F$11*($H367-'01_Supuestos'!$F$9))-((('01_Supuestos'!J31*$I367)*'01_Supuestos'!$F$11*($H367-'01_Supuestos'!$F$9))*'01_Supuestos'!$F$12)-(('01_Supuestos'!J31*$I367)*'01_Supuestos'!$F$11*$K367)-(IF(('01_Supuestos'!J31*$I367)&gt;0,'01_Supuestos'!$F$15,0)))-($J367*'01_Supuestos'!J33)))*'01_Supuestos'!$F$16)</f>
        <v/>
      </c>
      <c r="AB367" s="109">
        <f>((('01_Supuestos'!K31*$I367)*'01_Supuestos'!$F$11*($H367-'01_Supuestos'!$F$9))-((('01_Supuestos'!K31*$I367)*'01_Supuestos'!$F$11*($H367-'01_Supuestos'!$F$9))*'01_Supuestos'!$F$12)-(('01_Supuestos'!K31*$I367)*'01_Supuestos'!$F$11*$K367)-(IF(('01_Supuestos'!K31*$I367)&gt;0,'01_Supuestos'!$F$15,0)))-((('01_Supuestos'!K31*$I367)*'01_Supuestos'!$F$11*($H367-'01_Supuestos'!$F$9))*'01_Supuestos'!$F$18)-($J367*'01_Supuestos'!K32)-(IF('01_Supuestos'!K30=MAX('01_Supuestos'!$C$30:$M$30),'01_Supuestos'!$F$19,0))-(MAX(0,(((('01_Supuestos'!K31*$I367)*'01_Supuestos'!$F$11*($H367-'01_Supuestos'!$F$9))-((('01_Supuestos'!K31*$I367)*'01_Supuestos'!$F$11*($H367-'01_Supuestos'!$F$9))*'01_Supuestos'!$F$12)-(('01_Supuestos'!K31*$I367)*'01_Supuestos'!$F$11*$K367)-(IF(('01_Supuestos'!K31*$I367)&gt;0,'01_Supuestos'!$F$15,0)))-($J367*'01_Supuestos'!K33)))*'01_Supuestos'!$F$16)</f>
        <v/>
      </c>
      <c r="AC367" s="109">
        <f>((('01_Supuestos'!L31*$I367)*'01_Supuestos'!$F$11*($H367-'01_Supuestos'!$F$9))-((('01_Supuestos'!L31*$I367)*'01_Supuestos'!$F$11*($H367-'01_Supuestos'!$F$9))*'01_Supuestos'!$F$12)-(('01_Supuestos'!L31*$I367)*'01_Supuestos'!$F$11*$K367)-(IF(('01_Supuestos'!L31*$I367)&gt;0,'01_Supuestos'!$F$15,0)))-((('01_Supuestos'!L31*$I367)*'01_Supuestos'!$F$11*($H367-'01_Supuestos'!$F$9))*'01_Supuestos'!$F$18)-($J367*'01_Supuestos'!L32)-(IF('01_Supuestos'!L30=MAX('01_Supuestos'!$C$30:$M$30),'01_Supuestos'!$F$19,0))-(MAX(0,(((('01_Supuestos'!L31*$I367)*'01_Supuestos'!$F$11*($H367-'01_Supuestos'!$F$9))-((('01_Supuestos'!L31*$I367)*'01_Supuestos'!$F$11*($H367-'01_Supuestos'!$F$9))*'01_Supuestos'!$F$12)-(('01_Supuestos'!L31*$I367)*'01_Supuestos'!$F$11*$K367)-(IF(('01_Supuestos'!L31*$I367)&gt;0,'01_Supuestos'!$F$15,0)))-($J367*'01_Supuestos'!L33)))*'01_Supuestos'!$F$16)</f>
        <v/>
      </c>
      <c r="AD367" s="109">
        <f>((('01_Supuestos'!M31*$I367)*'01_Supuestos'!$F$11*($H367-'01_Supuestos'!$F$9))-((('01_Supuestos'!M31*$I367)*'01_Supuestos'!$F$11*($H367-'01_Supuestos'!$F$9))*'01_Supuestos'!$F$12)-(('01_Supuestos'!M31*$I367)*'01_Supuestos'!$F$11*$K367)-(IF(('01_Supuestos'!M31*$I367)&gt;0,'01_Supuestos'!$F$15,0)))-((('01_Supuestos'!M31*$I367)*'01_Supuestos'!$F$11*($H367-'01_Supuestos'!$F$9))*'01_Supuestos'!$F$18)-($J367*'01_Supuestos'!M32)-(IF('01_Supuestos'!M30=MAX('01_Supuestos'!$C$30:$M$30),'01_Supuestos'!$F$19,0))-(MAX(0,(((('01_Supuestos'!M31*$I367)*'01_Supuestos'!$F$11*($H367-'01_Supuestos'!$F$9))-((('01_Supuestos'!M31*$I367)*'01_Supuestos'!$F$11*($H367-'01_Supuestos'!$F$9))*'01_Supuestos'!$F$12)-(('01_Supuestos'!M31*$I367)*'01_Supuestos'!$F$11*$K367)-(IF(('01_Supuestos'!M31*$I367)&gt;0,'01_Supuestos'!$F$15,0)))-($J367*'01_Supuestos'!M33)))*'01_Supuestos'!$F$16)</f>
        <v/>
      </c>
      <c r="AE367" s="109">
        <f>0</f>
        <v/>
      </c>
      <c r="AF367" s="109">
        <f>IF(S367&gt;R367,"Appraisal+Decision",IF(S367&lt;R367,"Develop Now","Indiferente"))</f>
        <v/>
      </c>
    </row>
    <row r="368">
      <c r="A368" t="n">
        <v>338</v>
      </c>
      <c r="B368" s="53">
        <f>RAND()</f>
        <v/>
      </c>
      <c r="C368" s="53">
        <f>RAND()</f>
        <v/>
      </c>
      <c r="D368" s="53">
        <f>RAND()</f>
        <v/>
      </c>
      <c r="E368" s="53">
        <f>RAND()</f>
        <v/>
      </c>
      <c r="F368" s="53">
        <f>RAND()</f>
        <v/>
      </c>
      <c r="G368" s="53">
        <f>RAND()</f>
        <v/>
      </c>
      <c r="H368" s="109">
        <f>IF(B368&lt;($B$11-$B$10)/($B$12-$B$10), $B$10+SQRT(B368*($B$11-$B$10)*($B$12-$B$10)), $B$12-SQRT((1-B368)*($B$12-$B$11)*($B$12-$B$10)))</f>
        <v/>
      </c>
      <c r="I368" s="53">
        <f>MAX(0.1,NORMINV(C368,$B$13,$B$14))</f>
        <v/>
      </c>
      <c r="J368" s="109">
        <f>'01_Supuestos'!$F$13*MAX(0.65,NORMINV(D368,1,$B$15))</f>
        <v/>
      </c>
      <c r="K368" s="109">
        <f>'01_Supuestos'!$F$14*MAX(0.6,NORMINV(E368,1,$B$16))</f>
        <v/>
      </c>
      <c r="L368" s="109">
        <f>--(F368&lt;=$B$5)</f>
        <v/>
      </c>
      <c r="M368" s="109">
        <f>IF(L368=1, IF(G368&lt;=$B$6, "+", "-"), IF(G368&lt;=(1-$B$7), "+", "-"))</f>
        <v/>
      </c>
      <c r="N368" s="110">
        <f>IF(M368="+",'05_Bayes_Arbol'!$B$16,'05_Bayes_Arbol'!$B$17)</f>
        <v/>
      </c>
      <c r="O368" s="109">
        <f>SUMPRODUCT(T368:AD368,'01_Supuestos'!$C$34:$M$34)</f>
        <v/>
      </c>
      <c r="P368" s="109">
        <f>N368*O368 + (1-N368)*$B$9</f>
        <v/>
      </c>
      <c r="Q368" s="109">
        <f>--(P368&gt;0)</f>
        <v/>
      </c>
      <c r="R368" s="109">
        <f>IF(L368=1,O368,$B$9)</f>
        <v/>
      </c>
      <c r="S368" s="109">
        <f>-$B$8 + IF(Q368=1, IF(L368=1,O368,$B$9), 0)</f>
        <v/>
      </c>
      <c r="T368" s="109">
        <f>((('01_Supuestos'!C31*$I368)*'01_Supuestos'!$F$11*($H368-'01_Supuestos'!$F$9))-((('01_Supuestos'!C31*$I368)*'01_Supuestos'!$F$11*($H368-'01_Supuestos'!$F$9))*'01_Supuestos'!$F$12)-(('01_Supuestos'!C31*$I368)*'01_Supuestos'!$F$11*$K368)-(IF(('01_Supuestos'!C31*$I368)&gt;0,'01_Supuestos'!$F$15,0)))-((('01_Supuestos'!C31*$I368)*'01_Supuestos'!$F$11*($H368-'01_Supuestos'!$F$9))*'01_Supuestos'!$F$18)-($J368*'01_Supuestos'!C32)-(IF('01_Supuestos'!C30=MAX('01_Supuestos'!$C$30:$M$30),'01_Supuestos'!$F$19,0))-(MAX(0,(((('01_Supuestos'!C31*$I368)*'01_Supuestos'!$F$11*($H368-'01_Supuestos'!$F$9))-((('01_Supuestos'!C31*$I368)*'01_Supuestos'!$F$11*($H368-'01_Supuestos'!$F$9))*'01_Supuestos'!$F$12)-(('01_Supuestos'!C31*$I368)*'01_Supuestos'!$F$11*$K368)-(IF(('01_Supuestos'!C31*$I368)&gt;0,'01_Supuestos'!$F$15,0)))-($J368*'01_Supuestos'!C33)))*'01_Supuestos'!$F$16)</f>
        <v/>
      </c>
      <c r="U368" s="109">
        <f>((('01_Supuestos'!D31*$I368)*'01_Supuestos'!$F$11*($H368-'01_Supuestos'!$F$9))-((('01_Supuestos'!D31*$I368)*'01_Supuestos'!$F$11*($H368-'01_Supuestos'!$F$9))*'01_Supuestos'!$F$12)-(('01_Supuestos'!D31*$I368)*'01_Supuestos'!$F$11*$K368)-(IF(('01_Supuestos'!D31*$I368)&gt;0,'01_Supuestos'!$F$15,0)))-((('01_Supuestos'!D31*$I368)*'01_Supuestos'!$F$11*($H368-'01_Supuestos'!$F$9))*'01_Supuestos'!$F$18)-($J368*'01_Supuestos'!D32)-(IF('01_Supuestos'!D30=MAX('01_Supuestos'!$C$30:$M$30),'01_Supuestos'!$F$19,0))-(MAX(0,(((('01_Supuestos'!D31*$I368)*'01_Supuestos'!$F$11*($H368-'01_Supuestos'!$F$9))-((('01_Supuestos'!D31*$I368)*'01_Supuestos'!$F$11*($H368-'01_Supuestos'!$F$9))*'01_Supuestos'!$F$12)-(('01_Supuestos'!D31*$I368)*'01_Supuestos'!$F$11*$K368)-(IF(('01_Supuestos'!D31*$I368)&gt;0,'01_Supuestos'!$F$15,0)))-($J368*'01_Supuestos'!D33)))*'01_Supuestos'!$F$16)</f>
        <v/>
      </c>
      <c r="V368" s="109">
        <f>((('01_Supuestos'!E31*$I368)*'01_Supuestos'!$F$11*($H368-'01_Supuestos'!$F$9))-((('01_Supuestos'!E31*$I368)*'01_Supuestos'!$F$11*($H368-'01_Supuestos'!$F$9))*'01_Supuestos'!$F$12)-(('01_Supuestos'!E31*$I368)*'01_Supuestos'!$F$11*$K368)-(IF(('01_Supuestos'!E31*$I368)&gt;0,'01_Supuestos'!$F$15,0)))-((('01_Supuestos'!E31*$I368)*'01_Supuestos'!$F$11*($H368-'01_Supuestos'!$F$9))*'01_Supuestos'!$F$18)-($J368*'01_Supuestos'!E32)-(IF('01_Supuestos'!E30=MAX('01_Supuestos'!$C$30:$M$30),'01_Supuestos'!$F$19,0))-(MAX(0,(((('01_Supuestos'!E31*$I368)*'01_Supuestos'!$F$11*($H368-'01_Supuestos'!$F$9))-((('01_Supuestos'!E31*$I368)*'01_Supuestos'!$F$11*($H368-'01_Supuestos'!$F$9))*'01_Supuestos'!$F$12)-(('01_Supuestos'!E31*$I368)*'01_Supuestos'!$F$11*$K368)-(IF(('01_Supuestos'!E31*$I368)&gt;0,'01_Supuestos'!$F$15,0)))-($J368*'01_Supuestos'!E33)))*'01_Supuestos'!$F$16)</f>
        <v/>
      </c>
      <c r="W368" s="109">
        <f>((('01_Supuestos'!F31*$I368)*'01_Supuestos'!$F$11*($H368-'01_Supuestos'!$F$9))-((('01_Supuestos'!F31*$I368)*'01_Supuestos'!$F$11*($H368-'01_Supuestos'!$F$9))*'01_Supuestos'!$F$12)-(('01_Supuestos'!F31*$I368)*'01_Supuestos'!$F$11*$K368)-(IF(('01_Supuestos'!F31*$I368)&gt;0,'01_Supuestos'!$F$15,0)))-((('01_Supuestos'!F31*$I368)*'01_Supuestos'!$F$11*($H368-'01_Supuestos'!$F$9))*'01_Supuestos'!$F$18)-($J368*'01_Supuestos'!F32)-(IF('01_Supuestos'!F30=MAX('01_Supuestos'!$C$30:$M$30),'01_Supuestos'!$F$19,0))-(MAX(0,(((('01_Supuestos'!F31*$I368)*'01_Supuestos'!$F$11*($H368-'01_Supuestos'!$F$9))-((('01_Supuestos'!F31*$I368)*'01_Supuestos'!$F$11*($H368-'01_Supuestos'!$F$9))*'01_Supuestos'!$F$12)-(('01_Supuestos'!F31*$I368)*'01_Supuestos'!$F$11*$K368)-(IF(('01_Supuestos'!F31*$I368)&gt;0,'01_Supuestos'!$F$15,0)))-($J368*'01_Supuestos'!F33)))*'01_Supuestos'!$F$16)</f>
        <v/>
      </c>
      <c r="X368" s="109">
        <f>((('01_Supuestos'!G31*$I368)*'01_Supuestos'!$F$11*($H368-'01_Supuestos'!$F$9))-((('01_Supuestos'!G31*$I368)*'01_Supuestos'!$F$11*($H368-'01_Supuestos'!$F$9))*'01_Supuestos'!$F$12)-(('01_Supuestos'!G31*$I368)*'01_Supuestos'!$F$11*$K368)-(IF(('01_Supuestos'!G31*$I368)&gt;0,'01_Supuestos'!$F$15,0)))-((('01_Supuestos'!G31*$I368)*'01_Supuestos'!$F$11*($H368-'01_Supuestos'!$F$9))*'01_Supuestos'!$F$18)-($J368*'01_Supuestos'!G32)-(IF('01_Supuestos'!G30=MAX('01_Supuestos'!$C$30:$M$30),'01_Supuestos'!$F$19,0))-(MAX(0,(((('01_Supuestos'!G31*$I368)*'01_Supuestos'!$F$11*($H368-'01_Supuestos'!$F$9))-((('01_Supuestos'!G31*$I368)*'01_Supuestos'!$F$11*($H368-'01_Supuestos'!$F$9))*'01_Supuestos'!$F$12)-(('01_Supuestos'!G31*$I368)*'01_Supuestos'!$F$11*$K368)-(IF(('01_Supuestos'!G31*$I368)&gt;0,'01_Supuestos'!$F$15,0)))-($J368*'01_Supuestos'!G33)))*'01_Supuestos'!$F$16)</f>
        <v/>
      </c>
      <c r="Y368" s="109">
        <f>((('01_Supuestos'!H31*$I368)*'01_Supuestos'!$F$11*($H368-'01_Supuestos'!$F$9))-((('01_Supuestos'!H31*$I368)*'01_Supuestos'!$F$11*($H368-'01_Supuestos'!$F$9))*'01_Supuestos'!$F$12)-(('01_Supuestos'!H31*$I368)*'01_Supuestos'!$F$11*$K368)-(IF(('01_Supuestos'!H31*$I368)&gt;0,'01_Supuestos'!$F$15,0)))-((('01_Supuestos'!H31*$I368)*'01_Supuestos'!$F$11*($H368-'01_Supuestos'!$F$9))*'01_Supuestos'!$F$18)-($J368*'01_Supuestos'!H32)-(IF('01_Supuestos'!H30=MAX('01_Supuestos'!$C$30:$M$30),'01_Supuestos'!$F$19,0))-(MAX(0,(((('01_Supuestos'!H31*$I368)*'01_Supuestos'!$F$11*($H368-'01_Supuestos'!$F$9))-((('01_Supuestos'!H31*$I368)*'01_Supuestos'!$F$11*($H368-'01_Supuestos'!$F$9))*'01_Supuestos'!$F$12)-(('01_Supuestos'!H31*$I368)*'01_Supuestos'!$F$11*$K368)-(IF(('01_Supuestos'!H31*$I368)&gt;0,'01_Supuestos'!$F$15,0)))-($J368*'01_Supuestos'!H33)))*'01_Supuestos'!$F$16)</f>
        <v/>
      </c>
      <c r="Z368" s="109">
        <f>((('01_Supuestos'!I31*$I368)*'01_Supuestos'!$F$11*($H368-'01_Supuestos'!$F$9))-((('01_Supuestos'!I31*$I368)*'01_Supuestos'!$F$11*($H368-'01_Supuestos'!$F$9))*'01_Supuestos'!$F$12)-(('01_Supuestos'!I31*$I368)*'01_Supuestos'!$F$11*$K368)-(IF(('01_Supuestos'!I31*$I368)&gt;0,'01_Supuestos'!$F$15,0)))-((('01_Supuestos'!I31*$I368)*'01_Supuestos'!$F$11*($H368-'01_Supuestos'!$F$9))*'01_Supuestos'!$F$18)-($J368*'01_Supuestos'!I32)-(IF('01_Supuestos'!I30=MAX('01_Supuestos'!$C$30:$M$30),'01_Supuestos'!$F$19,0))-(MAX(0,(((('01_Supuestos'!I31*$I368)*'01_Supuestos'!$F$11*($H368-'01_Supuestos'!$F$9))-((('01_Supuestos'!I31*$I368)*'01_Supuestos'!$F$11*($H368-'01_Supuestos'!$F$9))*'01_Supuestos'!$F$12)-(('01_Supuestos'!I31*$I368)*'01_Supuestos'!$F$11*$K368)-(IF(('01_Supuestos'!I31*$I368)&gt;0,'01_Supuestos'!$F$15,0)))-($J368*'01_Supuestos'!I33)))*'01_Supuestos'!$F$16)</f>
        <v/>
      </c>
      <c r="AA368" s="109">
        <f>((('01_Supuestos'!J31*$I368)*'01_Supuestos'!$F$11*($H368-'01_Supuestos'!$F$9))-((('01_Supuestos'!J31*$I368)*'01_Supuestos'!$F$11*($H368-'01_Supuestos'!$F$9))*'01_Supuestos'!$F$12)-(('01_Supuestos'!J31*$I368)*'01_Supuestos'!$F$11*$K368)-(IF(('01_Supuestos'!J31*$I368)&gt;0,'01_Supuestos'!$F$15,0)))-((('01_Supuestos'!J31*$I368)*'01_Supuestos'!$F$11*($H368-'01_Supuestos'!$F$9))*'01_Supuestos'!$F$18)-($J368*'01_Supuestos'!J32)-(IF('01_Supuestos'!J30=MAX('01_Supuestos'!$C$30:$M$30),'01_Supuestos'!$F$19,0))-(MAX(0,(((('01_Supuestos'!J31*$I368)*'01_Supuestos'!$F$11*($H368-'01_Supuestos'!$F$9))-((('01_Supuestos'!J31*$I368)*'01_Supuestos'!$F$11*($H368-'01_Supuestos'!$F$9))*'01_Supuestos'!$F$12)-(('01_Supuestos'!J31*$I368)*'01_Supuestos'!$F$11*$K368)-(IF(('01_Supuestos'!J31*$I368)&gt;0,'01_Supuestos'!$F$15,0)))-($J368*'01_Supuestos'!J33)))*'01_Supuestos'!$F$16)</f>
        <v/>
      </c>
      <c r="AB368" s="109">
        <f>((('01_Supuestos'!K31*$I368)*'01_Supuestos'!$F$11*($H368-'01_Supuestos'!$F$9))-((('01_Supuestos'!K31*$I368)*'01_Supuestos'!$F$11*($H368-'01_Supuestos'!$F$9))*'01_Supuestos'!$F$12)-(('01_Supuestos'!K31*$I368)*'01_Supuestos'!$F$11*$K368)-(IF(('01_Supuestos'!K31*$I368)&gt;0,'01_Supuestos'!$F$15,0)))-((('01_Supuestos'!K31*$I368)*'01_Supuestos'!$F$11*($H368-'01_Supuestos'!$F$9))*'01_Supuestos'!$F$18)-($J368*'01_Supuestos'!K32)-(IF('01_Supuestos'!K30=MAX('01_Supuestos'!$C$30:$M$30),'01_Supuestos'!$F$19,0))-(MAX(0,(((('01_Supuestos'!K31*$I368)*'01_Supuestos'!$F$11*($H368-'01_Supuestos'!$F$9))-((('01_Supuestos'!K31*$I368)*'01_Supuestos'!$F$11*($H368-'01_Supuestos'!$F$9))*'01_Supuestos'!$F$12)-(('01_Supuestos'!K31*$I368)*'01_Supuestos'!$F$11*$K368)-(IF(('01_Supuestos'!K31*$I368)&gt;0,'01_Supuestos'!$F$15,0)))-($J368*'01_Supuestos'!K33)))*'01_Supuestos'!$F$16)</f>
        <v/>
      </c>
      <c r="AC368" s="109">
        <f>((('01_Supuestos'!L31*$I368)*'01_Supuestos'!$F$11*($H368-'01_Supuestos'!$F$9))-((('01_Supuestos'!L31*$I368)*'01_Supuestos'!$F$11*($H368-'01_Supuestos'!$F$9))*'01_Supuestos'!$F$12)-(('01_Supuestos'!L31*$I368)*'01_Supuestos'!$F$11*$K368)-(IF(('01_Supuestos'!L31*$I368)&gt;0,'01_Supuestos'!$F$15,0)))-((('01_Supuestos'!L31*$I368)*'01_Supuestos'!$F$11*($H368-'01_Supuestos'!$F$9))*'01_Supuestos'!$F$18)-($J368*'01_Supuestos'!L32)-(IF('01_Supuestos'!L30=MAX('01_Supuestos'!$C$30:$M$30),'01_Supuestos'!$F$19,0))-(MAX(0,(((('01_Supuestos'!L31*$I368)*'01_Supuestos'!$F$11*($H368-'01_Supuestos'!$F$9))-((('01_Supuestos'!L31*$I368)*'01_Supuestos'!$F$11*($H368-'01_Supuestos'!$F$9))*'01_Supuestos'!$F$12)-(('01_Supuestos'!L31*$I368)*'01_Supuestos'!$F$11*$K368)-(IF(('01_Supuestos'!L31*$I368)&gt;0,'01_Supuestos'!$F$15,0)))-($J368*'01_Supuestos'!L33)))*'01_Supuestos'!$F$16)</f>
        <v/>
      </c>
      <c r="AD368" s="109">
        <f>((('01_Supuestos'!M31*$I368)*'01_Supuestos'!$F$11*($H368-'01_Supuestos'!$F$9))-((('01_Supuestos'!M31*$I368)*'01_Supuestos'!$F$11*($H368-'01_Supuestos'!$F$9))*'01_Supuestos'!$F$12)-(('01_Supuestos'!M31*$I368)*'01_Supuestos'!$F$11*$K368)-(IF(('01_Supuestos'!M31*$I368)&gt;0,'01_Supuestos'!$F$15,0)))-((('01_Supuestos'!M31*$I368)*'01_Supuestos'!$F$11*($H368-'01_Supuestos'!$F$9))*'01_Supuestos'!$F$18)-($J368*'01_Supuestos'!M32)-(IF('01_Supuestos'!M30=MAX('01_Supuestos'!$C$30:$M$30),'01_Supuestos'!$F$19,0))-(MAX(0,(((('01_Supuestos'!M31*$I368)*'01_Supuestos'!$F$11*($H368-'01_Supuestos'!$F$9))-((('01_Supuestos'!M31*$I368)*'01_Supuestos'!$F$11*($H368-'01_Supuestos'!$F$9))*'01_Supuestos'!$F$12)-(('01_Supuestos'!M31*$I368)*'01_Supuestos'!$F$11*$K368)-(IF(('01_Supuestos'!M31*$I368)&gt;0,'01_Supuestos'!$F$15,0)))-($J368*'01_Supuestos'!M33)))*'01_Supuestos'!$F$16)</f>
        <v/>
      </c>
      <c r="AE368" s="109">
        <f>0</f>
        <v/>
      </c>
      <c r="AF368" s="109">
        <f>IF(S368&gt;R368,"Appraisal+Decision",IF(S368&lt;R368,"Develop Now","Indiferente"))</f>
        <v/>
      </c>
    </row>
    <row r="369">
      <c r="A369" t="n">
        <v>339</v>
      </c>
      <c r="B369" s="53">
        <f>RAND()</f>
        <v/>
      </c>
      <c r="C369" s="53">
        <f>RAND()</f>
        <v/>
      </c>
      <c r="D369" s="53">
        <f>RAND()</f>
        <v/>
      </c>
      <c r="E369" s="53">
        <f>RAND()</f>
        <v/>
      </c>
      <c r="F369" s="53">
        <f>RAND()</f>
        <v/>
      </c>
      <c r="G369" s="53">
        <f>RAND()</f>
        <v/>
      </c>
      <c r="H369" s="109">
        <f>IF(B369&lt;($B$11-$B$10)/($B$12-$B$10), $B$10+SQRT(B369*($B$11-$B$10)*($B$12-$B$10)), $B$12-SQRT((1-B369)*($B$12-$B$11)*($B$12-$B$10)))</f>
        <v/>
      </c>
      <c r="I369" s="53">
        <f>MAX(0.1,NORMINV(C369,$B$13,$B$14))</f>
        <v/>
      </c>
      <c r="J369" s="109">
        <f>'01_Supuestos'!$F$13*MAX(0.65,NORMINV(D369,1,$B$15))</f>
        <v/>
      </c>
      <c r="K369" s="109">
        <f>'01_Supuestos'!$F$14*MAX(0.6,NORMINV(E369,1,$B$16))</f>
        <v/>
      </c>
      <c r="L369" s="109">
        <f>--(F369&lt;=$B$5)</f>
        <v/>
      </c>
      <c r="M369" s="109">
        <f>IF(L369=1, IF(G369&lt;=$B$6, "+", "-"), IF(G369&lt;=(1-$B$7), "+", "-"))</f>
        <v/>
      </c>
      <c r="N369" s="110">
        <f>IF(M369="+",'05_Bayes_Arbol'!$B$16,'05_Bayes_Arbol'!$B$17)</f>
        <v/>
      </c>
      <c r="O369" s="109">
        <f>SUMPRODUCT(T369:AD369,'01_Supuestos'!$C$34:$M$34)</f>
        <v/>
      </c>
      <c r="P369" s="109">
        <f>N369*O369 + (1-N369)*$B$9</f>
        <v/>
      </c>
      <c r="Q369" s="109">
        <f>--(P369&gt;0)</f>
        <v/>
      </c>
      <c r="R369" s="109">
        <f>IF(L369=1,O369,$B$9)</f>
        <v/>
      </c>
      <c r="S369" s="109">
        <f>-$B$8 + IF(Q369=1, IF(L369=1,O369,$B$9), 0)</f>
        <v/>
      </c>
      <c r="T369" s="109">
        <f>((('01_Supuestos'!C31*$I369)*'01_Supuestos'!$F$11*($H369-'01_Supuestos'!$F$9))-((('01_Supuestos'!C31*$I369)*'01_Supuestos'!$F$11*($H369-'01_Supuestos'!$F$9))*'01_Supuestos'!$F$12)-(('01_Supuestos'!C31*$I369)*'01_Supuestos'!$F$11*$K369)-(IF(('01_Supuestos'!C31*$I369)&gt;0,'01_Supuestos'!$F$15,0)))-((('01_Supuestos'!C31*$I369)*'01_Supuestos'!$F$11*($H369-'01_Supuestos'!$F$9))*'01_Supuestos'!$F$18)-($J369*'01_Supuestos'!C32)-(IF('01_Supuestos'!C30=MAX('01_Supuestos'!$C$30:$M$30),'01_Supuestos'!$F$19,0))-(MAX(0,(((('01_Supuestos'!C31*$I369)*'01_Supuestos'!$F$11*($H369-'01_Supuestos'!$F$9))-((('01_Supuestos'!C31*$I369)*'01_Supuestos'!$F$11*($H369-'01_Supuestos'!$F$9))*'01_Supuestos'!$F$12)-(('01_Supuestos'!C31*$I369)*'01_Supuestos'!$F$11*$K369)-(IF(('01_Supuestos'!C31*$I369)&gt;0,'01_Supuestos'!$F$15,0)))-($J369*'01_Supuestos'!C33)))*'01_Supuestos'!$F$16)</f>
        <v/>
      </c>
      <c r="U369" s="109">
        <f>((('01_Supuestos'!D31*$I369)*'01_Supuestos'!$F$11*($H369-'01_Supuestos'!$F$9))-((('01_Supuestos'!D31*$I369)*'01_Supuestos'!$F$11*($H369-'01_Supuestos'!$F$9))*'01_Supuestos'!$F$12)-(('01_Supuestos'!D31*$I369)*'01_Supuestos'!$F$11*$K369)-(IF(('01_Supuestos'!D31*$I369)&gt;0,'01_Supuestos'!$F$15,0)))-((('01_Supuestos'!D31*$I369)*'01_Supuestos'!$F$11*($H369-'01_Supuestos'!$F$9))*'01_Supuestos'!$F$18)-($J369*'01_Supuestos'!D32)-(IF('01_Supuestos'!D30=MAX('01_Supuestos'!$C$30:$M$30),'01_Supuestos'!$F$19,0))-(MAX(0,(((('01_Supuestos'!D31*$I369)*'01_Supuestos'!$F$11*($H369-'01_Supuestos'!$F$9))-((('01_Supuestos'!D31*$I369)*'01_Supuestos'!$F$11*($H369-'01_Supuestos'!$F$9))*'01_Supuestos'!$F$12)-(('01_Supuestos'!D31*$I369)*'01_Supuestos'!$F$11*$K369)-(IF(('01_Supuestos'!D31*$I369)&gt;0,'01_Supuestos'!$F$15,0)))-($J369*'01_Supuestos'!D33)))*'01_Supuestos'!$F$16)</f>
        <v/>
      </c>
      <c r="V369" s="109">
        <f>((('01_Supuestos'!E31*$I369)*'01_Supuestos'!$F$11*($H369-'01_Supuestos'!$F$9))-((('01_Supuestos'!E31*$I369)*'01_Supuestos'!$F$11*($H369-'01_Supuestos'!$F$9))*'01_Supuestos'!$F$12)-(('01_Supuestos'!E31*$I369)*'01_Supuestos'!$F$11*$K369)-(IF(('01_Supuestos'!E31*$I369)&gt;0,'01_Supuestos'!$F$15,0)))-((('01_Supuestos'!E31*$I369)*'01_Supuestos'!$F$11*($H369-'01_Supuestos'!$F$9))*'01_Supuestos'!$F$18)-($J369*'01_Supuestos'!E32)-(IF('01_Supuestos'!E30=MAX('01_Supuestos'!$C$30:$M$30),'01_Supuestos'!$F$19,0))-(MAX(0,(((('01_Supuestos'!E31*$I369)*'01_Supuestos'!$F$11*($H369-'01_Supuestos'!$F$9))-((('01_Supuestos'!E31*$I369)*'01_Supuestos'!$F$11*($H369-'01_Supuestos'!$F$9))*'01_Supuestos'!$F$12)-(('01_Supuestos'!E31*$I369)*'01_Supuestos'!$F$11*$K369)-(IF(('01_Supuestos'!E31*$I369)&gt;0,'01_Supuestos'!$F$15,0)))-($J369*'01_Supuestos'!E33)))*'01_Supuestos'!$F$16)</f>
        <v/>
      </c>
      <c r="W369" s="109">
        <f>((('01_Supuestos'!F31*$I369)*'01_Supuestos'!$F$11*($H369-'01_Supuestos'!$F$9))-((('01_Supuestos'!F31*$I369)*'01_Supuestos'!$F$11*($H369-'01_Supuestos'!$F$9))*'01_Supuestos'!$F$12)-(('01_Supuestos'!F31*$I369)*'01_Supuestos'!$F$11*$K369)-(IF(('01_Supuestos'!F31*$I369)&gt;0,'01_Supuestos'!$F$15,0)))-((('01_Supuestos'!F31*$I369)*'01_Supuestos'!$F$11*($H369-'01_Supuestos'!$F$9))*'01_Supuestos'!$F$18)-($J369*'01_Supuestos'!F32)-(IF('01_Supuestos'!F30=MAX('01_Supuestos'!$C$30:$M$30),'01_Supuestos'!$F$19,0))-(MAX(0,(((('01_Supuestos'!F31*$I369)*'01_Supuestos'!$F$11*($H369-'01_Supuestos'!$F$9))-((('01_Supuestos'!F31*$I369)*'01_Supuestos'!$F$11*($H369-'01_Supuestos'!$F$9))*'01_Supuestos'!$F$12)-(('01_Supuestos'!F31*$I369)*'01_Supuestos'!$F$11*$K369)-(IF(('01_Supuestos'!F31*$I369)&gt;0,'01_Supuestos'!$F$15,0)))-($J369*'01_Supuestos'!F33)))*'01_Supuestos'!$F$16)</f>
        <v/>
      </c>
      <c r="X369" s="109">
        <f>((('01_Supuestos'!G31*$I369)*'01_Supuestos'!$F$11*($H369-'01_Supuestos'!$F$9))-((('01_Supuestos'!G31*$I369)*'01_Supuestos'!$F$11*($H369-'01_Supuestos'!$F$9))*'01_Supuestos'!$F$12)-(('01_Supuestos'!G31*$I369)*'01_Supuestos'!$F$11*$K369)-(IF(('01_Supuestos'!G31*$I369)&gt;0,'01_Supuestos'!$F$15,0)))-((('01_Supuestos'!G31*$I369)*'01_Supuestos'!$F$11*($H369-'01_Supuestos'!$F$9))*'01_Supuestos'!$F$18)-($J369*'01_Supuestos'!G32)-(IF('01_Supuestos'!G30=MAX('01_Supuestos'!$C$30:$M$30),'01_Supuestos'!$F$19,0))-(MAX(0,(((('01_Supuestos'!G31*$I369)*'01_Supuestos'!$F$11*($H369-'01_Supuestos'!$F$9))-((('01_Supuestos'!G31*$I369)*'01_Supuestos'!$F$11*($H369-'01_Supuestos'!$F$9))*'01_Supuestos'!$F$12)-(('01_Supuestos'!G31*$I369)*'01_Supuestos'!$F$11*$K369)-(IF(('01_Supuestos'!G31*$I369)&gt;0,'01_Supuestos'!$F$15,0)))-($J369*'01_Supuestos'!G33)))*'01_Supuestos'!$F$16)</f>
        <v/>
      </c>
      <c r="Y369" s="109">
        <f>((('01_Supuestos'!H31*$I369)*'01_Supuestos'!$F$11*($H369-'01_Supuestos'!$F$9))-((('01_Supuestos'!H31*$I369)*'01_Supuestos'!$F$11*($H369-'01_Supuestos'!$F$9))*'01_Supuestos'!$F$12)-(('01_Supuestos'!H31*$I369)*'01_Supuestos'!$F$11*$K369)-(IF(('01_Supuestos'!H31*$I369)&gt;0,'01_Supuestos'!$F$15,0)))-((('01_Supuestos'!H31*$I369)*'01_Supuestos'!$F$11*($H369-'01_Supuestos'!$F$9))*'01_Supuestos'!$F$18)-($J369*'01_Supuestos'!H32)-(IF('01_Supuestos'!H30=MAX('01_Supuestos'!$C$30:$M$30),'01_Supuestos'!$F$19,0))-(MAX(0,(((('01_Supuestos'!H31*$I369)*'01_Supuestos'!$F$11*($H369-'01_Supuestos'!$F$9))-((('01_Supuestos'!H31*$I369)*'01_Supuestos'!$F$11*($H369-'01_Supuestos'!$F$9))*'01_Supuestos'!$F$12)-(('01_Supuestos'!H31*$I369)*'01_Supuestos'!$F$11*$K369)-(IF(('01_Supuestos'!H31*$I369)&gt;0,'01_Supuestos'!$F$15,0)))-($J369*'01_Supuestos'!H33)))*'01_Supuestos'!$F$16)</f>
        <v/>
      </c>
      <c r="Z369" s="109">
        <f>((('01_Supuestos'!I31*$I369)*'01_Supuestos'!$F$11*($H369-'01_Supuestos'!$F$9))-((('01_Supuestos'!I31*$I369)*'01_Supuestos'!$F$11*($H369-'01_Supuestos'!$F$9))*'01_Supuestos'!$F$12)-(('01_Supuestos'!I31*$I369)*'01_Supuestos'!$F$11*$K369)-(IF(('01_Supuestos'!I31*$I369)&gt;0,'01_Supuestos'!$F$15,0)))-((('01_Supuestos'!I31*$I369)*'01_Supuestos'!$F$11*($H369-'01_Supuestos'!$F$9))*'01_Supuestos'!$F$18)-($J369*'01_Supuestos'!I32)-(IF('01_Supuestos'!I30=MAX('01_Supuestos'!$C$30:$M$30),'01_Supuestos'!$F$19,0))-(MAX(0,(((('01_Supuestos'!I31*$I369)*'01_Supuestos'!$F$11*($H369-'01_Supuestos'!$F$9))-((('01_Supuestos'!I31*$I369)*'01_Supuestos'!$F$11*($H369-'01_Supuestos'!$F$9))*'01_Supuestos'!$F$12)-(('01_Supuestos'!I31*$I369)*'01_Supuestos'!$F$11*$K369)-(IF(('01_Supuestos'!I31*$I369)&gt;0,'01_Supuestos'!$F$15,0)))-($J369*'01_Supuestos'!I33)))*'01_Supuestos'!$F$16)</f>
        <v/>
      </c>
      <c r="AA369" s="109">
        <f>((('01_Supuestos'!J31*$I369)*'01_Supuestos'!$F$11*($H369-'01_Supuestos'!$F$9))-((('01_Supuestos'!J31*$I369)*'01_Supuestos'!$F$11*($H369-'01_Supuestos'!$F$9))*'01_Supuestos'!$F$12)-(('01_Supuestos'!J31*$I369)*'01_Supuestos'!$F$11*$K369)-(IF(('01_Supuestos'!J31*$I369)&gt;0,'01_Supuestos'!$F$15,0)))-((('01_Supuestos'!J31*$I369)*'01_Supuestos'!$F$11*($H369-'01_Supuestos'!$F$9))*'01_Supuestos'!$F$18)-($J369*'01_Supuestos'!J32)-(IF('01_Supuestos'!J30=MAX('01_Supuestos'!$C$30:$M$30),'01_Supuestos'!$F$19,0))-(MAX(0,(((('01_Supuestos'!J31*$I369)*'01_Supuestos'!$F$11*($H369-'01_Supuestos'!$F$9))-((('01_Supuestos'!J31*$I369)*'01_Supuestos'!$F$11*($H369-'01_Supuestos'!$F$9))*'01_Supuestos'!$F$12)-(('01_Supuestos'!J31*$I369)*'01_Supuestos'!$F$11*$K369)-(IF(('01_Supuestos'!J31*$I369)&gt;0,'01_Supuestos'!$F$15,0)))-($J369*'01_Supuestos'!J33)))*'01_Supuestos'!$F$16)</f>
        <v/>
      </c>
      <c r="AB369" s="109">
        <f>((('01_Supuestos'!K31*$I369)*'01_Supuestos'!$F$11*($H369-'01_Supuestos'!$F$9))-((('01_Supuestos'!K31*$I369)*'01_Supuestos'!$F$11*($H369-'01_Supuestos'!$F$9))*'01_Supuestos'!$F$12)-(('01_Supuestos'!K31*$I369)*'01_Supuestos'!$F$11*$K369)-(IF(('01_Supuestos'!K31*$I369)&gt;0,'01_Supuestos'!$F$15,0)))-((('01_Supuestos'!K31*$I369)*'01_Supuestos'!$F$11*($H369-'01_Supuestos'!$F$9))*'01_Supuestos'!$F$18)-($J369*'01_Supuestos'!K32)-(IF('01_Supuestos'!K30=MAX('01_Supuestos'!$C$30:$M$30),'01_Supuestos'!$F$19,0))-(MAX(0,(((('01_Supuestos'!K31*$I369)*'01_Supuestos'!$F$11*($H369-'01_Supuestos'!$F$9))-((('01_Supuestos'!K31*$I369)*'01_Supuestos'!$F$11*($H369-'01_Supuestos'!$F$9))*'01_Supuestos'!$F$12)-(('01_Supuestos'!K31*$I369)*'01_Supuestos'!$F$11*$K369)-(IF(('01_Supuestos'!K31*$I369)&gt;0,'01_Supuestos'!$F$15,0)))-($J369*'01_Supuestos'!K33)))*'01_Supuestos'!$F$16)</f>
        <v/>
      </c>
      <c r="AC369" s="109">
        <f>((('01_Supuestos'!L31*$I369)*'01_Supuestos'!$F$11*($H369-'01_Supuestos'!$F$9))-((('01_Supuestos'!L31*$I369)*'01_Supuestos'!$F$11*($H369-'01_Supuestos'!$F$9))*'01_Supuestos'!$F$12)-(('01_Supuestos'!L31*$I369)*'01_Supuestos'!$F$11*$K369)-(IF(('01_Supuestos'!L31*$I369)&gt;0,'01_Supuestos'!$F$15,0)))-((('01_Supuestos'!L31*$I369)*'01_Supuestos'!$F$11*($H369-'01_Supuestos'!$F$9))*'01_Supuestos'!$F$18)-($J369*'01_Supuestos'!L32)-(IF('01_Supuestos'!L30=MAX('01_Supuestos'!$C$30:$M$30),'01_Supuestos'!$F$19,0))-(MAX(0,(((('01_Supuestos'!L31*$I369)*'01_Supuestos'!$F$11*($H369-'01_Supuestos'!$F$9))-((('01_Supuestos'!L31*$I369)*'01_Supuestos'!$F$11*($H369-'01_Supuestos'!$F$9))*'01_Supuestos'!$F$12)-(('01_Supuestos'!L31*$I369)*'01_Supuestos'!$F$11*$K369)-(IF(('01_Supuestos'!L31*$I369)&gt;0,'01_Supuestos'!$F$15,0)))-($J369*'01_Supuestos'!L33)))*'01_Supuestos'!$F$16)</f>
        <v/>
      </c>
      <c r="AD369" s="109">
        <f>((('01_Supuestos'!M31*$I369)*'01_Supuestos'!$F$11*($H369-'01_Supuestos'!$F$9))-((('01_Supuestos'!M31*$I369)*'01_Supuestos'!$F$11*($H369-'01_Supuestos'!$F$9))*'01_Supuestos'!$F$12)-(('01_Supuestos'!M31*$I369)*'01_Supuestos'!$F$11*$K369)-(IF(('01_Supuestos'!M31*$I369)&gt;0,'01_Supuestos'!$F$15,0)))-((('01_Supuestos'!M31*$I369)*'01_Supuestos'!$F$11*($H369-'01_Supuestos'!$F$9))*'01_Supuestos'!$F$18)-($J369*'01_Supuestos'!M32)-(IF('01_Supuestos'!M30=MAX('01_Supuestos'!$C$30:$M$30),'01_Supuestos'!$F$19,0))-(MAX(0,(((('01_Supuestos'!M31*$I369)*'01_Supuestos'!$F$11*($H369-'01_Supuestos'!$F$9))-((('01_Supuestos'!M31*$I369)*'01_Supuestos'!$F$11*($H369-'01_Supuestos'!$F$9))*'01_Supuestos'!$F$12)-(('01_Supuestos'!M31*$I369)*'01_Supuestos'!$F$11*$K369)-(IF(('01_Supuestos'!M31*$I369)&gt;0,'01_Supuestos'!$F$15,0)))-($J369*'01_Supuestos'!M33)))*'01_Supuestos'!$F$16)</f>
        <v/>
      </c>
      <c r="AE369" s="109">
        <f>0</f>
        <v/>
      </c>
      <c r="AF369" s="109">
        <f>IF(S369&gt;R369,"Appraisal+Decision",IF(S369&lt;R369,"Develop Now","Indiferente"))</f>
        <v/>
      </c>
    </row>
    <row r="370">
      <c r="A370" t="n">
        <v>340</v>
      </c>
      <c r="B370" s="53">
        <f>RAND()</f>
        <v/>
      </c>
      <c r="C370" s="53">
        <f>RAND()</f>
        <v/>
      </c>
      <c r="D370" s="53">
        <f>RAND()</f>
        <v/>
      </c>
      <c r="E370" s="53">
        <f>RAND()</f>
        <v/>
      </c>
      <c r="F370" s="53">
        <f>RAND()</f>
        <v/>
      </c>
      <c r="G370" s="53">
        <f>RAND()</f>
        <v/>
      </c>
      <c r="H370" s="109">
        <f>IF(B370&lt;($B$11-$B$10)/($B$12-$B$10), $B$10+SQRT(B370*($B$11-$B$10)*($B$12-$B$10)), $B$12-SQRT((1-B370)*($B$12-$B$11)*($B$12-$B$10)))</f>
        <v/>
      </c>
      <c r="I370" s="53">
        <f>MAX(0.1,NORMINV(C370,$B$13,$B$14))</f>
        <v/>
      </c>
      <c r="J370" s="109">
        <f>'01_Supuestos'!$F$13*MAX(0.65,NORMINV(D370,1,$B$15))</f>
        <v/>
      </c>
      <c r="K370" s="109">
        <f>'01_Supuestos'!$F$14*MAX(0.6,NORMINV(E370,1,$B$16))</f>
        <v/>
      </c>
      <c r="L370" s="109">
        <f>--(F370&lt;=$B$5)</f>
        <v/>
      </c>
      <c r="M370" s="109">
        <f>IF(L370=1, IF(G370&lt;=$B$6, "+", "-"), IF(G370&lt;=(1-$B$7), "+", "-"))</f>
        <v/>
      </c>
      <c r="N370" s="110">
        <f>IF(M370="+",'05_Bayes_Arbol'!$B$16,'05_Bayes_Arbol'!$B$17)</f>
        <v/>
      </c>
      <c r="O370" s="109">
        <f>SUMPRODUCT(T370:AD370,'01_Supuestos'!$C$34:$M$34)</f>
        <v/>
      </c>
      <c r="P370" s="109">
        <f>N370*O370 + (1-N370)*$B$9</f>
        <v/>
      </c>
      <c r="Q370" s="109">
        <f>--(P370&gt;0)</f>
        <v/>
      </c>
      <c r="R370" s="109">
        <f>IF(L370=1,O370,$B$9)</f>
        <v/>
      </c>
      <c r="S370" s="109">
        <f>-$B$8 + IF(Q370=1, IF(L370=1,O370,$B$9), 0)</f>
        <v/>
      </c>
      <c r="T370" s="109">
        <f>((('01_Supuestos'!C31*$I370)*'01_Supuestos'!$F$11*($H370-'01_Supuestos'!$F$9))-((('01_Supuestos'!C31*$I370)*'01_Supuestos'!$F$11*($H370-'01_Supuestos'!$F$9))*'01_Supuestos'!$F$12)-(('01_Supuestos'!C31*$I370)*'01_Supuestos'!$F$11*$K370)-(IF(('01_Supuestos'!C31*$I370)&gt;0,'01_Supuestos'!$F$15,0)))-((('01_Supuestos'!C31*$I370)*'01_Supuestos'!$F$11*($H370-'01_Supuestos'!$F$9))*'01_Supuestos'!$F$18)-($J370*'01_Supuestos'!C32)-(IF('01_Supuestos'!C30=MAX('01_Supuestos'!$C$30:$M$30),'01_Supuestos'!$F$19,0))-(MAX(0,(((('01_Supuestos'!C31*$I370)*'01_Supuestos'!$F$11*($H370-'01_Supuestos'!$F$9))-((('01_Supuestos'!C31*$I370)*'01_Supuestos'!$F$11*($H370-'01_Supuestos'!$F$9))*'01_Supuestos'!$F$12)-(('01_Supuestos'!C31*$I370)*'01_Supuestos'!$F$11*$K370)-(IF(('01_Supuestos'!C31*$I370)&gt;0,'01_Supuestos'!$F$15,0)))-($J370*'01_Supuestos'!C33)))*'01_Supuestos'!$F$16)</f>
        <v/>
      </c>
      <c r="U370" s="109">
        <f>((('01_Supuestos'!D31*$I370)*'01_Supuestos'!$F$11*($H370-'01_Supuestos'!$F$9))-((('01_Supuestos'!D31*$I370)*'01_Supuestos'!$F$11*($H370-'01_Supuestos'!$F$9))*'01_Supuestos'!$F$12)-(('01_Supuestos'!D31*$I370)*'01_Supuestos'!$F$11*$K370)-(IF(('01_Supuestos'!D31*$I370)&gt;0,'01_Supuestos'!$F$15,0)))-((('01_Supuestos'!D31*$I370)*'01_Supuestos'!$F$11*($H370-'01_Supuestos'!$F$9))*'01_Supuestos'!$F$18)-($J370*'01_Supuestos'!D32)-(IF('01_Supuestos'!D30=MAX('01_Supuestos'!$C$30:$M$30),'01_Supuestos'!$F$19,0))-(MAX(0,(((('01_Supuestos'!D31*$I370)*'01_Supuestos'!$F$11*($H370-'01_Supuestos'!$F$9))-((('01_Supuestos'!D31*$I370)*'01_Supuestos'!$F$11*($H370-'01_Supuestos'!$F$9))*'01_Supuestos'!$F$12)-(('01_Supuestos'!D31*$I370)*'01_Supuestos'!$F$11*$K370)-(IF(('01_Supuestos'!D31*$I370)&gt;0,'01_Supuestos'!$F$15,0)))-($J370*'01_Supuestos'!D33)))*'01_Supuestos'!$F$16)</f>
        <v/>
      </c>
      <c r="V370" s="109">
        <f>((('01_Supuestos'!E31*$I370)*'01_Supuestos'!$F$11*($H370-'01_Supuestos'!$F$9))-((('01_Supuestos'!E31*$I370)*'01_Supuestos'!$F$11*($H370-'01_Supuestos'!$F$9))*'01_Supuestos'!$F$12)-(('01_Supuestos'!E31*$I370)*'01_Supuestos'!$F$11*$K370)-(IF(('01_Supuestos'!E31*$I370)&gt;0,'01_Supuestos'!$F$15,0)))-((('01_Supuestos'!E31*$I370)*'01_Supuestos'!$F$11*($H370-'01_Supuestos'!$F$9))*'01_Supuestos'!$F$18)-($J370*'01_Supuestos'!E32)-(IF('01_Supuestos'!E30=MAX('01_Supuestos'!$C$30:$M$30),'01_Supuestos'!$F$19,0))-(MAX(0,(((('01_Supuestos'!E31*$I370)*'01_Supuestos'!$F$11*($H370-'01_Supuestos'!$F$9))-((('01_Supuestos'!E31*$I370)*'01_Supuestos'!$F$11*($H370-'01_Supuestos'!$F$9))*'01_Supuestos'!$F$12)-(('01_Supuestos'!E31*$I370)*'01_Supuestos'!$F$11*$K370)-(IF(('01_Supuestos'!E31*$I370)&gt;0,'01_Supuestos'!$F$15,0)))-($J370*'01_Supuestos'!E33)))*'01_Supuestos'!$F$16)</f>
        <v/>
      </c>
      <c r="W370" s="109">
        <f>((('01_Supuestos'!F31*$I370)*'01_Supuestos'!$F$11*($H370-'01_Supuestos'!$F$9))-((('01_Supuestos'!F31*$I370)*'01_Supuestos'!$F$11*($H370-'01_Supuestos'!$F$9))*'01_Supuestos'!$F$12)-(('01_Supuestos'!F31*$I370)*'01_Supuestos'!$F$11*$K370)-(IF(('01_Supuestos'!F31*$I370)&gt;0,'01_Supuestos'!$F$15,0)))-((('01_Supuestos'!F31*$I370)*'01_Supuestos'!$F$11*($H370-'01_Supuestos'!$F$9))*'01_Supuestos'!$F$18)-($J370*'01_Supuestos'!F32)-(IF('01_Supuestos'!F30=MAX('01_Supuestos'!$C$30:$M$30),'01_Supuestos'!$F$19,0))-(MAX(0,(((('01_Supuestos'!F31*$I370)*'01_Supuestos'!$F$11*($H370-'01_Supuestos'!$F$9))-((('01_Supuestos'!F31*$I370)*'01_Supuestos'!$F$11*($H370-'01_Supuestos'!$F$9))*'01_Supuestos'!$F$12)-(('01_Supuestos'!F31*$I370)*'01_Supuestos'!$F$11*$K370)-(IF(('01_Supuestos'!F31*$I370)&gt;0,'01_Supuestos'!$F$15,0)))-($J370*'01_Supuestos'!F33)))*'01_Supuestos'!$F$16)</f>
        <v/>
      </c>
      <c r="X370" s="109">
        <f>((('01_Supuestos'!G31*$I370)*'01_Supuestos'!$F$11*($H370-'01_Supuestos'!$F$9))-((('01_Supuestos'!G31*$I370)*'01_Supuestos'!$F$11*($H370-'01_Supuestos'!$F$9))*'01_Supuestos'!$F$12)-(('01_Supuestos'!G31*$I370)*'01_Supuestos'!$F$11*$K370)-(IF(('01_Supuestos'!G31*$I370)&gt;0,'01_Supuestos'!$F$15,0)))-((('01_Supuestos'!G31*$I370)*'01_Supuestos'!$F$11*($H370-'01_Supuestos'!$F$9))*'01_Supuestos'!$F$18)-($J370*'01_Supuestos'!G32)-(IF('01_Supuestos'!G30=MAX('01_Supuestos'!$C$30:$M$30),'01_Supuestos'!$F$19,0))-(MAX(0,(((('01_Supuestos'!G31*$I370)*'01_Supuestos'!$F$11*($H370-'01_Supuestos'!$F$9))-((('01_Supuestos'!G31*$I370)*'01_Supuestos'!$F$11*($H370-'01_Supuestos'!$F$9))*'01_Supuestos'!$F$12)-(('01_Supuestos'!G31*$I370)*'01_Supuestos'!$F$11*$K370)-(IF(('01_Supuestos'!G31*$I370)&gt;0,'01_Supuestos'!$F$15,0)))-($J370*'01_Supuestos'!G33)))*'01_Supuestos'!$F$16)</f>
        <v/>
      </c>
      <c r="Y370" s="109">
        <f>((('01_Supuestos'!H31*$I370)*'01_Supuestos'!$F$11*($H370-'01_Supuestos'!$F$9))-((('01_Supuestos'!H31*$I370)*'01_Supuestos'!$F$11*($H370-'01_Supuestos'!$F$9))*'01_Supuestos'!$F$12)-(('01_Supuestos'!H31*$I370)*'01_Supuestos'!$F$11*$K370)-(IF(('01_Supuestos'!H31*$I370)&gt;0,'01_Supuestos'!$F$15,0)))-((('01_Supuestos'!H31*$I370)*'01_Supuestos'!$F$11*($H370-'01_Supuestos'!$F$9))*'01_Supuestos'!$F$18)-($J370*'01_Supuestos'!H32)-(IF('01_Supuestos'!H30=MAX('01_Supuestos'!$C$30:$M$30),'01_Supuestos'!$F$19,0))-(MAX(0,(((('01_Supuestos'!H31*$I370)*'01_Supuestos'!$F$11*($H370-'01_Supuestos'!$F$9))-((('01_Supuestos'!H31*$I370)*'01_Supuestos'!$F$11*($H370-'01_Supuestos'!$F$9))*'01_Supuestos'!$F$12)-(('01_Supuestos'!H31*$I370)*'01_Supuestos'!$F$11*$K370)-(IF(('01_Supuestos'!H31*$I370)&gt;0,'01_Supuestos'!$F$15,0)))-($J370*'01_Supuestos'!H33)))*'01_Supuestos'!$F$16)</f>
        <v/>
      </c>
      <c r="Z370" s="109">
        <f>((('01_Supuestos'!I31*$I370)*'01_Supuestos'!$F$11*($H370-'01_Supuestos'!$F$9))-((('01_Supuestos'!I31*$I370)*'01_Supuestos'!$F$11*($H370-'01_Supuestos'!$F$9))*'01_Supuestos'!$F$12)-(('01_Supuestos'!I31*$I370)*'01_Supuestos'!$F$11*$K370)-(IF(('01_Supuestos'!I31*$I370)&gt;0,'01_Supuestos'!$F$15,0)))-((('01_Supuestos'!I31*$I370)*'01_Supuestos'!$F$11*($H370-'01_Supuestos'!$F$9))*'01_Supuestos'!$F$18)-($J370*'01_Supuestos'!I32)-(IF('01_Supuestos'!I30=MAX('01_Supuestos'!$C$30:$M$30),'01_Supuestos'!$F$19,0))-(MAX(0,(((('01_Supuestos'!I31*$I370)*'01_Supuestos'!$F$11*($H370-'01_Supuestos'!$F$9))-((('01_Supuestos'!I31*$I370)*'01_Supuestos'!$F$11*($H370-'01_Supuestos'!$F$9))*'01_Supuestos'!$F$12)-(('01_Supuestos'!I31*$I370)*'01_Supuestos'!$F$11*$K370)-(IF(('01_Supuestos'!I31*$I370)&gt;0,'01_Supuestos'!$F$15,0)))-($J370*'01_Supuestos'!I33)))*'01_Supuestos'!$F$16)</f>
        <v/>
      </c>
      <c r="AA370" s="109">
        <f>((('01_Supuestos'!J31*$I370)*'01_Supuestos'!$F$11*($H370-'01_Supuestos'!$F$9))-((('01_Supuestos'!J31*$I370)*'01_Supuestos'!$F$11*($H370-'01_Supuestos'!$F$9))*'01_Supuestos'!$F$12)-(('01_Supuestos'!J31*$I370)*'01_Supuestos'!$F$11*$K370)-(IF(('01_Supuestos'!J31*$I370)&gt;0,'01_Supuestos'!$F$15,0)))-((('01_Supuestos'!J31*$I370)*'01_Supuestos'!$F$11*($H370-'01_Supuestos'!$F$9))*'01_Supuestos'!$F$18)-($J370*'01_Supuestos'!J32)-(IF('01_Supuestos'!J30=MAX('01_Supuestos'!$C$30:$M$30),'01_Supuestos'!$F$19,0))-(MAX(0,(((('01_Supuestos'!J31*$I370)*'01_Supuestos'!$F$11*($H370-'01_Supuestos'!$F$9))-((('01_Supuestos'!J31*$I370)*'01_Supuestos'!$F$11*($H370-'01_Supuestos'!$F$9))*'01_Supuestos'!$F$12)-(('01_Supuestos'!J31*$I370)*'01_Supuestos'!$F$11*$K370)-(IF(('01_Supuestos'!J31*$I370)&gt;0,'01_Supuestos'!$F$15,0)))-($J370*'01_Supuestos'!J33)))*'01_Supuestos'!$F$16)</f>
        <v/>
      </c>
      <c r="AB370" s="109">
        <f>((('01_Supuestos'!K31*$I370)*'01_Supuestos'!$F$11*($H370-'01_Supuestos'!$F$9))-((('01_Supuestos'!K31*$I370)*'01_Supuestos'!$F$11*($H370-'01_Supuestos'!$F$9))*'01_Supuestos'!$F$12)-(('01_Supuestos'!K31*$I370)*'01_Supuestos'!$F$11*$K370)-(IF(('01_Supuestos'!K31*$I370)&gt;0,'01_Supuestos'!$F$15,0)))-((('01_Supuestos'!K31*$I370)*'01_Supuestos'!$F$11*($H370-'01_Supuestos'!$F$9))*'01_Supuestos'!$F$18)-($J370*'01_Supuestos'!K32)-(IF('01_Supuestos'!K30=MAX('01_Supuestos'!$C$30:$M$30),'01_Supuestos'!$F$19,0))-(MAX(0,(((('01_Supuestos'!K31*$I370)*'01_Supuestos'!$F$11*($H370-'01_Supuestos'!$F$9))-((('01_Supuestos'!K31*$I370)*'01_Supuestos'!$F$11*($H370-'01_Supuestos'!$F$9))*'01_Supuestos'!$F$12)-(('01_Supuestos'!K31*$I370)*'01_Supuestos'!$F$11*$K370)-(IF(('01_Supuestos'!K31*$I370)&gt;0,'01_Supuestos'!$F$15,0)))-($J370*'01_Supuestos'!K33)))*'01_Supuestos'!$F$16)</f>
        <v/>
      </c>
      <c r="AC370" s="109">
        <f>((('01_Supuestos'!L31*$I370)*'01_Supuestos'!$F$11*($H370-'01_Supuestos'!$F$9))-((('01_Supuestos'!L31*$I370)*'01_Supuestos'!$F$11*($H370-'01_Supuestos'!$F$9))*'01_Supuestos'!$F$12)-(('01_Supuestos'!L31*$I370)*'01_Supuestos'!$F$11*$K370)-(IF(('01_Supuestos'!L31*$I370)&gt;0,'01_Supuestos'!$F$15,0)))-((('01_Supuestos'!L31*$I370)*'01_Supuestos'!$F$11*($H370-'01_Supuestos'!$F$9))*'01_Supuestos'!$F$18)-($J370*'01_Supuestos'!L32)-(IF('01_Supuestos'!L30=MAX('01_Supuestos'!$C$30:$M$30),'01_Supuestos'!$F$19,0))-(MAX(0,(((('01_Supuestos'!L31*$I370)*'01_Supuestos'!$F$11*($H370-'01_Supuestos'!$F$9))-((('01_Supuestos'!L31*$I370)*'01_Supuestos'!$F$11*($H370-'01_Supuestos'!$F$9))*'01_Supuestos'!$F$12)-(('01_Supuestos'!L31*$I370)*'01_Supuestos'!$F$11*$K370)-(IF(('01_Supuestos'!L31*$I370)&gt;0,'01_Supuestos'!$F$15,0)))-($J370*'01_Supuestos'!L33)))*'01_Supuestos'!$F$16)</f>
        <v/>
      </c>
      <c r="AD370" s="109">
        <f>((('01_Supuestos'!M31*$I370)*'01_Supuestos'!$F$11*($H370-'01_Supuestos'!$F$9))-((('01_Supuestos'!M31*$I370)*'01_Supuestos'!$F$11*($H370-'01_Supuestos'!$F$9))*'01_Supuestos'!$F$12)-(('01_Supuestos'!M31*$I370)*'01_Supuestos'!$F$11*$K370)-(IF(('01_Supuestos'!M31*$I370)&gt;0,'01_Supuestos'!$F$15,0)))-((('01_Supuestos'!M31*$I370)*'01_Supuestos'!$F$11*($H370-'01_Supuestos'!$F$9))*'01_Supuestos'!$F$18)-($J370*'01_Supuestos'!M32)-(IF('01_Supuestos'!M30=MAX('01_Supuestos'!$C$30:$M$30),'01_Supuestos'!$F$19,0))-(MAX(0,(((('01_Supuestos'!M31*$I370)*'01_Supuestos'!$F$11*($H370-'01_Supuestos'!$F$9))-((('01_Supuestos'!M31*$I370)*'01_Supuestos'!$F$11*($H370-'01_Supuestos'!$F$9))*'01_Supuestos'!$F$12)-(('01_Supuestos'!M31*$I370)*'01_Supuestos'!$F$11*$K370)-(IF(('01_Supuestos'!M31*$I370)&gt;0,'01_Supuestos'!$F$15,0)))-($J370*'01_Supuestos'!M33)))*'01_Supuestos'!$F$16)</f>
        <v/>
      </c>
      <c r="AE370" s="109">
        <f>0</f>
        <v/>
      </c>
      <c r="AF370" s="109">
        <f>IF(S370&gt;R370,"Appraisal+Decision",IF(S370&lt;R370,"Develop Now","Indiferente"))</f>
        <v/>
      </c>
    </row>
    <row r="371">
      <c r="A371" t="n">
        <v>341</v>
      </c>
      <c r="B371" s="53">
        <f>RAND()</f>
        <v/>
      </c>
      <c r="C371" s="53">
        <f>RAND()</f>
        <v/>
      </c>
      <c r="D371" s="53">
        <f>RAND()</f>
        <v/>
      </c>
      <c r="E371" s="53">
        <f>RAND()</f>
        <v/>
      </c>
      <c r="F371" s="53">
        <f>RAND()</f>
        <v/>
      </c>
      <c r="G371" s="53">
        <f>RAND()</f>
        <v/>
      </c>
      <c r="H371" s="109">
        <f>IF(B371&lt;($B$11-$B$10)/($B$12-$B$10), $B$10+SQRT(B371*($B$11-$B$10)*($B$12-$B$10)), $B$12-SQRT((1-B371)*($B$12-$B$11)*($B$12-$B$10)))</f>
        <v/>
      </c>
      <c r="I371" s="53">
        <f>MAX(0.1,NORMINV(C371,$B$13,$B$14))</f>
        <v/>
      </c>
      <c r="J371" s="109">
        <f>'01_Supuestos'!$F$13*MAX(0.65,NORMINV(D371,1,$B$15))</f>
        <v/>
      </c>
      <c r="K371" s="109">
        <f>'01_Supuestos'!$F$14*MAX(0.6,NORMINV(E371,1,$B$16))</f>
        <v/>
      </c>
      <c r="L371" s="109">
        <f>--(F371&lt;=$B$5)</f>
        <v/>
      </c>
      <c r="M371" s="109">
        <f>IF(L371=1, IF(G371&lt;=$B$6, "+", "-"), IF(G371&lt;=(1-$B$7), "+", "-"))</f>
        <v/>
      </c>
      <c r="N371" s="110">
        <f>IF(M371="+",'05_Bayes_Arbol'!$B$16,'05_Bayes_Arbol'!$B$17)</f>
        <v/>
      </c>
      <c r="O371" s="109">
        <f>SUMPRODUCT(T371:AD371,'01_Supuestos'!$C$34:$M$34)</f>
        <v/>
      </c>
      <c r="P371" s="109">
        <f>N371*O371 + (1-N371)*$B$9</f>
        <v/>
      </c>
      <c r="Q371" s="109">
        <f>--(P371&gt;0)</f>
        <v/>
      </c>
      <c r="R371" s="109">
        <f>IF(L371=1,O371,$B$9)</f>
        <v/>
      </c>
      <c r="S371" s="109">
        <f>-$B$8 + IF(Q371=1, IF(L371=1,O371,$B$9), 0)</f>
        <v/>
      </c>
      <c r="T371" s="109">
        <f>((('01_Supuestos'!C31*$I371)*'01_Supuestos'!$F$11*($H371-'01_Supuestos'!$F$9))-((('01_Supuestos'!C31*$I371)*'01_Supuestos'!$F$11*($H371-'01_Supuestos'!$F$9))*'01_Supuestos'!$F$12)-(('01_Supuestos'!C31*$I371)*'01_Supuestos'!$F$11*$K371)-(IF(('01_Supuestos'!C31*$I371)&gt;0,'01_Supuestos'!$F$15,0)))-((('01_Supuestos'!C31*$I371)*'01_Supuestos'!$F$11*($H371-'01_Supuestos'!$F$9))*'01_Supuestos'!$F$18)-($J371*'01_Supuestos'!C32)-(IF('01_Supuestos'!C30=MAX('01_Supuestos'!$C$30:$M$30),'01_Supuestos'!$F$19,0))-(MAX(0,(((('01_Supuestos'!C31*$I371)*'01_Supuestos'!$F$11*($H371-'01_Supuestos'!$F$9))-((('01_Supuestos'!C31*$I371)*'01_Supuestos'!$F$11*($H371-'01_Supuestos'!$F$9))*'01_Supuestos'!$F$12)-(('01_Supuestos'!C31*$I371)*'01_Supuestos'!$F$11*$K371)-(IF(('01_Supuestos'!C31*$I371)&gt;0,'01_Supuestos'!$F$15,0)))-($J371*'01_Supuestos'!C33)))*'01_Supuestos'!$F$16)</f>
        <v/>
      </c>
      <c r="U371" s="109">
        <f>((('01_Supuestos'!D31*$I371)*'01_Supuestos'!$F$11*($H371-'01_Supuestos'!$F$9))-((('01_Supuestos'!D31*$I371)*'01_Supuestos'!$F$11*($H371-'01_Supuestos'!$F$9))*'01_Supuestos'!$F$12)-(('01_Supuestos'!D31*$I371)*'01_Supuestos'!$F$11*$K371)-(IF(('01_Supuestos'!D31*$I371)&gt;0,'01_Supuestos'!$F$15,0)))-((('01_Supuestos'!D31*$I371)*'01_Supuestos'!$F$11*($H371-'01_Supuestos'!$F$9))*'01_Supuestos'!$F$18)-($J371*'01_Supuestos'!D32)-(IF('01_Supuestos'!D30=MAX('01_Supuestos'!$C$30:$M$30),'01_Supuestos'!$F$19,0))-(MAX(0,(((('01_Supuestos'!D31*$I371)*'01_Supuestos'!$F$11*($H371-'01_Supuestos'!$F$9))-((('01_Supuestos'!D31*$I371)*'01_Supuestos'!$F$11*($H371-'01_Supuestos'!$F$9))*'01_Supuestos'!$F$12)-(('01_Supuestos'!D31*$I371)*'01_Supuestos'!$F$11*$K371)-(IF(('01_Supuestos'!D31*$I371)&gt;0,'01_Supuestos'!$F$15,0)))-($J371*'01_Supuestos'!D33)))*'01_Supuestos'!$F$16)</f>
        <v/>
      </c>
      <c r="V371" s="109">
        <f>((('01_Supuestos'!E31*$I371)*'01_Supuestos'!$F$11*($H371-'01_Supuestos'!$F$9))-((('01_Supuestos'!E31*$I371)*'01_Supuestos'!$F$11*($H371-'01_Supuestos'!$F$9))*'01_Supuestos'!$F$12)-(('01_Supuestos'!E31*$I371)*'01_Supuestos'!$F$11*$K371)-(IF(('01_Supuestos'!E31*$I371)&gt;0,'01_Supuestos'!$F$15,0)))-((('01_Supuestos'!E31*$I371)*'01_Supuestos'!$F$11*($H371-'01_Supuestos'!$F$9))*'01_Supuestos'!$F$18)-($J371*'01_Supuestos'!E32)-(IF('01_Supuestos'!E30=MAX('01_Supuestos'!$C$30:$M$30),'01_Supuestos'!$F$19,0))-(MAX(0,(((('01_Supuestos'!E31*$I371)*'01_Supuestos'!$F$11*($H371-'01_Supuestos'!$F$9))-((('01_Supuestos'!E31*$I371)*'01_Supuestos'!$F$11*($H371-'01_Supuestos'!$F$9))*'01_Supuestos'!$F$12)-(('01_Supuestos'!E31*$I371)*'01_Supuestos'!$F$11*$K371)-(IF(('01_Supuestos'!E31*$I371)&gt;0,'01_Supuestos'!$F$15,0)))-($J371*'01_Supuestos'!E33)))*'01_Supuestos'!$F$16)</f>
        <v/>
      </c>
      <c r="W371" s="109">
        <f>((('01_Supuestos'!F31*$I371)*'01_Supuestos'!$F$11*($H371-'01_Supuestos'!$F$9))-((('01_Supuestos'!F31*$I371)*'01_Supuestos'!$F$11*($H371-'01_Supuestos'!$F$9))*'01_Supuestos'!$F$12)-(('01_Supuestos'!F31*$I371)*'01_Supuestos'!$F$11*$K371)-(IF(('01_Supuestos'!F31*$I371)&gt;0,'01_Supuestos'!$F$15,0)))-((('01_Supuestos'!F31*$I371)*'01_Supuestos'!$F$11*($H371-'01_Supuestos'!$F$9))*'01_Supuestos'!$F$18)-($J371*'01_Supuestos'!F32)-(IF('01_Supuestos'!F30=MAX('01_Supuestos'!$C$30:$M$30),'01_Supuestos'!$F$19,0))-(MAX(0,(((('01_Supuestos'!F31*$I371)*'01_Supuestos'!$F$11*($H371-'01_Supuestos'!$F$9))-((('01_Supuestos'!F31*$I371)*'01_Supuestos'!$F$11*($H371-'01_Supuestos'!$F$9))*'01_Supuestos'!$F$12)-(('01_Supuestos'!F31*$I371)*'01_Supuestos'!$F$11*$K371)-(IF(('01_Supuestos'!F31*$I371)&gt;0,'01_Supuestos'!$F$15,0)))-($J371*'01_Supuestos'!F33)))*'01_Supuestos'!$F$16)</f>
        <v/>
      </c>
      <c r="X371" s="109">
        <f>((('01_Supuestos'!G31*$I371)*'01_Supuestos'!$F$11*($H371-'01_Supuestos'!$F$9))-((('01_Supuestos'!G31*$I371)*'01_Supuestos'!$F$11*($H371-'01_Supuestos'!$F$9))*'01_Supuestos'!$F$12)-(('01_Supuestos'!G31*$I371)*'01_Supuestos'!$F$11*$K371)-(IF(('01_Supuestos'!G31*$I371)&gt;0,'01_Supuestos'!$F$15,0)))-((('01_Supuestos'!G31*$I371)*'01_Supuestos'!$F$11*($H371-'01_Supuestos'!$F$9))*'01_Supuestos'!$F$18)-($J371*'01_Supuestos'!G32)-(IF('01_Supuestos'!G30=MAX('01_Supuestos'!$C$30:$M$30),'01_Supuestos'!$F$19,0))-(MAX(0,(((('01_Supuestos'!G31*$I371)*'01_Supuestos'!$F$11*($H371-'01_Supuestos'!$F$9))-((('01_Supuestos'!G31*$I371)*'01_Supuestos'!$F$11*($H371-'01_Supuestos'!$F$9))*'01_Supuestos'!$F$12)-(('01_Supuestos'!G31*$I371)*'01_Supuestos'!$F$11*$K371)-(IF(('01_Supuestos'!G31*$I371)&gt;0,'01_Supuestos'!$F$15,0)))-($J371*'01_Supuestos'!G33)))*'01_Supuestos'!$F$16)</f>
        <v/>
      </c>
      <c r="Y371" s="109">
        <f>((('01_Supuestos'!H31*$I371)*'01_Supuestos'!$F$11*($H371-'01_Supuestos'!$F$9))-((('01_Supuestos'!H31*$I371)*'01_Supuestos'!$F$11*($H371-'01_Supuestos'!$F$9))*'01_Supuestos'!$F$12)-(('01_Supuestos'!H31*$I371)*'01_Supuestos'!$F$11*$K371)-(IF(('01_Supuestos'!H31*$I371)&gt;0,'01_Supuestos'!$F$15,0)))-((('01_Supuestos'!H31*$I371)*'01_Supuestos'!$F$11*($H371-'01_Supuestos'!$F$9))*'01_Supuestos'!$F$18)-($J371*'01_Supuestos'!H32)-(IF('01_Supuestos'!H30=MAX('01_Supuestos'!$C$30:$M$30),'01_Supuestos'!$F$19,0))-(MAX(0,(((('01_Supuestos'!H31*$I371)*'01_Supuestos'!$F$11*($H371-'01_Supuestos'!$F$9))-((('01_Supuestos'!H31*$I371)*'01_Supuestos'!$F$11*($H371-'01_Supuestos'!$F$9))*'01_Supuestos'!$F$12)-(('01_Supuestos'!H31*$I371)*'01_Supuestos'!$F$11*$K371)-(IF(('01_Supuestos'!H31*$I371)&gt;0,'01_Supuestos'!$F$15,0)))-($J371*'01_Supuestos'!H33)))*'01_Supuestos'!$F$16)</f>
        <v/>
      </c>
      <c r="Z371" s="109">
        <f>((('01_Supuestos'!I31*$I371)*'01_Supuestos'!$F$11*($H371-'01_Supuestos'!$F$9))-((('01_Supuestos'!I31*$I371)*'01_Supuestos'!$F$11*($H371-'01_Supuestos'!$F$9))*'01_Supuestos'!$F$12)-(('01_Supuestos'!I31*$I371)*'01_Supuestos'!$F$11*$K371)-(IF(('01_Supuestos'!I31*$I371)&gt;0,'01_Supuestos'!$F$15,0)))-((('01_Supuestos'!I31*$I371)*'01_Supuestos'!$F$11*($H371-'01_Supuestos'!$F$9))*'01_Supuestos'!$F$18)-($J371*'01_Supuestos'!I32)-(IF('01_Supuestos'!I30=MAX('01_Supuestos'!$C$30:$M$30),'01_Supuestos'!$F$19,0))-(MAX(0,(((('01_Supuestos'!I31*$I371)*'01_Supuestos'!$F$11*($H371-'01_Supuestos'!$F$9))-((('01_Supuestos'!I31*$I371)*'01_Supuestos'!$F$11*($H371-'01_Supuestos'!$F$9))*'01_Supuestos'!$F$12)-(('01_Supuestos'!I31*$I371)*'01_Supuestos'!$F$11*$K371)-(IF(('01_Supuestos'!I31*$I371)&gt;0,'01_Supuestos'!$F$15,0)))-($J371*'01_Supuestos'!I33)))*'01_Supuestos'!$F$16)</f>
        <v/>
      </c>
      <c r="AA371" s="109">
        <f>((('01_Supuestos'!J31*$I371)*'01_Supuestos'!$F$11*($H371-'01_Supuestos'!$F$9))-((('01_Supuestos'!J31*$I371)*'01_Supuestos'!$F$11*($H371-'01_Supuestos'!$F$9))*'01_Supuestos'!$F$12)-(('01_Supuestos'!J31*$I371)*'01_Supuestos'!$F$11*$K371)-(IF(('01_Supuestos'!J31*$I371)&gt;0,'01_Supuestos'!$F$15,0)))-((('01_Supuestos'!J31*$I371)*'01_Supuestos'!$F$11*($H371-'01_Supuestos'!$F$9))*'01_Supuestos'!$F$18)-($J371*'01_Supuestos'!J32)-(IF('01_Supuestos'!J30=MAX('01_Supuestos'!$C$30:$M$30),'01_Supuestos'!$F$19,0))-(MAX(0,(((('01_Supuestos'!J31*$I371)*'01_Supuestos'!$F$11*($H371-'01_Supuestos'!$F$9))-((('01_Supuestos'!J31*$I371)*'01_Supuestos'!$F$11*($H371-'01_Supuestos'!$F$9))*'01_Supuestos'!$F$12)-(('01_Supuestos'!J31*$I371)*'01_Supuestos'!$F$11*$K371)-(IF(('01_Supuestos'!J31*$I371)&gt;0,'01_Supuestos'!$F$15,0)))-($J371*'01_Supuestos'!J33)))*'01_Supuestos'!$F$16)</f>
        <v/>
      </c>
      <c r="AB371" s="109">
        <f>((('01_Supuestos'!K31*$I371)*'01_Supuestos'!$F$11*($H371-'01_Supuestos'!$F$9))-((('01_Supuestos'!K31*$I371)*'01_Supuestos'!$F$11*($H371-'01_Supuestos'!$F$9))*'01_Supuestos'!$F$12)-(('01_Supuestos'!K31*$I371)*'01_Supuestos'!$F$11*$K371)-(IF(('01_Supuestos'!K31*$I371)&gt;0,'01_Supuestos'!$F$15,0)))-((('01_Supuestos'!K31*$I371)*'01_Supuestos'!$F$11*($H371-'01_Supuestos'!$F$9))*'01_Supuestos'!$F$18)-($J371*'01_Supuestos'!K32)-(IF('01_Supuestos'!K30=MAX('01_Supuestos'!$C$30:$M$30),'01_Supuestos'!$F$19,0))-(MAX(0,(((('01_Supuestos'!K31*$I371)*'01_Supuestos'!$F$11*($H371-'01_Supuestos'!$F$9))-((('01_Supuestos'!K31*$I371)*'01_Supuestos'!$F$11*($H371-'01_Supuestos'!$F$9))*'01_Supuestos'!$F$12)-(('01_Supuestos'!K31*$I371)*'01_Supuestos'!$F$11*$K371)-(IF(('01_Supuestos'!K31*$I371)&gt;0,'01_Supuestos'!$F$15,0)))-($J371*'01_Supuestos'!K33)))*'01_Supuestos'!$F$16)</f>
        <v/>
      </c>
      <c r="AC371" s="109">
        <f>((('01_Supuestos'!L31*$I371)*'01_Supuestos'!$F$11*($H371-'01_Supuestos'!$F$9))-((('01_Supuestos'!L31*$I371)*'01_Supuestos'!$F$11*($H371-'01_Supuestos'!$F$9))*'01_Supuestos'!$F$12)-(('01_Supuestos'!L31*$I371)*'01_Supuestos'!$F$11*$K371)-(IF(('01_Supuestos'!L31*$I371)&gt;0,'01_Supuestos'!$F$15,0)))-((('01_Supuestos'!L31*$I371)*'01_Supuestos'!$F$11*($H371-'01_Supuestos'!$F$9))*'01_Supuestos'!$F$18)-($J371*'01_Supuestos'!L32)-(IF('01_Supuestos'!L30=MAX('01_Supuestos'!$C$30:$M$30),'01_Supuestos'!$F$19,0))-(MAX(0,(((('01_Supuestos'!L31*$I371)*'01_Supuestos'!$F$11*($H371-'01_Supuestos'!$F$9))-((('01_Supuestos'!L31*$I371)*'01_Supuestos'!$F$11*($H371-'01_Supuestos'!$F$9))*'01_Supuestos'!$F$12)-(('01_Supuestos'!L31*$I371)*'01_Supuestos'!$F$11*$K371)-(IF(('01_Supuestos'!L31*$I371)&gt;0,'01_Supuestos'!$F$15,0)))-($J371*'01_Supuestos'!L33)))*'01_Supuestos'!$F$16)</f>
        <v/>
      </c>
      <c r="AD371" s="109">
        <f>((('01_Supuestos'!M31*$I371)*'01_Supuestos'!$F$11*($H371-'01_Supuestos'!$F$9))-((('01_Supuestos'!M31*$I371)*'01_Supuestos'!$F$11*($H371-'01_Supuestos'!$F$9))*'01_Supuestos'!$F$12)-(('01_Supuestos'!M31*$I371)*'01_Supuestos'!$F$11*$K371)-(IF(('01_Supuestos'!M31*$I371)&gt;0,'01_Supuestos'!$F$15,0)))-((('01_Supuestos'!M31*$I371)*'01_Supuestos'!$F$11*($H371-'01_Supuestos'!$F$9))*'01_Supuestos'!$F$18)-($J371*'01_Supuestos'!M32)-(IF('01_Supuestos'!M30=MAX('01_Supuestos'!$C$30:$M$30),'01_Supuestos'!$F$19,0))-(MAX(0,(((('01_Supuestos'!M31*$I371)*'01_Supuestos'!$F$11*($H371-'01_Supuestos'!$F$9))-((('01_Supuestos'!M31*$I371)*'01_Supuestos'!$F$11*($H371-'01_Supuestos'!$F$9))*'01_Supuestos'!$F$12)-(('01_Supuestos'!M31*$I371)*'01_Supuestos'!$F$11*$K371)-(IF(('01_Supuestos'!M31*$I371)&gt;0,'01_Supuestos'!$F$15,0)))-($J371*'01_Supuestos'!M33)))*'01_Supuestos'!$F$16)</f>
        <v/>
      </c>
      <c r="AE371" s="109">
        <f>0</f>
        <v/>
      </c>
      <c r="AF371" s="109">
        <f>IF(S371&gt;R371,"Appraisal+Decision",IF(S371&lt;R371,"Develop Now","Indiferente"))</f>
        <v/>
      </c>
    </row>
    <row r="372">
      <c r="A372" t="n">
        <v>342</v>
      </c>
      <c r="B372" s="53">
        <f>RAND()</f>
        <v/>
      </c>
      <c r="C372" s="53">
        <f>RAND()</f>
        <v/>
      </c>
      <c r="D372" s="53">
        <f>RAND()</f>
        <v/>
      </c>
      <c r="E372" s="53">
        <f>RAND()</f>
        <v/>
      </c>
      <c r="F372" s="53">
        <f>RAND()</f>
        <v/>
      </c>
      <c r="G372" s="53">
        <f>RAND()</f>
        <v/>
      </c>
      <c r="H372" s="109">
        <f>IF(B372&lt;($B$11-$B$10)/($B$12-$B$10), $B$10+SQRT(B372*($B$11-$B$10)*($B$12-$B$10)), $B$12-SQRT((1-B372)*($B$12-$B$11)*($B$12-$B$10)))</f>
        <v/>
      </c>
      <c r="I372" s="53">
        <f>MAX(0.1,NORMINV(C372,$B$13,$B$14))</f>
        <v/>
      </c>
      <c r="J372" s="109">
        <f>'01_Supuestos'!$F$13*MAX(0.65,NORMINV(D372,1,$B$15))</f>
        <v/>
      </c>
      <c r="K372" s="109">
        <f>'01_Supuestos'!$F$14*MAX(0.6,NORMINV(E372,1,$B$16))</f>
        <v/>
      </c>
      <c r="L372" s="109">
        <f>--(F372&lt;=$B$5)</f>
        <v/>
      </c>
      <c r="M372" s="109">
        <f>IF(L372=1, IF(G372&lt;=$B$6, "+", "-"), IF(G372&lt;=(1-$B$7), "+", "-"))</f>
        <v/>
      </c>
      <c r="N372" s="110">
        <f>IF(M372="+",'05_Bayes_Arbol'!$B$16,'05_Bayes_Arbol'!$B$17)</f>
        <v/>
      </c>
      <c r="O372" s="109">
        <f>SUMPRODUCT(T372:AD372,'01_Supuestos'!$C$34:$M$34)</f>
        <v/>
      </c>
      <c r="P372" s="109">
        <f>N372*O372 + (1-N372)*$B$9</f>
        <v/>
      </c>
      <c r="Q372" s="109">
        <f>--(P372&gt;0)</f>
        <v/>
      </c>
      <c r="R372" s="109">
        <f>IF(L372=1,O372,$B$9)</f>
        <v/>
      </c>
      <c r="S372" s="109">
        <f>-$B$8 + IF(Q372=1, IF(L372=1,O372,$B$9), 0)</f>
        <v/>
      </c>
      <c r="T372" s="109">
        <f>((('01_Supuestos'!C31*$I372)*'01_Supuestos'!$F$11*($H372-'01_Supuestos'!$F$9))-((('01_Supuestos'!C31*$I372)*'01_Supuestos'!$F$11*($H372-'01_Supuestos'!$F$9))*'01_Supuestos'!$F$12)-(('01_Supuestos'!C31*$I372)*'01_Supuestos'!$F$11*$K372)-(IF(('01_Supuestos'!C31*$I372)&gt;0,'01_Supuestos'!$F$15,0)))-((('01_Supuestos'!C31*$I372)*'01_Supuestos'!$F$11*($H372-'01_Supuestos'!$F$9))*'01_Supuestos'!$F$18)-($J372*'01_Supuestos'!C32)-(IF('01_Supuestos'!C30=MAX('01_Supuestos'!$C$30:$M$30),'01_Supuestos'!$F$19,0))-(MAX(0,(((('01_Supuestos'!C31*$I372)*'01_Supuestos'!$F$11*($H372-'01_Supuestos'!$F$9))-((('01_Supuestos'!C31*$I372)*'01_Supuestos'!$F$11*($H372-'01_Supuestos'!$F$9))*'01_Supuestos'!$F$12)-(('01_Supuestos'!C31*$I372)*'01_Supuestos'!$F$11*$K372)-(IF(('01_Supuestos'!C31*$I372)&gt;0,'01_Supuestos'!$F$15,0)))-($J372*'01_Supuestos'!C33)))*'01_Supuestos'!$F$16)</f>
        <v/>
      </c>
      <c r="U372" s="109">
        <f>((('01_Supuestos'!D31*$I372)*'01_Supuestos'!$F$11*($H372-'01_Supuestos'!$F$9))-((('01_Supuestos'!D31*$I372)*'01_Supuestos'!$F$11*($H372-'01_Supuestos'!$F$9))*'01_Supuestos'!$F$12)-(('01_Supuestos'!D31*$I372)*'01_Supuestos'!$F$11*$K372)-(IF(('01_Supuestos'!D31*$I372)&gt;0,'01_Supuestos'!$F$15,0)))-((('01_Supuestos'!D31*$I372)*'01_Supuestos'!$F$11*($H372-'01_Supuestos'!$F$9))*'01_Supuestos'!$F$18)-($J372*'01_Supuestos'!D32)-(IF('01_Supuestos'!D30=MAX('01_Supuestos'!$C$30:$M$30),'01_Supuestos'!$F$19,0))-(MAX(0,(((('01_Supuestos'!D31*$I372)*'01_Supuestos'!$F$11*($H372-'01_Supuestos'!$F$9))-((('01_Supuestos'!D31*$I372)*'01_Supuestos'!$F$11*($H372-'01_Supuestos'!$F$9))*'01_Supuestos'!$F$12)-(('01_Supuestos'!D31*$I372)*'01_Supuestos'!$F$11*$K372)-(IF(('01_Supuestos'!D31*$I372)&gt;0,'01_Supuestos'!$F$15,0)))-($J372*'01_Supuestos'!D33)))*'01_Supuestos'!$F$16)</f>
        <v/>
      </c>
      <c r="V372" s="109">
        <f>((('01_Supuestos'!E31*$I372)*'01_Supuestos'!$F$11*($H372-'01_Supuestos'!$F$9))-((('01_Supuestos'!E31*$I372)*'01_Supuestos'!$F$11*($H372-'01_Supuestos'!$F$9))*'01_Supuestos'!$F$12)-(('01_Supuestos'!E31*$I372)*'01_Supuestos'!$F$11*$K372)-(IF(('01_Supuestos'!E31*$I372)&gt;0,'01_Supuestos'!$F$15,0)))-((('01_Supuestos'!E31*$I372)*'01_Supuestos'!$F$11*($H372-'01_Supuestos'!$F$9))*'01_Supuestos'!$F$18)-($J372*'01_Supuestos'!E32)-(IF('01_Supuestos'!E30=MAX('01_Supuestos'!$C$30:$M$30),'01_Supuestos'!$F$19,0))-(MAX(0,(((('01_Supuestos'!E31*$I372)*'01_Supuestos'!$F$11*($H372-'01_Supuestos'!$F$9))-((('01_Supuestos'!E31*$I372)*'01_Supuestos'!$F$11*($H372-'01_Supuestos'!$F$9))*'01_Supuestos'!$F$12)-(('01_Supuestos'!E31*$I372)*'01_Supuestos'!$F$11*$K372)-(IF(('01_Supuestos'!E31*$I372)&gt;0,'01_Supuestos'!$F$15,0)))-($J372*'01_Supuestos'!E33)))*'01_Supuestos'!$F$16)</f>
        <v/>
      </c>
      <c r="W372" s="109">
        <f>((('01_Supuestos'!F31*$I372)*'01_Supuestos'!$F$11*($H372-'01_Supuestos'!$F$9))-((('01_Supuestos'!F31*$I372)*'01_Supuestos'!$F$11*($H372-'01_Supuestos'!$F$9))*'01_Supuestos'!$F$12)-(('01_Supuestos'!F31*$I372)*'01_Supuestos'!$F$11*$K372)-(IF(('01_Supuestos'!F31*$I372)&gt;0,'01_Supuestos'!$F$15,0)))-((('01_Supuestos'!F31*$I372)*'01_Supuestos'!$F$11*($H372-'01_Supuestos'!$F$9))*'01_Supuestos'!$F$18)-($J372*'01_Supuestos'!F32)-(IF('01_Supuestos'!F30=MAX('01_Supuestos'!$C$30:$M$30),'01_Supuestos'!$F$19,0))-(MAX(0,(((('01_Supuestos'!F31*$I372)*'01_Supuestos'!$F$11*($H372-'01_Supuestos'!$F$9))-((('01_Supuestos'!F31*$I372)*'01_Supuestos'!$F$11*($H372-'01_Supuestos'!$F$9))*'01_Supuestos'!$F$12)-(('01_Supuestos'!F31*$I372)*'01_Supuestos'!$F$11*$K372)-(IF(('01_Supuestos'!F31*$I372)&gt;0,'01_Supuestos'!$F$15,0)))-($J372*'01_Supuestos'!F33)))*'01_Supuestos'!$F$16)</f>
        <v/>
      </c>
      <c r="X372" s="109">
        <f>((('01_Supuestos'!G31*$I372)*'01_Supuestos'!$F$11*($H372-'01_Supuestos'!$F$9))-((('01_Supuestos'!G31*$I372)*'01_Supuestos'!$F$11*($H372-'01_Supuestos'!$F$9))*'01_Supuestos'!$F$12)-(('01_Supuestos'!G31*$I372)*'01_Supuestos'!$F$11*$K372)-(IF(('01_Supuestos'!G31*$I372)&gt;0,'01_Supuestos'!$F$15,0)))-((('01_Supuestos'!G31*$I372)*'01_Supuestos'!$F$11*($H372-'01_Supuestos'!$F$9))*'01_Supuestos'!$F$18)-($J372*'01_Supuestos'!G32)-(IF('01_Supuestos'!G30=MAX('01_Supuestos'!$C$30:$M$30),'01_Supuestos'!$F$19,0))-(MAX(0,(((('01_Supuestos'!G31*$I372)*'01_Supuestos'!$F$11*($H372-'01_Supuestos'!$F$9))-((('01_Supuestos'!G31*$I372)*'01_Supuestos'!$F$11*($H372-'01_Supuestos'!$F$9))*'01_Supuestos'!$F$12)-(('01_Supuestos'!G31*$I372)*'01_Supuestos'!$F$11*$K372)-(IF(('01_Supuestos'!G31*$I372)&gt;0,'01_Supuestos'!$F$15,0)))-($J372*'01_Supuestos'!G33)))*'01_Supuestos'!$F$16)</f>
        <v/>
      </c>
      <c r="Y372" s="109">
        <f>((('01_Supuestos'!H31*$I372)*'01_Supuestos'!$F$11*($H372-'01_Supuestos'!$F$9))-((('01_Supuestos'!H31*$I372)*'01_Supuestos'!$F$11*($H372-'01_Supuestos'!$F$9))*'01_Supuestos'!$F$12)-(('01_Supuestos'!H31*$I372)*'01_Supuestos'!$F$11*$K372)-(IF(('01_Supuestos'!H31*$I372)&gt;0,'01_Supuestos'!$F$15,0)))-((('01_Supuestos'!H31*$I372)*'01_Supuestos'!$F$11*($H372-'01_Supuestos'!$F$9))*'01_Supuestos'!$F$18)-($J372*'01_Supuestos'!H32)-(IF('01_Supuestos'!H30=MAX('01_Supuestos'!$C$30:$M$30),'01_Supuestos'!$F$19,0))-(MAX(0,(((('01_Supuestos'!H31*$I372)*'01_Supuestos'!$F$11*($H372-'01_Supuestos'!$F$9))-((('01_Supuestos'!H31*$I372)*'01_Supuestos'!$F$11*($H372-'01_Supuestos'!$F$9))*'01_Supuestos'!$F$12)-(('01_Supuestos'!H31*$I372)*'01_Supuestos'!$F$11*$K372)-(IF(('01_Supuestos'!H31*$I372)&gt;0,'01_Supuestos'!$F$15,0)))-($J372*'01_Supuestos'!H33)))*'01_Supuestos'!$F$16)</f>
        <v/>
      </c>
      <c r="Z372" s="109">
        <f>((('01_Supuestos'!I31*$I372)*'01_Supuestos'!$F$11*($H372-'01_Supuestos'!$F$9))-((('01_Supuestos'!I31*$I372)*'01_Supuestos'!$F$11*($H372-'01_Supuestos'!$F$9))*'01_Supuestos'!$F$12)-(('01_Supuestos'!I31*$I372)*'01_Supuestos'!$F$11*$K372)-(IF(('01_Supuestos'!I31*$I372)&gt;0,'01_Supuestos'!$F$15,0)))-((('01_Supuestos'!I31*$I372)*'01_Supuestos'!$F$11*($H372-'01_Supuestos'!$F$9))*'01_Supuestos'!$F$18)-($J372*'01_Supuestos'!I32)-(IF('01_Supuestos'!I30=MAX('01_Supuestos'!$C$30:$M$30),'01_Supuestos'!$F$19,0))-(MAX(0,(((('01_Supuestos'!I31*$I372)*'01_Supuestos'!$F$11*($H372-'01_Supuestos'!$F$9))-((('01_Supuestos'!I31*$I372)*'01_Supuestos'!$F$11*($H372-'01_Supuestos'!$F$9))*'01_Supuestos'!$F$12)-(('01_Supuestos'!I31*$I372)*'01_Supuestos'!$F$11*$K372)-(IF(('01_Supuestos'!I31*$I372)&gt;0,'01_Supuestos'!$F$15,0)))-($J372*'01_Supuestos'!I33)))*'01_Supuestos'!$F$16)</f>
        <v/>
      </c>
      <c r="AA372" s="109">
        <f>((('01_Supuestos'!J31*$I372)*'01_Supuestos'!$F$11*($H372-'01_Supuestos'!$F$9))-((('01_Supuestos'!J31*$I372)*'01_Supuestos'!$F$11*($H372-'01_Supuestos'!$F$9))*'01_Supuestos'!$F$12)-(('01_Supuestos'!J31*$I372)*'01_Supuestos'!$F$11*$K372)-(IF(('01_Supuestos'!J31*$I372)&gt;0,'01_Supuestos'!$F$15,0)))-((('01_Supuestos'!J31*$I372)*'01_Supuestos'!$F$11*($H372-'01_Supuestos'!$F$9))*'01_Supuestos'!$F$18)-($J372*'01_Supuestos'!J32)-(IF('01_Supuestos'!J30=MAX('01_Supuestos'!$C$30:$M$30),'01_Supuestos'!$F$19,0))-(MAX(0,(((('01_Supuestos'!J31*$I372)*'01_Supuestos'!$F$11*($H372-'01_Supuestos'!$F$9))-((('01_Supuestos'!J31*$I372)*'01_Supuestos'!$F$11*($H372-'01_Supuestos'!$F$9))*'01_Supuestos'!$F$12)-(('01_Supuestos'!J31*$I372)*'01_Supuestos'!$F$11*$K372)-(IF(('01_Supuestos'!J31*$I372)&gt;0,'01_Supuestos'!$F$15,0)))-($J372*'01_Supuestos'!J33)))*'01_Supuestos'!$F$16)</f>
        <v/>
      </c>
      <c r="AB372" s="109">
        <f>((('01_Supuestos'!K31*$I372)*'01_Supuestos'!$F$11*($H372-'01_Supuestos'!$F$9))-((('01_Supuestos'!K31*$I372)*'01_Supuestos'!$F$11*($H372-'01_Supuestos'!$F$9))*'01_Supuestos'!$F$12)-(('01_Supuestos'!K31*$I372)*'01_Supuestos'!$F$11*$K372)-(IF(('01_Supuestos'!K31*$I372)&gt;0,'01_Supuestos'!$F$15,0)))-((('01_Supuestos'!K31*$I372)*'01_Supuestos'!$F$11*($H372-'01_Supuestos'!$F$9))*'01_Supuestos'!$F$18)-($J372*'01_Supuestos'!K32)-(IF('01_Supuestos'!K30=MAX('01_Supuestos'!$C$30:$M$30),'01_Supuestos'!$F$19,0))-(MAX(0,(((('01_Supuestos'!K31*$I372)*'01_Supuestos'!$F$11*($H372-'01_Supuestos'!$F$9))-((('01_Supuestos'!K31*$I372)*'01_Supuestos'!$F$11*($H372-'01_Supuestos'!$F$9))*'01_Supuestos'!$F$12)-(('01_Supuestos'!K31*$I372)*'01_Supuestos'!$F$11*$K372)-(IF(('01_Supuestos'!K31*$I372)&gt;0,'01_Supuestos'!$F$15,0)))-($J372*'01_Supuestos'!K33)))*'01_Supuestos'!$F$16)</f>
        <v/>
      </c>
      <c r="AC372" s="109">
        <f>((('01_Supuestos'!L31*$I372)*'01_Supuestos'!$F$11*($H372-'01_Supuestos'!$F$9))-((('01_Supuestos'!L31*$I372)*'01_Supuestos'!$F$11*($H372-'01_Supuestos'!$F$9))*'01_Supuestos'!$F$12)-(('01_Supuestos'!L31*$I372)*'01_Supuestos'!$F$11*$K372)-(IF(('01_Supuestos'!L31*$I372)&gt;0,'01_Supuestos'!$F$15,0)))-((('01_Supuestos'!L31*$I372)*'01_Supuestos'!$F$11*($H372-'01_Supuestos'!$F$9))*'01_Supuestos'!$F$18)-($J372*'01_Supuestos'!L32)-(IF('01_Supuestos'!L30=MAX('01_Supuestos'!$C$30:$M$30),'01_Supuestos'!$F$19,0))-(MAX(0,(((('01_Supuestos'!L31*$I372)*'01_Supuestos'!$F$11*($H372-'01_Supuestos'!$F$9))-((('01_Supuestos'!L31*$I372)*'01_Supuestos'!$F$11*($H372-'01_Supuestos'!$F$9))*'01_Supuestos'!$F$12)-(('01_Supuestos'!L31*$I372)*'01_Supuestos'!$F$11*$K372)-(IF(('01_Supuestos'!L31*$I372)&gt;0,'01_Supuestos'!$F$15,0)))-($J372*'01_Supuestos'!L33)))*'01_Supuestos'!$F$16)</f>
        <v/>
      </c>
      <c r="AD372" s="109">
        <f>((('01_Supuestos'!M31*$I372)*'01_Supuestos'!$F$11*($H372-'01_Supuestos'!$F$9))-((('01_Supuestos'!M31*$I372)*'01_Supuestos'!$F$11*($H372-'01_Supuestos'!$F$9))*'01_Supuestos'!$F$12)-(('01_Supuestos'!M31*$I372)*'01_Supuestos'!$F$11*$K372)-(IF(('01_Supuestos'!M31*$I372)&gt;0,'01_Supuestos'!$F$15,0)))-((('01_Supuestos'!M31*$I372)*'01_Supuestos'!$F$11*($H372-'01_Supuestos'!$F$9))*'01_Supuestos'!$F$18)-($J372*'01_Supuestos'!M32)-(IF('01_Supuestos'!M30=MAX('01_Supuestos'!$C$30:$M$30),'01_Supuestos'!$F$19,0))-(MAX(0,(((('01_Supuestos'!M31*$I372)*'01_Supuestos'!$F$11*($H372-'01_Supuestos'!$F$9))-((('01_Supuestos'!M31*$I372)*'01_Supuestos'!$F$11*($H372-'01_Supuestos'!$F$9))*'01_Supuestos'!$F$12)-(('01_Supuestos'!M31*$I372)*'01_Supuestos'!$F$11*$K372)-(IF(('01_Supuestos'!M31*$I372)&gt;0,'01_Supuestos'!$F$15,0)))-($J372*'01_Supuestos'!M33)))*'01_Supuestos'!$F$16)</f>
        <v/>
      </c>
      <c r="AE372" s="109">
        <f>0</f>
        <v/>
      </c>
      <c r="AF372" s="109">
        <f>IF(S372&gt;R372,"Appraisal+Decision",IF(S372&lt;R372,"Develop Now","Indiferente"))</f>
        <v/>
      </c>
    </row>
    <row r="373">
      <c r="A373" t="n">
        <v>343</v>
      </c>
      <c r="B373" s="53">
        <f>RAND()</f>
        <v/>
      </c>
      <c r="C373" s="53">
        <f>RAND()</f>
        <v/>
      </c>
      <c r="D373" s="53">
        <f>RAND()</f>
        <v/>
      </c>
      <c r="E373" s="53">
        <f>RAND()</f>
        <v/>
      </c>
      <c r="F373" s="53">
        <f>RAND()</f>
        <v/>
      </c>
      <c r="G373" s="53">
        <f>RAND()</f>
        <v/>
      </c>
      <c r="H373" s="109">
        <f>IF(B373&lt;($B$11-$B$10)/($B$12-$B$10), $B$10+SQRT(B373*($B$11-$B$10)*($B$12-$B$10)), $B$12-SQRT((1-B373)*($B$12-$B$11)*($B$12-$B$10)))</f>
        <v/>
      </c>
      <c r="I373" s="53">
        <f>MAX(0.1,NORMINV(C373,$B$13,$B$14))</f>
        <v/>
      </c>
      <c r="J373" s="109">
        <f>'01_Supuestos'!$F$13*MAX(0.65,NORMINV(D373,1,$B$15))</f>
        <v/>
      </c>
      <c r="K373" s="109">
        <f>'01_Supuestos'!$F$14*MAX(0.6,NORMINV(E373,1,$B$16))</f>
        <v/>
      </c>
      <c r="L373" s="109">
        <f>--(F373&lt;=$B$5)</f>
        <v/>
      </c>
      <c r="M373" s="109">
        <f>IF(L373=1, IF(G373&lt;=$B$6, "+", "-"), IF(G373&lt;=(1-$B$7), "+", "-"))</f>
        <v/>
      </c>
      <c r="N373" s="110">
        <f>IF(M373="+",'05_Bayes_Arbol'!$B$16,'05_Bayes_Arbol'!$B$17)</f>
        <v/>
      </c>
      <c r="O373" s="109">
        <f>SUMPRODUCT(T373:AD373,'01_Supuestos'!$C$34:$M$34)</f>
        <v/>
      </c>
      <c r="P373" s="109">
        <f>N373*O373 + (1-N373)*$B$9</f>
        <v/>
      </c>
      <c r="Q373" s="109">
        <f>--(P373&gt;0)</f>
        <v/>
      </c>
      <c r="R373" s="109">
        <f>IF(L373=1,O373,$B$9)</f>
        <v/>
      </c>
      <c r="S373" s="109">
        <f>-$B$8 + IF(Q373=1, IF(L373=1,O373,$B$9), 0)</f>
        <v/>
      </c>
      <c r="T373" s="109">
        <f>((('01_Supuestos'!C31*$I373)*'01_Supuestos'!$F$11*($H373-'01_Supuestos'!$F$9))-((('01_Supuestos'!C31*$I373)*'01_Supuestos'!$F$11*($H373-'01_Supuestos'!$F$9))*'01_Supuestos'!$F$12)-(('01_Supuestos'!C31*$I373)*'01_Supuestos'!$F$11*$K373)-(IF(('01_Supuestos'!C31*$I373)&gt;0,'01_Supuestos'!$F$15,0)))-((('01_Supuestos'!C31*$I373)*'01_Supuestos'!$F$11*($H373-'01_Supuestos'!$F$9))*'01_Supuestos'!$F$18)-($J373*'01_Supuestos'!C32)-(IF('01_Supuestos'!C30=MAX('01_Supuestos'!$C$30:$M$30),'01_Supuestos'!$F$19,0))-(MAX(0,(((('01_Supuestos'!C31*$I373)*'01_Supuestos'!$F$11*($H373-'01_Supuestos'!$F$9))-((('01_Supuestos'!C31*$I373)*'01_Supuestos'!$F$11*($H373-'01_Supuestos'!$F$9))*'01_Supuestos'!$F$12)-(('01_Supuestos'!C31*$I373)*'01_Supuestos'!$F$11*$K373)-(IF(('01_Supuestos'!C31*$I373)&gt;0,'01_Supuestos'!$F$15,0)))-($J373*'01_Supuestos'!C33)))*'01_Supuestos'!$F$16)</f>
        <v/>
      </c>
      <c r="U373" s="109">
        <f>((('01_Supuestos'!D31*$I373)*'01_Supuestos'!$F$11*($H373-'01_Supuestos'!$F$9))-((('01_Supuestos'!D31*$I373)*'01_Supuestos'!$F$11*($H373-'01_Supuestos'!$F$9))*'01_Supuestos'!$F$12)-(('01_Supuestos'!D31*$I373)*'01_Supuestos'!$F$11*$K373)-(IF(('01_Supuestos'!D31*$I373)&gt;0,'01_Supuestos'!$F$15,0)))-((('01_Supuestos'!D31*$I373)*'01_Supuestos'!$F$11*($H373-'01_Supuestos'!$F$9))*'01_Supuestos'!$F$18)-($J373*'01_Supuestos'!D32)-(IF('01_Supuestos'!D30=MAX('01_Supuestos'!$C$30:$M$30),'01_Supuestos'!$F$19,0))-(MAX(0,(((('01_Supuestos'!D31*$I373)*'01_Supuestos'!$F$11*($H373-'01_Supuestos'!$F$9))-((('01_Supuestos'!D31*$I373)*'01_Supuestos'!$F$11*($H373-'01_Supuestos'!$F$9))*'01_Supuestos'!$F$12)-(('01_Supuestos'!D31*$I373)*'01_Supuestos'!$F$11*$K373)-(IF(('01_Supuestos'!D31*$I373)&gt;0,'01_Supuestos'!$F$15,0)))-($J373*'01_Supuestos'!D33)))*'01_Supuestos'!$F$16)</f>
        <v/>
      </c>
      <c r="V373" s="109">
        <f>((('01_Supuestos'!E31*$I373)*'01_Supuestos'!$F$11*($H373-'01_Supuestos'!$F$9))-((('01_Supuestos'!E31*$I373)*'01_Supuestos'!$F$11*($H373-'01_Supuestos'!$F$9))*'01_Supuestos'!$F$12)-(('01_Supuestos'!E31*$I373)*'01_Supuestos'!$F$11*$K373)-(IF(('01_Supuestos'!E31*$I373)&gt;0,'01_Supuestos'!$F$15,0)))-((('01_Supuestos'!E31*$I373)*'01_Supuestos'!$F$11*($H373-'01_Supuestos'!$F$9))*'01_Supuestos'!$F$18)-($J373*'01_Supuestos'!E32)-(IF('01_Supuestos'!E30=MAX('01_Supuestos'!$C$30:$M$30),'01_Supuestos'!$F$19,0))-(MAX(0,(((('01_Supuestos'!E31*$I373)*'01_Supuestos'!$F$11*($H373-'01_Supuestos'!$F$9))-((('01_Supuestos'!E31*$I373)*'01_Supuestos'!$F$11*($H373-'01_Supuestos'!$F$9))*'01_Supuestos'!$F$12)-(('01_Supuestos'!E31*$I373)*'01_Supuestos'!$F$11*$K373)-(IF(('01_Supuestos'!E31*$I373)&gt;0,'01_Supuestos'!$F$15,0)))-($J373*'01_Supuestos'!E33)))*'01_Supuestos'!$F$16)</f>
        <v/>
      </c>
      <c r="W373" s="109">
        <f>((('01_Supuestos'!F31*$I373)*'01_Supuestos'!$F$11*($H373-'01_Supuestos'!$F$9))-((('01_Supuestos'!F31*$I373)*'01_Supuestos'!$F$11*($H373-'01_Supuestos'!$F$9))*'01_Supuestos'!$F$12)-(('01_Supuestos'!F31*$I373)*'01_Supuestos'!$F$11*$K373)-(IF(('01_Supuestos'!F31*$I373)&gt;0,'01_Supuestos'!$F$15,0)))-((('01_Supuestos'!F31*$I373)*'01_Supuestos'!$F$11*($H373-'01_Supuestos'!$F$9))*'01_Supuestos'!$F$18)-($J373*'01_Supuestos'!F32)-(IF('01_Supuestos'!F30=MAX('01_Supuestos'!$C$30:$M$30),'01_Supuestos'!$F$19,0))-(MAX(0,(((('01_Supuestos'!F31*$I373)*'01_Supuestos'!$F$11*($H373-'01_Supuestos'!$F$9))-((('01_Supuestos'!F31*$I373)*'01_Supuestos'!$F$11*($H373-'01_Supuestos'!$F$9))*'01_Supuestos'!$F$12)-(('01_Supuestos'!F31*$I373)*'01_Supuestos'!$F$11*$K373)-(IF(('01_Supuestos'!F31*$I373)&gt;0,'01_Supuestos'!$F$15,0)))-($J373*'01_Supuestos'!F33)))*'01_Supuestos'!$F$16)</f>
        <v/>
      </c>
      <c r="X373" s="109">
        <f>((('01_Supuestos'!G31*$I373)*'01_Supuestos'!$F$11*($H373-'01_Supuestos'!$F$9))-((('01_Supuestos'!G31*$I373)*'01_Supuestos'!$F$11*($H373-'01_Supuestos'!$F$9))*'01_Supuestos'!$F$12)-(('01_Supuestos'!G31*$I373)*'01_Supuestos'!$F$11*$K373)-(IF(('01_Supuestos'!G31*$I373)&gt;0,'01_Supuestos'!$F$15,0)))-((('01_Supuestos'!G31*$I373)*'01_Supuestos'!$F$11*($H373-'01_Supuestos'!$F$9))*'01_Supuestos'!$F$18)-($J373*'01_Supuestos'!G32)-(IF('01_Supuestos'!G30=MAX('01_Supuestos'!$C$30:$M$30),'01_Supuestos'!$F$19,0))-(MAX(0,(((('01_Supuestos'!G31*$I373)*'01_Supuestos'!$F$11*($H373-'01_Supuestos'!$F$9))-((('01_Supuestos'!G31*$I373)*'01_Supuestos'!$F$11*($H373-'01_Supuestos'!$F$9))*'01_Supuestos'!$F$12)-(('01_Supuestos'!G31*$I373)*'01_Supuestos'!$F$11*$K373)-(IF(('01_Supuestos'!G31*$I373)&gt;0,'01_Supuestos'!$F$15,0)))-($J373*'01_Supuestos'!G33)))*'01_Supuestos'!$F$16)</f>
        <v/>
      </c>
      <c r="Y373" s="109">
        <f>((('01_Supuestos'!H31*$I373)*'01_Supuestos'!$F$11*($H373-'01_Supuestos'!$F$9))-((('01_Supuestos'!H31*$I373)*'01_Supuestos'!$F$11*($H373-'01_Supuestos'!$F$9))*'01_Supuestos'!$F$12)-(('01_Supuestos'!H31*$I373)*'01_Supuestos'!$F$11*$K373)-(IF(('01_Supuestos'!H31*$I373)&gt;0,'01_Supuestos'!$F$15,0)))-((('01_Supuestos'!H31*$I373)*'01_Supuestos'!$F$11*($H373-'01_Supuestos'!$F$9))*'01_Supuestos'!$F$18)-($J373*'01_Supuestos'!H32)-(IF('01_Supuestos'!H30=MAX('01_Supuestos'!$C$30:$M$30),'01_Supuestos'!$F$19,0))-(MAX(0,(((('01_Supuestos'!H31*$I373)*'01_Supuestos'!$F$11*($H373-'01_Supuestos'!$F$9))-((('01_Supuestos'!H31*$I373)*'01_Supuestos'!$F$11*($H373-'01_Supuestos'!$F$9))*'01_Supuestos'!$F$12)-(('01_Supuestos'!H31*$I373)*'01_Supuestos'!$F$11*$K373)-(IF(('01_Supuestos'!H31*$I373)&gt;0,'01_Supuestos'!$F$15,0)))-($J373*'01_Supuestos'!H33)))*'01_Supuestos'!$F$16)</f>
        <v/>
      </c>
      <c r="Z373" s="109">
        <f>((('01_Supuestos'!I31*$I373)*'01_Supuestos'!$F$11*($H373-'01_Supuestos'!$F$9))-((('01_Supuestos'!I31*$I373)*'01_Supuestos'!$F$11*($H373-'01_Supuestos'!$F$9))*'01_Supuestos'!$F$12)-(('01_Supuestos'!I31*$I373)*'01_Supuestos'!$F$11*$K373)-(IF(('01_Supuestos'!I31*$I373)&gt;0,'01_Supuestos'!$F$15,0)))-((('01_Supuestos'!I31*$I373)*'01_Supuestos'!$F$11*($H373-'01_Supuestos'!$F$9))*'01_Supuestos'!$F$18)-($J373*'01_Supuestos'!I32)-(IF('01_Supuestos'!I30=MAX('01_Supuestos'!$C$30:$M$30),'01_Supuestos'!$F$19,0))-(MAX(0,(((('01_Supuestos'!I31*$I373)*'01_Supuestos'!$F$11*($H373-'01_Supuestos'!$F$9))-((('01_Supuestos'!I31*$I373)*'01_Supuestos'!$F$11*($H373-'01_Supuestos'!$F$9))*'01_Supuestos'!$F$12)-(('01_Supuestos'!I31*$I373)*'01_Supuestos'!$F$11*$K373)-(IF(('01_Supuestos'!I31*$I373)&gt;0,'01_Supuestos'!$F$15,0)))-($J373*'01_Supuestos'!I33)))*'01_Supuestos'!$F$16)</f>
        <v/>
      </c>
      <c r="AA373" s="109">
        <f>((('01_Supuestos'!J31*$I373)*'01_Supuestos'!$F$11*($H373-'01_Supuestos'!$F$9))-((('01_Supuestos'!J31*$I373)*'01_Supuestos'!$F$11*($H373-'01_Supuestos'!$F$9))*'01_Supuestos'!$F$12)-(('01_Supuestos'!J31*$I373)*'01_Supuestos'!$F$11*$K373)-(IF(('01_Supuestos'!J31*$I373)&gt;0,'01_Supuestos'!$F$15,0)))-((('01_Supuestos'!J31*$I373)*'01_Supuestos'!$F$11*($H373-'01_Supuestos'!$F$9))*'01_Supuestos'!$F$18)-($J373*'01_Supuestos'!J32)-(IF('01_Supuestos'!J30=MAX('01_Supuestos'!$C$30:$M$30),'01_Supuestos'!$F$19,0))-(MAX(0,(((('01_Supuestos'!J31*$I373)*'01_Supuestos'!$F$11*($H373-'01_Supuestos'!$F$9))-((('01_Supuestos'!J31*$I373)*'01_Supuestos'!$F$11*($H373-'01_Supuestos'!$F$9))*'01_Supuestos'!$F$12)-(('01_Supuestos'!J31*$I373)*'01_Supuestos'!$F$11*$K373)-(IF(('01_Supuestos'!J31*$I373)&gt;0,'01_Supuestos'!$F$15,0)))-($J373*'01_Supuestos'!J33)))*'01_Supuestos'!$F$16)</f>
        <v/>
      </c>
      <c r="AB373" s="109">
        <f>((('01_Supuestos'!K31*$I373)*'01_Supuestos'!$F$11*($H373-'01_Supuestos'!$F$9))-((('01_Supuestos'!K31*$I373)*'01_Supuestos'!$F$11*($H373-'01_Supuestos'!$F$9))*'01_Supuestos'!$F$12)-(('01_Supuestos'!K31*$I373)*'01_Supuestos'!$F$11*$K373)-(IF(('01_Supuestos'!K31*$I373)&gt;0,'01_Supuestos'!$F$15,0)))-((('01_Supuestos'!K31*$I373)*'01_Supuestos'!$F$11*($H373-'01_Supuestos'!$F$9))*'01_Supuestos'!$F$18)-($J373*'01_Supuestos'!K32)-(IF('01_Supuestos'!K30=MAX('01_Supuestos'!$C$30:$M$30),'01_Supuestos'!$F$19,0))-(MAX(0,(((('01_Supuestos'!K31*$I373)*'01_Supuestos'!$F$11*($H373-'01_Supuestos'!$F$9))-((('01_Supuestos'!K31*$I373)*'01_Supuestos'!$F$11*($H373-'01_Supuestos'!$F$9))*'01_Supuestos'!$F$12)-(('01_Supuestos'!K31*$I373)*'01_Supuestos'!$F$11*$K373)-(IF(('01_Supuestos'!K31*$I373)&gt;0,'01_Supuestos'!$F$15,0)))-($J373*'01_Supuestos'!K33)))*'01_Supuestos'!$F$16)</f>
        <v/>
      </c>
      <c r="AC373" s="109">
        <f>((('01_Supuestos'!L31*$I373)*'01_Supuestos'!$F$11*($H373-'01_Supuestos'!$F$9))-((('01_Supuestos'!L31*$I373)*'01_Supuestos'!$F$11*($H373-'01_Supuestos'!$F$9))*'01_Supuestos'!$F$12)-(('01_Supuestos'!L31*$I373)*'01_Supuestos'!$F$11*$K373)-(IF(('01_Supuestos'!L31*$I373)&gt;0,'01_Supuestos'!$F$15,0)))-((('01_Supuestos'!L31*$I373)*'01_Supuestos'!$F$11*($H373-'01_Supuestos'!$F$9))*'01_Supuestos'!$F$18)-($J373*'01_Supuestos'!L32)-(IF('01_Supuestos'!L30=MAX('01_Supuestos'!$C$30:$M$30),'01_Supuestos'!$F$19,0))-(MAX(0,(((('01_Supuestos'!L31*$I373)*'01_Supuestos'!$F$11*($H373-'01_Supuestos'!$F$9))-((('01_Supuestos'!L31*$I373)*'01_Supuestos'!$F$11*($H373-'01_Supuestos'!$F$9))*'01_Supuestos'!$F$12)-(('01_Supuestos'!L31*$I373)*'01_Supuestos'!$F$11*$K373)-(IF(('01_Supuestos'!L31*$I373)&gt;0,'01_Supuestos'!$F$15,0)))-($J373*'01_Supuestos'!L33)))*'01_Supuestos'!$F$16)</f>
        <v/>
      </c>
      <c r="AD373" s="109">
        <f>((('01_Supuestos'!M31*$I373)*'01_Supuestos'!$F$11*($H373-'01_Supuestos'!$F$9))-((('01_Supuestos'!M31*$I373)*'01_Supuestos'!$F$11*($H373-'01_Supuestos'!$F$9))*'01_Supuestos'!$F$12)-(('01_Supuestos'!M31*$I373)*'01_Supuestos'!$F$11*$K373)-(IF(('01_Supuestos'!M31*$I373)&gt;0,'01_Supuestos'!$F$15,0)))-((('01_Supuestos'!M31*$I373)*'01_Supuestos'!$F$11*($H373-'01_Supuestos'!$F$9))*'01_Supuestos'!$F$18)-($J373*'01_Supuestos'!M32)-(IF('01_Supuestos'!M30=MAX('01_Supuestos'!$C$30:$M$30),'01_Supuestos'!$F$19,0))-(MAX(0,(((('01_Supuestos'!M31*$I373)*'01_Supuestos'!$F$11*($H373-'01_Supuestos'!$F$9))-((('01_Supuestos'!M31*$I373)*'01_Supuestos'!$F$11*($H373-'01_Supuestos'!$F$9))*'01_Supuestos'!$F$12)-(('01_Supuestos'!M31*$I373)*'01_Supuestos'!$F$11*$K373)-(IF(('01_Supuestos'!M31*$I373)&gt;0,'01_Supuestos'!$F$15,0)))-($J373*'01_Supuestos'!M33)))*'01_Supuestos'!$F$16)</f>
        <v/>
      </c>
      <c r="AE373" s="109">
        <f>0</f>
        <v/>
      </c>
      <c r="AF373" s="109">
        <f>IF(S373&gt;R373,"Appraisal+Decision",IF(S373&lt;R373,"Develop Now","Indiferente"))</f>
        <v/>
      </c>
    </row>
    <row r="374">
      <c r="A374" t="n">
        <v>344</v>
      </c>
      <c r="B374" s="53">
        <f>RAND()</f>
        <v/>
      </c>
      <c r="C374" s="53">
        <f>RAND()</f>
        <v/>
      </c>
      <c r="D374" s="53">
        <f>RAND()</f>
        <v/>
      </c>
      <c r="E374" s="53">
        <f>RAND()</f>
        <v/>
      </c>
      <c r="F374" s="53">
        <f>RAND()</f>
        <v/>
      </c>
      <c r="G374" s="53">
        <f>RAND()</f>
        <v/>
      </c>
      <c r="H374" s="109">
        <f>IF(B374&lt;($B$11-$B$10)/($B$12-$B$10), $B$10+SQRT(B374*($B$11-$B$10)*($B$12-$B$10)), $B$12-SQRT((1-B374)*($B$12-$B$11)*($B$12-$B$10)))</f>
        <v/>
      </c>
      <c r="I374" s="53">
        <f>MAX(0.1,NORMINV(C374,$B$13,$B$14))</f>
        <v/>
      </c>
      <c r="J374" s="109">
        <f>'01_Supuestos'!$F$13*MAX(0.65,NORMINV(D374,1,$B$15))</f>
        <v/>
      </c>
      <c r="K374" s="109">
        <f>'01_Supuestos'!$F$14*MAX(0.6,NORMINV(E374,1,$B$16))</f>
        <v/>
      </c>
      <c r="L374" s="109">
        <f>--(F374&lt;=$B$5)</f>
        <v/>
      </c>
      <c r="M374" s="109">
        <f>IF(L374=1, IF(G374&lt;=$B$6, "+", "-"), IF(G374&lt;=(1-$B$7), "+", "-"))</f>
        <v/>
      </c>
      <c r="N374" s="110">
        <f>IF(M374="+",'05_Bayes_Arbol'!$B$16,'05_Bayes_Arbol'!$B$17)</f>
        <v/>
      </c>
      <c r="O374" s="109">
        <f>SUMPRODUCT(T374:AD374,'01_Supuestos'!$C$34:$M$34)</f>
        <v/>
      </c>
      <c r="P374" s="109">
        <f>N374*O374 + (1-N374)*$B$9</f>
        <v/>
      </c>
      <c r="Q374" s="109">
        <f>--(P374&gt;0)</f>
        <v/>
      </c>
      <c r="R374" s="109">
        <f>IF(L374=1,O374,$B$9)</f>
        <v/>
      </c>
      <c r="S374" s="109">
        <f>-$B$8 + IF(Q374=1, IF(L374=1,O374,$B$9), 0)</f>
        <v/>
      </c>
      <c r="T374" s="109">
        <f>((('01_Supuestos'!C31*$I374)*'01_Supuestos'!$F$11*($H374-'01_Supuestos'!$F$9))-((('01_Supuestos'!C31*$I374)*'01_Supuestos'!$F$11*($H374-'01_Supuestos'!$F$9))*'01_Supuestos'!$F$12)-(('01_Supuestos'!C31*$I374)*'01_Supuestos'!$F$11*$K374)-(IF(('01_Supuestos'!C31*$I374)&gt;0,'01_Supuestos'!$F$15,0)))-((('01_Supuestos'!C31*$I374)*'01_Supuestos'!$F$11*($H374-'01_Supuestos'!$F$9))*'01_Supuestos'!$F$18)-($J374*'01_Supuestos'!C32)-(IF('01_Supuestos'!C30=MAX('01_Supuestos'!$C$30:$M$30),'01_Supuestos'!$F$19,0))-(MAX(0,(((('01_Supuestos'!C31*$I374)*'01_Supuestos'!$F$11*($H374-'01_Supuestos'!$F$9))-((('01_Supuestos'!C31*$I374)*'01_Supuestos'!$F$11*($H374-'01_Supuestos'!$F$9))*'01_Supuestos'!$F$12)-(('01_Supuestos'!C31*$I374)*'01_Supuestos'!$F$11*$K374)-(IF(('01_Supuestos'!C31*$I374)&gt;0,'01_Supuestos'!$F$15,0)))-($J374*'01_Supuestos'!C33)))*'01_Supuestos'!$F$16)</f>
        <v/>
      </c>
      <c r="U374" s="109">
        <f>((('01_Supuestos'!D31*$I374)*'01_Supuestos'!$F$11*($H374-'01_Supuestos'!$F$9))-((('01_Supuestos'!D31*$I374)*'01_Supuestos'!$F$11*($H374-'01_Supuestos'!$F$9))*'01_Supuestos'!$F$12)-(('01_Supuestos'!D31*$I374)*'01_Supuestos'!$F$11*$K374)-(IF(('01_Supuestos'!D31*$I374)&gt;0,'01_Supuestos'!$F$15,0)))-((('01_Supuestos'!D31*$I374)*'01_Supuestos'!$F$11*($H374-'01_Supuestos'!$F$9))*'01_Supuestos'!$F$18)-($J374*'01_Supuestos'!D32)-(IF('01_Supuestos'!D30=MAX('01_Supuestos'!$C$30:$M$30),'01_Supuestos'!$F$19,0))-(MAX(0,(((('01_Supuestos'!D31*$I374)*'01_Supuestos'!$F$11*($H374-'01_Supuestos'!$F$9))-((('01_Supuestos'!D31*$I374)*'01_Supuestos'!$F$11*($H374-'01_Supuestos'!$F$9))*'01_Supuestos'!$F$12)-(('01_Supuestos'!D31*$I374)*'01_Supuestos'!$F$11*$K374)-(IF(('01_Supuestos'!D31*$I374)&gt;0,'01_Supuestos'!$F$15,0)))-($J374*'01_Supuestos'!D33)))*'01_Supuestos'!$F$16)</f>
        <v/>
      </c>
      <c r="V374" s="109">
        <f>((('01_Supuestos'!E31*$I374)*'01_Supuestos'!$F$11*($H374-'01_Supuestos'!$F$9))-((('01_Supuestos'!E31*$I374)*'01_Supuestos'!$F$11*($H374-'01_Supuestos'!$F$9))*'01_Supuestos'!$F$12)-(('01_Supuestos'!E31*$I374)*'01_Supuestos'!$F$11*$K374)-(IF(('01_Supuestos'!E31*$I374)&gt;0,'01_Supuestos'!$F$15,0)))-((('01_Supuestos'!E31*$I374)*'01_Supuestos'!$F$11*($H374-'01_Supuestos'!$F$9))*'01_Supuestos'!$F$18)-($J374*'01_Supuestos'!E32)-(IF('01_Supuestos'!E30=MAX('01_Supuestos'!$C$30:$M$30),'01_Supuestos'!$F$19,0))-(MAX(0,(((('01_Supuestos'!E31*$I374)*'01_Supuestos'!$F$11*($H374-'01_Supuestos'!$F$9))-((('01_Supuestos'!E31*$I374)*'01_Supuestos'!$F$11*($H374-'01_Supuestos'!$F$9))*'01_Supuestos'!$F$12)-(('01_Supuestos'!E31*$I374)*'01_Supuestos'!$F$11*$K374)-(IF(('01_Supuestos'!E31*$I374)&gt;0,'01_Supuestos'!$F$15,0)))-($J374*'01_Supuestos'!E33)))*'01_Supuestos'!$F$16)</f>
        <v/>
      </c>
      <c r="W374" s="109">
        <f>((('01_Supuestos'!F31*$I374)*'01_Supuestos'!$F$11*($H374-'01_Supuestos'!$F$9))-((('01_Supuestos'!F31*$I374)*'01_Supuestos'!$F$11*($H374-'01_Supuestos'!$F$9))*'01_Supuestos'!$F$12)-(('01_Supuestos'!F31*$I374)*'01_Supuestos'!$F$11*$K374)-(IF(('01_Supuestos'!F31*$I374)&gt;0,'01_Supuestos'!$F$15,0)))-((('01_Supuestos'!F31*$I374)*'01_Supuestos'!$F$11*($H374-'01_Supuestos'!$F$9))*'01_Supuestos'!$F$18)-($J374*'01_Supuestos'!F32)-(IF('01_Supuestos'!F30=MAX('01_Supuestos'!$C$30:$M$30),'01_Supuestos'!$F$19,0))-(MAX(0,(((('01_Supuestos'!F31*$I374)*'01_Supuestos'!$F$11*($H374-'01_Supuestos'!$F$9))-((('01_Supuestos'!F31*$I374)*'01_Supuestos'!$F$11*($H374-'01_Supuestos'!$F$9))*'01_Supuestos'!$F$12)-(('01_Supuestos'!F31*$I374)*'01_Supuestos'!$F$11*$K374)-(IF(('01_Supuestos'!F31*$I374)&gt;0,'01_Supuestos'!$F$15,0)))-($J374*'01_Supuestos'!F33)))*'01_Supuestos'!$F$16)</f>
        <v/>
      </c>
      <c r="X374" s="109">
        <f>((('01_Supuestos'!G31*$I374)*'01_Supuestos'!$F$11*($H374-'01_Supuestos'!$F$9))-((('01_Supuestos'!G31*$I374)*'01_Supuestos'!$F$11*($H374-'01_Supuestos'!$F$9))*'01_Supuestos'!$F$12)-(('01_Supuestos'!G31*$I374)*'01_Supuestos'!$F$11*$K374)-(IF(('01_Supuestos'!G31*$I374)&gt;0,'01_Supuestos'!$F$15,0)))-((('01_Supuestos'!G31*$I374)*'01_Supuestos'!$F$11*($H374-'01_Supuestos'!$F$9))*'01_Supuestos'!$F$18)-($J374*'01_Supuestos'!G32)-(IF('01_Supuestos'!G30=MAX('01_Supuestos'!$C$30:$M$30),'01_Supuestos'!$F$19,0))-(MAX(0,(((('01_Supuestos'!G31*$I374)*'01_Supuestos'!$F$11*($H374-'01_Supuestos'!$F$9))-((('01_Supuestos'!G31*$I374)*'01_Supuestos'!$F$11*($H374-'01_Supuestos'!$F$9))*'01_Supuestos'!$F$12)-(('01_Supuestos'!G31*$I374)*'01_Supuestos'!$F$11*$K374)-(IF(('01_Supuestos'!G31*$I374)&gt;0,'01_Supuestos'!$F$15,0)))-($J374*'01_Supuestos'!G33)))*'01_Supuestos'!$F$16)</f>
        <v/>
      </c>
      <c r="Y374" s="109">
        <f>((('01_Supuestos'!H31*$I374)*'01_Supuestos'!$F$11*($H374-'01_Supuestos'!$F$9))-((('01_Supuestos'!H31*$I374)*'01_Supuestos'!$F$11*($H374-'01_Supuestos'!$F$9))*'01_Supuestos'!$F$12)-(('01_Supuestos'!H31*$I374)*'01_Supuestos'!$F$11*$K374)-(IF(('01_Supuestos'!H31*$I374)&gt;0,'01_Supuestos'!$F$15,0)))-((('01_Supuestos'!H31*$I374)*'01_Supuestos'!$F$11*($H374-'01_Supuestos'!$F$9))*'01_Supuestos'!$F$18)-($J374*'01_Supuestos'!H32)-(IF('01_Supuestos'!H30=MAX('01_Supuestos'!$C$30:$M$30),'01_Supuestos'!$F$19,0))-(MAX(0,(((('01_Supuestos'!H31*$I374)*'01_Supuestos'!$F$11*($H374-'01_Supuestos'!$F$9))-((('01_Supuestos'!H31*$I374)*'01_Supuestos'!$F$11*($H374-'01_Supuestos'!$F$9))*'01_Supuestos'!$F$12)-(('01_Supuestos'!H31*$I374)*'01_Supuestos'!$F$11*$K374)-(IF(('01_Supuestos'!H31*$I374)&gt;0,'01_Supuestos'!$F$15,0)))-($J374*'01_Supuestos'!H33)))*'01_Supuestos'!$F$16)</f>
        <v/>
      </c>
      <c r="Z374" s="109">
        <f>((('01_Supuestos'!I31*$I374)*'01_Supuestos'!$F$11*($H374-'01_Supuestos'!$F$9))-((('01_Supuestos'!I31*$I374)*'01_Supuestos'!$F$11*($H374-'01_Supuestos'!$F$9))*'01_Supuestos'!$F$12)-(('01_Supuestos'!I31*$I374)*'01_Supuestos'!$F$11*$K374)-(IF(('01_Supuestos'!I31*$I374)&gt;0,'01_Supuestos'!$F$15,0)))-((('01_Supuestos'!I31*$I374)*'01_Supuestos'!$F$11*($H374-'01_Supuestos'!$F$9))*'01_Supuestos'!$F$18)-($J374*'01_Supuestos'!I32)-(IF('01_Supuestos'!I30=MAX('01_Supuestos'!$C$30:$M$30),'01_Supuestos'!$F$19,0))-(MAX(0,(((('01_Supuestos'!I31*$I374)*'01_Supuestos'!$F$11*($H374-'01_Supuestos'!$F$9))-((('01_Supuestos'!I31*$I374)*'01_Supuestos'!$F$11*($H374-'01_Supuestos'!$F$9))*'01_Supuestos'!$F$12)-(('01_Supuestos'!I31*$I374)*'01_Supuestos'!$F$11*$K374)-(IF(('01_Supuestos'!I31*$I374)&gt;0,'01_Supuestos'!$F$15,0)))-($J374*'01_Supuestos'!I33)))*'01_Supuestos'!$F$16)</f>
        <v/>
      </c>
      <c r="AA374" s="109">
        <f>((('01_Supuestos'!J31*$I374)*'01_Supuestos'!$F$11*($H374-'01_Supuestos'!$F$9))-((('01_Supuestos'!J31*$I374)*'01_Supuestos'!$F$11*($H374-'01_Supuestos'!$F$9))*'01_Supuestos'!$F$12)-(('01_Supuestos'!J31*$I374)*'01_Supuestos'!$F$11*$K374)-(IF(('01_Supuestos'!J31*$I374)&gt;0,'01_Supuestos'!$F$15,0)))-((('01_Supuestos'!J31*$I374)*'01_Supuestos'!$F$11*($H374-'01_Supuestos'!$F$9))*'01_Supuestos'!$F$18)-($J374*'01_Supuestos'!J32)-(IF('01_Supuestos'!J30=MAX('01_Supuestos'!$C$30:$M$30),'01_Supuestos'!$F$19,0))-(MAX(0,(((('01_Supuestos'!J31*$I374)*'01_Supuestos'!$F$11*($H374-'01_Supuestos'!$F$9))-((('01_Supuestos'!J31*$I374)*'01_Supuestos'!$F$11*($H374-'01_Supuestos'!$F$9))*'01_Supuestos'!$F$12)-(('01_Supuestos'!J31*$I374)*'01_Supuestos'!$F$11*$K374)-(IF(('01_Supuestos'!J31*$I374)&gt;0,'01_Supuestos'!$F$15,0)))-($J374*'01_Supuestos'!J33)))*'01_Supuestos'!$F$16)</f>
        <v/>
      </c>
      <c r="AB374" s="109">
        <f>((('01_Supuestos'!K31*$I374)*'01_Supuestos'!$F$11*($H374-'01_Supuestos'!$F$9))-((('01_Supuestos'!K31*$I374)*'01_Supuestos'!$F$11*($H374-'01_Supuestos'!$F$9))*'01_Supuestos'!$F$12)-(('01_Supuestos'!K31*$I374)*'01_Supuestos'!$F$11*$K374)-(IF(('01_Supuestos'!K31*$I374)&gt;0,'01_Supuestos'!$F$15,0)))-((('01_Supuestos'!K31*$I374)*'01_Supuestos'!$F$11*($H374-'01_Supuestos'!$F$9))*'01_Supuestos'!$F$18)-($J374*'01_Supuestos'!K32)-(IF('01_Supuestos'!K30=MAX('01_Supuestos'!$C$30:$M$30),'01_Supuestos'!$F$19,0))-(MAX(0,(((('01_Supuestos'!K31*$I374)*'01_Supuestos'!$F$11*($H374-'01_Supuestos'!$F$9))-((('01_Supuestos'!K31*$I374)*'01_Supuestos'!$F$11*($H374-'01_Supuestos'!$F$9))*'01_Supuestos'!$F$12)-(('01_Supuestos'!K31*$I374)*'01_Supuestos'!$F$11*$K374)-(IF(('01_Supuestos'!K31*$I374)&gt;0,'01_Supuestos'!$F$15,0)))-($J374*'01_Supuestos'!K33)))*'01_Supuestos'!$F$16)</f>
        <v/>
      </c>
      <c r="AC374" s="109">
        <f>((('01_Supuestos'!L31*$I374)*'01_Supuestos'!$F$11*($H374-'01_Supuestos'!$F$9))-((('01_Supuestos'!L31*$I374)*'01_Supuestos'!$F$11*($H374-'01_Supuestos'!$F$9))*'01_Supuestos'!$F$12)-(('01_Supuestos'!L31*$I374)*'01_Supuestos'!$F$11*$K374)-(IF(('01_Supuestos'!L31*$I374)&gt;0,'01_Supuestos'!$F$15,0)))-((('01_Supuestos'!L31*$I374)*'01_Supuestos'!$F$11*($H374-'01_Supuestos'!$F$9))*'01_Supuestos'!$F$18)-($J374*'01_Supuestos'!L32)-(IF('01_Supuestos'!L30=MAX('01_Supuestos'!$C$30:$M$30),'01_Supuestos'!$F$19,0))-(MAX(0,(((('01_Supuestos'!L31*$I374)*'01_Supuestos'!$F$11*($H374-'01_Supuestos'!$F$9))-((('01_Supuestos'!L31*$I374)*'01_Supuestos'!$F$11*($H374-'01_Supuestos'!$F$9))*'01_Supuestos'!$F$12)-(('01_Supuestos'!L31*$I374)*'01_Supuestos'!$F$11*$K374)-(IF(('01_Supuestos'!L31*$I374)&gt;0,'01_Supuestos'!$F$15,0)))-($J374*'01_Supuestos'!L33)))*'01_Supuestos'!$F$16)</f>
        <v/>
      </c>
      <c r="AD374" s="109">
        <f>((('01_Supuestos'!M31*$I374)*'01_Supuestos'!$F$11*($H374-'01_Supuestos'!$F$9))-((('01_Supuestos'!M31*$I374)*'01_Supuestos'!$F$11*($H374-'01_Supuestos'!$F$9))*'01_Supuestos'!$F$12)-(('01_Supuestos'!M31*$I374)*'01_Supuestos'!$F$11*$K374)-(IF(('01_Supuestos'!M31*$I374)&gt;0,'01_Supuestos'!$F$15,0)))-((('01_Supuestos'!M31*$I374)*'01_Supuestos'!$F$11*($H374-'01_Supuestos'!$F$9))*'01_Supuestos'!$F$18)-($J374*'01_Supuestos'!M32)-(IF('01_Supuestos'!M30=MAX('01_Supuestos'!$C$30:$M$30),'01_Supuestos'!$F$19,0))-(MAX(0,(((('01_Supuestos'!M31*$I374)*'01_Supuestos'!$F$11*($H374-'01_Supuestos'!$F$9))-((('01_Supuestos'!M31*$I374)*'01_Supuestos'!$F$11*($H374-'01_Supuestos'!$F$9))*'01_Supuestos'!$F$12)-(('01_Supuestos'!M31*$I374)*'01_Supuestos'!$F$11*$K374)-(IF(('01_Supuestos'!M31*$I374)&gt;0,'01_Supuestos'!$F$15,0)))-($J374*'01_Supuestos'!M33)))*'01_Supuestos'!$F$16)</f>
        <v/>
      </c>
      <c r="AE374" s="109">
        <f>0</f>
        <v/>
      </c>
      <c r="AF374" s="109">
        <f>IF(S374&gt;R374,"Appraisal+Decision",IF(S374&lt;R374,"Develop Now","Indiferente"))</f>
        <v/>
      </c>
    </row>
    <row r="375">
      <c r="A375" t="n">
        <v>345</v>
      </c>
      <c r="B375" s="53">
        <f>RAND()</f>
        <v/>
      </c>
      <c r="C375" s="53">
        <f>RAND()</f>
        <v/>
      </c>
      <c r="D375" s="53">
        <f>RAND()</f>
        <v/>
      </c>
      <c r="E375" s="53">
        <f>RAND()</f>
        <v/>
      </c>
      <c r="F375" s="53">
        <f>RAND()</f>
        <v/>
      </c>
      <c r="G375" s="53">
        <f>RAND()</f>
        <v/>
      </c>
      <c r="H375" s="109">
        <f>IF(B375&lt;($B$11-$B$10)/($B$12-$B$10), $B$10+SQRT(B375*($B$11-$B$10)*($B$12-$B$10)), $B$12-SQRT((1-B375)*($B$12-$B$11)*($B$12-$B$10)))</f>
        <v/>
      </c>
      <c r="I375" s="53">
        <f>MAX(0.1,NORMINV(C375,$B$13,$B$14))</f>
        <v/>
      </c>
      <c r="J375" s="109">
        <f>'01_Supuestos'!$F$13*MAX(0.65,NORMINV(D375,1,$B$15))</f>
        <v/>
      </c>
      <c r="K375" s="109">
        <f>'01_Supuestos'!$F$14*MAX(0.6,NORMINV(E375,1,$B$16))</f>
        <v/>
      </c>
      <c r="L375" s="109">
        <f>--(F375&lt;=$B$5)</f>
        <v/>
      </c>
      <c r="M375" s="109">
        <f>IF(L375=1, IF(G375&lt;=$B$6, "+", "-"), IF(G375&lt;=(1-$B$7), "+", "-"))</f>
        <v/>
      </c>
      <c r="N375" s="110">
        <f>IF(M375="+",'05_Bayes_Arbol'!$B$16,'05_Bayes_Arbol'!$B$17)</f>
        <v/>
      </c>
      <c r="O375" s="109">
        <f>SUMPRODUCT(T375:AD375,'01_Supuestos'!$C$34:$M$34)</f>
        <v/>
      </c>
      <c r="P375" s="109">
        <f>N375*O375 + (1-N375)*$B$9</f>
        <v/>
      </c>
      <c r="Q375" s="109">
        <f>--(P375&gt;0)</f>
        <v/>
      </c>
      <c r="R375" s="109">
        <f>IF(L375=1,O375,$B$9)</f>
        <v/>
      </c>
      <c r="S375" s="109">
        <f>-$B$8 + IF(Q375=1, IF(L375=1,O375,$B$9), 0)</f>
        <v/>
      </c>
      <c r="T375" s="109">
        <f>((('01_Supuestos'!C31*$I375)*'01_Supuestos'!$F$11*($H375-'01_Supuestos'!$F$9))-((('01_Supuestos'!C31*$I375)*'01_Supuestos'!$F$11*($H375-'01_Supuestos'!$F$9))*'01_Supuestos'!$F$12)-(('01_Supuestos'!C31*$I375)*'01_Supuestos'!$F$11*$K375)-(IF(('01_Supuestos'!C31*$I375)&gt;0,'01_Supuestos'!$F$15,0)))-((('01_Supuestos'!C31*$I375)*'01_Supuestos'!$F$11*($H375-'01_Supuestos'!$F$9))*'01_Supuestos'!$F$18)-($J375*'01_Supuestos'!C32)-(IF('01_Supuestos'!C30=MAX('01_Supuestos'!$C$30:$M$30),'01_Supuestos'!$F$19,0))-(MAX(0,(((('01_Supuestos'!C31*$I375)*'01_Supuestos'!$F$11*($H375-'01_Supuestos'!$F$9))-((('01_Supuestos'!C31*$I375)*'01_Supuestos'!$F$11*($H375-'01_Supuestos'!$F$9))*'01_Supuestos'!$F$12)-(('01_Supuestos'!C31*$I375)*'01_Supuestos'!$F$11*$K375)-(IF(('01_Supuestos'!C31*$I375)&gt;0,'01_Supuestos'!$F$15,0)))-($J375*'01_Supuestos'!C33)))*'01_Supuestos'!$F$16)</f>
        <v/>
      </c>
      <c r="U375" s="109">
        <f>((('01_Supuestos'!D31*$I375)*'01_Supuestos'!$F$11*($H375-'01_Supuestos'!$F$9))-((('01_Supuestos'!D31*$I375)*'01_Supuestos'!$F$11*($H375-'01_Supuestos'!$F$9))*'01_Supuestos'!$F$12)-(('01_Supuestos'!D31*$I375)*'01_Supuestos'!$F$11*$K375)-(IF(('01_Supuestos'!D31*$I375)&gt;0,'01_Supuestos'!$F$15,0)))-((('01_Supuestos'!D31*$I375)*'01_Supuestos'!$F$11*($H375-'01_Supuestos'!$F$9))*'01_Supuestos'!$F$18)-($J375*'01_Supuestos'!D32)-(IF('01_Supuestos'!D30=MAX('01_Supuestos'!$C$30:$M$30),'01_Supuestos'!$F$19,0))-(MAX(0,(((('01_Supuestos'!D31*$I375)*'01_Supuestos'!$F$11*($H375-'01_Supuestos'!$F$9))-((('01_Supuestos'!D31*$I375)*'01_Supuestos'!$F$11*($H375-'01_Supuestos'!$F$9))*'01_Supuestos'!$F$12)-(('01_Supuestos'!D31*$I375)*'01_Supuestos'!$F$11*$K375)-(IF(('01_Supuestos'!D31*$I375)&gt;0,'01_Supuestos'!$F$15,0)))-($J375*'01_Supuestos'!D33)))*'01_Supuestos'!$F$16)</f>
        <v/>
      </c>
      <c r="V375" s="109">
        <f>((('01_Supuestos'!E31*$I375)*'01_Supuestos'!$F$11*($H375-'01_Supuestos'!$F$9))-((('01_Supuestos'!E31*$I375)*'01_Supuestos'!$F$11*($H375-'01_Supuestos'!$F$9))*'01_Supuestos'!$F$12)-(('01_Supuestos'!E31*$I375)*'01_Supuestos'!$F$11*$K375)-(IF(('01_Supuestos'!E31*$I375)&gt;0,'01_Supuestos'!$F$15,0)))-((('01_Supuestos'!E31*$I375)*'01_Supuestos'!$F$11*($H375-'01_Supuestos'!$F$9))*'01_Supuestos'!$F$18)-($J375*'01_Supuestos'!E32)-(IF('01_Supuestos'!E30=MAX('01_Supuestos'!$C$30:$M$30),'01_Supuestos'!$F$19,0))-(MAX(0,(((('01_Supuestos'!E31*$I375)*'01_Supuestos'!$F$11*($H375-'01_Supuestos'!$F$9))-((('01_Supuestos'!E31*$I375)*'01_Supuestos'!$F$11*($H375-'01_Supuestos'!$F$9))*'01_Supuestos'!$F$12)-(('01_Supuestos'!E31*$I375)*'01_Supuestos'!$F$11*$K375)-(IF(('01_Supuestos'!E31*$I375)&gt;0,'01_Supuestos'!$F$15,0)))-($J375*'01_Supuestos'!E33)))*'01_Supuestos'!$F$16)</f>
        <v/>
      </c>
      <c r="W375" s="109">
        <f>((('01_Supuestos'!F31*$I375)*'01_Supuestos'!$F$11*($H375-'01_Supuestos'!$F$9))-((('01_Supuestos'!F31*$I375)*'01_Supuestos'!$F$11*($H375-'01_Supuestos'!$F$9))*'01_Supuestos'!$F$12)-(('01_Supuestos'!F31*$I375)*'01_Supuestos'!$F$11*$K375)-(IF(('01_Supuestos'!F31*$I375)&gt;0,'01_Supuestos'!$F$15,0)))-((('01_Supuestos'!F31*$I375)*'01_Supuestos'!$F$11*($H375-'01_Supuestos'!$F$9))*'01_Supuestos'!$F$18)-($J375*'01_Supuestos'!F32)-(IF('01_Supuestos'!F30=MAX('01_Supuestos'!$C$30:$M$30),'01_Supuestos'!$F$19,0))-(MAX(0,(((('01_Supuestos'!F31*$I375)*'01_Supuestos'!$F$11*($H375-'01_Supuestos'!$F$9))-((('01_Supuestos'!F31*$I375)*'01_Supuestos'!$F$11*($H375-'01_Supuestos'!$F$9))*'01_Supuestos'!$F$12)-(('01_Supuestos'!F31*$I375)*'01_Supuestos'!$F$11*$K375)-(IF(('01_Supuestos'!F31*$I375)&gt;0,'01_Supuestos'!$F$15,0)))-($J375*'01_Supuestos'!F33)))*'01_Supuestos'!$F$16)</f>
        <v/>
      </c>
      <c r="X375" s="109">
        <f>((('01_Supuestos'!G31*$I375)*'01_Supuestos'!$F$11*($H375-'01_Supuestos'!$F$9))-((('01_Supuestos'!G31*$I375)*'01_Supuestos'!$F$11*($H375-'01_Supuestos'!$F$9))*'01_Supuestos'!$F$12)-(('01_Supuestos'!G31*$I375)*'01_Supuestos'!$F$11*$K375)-(IF(('01_Supuestos'!G31*$I375)&gt;0,'01_Supuestos'!$F$15,0)))-((('01_Supuestos'!G31*$I375)*'01_Supuestos'!$F$11*($H375-'01_Supuestos'!$F$9))*'01_Supuestos'!$F$18)-($J375*'01_Supuestos'!G32)-(IF('01_Supuestos'!G30=MAX('01_Supuestos'!$C$30:$M$30),'01_Supuestos'!$F$19,0))-(MAX(0,(((('01_Supuestos'!G31*$I375)*'01_Supuestos'!$F$11*($H375-'01_Supuestos'!$F$9))-((('01_Supuestos'!G31*$I375)*'01_Supuestos'!$F$11*($H375-'01_Supuestos'!$F$9))*'01_Supuestos'!$F$12)-(('01_Supuestos'!G31*$I375)*'01_Supuestos'!$F$11*$K375)-(IF(('01_Supuestos'!G31*$I375)&gt;0,'01_Supuestos'!$F$15,0)))-($J375*'01_Supuestos'!G33)))*'01_Supuestos'!$F$16)</f>
        <v/>
      </c>
      <c r="Y375" s="109">
        <f>((('01_Supuestos'!H31*$I375)*'01_Supuestos'!$F$11*($H375-'01_Supuestos'!$F$9))-((('01_Supuestos'!H31*$I375)*'01_Supuestos'!$F$11*($H375-'01_Supuestos'!$F$9))*'01_Supuestos'!$F$12)-(('01_Supuestos'!H31*$I375)*'01_Supuestos'!$F$11*$K375)-(IF(('01_Supuestos'!H31*$I375)&gt;0,'01_Supuestos'!$F$15,0)))-((('01_Supuestos'!H31*$I375)*'01_Supuestos'!$F$11*($H375-'01_Supuestos'!$F$9))*'01_Supuestos'!$F$18)-($J375*'01_Supuestos'!H32)-(IF('01_Supuestos'!H30=MAX('01_Supuestos'!$C$30:$M$30),'01_Supuestos'!$F$19,0))-(MAX(0,(((('01_Supuestos'!H31*$I375)*'01_Supuestos'!$F$11*($H375-'01_Supuestos'!$F$9))-((('01_Supuestos'!H31*$I375)*'01_Supuestos'!$F$11*($H375-'01_Supuestos'!$F$9))*'01_Supuestos'!$F$12)-(('01_Supuestos'!H31*$I375)*'01_Supuestos'!$F$11*$K375)-(IF(('01_Supuestos'!H31*$I375)&gt;0,'01_Supuestos'!$F$15,0)))-($J375*'01_Supuestos'!H33)))*'01_Supuestos'!$F$16)</f>
        <v/>
      </c>
      <c r="Z375" s="109">
        <f>((('01_Supuestos'!I31*$I375)*'01_Supuestos'!$F$11*($H375-'01_Supuestos'!$F$9))-((('01_Supuestos'!I31*$I375)*'01_Supuestos'!$F$11*($H375-'01_Supuestos'!$F$9))*'01_Supuestos'!$F$12)-(('01_Supuestos'!I31*$I375)*'01_Supuestos'!$F$11*$K375)-(IF(('01_Supuestos'!I31*$I375)&gt;0,'01_Supuestos'!$F$15,0)))-((('01_Supuestos'!I31*$I375)*'01_Supuestos'!$F$11*($H375-'01_Supuestos'!$F$9))*'01_Supuestos'!$F$18)-($J375*'01_Supuestos'!I32)-(IF('01_Supuestos'!I30=MAX('01_Supuestos'!$C$30:$M$30),'01_Supuestos'!$F$19,0))-(MAX(0,(((('01_Supuestos'!I31*$I375)*'01_Supuestos'!$F$11*($H375-'01_Supuestos'!$F$9))-((('01_Supuestos'!I31*$I375)*'01_Supuestos'!$F$11*($H375-'01_Supuestos'!$F$9))*'01_Supuestos'!$F$12)-(('01_Supuestos'!I31*$I375)*'01_Supuestos'!$F$11*$K375)-(IF(('01_Supuestos'!I31*$I375)&gt;0,'01_Supuestos'!$F$15,0)))-($J375*'01_Supuestos'!I33)))*'01_Supuestos'!$F$16)</f>
        <v/>
      </c>
      <c r="AA375" s="109">
        <f>((('01_Supuestos'!J31*$I375)*'01_Supuestos'!$F$11*($H375-'01_Supuestos'!$F$9))-((('01_Supuestos'!J31*$I375)*'01_Supuestos'!$F$11*($H375-'01_Supuestos'!$F$9))*'01_Supuestos'!$F$12)-(('01_Supuestos'!J31*$I375)*'01_Supuestos'!$F$11*$K375)-(IF(('01_Supuestos'!J31*$I375)&gt;0,'01_Supuestos'!$F$15,0)))-((('01_Supuestos'!J31*$I375)*'01_Supuestos'!$F$11*($H375-'01_Supuestos'!$F$9))*'01_Supuestos'!$F$18)-($J375*'01_Supuestos'!J32)-(IF('01_Supuestos'!J30=MAX('01_Supuestos'!$C$30:$M$30),'01_Supuestos'!$F$19,0))-(MAX(0,(((('01_Supuestos'!J31*$I375)*'01_Supuestos'!$F$11*($H375-'01_Supuestos'!$F$9))-((('01_Supuestos'!J31*$I375)*'01_Supuestos'!$F$11*($H375-'01_Supuestos'!$F$9))*'01_Supuestos'!$F$12)-(('01_Supuestos'!J31*$I375)*'01_Supuestos'!$F$11*$K375)-(IF(('01_Supuestos'!J31*$I375)&gt;0,'01_Supuestos'!$F$15,0)))-($J375*'01_Supuestos'!J33)))*'01_Supuestos'!$F$16)</f>
        <v/>
      </c>
      <c r="AB375" s="109">
        <f>((('01_Supuestos'!K31*$I375)*'01_Supuestos'!$F$11*($H375-'01_Supuestos'!$F$9))-((('01_Supuestos'!K31*$I375)*'01_Supuestos'!$F$11*($H375-'01_Supuestos'!$F$9))*'01_Supuestos'!$F$12)-(('01_Supuestos'!K31*$I375)*'01_Supuestos'!$F$11*$K375)-(IF(('01_Supuestos'!K31*$I375)&gt;0,'01_Supuestos'!$F$15,0)))-((('01_Supuestos'!K31*$I375)*'01_Supuestos'!$F$11*($H375-'01_Supuestos'!$F$9))*'01_Supuestos'!$F$18)-($J375*'01_Supuestos'!K32)-(IF('01_Supuestos'!K30=MAX('01_Supuestos'!$C$30:$M$30),'01_Supuestos'!$F$19,0))-(MAX(0,(((('01_Supuestos'!K31*$I375)*'01_Supuestos'!$F$11*($H375-'01_Supuestos'!$F$9))-((('01_Supuestos'!K31*$I375)*'01_Supuestos'!$F$11*($H375-'01_Supuestos'!$F$9))*'01_Supuestos'!$F$12)-(('01_Supuestos'!K31*$I375)*'01_Supuestos'!$F$11*$K375)-(IF(('01_Supuestos'!K31*$I375)&gt;0,'01_Supuestos'!$F$15,0)))-($J375*'01_Supuestos'!K33)))*'01_Supuestos'!$F$16)</f>
        <v/>
      </c>
      <c r="AC375" s="109">
        <f>((('01_Supuestos'!L31*$I375)*'01_Supuestos'!$F$11*($H375-'01_Supuestos'!$F$9))-((('01_Supuestos'!L31*$I375)*'01_Supuestos'!$F$11*($H375-'01_Supuestos'!$F$9))*'01_Supuestos'!$F$12)-(('01_Supuestos'!L31*$I375)*'01_Supuestos'!$F$11*$K375)-(IF(('01_Supuestos'!L31*$I375)&gt;0,'01_Supuestos'!$F$15,0)))-((('01_Supuestos'!L31*$I375)*'01_Supuestos'!$F$11*($H375-'01_Supuestos'!$F$9))*'01_Supuestos'!$F$18)-($J375*'01_Supuestos'!L32)-(IF('01_Supuestos'!L30=MAX('01_Supuestos'!$C$30:$M$30),'01_Supuestos'!$F$19,0))-(MAX(0,(((('01_Supuestos'!L31*$I375)*'01_Supuestos'!$F$11*($H375-'01_Supuestos'!$F$9))-((('01_Supuestos'!L31*$I375)*'01_Supuestos'!$F$11*($H375-'01_Supuestos'!$F$9))*'01_Supuestos'!$F$12)-(('01_Supuestos'!L31*$I375)*'01_Supuestos'!$F$11*$K375)-(IF(('01_Supuestos'!L31*$I375)&gt;0,'01_Supuestos'!$F$15,0)))-($J375*'01_Supuestos'!L33)))*'01_Supuestos'!$F$16)</f>
        <v/>
      </c>
      <c r="AD375" s="109">
        <f>((('01_Supuestos'!M31*$I375)*'01_Supuestos'!$F$11*($H375-'01_Supuestos'!$F$9))-((('01_Supuestos'!M31*$I375)*'01_Supuestos'!$F$11*($H375-'01_Supuestos'!$F$9))*'01_Supuestos'!$F$12)-(('01_Supuestos'!M31*$I375)*'01_Supuestos'!$F$11*$K375)-(IF(('01_Supuestos'!M31*$I375)&gt;0,'01_Supuestos'!$F$15,0)))-((('01_Supuestos'!M31*$I375)*'01_Supuestos'!$F$11*($H375-'01_Supuestos'!$F$9))*'01_Supuestos'!$F$18)-($J375*'01_Supuestos'!M32)-(IF('01_Supuestos'!M30=MAX('01_Supuestos'!$C$30:$M$30),'01_Supuestos'!$F$19,0))-(MAX(0,(((('01_Supuestos'!M31*$I375)*'01_Supuestos'!$F$11*($H375-'01_Supuestos'!$F$9))-((('01_Supuestos'!M31*$I375)*'01_Supuestos'!$F$11*($H375-'01_Supuestos'!$F$9))*'01_Supuestos'!$F$12)-(('01_Supuestos'!M31*$I375)*'01_Supuestos'!$F$11*$K375)-(IF(('01_Supuestos'!M31*$I375)&gt;0,'01_Supuestos'!$F$15,0)))-($J375*'01_Supuestos'!M33)))*'01_Supuestos'!$F$16)</f>
        <v/>
      </c>
      <c r="AE375" s="109">
        <f>0</f>
        <v/>
      </c>
      <c r="AF375" s="109">
        <f>IF(S375&gt;R375,"Appraisal+Decision",IF(S375&lt;R375,"Develop Now","Indiferente"))</f>
        <v/>
      </c>
    </row>
    <row r="376">
      <c r="A376" t="n">
        <v>346</v>
      </c>
      <c r="B376" s="53">
        <f>RAND()</f>
        <v/>
      </c>
      <c r="C376" s="53">
        <f>RAND()</f>
        <v/>
      </c>
      <c r="D376" s="53">
        <f>RAND()</f>
        <v/>
      </c>
      <c r="E376" s="53">
        <f>RAND()</f>
        <v/>
      </c>
      <c r="F376" s="53">
        <f>RAND()</f>
        <v/>
      </c>
      <c r="G376" s="53">
        <f>RAND()</f>
        <v/>
      </c>
      <c r="H376" s="109">
        <f>IF(B376&lt;($B$11-$B$10)/($B$12-$B$10), $B$10+SQRT(B376*($B$11-$B$10)*($B$12-$B$10)), $B$12-SQRT((1-B376)*($B$12-$B$11)*($B$12-$B$10)))</f>
        <v/>
      </c>
      <c r="I376" s="53">
        <f>MAX(0.1,NORMINV(C376,$B$13,$B$14))</f>
        <v/>
      </c>
      <c r="J376" s="109">
        <f>'01_Supuestos'!$F$13*MAX(0.65,NORMINV(D376,1,$B$15))</f>
        <v/>
      </c>
      <c r="K376" s="109">
        <f>'01_Supuestos'!$F$14*MAX(0.6,NORMINV(E376,1,$B$16))</f>
        <v/>
      </c>
      <c r="L376" s="109">
        <f>--(F376&lt;=$B$5)</f>
        <v/>
      </c>
      <c r="M376" s="109">
        <f>IF(L376=1, IF(G376&lt;=$B$6, "+", "-"), IF(G376&lt;=(1-$B$7), "+", "-"))</f>
        <v/>
      </c>
      <c r="N376" s="110">
        <f>IF(M376="+",'05_Bayes_Arbol'!$B$16,'05_Bayes_Arbol'!$B$17)</f>
        <v/>
      </c>
      <c r="O376" s="109">
        <f>SUMPRODUCT(T376:AD376,'01_Supuestos'!$C$34:$M$34)</f>
        <v/>
      </c>
      <c r="P376" s="109">
        <f>N376*O376 + (1-N376)*$B$9</f>
        <v/>
      </c>
      <c r="Q376" s="109">
        <f>--(P376&gt;0)</f>
        <v/>
      </c>
      <c r="R376" s="109">
        <f>IF(L376=1,O376,$B$9)</f>
        <v/>
      </c>
      <c r="S376" s="109">
        <f>-$B$8 + IF(Q376=1, IF(L376=1,O376,$B$9), 0)</f>
        <v/>
      </c>
      <c r="T376" s="109">
        <f>((('01_Supuestos'!C31*$I376)*'01_Supuestos'!$F$11*($H376-'01_Supuestos'!$F$9))-((('01_Supuestos'!C31*$I376)*'01_Supuestos'!$F$11*($H376-'01_Supuestos'!$F$9))*'01_Supuestos'!$F$12)-(('01_Supuestos'!C31*$I376)*'01_Supuestos'!$F$11*$K376)-(IF(('01_Supuestos'!C31*$I376)&gt;0,'01_Supuestos'!$F$15,0)))-((('01_Supuestos'!C31*$I376)*'01_Supuestos'!$F$11*($H376-'01_Supuestos'!$F$9))*'01_Supuestos'!$F$18)-($J376*'01_Supuestos'!C32)-(IF('01_Supuestos'!C30=MAX('01_Supuestos'!$C$30:$M$30),'01_Supuestos'!$F$19,0))-(MAX(0,(((('01_Supuestos'!C31*$I376)*'01_Supuestos'!$F$11*($H376-'01_Supuestos'!$F$9))-((('01_Supuestos'!C31*$I376)*'01_Supuestos'!$F$11*($H376-'01_Supuestos'!$F$9))*'01_Supuestos'!$F$12)-(('01_Supuestos'!C31*$I376)*'01_Supuestos'!$F$11*$K376)-(IF(('01_Supuestos'!C31*$I376)&gt;0,'01_Supuestos'!$F$15,0)))-($J376*'01_Supuestos'!C33)))*'01_Supuestos'!$F$16)</f>
        <v/>
      </c>
      <c r="U376" s="109">
        <f>((('01_Supuestos'!D31*$I376)*'01_Supuestos'!$F$11*($H376-'01_Supuestos'!$F$9))-((('01_Supuestos'!D31*$I376)*'01_Supuestos'!$F$11*($H376-'01_Supuestos'!$F$9))*'01_Supuestos'!$F$12)-(('01_Supuestos'!D31*$I376)*'01_Supuestos'!$F$11*$K376)-(IF(('01_Supuestos'!D31*$I376)&gt;0,'01_Supuestos'!$F$15,0)))-((('01_Supuestos'!D31*$I376)*'01_Supuestos'!$F$11*($H376-'01_Supuestos'!$F$9))*'01_Supuestos'!$F$18)-($J376*'01_Supuestos'!D32)-(IF('01_Supuestos'!D30=MAX('01_Supuestos'!$C$30:$M$30),'01_Supuestos'!$F$19,0))-(MAX(0,(((('01_Supuestos'!D31*$I376)*'01_Supuestos'!$F$11*($H376-'01_Supuestos'!$F$9))-((('01_Supuestos'!D31*$I376)*'01_Supuestos'!$F$11*($H376-'01_Supuestos'!$F$9))*'01_Supuestos'!$F$12)-(('01_Supuestos'!D31*$I376)*'01_Supuestos'!$F$11*$K376)-(IF(('01_Supuestos'!D31*$I376)&gt;0,'01_Supuestos'!$F$15,0)))-($J376*'01_Supuestos'!D33)))*'01_Supuestos'!$F$16)</f>
        <v/>
      </c>
      <c r="V376" s="109">
        <f>((('01_Supuestos'!E31*$I376)*'01_Supuestos'!$F$11*($H376-'01_Supuestos'!$F$9))-((('01_Supuestos'!E31*$I376)*'01_Supuestos'!$F$11*($H376-'01_Supuestos'!$F$9))*'01_Supuestos'!$F$12)-(('01_Supuestos'!E31*$I376)*'01_Supuestos'!$F$11*$K376)-(IF(('01_Supuestos'!E31*$I376)&gt;0,'01_Supuestos'!$F$15,0)))-((('01_Supuestos'!E31*$I376)*'01_Supuestos'!$F$11*($H376-'01_Supuestos'!$F$9))*'01_Supuestos'!$F$18)-($J376*'01_Supuestos'!E32)-(IF('01_Supuestos'!E30=MAX('01_Supuestos'!$C$30:$M$30),'01_Supuestos'!$F$19,0))-(MAX(0,(((('01_Supuestos'!E31*$I376)*'01_Supuestos'!$F$11*($H376-'01_Supuestos'!$F$9))-((('01_Supuestos'!E31*$I376)*'01_Supuestos'!$F$11*($H376-'01_Supuestos'!$F$9))*'01_Supuestos'!$F$12)-(('01_Supuestos'!E31*$I376)*'01_Supuestos'!$F$11*$K376)-(IF(('01_Supuestos'!E31*$I376)&gt;0,'01_Supuestos'!$F$15,0)))-($J376*'01_Supuestos'!E33)))*'01_Supuestos'!$F$16)</f>
        <v/>
      </c>
      <c r="W376" s="109">
        <f>((('01_Supuestos'!F31*$I376)*'01_Supuestos'!$F$11*($H376-'01_Supuestos'!$F$9))-((('01_Supuestos'!F31*$I376)*'01_Supuestos'!$F$11*($H376-'01_Supuestos'!$F$9))*'01_Supuestos'!$F$12)-(('01_Supuestos'!F31*$I376)*'01_Supuestos'!$F$11*$K376)-(IF(('01_Supuestos'!F31*$I376)&gt;0,'01_Supuestos'!$F$15,0)))-((('01_Supuestos'!F31*$I376)*'01_Supuestos'!$F$11*($H376-'01_Supuestos'!$F$9))*'01_Supuestos'!$F$18)-($J376*'01_Supuestos'!F32)-(IF('01_Supuestos'!F30=MAX('01_Supuestos'!$C$30:$M$30),'01_Supuestos'!$F$19,0))-(MAX(0,(((('01_Supuestos'!F31*$I376)*'01_Supuestos'!$F$11*($H376-'01_Supuestos'!$F$9))-((('01_Supuestos'!F31*$I376)*'01_Supuestos'!$F$11*($H376-'01_Supuestos'!$F$9))*'01_Supuestos'!$F$12)-(('01_Supuestos'!F31*$I376)*'01_Supuestos'!$F$11*$K376)-(IF(('01_Supuestos'!F31*$I376)&gt;0,'01_Supuestos'!$F$15,0)))-($J376*'01_Supuestos'!F33)))*'01_Supuestos'!$F$16)</f>
        <v/>
      </c>
      <c r="X376" s="109">
        <f>((('01_Supuestos'!G31*$I376)*'01_Supuestos'!$F$11*($H376-'01_Supuestos'!$F$9))-((('01_Supuestos'!G31*$I376)*'01_Supuestos'!$F$11*($H376-'01_Supuestos'!$F$9))*'01_Supuestos'!$F$12)-(('01_Supuestos'!G31*$I376)*'01_Supuestos'!$F$11*$K376)-(IF(('01_Supuestos'!G31*$I376)&gt;0,'01_Supuestos'!$F$15,0)))-((('01_Supuestos'!G31*$I376)*'01_Supuestos'!$F$11*($H376-'01_Supuestos'!$F$9))*'01_Supuestos'!$F$18)-($J376*'01_Supuestos'!G32)-(IF('01_Supuestos'!G30=MAX('01_Supuestos'!$C$30:$M$30),'01_Supuestos'!$F$19,0))-(MAX(0,(((('01_Supuestos'!G31*$I376)*'01_Supuestos'!$F$11*($H376-'01_Supuestos'!$F$9))-((('01_Supuestos'!G31*$I376)*'01_Supuestos'!$F$11*($H376-'01_Supuestos'!$F$9))*'01_Supuestos'!$F$12)-(('01_Supuestos'!G31*$I376)*'01_Supuestos'!$F$11*$K376)-(IF(('01_Supuestos'!G31*$I376)&gt;0,'01_Supuestos'!$F$15,0)))-($J376*'01_Supuestos'!G33)))*'01_Supuestos'!$F$16)</f>
        <v/>
      </c>
      <c r="Y376" s="109">
        <f>((('01_Supuestos'!H31*$I376)*'01_Supuestos'!$F$11*($H376-'01_Supuestos'!$F$9))-((('01_Supuestos'!H31*$I376)*'01_Supuestos'!$F$11*($H376-'01_Supuestos'!$F$9))*'01_Supuestos'!$F$12)-(('01_Supuestos'!H31*$I376)*'01_Supuestos'!$F$11*$K376)-(IF(('01_Supuestos'!H31*$I376)&gt;0,'01_Supuestos'!$F$15,0)))-((('01_Supuestos'!H31*$I376)*'01_Supuestos'!$F$11*($H376-'01_Supuestos'!$F$9))*'01_Supuestos'!$F$18)-($J376*'01_Supuestos'!H32)-(IF('01_Supuestos'!H30=MAX('01_Supuestos'!$C$30:$M$30),'01_Supuestos'!$F$19,0))-(MAX(0,(((('01_Supuestos'!H31*$I376)*'01_Supuestos'!$F$11*($H376-'01_Supuestos'!$F$9))-((('01_Supuestos'!H31*$I376)*'01_Supuestos'!$F$11*($H376-'01_Supuestos'!$F$9))*'01_Supuestos'!$F$12)-(('01_Supuestos'!H31*$I376)*'01_Supuestos'!$F$11*$K376)-(IF(('01_Supuestos'!H31*$I376)&gt;0,'01_Supuestos'!$F$15,0)))-($J376*'01_Supuestos'!H33)))*'01_Supuestos'!$F$16)</f>
        <v/>
      </c>
      <c r="Z376" s="109">
        <f>((('01_Supuestos'!I31*$I376)*'01_Supuestos'!$F$11*($H376-'01_Supuestos'!$F$9))-((('01_Supuestos'!I31*$I376)*'01_Supuestos'!$F$11*($H376-'01_Supuestos'!$F$9))*'01_Supuestos'!$F$12)-(('01_Supuestos'!I31*$I376)*'01_Supuestos'!$F$11*$K376)-(IF(('01_Supuestos'!I31*$I376)&gt;0,'01_Supuestos'!$F$15,0)))-((('01_Supuestos'!I31*$I376)*'01_Supuestos'!$F$11*($H376-'01_Supuestos'!$F$9))*'01_Supuestos'!$F$18)-($J376*'01_Supuestos'!I32)-(IF('01_Supuestos'!I30=MAX('01_Supuestos'!$C$30:$M$30),'01_Supuestos'!$F$19,0))-(MAX(0,(((('01_Supuestos'!I31*$I376)*'01_Supuestos'!$F$11*($H376-'01_Supuestos'!$F$9))-((('01_Supuestos'!I31*$I376)*'01_Supuestos'!$F$11*($H376-'01_Supuestos'!$F$9))*'01_Supuestos'!$F$12)-(('01_Supuestos'!I31*$I376)*'01_Supuestos'!$F$11*$K376)-(IF(('01_Supuestos'!I31*$I376)&gt;0,'01_Supuestos'!$F$15,0)))-($J376*'01_Supuestos'!I33)))*'01_Supuestos'!$F$16)</f>
        <v/>
      </c>
      <c r="AA376" s="109">
        <f>((('01_Supuestos'!J31*$I376)*'01_Supuestos'!$F$11*($H376-'01_Supuestos'!$F$9))-((('01_Supuestos'!J31*$I376)*'01_Supuestos'!$F$11*($H376-'01_Supuestos'!$F$9))*'01_Supuestos'!$F$12)-(('01_Supuestos'!J31*$I376)*'01_Supuestos'!$F$11*$K376)-(IF(('01_Supuestos'!J31*$I376)&gt;0,'01_Supuestos'!$F$15,0)))-((('01_Supuestos'!J31*$I376)*'01_Supuestos'!$F$11*($H376-'01_Supuestos'!$F$9))*'01_Supuestos'!$F$18)-($J376*'01_Supuestos'!J32)-(IF('01_Supuestos'!J30=MAX('01_Supuestos'!$C$30:$M$30),'01_Supuestos'!$F$19,0))-(MAX(0,(((('01_Supuestos'!J31*$I376)*'01_Supuestos'!$F$11*($H376-'01_Supuestos'!$F$9))-((('01_Supuestos'!J31*$I376)*'01_Supuestos'!$F$11*($H376-'01_Supuestos'!$F$9))*'01_Supuestos'!$F$12)-(('01_Supuestos'!J31*$I376)*'01_Supuestos'!$F$11*$K376)-(IF(('01_Supuestos'!J31*$I376)&gt;0,'01_Supuestos'!$F$15,0)))-($J376*'01_Supuestos'!J33)))*'01_Supuestos'!$F$16)</f>
        <v/>
      </c>
      <c r="AB376" s="109">
        <f>((('01_Supuestos'!K31*$I376)*'01_Supuestos'!$F$11*($H376-'01_Supuestos'!$F$9))-((('01_Supuestos'!K31*$I376)*'01_Supuestos'!$F$11*($H376-'01_Supuestos'!$F$9))*'01_Supuestos'!$F$12)-(('01_Supuestos'!K31*$I376)*'01_Supuestos'!$F$11*$K376)-(IF(('01_Supuestos'!K31*$I376)&gt;0,'01_Supuestos'!$F$15,0)))-((('01_Supuestos'!K31*$I376)*'01_Supuestos'!$F$11*($H376-'01_Supuestos'!$F$9))*'01_Supuestos'!$F$18)-($J376*'01_Supuestos'!K32)-(IF('01_Supuestos'!K30=MAX('01_Supuestos'!$C$30:$M$30),'01_Supuestos'!$F$19,0))-(MAX(0,(((('01_Supuestos'!K31*$I376)*'01_Supuestos'!$F$11*($H376-'01_Supuestos'!$F$9))-((('01_Supuestos'!K31*$I376)*'01_Supuestos'!$F$11*($H376-'01_Supuestos'!$F$9))*'01_Supuestos'!$F$12)-(('01_Supuestos'!K31*$I376)*'01_Supuestos'!$F$11*$K376)-(IF(('01_Supuestos'!K31*$I376)&gt;0,'01_Supuestos'!$F$15,0)))-($J376*'01_Supuestos'!K33)))*'01_Supuestos'!$F$16)</f>
        <v/>
      </c>
      <c r="AC376" s="109">
        <f>((('01_Supuestos'!L31*$I376)*'01_Supuestos'!$F$11*($H376-'01_Supuestos'!$F$9))-((('01_Supuestos'!L31*$I376)*'01_Supuestos'!$F$11*($H376-'01_Supuestos'!$F$9))*'01_Supuestos'!$F$12)-(('01_Supuestos'!L31*$I376)*'01_Supuestos'!$F$11*$K376)-(IF(('01_Supuestos'!L31*$I376)&gt;0,'01_Supuestos'!$F$15,0)))-((('01_Supuestos'!L31*$I376)*'01_Supuestos'!$F$11*($H376-'01_Supuestos'!$F$9))*'01_Supuestos'!$F$18)-($J376*'01_Supuestos'!L32)-(IF('01_Supuestos'!L30=MAX('01_Supuestos'!$C$30:$M$30),'01_Supuestos'!$F$19,0))-(MAX(0,(((('01_Supuestos'!L31*$I376)*'01_Supuestos'!$F$11*($H376-'01_Supuestos'!$F$9))-((('01_Supuestos'!L31*$I376)*'01_Supuestos'!$F$11*($H376-'01_Supuestos'!$F$9))*'01_Supuestos'!$F$12)-(('01_Supuestos'!L31*$I376)*'01_Supuestos'!$F$11*$K376)-(IF(('01_Supuestos'!L31*$I376)&gt;0,'01_Supuestos'!$F$15,0)))-($J376*'01_Supuestos'!L33)))*'01_Supuestos'!$F$16)</f>
        <v/>
      </c>
      <c r="AD376" s="109">
        <f>((('01_Supuestos'!M31*$I376)*'01_Supuestos'!$F$11*($H376-'01_Supuestos'!$F$9))-((('01_Supuestos'!M31*$I376)*'01_Supuestos'!$F$11*($H376-'01_Supuestos'!$F$9))*'01_Supuestos'!$F$12)-(('01_Supuestos'!M31*$I376)*'01_Supuestos'!$F$11*$K376)-(IF(('01_Supuestos'!M31*$I376)&gt;0,'01_Supuestos'!$F$15,0)))-((('01_Supuestos'!M31*$I376)*'01_Supuestos'!$F$11*($H376-'01_Supuestos'!$F$9))*'01_Supuestos'!$F$18)-($J376*'01_Supuestos'!M32)-(IF('01_Supuestos'!M30=MAX('01_Supuestos'!$C$30:$M$30),'01_Supuestos'!$F$19,0))-(MAX(0,(((('01_Supuestos'!M31*$I376)*'01_Supuestos'!$F$11*($H376-'01_Supuestos'!$F$9))-((('01_Supuestos'!M31*$I376)*'01_Supuestos'!$F$11*($H376-'01_Supuestos'!$F$9))*'01_Supuestos'!$F$12)-(('01_Supuestos'!M31*$I376)*'01_Supuestos'!$F$11*$K376)-(IF(('01_Supuestos'!M31*$I376)&gt;0,'01_Supuestos'!$F$15,0)))-($J376*'01_Supuestos'!M33)))*'01_Supuestos'!$F$16)</f>
        <v/>
      </c>
      <c r="AE376" s="109">
        <f>0</f>
        <v/>
      </c>
      <c r="AF376" s="109">
        <f>IF(S376&gt;R376,"Appraisal+Decision",IF(S376&lt;R376,"Develop Now","Indiferente"))</f>
        <v/>
      </c>
    </row>
    <row r="377">
      <c r="A377" t="n">
        <v>347</v>
      </c>
      <c r="B377" s="53">
        <f>RAND()</f>
        <v/>
      </c>
      <c r="C377" s="53">
        <f>RAND()</f>
        <v/>
      </c>
      <c r="D377" s="53">
        <f>RAND()</f>
        <v/>
      </c>
      <c r="E377" s="53">
        <f>RAND()</f>
        <v/>
      </c>
      <c r="F377" s="53">
        <f>RAND()</f>
        <v/>
      </c>
      <c r="G377" s="53">
        <f>RAND()</f>
        <v/>
      </c>
      <c r="H377" s="109">
        <f>IF(B377&lt;($B$11-$B$10)/($B$12-$B$10), $B$10+SQRT(B377*($B$11-$B$10)*($B$12-$B$10)), $B$12-SQRT((1-B377)*($B$12-$B$11)*($B$12-$B$10)))</f>
        <v/>
      </c>
      <c r="I377" s="53">
        <f>MAX(0.1,NORMINV(C377,$B$13,$B$14))</f>
        <v/>
      </c>
      <c r="J377" s="109">
        <f>'01_Supuestos'!$F$13*MAX(0.65,NORMINV(D377,1,$B$15))</f>
        <v/>
      </c>
      <c r="K377" s="109">
        <f>'01_Supuestos'!$F$14*MAX(0.6,NORMINV(E377,1,$B$16))</f>
        <v/>
      </c>
      <c r="L377" s="109">
        <f>--(F377&lt;=$B$5)</f>
        <v/>
      </c>
      <c r="M377" s="109">
        <f>IF(L377=1, IF(G377&lt;=$B$6, "+", "-"), IF(G377&lt;=(1-$B$7), "+", "-"))</f>
        <v/>
      </c>
      <c r="N377" s="110">
        <f>IF(M377="+",'05_Bayes_Arbol'!$B$16,'05_Bayes_Arbol'!$B$17)</f>
        <v/>
      </c>
      <c r="O377" s="109">
        <f>SUMPRODUCT(T377:AD377,'01_Supuestos'!$C$34:$M$34)</f>
        <v/>
      </c>
      <c r="P377" s="109">
        <f>N377*O377 + (1-N377)*$B$9</f>
        <v/>
      </c>
      <c r="Q377" s="109">
        <f>--(P377&gt;0)</f>
        <v/>
      </c>
      <c r="R377" s="109">
        <f>IF(L377=1,O377,$B$9)</f>
        <v/>
      </c>
      <c r="S377" s="109">
        <f>-$B$8 + IF(Q377=1, IF(L377=1,O377,$B$9), 0)</f>
        <v/>
      </c>
      <c r="T377" s="109">
        <f>((('01_Supuestos'!C31*$I377)*'01_Supuestos'!$F$11*($H377-'01_Supuestos'!$F$9))-((('01_Supuestos'!C31*$I377)*'01_Supuestos'!$F$11*($H377-'01_Supuestos'!$F$9))*'01_Supuestos'!$F$12)-(('01_Supuestos'!C31*$I377)*'01_Supuestos'!$F$11*$K377)-(IF(('01_Supuestos'!C31*$I377)&gt;0,'01_Supuestos'!$F$15,0)))-((('01_Supuestos'!C31*$I377)*'01_Supuestos'!$F$11*($H377-'01_Supuestos'!$F$9))*'01_Supuestos'!$F$18)-($J377*'01_Supuestos'!C32)-(IF('01_Supuestos'!C30=MAX('01_Supuestos'!$C$30:$M$30),'01_Supuestos'!$F$19,0))-(MAX(0,(((('01_Supuestos'!C31*$I377)*'01_Supuestos'!$F$11*($H377-'01_Supuestos'!$F$9))-((('01_Supuestos'!C31*$I377)*'01_Supuestos'!$F$11*($H377-'01_Supuestos'!$F$9))*'01_Supuestos'!$F$12)-(('01_Supuestos'!C31*$I377)*'01_Supuestos'!$F$11*$K377)-(IF(('01_Supuestos'!C31*$I377)&gt;0,'01_Supuestos'!$F$15,0)))-($J377*'01_Supuestos'!C33)))*'01_Supuestos'!$F$16)</f>
        <v/>
      </c>
      <c r="U377" s="109">
        <f>((('01_Supuestos'!D31*$I377)*'01_Supuestos'!$F$11*($H377-'01_Supuestos'!$F$9))-((('01_Supuestos'!D31*$I377)*'01_Supuestos'!$F$11*($H377-'01_Supuestos'!$F$9))*'01_Supuestos'!$F$12)-(('01_Supuestos'!D31*$I377)*'01_Supuestos'!$F$11*$K377)-(IF(('01_Supuestos'!D31*$I377)&gt;0,'01_Supuestos'!$F$15,0)))-((('01_Supuestos'!D31*$I377)*'01_Supuestos'!$F$11*($H377-'01_Supuestos'!$F$9))*'01_Supuestos'!$F$18)-($J377*'01_Supuestos'!D32)-(IF('01_Supuestos'!D30=MAX('01_Supuestos'!$C$30:$M$30),'01_Supuestos'!$F$19,0))-(MAX(0,(((('01_Supuestos'!D31*$I377)*'01_Supuestos'!$F$11*($H377-'01_Supuestos'!$F$9))-((('01_Supuestos'!D31*$I377)*'01_Supuestos'!$F$11*($H377-'01_Supuestos'!$F$9))*'01_Supuestos'!$F$12)-(('01_Supuestos'!D31*$I377)*'01_Supuestos'!$F$11*$K377)-(IF(('01_Supuestos'!D31*$I377)&gt;0,'01_Supuestos'!$F$15,0)))-($J377*'01_Supuestos'!D33)))*'01_Supuestos'!$F$16)</f>
        <v/>
      </c>
      <c r="V377" s="109">
        <f>((('01_Supuestos'!E31*$I377)*'01_Supuestos'!$F$11*($H377-'01_Supuestos'!$F$9))-((('01_Supuestos'!E31*$I377)*'01_Supuestos'!$F$11*($H377-'01_Supuestos'!$F$9))*'01_Supuestos'!$F$12)-(('01_Supuestos'!E31*$I377)*'01_Supuestos'!$F$11*$K377)-(IF(('01_Supuestos'!E31*$I377)&gt;0,'01_Supuestos'!$F$15,0)))-((('01_Supuestos'!E31*$I377)*'01_Supuestos'!$F$11*($H377-'01_Supuestos'!$F$9))*'01_Supuestos'!$F$18)-($J377*'01_Supuestos'!E32)-(IF('01_Supuestos'!E30=MAX('01_Supuestos'!$C$30:$M$30),'01_Supuestos'!$F$19,0))-(MAX(0,(((('01_Supuestos'!E31*$I377)*'01_Supuestos'!$F$11*($H377-'01_Supuestos'!$F$9))-((('01_Supuestos'!E31*$I377)*'01_Supuestos'!$F$11*($H377-'01_Supuestos'!$F$9))*'01_Supuestos'!$F$12)-(('01_Supuestos'!E31*$I377)*'01_Supuestos'!$F$11*$K377)-(IF(('01_Supuestos'!E31*$I377)&gt;0,'01_Supuestos'!$F$15,0)))-($J377*'01_Supuestos'!E33)))*'01_Supuestos'!$F$16)</f>
        <v/>
      </c>
      <c r="W377" s="109">
        <f>((('01_Supuestos'!F31*$I377)*'01_Supuestos'!$F$11*($H377-'01_Supuestos'!$F$9))-((('01_Supuestos'!F31*$I377)*'01_Supuestos'!$F$11*($H377-'01_Supuestos'!$F$9))*'01_Supuestos'!$F$12)-(('01_Supuestos'!F31*$I377)*'01_Supuestos'!$F$11*$K377)-(IF(('01_Supuestos'!F31*$I377)&gt;0,'01_Supuestos'!$F$15,0)))-((('01_Supuestos'!F31*$I377)*'01_Supuestos'!$F$11*($H377-'01_Supuestos'!$F$9))*'01_Supuestos'!$F$18)-($J377*'01_Supuestos'!F32)-(IF('01_Supuestos'!F30=MAX('01_Supuestos'!$C$30:$M$30),'01_Supuestos'!$F$19,0))-(MAX(0,(((('01_Supuestos'!F31*$I377)*'01_Supuestos'!$F$11*($H377-'01_Supuestos'!$F$9))-((('01_Supuestos'!F31*$I377)*'01_Supuestos'!$F$11*($H377-'01_Supuestos'!$F$9))*'01_Supuestos'!$F$12)-(('01_Supuestos'!F31*$I377)*'01_Supuestos'!$F$11*$K377)-(IF(('01_Supuestos'!F31*$I377)&gt;0,'01_Supuestos'!$F$15,0)))-($J377*'01_Supuestos'!F33)))*'01_Supuestos'!$F$16)</f>
        <v/>
      </c>
      <c r="X377" s="109">
        <f>((('01_Supuestos'!G31*$I377)*'01_Supuestos'!$F$11*($H377-'01_Supuestos'!$F$9))-((('01_Supuestos'!G31*$I377)*'01_Supuestos'!$F$11*($H377-'01_Supuestos'!$F$9))*'01_Supuestos'!$F$12)-(('01_Supuestos'!G31*$I377)*'01_Supuestos'!$F$11*$K377)-(IF(('01_Supuestos'!G31*$I377)&gt;0,'01_Supuestos'!$F$15,0)))-((('01_Supuestos'!G31*$I377)*'01_Supuestos'!$F$11*($H377-'01_Supuestos'!$F$9))*'01_Supuestos'!$F$18)-($J377*'01_Supuestos'!G32)-(IF('01_Supuestos'!G30=MAX('01_Supuestos'!$C$30:$M$30),'01_Supuestos'!$F$19,0))-(MAX(0,(((('01_Supuestos'!G31*$I377)*'01_Supuestos'!$F$11*($H377-'01_Supuestos'!$F$9))-((('01_Supuestos'!G31*$I377)*'01_Supuestos'!$F$11*($H377-'01_Supuestos'!$F$9))*'01_Supuestos'!$F$12)-(('01_Supuestos'!G31*$I377)*'01_Supuestos'!$F$11*$K377)-(IF(('01_Supuestos'!G31*$I377)&gt;0,'01_Supuestos'!$F$15,0)))-($J377*'01_Supuestos'!G33)))*'01_Supuestos'!$F$16)</f>
        <v/>
      </c>
      <c r="Y377" s="109">
        <f>((('01_Supuestos'!H31*$I377)*'01_Supuestos'!$F$11*($H377-'01_Supuestos'!$F$9))-((('01_Supuestos'!H31*$I377)*'01_Supuestos'!$F$11*($H377-'01_Supuestos'!$F$9))*'01_Supuestos'!$F$12)-(('01_Supuestos'!H31*$I377)*'01_Supuestos'!$F$11*$K377)-(IF(('01_Supuestos'!H31*$I377)&gt;0,'01_Supuestos'!$F$15,0)))-((('01_Supuestos'!H31*$I377)*'01_Supuestos'!$F$11*($H377-'01_Supuestos'!$F$9))*'01_Supuestos'!$F$18)-($J377*'01_Supuestos'!H32)-(IF('01_Supuestos'!H30=MAX('01_Supuestos'!$C$30:$M$30),'01_Supuestos'!$F$19,0))-(MAX(0,(((('01_Supuestos'!H31*$I377)*'01_Supuestos'!$F$11*($H377-'01_Supuestos'!$F$9))-((('01_Supuestos'!H31*$I377)*'01_Supuestos'!$F$11*($H377-'01_Supuestos'!$F$9))*'01_Supuestos'!$F$12)-(('01_Supuestos'!H31*$I377)*'01_Supuestos'!$F$11*$K377)-(IF(('01_Supuestos'!H31*$I377)&gt;0,'01_Supuestos'!$F$15,0)))-($J377*'01_Supuestos'!H33)))*'01_Supuestos'!$F$16)</f>
        <v/>
      </c>
      <c r="Z377" s="109">
        <f>((('01_Supuestos'!I31*$I377)*'01_Supuestos'!$F$11*($H377-'01_Supuestos'!$F$9))-((('01_Supuestos'!I31*$I377)*'01_Supuestos'!$F$11*($H377-'01_Supuestos'!$F$9))*'01_Supuestos'!$F$12)-(('01_Supuestos'!I31*$I377)*'01_Supuestos'!$F$11*$K377)-(IF(('01_Supuestos'!I31*$I377)&gt;0,'01_Supuestos'!$F$15,0)))-((('01_Supuestos'!I31*$I377)*'01_Supuestos'!$F$11*($H377-'01_Supuestos'!$F$9))*'01_Supuestos'!$F$18)-($J377*'01_Supuestos'!I32)-(IF('01_Supuestos'!I30=MAX('01_Supuestos'!$C$30:$M$30),'01_Supuestos'!$F$19,0))-(MAX(0,(((('01_Supuestos'!I31*$I377)*'01_Supuestos'!$F$11*($H377-'01_Supuestos'!$F$9))-((('01_Supuestos'!I31*$I377)*'01_Supuestos'!$F$11*($H377-'01_Supuestos'!$F$9))*'01_Supuestos'!$F$12)-(('01_Supuestos'!I31*$I377)*'01_Supuestos'!$F$11*$K377)-(IF(('01_Supuestos'!I31*$I377)&gt;0,'01_Supuestos'!$F$15,0)))-($J377*'01_Supuestos'!I33)))*'01_Supuestos'!$F$16)</f>
        <v/>
      </c>
      <c r="AA377" s="109">
        <f>((('01_Supuestos'!J31*$I377)*'01_Supuestos'!$F$11*($H377-'01_Supuestos'!$F$9))-((('01_Supuestos'!J31*$I377)*'01_Supuestos'!$F$11*($H377-'01_Supuestos'!$F$9))*'01_Supuestos'!$F$12)-(('01_Supuestos'!J31*$I377)*'01_Supuestos'!$F$11*$K377)-(IF(('01_Supuestos'!J31*$I377)&gt;0,'01_Supuestos'!$F$15,0)))-((('01_Supuestos'!J31*$I377)*'01_Supuestos'!$F$11*($H377-'01_Supuestos'!$F$9))*'01_Supuestos'!$F$18)-($J377*'01_Supuestos'!J32)-(IF('01_Supuestos'!J30=MAX('01_Supuestos'!$C$30:$M$30),'01_Supuestos'!$F$19,0))-(MAX(0,(((('01_Supuestos'!J31*$I377)*'01_Supuestos'!$F$11*($H377-'01_Supuestos'!$F$9))-((('01_Supuestos'!J31*$I377)*'01_Supuestos'!$F$11*($H377-'01_Supuestos'!$F$9))*'01_Supuestos'!$F$12)-(('01_Supuestos'!J31*$I377)*'01_Supuestos'!$F$11*$K377)-(IF(('01_Supuestos'!J31*$I377)&gt;0,'01_Supuestos'!$F$15,0)))-($J377*'01_Supuestos'!J33)))*'01_Supuestos'!$F$16)</f>
        <v/>
      </c>
      <c r="AB377" s="109">
        <f>((('01_Supuestos'!K31*$I377)*'01_Supuestos'!$F$11*($H377-'01_Supuestos'!$F$9))-((('01_Supuestos'!K31*$I377)*'01_Supuestos'!$F$11*($H377-'01_Supuestos'!$F$9))*'01_Supuestos'!$F$12)-(('01_Supuestos'!K31*$I377)*'01_Supuestos'!$F$11*$K377)-(IF(('01_Supuestos'!K31*$I377)&gt;0,'01_Supuestos'!$F$15,0)))-((('01_Supuestos'!K31*$I377)*'01_Supuestos'!$F$11*($H377-'01_Supuestos'!$F$9))*'01_Supuestos'!$F$18)-($J377*'01_Supuestos'!K32)-(IF('01_Supuestos'!K30=MAX('01_Supuestos'!$C$30:$M$30),'01_Supuestos'!$F$19,0))-(MAX(0,(((('01_Supuestos'!K31*$I377)*'01_Supuestos'!$F$11*($H377-'01_Supuestos'!$F$9))-((('01_Supuestos'!K31*$I377)*'01_Supuestos'!$F$11*($H377-'01_Supuestos'!$F$9))*'01_Supuestos'!$F$12)-(('01_Supuestos'!K31*$I377)*'01_Supuestos'!$F$11*$K377)-(IF(('01_Supuestos'!K31*$I377)&gt;0,'01_Supuestos'!$F$15,0)))-($J377*'01_Supuestos'!K33)))*'01_Supuestos'!$F$16)</f>
        <v/>
      </c>
      <c r="AC377" s="109">
        <f>((('01_Supuestos'!L31*$I377)*'01_Supuestos'!$F$11*($H377-'01_Supuestos'!$F$9))-((('01_Supuestos'!L31*$I377)*'01_Supuestos'!$F$11*($H377-'01_Supuestos'!$F$9))*'01_Supuestos'!$F$12)-(('01_Supuestos'!L31*$I377)*'01_Supuestos'!$F$11*$K377)-(IF(('01_Supuestos'!L31*$I377)&gt;0,'01_Supuestos'!$F$15,0)))-((('01_Supuestos'!L31*$I377)*'01_Supuestos'!$F$11*($H377-'01_Supuestos'!$F$9))*'01_Supuestos'!$F$18)-($J377*'01_Supuestos'!L32)-(IF('01_Supuestos'!L30=MAX('01_Supuestos'!$C$30:$M$30),'01_Supuestos'!$F$19,0))-(MAX(0,(((('01_Supuestos'!L31*$I377)*'01_Supuestos'!$F$11*($H377-'01_Supuestos'!$F$9))-((('01_Supuestos'!L31*$I377)*'01_Supuestos'!$F$11*($H377-'01_Supuestos'!$F$9))*'01_Supuestos'!$F$12)-(('01_Supuestos'!L31*$I377)*'01_Supuestos'!$F$11*$K377)-(IF(('01_Supuestos'!L31*$I377)&gt;0,'01_Supuestos'!$F$15,0)))-($J377*'01_Supuestos'!L33)))*'01_Supuestos'!$F$16)</f>
        <v/>
      </c>
      <c r="AD377" s="109">
        <f>((('01_Supuestos'!M31*$I377)*'01_Supuestos'!$F$11*($H377-'01_Supuestos'!$F$9))-((('01_Supuestos'!M31*$I377)*'01_Supuestos'!$F$11*($H377-'01_Supuestos'!$F$9))*'01_Supuestos'!$F$12)-(('01_Supuestos'!M31*$I377)*'01_Supuestos'!$F$11*$K377)-(IF(('01_Supuestos'!M31*$I377)&gt;0,'01_Supuestos'!$F$15,0)))-((('01_Supuestos'!M31*$I377)*'01_Supuestos'!$F$11*($H377-'01_Supuestos'!$F$9))*'01_Supuestos'!$F$18)-($J377*'01_Supuestos'!M32)-(IF('01_Supuestos'!M30=MAX('01_Supuestos'!$C$30:$M$30),'01_Supuestos'!$F$19,0))-(MAX(0,(((('01_Supuestos'!M31*$I377)*'01_Supuestos'!$F$11*($H377-'01_Supuestos'!$F$9))-((('01_Supuestos'!M31*$I377)*'01_Supuestos'!$F$11*($H377-'01_Supuestos'!$F$9))*'01_Supuestos'!$F$12)-(('01_Supuestos'!M31*$I377)*'01_Supuestos'!$F$11*$K377)-(IF(('01_Supuestos'!M31*$I377)&gt;0,'01_Supuestos'!$F$15,0)))-($J377*'01_Supuestos'!M33)))*'01_Supuestos'!$F$16)</f>
        <v/>
      </c>
      <c r="AE377" s="109">
        <f>0</f>
        <v/>
      </c>
      <c r="AF377" s="109">
        <f>IF(S377&gt;R377,"Appraisal+Decision",IF(S377&lt;R377,"Develop Now","Indiferente"))</f>
        <v/>
      </c>
    </row>
    <row r="378">
      <c r="A378" t="n">
        <v>348</v>
      </c>
      <c r="B378" s="53">
        <f>RAND()</f>
        <v/>
      </c>
      <c r="C378" s="53">
        <f>RAND()</f>
        <v/>
      </c>
      <c r="D378" s="53">
        <f>RAND()</f>
        <v/>
      </c>
      <c r="E378" s="53">
        <f>RAND()</f>
        <v/>
      </c>
      <c r="F378" s="53">
        <f>RAND()</f>
        <v/>
      </c>
      <c r="G378" s="53">
        <f>RAND()</f>
        <v/>
      </c>
      <c r="H378" s="109">
        <f>IF(B378&lt;($B$11-$B$10)/($B$12-$B$10), $B$10+SQRT(B378*($B$11-$B$10)*($B$12-$B$10)), $B$12-SQRT((1-B378)*($B$12-$B$11)*($B$12-$B$10)))</f>
        <v/>
      </c>
      <c r="I378" s="53">
        <f>MAX(0.1,NORMINV(C378,$B$13,$B$14))</f>
        <v/>
      </c>
      <c r="J378" s="109">
        <f>'01_Supuestos'!$F$13*MAX(0.65,NORMINV(D378,1,$B$15))</f>
        <v/>
      </c>
      <c r="K378" s="109">
        <f>'01_Supuestos'!$F$14*MAX(0.6,NORMINV(E378,1,$B$16))</f>
        <v/>
      </c>
      <c r="L378" s="109">
        <f>--(F378&lt;=$B$5)</f>
        <v/>
      </c>
      <c r="M378" s="109">
        <f>IF(L378=1, IF(G378&lt;=$B$6, "+", "-"), IF(G378&lt;=(1-$B$7), "+", "-"))</f>
        <v/>
      </c>
      <c r="N378" s="110">
        <f>IF(M378="+",'05_Bayes_Arbol'!$B$16,'05_Bayes_Arbol'!$B$17)</f>
        <v/>
      </c>
      <c r="O378" s="109">
        <f>SUMPRODUCT(T378:AD378,'01_Supuestos'!$C$34:$M$34)</f>
        <v/>
      </c>
      <c r="P378" s="109">
        <f>N378*O378 + (1-N378)*$B$9</f>
        <v/>
      </c>
      <c r="Q378" s="109">
        <f>--(P378&gt;0)</f>
        <v/>
      </c>
      <c r="R378" s="109">
        <f>IF(L378=1,O378,$B$9)</f>
        <v/>
      </c>
      <c r="S378" s="109">
        <f>-$B$8 + IF(Q378=1, IF(L378=1,O378,$B$9), 0)</f>
        <v/>
      </c>
      <c r="T378" s="109">
        <f>((('01_Supuestos'!C31*$I378)*'01_Supuestos'!$F$11*($H378-'01_Supuestos'!$F$9))-((('01_Supuestos'!C31*$I378)*'01_Supuestos'!$F$11*($H378-'01_Supuestos'!$F$9))*'01_Supuestos'!$F$12)-(('01_Supuestos'!C31*$I378)*'01_Supuestos'!$F$11*$K378)-(IF(('01_Supuestos'!C31*$I378)&gt;0,'01_Supuestos'!$F$15,0)))-((('01_Supuestos'!C31*$I378)*'01_Supuestos'!$F$11*($H378-'01_Supuestos'!$F$9))*'01_Supuestos'!$F$18)-($J378*'01_Supuestos'!C32)-(IF('01_Supuestos'!C30=MAX('01_Supuestos'!$C$30:$M$30),'01_Supuestos'!$F$19,0))-(MAX(0,(((('01_Supuestos'!C31*$I378)*'01_Supuestos'!$F$11*($H378-'01_Supuestos'!$F$9))-((('01_Supuestos'!C31*$I378)*'01_Supuestos'!$F$11*($H378-'01_Supuestos'!$F$9))*'01_Supuestos'!$F$12)-(('01_Supuestos'!C31*$I378)*'01_Supuestos'!$F$11*$K378)-(IF(('01_Supuestos'!C31*$I378)&gt;0,'01_Supuestos'!$F$15,0)))-($J378*'01_Supuestos'!C33)))*'01_Supuestos'!$F$16)</f>
        <v/>
      </c>
      <c r="U378" s="109">
        <f>((('01_Supuestos'!D31*$I378)*'01_Supuestos'!$F$11*($H378-'01_Supuestos'!$F$9))-((('01_Supuestos'!D31*$I378)*'01_Supuestos'!$F$11*($H378-'01_Supuestos'!$F$9))*'01_Supuestos'!$F$12)-(('01_Supuestos'!D31*$I378)*'01_Supuestos'!$F$11*$K378)-(IF(('01_Supuestos'!D31*$I378)&gt;0,'01_Supuestos'!$F$15,0)))-((('01_Supuestos'!D31*$I378)*'01_Supuestos'!$F$11*($H378-'01_Supuestos'!$F$9))*'01_Supuestos'!$F$18)-($J378*'01_Supuestos'!D32)-(IF('01_Supuestos'!D30=MAX('01_Supuestos'!$C$30:$M$30),'01_Supuestos'!$F$19,0))-(MAX(0,(((('01_Supuestos'!D31*$I378)*'01_Supuestos'!$F$11*($H378-'01_Supuestos'!$F$9))-((('01_Supuestos'!D31*$I378)*'01_Supuestos'!$F$11*($H378-'01_Supuestos'!$F$9))*'01_Supuestos'!$F$12)-(('01_Supuestos'!D31*$I378)*'01_Supuestos'!$F$11*$K378)-(IF(('01_Supuestos'!D31*$I378)&gt;0,'01_Supuestos'!$F$15,0)))-($J378*'01_Supuestos'!D33)))*'01_Supuestos'!$F$16)</f>
        <v/>
      </c>
      <c r="V378" s="109">
        <f>((('01_Supuestos'!E31*$I378)*'01_Supuestos'!$F$11*($H378-'01_Supuestos'!$F$9))-((('01_Supuestos'!E31*$I378)*'01_Supuestos'!$F$11*($H378-'01_Supuestos'!$F$9))*'01_Supuestos'!$F$12)-(('01_Supuestos'!E31*$I378)*'01_Supuestos'!$F$11*$K378)-(IF(('01_Supuestos'!E31*$I378)&gt;0,'01_Supuestos'!$F$15,0)))-((('01_Supuestos'!E31*$I378)*'01_Supuestos'!$F$11*($H378-'01_Supuestos'!$F$9))*'01_Supuestos'!$F$18)-($J378*'01_Supuestos'!E32)-(IF('01_Supuestos'!E30=MAX('01_Supuestos'!$C$30:$M$30),'01_Supuestos'!$F$19,0))-(MAX(0,(((('01_Supuestos'!E31*$I378)*'01_Supuestos'!$F$11*($H378-'01_Supuestos'!$F$9))-((('01_Supuestos'!E31*$I378)*'01_Supuestos'!$F$11*($H378-'01_Supuestos'!$F$9))*'01_Supuestos'!$F$12)-(('01_Supuestos'!E31*$I378)*'01_Supuestos'!$F$11*$K378)-(IF(('01_Supuestos'!E31*$I378)&gt;0,'01_Supuestos'!$F$15,0)))-($J378*'01_Supuestos'!E33)))*'01_Supuestos'!$F$16)</f>
        <v/>
      </c>
      <c r="W378" s="109">
        <f>((('01_Supuestos'!F31*$I378)*'01_Supuestos'!$F$11*($H378-'01_Supuestos'!$F$9))-((('01_Supuestos'!F31*$I378)*'01_Supuestos'!$F$11*($H378-'01_Supuestos'!$F$9))*'01_Supuestos'!$F$12)-(('01_Supuestos'!F31*$I378)*'01_Supuestos'!$F$11*$K378)-(IF(('01_Supuestos'!F31*$I378)&gt;0,'01_Supuestos'!$F$15,0)))-((('01_Supuestos'!F31*$I378)*'01_Supuestos'!$F$11*($H378-'01_Supuestos'!$F$9))*'01_Supuestos'!$F$18)-($J378*'01_Supuestos'!F32)-(IF('01_Supuestos'!F30=MAX('01_Supuestos'!$C$30:$M$30),'01_Supuestos'!$F$19,0))-(MAX(0,(((('01_Supuestos'!F31*$I378)*'01_Supuestos'!$F$11*($H378-'01_Supuestos'!$F$9))-((('01_Supuestos'!F31*$I378)*'01_Supuestos'!$F$11*($H378-'01_Supuestos'!$F$9))*'01_Supuestos'!$F$12)-(('01_Supuestos'!F31*$I378)*'01_Supuestos'!$F$11*$K378)-(IF(('01_Supuestos'!F31*$I378)&gt;0,'01_Supuestos'!$F$15,0)))-($J378*'01_Supuestos'!F33)))*'01_Supuestos'!$F$16)</f>
        <v/>
      </c>
      <c r="X378" s="109">
        <f>((('01_Supuestos'!G31*$I378)*'01_Supuestos'!$F$11*($H378-'01_Supuestos'!$F$9))-((('01_Supuestos'!G31*$I378)*'01_Supuestos'!$F$11*($H378-'01_Supuestos'!$F$9))*'01_Supuestos'!$F$12)-(('01_Supuestos'!G31*$I378)*'01_Supuestos'!$F$11*$K378)-(IF(('01_Supuestos'!G31*$I378)&gt;0,'01_Supuestos'!$F$15,0)))-((('01_Supuestos'!G31*$I378)*'01_Supuestos'!$F$11*($H378-'01_Supuestos'!$F$9))*'01_Supuestos'!$F$18)-($J378*'01_Supuestos'!G32)-(IF('01_Supuestos'!G30=MAX('01_Supuestos'!$C$30:$M$30),'01_Supuestos'!$F$19,0))-(MAX(0,(((('01_Supuestos'!G31*$I378)*'01_Supuestos'!$F$11*($H378-'01_Supuestos'!$F$9))-((('01_Supuestos'!G31*$I378)*'01_Supuestos'!$F$11*($H378-'01_Supuestos'!$F$9))*'01_Supuestos'!$F$12)-(('01_Supuestos'!G31*$I378)*'01_Supuestos'!$F$11*$K378)-(IF(('01_Supuestos'!G31*$I378)&gt;0,'01_Supuestos'!$F$15,0)))-($J378*'01_Supuestos'!G33)))*'01_Supuestos'!$F$16)</f>
        <v/>
      </c>
      <c r="Y378" s="109">
        <f>((('01_Supuestos'!H31*$I378)*'01_Supuestos'!$F$11*($H378-'01_Supuestos'!$F$9))-((('01_Supuestos'!H31*$I378)*'01_Supuestos'!$F$11*($H378-'01_Supuestos'!$F$9))*'01_Supuestos'!$F$12)-(('01_Supuestos'!H31*$I378)*'01_Supuestos'!$F$11*$K378)-(IF(('01_Supuestos'!H31*$I378)&gt;0,'01_Supuestos'!$F$15,0)))-((('01_Supuestos'!H31*$I378)*'01_Supuestos'!$F$11*($H378-'01_Supuestos'!$F$9))*'01_Supuestos'!$F$18)-($J378*'01_Supuestos'!H32)-(IF('01_Supuestos'!H30=MAX('01_Supuestos'!$C$30:$M$30),'01_Supuestos'!$F$19,0))-(MAX(0,(((('01_Supuestos'!H31*$I378)*'01_Supuestos'!$F$11*($H378-'01_Supuestos'!$F$9))-((('01_Supuestos'!H31*$I378)*'01_Supuestos'!$F$11*($H378-'01_Supuestos'!$F$9))*'01_Supuestos'!$F$12)-(('01_Supuestos'!H31*$I378)*'01_Supuestos'!$F$11*$K378)-(IF(('01_Supuestos'!H31*$I378)&gt;0,'01_Supuestos'!$F$15,0)))-($J378*'01_Supuestos'!H33)))*'01_Supuestos'!$F$16)</f>
        <v/>
      </c>
      <c r="Z378" s="109">
        <f>((('01_Supuestos'!I31*$I378)*'01_Supuestos'!$F$11*($H378-'01_Supuestos'!$F$9))-((('01_Supuestos'!I31*$I378)*'01_Supuestos'!$F$11*($H378-'01_Supuestos'!$F$9))*'01_Supuestos'!$F$12)-(('01_Supuestos'!I31*$I378)*'01_Supuestos'!$F$11*$K378)-(IF(('01_Supuestos'!I31*$I378)&gt;0,'01_Supuestos'!$F$15,0)))-((('01_Supuestos'!I31*$I378)*'01_Supuestos'!$F$11*($H378-'01_Supuestos'!$F$9))*'01_Supuestos'!$F$18)-($J378*'01_Supuestos'!I32)-(IF('01_Supuestos'!I30=MAX('01_Supuestos'!$C$30:$M$30),'01_Supuestos'!$F$19,0))-(MAX(0,(((('01_Supuestos'!I31*$I378)*'01_Supuestos'!$F$11*($H378-'01_Supuestos'!$F$9))-((('01_Supuestos'!I31*$I378)*'01_Supuestos'!$F$11*($H378-'01_Supuestos'!$F$9))*'01_Supuestos'!$F$12)-(('01_Supuestos'!I31*$I378)*'01_Supuestos'!$F$11*$K378)-(IF(('01_Supuestos'!I31*$I378)&gt;0,'01_Supuestos'!$F$15,0)))-($J378*'01_Supuestos'!I33)))*'01_Supuestos'!$F$16)</f>
        <v/>
      </c>
      <c r="AA378" s="109">
        <f>((('01_Supuestos'!J31*$I378)*'01_Supuestos'!$F$11*($H378-'01_Supuestos'!$F$9))-((('01_Supuestos'!J31*$I378)*'01_Supuestos'!$F$11*($H378-'01_Supuestos'!$F$9))*'01_Supuestos'!$F$12)-(('01_Supuestos'!J31*$I378)*'01_Supuestos'!$F$11*$K378)-(IF(('01_Supuestos'!J31*$I378)&gt;0,'01_Supuestos'!$F$15,0)))-((('01_Supuestos'!J31*$I378)*'01_Supuestos'!$F$11*($H378-'01_Supuestos'!$F$9))*'01_Supuestos'!$F$18)-($J378*'01_Supuestos'!J32)-(IF('01_Supuestos'!J30=MAX('01_Supuestos'!$C$30:$M$30),'01_Supuestos'!$F$19,0))-(MAX(0,(((('01_Supuestos'!J31*$I378)*'01_Supuestos'!$F$11*($H378-'01_Supuestos'!$F$9))-((('01_Supuestos'!J31*$I378)*'01_Supuestos'!$F$11*($H378-'01_Supuestos'!$F$9))*'01_Supuestos'!$F$12)-(('01_Supuestos'!J31*$I378)*'01_Supuestos'!$F$11*$K378)-(IF(('01_Supuestos'!J31*$I378)&gt;0,'01_Supuestos'!$F$15,0)))-($J378*'01_Supuestos'!J33)))*'01_Supuestos'!$F$16)</f>
        <v/>
      </c>
      <c r="AB378" s="109">
        <f>((('01_Supuestos'!K31*$I378)*'01_Supuestos'!$F$11*($H378-'01_Supuestos'!$F$9))-((('01_Supuestos'!K31*$I378)*'01_Supuestos'!$F$11*($H378-'01_Supuestos'!$F$9))*'01_Supuestos'!$F$12)-(('01_Supuestos'!K31*$I378)*'01_Supuestos'!$F$11*$K378)-(IF(('01_Supuestos'!K31*$I378)&gt;0,'01_Supuestos'!$F$15,0)))-((('01_Supuestos'!K31*$I378)*'01_Supuestos'!$F$11*($H378-'01_Supuestos'!$F$9))*'01_Supuestos'!$F$18)-($J378*'01_Supuestos'!K32)-(IF('01_Supuestos'!K30=MAX('01_Supuestos'!$C$30:$M$30),'01_Supuestos'!$F$19,0))-(MAX(0,(((('01_Supuestos'!K31*$I378)*'01_Supuestos'!$F$11*($H378-'01_Supuestos'!$F$9))-((('01_Supuestos'!K31*$I378)*'01_Supuestos'!$F$11*($H378-'01_Supuestos'!$F$9))*'01_Supuestos'!$F$12)-(('01_Supuestos'!K31*$I378)*'01_Supuestos'!$F$11*$K378)-(IF(('01_Supuestos'!K31*$I378)&gt;0,'01_Supuestos'!$F$15,0)))-($J378*'01_Supuestos'!K33)))*'01_Supuestos'!$F$16)</f>
        <v/>
      </c>
      <c r="AC378" s="109">
        <f>((('01_Supuestos'!L31*$I378)*'01_Supuestos'!$F$11*($H378-'01_Supuestos'!$F$9))-((('01_Supuestos'!L31*$I378)*'01_Supuestos'!$F$11*($H378-'01_Supuestos'!$F$9))*'01_Supuestos'!$F$12)-(('01_Supuestos'!L31*$I378)*'01_Supuestos'!$F$11*$K378)-(IF(('01_Supuestos'!L31*$I378)&gt;0,'01_Supuestos'!$F$15,0)))-((('01_Supuestos'!L31*$I378)*'01_Supuestos'!$F$11*($H378-'01_Supuestos'!$F$9))*'01_Supuestos'!$F$18)-($J378*'01_Supuestos'!L32)-(IF('01_Supuestos'!L30=MAX('01_Supuestos'!$C$30:$M$30),'01_Supuestos'!$F$19,0))-(MAX(0,(((('01_Supuestos'!L31*$I378)*'01_Supuestos'!$F$11*($H378-'01_Supuestos'!$F$9))-((('01_Supuestos'!L31*$I378)*'01_Supuestos'!$F$11*($H378-'01_Supuestos'!$F$9))*'01_Supuestos'!$F$12)-(('01_Supuestos'!L31*$I378)*'01_Supuestos'!$F$11*$K378)-(IF(('01_Supuestos'!L31*$I378)&gt;0,'01_Supuestos'!$F$15,0)))-($J378*'01_Supuestos'!L33)))*'01_Supuestos'!$F$16)</f>
        <v/>
      </c>
      <c r="AD378" s="109">
        <f>((('01_Supuestos'!M31*$I378)*'01_Supuestos'!$F$11*($H378-'01_Supuestos'!$F$9))-((('01_Supuestos'!M31*$I378)*'01_Supuestos'!$F$11*($H378-'01_Supuestos'!$F$9))*'01_Supuestos'!$F$12)-(('01_Supuestos'!M31*$I378)*'01_Supuestos'!$F$11*$K378)-(IF(('01_Supuestos'!M31*$I378)&gt;0,'01_Supuestos'!$F$15,0)))-((('01_Supuestos'!M31*$I378)*'01_Supuestos'!$F$11*($H378-'01_Supuestos'!$F$9))*'01_Supuestos'!$F$18)-($J378*'01_Supuestos'!M32)-(IF('01_Supuestos'!M30=MAX('01_Supuestos'!$C$30:$M$30),'01_Supuestos'!$F$19,0))-(MAX(0,(((('01_Supuestos'!M31*$I378)*'01_Supuestos'!$F$11*($H378-'01_Supuestos'!$F$9))-((('01_Supuestos'!M31*$I378)*'01_Supuestos'!$F$11*($H378-'01_Supuestos'!$F$9))*'01_Supuestos'!$F$12)-(('01_Supuestos'!M31*$I378)*'01_Supuestos'!$F$11*$K378)-(IF(('01_Supuestos'!M31*$I378)&gt;0,'01_Supuestos'!$F$15,0)))-($J378*'01_Supuestos'!M33)))*'01_Supuestos'!$F$16)</f>
        <v/>
      </c>
      <c r="AE378" s="109">
        <f>0</f>
        <v/>
      </c>
      <c r="AF378" s="109">
        <f>IF(S378&gt;R378,"Appraisal+Decision",IF(S378&lt;R378,"Develop Now","Indiferente"))</f>
        <v/>
      </c>
    </row>
    <row r="379">
      <c r="A379" t="n">
        <v>349</v>
      </c>
      <c r="B379" s="53">
        <f>RAND()</f>
        <v/>
      </c>
      <c r="C379" s="53">
        <f>RAND()</f>
        <v/>
      </c>
      <c r="D379" s="53">
        <f>RAND()</f>
        <v/>
      </c>
      <c r="E379" s="53">
        <f>RAND()</f>
        <v/>
      </c>
      <c r="F379" s="53">
        <f>RAND()</f>
        <v/>
      </c>
      <c r="G379" s="53">
        <f>RAND()</f>
        <v/>
      </c>
      <c r="H379" s="109">
        <f>IF(B379&lt;($B$11-$B$10)/($B$12-$B$10), $B$10+SQRT(B379*($B$11-$B$10)*($B$12-$B$10)), $B$12-SQRT((1-B379)*($B$12-$B$11)*($B$12-$B$10)))</f>
        <v/>
      </c>
      <c r="I379" s="53">
        <f>MAX(0.1,NORMINV(C379,$B$13,$B$14))</f>
        <v/>
      </c>
      <c r="J379" s="109">
        <f>'01_Supuestos'!$F$13*MAX(0.65,NORMINV(D379,1,$B$15))</f>
        <v/>
      </c>
      <c r="K379" s="109">
        <f>'01_Supuestos'!$F$14*MAX(0.6,NORMINV(E379,1,$B$16))</f>
        <v/>
      </c>
      <c r="L379" s="109">
        <f>--(F379&lt;=$B$5)</f>
        <v/>
      </c>
      <c r="M379" s="109">
        <f>IF(L379=1, IF(G379&lt;=$B$6, "+", "-"), IF(G379&lt;=(1-$B$7), "+", "-"))</f>
        <v/>
      </c>
      <c r="N379" s="110">
        <f>IF(M379="+",'05_Bayes_Arbol'!$B$16,'05_Bayes_Arbol'!$B$17)</f>
        <v/>
      </c>
      <c r="O379" s="109">
        <f>SUMPRODUCT(T379:AD379,'01_Supuestos'!$C$34:$M$34)</f>
        <v/>
      </c>
      <c r="P379" s="109">
        <f>N379*O379 + (1-N379)*$B$9</f>
        <v/>
      </c>
      <c r="Q379" s="109">
        <f>--(P379&gt;0)</f>
        <v/>
      </c>
      <c r="R379" s="109">
        <f>IF(L379=1,O379,$B$9)</f>
        <v/>
      </c>
      <c r="S379" s="109">
        <f>-$B$8 + IF(Q379=1, IF(L379=1,O379,$B$9), 0)</f>
        <v/>
      </c>
      <c r="T379" s="109">
        <f>((('01_Supuestos'!C31*$I379)*'01_Supuestos'!$F$11*($H379-'01_Supuestos'!$F$9))-((('01_Supuestos'!C31*$I379)*'01_Supuestos'!$F$11*($H379-'01_Supuestos'!$F$9))*'01_Supuestos'!$F$12)-(('01_Supuestos'!C31*$I379)*'01_Supuestos'!$F$11*$K379)-(IF(('01_Supuestos'!C31*$I379)&gt;0,'01_Supuestos'!$F$15,0)))-((('01_Supuestos'!C31*$I379)*'01_Supuestos'!$F$11*($H379-'01_Supuestos'!$F$9))*'01_Supuestos'!$F$18)-($J379*'01_Supuestos'!C32)-(IF('01_Supuestos'!C30=MAX('01_Supuestos'!$C$30:$M$30),'01_Supuestos'!$F$19,0))-(MAX(0,(((('01_Supuestos'!C31*$I379)*'01_Supuestos'!$F$11*($H379-'01_Supuestos'!$F$9))-((('01_Supuestos'!C31*$I379)*'01_Supuestos'!$F$11*($H379-'01_Supuestos'!$F$9))*'01_Supuestos'!$F$12)-(('01_Supuestos'!C31*$I379)*'01_Supuestos'!$F$11*$K379)-(IF(('01_Supuestos'!C31*$I379)&gt;0,'01_Supuestos'!$F$15,0)))-($J379*'01_Supuestos'!C33)))*'01_Supuestos'!$F$16)</f>
        <v/>
      </c>
      <c r="U379" s="109">
        <f>((('01_Supuestos'!D31*$I379)*'01_Supuestos'!$F$11*($H379-'01_Supuestos'!$F$9))-((('01_Supuestos'!D31*$I379)*'01_Supuestos'!$F$11*($H379-'01_Supuestos'!$F$9))*'01_Supuestos'!$F$12)-(('01_Supuestos'!D31*$I379)*'01_Supuestos'!$F$11*$K379)-(IF(('01_Supuestos'!D31*$I379)&gt;0,'01_Supuestos'!$F$15,0)))-((('01_Supuestos'!D31*$I379)*'01_Supuestos'!$F$11*($H379-'01_Supuestos'!$F$9))*'01_Supuestos'!$F$18)-($J379*'01_Supuestos'!D32)-(IF('01_Supuestos'!D30=MAX('01_Supuestos'!$C$30:$M$30),'01_Supuestos'!$F$19,0))-(MAX(0,(((('01_Supuestos'!D31*$I379)*'01_Supuestos'!$F$11*($H379-'01_Supuestos'!$F$9))-((('01_Supuestos'!D31*$I379)*'01_Supuestos'!$F$11*($H379-'01_Supuestos'!$F$9))*'01_Supuestos'!$F$12)-(('01_Supuestos'!D31*$I379)*'01_Supuestos'!$F$11*$K379)-(IF(('01_Supuestos'!D31*$I379)&gt;0,'01_Supuestos'!$F$15,0)))-($J379*'01_Supuestos'!D33)))*'01_Supuestos'!$F$16)</f>
        <v/>
      </c>
      <c r="V379" s="109">
        <f>((('01_Supuestos'!E31*$I379)*'01_Supuestos'!$F$11*($H379-'01_Supuestos'!$F$9))-((('01_Supuestos'!E31*$I379)*'01_Supuestos'!$F$11*($H379-'01_Supuestos'!$F$9))*'01_Supuestos'!$F$12)-(('01_Supuestos'!E31*$I379)*'01_Supuestos'!$F$11*$K379)-(IF(('01_Supuestos'!E31*$I379)&gt;0,'01_Supuestos'!$F$15,0)))-((('01_Supuestos'!E31*$I379)*'01_Supuestos'!$F$11*($H379-'01_Supuestos'!$F$9))*'01_Supuestos'!$F$18)-($J379*'01_Supuestos'!E32)-(IF('01_Supuestos'!E30=MAX('01_Supuestos'!$C$30:$M$30),'01_Supuestos'!$F$19,0))-(MAX(0,(((('01_Supuestos'!E31*$I379)*'01_Supuestos'!$F$11*($H379-'01_Supuestos'!$F$9))-((('01_Supuestos'!E31*$I379)*'01_Supuestos'!$F$11*($H379-'01_Supuestos'!$F$9))*'01_Supuestos'!$F$12)-(('01_Supuestos'!E31*$I379)*'01_Supuestos'!$F$11*$K379)-(IF(('01_Supuestos'!E31*$I379)&gt;0,'01_Supuestos'!$F$15,0)))-($J379*'01_Supuestos'!E33)))*'01_Supuestos'!$F$16)</f>
        <v/>
      </c>
      <c r="W379" s="109">
        <f>((('01_Supuestos'!F31*$I379)*'01_Supuestos'!$F$11*($H379-'01_Supuestos'!$F$9))-((('01_Supuestos'!F31*$I379)*'01_Supuestos'!$F$11*($H379-'01_Supuestos'!$F$9))*'01_Supuestos'!$F$12)-(('01_Supuestos'!F31*$I379)*'01_Supuestos'!$F$11*$K379)-(IF(('01_Supuestos'!F31*$I379)&gt;0,'01_Supuestos'!$F$15,0)))-((('01_Supuestos'!F31*$I379)*'01_Supuestos'!$F$11*($H379-'01_Supuestos'!$F$9))*'01_Supuestos'!$F$18)-($J379*'01_Supuestos'!F32)-(IF('01_Supuestos'!F30=MAX('01_Supuestos'!$C$30:$M$30),'01_Supuestos'!$F$19,0))-(MAX(0,(((('01_Supuestos'!F31*$I379)*'01_Supuestos'!$F$11*($H379-'01_Supuestos'!$F$9))-((('01_Supuestos'!F31*$I379)*'01_Supuestos'!$F$11*($H379-'01_Supuestos'!$F$9))*'01_Supuestos'!$F$12)-(('01_Supuestos'!F31*$I379)*'01_Supuestos'!$F$11*$K379)-(IF(('01_Supuestos'!F31*$I379)&gt;0,'01_Supuestos'!$F$15,0)))-($J379*'01_Supuestos'!F33)))*'01_Supuestos'!$F$16)</f>
        <v/>
      </c>
      <c r="X379" s="109">
        <f>((('01_Supuestos'!G31*$I379)*'01_Supuestos'!$F$11*($H379-'01_Supuestos'!$F$9))-((('01_Supuestos'!G31*$I379)*'01_Supuestos'!$F$11*($H379-'01_Supuestos'!$F$9))*'01_Supuestos'!$F$12)-(('01_Supuestos'!G31*$I379)*'01_Supuestos'!$F$11*$K379)-(IF(('01_Supuestos'!G31*$I379)&gt;0,'01_Supuestos'!$F$15,0)))-((('01_Supuestos'!G31*$I379)*'01_Supuestos'!$F$11*($H379-'01_Supuestos'!$F$9))*'01_Supuestos'!$F$18)-($J379*'01_Supuestos'!G32)-(IF('01_Supuestos'!G30=MAX('01_Supuestos'!$C$30:$M$30),'01_Supuestos'!$F$19,0))-(MAX(0,(((('01_Supuestos'!G31*$I379)*'01_Supuestos'!$F$11*($H379-'01_Supuestos'!$F$9))-((('01_Supuestos'!G31*$I379)*'01_Supuestos'!$F$11*($H379-'01_Supuestos'!$F$9))*'01_Supuestos'!$F$12)-(('01_Supuestos'!G31*$I379)*'01_Supuestos'!$F$11*$K379)-(IF(('01_Supuestos'!G31*$I379)&gt;0,'01_Supuestos'!$F$15,0)))-($J379*'01_Supuestos'!G33)))*'01_Supuestos'!$F$16)</f>
        <v/>
      </c>
      <c r="Y379" s="109">
        <f>((('01_Supuestos'!H31*$I379)*'01_Supuestos'!$F$11*($H379-'01_Supuestos'!$F$9))-((('01_Supuestos'!H31*$I379)*'01_Supuestos'!$F$11*($H379-'01_Supuestos'!$F$9))*'01_Supuestos'!$F$12)-(('01_Supuestos'!H31*$I379)*'01_Supuestos'!$F$11*$K379)-(IF(('01_Supuestos'!H31*$I379)&gt;0,'01_Supuestos'!$F$15,0)))-((('01_Supuestos'!H31*$I379)*'01_Supuestos'!$F$11*($H379-'01_Supuestos'!$F$9))*'01_Supuestos'!$F$18)-($J379*'01_Supuestos'!H32)-(IF('01_Supuestos'!H30=MAX('01_Supuestos'!$C$30:$M$30),'01_Supuestos'!$F$19,0))-(MAX(0,(((('01_Supuestos'!H31*$I379)*'01_Supuestos'!$F$11*($H379-'01_Supuestos'!$F$9))-((('01_Supuestos'!H31*$I379)*'01_Supuestos'!$F$11*($H379-'01_Supuestos'!$F$9))*'01_Supuestos'!$F$12)-(('01_Supuestos'!H31*$I379)*'01_Supuestos'!$F$11*$K379)-(IF(('01_Supuestos'!H31*$I379)&gt;0,'01_Supuestos'!$F$15,0)))-($J379*'01_Supuestos'!H33)))*'01_Supuestos'!$F$16)</f>
        <v/>
      </c>
      <c r="Z379" s="109">
        <f>((('01_Supuestos'!I31*$I379)*'01_Supuestos'!$F$11*($H379-'01_Supuestos'!$F$9))-((('01_Supuestos'!I31*$I379)*'01_Supuestos'!$F$11*($H379-'01_Supuestos'!$F$9))*'01_Supuestos'!$F$12)-(('01_Supuestos'!I31*$I379)*'01_Supuestos'!$F$11*$K379)-(IF(('01_Supuestos'!I31*$I379)&gt;0,'01_Supuestos'!$F$15,0)))-((('01_Supuestos'!I31*$I379)*'01_Supuestos'!$F$11*($H379-'01_Supuestos'!$F$9))*'01_Supuestos'!$F$18)-($J379*'01_Supuestos'!I32)-(IF('01_Supuestos'!I30=MAX('01_Supuestos'!$C$30:$M$30),'01_Supuestos'!$F$19,0))-(MAX(0,(((('01_Supuestos'!I31*$I379)*'01_Supuestos'!$F$11*($H379-'01_Supuestos'!$F$9))-((('01_Supuestos'!I31*$I379)*'01_Supuestos'!$F$11*($H379-'01_Supuestos'!$F$9))*'01_Supuestos'!$F$12)-(('01_Supuestos'!I31*$I379)*'01_Supuestos'!$F$11*$K379)-(IF(('01_Supuestos'!I31*$I379)&gt;0,'01_Supuestos'!$F$15,0)))-($J379*'01_Supuestos'!I33)))*'01_Supuestos'!$F$16)</f>
        <v/>
      </c>
      <c r="AA379" s="109">
        <f>((('01_Supuestos'!J31*$I379)*'01_Supuestos'!$F$11*($H379-'01_Supuestos'!$F$9))-((('01_Supuestos'!J31*$I379)*'01_Supuestos'!$F$11*($H379-'01_Supuestos'!$F$9))*'01_Supuestos'!$F$12)-(('01_Supuestos'!J31*$I379)*'01_Supuestos'!$F$11*$K379)-(IF(('01_Supuestos'!J31*$I379)&gt;0,'01_Supuestos'!$F$15,0)))-((('01_Supuestos'!J31*$I379)*'01_Supuestos'!$F$11*($H379-'01_Supuestos'!$F$9))*'01_Supuestos'!$F$18)-($J379*'01_Supuestos'!J32)-(IF('01_Supuestos'!J30=MAX('01_Supuestos'!$C$30:$M$30),'01_Supuestos'!$F$19,0))-(MAX(0,(((('01_Supuestos'!J31*$I379)*'01_Supuestos'!$F$11*($H379-'01_Supuestos'!$F$9))-((('01_Supuestos'!J31*$I379)*'01_Supuestos'!$F$11*($H379-'01_Supuestos'!$F$9))*'01_Supuestos'!$F$12)-(('01_Supuestos'!J31*$I379)*'01_Supuestos'!$F$11*$K379)-(IF(('01_Supuestos'!J31*$I379)&gt;0,'01_Supuestos'!$F$15,0)))-($J379*'01_Supuestos'!J33)))*'01_Supuestos'!$F$16)</f>
        <v/>
      </c>
      <c r="AB379" s="109">
        <f>((('01_Supuestos'!K31*$I379)*'01_Supuestos'!$F$11*($H379-'01_Supuestos'!$F$9))-((('01_Supuestos'!K31*$I379)*'01_Supuestos'!$F$11*($H379-'01_Supuestos'!$F$9))*'01_Supuestos'!$F$12)-(('01_Supuestos'!K31*$I379)*'01_Supuestos'!$F$11*$K379)-(IF(('01_Supuestos'!K31*$I379)&gt;0,'01_Supuestos'!$F$15,0)))-((('01_Supuestos'!K31*$I379)*'01_Supuestos'!$F$11*($H379-'01_Supuestos'!$F$9))*'01_Supuestos'!$F$18)-($J379*'01_Supuestos'!K32)-(IF('01_Supuestos'!K30=MAX('01_Supuestos'!$C$30:$M$30),'01_Supuestos'!$F$19,0))-(MAX(0,(((('01_Supuestos'!K31*$I379)*'01_Supuestos'!$F$11*($H379-'01_Supuestos'!$F$9))-((('01_Supuestos'!K31*$I379)*'01_Supuestos'!$F$11*($H379-'01_Supuestos'!$F$9))*'01_Supuestos'!$F$12)-(('01_Supuestos'!K31*$I379)*'01_Supuestos'!$F$11*$K379)-(IF(('01_Supuestos'!K31*$I379)&gt;0,'01_Supuestos'!$F$15,0)))-($J379*'01_Supuestos'!K33)))*'01_Supuestos'!$F$16)</f>
        <v/>
      </c>
      <c r="AC379" s="109">
        <f>((('01_Supuestos'!L31*$I379)*'01_Supuestos'!$F$11*($H379-'01_Supuestos'!$F$9))-((('01_Supuestos'!L31*$I379)*'01_Supuestos'!$F$11*($H379-'01_Supuestos'!$F$9))*'01_Supuestos'!$F$12)-(('01_Supuestos'!L31*$I379)*'01_Supuestos'!$F$11*$K379)-(IF(('01_Supuestos'!L31*$I379)&gt;0,'01_Supuestos'!$F$15,0)))-((('01_Supuestos'!L31*$I379)*'01_Supuestos'!$F$11*($H379-'01_Supuestos'!$F$9))*'01_Supuestos'!$F$18)-($J379*'01_Supuestos'!L32)-(IF('01_Supuestos'!L30=MAX('01_Supuestos'!$C$30:$M$30),'01_Supuestos'!$F$19,0))-(MAX(0,(((('01_Supuestos'!L31*$I379)*'01_Supuestos'!$F$11*($H379-'01_Supuestos'!$F$9))-((('01_Supuestos'!L31*$I379)*'01_Supuestos'!$F$11*($H379-'01_Supuestos'!$F$9))*'01_Supuestos'!$F$12)-(('01_Supuestos'!L31*$I379)*'01_Supuestos'!$F$11*$K379)-(IF(('01_Supuestos'!L31*$I379)&gt;0,'01_Supuestos'!$F$15,0)))-($J379*'01_Supuestos'!L33)))*'01_Supuestos'!$F$16)</f>
        <v/>
      </c>
      <c r="AD379" s="109">
        <f>((('01_Supuestos'!M31*$I379)*'01_Supuestos'!$F$11*($H379-'01_Supuestos'!$F$9))-((('01_Supuestos'!M31*$I379)*'01_Supuestos'!$F$11*($H379-'01_Supuestos'!$F$9))*'01_Supuestos'!$F$12)-(('01_Supuestos'!M31*$I379)*'01_Supuestos'!$F$11*$K379)-(IF(('01_Supuestos'!M31*$I379)&gt;0,'01_Supuestos'!$F$15,0)))-((('01_Supuestos'!M31*$I379)*'01_Supuestos'!$F$11*($H379-'01_Supuestos'!$F$9))*'01_Supuestos'!$F$18)-($J379*'01_Supuestos'!M32)-(IF('01_Supuestos'!M30=MAX('01_Supuestos'!$C$30:$M$30),'01_Supuestos'!$F$19,0))-(MAX(0,(((('01_Supuestos'!M31*$I379)*'01_Supuestos'!$F$11*($H379-'01_Supuestos'!$F$9))-((('01_Supuestos'!M31*$I379)*'01_Supuestos'!$F$11*($H379-'01_Supuestos'!$F$9))*'01_Supuestos'!$F$12)-(('01_Supuestos'!M31*$I379)*'01_Supuestos'!$F$11*$K379)-(IF(('01_Supuestos'!M31*$I379)&gt;0,'01_Supuestos'!$F$15,0)))-($J379*'01_Supuestos'!M33)))*'01_Supuestos'!$F$16)</f>
        <v/>
      </c>
      <c r="AE379" s="109">
        <f>0</f>
        <v/>
      </c>
      <c r="AF379" s="109">
        <f>IF(S379&gt;R379,"Appraisal+Decision",IF(S379&lt;R379,"Develop Now","Indiferente"))</f>
        <v/>
      </c>
    </row>
    <row r="380">
      <c r="A380" t="n">
        <v>350</v>
      </c>
      <c r="B380" s="53">
        <f>RAND()</f>
        <v/>
      </c>
      <c r="C380" s="53">
        <f>RAND()</f>
        <v/>
      </c>
      <c r="D380" s="53">
        <f>RAND()</f>
        <v/>
      </c>
      <c r="E380" s="53">
        <f>RAND()</f>
        <v/>
      </c>
      <c r="F380" s="53">
        <f>RAND()</f>
        <v/>
      </c>
      <c r="G380" s="53">
        <f>RAND()</f>
        <v/>
      </c>
      <c r="H380" s="109">
        <f>IF(B380&lt;($B$11-$B$10)/($B$12-$B$10), $B$10+SQRT(B380*($B$11-$B$10)*($B$12-$B$10)), $B$12-SQRT((1-B380)*($B$12-$B$11)*($B$12-$B$10)))</f>
        <v/>
      </c>
      <c r="I380" s="53">
        <f>MAX(0.1,NORMINV(C380,$B$13,$B$14))</f>
        <v/>
      </c>
      <c r="J380" s="109">
        <f>'01_Supuestos'!$F$13*MAX(0.65,NORMINV(D380,1,$B$15))</f>
        <v/>
      </c>
      <c r="K380" s="109">
        <f>'01_Supuestos'!$F$14*MAX(0.6,NORMINV(E380,1,$B$16))</f>
        <v/>
      </c>
      <c r="L380" s="109">
        <f>--(F380&lt;=$B$5)</f>
        <v/>
      </c>
      <c r="M380" s="109">
        <f>IF(L380=1, IF(G380&lt;=$B$6, "+", "-"), IF(G380&lt;=(1-$B$7), "+", "-"))</f>
        <v/>
      </c>
      <c r="N380" s="110">
        <f>IF(M380="+",'05_Bayes_Arbol'!$B$16,'05_Bayes_Arbol'!$B$17)</f>
        <v/>
      </c>
      <c r="O380" s="109">
        <f>SUMPRODUCT(T380:AD380,'01_Supuestos'!$C$34:$M$34)</f>
        <v/>
      </c>
      <c r="P380" s="109">
        <f>N380*O380 + (1-N380)*$B$9</f>
        <v/>
      </c>
      <c r="Q380" s="109">
        <f>--(P380&gt;0)</f>
        <v/>
      </c>
      <c r="R380" s="109">
        <f>IF(L380=1,O380,$B$9)</f>
        <v/>
      </c>
      <c r="S380" s="109">
        <f>-$B$8 + IF(Q380=1, IF(L380=1,O380,$B$9), 0)</f>
        <v/>
      </c>
      <c r="T380" s="109">
        <f>((('01_Supuestos'!C31*$I380)*'01_Supuestos'!$F$11*($H380-'01_Supuestos'!$F$9))-((('01_Supuestos'!C31*$I380)*'01_Supuestos'!$F$11*($H380-'01_Supuestos'!$F$9))*'01_Supuestos'!$F$12)-(('01_Supuestos'!C31*$I380)*'01_Supuestos'!$F$11*$K380)-(IF(('01_Supuestos'!C31*$I380)&gt;0,'01_Supuestos'!$F$15,0)))-((('01_Supuestos'!C31*$I380)*'01_Supuestos'!$F$11*($H380-'01_Supuestos'!$F$9))*'01_Supuestos'!$F$18)-($J380*'01_Supuestos'!C32)-(IF('01_Supuestos'!C30=MAX('01_Supuestos'!$C$30:$M$30),'01_Supuestos'!$F$19,0))-(MAX(0,(((('01_Supuestos'!C31*$I380)*'01_Supuestos'!$F$11*($H380-'01_Supuestos'!$F$9))-((('01_Supuestos'!C31*$I380)*'01_Supuestos'!$F$11*($H380-'01_Supuestos'!$F$9))*'01_Supuestos'!$F$12)-(('01_Supuestos'!C31*$I380)*'01_Supuestos'!$F$11*$K380)-(IF(('01_Supuestos'!C31*$I380)&gt;0,'01_Supuestos'!$F$15,0)))-($J380*'01_Supuestos'!C33)))*'01_Supuestos'!$F$16)</f>
        <v/>
      </c>
      <c r="U380" s="109">
        <f>((('01_Supuestos'!D31*$I380)*'01_Supuestos'!$F$11*($H380-'01_Supuestos'!$F$9))-((('01_Supuestos'!D31*$I380)*'01_Supuestos'!$F$11*($H380-'01_Supuestos'!$F$9))*'01_Supuestos'!$F$12)-(('01_Supuestos'!D31*$I380)*'01_Supuestos'!$F$11*$K380)-(IF(('01_Supuestos'!D31*$I380)&gt;0,'01_Supuestos'!$F$15,0)))-((('01_Supuestos'!D31*$I380)*'01_Supuestos'!$F$11*($H380-'01_Supuestos'!$F$9))*'01_Supuestos'!$F$18)-($J380*'01_Supuestos'!D32)-(IF('01_Supuestos'!D30=MAX('01_Supuestos'!$C$30:$M$30),'01_Supuestos'!$F$19,0))-(MAX(0,(((('01_Supuestos'!D31*$I380)*'01_Supuestos'!$F$11*($H380-'01_Supuestos'!$F$9))-((('01_Supuestos'!D31*$I380)*'01_Supuestos'!$F$11*($H380-'01_Supuestos'!$F$9))*'01_Supuestos'!$F$12)-(('01_Supuestos'!D31*$I380)*'01_Supuestos'!$F$11*$K380)-(IF(('01_Supuestos'!D31*$I380)&gt;0,'01_Supuestos'!$F$15,0)))-($J380*'01_Supuestos'!D33)))*'01_Supuestos'!$F$16)</f>
        <v/>
      </c>
      <c r="V380" s="109">
        <f>((('01_Supuestos'!E31*$I380)*'01_Supuestos'!$F$11*($H380-'01_Supuestos'!$F$9))-((('01_Supuestos'!E31*$I380)*'01_Supuestos'!$F$11*($H380-'01_Supuestos'!$F$9))*'01_Supuestos'!$F$12)-(('01_Supuestos'!E31*$I380)*'01_Supuestos'!$F$11*$K380)-(IF(('01_Supuestos'!E31*$I380)&gt;0,'01_Supuestos'!$F$15,0)))-((('01_Supuestos'!E31*$I380)*'01_Supuestos'!$F$11*($H380-'01_Supuestos'!$F$9))*'01_Supuestos'!$F$18)-($J380*'01_Supuestos'!E32)-(IF('01_Supuestos'!E30=MAX('01_Supuestos'!$C$30:$M$30),'01_Supuestos'!$F$19,0))-(MAX(0,(((('01_Supuestos'!E31*$I380)*'01_Supuestos'!$F$11*($H380-'01_Supuestos'!$F$9))-((('01_Supuestos'!E31*$I380)*'01_Supuestos'!$F$11*($H380-'01_Supuestos'!$F$9))*'01_Supuestos'!$F$12)-(('01_Supuestos'!E31*$I380)*'01_Supuestos'!$F$11*$K380)-(IF(('01_Supuestos'!E31*$I380)&gt;0,'01_Supuestos'!$F$15,0)))-($J380*'01_Supuestos'!E33)))*'01_Supuestos'!$F$16)</f>
        <v/>
      </c>
      <c r="W380" s="109">
        <f>((('01_Supuestos'!F31*$I380)*'01_Supuestos'!$F$11*($H380-'01_Supuestos'!$F$9))-((('01_Supuestos'!F31*$I380)*'01_Supuestos'!$F$11*($H380-'01_Supuestos'!$F$9))*'01_Supuestos'!$F$12)-(('01_Supuestos'!F31*$I380)*'01_Supuestos'!$F$11*$K380)-(IF(('01_Supuestos'!F31*$I380)&gt;0,'01_Supuestos'!$F$15,0)))-((('01_Supuestos'!F31*$I380)*'01_Supuestos'!$F$11*($H380-'01_Supuestos'!$F$9))*'01_Supuestos'!$F$18)-($J380*'01_Supuestos'!F32)-(IF('01_Supuestos'!F30=MAX('01_Supuestos'!$C$30:$M$30),'01_Supuestos'!$F$19,0))-(MAX(0,(((('01_Supuestos'!F31*$I380)*'01_Supuestos'!$F$11*($H380-'01_Supuestos'!$F$9))-((('01_Supuestos'!F31*$I380)*'01_Supuestos'!$F$11*($H380-'01_Supuestos'!$F$9))*'01_Supuestos'!$F$12)-(('01_Supuestos'!F31*$I380)*'01_Supuestos'!$F$11*$K380)-(IF(('01_Supuestos'!F31*$I380)&gt;0,'01_Supuestos'!$F$15,0)))-($J380*'01_Supuestos'!F33)))*'01_Supuestos'!$F$16)</f>
        <v/>
      </c>
      <c r="X380" s="109">
        <f>((('01_Supuestos'!G31*$I380)*'01_Supuestos'!$F$11*($H380-'01_Supuestos'!$F$9))-((('01_Supuestos'!G31*$I380)*'01_Supuestos'!$F$11*($H380-'01_Supuestos'!$F$9))*'01_Supuestos'!$F$12)-(('01_Supuestos'!G31*$I380)*'01_Supuestos'!$F$11*$K380)-(IF(('01_Supuestos'!G31*$I380)&gt;0,'01_Supuestos'!$F$15,0)))-((('01_Supuestos'!G31*$I380)*'01_Supuestos'!$F$11*($H380-'01_Supuestos'!$F$9))*'01_Supuestos'!$F$18)-($J380*'01_Supuestos'!G32)-(IF('01_Supuestos'!G30=MAX('01_Supuestos'!$C$30:$M$30),'01_Supuestos'!$F$19,0))-(MAX(0,(((('01_Supuestos'!G31*$I380)*'01_Supuestos'!$F$11*($H380-'01_Supuestos'!$F$9))-((('01_Supuestos'!G31*$I380)*'01_Supuestos'!$F$11*($H380-'01_Supuestos'!$F$9))*'01_Supuestos'!$F$12)-(('01_Supuestos'!G31*$I380)*'01_Supuestos'!$F$11*$K380)-(IF(('01_Supuestos'!G31*$I380)&gt;0,'01_Supuestos'!$F$15,0)))-($J380*'01_Supuestos'!G33)))*'01_Supuestos'!$F$16)</f>
        <v/>
      </c>
      <c r="Y380" s="109">
        <f>((('01_Supuestos'!H31*$I380)*'01_Supuestos'!$F$11*($H380-'01_Supuestos'!$F$9))-((('01_Supuestos'!H31*$I380)*'01_Supuestos'!$F$11*($H380-'01_Supuestos'!$F$9))*'01_Supuestos'!$F$12)-(('01_Supuestos'!H31*$I380)*'01_Supuestos'!$F$11*$K380)-(IF(('01_Supuestos'!H31*$I380)&gt;0,'01_Supuestos'!$F$15,0)))-((('01_Supuestos'!H31*$I380)*'01_Supuestos'!$F$11*($H380-'01_Supuestos'!$F$9))*'01_Supuestos'!$F$18)-($J380*'01_Supuestos'!H32)-(IF('01_Supuestos'!H30=MAX('01_Supuestos'!$C$30:$M$30),'01_Supuestos'!$F$19,0))-(MAX(0,(((('01_Supuestos'!H31*$I380)*'01_Supuestos'!$F$11*($H380-'01_Supuestos'!$F$9))-((('01_Supuestos'!H31*$I380)*'01_Supuestos'!$F$11*($H380-'01_Supuestos'!$F$9))*'01_Supuestos'!$F$12)-(('01_Supuestos'!H31*$I380)*'01_Supuestos'!$F$11*$K380)-(IF(('01_Supuestos'!H31*$I380)&gt;0,'01_Supuestos'!$F$15,0)))-($J380*'01_Supuestos'!H33)))*'01_Supuestos'!$F$16)</f>
        <v/>
      </c>
      <c r="Z380" s="109">
        <f>((('01_Supuestos'!I31*$I380)*'01_Supuestos'!$F$11*($H380-'01_Supuestos'!$F$9))-((('01_Supuestos'!I31*$I380)*'01_Supuestos'!$F$11*($H380-'01_Supuestos'!$F$9))*'01_Supuestos'!$F$12)-(('01_Supuestos'!I31*$I380)*'01_Supuestos'!$F$11*$K380)-(IF(('01_Supuestos'!I31*$I380)&gt;0,'01_Supuestos'!$F$15,0)))-((('01_Supuestos'!I31*$I380)*'01_Supuestos'!$F$11*($H380-'01_Supuestos'!$F$9))*'01_Supuestos'!$F$18)-($J380*'01_Supuestos'!I32)-(IF('01_Supuestos'!I30=MAX('01_Supuestos'!$C$30:$M$30),'01_Supuestos'!$F$19,0))-(MAX(0,(((('01_Supuestos'!I31*$I380)*'01_Supuestos'!$F$11*($H380-'01_Supuestos'!$F$9))-((('01_Supuestos'!I31*$I380)*'01_Supuestos'!$F$11*($H380-'01_Supuestos'!$F$9))*'01_Supuestos'!$F$12)-(('01_Supuestos'!I31*$I380)*'01_Supuestos'!$F$11*$K380)-(IF(('01_Supuestos'!I31*$I380)&gt;0,'01_Supuestos'!$F$15,0)))-($J380*'01_Supuestos'!I33)))*'01_Supuestos'!$F$16)</f>
        <v/>
      </c>
      <c r="AA380" s="109">
        <f>((('01_Supuestos'!J31*$I380)*'01_Supuestos'!$F$11*($H380-'01_Supuestos'!$F$9))-((('01_Supuestos'!J31*$I380)*'01_Supuestos'!$F$11*($H380-'01_Supuestos'!$F$9))*'01_Supuestos'!$F$12)-(('01_Supuestos'!J31*$I380)*'01_Supuestos'!$F$11*$K380)-(IF(('01_Supuestos'!J31*$I380)&gt;0,'01_Supuestos'!$F$15,0)))-((('01_Supuestos'!J31*$I380)*'01_Supuestos'!$F$11*($H380-'01_Supuestos'!$F$9))*'01_Supuestos'!$F$18)-($J380*'01_Supuestos'!J32)-(IF('01_Supuestos'!J30=MAX('01_Supuestos'!$C$30:$M$30),'01_Supuestos'!$F$19,0))-(MAX(0,(((('01_Supuestos'!J31*$I380)*'01_Supuestos'!$F$11*($H380-'01_Supuestos'!$F$9))-((('01_Supuestos'!J31*$I380)*'01_Supuestos'!$F$11*($H380-'01_Supuestos'!$F$9))*'01_Supuestos'!$F$12)-(('01_Supuestos'!J31*$I380)*'01_Supuestos'!$F$11*$K380)-(IF(('01_Supuestos'!J31*$I380)&gt;0,'01_Supuestos'!$F$15,0)))-($J380*'01_Supuestos'!J33)))*'01_Supuestos'!$F$16)</f>
        <v/>
      </c>
      <c r="AB380" s="109">
        <f>((('01_Supuestos'!K31*$I380)*'01_Supuestos'!$F$11*($H380-'01_Supuestos'!$F$9))-((('01_Supuestos'!K31*$I380)*'01_Supuestos'!$F$11*($H380-'01_Supuestos'!$F$9))*'01_Supuestos'!$F$12)-(('01_Supuestos'!K31*$I380)*'01_Supuestos'!$F$11*$K380)-(IF(('01_Supuestos'!K31*$I380)&gt;0,'01_Supuestos'!$F$15,0)))-((('01_Supuestos'!K31*$I380)*'01_Supuestos'!$F$11*($H380-'01_Supuestos'!$F$9))*'01_Supuestos'!$F$18)-($J380*'01_Supuestos'!K32)-(IF('01_Supuestos'!K30=MAX('01_Supuestos'!$C$30:$M$30),'01_Supuestos'!$F$19,0))-(MAX(0,(((('01_Supuestos'!K31*$I380)*'01_Supuestos'!$F$11*($H380-'01_Supuestos'!$F$9))-((('01_Supuestos'!K31*$I380)*'01_Supuestos'!$F$11*($H380-'01_Supuestos'!$F$9))*'01_Supuestos'!$F$12)-(('01_Supuestos'!K31*$I380)*'01_Supuestos'!$F$11*$K380)-(IF(('01_Supuestos'!K31*$I380)&gt;0,'01_Supuestos'!$F$15,0)))-($J380*'01_Supuestos'!K33)))*'01_Supuestos'!$F$16)</f>
        <v/>
      </c>
      <c r="AC380" s="109">
        <f>((('01_Supuestos'!L31*$I380)*'01_Supuestos'!$F$11*($H380-'01_Supuestos'!$F$9))-((('01_Supuestos'!L31*$I380)*'01_Supuestos'!$F$11*($H380-'01_Supuestos'!$F$9))*'01_Supuestos'!$F$12)-(('01_Supuestos'!L31*$I380)*'01_Supuestos'!$F$11*$K380)-(IF(('01_Supuestos'!L31*$I380)&gt;0,'01_Supuestos'!$F$15,0)))-((('01_Supuestos'!L31*$I380)*'01_Supuestos'!$F$11*($H380-'01_Supuestos'!$F$9))*'01_Supuestos'!$F$18)-($J380*'01_Supuestos'!L32)-(IF('01_Supuestos'!L30=MAX('01_Supuestos'!$C$30:$M$30),'01_Supuestos'!$F$19,0))-(MAX(0,(((('01_Supuestos'!L31*$I380)*'01_Supuestos'!$F$11*($H380-'01_Supuestos'!$F$9))-((('01_Supuestos'!L31*$I380)*'01_Supuestos'!$F$11*($H380-'01_Supuestos'!$F$9))*'01_Supuestos'!$F$12)-(('01_Supuestos'!L31*$I380)*'01_Supuestos'!$F$11*$K380)-(IF(('01_Supuestos'!L31*$I380)&gt;0,'01_Supuestos'!$F$15,0)))-($J380*'01_Supuestos'!L33)))*'01_Supuestos'!$F$16)</f>
        <v/>
      </c>
      <c r="AD380" s="109">
        <f>((('01_Supuestos'!M31*$I380)*'01_Supuestos'!$F$11*($H380-'01_Supuestos'!$F$9))-((('01_Supuestos'!M31*$I380)*'01_Supuestos'!$F$11*($H380-'01_Supuestos'!$F$9))*'01_Supuestos'!$F$12)-(('01_Supuestos'!M31*$I380)*'01_Supuestos'!$F$11*$K380)-(IF(('01_Supuestos'!M31*$I380)&gt;0,'01_Supuestos'!$F$15,0)))-((('01_Supuestos'!M31*$I380)*'01_Supuestos'!$F$11*($H380-'01_Supuestos'!$F$9))*'01_Supuestos'!$F$18)-($J380*'01_Supuestos'!M32)-(IF('01_Supuestos'!M30=MAX('01_Supuestos'!$C$30:$M$30),'01_Supuestos'!$F$19,0))-(MAX(0,(((('01_Supuestos'!M31*$I380)*'01_Supuestos'!$F$11*($H380-'01_Supuestos'!$F$9))-((('01_Supuestos'!M31*$I380)*'01_Supuestos'!$F$11*($H380-'01_Supuestos'!$F$9))*'01_Supuestos'!$F$12)-(('01_Supuestos'!M31*$I380)*'01_Supuestos'!$F$11*$K380)-(IF(('01_Supuestos'!M31*$I380)&gt;0,'01_Supuestos'!$F$15,0)))-($J380*'01_Supuestos'!M33)))*'01_Supuestos'!$F$16)</f>
        <v/>
      </c>
      <c r="AE380" s="109">
        <f>0</f>
        <v/>
      </c>
      <c r="AF380" s="109">
        <f>IF(S380&gt;R380,"Appraisal+Decision",IF(S380&lt;R380,"Develop Now","Indiferente"))</f>
        <v/>
      </c>
    </row>
    <row r="381">
      <c r="A381" t="n">
        <v>351</v>
      </c>
      <c r="B381" s="53">
        <f>RAND()</f>
        <v/>
      </c>
      <c r="C381" s="53">
        <f>RAND()</f>
        <v/>
      </c>
      <c r="D381" s="53">
        <f>RAND()</f>
        <v/>
      </c>
      <c r="E381" s="53">
        <f>RAND()</f>
        <v/>
      </c>
      <c r="F381" s="53">
        <f>RAND()</f>
        <v/>
      </c>
      <c r="G381" s="53">
        <f>RAND()</f>
        <v/>
      </c>
      <c r="H381" s="109">
        <f>IF(B381&lt;($B$11-$B$10)/($B$12-$B$10), $B$10+SQRT(B381*($B$11-$B$10)*($B$12-$B$10)), $B$12-SQRT((1-B381)*($B$12-$B$11)*($B$12-$B$10)))</f>
        <v/>
      </c>
      <c r="I381" s="53">
        <f>MAX(0.1,NORMINV(C381,$B$13,$B$14))</f>
        <v/>
      </c>
      <c r="J381" s="109">
        <f>'01_Supuestos'!$F$13*MAX(0.65,NORMINV(D381,1,$B$15))</f>
        <v/>
      </c>
      <c r="K381" s="109">
        <f>'01_Supuestos'!$F$14*MAX(0.6,NORMINV(E381,1,$B$16))</f>
        <v/>
      </c>
      <c r="L381" s="109">
        <f>--(F381&lt;=$B$5)</f>
        <v/>
      </c>
      <c r="M381" s="109">
        <f>IF(L381=1, IF(G381&lt;=$B$6, "+", "-"), IF(G381&lt;=(1-$B$7), "+", "-"))</f>
        <v/>
      </c>
      <c r="N381" s="110">
        <f>IF(M381="+",'05_Bayes_Arbol'!$B$16,'05_Bayes_Arbol'!$B$17)</f>
        <v/>
      </c>
      <c r="O381" s="109">
        <f>SUMPRODUCT(T381:AD381,'01_Supuestos'!$C$34:$M$34)</f>
        <v/>
      </c>
      <c r="P381" s="109">
        <f>N381*O381 + (1-N381)*$B$9</f>
        <v/>
      </c>
      <c r="Q381" s="109">
        <f>--(P381&gt;0)</f>
        <v/>
      </c>
      <c r="R381" s="109">
        <f>IF(L381=1,O381,$B$9)</f>
        <v/>
      </c>
      <c r="S381" s="109">
        <f>-$B$8 + IF(Q381=1, IF(L381=1,O381,$B$9), 0)</f>
        <v/>
      </c>
      <c r="T381" s="109">
        <f>((('01_Supuestos'!C31*$I381)*'01_Supuestos'!$F$11*($H381-'01_Supuestos'!$F$9))-((('01_Supuestos'!C31*$I381)*'01_Supuestos'!$F$11*($H381-'01_Supuestos'!$F$9))*'01_Supuestos'!$F$12)-(('01_Supuestos'!C31*$I381)*'01_Supuestos'!$F$11*$K381)-(IF(('01_Supuestos'!C31*$I381)&gt;0,'01_Supuestos'!$F$15,0)))-((('01_Supuestos'!C31*$I381)*'01_Supuestos'!$F$11*($H381-'01_Supuestos'!$F$9))*'01_Supuestos'!$F$18)-($J381*'01_Supuestos'!C32)-(IF('01_Supuestos'!C30=MAX('01_Supuestos'!$C$30:$M$30),'01_Supuestos'!$F$19,0))-(MAX(0,(((('01_Supuestos'!C31*$I381)*'01_Supuestos'!$F$11*($H381-'01_Supuestos'!$F$9))-((('01_Supuestos'!C31*$I381)*'01_Supuestos'!$F$11*($H381-'01_Supuestos'!$F$9))*'01_Supuestos'!$F$12)-(('01_Supuestos'!C31*$I381)*'01_Supuestos'!$F$11*$K381)-(IF(('01_Supuestos'!C31*$I381)&gt;0,'01_Supuestos'!$F$15,0)))-($J381*'01_Supuestos'!C33)))*'01_Supuestos'!$F$16)</f>
        <v/>
      </c>
      <c r="U381" s="109">
        <f>((('01_Supuestos'!D31*$I381)*'01_Supuestos'!$F$11*($H381-'01_Supuestos'!$F$9))-((('01_Supuestos'!D31*$I381)*'01_Supuestos'!$F$11*($H381-'01_Supuestos'!$F$9))*'01_Supuestos'!$F$12)-(('01_Supuestos'!D31*$I381)*'01_Supuestos'!$F$11*$K381)-(IF(('01_Supuestos'!D31*$I381)&gt;0,'01_Supuestos'!$F$15,0)))-((('01_Supuestos'!D31*$I381)*'01_Supuestos'!$F$11*($H381-'01_Supuestos'!$F$9))*'01_Supuestos'!$F$18)-($J381*'01_Supuestos'!D32)-(IF('01_Supuestos'!D30=MAX('01_Supuestos'!$C$30:$M$30),'01_Supuestos'!$F$19,0))-(MAX(0,(((('01_Supuestos'!D31*$I381)*'01_Supuestos'!$F$11*($H381-'01_Supuestos'!$F$9))-((('01_Supuestos'!D31*$I381)*'01_Supuestos'!$F$11*($H381-'01_Supuestos'!$F$9))*'01_Supuestos'!$F$12)-(('01_Supuestos'!D31*$I381)*'01_Supuestos'!$F$11*$K381)-(IF(('01_Supuestos'!D31*$I381)&gt;0,'01_Supuestos'!$F$15,0)))-($J381*'01_Supuestos'!D33)))*'01_Supuestos'!$F$16)</f>
        <v/>
      </c>
      <c r="V381" s="109">
        <f>((('01_Supuestos'!E31*$I381)*'01_Supuestos'!$F$11*($H381-'01_Supuestos'!$F$9))-((('01_Supuestos'!E31*$I381)*'01_Supuestos'!$F$11*($H381-'01_Supuestos'!$F$9))*'01_Supuestos'!$F$12)-(('01_Supuestos'!E31*$I381)*'01_Supuestos'!$F$11*$K381)-(IF(('01_Supuestos'!E31*$I381)&gt;0,'01_Supuestos'!$F$15,0)))-((('01_Supuestos'!E31*$I381)*'01_Supuestos'!$F$11*($H381-'01_Supuestos'!$F$9))*'01_Supuestos'!$F$18)-($J381*'01_Supuestos'!E32)-(IF('01_Supuestos'!E30=MAX('01_Supuestos'!$C$30:$M$30),'01_Supuestos'!$F$19,0))-(MAX(0,(((('01_Supuestos'!E31*$I381)*'01_Supuestos'!$F$11*($H381-'01_Supuestos'!$F$9))-((('01_Supuestos'!E31*$I381)*'01_Supuestos'!$F$11*($H381-'01_Supuestos'!$F$9))*'01_Supuestos'!$F$12)-(('01_Supuestos'!E31*$I381)*'01_Supuestos'!$F$11*$K381)-(IF(('01_Supuestos'!E31*$I381)&gt;0,'01_Supuestos'!$F$15,0)))-($J381*'01_Supuestos'!E33)))*'01_Supuestos'!$F$16)</f>
        <v/>
      </c>
      <c r="W381" s="109">
        <f>((('01_Supuestos'!F31*$I381)*'01_Supuestos'!$F$11*($H381-'01_Supuestos'!$F$9))-((('01_Supuestos'!F31*$I381)*'01_Supuestos'!$F$11*($H381-'01_Supuestos'!$F$9))*'01_Supuestos'!$F$12)-(('01_Supuestos'!F31*$I381)*'01_Supuestos'!$F$11*$K381)-(IF(('01_Supuestos'!F31*$I381)&gt;0,'01_Supuestos'!$F$15,0)))-((('01_Supuestos'!F31*$I381)*'01_Supuestos'!$F$11*($H381-'01_Supuestos'!$F$9))*'01_Supuestos'!$F$18)-($J381*'01_Supuestos'!F32)-(IF('01_Supuestos'!F30=MAX('01_Supuestos'!$C$30:$M$30),'01_Supuestos'!$F$19,0))-(MAX(0,(((('01_Supuestos'!F31*$I381)*'01_Supuestos'!$F$11*($H381-'01_Supuestos'!$F$9))-((('01_Supuestos'!F31*$I381)*'01_Supuestos'!$F$11*($H381-'01_Supuestos'!$F$9))*'01_Supuestos'!$F$12)-(('01_Supuestos'!F31*$I381)*'01_Supuestos'!$F$11*$K381)-(IF(('01_Supuestos'!F31*$I381)&gt;0,'01_Supuestos'!$F$15,0)))-($J381*'01_Supuestos'!F33)))*'01_Supuestos'!$F$16)</f>
        <v/>
      </c>
      <c r="X381" s="109">
        <f>((('01_Supuestos'!G31*$I381)*'01_Supuestos'!$F$11*($H381-'01_Supuestos'!$F$9))-((('01_Supuestos'!G31*$I381)*'01_Supuestos'!$F$11*($H381-'01_Supuestos'!$F$9))*'01_Supuestos'!$F$12)-(('01_Supuestos'!G31*$I381)*'01_Supuestos'!$F$11*$K381)-(IF(('01_Supuestos'!G31*$I381)&gt;0,'01_Supuestos'!$F$15,0)))-((('01_Supuestos'!G31*$I381)*'01_Supuestos'!$F$11*($H381-'01_Supuestos'!$F$9))*'01_Supuestos'!$F$18)-($J381*'01_Supuestos'!G32)-(IF('01_Supuestos'!G30=MAX('01_Supuestos'!$C$30:$M$30),'01_Supuestos'!$F$19,0))-(MAX(0,(((('01_Supuestos'!G31*$I381)*'01_Supuestos'!$F$11*($H381-'01_Supuestos'!$F$9))-((('01_Supuestos'!G31*$I381)*'01_Supuestos'!$F$11*($H381-'01_Supuestos'!$F$9))*'01_Supuestos'!$F$12)-(('01_Supuestos'!G31*$I381)*'01_Supuestos'!$F$11*$K381)-(IF(('01_Supuestos'!G31*$I381)&gt;0,'01_Supuestos'!$F$15,0)))-($J381*'01_Supuestos'!G33)))*'01_Supuestos'!$F$16)</f>
        <v/>
      </c>
      <c r="Y381" s="109">
        <f>((('01_Supuestos'!H31*$I381)*'01_Supuestos'!$F$11*($H381-'01_Supuestos'!$F$9))-((('01_Supuestos'!H31*$I381)*'01_Supuestos'!$F$11*($H381-'01_Supuestos'!$F$9))*'01_Supuestos'!$F$12)-(('01_Supuestos'!H31*$I381)*'01_Supuestos'!$F$11*$K381)-(IF(('01_Supuestos'!H31*$I381)&gt;0,'01_Supuestos'!$F$15,0)))-((('01_Supuestos'!H31*$I381)*'01_Supuestos'!$F$11*($H381-'01_Supuestos'!$F$9))*'01_Supuestos'!$F$18)-($J381*'01_Supuestos'!H32)-(IF('01_Supuestos'!H30=MAX('01_Supuestos'!$C$30:$M$30),'01_Supuestos'!$F$19,0))-(MAX(0,(((('01_Supuestos'!H31*$I381)*'01_Supuestos'!$F$11*($H381-'01_Supuestos'!$F$9))-((('01_Supuestos'!H31*$I381)*'01_Supuestos'!$F$11*($H381-'01_Supuestos'!$F$9))*'01_Supuestos'!$F$12)-(('01_Supuestos'!H31*$I381)*'01_Supuestos'!$F$11*$K381)-(IF(('01_Supuestos'!H31*$I381)&gt;0,'01_Supuestos'!$F$15,0)))-($J381*'01_Supuestos'!H33)))*'01_Supuestos'!$F$16)</f>
        <v/>
      </c>
      <c r="Z381" s="109">
        <f>((('01_Supuestos'!I31*$I381)*'01_Supuestos'!$F$11*($H381-'01_Supuestos'!$F$9))-((('01_Supuestos'!I31*$I381)*'01_Supuestos'!$F$11*($H381-'01_Supuestos'!$F$9))*'01_Supuestos'!$F$12)-(('01_Supuestos'!I31*$I381)*'01_Supuestos'!$F$11*$K381)-(IF(('01_Supuestos'!I31*$I381)&gt;0,'01_Supuestos'!$F$15,0)))-((('01_Supuestos'!I31*$I381)*'01_Supuestos'!$F$11*($H381-'01_Supuestos'!$F$9))*'01_Supuestos'!$F$18)-($J381*'01_Supuestos'!I32)-(IF('01_Supuestos'!I30=MAX('01_Supuestos'!$C$30:$M$30),'01_Supuestos'!$F$19,0))-(MAX(0,(((('01_Supuestos'!I31*$I381)*'01_Supuestos'!$F$11*($H381-'01_Supuestos'!$F$9))-((('01_Supuestos'!I31*$I381)*'01_Supuestos'!$F$11*($H381-'01_Supuestos'!$F$9))*'01_Supuestos'!$F$12)-(('01_Supuestos'!I31*$I381)*'01_Supuestos'!$F$11*$K381)-(IF(('01_Supuestos'!I31*$I381)&gt;0,'01_Supuestos'!$F$15,0)))-($J381*'01_Supuestos'!I33)))*'01_Supuestos'!$F$16)</f>
        <v/>
      </c>
      <c r="AA381" s="109">
        <f>((('01_Supuestos'!J31*$I381)*'01_Supuestos'!$F$11*($H381-'01_Supuestos'!$F$9))-((('01_Supuestos'!J31*$I381)*'01_Supuestos'!$F$11*($H381-'01_Supuestos'!$F$9))*'01_Supuestos'!$F$12)-(('01_Supuestos'!J31*$I381)*'01_Supuestos'!$F$11*$K381)-(IF(('01_Supuestos'!J31*$I381)&gt;0,'01_Supuestos'!$F$15,0)))-((('01_Supuestos'!J31*$I381)*'01_Supuestos'!$F$11*($H381-'01_Supuestos'!$F$9))*'01_Supuestos'!$F$18)-($J381*'01_Supuestos'!J32)-(IF('01_Supuestos'!J30=MAX('01_Supuestos'!$C$30:$M$30),'01_Supuestos'!$F$19,0))-(MAX(0,(((('01_Supuestos'!J31*$I381)*'01_Supuestos'!$F$11*($H381-'01_Supuestos'!$F$9))-((('01_Supuestos'!J31*$I381)*'01_Supuestos'!$F$11*($H381-'01_Supuestos'!$F$9))*'01_Supuestos'!$F$12)-(('01_Supuestos'!J31*$I381)*'01_Supuestos'!$F$11*$K381)-(IF(('01_Supuestos'!J31*$I381)&gt;0,'01_Supuestos'!$F$15,0)))-($J381*'01_Supuestos'!J33)))*'01_Supuestos'!$F$16)</f>
        <v/>
      </c>
      <c r="AB381" s="109">
        <f>((('01_Supuestos'!K31*$I381)*'01_Supuestos'!$F$11*($H381-'01_Supuestos'!$F$9))-((('01_Supuestos'!K31*$I381)*'01_Supuestos'!$F$11*($H381-'01_Supuestos'!$F$9))*'01_Supuestos'!$F$12)-(('01_Supuestos'!K31*$I381)*'01_Supuestos'!$F$11*$K381)-(IF(('01_Supuestos'!K31*$I381)&gt;0,'01_Supuestos'!$F$15,0)))-((('01_Supuestos'!K31*$I381)*'01_Supuestos'!$F$11*($H381-'01_Supuestos'!$F$9))*'01_Supuestos'!$F$18)-($J381*'01_Supuestos'!K32)-(IF('01_Supuestos'!K30=MAX('01_Supuestos'!$C$30:$M$30),'01_Supuestos'!$F$19,0))-(MAX(0,(((('01_Supuestos'!K31*$I381)*'01_Supuestos'!$F$11*($H381-'01_Supuestos'!$F$9))-((('01_Supuestos'!K31*$I381)*'01_Supuestos'!$F$11*($H381-'01_Supuestos'!$F$9))*'01_Supuestos'!$F$12)-(('01_Supuestos'!K31*$I381)*'01_Supuestos'!$F$11*$K381)-(IF(('01_Supuestos'!K31*$I381)&gt;0,'01_Supuestos'!$F$15,0)))-($J381*'01_Supuestos'!K33)))*'01_Supuestos'!$F$16)</f>
        <v/>
      </c>
      <c r="AC381" s="109">
        <f>((('01_Supuestos'!L31*$I381)*'01_Supuestos'!$F$11*($H381-'01_Supuestos'!$F$9))-((('01_Supuestos'!L31*$I381)*'01_Supuestos'!$F$11*($H381-'01_Supuestos'!$F$9))*'01_Supuestos'!$F$12)-(('01_Supuestos'!L31*$I381)*'01_Supuestos'!$F$11*$K381)-(IF(('01_Supuestos'!L31*$I381)&gt;0,'01_Supuestos'!$F$15,0)))-((('01_Supuestos'!L31*$I381)*'01_Supuestos'!$F$11*($H381-'01_Supuestos'!$F$9))*'01_Supuestos'!$F$18)-($J381*'01_Supuestos'!L32)-(IF('01_Supuestos'!L30=MAX('01_Supuestos'!$C$30:$M$30),'01_Supuestos'!$F$19,0))-(MAX(0,(((('01_Supuestos'!L31*$I381)*'01_Supuestos'!$F$11*($H381-'01_Supuestos'!$F$9))-((('01_Supuestos'!L31*$I381)*'01_Supuestos'!$F$11*($H381-'01_Supuestos'!$F$9))*'01_Supuestos'!$F$12)-(('01_Supuestos'!L31*$I381)*'01_Supuestos'!$F$11*$K381)-(IF(('01_Supuestos'!L31*$I381)&gt;0,'01_Supuestos'!$F$15,0)))-($J381*'01_Supuestos'!L33)))*'01_Supuestos'!$F$16)</f>
        <v/>
      </c>
      <c r="AD381" s="109">
        <f>((('01_Supuestos'!M31*$I381)*'01_Supuestos'!$F$11*($H381-'01_Supuestos'!$F$9))-((('01_Supuestos'!M31*$I381)*'01_Supuestos'!$F$11*($H381-'01_Supuestos'!$F$9))*'01_Supuestos'!$F$12)-(('01_Supuestos'!M31*$I381)*'01_Supuestos'!$F$11*$K381)-(IF(('01_Supuestos'!M31*$I381)&gt;0,'01_Supuestos'!$F$15,0)))-((('01_Supuestos'!M31*$I381)*'01_Supuestos'!$F$11*($H381-'01_Supuestos'!$F$9))*'01_Supuestos'!$F$18)-($J381*'01_Supuestos'!M32)-(IF('01_Supuestos'!M30=MAX('01_Supuestos'!$C$30:$M$30),'01_Supuestos'!$F$19,0))-(MAX(0,(((('01_Supuestos'!M31*$I381)*'01_Supuestos'!$F$11*($H381-'01_Supuestos'!$F$9))-((('01_Supuestos'!M31*$I381)*'01_Supuestos'!$F$11*($H381-'01_Supuestos'!$F$9))*'01_Supuestos'!$F$12)-(('01_Supuestos'!M31*$I381)*'01_Supuestos'!$F$11*$K381)-(IF(('01_Supuestos'!M31*$I381)&gt;0,'01_Supuestos'!$F$15,0)))-($J381*'01_Supuestos'!M33)))*'01_Supuestos'!$F$16)</f>
        <v/>
      </c>
      <c r="AE381" s="109">
        <f>0</f>
        <v/>
      </c>
      <c r="AF381" s="109">
        <f>IF(S381&gt;R381,"Appraisal+Decision",IF(S381&lt;R381,"Develop Now","Indiferente"))</f>
        <v/>
      </c>
    </row>
    <row r="382">
      <c r="A382" t="n">
        <v>352</v>
      </c>
      <c r="B382" s="53">
        <f>RAND()</f>
        <v/>
      </c>
      <c r="C382" s="53">
        <f>RAND()</f>
        <v/>
      </c>
      <c r="D382" s="53">
        <f>RAND()</f>
        <v/>
      </c>
      <c r="E382" s="53">
        <f>RAND()</f>
        <v/>
      </c>
      <c r="F382" s="53">
        <f>RAND()</f>
        <v/>
      </c>
      <c r="G382" s="53">
        <f>RAND()</f>
        <v/>
      </c>
      <c r="H382" s="109">
        <f>IF(B382&lt;($B$11-$B$10)/($B$12-$B$10), $B$10+SQRT(B382*($B$11-$B$10)*($B$12-$B$10)), $B$12-SQRT((1-B382)*($B$12-$B$11)*($B$12-$B$10)))</f>
        <v/>
      </c>
      <c r="I382" s="53">
        <f>MAX(0.1,NORMINV(C382,$B$13,$B$14))</f>
        <v/>
      </c>
      <c r="J382" s="109">
        <f>'01_Supuestos'!$F$13*MAX(0.65,NORMINV(D382,1,$B$15))</f>
        <v/>
      </c>
      <c r="K382" s="109">
        <f>'01_Supuestos'!$F$14*MAX(0.6,NORMINV(E382,1,$B$16))</f>
        <v/>
      </c>
      <c r="L382" s="109">
        <f>--(F382&lt;=$B$5)</f>
        <v/>
      </c>
      <c r="M382" s="109">
        <f>IF(L382=1, IF(G382&lt;=$B$6, "+", "-"), IF(G382&lt;=(1-$B$7), "+", "-"))</f>
        <v/>
      </c>
      <c r="N382" s="110">
        <f>IF(M382="+",'05_Bayes_Arbol'!$B$16,'05_Bayes_Arbol'!$B$17)</f>
        <v/>
      </c>
      <c r="O382" s="109">
        <f>SUMPRODUCT(T382:AD382,'01_Supuestos'!$C$34:$M$34)</f>
        <v/>
      </c>
      <c r="P382" s="109">
        <f>N382*O382 + (1-N382)*$B$9</f>
        <v/>
      </c>
      <c r="Q382" s="109">
        <f>--(P382&gt;0)</f>
        <v/>
      </c>
      <c r="R382" s="109">
        <f>IF(L382=1,O382,$B$9)</f>
        <v/>
      </c>
      <c r="S382" s="109">
        <f>-$B$8 + IF(Q382=1, IF(L382=1,O382,$B$9), 0)</f>
        <v/>
      </c>
      <c r="T382" s="109">
        <f>((('01_Supuestos'!C31*$I382)*'01_Supuestos'!$F$11*($H382-'01_Supuestos'!$F$9))-((('01_Supuestos'!C31*$I382)*'01_Supuestos'!$F$11*($H382-'01_Supuestos'!$F$9))*'01_Supuestos'!$F$12)-(('01_Supuestos'!C31*$I382)*'01_Supuestos'!$F$11*$K382)-(IF(('01_Supuestos'!C31*$I382)&gt;0,'01_Supuestos'!$F$15,0)))-((('01_Supuestos'!C31*$I382)*'01_Supuestos'!$F$11*($H382-'01_Supuestos'!$F$9))*'01_Supuestos'!$F$18)-($J382*'01_Supuestos'!C32)-(IF('01_Supuestos'!C30=MAX('01_Supuestos'!$C$30:$M$30),'01_Supuestos'!$F$19,0))-(MAX(0,(((('01_Supuestos'!C31*$I382)*'01_Supuestos'!$F$11*($H382-'01_Supuestos'!$F$9))-((('01_Supuestos'!C31*$I382)*'01_Supuestos'!$F$11*($H382-'01_Supuestos'!$F$9))*'01_Supuestos'!$F$12)-(('01_Supuestos'!C31*$I382)*'01_Supuestos'!$F$11*$K382)-(IF(('01_Supuestos'!C31*$I382)&gt;0,'01_Supuestos'!$F$15,0)))-($J382*'01_Supuestos'!C33)))*'01_Supuestos'!$F$16)</f>
        <v/>
      </c>
      <c r="U382" s="109">
        <f>((('01_Supuestos'!D31*$I382)*'01_Supuestos'!$F$11*($H382-'01_Supuestos'!$F$9))-((('01_Supuestos'!D31*$I382)*'01_Supuestos'!$F$11*($H382-'01_Supuestos'!$F$9))*'01_Supuestos'!$F$12)-(('01_Supuestos'!D31*$I382)*'01_Supuestos'!$F$11*$K382)-(IF(('01_Supuestos'!D31*$I382)&gt;0,'01_Supuestos'!$F$15,0)))-((('01_Supuestos'!D31*$I382)*'01_Supuestos'!$F$11*($H382-'01_Supuestos'!$F$9))*'01_Supuestos'!$F$18)-($J382*'01_Supuestos'!D32)-(IF('01_Supuestos'!D30=MAX('01_Supuestos'!$C$30:$M$30),'01_Supuestos'!$F$19,0))-(MAX(0,(((('01_Supuestos'!D31*$I382)*'01_Supuestos'!$F$11*($H382-'01_Supuestos'!$F$9))-((('01_Supuestos'!D31*$I382)*'01_Supuestos'!$F$11*($H382-'01_Supuestos'!$F$9))*'01_Supuestos'!$F$12)-(('01_Supuestos'!D31*$I382)*'01_Supuestos'!$F$11*$K382)-(IF(('01_Supuestos'!D31*$I382)&gt;0,'01_Supuestos'!$F$15,0)))-($J382*'01_Supuestos'!D33)))*'01_Supuestos'!$F$16)</f>
        <v/>
      </c>
      <c r="V382" s="109">
        <f>((('01_Supuestos'!E31*$I382)*'01_Supuestos'!$F$11*($H382-'01_Supuestos'!$F$9))-((('01_Supuestos'!E31*$I382)*'01_Supuestos'!$F$11*($H382-'01_Supuestos'!$F$9))*'01_Supuestos'!$F$12)-(('01_Supuestos'!E31*$I382)*'01_Supuestos'!$F$11*$K382)-(IF(('01_Supuestos'!E31*$I382)&gt;0,'01_Supuestos'!$F$15,0)))-((('01_Supuestos'!E31*$I382)*'01_Supuestos'!$F$11*($H382-'01_Supuestos'!$F$9))*'01_Supuestos'!$F$18)-($J382*'01_Supuestos'!E32)-(IF('01_Supuestos'!E30=MAX('01_Supuestos'!$C$30:$M$30),'01_Supuestos'!$F$19,0))-(MAX(0,(((('01_Supuestos'!E31*$I382)*'01_Supuestos'!$F$11*($H382-'01_Supuestos'!$F$9))-((('01_Supuestos'!E31*$I382)*'01_Supuestos'!$F$11*($H382-'01_Supuestos'!$F$9))*'01_Supuestos'!$F$12)-(('01_Supuestos'!E31*$I382)*'01_Supuestos'!$F$11*$K382)-(IF(('01_Supuestos'!E31*$I382)&gt;0,'01_Supuestos'!$F$15,0)))-($J382*'01_Supuestos'!E33)))*'01_Supuestos'!$F$16)</f>
        <v/>
      </c>
      <c r="W382" s="109">
        <f>((('01_Supuestos'!F31*$I382)*'01_Supuestos'!$F$11*($H382-'01_Supuestos'!$F$9))-((('01_Supuestos'!F31*$I382)*'01_Supuestos'!$F$11*($H382-'01_Supuestos'!$F$9))*'01_Supuestos'!$F$12)-(('01_Supuestos'!F31*$I382)*'01_Supuestos'!$F$11*$K382)-(IF(('01_Supuestos'!F31*$I382)&gt;0,'01_Supuestos'!$F$15,0)))-((('01_Supuestos'!F31*$I382)*'01_Supuestos'!$F$11*($H382-'01_Supuestos'!$F$9))*'01_Supuestos'!$F$18)-($J382*'01_Supuestos'!F32)-(IF('01_Supuestos'!F30=MAX('01_Supuestos'!$C$30:$M$30),'01_Supuestos'!$F$19,0))-(MAX(0,(((('01_Supuestos'!F31*$I382)*'01_Supuestos'!$F$11*($H382-'01_Supuestos'!$F$9))-((('01_Supuestos'!F31*$I382)*'01_Supuestos'!$F$11*($H382-'01_Supuestos'!$F$9))*'01_Supuestos'!$F$12)-(('01_Supuestos'!F31*$I382)*'01_Supuestos'!$F$11*$K382)-(IF(('01_Supuestos'!F31*$I382)&gt;0,'01_Supuestos'!$F$15,0)))-($J382*'01_Supuestos'!F33)))*'01_Supuestos'!$F$16)</f>
        <v/>
      </c>
      <c r="X382" s="109">
        <f>((('01_Supuestos'!G31*$I382)*'01_Supuestos'!$F$11*($H382-'01_Supuestos'!$F$9))-((('01_Supuestos'!G31*$I382)*'01_Supuestos'!$F$11*($H382-'01_Supuestos'!$F$9))*'01_Supuestos'!$F$12)-(('01_Supuestos'!G31*$I382)*'01_Supuestos'!$F$11*$K382)-(IF(('01_Supuestos'!G31*$I382)&gt;0,'01_Supuestos'!$F$15,0)))-((('01_Supuestos'!G31*$I382)*'01_Supuestos'!$F$11*($H382-'01_Supuestos'!$F$9))*'01_Supuestos'!$F$18)-($J382*'01_Supuestos'!G32)-(IF('01_Supuestos'!G30=MAX('01_Supuestos'!$C$30:$M$30),'01_Supuestos'!$F$19,0))-(MAX(0,(((('01_Supuestos'!G31*$I382)*'01_Supuestos'!$F$11*($H382-'01_Supuestos'!$F$9))-((('01_Supuestos'!G31*$I382)*'01_Supuestos'!$F$11*($H382-'01_Supuestos'!$F$9))*'01_Supuestos'!$F$12)-(('01_Supuestos'!G31*$I382)*'01_Supuestos'!$F$11*$K382)-(IF(('01_Supuestos'!G31*$I382)&gt;0,'01_Supuestos'!$F$15,0)))-($J382*'01_Supuestos'!G33)))*'01_Supuestos'!$F$16)</f>
        <v/>
      </c>
      <c r="Y382" s="109">
        <f>((('01_Supuestos'!H31*$I382)*'01_Supuestos'!$F$11*($H382-'01_Supuestos'!$F$9))-((('01_Supuestos'!H31*$I382)*'01_Supuestos'!$F$11*($H382-'01_Supuestos'!$F$9))*'01_Supuestos'!$F$12)-(('01_Supuestos'!H31*$I382)*'01_Supuestos'!$F$11*$K382)-(IF(('01_Supuestos'!H31*$I382)&gt;0,'01_Supuestos'!$F$15,0)))-((('01_Supuestos'!H31*$I382)*'01_Supuestos'!$F$11*($H382-'01_Supuestos'!$F$9))*'01_Supuestos'!$F$18)-($J382*'01_Supuestos'!H32)-(IF('01_Supuestos'!H30=MAX('01_Supuestos'!$C$30:$M$30),'01_Supuestos'!$F$19,0))-(MAX(0,(((('01_Supuestos'!H31*$I382)*'01_Supuestos'!$F$11*($H382-'01_Supuestos'!$F$9))-((('01_Supuestos'!H31*$I382)*'01_Supuestos'!$F$11*($H382-'01_Supuestos'!$F$9))*'01_Supuestos'!$F$12)-(('01_Supuestos'!H31*$I382)*'01_Supuestos'!$F$11*$K382)-(IF(('01_Supuestos'!H31*$I382)&gt;0,'01_Supuestos'!$F$15,0)))-($J382*'01_Supuestos'!H33)))*'01_Supuestos'!$F$16)</f>
        <v/>
      </c>
      <c r="Z382" s="109">
        <f>((('01_Supuestos'!I31*$I382)*'01_Supuestos'!$F$11*($H382-'01_Supuestos'!$F$9))-((('01_Supuestos'!I31*$I382)*'01_Supuestos'!$F$11*($H382-'01_Supuestos'!$F$9))*'01_Supuestos'!$F$12)-(('01_Supuestos'!I31*$I382)*'01_Supuestos'!$F$11*$K382)-(IF(('01_Supuestos'!I31*$I382)&gt;0,'01_Supuestos'!$F$15,0)))-((('01_Supuestos'!I31*$I382)*'01_Supuestos'!$F$11*($H382-'01_Supuestos'!$F$9))*'01_Supuestos'!$F$18)-($J382*'01_Supuestos'!I32)-(IF('01_Supuestos'!I30=MAX('01_Supuestos'!$C$30:$M$30),'01_Supuestos'!$F$19,0))-(MAX(0,(((('01_Supuestos'!I31*$I382)*'01_Supuestos'!$F$11*($H382-'01_Supuestos'!$F$9))-((('01_Supuestos'!I31*$I382)*'01_Supuestos'!$F$11*($H382-'01_Supuestos'!$F$9))*'01_Supuestos'!$F$12)-(('01_Supuestos'!I31*$I382)*'01_Supuestos'!$F$11*$K382)-(IF(('01_Supuestos'!I31*$I382)&gt;0,'01_Supuestos'!$F$15,0)))-($J382*'01_Supuestos'!I33)))*'01_Supuestos'!$F$16)</f>
        <v/>
      </c>
      <c r="AA382" s="109">
        <f>((('01_Supuestos'!J31*$I382)*'01_Supuestos'!$F$11*($H382-'01_Supuestos'!$F$9))-((('01_Supuestos'!J31*$I382)*'01_Supuestos'!$F$11*($H382-'01_Supuestos'!$F$9))*'01_Supuestos'!$F$12)-(('01_Supuestos'!J31*$I382)*'01_Supuestos'!$F$11*$K382)-(IF(('01_Supuestos'!J31*$I382)&gt;0,'01_Supuestos'!$F$15,0)))-((('01_Supuestos'!J31*$I382)*'01_Supuestos'!$F$11*($H382-'01_Supuestos'!$F$9))*'01_Supuestos'!$F$18)-($J382*'01_Supuestos'!J32)-(IF('01_Supuestos'!J30=MAX('01_Supuestos'!$C$30:$M$30),'01_Supuestos'!$F$19,0))-(MAX(0,(((('01_Supuestos'!J31*$I382)*'01_Supuestos'!$F$11*($H382-'01_Supuestos'!$F$9))-((('01_Supuestos'!J31*$I382)*'01_Supuestos'!$F$11*($H382-'01_Supuestos'!$F$9))*'01_Supuestos'!$F$12)-(('01_Supuestos'!J31*$I382)*'01_Supuestos'!$F$11*$K382)-(IF(('01_Supuestos'!J31*$I382)&gt;0,'01_Supuestos'!$F$15,0)))-($J382*'01_Supuestos'!J33)))*'01_Supuestos'!$F$16)</f>
        <v/>
      </c>
      <c r="AB382" s="109">
        <f>((('01_Supuestos'!K31*$I382)*'01_Supuestos'!$F$11*($H382-'01_Supuestos'!$F$9))-((('01_Supuestos'!K31*$I382)*'01_Supuestos'!$F$11*($H382-'01_Supuestos'!$F$9))*'01_Supuestos'!$F$12)-(('01_Supuestos'!K31*$I382)*'01_Supuestos'!$F$11*$K382)-(IF(('01_Supuestos'!K31*$I382)&gt;0,'01_Supuestos'!$F$15,0)))-((('01_Supuestos'!K31*$I382)*'01_Supuestos'!$F$11*($H382-'01_Supuestos'!$F$9))*'01_Supuestos'!$F$18)-($J382*'01_Supuestos'!K32)-(IF('01_Supuestos'!K30=MAX('01_Supuestos'!$C$30:$M$30),'01_Supuestos'!$F$19,0))-(MAX(0,(((('01_Supuestos'!K31*$I382)*'01_Supuestos'!$F$11*($H382-'01_Supuestos'!$F$9))-((('01_Supuestos'!K31*$I382)*'01_Supuestos'!$F$11*($H382-'01_Supuestos'!$F$9))*'01_Supuestos'!$F$12)-(('01_Supuestos'!K31*$I382)*'01_Supuestos'!$F$11*$K382)-(IF(('01_Supuestos'!K31*$I382)&gt;0,'01_Supuestos'!$F$15,0)))-($J382*'01_Supuestos'!K33)))*'01_Supuestos'!$F$16)</f>
        <v/>
      </c>
      <c r="AC382" s="109">
        <f>((('01_Supuestos'!L31*$I382)*'01_Supuestos'!$F$11*($H382-'01_Supuestos'!$F$9))-((('01_Supuestos'!L31*$I382)*'01_Supuestos'!$F$11*($H382-'01_Supuestos'!$F$9))*'01_Supuestos'!$F$12)-(('01_Supuestos'!L31*$I382)*'01_Supuestos'!$F$11*$K382)-(IF(('01_Supuestos'!L31*$I382)&gt;0,'01_Supuestos'!$F$15,0)))-((('01_Supuestos'!L31*$I382)*'01_Supuestos'!$F$11*($H382-'01_Supuestos'!$F$9))*'01_Supuestos'!$F$18)-($J382*'01_Supuestos'!L32)-(IF('01_Supuestos'!L30=MAX('01_Supuestos'!$C$30:$M$30),'01_Supuestos'!$F$19,0))-(MAX(0,(((('01_Supuestos'!L31*$I382)*'01_Supuestos'!$F$11*($H382-'01_Supuestos'!$F$9))-((('01_Supuestos'!L31*$I382)*'01_Supuestos'!$F$11*($H382-'01_Supuestos'!$F$9))*'01_Supuestos'!$F$12)-(('01_Supuestos'!L31*$I382)*'01_Supuestos'!$F$11*$K382)-(IF(('01_Supuestos'!L31*$I382)&gt;0,'01_Supuestos'!$F$15,0)))-($J382*'01_Supuestos'!L33)))*'01_Supuestos'!$F$16)</f>
        <v/>
      </c>
      <c r="AD382" s="109">
        <f>((('01_Supuestos'!M31*$I382)*'01_Supuestos'!$F$11*($H382-'01_Supuestos'!$F$9))-((('01_Supuestos'!M31*$I382)*'01_Supuestos'!$F$11*($H382-'01_Supuestos'!$F$9))*'01_Supuestos'!$F$12)-(('01_Supuestos'!M31*$I382)*'01_Supuestos'!$F$11*$K382)-(IF(('01_Supuestos'!M31*$I382)&gt;0,'01_Supuestos'!$F$15,0)))-((('01_Supuestos'!M31*$I382)*'01_Supuestos'!$F$11*($H382-'01_Supuestos'!$F$9))*'01_Supuestos'!$F$18)-($J382*'01_Supuestos'!M32)-(IF('01_Supuestos'!M30=MAX('01_Supuestos'!$C$30:$M$30),'01_Supuestos'!$F$19,0))-(MAX(0,(((('01_Supuestos'!M31*$I382)*'01_Supuestos'!$F$11*($H382-'01_Supuestos'!$F$9))-((('01_Supuestos'!M31*$I382)*'01_Supuestos'!$F$11*($H382-'01_Supuestos'!$F$9))*'01_Supuestos'!$F$12)-(('01_Supuestos'!M31*$I382)*'01_Supuestos'!$F$11*$K382)-(IF(('01_Supuestos'!M31*$I382)&gt;0,'01_Supuestos'!$F$15,0)))-($J382*'01_Supuestos'!M33)))*'01_Supuestos'!$F$16)</f>
        <v/>
      </c>
      <c r="AE382" s="109">
        <f>0</f>
        <v/>
      </c>
      <c r="AF382" s="109">
        <f>IF(S382&gt;R382,"Appraisal+Decision",IF(S382&lt;R382,"Develop Now","Indiferente"))</f>
        <v/>
      </c>
    </row>
    <row r="383">
      <c r="A383" t="n">
        <v>353</v>
      </c>
      <c r="B383" s="53">
        <f>RAND()</f>
        <v/>
      </c>
      <c r="C383" s="53">
        <f>RAND()</f>
        <v/>
      </c>
      <c r="D383" s="53">
        <f>RAND()</f>
        <v/>
      </c>
      <c r="E383" s="53">
        <f>RAND()</f>
        <v/>
      </c>
      <c r="F383" s="53">
        <f>RAND()</f>
        <v/>
      </c>
      <c r="G383" s="53">
        <f>RAND()</f>
        <v/>
      </c>
      <c r="H383" s="109">
        <f>IF(B383&lt;($B$11-$B$10)/($B$12-$B$10), $B$10+SQRT(B383*($B$11-$B$10)*($B$12-$B$10)), $B$12-SQRT((1-B383)*($B$12-$B$11)*($B$12-$B$10)))</f>
        <v/>
      </c>
      <c r="I383" s="53">
        <f>MAX(0.1,NORMINV(C383,$B$13,$B$14))</f>
        <v/>
      </c>
      <c r="J383" s="109">
        <f>'01_Supuestos'!$F$13*MAX(0.65,NORMINV(D383,1,$B$15))</f>
        <v/>
      </c>
      <c r="K383" s="109">
        <f>'01_Supuestos'!$F$14*MAX(0.6,NORMINV(E383,1,$B$16))</f>
        <v/>
      </c>
      <c r="L383" s="109">
        <f>--(F383&lt;=$B$5)</f>
        <v/>
      </c>
      <c r="M383" s="109">
        <f>IF(L383=1, IF(G383&lt;=$B$6, "+", "-"), IF(G383&lt;=(1-$B$7), "+", "-"))</f>
        <v/>
      </c>
      <c r="N383" s="110">
        <f>IF(M383="+",'05_Bayes_Arbol'!$B$16,'05_Bayes_Arbol'!$B$17)</f>
        <v/>
      </c>
      <c r="O383" s="109">
        <f>SUMPRODUCT(T383:AD383,'01_Supuestos'!$C$34:$M$34)</f>
        <v/>
      </c>
      <c r="P383" s="109">
        <f>N383*O383 + (1-N383)*$B$9</f>
        <v/>
      </c>
      <c r="Q383" s="109">
        <f>--(P383&gt;0)</f>
        <v/>
      </c>
      <c r="R383" s="109">
        <f>IF(L383=1,O383,$B$9)</f>
        <v/>
      </c>
      <c r="S383" s="109">
        <f>-$B$8 + IF(Q383=1, IF(L383=1,O383,$B$9), 0)</f>
        <v/>
      </c>
      <c r="T383" s="109">
        <f>((('01_Supuestos'!C31*$I383)*'01_Supuestos'!$F$11*($H383-'01_Supuestos'!$F$9))-((('01_Supuestos'!C31*$I383)*'01_Supuestos'!$F$11*($H383-'01_Supuestos'!$F$9))*'01_Supuestos'!$F$12)-(('01_Supuestos'!C31*$I383)*'01_Supuestos'!$F$11*$K383)-(IF(('01_Supuestos'!C31*$I383)&gt;0,'01_Supuestos'!$F$15,0)))-((('01_Supuestos'!C31*$I383)*'01_Supuestos'!$F$11*($H383-'01_Supuestos'!$F$9))*'01_Supuestos'!$F$18)-($J383*'01_Supuestos'!C32)-(IF('01_Supuestos'!C30=MAX('01_Supuestos'!$C$30:$M$30),'01_Supuestos'!$F$19,0))-(MAX(0,(((('01_Supuestos'!C31*$I383)*'01_Supuestos'!$F$11*($H383-'01_Supuestos'!$F$9))-((('01_Supuestos'!C31*$I383)*'01_Supuestos'!$F$11*($H383-'01_Supuestos'!$F$9))*'01_Supuestos'!$F$12)-(('01_Supuestos'!C31*$I383)*'01_Supuestos'!$F$11*$K383)-(IF(('01_Supuestos'!C31*$I383)&gt;0,'01_Supuestos'!$F$15,0)))-($J383*'01_Supuestos'!C33)))*'01_Supuestos'!$F$16)</f>
        <v/>
      </c>
      <c r="U383" s="109">
        <f>((('01_Supuestos'!D31*$I383)*'01_Supuestos'!$F$11*($H383-'01_Supuestos'!$F$9))-((('01_Supuestos'!D31*$I383)*'01_Supuestos'!$F$11*($H383-'01_Supuestos'!$F$9))*'01_Supuestos'!$F$12)-(('01_Supuestos'!D31*$I383)*'01_Supuestos'!$F$11*$K383)-(IF(('01_Supuestos'!D31*$I383)&gt;0,'01_Supuestos'!$F$15,0)))-((('01_Supuestos'!D31*$I383)*'01_Supuestos'!$F$11*($H383-'01_Supuestos'!$F$9))*'01_Supuestos'!$F$18)-($J383*'01_Supuestos'!D32)-(IF('01_Supuestos'!D30=MAX('01_Supuestos'!$C$30:$M$30),'01_Supuestos'!$F$19,0))-(MAX(0,(((('01_Supuestos'!D31*$I383)*'01_Supuestos'!$F$11*($H383-'01_Supuestos'!$F$9))-((('01_Supuestos'!D31*$I383)*'01_Supuestos'!$F$11*($H383-'01_Supuestos'!$F$9))*'01_Supuestos'!$F$12)-(('01_Supuestos'!D31*$I383)*'01_Supuestos'!$F$11*$K383)-(IF(('01_Supuestos'!D31*$I383)&gt;0,'01_Supuestos'!$F$15,0)))-($J383*'01_Supuestos'!D33)))*'01_Supuestos'!$F$16)</f>
        <v/>
      </c>
      <c r="V383" s="109">
        <f>((('01_Supuestos'!E31*$I383)*'01_Supuestos'!$F$11*($H383-'01_Supuestos'!$F$9))-((('01_Supuestos'!E31*$I383)*'01_Supuestos'!$F$11*($H383-'01_Supuestos'!$F$9))*'01_Supuestos'!$F$12)-(('01_Supuestos'!E31*$I383)*'01_Supuestos'!$F$11*$K383)-(IF(('01_Supuestos'!E31*$I383)&gt;0,'01_Supuestos'!$F$15,0)))-((('01_Supuestos'!E31*$I383)*'01_Supuestos'!$F$11*($H383-'01_Supuestos'!$F$9))*'01_Supuestos'!$F$18)-($J383*'01_Supuestos'!E32)-(IF('01_Supuestos'!E30=MAX('01_Supuestos'!$C$30:$M$30),'01_Supuestos'!$F$19,0))-(MAX(0,(((('01_Supuestos'!E31*$I383)*'01_Supuestos'!$F$11*($H383-'01_Supuestos'!$F$9))-((('01_Supuestos'!E31*$I383)*'01_Supuestos'!$F$11*($H383-'01_Supuestos'!$F$9))*'01_Supuestos'!$F$12)-(('01_Supuestos'!E31*$I383)*'01_Supuestos'!$F$11*$K383)-(IF(('01_Supuestos'!E31*$I383)&gt;0,'01_Supuestos'!$F$15,0)))-($J383*'01_Supuestos'!E33)))*'01_Supuestos'!$F$16)</f>
        <v/>
      </c>
      <c r="W383" s="109">
        <f>((('01_Supuestos'!F31*$I383)*'01_Supuestos'!$F$11*($H383-'01_Supuestos'!$F$9))-((('01_Supuestos'!F31*$I383)*'01_Supuestos'!$F$11*($H383-'01_Supuestos'!$F$9))*'01_Supuestos'!$F$12)-(('01_Supuestos'!F31*$I383)*'01_Supuestos'!$F$11*$K383)-(IF(('01_Supuestos'!F31*$I383)&gt;0,'01_Supuestos'!$F$15,0)))-((('01_Supuestos'!F31*$I383)*'01_Supuestos'!$F$11*($H383-'01_Supuestos'!$F$9))*'01_Supuestos'!$F$18)-($J383*'01_Supuestos'!F32)-(IF('01_Supuestos'!F30=MAX('01_Supuestos'!$C$30:$M$30),'01_Supuestos'!$F$19,0))-(MAX(0,(((('01_Supuestos'!F31*$I383)*'01_Supuestos'!$F$11*($H383-'01_Supuestos'!$F$9))-((('01_Supuestos'!F31*$I383)*'01_Supuestos'!$F$11*($H383-'01_Supuestos'!$F$9))*'01_Supuestos'!$F$12)-(('01_Supuestos'!F31*$I383)*'01_Supuestos'!$F$11*$K383)-(IF(('01_Supuestos'!F31*$I383)&gt;0,'01_Supuestos'!$F$15,0)))-($J383*'01_Supuestos'!F33)))*'01_Supuestos'!$F$16)</f>
        <v/>
      </c>
      <c r="X383" s="109">
        <f>((('01_Supuestos'!G31*$I383)*'01_Supuestos'!$F$11*($H383-'01_Supuestos'!$F$9))-((('01_Supuestos'!G31*$I383)*'01_Supuestos'!$F$11*($H383-'01_Supuestos'!$F$9))*'01_Supuestos'!$F$12)-(('01_Supuestos'!G31*$I383)*'01_Supuestos'!$F$11*$K383)-(IF(('01_Supuestos'!G31*$I383)&gt;0,'01_Supuestos'!$F$15,0)))-((('01_Supuestos'!G31*$I383)*'01_Supuestos'!$F$11*($H383-'01_Supuestos'!$F$9))*'01_Supuestos'!$F$18)-($J383*'01_Supuestos'!G32)-(IF('01_Supuestos'!G30=MAX('01_Supuestos'!$C$30:$M$30),'01_Supuestos'!$F$19,0))-(MAX(0,(((('01_Supuestos'!G31*$I383)*'01_Supuestos'!$F$11*($H383-'01_Supuestos'!$F$9))-((('01_Supuestos'!G31*$I383)*'01_Supuestos'!$F$11*($H383-'01_Supuestos'!$F$9))*'01_Supuestos'!$F$12)-(('01_Supuestos'!G31*$I383)*'01_Supuestos'!$F$11*$K383)-(IF(('01_Supuestos'!G31*$I383)&gt;0,'01_Supuestos'!$F$15,0)))-($J383*'01_Supuestos'!G33)))*'01_Supuestos'!$F$16)</f>
        <v/>
      </c>
      <c r="Y383" s="109">
        <f>((('01_Supuestos'!H31*$I383)*'01_Supuestos'!$F$11*($H383-'01_Supuestos'!$F$9))-((('01_Supuestos'!H31*$I383)*'01_Supuestos'!$F$11*($H383-'01_Supuestos'!$F$9))*'01_Supuestos'!$F$12)-(('01_Supuestos'!H31*$I383)*'01_Supuestos'!$F$11*$K383)-(IF(('01_Supuestos'!H31*$I383)&gt;0,'01_Supuestos'!$F$15,0)))-((('01_Supuestos'!H31*$I383)*'01_Supuestos'!$F$11*($H383-'01_Supuestos'!$F$9))*'01_Supuestos'!$F$18)-($J383*'01_Supuestos'!H32)-(IF('01_Supuestos'!H30=MAX('01_Supuestos'!$C$30:$M$30),'01_Supuestos'!$F$19,0))-(MAX(0,(((('01_Supuestos'!H31*$I383)*'01_Supuestos'!$F$11*($H383-'01_Supuestos'!$F$9))-((('01_Supuestos'!H31*$I383)*'01_Supuestos'!$F$11*($H383-'01_Supuestos'!$F$9))*'01_Supuestos'!$F$12)-(('01_Supuestos'!H31*$I383)*'01_Supuestos'!$F$11*$K383)-(IF(('01_Supuestos'!H31*$I383)&gt;0,'01_Supuestos'!$F$15,0)))-($J383*'01_Supuestos'!H33)))*'01_Supuestos'!$F$16)</f>
        <v/>
      </c>
      <c r="Z383" s="109">
        <f>((('01_Supuestos'!I31*$I383)*'01_Supuestos'!$F$11*($H383-'01_Supuestos'!$F$9))-((('01_Supuestos'!I31*$I383)*'01_Supuestos'!$F$11*($H383-'01_Supuestos'!$F$9))*'01_Supuestos'!$F$12)-(('01_Supuestos'!I31*$I383)*'01_Supuestos'!$F$11*$K383)-(IF(('01_Supuestos'!I31*$I383)&gt;0,'01_Supuestos'!$F$15,0)))-((('01_Supuestos'!I31*$I383)*'01_Supuestos'!$F$11*($H383-'01_Supuestos'!$F$9))*'01_Supuestos'!$F$18)-($J383*'01_Supuestos'!I32)-(IF('01_Supuestos'!I30=MAX('01_Supuestos'!$C$30:$M$30),'01_Supuestos'!$F$19,0))-(MAX(0,(((('01_Supuestos'!I31*$I383)*'01_Supuestos'!$F$11*($H383-'01_Supuestos'!$F$9))-((('01_Supuestos'!I31*$I383)*'01_Supuestos'!$F$11*($H383-'01_Supuestos'!$F$9))*'01_Supuestos'!$F$12)-(('01_Supuestos'!I31*$I383)*'01_Supuestos'!$F$11*$K383)-(IF(('01_Supuestos'!I31*$I383)&gt;0,'01_Supuestos'!$F$15,0)))-($J383*'01_Supuestos'!I33)))*'01_Supuestos'!$F$16)</f>
        <v/>
      </c>
      <c r="AA383" s="109">
        <f>((('01_Supuestos'!J31*$I383)*'01_Supuestos'!$F$11*($H383-'01_Supuestos'!$F$9))-((('01_Supuestos'!J31*$I383)*'01_Supuestos'!$F$11*($H383-'01_Supuestos'!$F$9))*'01_Supuestos'!$F$12)-(('01_Supuestos'!J31*$I383)*'01_Supuestos'!$F$11*$K383)-(IF(('01_Supuestos'!J31*$I383)&gt;0,'01_Supuestos'!$F$15,0)))-((('01_Supuestos'!J31*$I383)*'01_Supuestos'!$F$11*($H383-'01_Supuestos'!$F$9))*'01_Supuestos'!$F$18)-($J383*'01_Supuestos'!J32)-(IF('01_Supuestos'!J30=MAX('01_Supuestos'!$C$30:$M$30),'01_Supuestos'!$F$19,0))-(MAX(0,(((('01_Supuestos'!J31*$I383)*'01_Supuestos'!$F$11*($H383-'01_Supuestos'!$F$9))-((('01_Supuestos'!J31*$I383)*'01_Supuestos'!$F$11*($H383-'01_Supuestos'!$F$9))*'01_Supuestos'!$F$12)-(('01_Supuestos'!J31*$I383)*'01_Supuestos'!$F$11*$K383)-(IF(('01_Supuestos'!J31*$I383)&gt;0,'01_Supuestos'!$F$15,0)))-($J383*'01_Supuestos'!J33)))*'01_Supuestos'!$F$16)</f>
        <v/>
      </c>
      <c r="AB383" s="109">
        <f>((('01_Supuestos'!K31*$I383)*'01_Supuestos'!$F$11*($H383-'01_Supuestos'!$F$9))-((('01_Supuestos'!K31*$I383)*'01_Supuestos'!$F$11*($H383-'01_Supuestos'!$F$9))*'01_Supuestos'!$F$12)-(('01_Supuestos'!K31*$I383)*'01_Supuestos'!$F$11*$K383)-(IF(('01_Supuestos'!K31*$I383)&gt;0,'01_Supuestos'!$F$15,0)))-((('01_Supuestos'!K31*$I383)*'01_Supuestos'!$F$11*($H383-'01_Supuestos'!$F$9))*'01_Supuestos'!$F$18)-($J383*'01_Supuestos'!K32)-(IF('01_Supuestos'!K30=MAX('01_Supuestos'!$C$30:$M$30),'01_Supuestos'!$F$19,0))-(MAX(0,(((('01_Supuestos'!K31*$I383)*'01_Supuestos'!$F$11*($H383-'01_Supuestos'!$F$9))-((('01_Supuestos'!K31*$I383)*'01_Supuestos'!$F$11*($H383-'01_Supuestos'!$F$9))*'01_Supuestos'!$F$12)-(('01_Supuestos'!K31*$I383)*'01_Supuestos'!$F$11*$K383)-(IF(('01_Supuestos'!K31*$I383)&gt;0,'01_Supuestos'!$F$15,0)))-($J383*'01_Supuestos'!K33)))*'01_Supuestos'!$F$16)</f>
        <v/>
      </c>
      <c r="AC383" s="109">
        <f>((('01_Supuestos'!L31*$I383)*'01_Supuestos'!$F$11*($H383-'01_Supuestos'!$F$9))-((('01_Supuestos'!L31*$I383)*'01_Supuestos'!$F$11*($H383-'01_Supuestos'!$F$9))*'01_Supuestos'!$F$12)-(('01_Supuestos'!L31*$I383)*'01_Supuestos'!$F$11*$K383)-(IF(('01_Supuestos'!L31*$I383)&gt;0,'01_Supuestos'!$F$15,0)))-((('01_Supuestos'!L31*$I383)*'01_Supuestos'!$F$11*($H383-'01_Supuestos'!$F$9))*'01_Supuestos'!$F$18)-($J383*'01_Supuestos'!L32)-(IF('01_Supuestos'!L30=MAX('01_Supuestos'!$C$30:$M$30),'01_Supuestos'!$F$19,0))-(MAX(0,(((('01_Supuestos'!L31*$I383)*'01_Supuestos'!$F$11*($H383-'01_Supuestos'!$F$9))-((('01_Supuestos'!L31*$I383)*'01_Supuestos'!$F$11*($H383-'01_Supuestos'!$F$9))*'01_Supuestos'!$F$12)-(('01_Supuestos'!L31*$I383)*'01_Supuestos'!$F$11*$K383)-(IF(('01_Supuestos'!L31*$I383)&gt;0,'01_Supuestos'!$F$15,0)))-($J383*'01_Supuestos'!L33)))*'01_Supuestos'!$F$16)</f>
        <v/>
      </c>
      <c r="AD383" s="109">
        <f>((('01_Supuestos'!M31*$I383)*'01_Supuestos'!$F$11*($H383-'01_Supuestos'!$F$9))-((('01_Supuestos'!M31*$I383)*'01_Supuestos'!$F$11*($H383-'01_Supuestos'!$F$9))*'01_Supuestos'!$F$12)-(('01_Supuestos'!M31*$I383)*'01_Supuestos'!$F$11*$K383)-(IF(('01_Supuestos'!M31*$I383)&gt;0,'01_Supuestos'!$F$15,0)))-((('01_Supuestos'!M31*$I383)*'01_Supuestos'!$F$11*($H383-'01_Supuestos'!$F$9))*'01_Supuestos'!$F$18)-($J383*'01_Supuestos'!M32)-(IF('01_Supuestos'!M30=MAX('01_Supuestos'!$C$30:$M$30),'01_Supuestos'!$F$19,0))-(MAX(0,(((('01_Supuestos'!M31*$I383)*'01_Supuestos'!$F$11*($H383-'01_Supuestos'!$F$9))-((('01_Supuestos'!M31*$I383)*'01_Supuestos'!$F$11*($H383-'01_Supuestos'!$F$9))*'01_Supuestos'!$F$12)-(('01_Supuestos'!M31*$I383)*'01_Supuestos'!$F$11*$K383)-(IF(('01_Supuestos'!M31*$I383)&gt;0,'01_Supuestos'!$F$15,0)))-($J383*'01_Supuestos'!M33)))*'01_Supuestos'!$F$16)</f>
        <v/>
      </c>
      <c r="AE383" s="109">
        <f>0</f>
        <v/>
      </c>
      <c r="AF383" s="109">
        <f>IF(S383&gt;R383,"Appraisal+Decision",IF(S383&lt;R383,"Develop Now","Indiferente"))</f>
        <v/>
      </c>
    </row>
    <row r="384">
      <c r="A384" t="n">
        <v>354</v>
      </c>
      <c r="B384" s="53">
        <f>RAND()</f>
        <v/>
      </c>
      <c r="C384" s="53">
        <f>RAND()</f>
        <v/>
      </c>
      <c r="D384" s="53">
        <f>RAND()</f>
        <v/>
      </c>
      <c r="E384" s="53">
        <f>RAND()</f>
        <v/>
      </c>
      <c r="F384" s="53">
        <f>RAND()</f>
        <v/>
      </c>
      <c r="G384" s="53">
        <f>RAND()</f>
        <v/>
      </c>
      <c r="H384" s="109">
        <f>IF(B384&lt;($B$11-$B$10)/($B$12-$B$10), $B$10+SQRT(B384*($B$11-$B$10)*($B$12-$B$10)), $B$12-SQRT((1-B384)*($B$12-$B$11)*($B$12-$B$10)))</f>
        <v/>
      </c>
      <c r="I384" s="53">
        <f>MAX(0.1,NORMINV(C384,$B$13,$B$14))</f>
        <v/>
      </c>
      <c r="J384" s="109">
        <f>'01_Supuestos'!$F$13*MAX(0.65,NORMINV(D384,1,$B$15))</f>
        <v/>
      </c>
      <c r="K384" s="109">
        <f>'01_Supuestos'!$F$14*MAX(0.6,NORMINV(E384,1,$B$16))</f>
        <v/>
      </c>
      <c r="L384" s="109">
        <f>--(F384&lt;=$B$5)</f>
        <v/>
      </c>
      <c r="M384" s="109">
        <f>IF(L384=1, IF(G384&lt;=$B$6, "+", "-"), IF(G384&lt;=(1-$B$7), "+", "-"))</f>
        <v/>
      </c>
      <c r="N384" s="110">
        <f>IF(M384="+",'05_Bayes_Arbol'!$B$16,'05_Bayes_Arbol'!$B$17)</f>
        <v/>
      </c>
      <c r="O384" s="109">
        <f>SUMPRODUCT(T384:AD384,'01_Supuestos'!$C$34:$M$34)</f>
        <v/>
      </c>
      <c r="P384" s="109">
        <f>N384*O384 + (1-N384)*$B$9</f>
        <v/>
      </c>
      <c r="Q384" s="109">
        <f>--(P384&gt;0)</f>
        <v/>
      </c>
      <c r="R384" s="109">
        <f>IF(L384=1,O384,$B$9)</f>
        <v/>
      </c>
      <c r="S384" s="109">
        <f>-$B$8 + IF(Q384=1, IF(L384=1,O384,$B$9), 0)</f>
        <v/>
      </c>
      <c r="T384" s="109">
        <f>((('01_Supuestos'!C31*$I384)*'01_Supuestos'!$F$11*($H384-'01_Supuestos'!$F$9))-((('01_Supuestos'!C31*$I384)*'01_Supuestos'!$F$11*($H384-'01_Supuestos'!$F$9))*'01_Supuestos'!$F$12)-(('01_Supuestos'!C31*$I384)*'01_Supuestos'!$F$11*$K384)-(IF(('01_Supuestos'!C31*$I384)&gt;0,'01_Supuestos'!$F$15,0)))-((('01_Supuestos'!C31*$I384)*'01_Supuestos'!$F$11*($H384-'01_Supuestos'!$F$9))*'01_Supuestos'!$F$18)-($J384*'01_Supuestos'!C32)-(IF('01_Supuestos'!C30=MAX('01_Supuestos'!$C$30:$M$30),'01_Supuestos'!$F$19,0))-(MAX(0,(((('01_Supuestos'!C31*$I384)*'01_Supuestos'!$F$11*($H384-'01_Supuestos'!$F$9))-((('01_Supuestos'!C31*$I384)*'01_Supuestos'!$F$11*($H384-'01_Supuestos'!$F$9))*'01_Supuestos'!$F$12)-(('01_Supuestos'!C31*$I384)*'01_Supuestos'!$F$11*$K384)-(IF(('01_Supuestos'!C31*$I384)&gt;0,'01_Supuestos'!$F$15,0)))-($J384*'01_Supuestos'!C33)))*'01_Supuestos'!$F$16)</f>
        <v/>
      </c>
      <c r="U384" s="109">
        <f>((('01_Supuestos'!D31*$I384)*'01_Supuestos'!$F$11*($H384-'01_Supuestos'!$F$9))-((('01_Supuestos'!D31*$I384)*'01_Supuestos'!$F$11*($H384-'01_Supuestos'!$F$9))*'01_Supuestos'!$F$12)-(('01_Supuestos'!D31*$I384)*'01_Supuestos'!$F$11*$K384)-(IF(('01_Supuestos'!D31*$I384)&gt;0,'01_Supuestos'!$F$15,0)))-((('01_Supuestos'!D31*$I384)*'01_Supuestos'!$F$11*($H384-'01_Supuestos'!$F$9))*'01_Supuestos'!$F$18)-($J384*'01_Supuestos'!D32)-(IF('01_Supuestos'!D30=MAX('01_Supuestos'!$C$30:$M$30),'01_Supuestos'!$F$19,0))-(MAX(0,(((('01_Supuestos'!D31*$I384)*'01_Supuestos'!$F$11*($H384-'01_Supuestos'!$F$9))-((('01_Supuestos'!D31*$I384)*'01_Supuestos'!$F$11*($H384-'01_Supuestos'!$F$9))*'01_Supuestos'!$F$12)-(('01_Supuestos'!D31*$I384)*'01_Supuestos'!$F$11*$K384)-(IF(('01_Supuestos'!D31*$I384)&gt;0,'01_Supuestos'!$F$15,0)))-($J384*'01_Supuestos'!D33)))*'01_Supuestos'!$F$16)</f>
        <v/>
      </c>
      <c r="V384" s="109">
        <f>((('01_Supuestos'!E31*$I384)*'01_Supuestos'!$F$11*($H384-'01_Supuestos'!$F$9))-((('01_Supuestos'!E31*$I384)*'01_Supuestos'!$F$11*($H384-'01_Supuestos'!$F$9))*'01_Supuestos'!$F$12)-(('01_Supuestos'!E31*$I384)*'01_Supuestos'!$F$11*$K384)-(IF(('01_Supuestos'!E31*$I384)&gt;0,'01_Supuestos'!$F$15,0)))-((('01_Supuestos'!E31*$I384)*'01_Supuestos'!$F$11*($H384-'01_Supuestos'!$F$9))*'01_Supuestos'!$F$18)-($J384*'01_Supuestos'!E32)-(IF('01_Supuestos'!E30=MAX('01_Supuestos'!$C$30:$M$30),'01_Supuestos'!$F$19,0))-(MAX(0,(((('01_Supuestos'!E31*$I384)*'01_Supuestos'!$F$11*($H384-'01_Supuestos'!$F$9))-((('01_Supuestos'!E31*$I384)*'01_Supuestos'!$F$11*($H384-'01_Supuestos'!$F$9))*'01_Supuestos'!$F$12)-(('01_Supuestos'!E31*$I384)*'01_Supuestos'!$F$11*$K384)-(IF(('01_Supuestos'!E31*$I384)&gt;0,'01_Supuestos'!$F$15,0)))-($J384*'01_Supuestos'!E33)))*'01_Supuestos'!$F$16)</f>
        <v/>
      </c>
      <c r="W384" s="109">
        <f>((('01_Supuestos'!F31*$I384)*'01_Supuestos'!$F$11*($H384-'01_Supuestos'!$F$9))-((('01_Supuestos'!F31*$I384)*'01_Supuestos'!$F$11*($H384-'01_Supuestos'!$F$9))*'01_Supuestos'!$F$12)-(('01_Supuestos'!F31*$I384)*'01_Supuestos'!$F$11*$K384)-(IF(('01_Supuestos'!F31*$I384)&gt;0,'01_Supuestos'!$F$15,0)))-((('01_Supuestos'!F31*$I384)*'01_Supuestos'!$F$11*($H384-'01_Supuestos'!$F$9))*'01_Supuestos'!$F$18)-($J384*'01_Supuestos'!F32)-(IF('01_Supuestos'!F30=MAX('01_Supuestos'!$C$30:$M$30),'01_Supuestos'!$F$19,0))-(MAX(0,(((('01_Supuestos'!F31*$I384)*'01_Supuestos'!$F$11*($H384-'01_Supuestos'!$F$9))-((('01_Supuestos'!F31*$I384)*'01_Supuestos'!$F$11*($H384-'01_Supuestos'!$F$9))*'01_Supuestos'!$F$12)-(('01_Supuestos'!F31*$I384)*'01_Supuestos'!$F$11*$K384)-(IF(('01_Supuestos'!F31*$I384)&gt;0,'01_Supuestos'!$F$15,0)))-($J384*'01_Supuestos'!F33)))*'01_Supuestos'!$F$16)</f>
        <v/>
      </c>
      <c r="X384" s="109">
        <f>((('01_Supuestos'!G31*$I384)*'01_Supuestos'!$F$11*($H384-'01_Supuestos'!$F$9))-((('01_Supuestos'!G31*$I384)*'01_Supuestos'!$F$11*($H384-'01_Supuestos'!$F$9))*'01_Supuestos'!$F$12)-(('01_Supuestos'!G31*$I384)*'01_Supuestos'!$F$11*$K384)-(IF(('01_Supuestos'!G31*$I384)&gt;0,'01_Supuestos'!$F$15,0)))-((('01_Supuestos'!G31*$I384)*'01_Supuestos'!$F$11*($H384-'01_Supuestos'!$F$9))*'01_Supuestos'!$F$18)-($J384*'01_Supuestos'!G32)-(IF('01_Supuestos'!G30=MAX('01_Supuestos'!$C$30:$M$30),'01_Supuestos'!$F$19,0))-(MAX(0,(((('01_Supuestos'!G31*$I384)*'01_Supuestos'!$F$11*($H384-'01_Supuestos'!$F$9))-((('01_Supuestos'!G31*$I384)*'01_Supuestos'!$F$11*($H384-'01_Supuestos'!$F$9))*'01_Supuestos'!$F$12)-(('01_Supuestos'!G31*$I384)*'01_Supuestos'!$F$11*$K384)-(IF(('01_Supuestos'!G31*$I384)&gt;0,'01_Supuestos'!$F$15,0)))-($J384*'01_Supuestos'!G33)))*'01_Supuestos'!$F$16)</f>
        <v/>
      </c>
      <c r="Y384" s="109">
        <f>((('01_Supuestos'!H31*$I384)*'01_Supuestos'!$F$11*($H384-'01_Supuestos'!$F$9))-((('01_Supuestos'!H31*$I384)*'01_Supuestos'!$F$11*($H384-'01_Supuestos'!$F$9))*'01_Supuestos'!$F$12)-(('01_Supuestos'!H31*$I384)*'01_Supuestos'!$F$11*$K384)-(IF(('01_Supuestos'!H31*$I384)&gt;0,'01_Supuestos'!$F$15,0)))-((('01_Supuestos'!H31*$I384)*'01_Supuestos'!$F$11*($H384-'01_Supuestos'!$F$9))*'01_Supuestos'!$F$18)-($J384*'01_Supuestos'!H32)-(IF('01_Supuestos'!H30=MAX('01_Supuestos'!$C$30:$M$30),'01_Supuestos'!$F$19,0))-(MAX(0,(((('01_Supuestos'!H31*$I384)*'01_Supuestos'!$F$11*($H384-'01_Supuestos'!$F$9))-((('01_Supuestos'!H31*$I384)*'01_Supuestos'!$F$11*($H384-'01_Supuestos'!$F$9))*'01_Supuestos'!$F$12)-(('01_Supuestos'!H31*$I384)*'01_Supuestos'!$F$11*$K384)-(IF(('01_Supuestos'!H31*$I384)&gt;0,'01_Supuestos'!$F$15,0)))-($J384*'01_Supuestos'!H33)))*'01_Supuestos'!$F$16)</f>
        <v/>
      </c>
      <c r="Z384" s="109">
        <f>((('01_Supuestos'!I31*$I384)*'01_Supuestos'!$F$11*($H384-'01_Supuestos'!$F$9))-((('01_Supuestos'!I31*$I384)*'01_Supuestos'!$F$11*($H384-'01_Supuestos'!$F$9))*'01_Supuestos'!$F$12)-(('01_Supuestos'!I31*$I384)*'01_Supuestos'!$F$11*$K384)-(IF(('01_Supuestos'!I31*$I384)&gt;0,'01_Supuestos'!$F$15,0)))-((('01_Supuestos'!I31*$I384)*'01_Supuestos'!$F$11*($H384-'01_Supuestos'!$F$9))*'01_Supuestos'!$F$18)-($J384*'01_Supuestos'!I32)-(IF('01_Supuestos'!I30=MAX('01_Supuestos'!$C$30:$M$30),'01_Supuestos'!$F$19,0))-(MAX(0,(((('01_Supuestos'!I31*$I384)*'01_Supuestos'!$F$11*($H384-'01_Supuestos'!$F$9))-((('01_Supuestos'!I31*$I384)*'01_Supuestos'!$F$11*($H384-'01_Supuestos'!$F$9))*'01_Supuestos'!$F$12)-(('01_Supuestos'!I31*$I384)*'01_Supuestos'!$F$11*$K384)-(IF(('01_Supuestos'!I31*$I384)&gt;0,'01_Supuestos'!$F$15,0)))-($J384*'01_Supuestos'!I33)))*'01_Supuestos'!$F$16)</f>
        <v/>
      </c>
      <c r="AA384" s="109">
        <f>((('01_Supuestos'!J31*$I384)*'01_Supuestos'!$F$11*($H384-'01_Supuestos'!$F$9))-((('01_Supuestos'!J31*$I384)*'01_Supuestos'!$F$11*($H384-'01_Supuestos'!$F$9))*'01_Supuestos'!$F$12)-(('01_Supuestos'!J31*$I384)*'01_Supuestos'!$F$11*$K384)-(IF(('01_Supuestos'!J31*$I384)&gt;0,'01_Supuestos'!$F$15,0)))-((('01_Supuestos'!J31*$I384)*'01_Supuestos'!$F$11*($H384-'01_Supuestos'!$F$9))*'01_Supuestos'!$F$18)-($J384*'01_Supuestos'!J32)-(IF('01_Supuestos'!J30=MAX('01_Supuestos'!$C$30:$M$30),'01_Supuestos'!$F$19,0))-(MAX(0,(((('01_Supuestos'!J31*$I384)*'01_Supuestos'!$F$11*($H384-'01_Supuestos'!$F$9))-((('01_Supuestos'!J31*$I384)*'01_Supuestos'!$F$11*($H384-'01_Supuestos'!$F$9))*'01_Supuestos'!$F$12)-(('01_Supuestos'!J31*$I384)*'01_Supuestos'!$F$11*$K384)-(IF(('01_Supuestos'!J31*$I384)&gt;0,'01_Supuestos'!$F$15,0)))-($J384*'01_Supuestos'!J33)))*'01_Supuestos'!$F$16)</f>
        <v/>
      </c>
      <c r="AB384" s="109">
        <f>((('01_Supuestos'!K31*$I384)*'01_Supuestos'!$F$11*($H384-'01_Supuestos'!$F$9))-((('01_Supuestos'!K31*$I384)*'01_Supuestos'!$F$11*($H384-'01_Supuestos'!$F$9))*'01_Supuestos'!$F$12)-(('01_Supuestos'!K31*$I384)*'01_Supuestos'!$F$11*$K384)-(IF(('01_Supuestos'!K31*$I384)&gt;0,'01_Supuestos'!$F$15,0)))-((('01_Supuestos'!K31*$I384)*'01_Supuestos'!$F$11*($H384-'01_Supuestos'!$F$9))*'01_Supuestos'!$F$18)-($J384*'01_Supuestos'!K32)-(IF('01_Supuestos'!K30=MAX('01_Supuestos'!$C$30:$M$30),'01_Supuestos'!$F$19,0))-(MAX(0,(((('01_Supuestos'!K31*$I384)*'01_Supuestos'!$F$11*($H384-'01_Supuestos'!$F$9))-((('01_Supuestos'!K31*$I384)*'01_Supuestos'!$F$11*($H384-'01_Supuestos'!$F$9))*'01_Supuestos'!$F$12)-(('01_Supuestos'!K31*$I384)*'01_Supuestos'!$F$11*$K384)-(IF(('01_Supuestos'!K31*$I384)&gt;0,'01_Supuestos'!$F$15,0)))-($J384*'01_Supuestos'!K33)))*'01_Supuestos'!$F$16)</f>
        <v/>
      </c>
      <c r="AC384" s="109">
        <f>((('01_Supuestos'!L31*$I384)*'01_Supuestos'!$F$11*($H384-'01_Supuestos'!$F$9))-((('01_Supuestos'!L31*$I384)*'01_Supuestos'!$F$11*($H384-'01_Supuestos'!$F$9))*'01_Supuestos'!$F$12)-(('01_Supuestos'!L31*$I384)*'01_Supuestos'!$F$11*$K384)-(IF(('01_Supuestos'!L31*$I384)&gt;0,'01_Supuestos'!$F$15,0)))-((('01_Supuestos'!L31*$I384)*'01_Supuestos'!$F$11*($H384-'01_Supuestos'!$F$9))*'01_Supuestos'!$F$18)-($J384*'01_Supuestos'!L32)-(IF('01_Supuestos'!L30=MAX('01_Supuestos'!$C$30:$M$30),'01_Supuestos'!$F$19,0))-(MAX(0,(((('01_Supuestos'!L31*$I384)*'01_Supuestos'!$F$11*($H384-'01_Supuestos'!$F$9))-((('01_Supuestos'!L31*$I384)*'01_Supuestos'!$F$11*($H384-'01_Supuestos'!$F$9))*'01_Supuestos'!$F$12)-(('01_Supuestos'!L31*$I384)*'01_Supuestos'!$F$11*$K384)-(IF(('01_Supuestos'!L31*$I384)&gt;0,'01_Supuestos'!$F$15,0)))-($J384*'01_Supuestos'!L33)))*'01_Supuestos'!$F$16)</f>
        <v/>
      </c>
      <c r="AD384" s="109">
        <f>((('01_Supuestos'!M31*$I384)*'01_Supuestos'!$F$11*($H384-'01_Supuestos'!$F$9))-((('01_Supuestos'!M31*$I384)*'01_Supuestos'!$F$11*($H384-'01_Supuestos'!$F$9))*'01_Supuestos'!$F$12)-(('01_Supuestos'!M31*$I384)*'01_Supuestos'!$F$11*$K384)-(IF(('01_Supuestos'!M31*$I384)&gt;0,'01_Supuestos'!$F$15,0)))-((('01_Supuestos'!M31*$I384)*'01_Supuestos'!$F$11*($H384-'01_Supuestos'!$F$9))*'01_Supuestos'!$F$18)-($J384*'01_Supuestos'!M32)-(IF('01_Supuestos'!M30=MAX('01_Supuestos'!$C$30:$M$30),'01_Supuestos'!$F$19,0))-(MAX(0,(((('01_Supuestos'!M31*$I384)*'01_Supuestos'!$F$11*($H384-'01_Supuestos'!$F$9))-((('01_Supuestos'!M31*$I384)*'01_Supuestos'!$F$11*($H384-'01_Supuestos'!$F$9))*'01_Supuestos'!$F$12)-(('01_Supuestos'!M31*$I384)*'01_Supuestos'!$F$11*$K384)-(IF(('01_Supuestos'!M31*$I384)&gt;0,'01_Supuestos'!$F$15,0)))-($J384*'01_Supuestos'!M33)))*'01_Supuestos'!$F$16)</f>
        <v/>
      </c>
      <c r="AE384" s="109">
        <f>0</f>
        <v/>
      </c>
      <c r="AF384" s="109">
        <f>IF(S384&gt;R384,"Appraisal+Decision",IF(S384&lt;R384,"Develop Now","Indiferente"))</f>
        <v/>
      </c>
    </row>
    <row r="385">
      <c r="A385" t="n">
        <v>355</v>
      </c>
      <c r="B385" s="53">
        <f>RAND()</f>
        <v/>
      </c>
      <c r="C385" s="53">
        <f>RAND()</f>
        <v/>
      </c>
      <c r="D385" s="53">
        <f>RAND()</f>
        <v/>
      </c>
      <c r="E385" s="53">
        <f>RAND()</f>
        <v/>
      </c>
      <c r="F385" s="53">
        <f>RAND()</f>
        <v/>
      </c>
      <c r="G385" s="53">
        <f>RAND()</f>
        <v/>
      </c>
      <c r="H385" s="109">
        <f>IF(B385&lt;($B$11-$B$10)/($B$12-$B$10), $B$10+SQRT(B385*($B$11-$B$10)*($B$12-$B$10)), $B$12-SQRT((1-B385)*($B$12-$B$11)*($B$12-$B$10)))</f>
        <v/>
      </c>
      <c r="I385" s="53">
        <f>MAX(0.1,NORMINV(C385,$B$13,$B$14))</f>
        <v/>
      </c>
      <c r="J385" s="109">
        <f>'01_Supuestos'!$F$13*MAX(0.65,NORMINV(D385,1,$B$15))</f>
        <v/>
      </c>
      <c r="K385" s="109">
        <f>'01_Supuestos'!$F$14*MAX(0.6,NORMINV(E385,1,$B$16))</f>
        <v/>
      </c>
      <c r="L385" s="109">
        <f>--(F385&lt;=$B$5)</f>
        <v/>
      </c>
      <c r="M385" s="109">
        <f>IF(L385=1, IF(G385&lt;=$B$6, "+", "-"), IF(G385&lt;=(1-$B$7), "+", "-"))</f>
        <v/>
      </c>
      <c r="N385" s="110">
        <f>IF(M385="+",'05_Bayes_Arbol'!$B$16,'05_Bayes_Arbol'!$B$17)</f>
        <v/>
      </c>
      <c r="O385" s="109">
        <f>SUMPRODUCT(T385:AD385,'01_Supuestos'!$C$34:$M$34)</f>
        <v/>
      </c>
      <c r="P385" s="109">
        <f>N385*O385 + (1-N385)*$B$9</f>
        <v/>
      </c>
      <c r="Q385" s="109">
        <f>--(P385&gt;0)</f>
        <v/>
      </c>
      <c r="R385" s="109">
        <f>IF(L385=1,O385,$B$9)</f>
        <v/>
      </c>
      <c r="S385" s="109">
        <f>-$B$8 + IF(Q385=1, IF(L385=1,O385,$B$9), 0)</f>
        <v/>
      </c>
      <c r="T385" s="109">
        <f>((('01_Supuestos'!C31*$I385)*'01_Supuestos'!$F$11*($H385-'01_Supuestos'!$F$9))-((('01_Supuestos'!C31*$I385)*'01_Supuestos'!$F$11*($H385-'01_Supuestos'!$F$9))*'01_Supuestos'!$F$12)-(('01_Supuestos'!C31*$I385)*'01_Supuestos'!$F$11*$K385)-(IF(('01_Supuestos'!C31*$I385)&gt;0,'01_Supuestos'!$F$15,0)))-((('01_Supuestos'!C31*$I385)*'01_Supuestos'!$F$11*($H385-'01_Supuestos'!$F$9))*'01_Supuestos'!$F$18)-($J385*'01_Supuestos'!C32)-(IF('01_Supuestos'!C30=MAX('01_Supuestos'!$C$30:$M$30),'01_Supuestos'!$F$19,0))-(MAX(0,(((('01_Supuestos'!C31*$I385)*'01_Supuestos'!$F$11*($H385-'01_Supuestos'!$F$9))-((('01_Supuestos'!C31*$I385)*'01_Supuestos'!$F$11*($H385-'01_Supuestos'!$F$9))*'01_Supuestos'!$F$12)-(('01_Supuestos'!C31*$I385)*'01_Supuestos'!$F$11*$K385)-(IF(('01_Supuestos'!C31*$I385)&gt;0,'01_Supuestos'!$F$15,0)))-($J385*'01_Supuestos'!C33)))*'01_Supuestos'!$F$16)</f>
        <v/>
      </c>
      <c r="U385" s="109">
        <f>((('01_Supuestos'!D31*$I385)*'01_Supuestos'!$F$11*($H385-'01_Supuestos'!$F$9))-((('01_Supuestos'!D31*$I385)*'01_Supuestos'!$F$11*($H385-'01_Supuestos'!$F$9))*'01_Supuestos'!$F$12)-(('01_Supuestos'!D31*$I385)*'01_Supuestos'!$F$11*$K385)-(IF(('01_Supuestos'!D31*$I385)&gt;0,'01_Supuestos'!$F$15,0)))-((('01_Supuestos'!D31*$I385)*'01_Supuestos'!$F$11*($H385-'01_Supuestos'!$F$9))*'01_Supuestos'!$F$18)-($J385*'01_Supuestos'!D32)-(IF('01_Supuestos'!D30=MAX('01_Supuestos'!$C$30:$M$30),'01_Supuestos'!$F$19,0))-(MAX(0,(((('01_Supuestos'!D31*$I385)*'01_Supuestos'!$F$11*($H385-'01_Supuestos'!$F$9))-((('01_Supuestos'!D31*$I385)*'01_Supuestos'!$F$11*($H385-'01_Supuestos'!$F$9))*'01_Supuestos'!$F$12)-(('01_Supuestos'!D31*$I385)*'01_Supuestos'!$F$11*$K385)-(IF(('01_Supuestos'!D31*$I385)&gt;0,'01_Supuestos'!$F$15,0)))-($J385*'01_Supuestos'!D33)))*'01_Supuestos'!$F$16)</f>
        <v/>
      </c>
      <c r="V385" s="109">
        <f>((('01_Supuestos'!E31*$I385)*'01_Supuestos'!$F$11*($H385-'01_Supuestos'!$F$9))-((('01_Supuestos'!E31*$I385)*'01_Supuestos'!$F$11*($H385-'01_Supuestos'!$F$9))*'01_Supuestos'!$F$12)-(('01_Supuestos'!E31*$I385)*'01_Supuestos'!$F$11*$K385)-(IF(('01_Supuestos'!E31*$I385)&gt;0,'01_Supuestos'!$F$15,0)))-((('01_Supuestos'!E31*$I385)*'01_Supuestos'!$F$11*($H385-'01_Supuestos'!$F$9))*'01_Supuestos'!$F$18)-($J385*'01_Supuestos'!E32)-(IF('01_Supuestos'!E30=MAX('01_Supuestos'!$C$30:$M$30),'01_Supuestos'!$F$19,0))-(MAX(0,(((('01_Supuestos'!E31*$I385)*'01_Supuestos'!$F$11*($H385-'01_Supuestos'!$F$9))-((('01_Supuestos'!E31*$I385)*'01_Supuestos'!$F$11*($H385-'01_Supuestos'!$F$9))*'01_Supuestos'!$F$12)-(('01_Supuestos'!E31*$I385)*'01_Supuestos'!$F$11*$K385)-(IF(('01_Supuestos'!E31*$I385)&gt;0,'01_Supuestos'!$F$15,0)))-($J385*'01_Supuestos'!E33)))*'01_Supuestos'!$F$16)</f>
        <v/>
      </c>
      <c r="W385" s="109">
        <f>((('01_Supuestos'!F31*$I385)*'01_Supuestos'!$F$11*($H385-'01_Supuestos'!$F$9))-((('01_Supuestos'!F31*$I385)*'01_Supuestos'!$F$11*($H385-'01_Supuestos'!$F$9))*'01_Supuestos'!$F$12)-(('01_Supuestos'!F31*$I385)*'01_Supuestos'!$F$11*$K385)-(IF(('01_Supuestos'!F31*$I385)&gt;0,'01_Supuestos'!$F$15,0)))-((('01_Supuestos'!F31*$I385)*'01_Supuestos'!$F$11*($H385-'01_Supuestos'!$F$9))*'01_Supuestos'!$F$18)-($J385*'01_Supuestos'!F32)-(IF('01_Supuestos'!F30=MAX('01_Supuestos'!$C$30:$M$30),'01_Supuestos'!$F$19,0))-(MAX(0,(((('01_Supuestos'!F31*$I385)*'01_Supuestos'!$F$11*($H385-'01_Supuestos'!$F$9))-((('01_Supuestos'!F31*$I385)*'01_Supuestos'!$F$11*($H385-'01_Supuestos'!$F$9))*'01_Supuestos'!$F$12)-(('01_Supuestos'!F31*$I385)*'01_Supuestos'!$F$11*$K385)-(IF(('01_Supuestos'!F31*$I385)&gt;0,'01_Supuestos'!$F$15,0)))-($J385*'01_Supuestos'!F33)))*'01_Supuestos'!$F$16)</f>
        <v/>
      </c>
      <c r="X385" s="109">
        <f>((('01_Supuestos'!G31*$I385)*'01_Supuestos'!$F$11*($H385-'01_Supuestos'!$F$9))-((('01_Supuestos'!G31*$I385)*'01_Supuestos'!$F$11*($H385-'01_Supuestos'!$F$9))*'01_Supuestos'!$F$12)-(('01_Supuestos'!G31*$I385)*'01_Supuestos'!$F$11*$K385)-(IF(('01_Supuestos'!G31*$I385)&gt;0,'01_Supuestos'!$F$15,0)))-((('01_Supuestos'!G31*$I385)*'01_Supuestos'!$F$11*($H385-'01_Supuestos'!$F$9))*'01_Supuestos'!$F$18)-($J385*'01_Supuestos'!G32)-(IF('01_Supuestos'!G30=MAX('01_Supuestos'!$C$30:$M$30),'01_Supuestos'!$F$19,0))-(MAX(0,(((('01_Supuestos'!G31*$I385)*'01_Supuestos'!$F$11*($H385-'01_Supuestos'!$F$9))-((('01_Supuestos'!G31*$I385)*'01_Supuestos'!$F$11*($H385-'01_Supuestos'!$F$9))*'01_Supuestos'!$F$12)-(('01_Supuestos'!G31*$I385)*'01_Supuestos'!$F$11*$K385)-(IF(('01_Supuestos'!G31*$I385)&gt;0,'01_Supuestos'!$F$15,0)))-($J385*'01_Supuestos'!G33)))*'01_Supuestos'!$F$16)</f>
        <v/>
      </c>
      <c r="Y385" s="109">
        <f>((('01_Supuestos'!H31*$I385)*'01_Supuestos'!$F$11*($H385-'01_Supuestos'!$F$9))-((('01_Supuestos'!H31*$I385)*'01_Supuestos'!$F$11*($H385-'01_Supuestos'!$F$9))*'01_Supuestos'!$F$12)-(('01_Supuestos'!H31*$I385)*'01_Supuestos'!$F$11*$K385)-(IF(('01_Supuestos'!H31*$I385)&gt;0,'01_Supuestos'!$F$15,0)))-((('01_Supuestos'!H31*$I385)*'01_Supuestos'!$F$11*($H385-'01_Supuestos'!$F$9))*'01_Supuestos'!$F$18)-($J385*'01_Supuestos'!H32)-(IF('01_Supuestos'!H30=MAX('01_Supuestos'!$C$30:$M$30),'01_Supuestos'!$F$19,0))-(MAX(0,(((('01_Supuestos'!H31*$I385)*'01_Supuestos'!$F$11*($H385-'01_Supuestos'!$F$9))-((('01_Supuestos'!H31*$I385)*'01_Supuestos'!$F$11*($H385-'01_Supuestos'!$F$9))*'01_Supuestos'!$F$12)-(('01_Supuestos'!H31*$I385)*'01_Supuestos'!$F$11*$K385)-(IF(('01_Supuestos'!H31*$I385)&gt;0,'01_Supuestos'!$F$15,0)))-($J385*'01_Supuestos'!H33)))*'01_Supuestos'!$F$16)</f>
        <v/>
      </c>
      <c r="Z385" s="109">
        <f>((('01_Supuestos'!I31*$I385)*'01_Supuestos'!$F$11*($H385-'01_Supuestos'!$F$9))-((('01_Supuestos'!I31*$I385)*'01_Supuestos'!$F$11*($H385-'01_Supuestos'!$F$9))*'01_Supuestos'!$F$12)-(('01_Supuestos'!I31*$I385)*'01_Supuestos'!$F$11*$K385)-(IF(('01_Supuestos'!I31*$I385)&gt;0,'01_Supuestos'!$F$15,0)))-((('01_Supuestos'!I31*$I385)*'01_Supuestos'!$F$11*($H385-'01_Supuestos'!$F$9))*'01_Supuestos'!$F$18)-($J385*'01_Supuestos'!I32)-(IF('01_Supuestos'!I30=MAX('01_Supuestos'!$C$30:$M$30),'01_Supuestos'!$F$19,0))-(MAX(0,(((('01_Supuestos'!I31*$I385)*'01_Supuestos'!$F$11*($H385-'01_Supuestos'!$F$9))-((('01_Supuestos'!I31*$I385)*'01_Supuestos'!$F$11*($H385-'01_Supuestos'!$F$9))*'01_Supuestos'!$F$12)-(('01_Supuestos'!I31*$I385)*'01_Supuestos'!$F$11*$K385)-(IF(('01_Supuestos'!I31*$I385)&gt;0,'01_Supuestos'!$F$15,0)))-($J385*'01_Supuestos'!I33)))*'01_Supuestos'!$F$16)</f>
        <v/>
      </c>
      <c r="AA385" s="109">
        <f>((('01_Supuestos'!J31*$I385)*'01_Supuestos'!$F$11*($H385-'01_Supuestos'!$F$9))-((('01_Supuestos'!J31*$I385)*'01_Supuestos'!$F$11*($H385-'01_Supuestos'!$F$9))*'01_Supuestos'!$F$12)-(('01_Supuestos'!J31*$I385)*'01_Supuestos'!$F$11*$K385)-(IF(('01_Supuestos'!J31*$I385)&gt;0,'01_Supuestos'!$F$15,0)))-((('01_Supuestos'!J31*$I385)*'01_Supuestos'!$F$11*($H385-'01_Supuestos'!$F$9))*'01_Supuestos'!$F$18)-($J385*'01_Supuestos'!J32)-(IF('01_Supuestos'!J30=MAX('01_Supuestos'!$C$30:$M$30),'01_Supuestos'!$F$19,0))-(MAX(0,(((('01_Supuestos'!J31*$I385)*'01_Supuestos'!$F$11*($H385-'01_Supuestos'!$F$9))-((('01_Supuestos'!J31*$I385)*'01_Supuestos'!$F$11*($H385-'01_Supuestos'!$F$9))*'01_Supuestos'!$F$12)-(('01_Supuestos'!J31*$I385)*'01_Supuestos'!$F$11*$K385)-(IF(('01_Supuestos'!J31*$I385)&gt;0,'01_Supuestos'!$F$15,0)))-($J385*'01_Supuestos'!J33)))*'01_Supuestos'!$F$16)</f>
        <v/>
      </c>
      <c r="AB385" s="109">
        <f>((('01_Supuestos'!K31*$I385)*'01_Supuestos'!$F$11*($H385-'01_Supuestos'!$F$9))-((('01_Supuestos'!K31*$I385)*'01_Supuestos'!$F$11*($H385-'01_Supuestos'!$F$9))*'01_Supuestos'!$F$12)-(('01_Supuestos'!K31*$I385)*'01_Supuestos'!$F$11*$K385)-(IF(('01_Supuestos'!K31*$I385)&gt;0,'01_Supuestos'!$F$15,0)))-((('01_Supuestos'!K31*$I385)*'01_Supuestos'!$F$11*($H385-'01_Supuestos'!$F$9))*'01_Supuestos'!$F$18)-($J385*'01_Supuestos'!K32)-(IF('01_Supuestos'!K30=MAX('01_Supuestos'!$C$30:$M$30),'01_Supuestos'!$F$19,0))-(MAX(0,(((('01_Supuestos'!K31*$I385)*'01_Supuestos'!$F$11*($H385-'01_Supuestos'!$F$9))-((('01_Supuestos'!K31*$I385)*'01_Supuestos'!$F$11*($H385-'01_Supuestos'!$F$9))*'01_Supuestos'!$F$12)-(('01_Supuestos'!K31*$I385)*'01_Supuestos'!$F$11*$K385)-(IF(('01_Supuestos'!K31*$I385)&gt;0,'01_Supuestos'!$F$15,0)))-($J385*'01_Supuestos'!K33)))*'01_Supuestos'!$F$16)</f>
        <v/>
      </c>
      <c r="AC385" s="109">
        <f>((('01_Supuestos'!L31*$I385)*'01_Supuestos'!$F$11*($H385-'01_Supuestos'!$F$9))-((('01_Supuestos'!L31*$I385)*'01_Supuestos'!$F$11*($H385-'01_Supuestos'!$F$9))*'01_Supuestos'!$F$12)-(('01_Supuestos'!L31*$I385)*'01_Supuestos'!$F$11*$K385)-(IF(('01_Supuestos'!L31*$I385)&gt;0,'01_Supuestos'!$F$15,0)))-((('01_Supuestos'!L31*$I385)*'01_Supuestos'!$F$11*($H385-'01_Supuestos'!$F$9))*'01_Supuestos'!$F$18)-($J385*'01_Supuestos'!L32)-(IF('01_Supuestos'!L30=MAX('01_Supuestos'!$C$30:$M$30),'01_Supuestos'!$F$19,0))-(MAX(0,(((('01_Supuestos'!L31*$I385)*'01_Supuestos'!$F$11*($H385-'01_Supuestos'!$F$9))-((('01_Supuestos'!L31*$I385)*'01_Supuestos'!$F$11*($H385-'01_Supuestos'!$F$9))*'01_Supuestos'!$F$12)-(('01_Supuestos'!L31*$I385)*'01_Supuestos'!$F$11*$K385)-(IF(('01_Supuestos'!L31*$I385)&gt;0,'01_Supuestos'!$F$15,0)))-($J385*'01_Supuestos'!L33)))*'01_Supuestos'!$F$16)</f>
        <v/>
      </c>
      <c r="AD385" s="109">
        <f>((('01_Supuestos'!M31*$I385)*'01_Supuestos'!$F$11*($H385-'01_Supuestos'!$F$9))-((('01_Supuestos'!M31*$I385)*'01_Supuestos'!$F$11*($H385-'01_Supuestos'!$F$9))*'01_Supuestos'!$F$12)-(('01_Supuestos'!M31*$I385)*'01_Supuestos'!$F$11*$K385)-(IF(('01_Supuestos'!M31*$I385)&gt;0,'01_Supuestos'!$F$15,0)))-((('01_Supuestos'!M31*$I385)*'01_Supuestos'!$F$11*($H385-'01_Supuestos'!$F$9))*'01_Supuestos'!$F$18)-($J385*'01_Supuestos'!M32)-(IF('01_Supuestos'!M30=MAX('01_Supuestos'!$C$30:$M$30),'01_Supuestos'!$F$19,0))-(MAX(0,(((('01_Supuestos'!M31*$I385)*'01_Supuestos'!$F$11*($H385-'01_Supuestos'!$F$9))-((('01_Supuestos'!M31*$I385)*'01_Supuestos'!$F$11*($H385-'01_Supuestos'!$F$9))*'01_Supuestos'!$F$12)-(('01_Supuestos'!M31*$I385)*'01_Supuestos'!$F$11*$K385)-(IF(('01_Supuestos'!M31*$I385)&gt;0,'01_Supuestos'!$F$15,0)))-($J385*'01_Supuestos'!M33)))*'01_Supuestos'!$F$16)</f>
        <v/>
      </c>
      <c r="AE385" s="109">
        <f>0</f>
        <v/>
      </c>
      <c r="AF385" s="109">
        <f>IF(S385&gt;R385,"Appraisal+Decision",IF(S385&lt;R385,"Develop Now","Indiferente"))</f>
        <v/>
      </c>
    </row>
    <row r="386">
      <c r="A386" t="n">
        <v>356</v>
      </c>
      <c r="B386" s="53">
        <f>RAND()</f>
        <v/>
      </c>
      <c r="C386" s="53">
        <f>RAND()</f>
        <v/>
      </c>
      <c r="D386" s="53">
        <f>RAND()</f>
        <v/>
      </c>
      <c r="E386" s="53">
        <f>RAND()</f>
        <v/>
      </c>
      <c r="F386" s="53">
        <f>RAND()</f>
        <v/>
      </c>
      <c r="G386" s="53">
        <f>RAND()</f>
        <v/>
      </c>
      <c r="H386" s="109">
        <f>IF(B386&lt;($B$11-$B$10)/($B$12-$B$10), $B$10+SQRT(B386*($B$11-$B$10)*($B$12-$B$10)), $B$12-SQRT((1-B386)*($B$12-$B$11)*($B$12-$B$10)))</f>
        <v/>
      </c>
      <c r="I386" s="53">
        <f>MAX(0.1,NORMINV(C386,$B$13,$B$14))</f>
        <v/>
      </c>
      <c r="J386" s="109">
        <f>'01_Supuestos'!$F$13*MAX(0.65,NORMINV(D386,1,$B$15))</f>
        <v/>
      </c>
      <c r="K386" s="109">
        <f>'01_Supuestos'!$F$14*MAX(0.6,NORMINV(E386,1,$B$16))</f>
        <v/>
      </c>
      <c r="L386" s="109">
        <f>--(F386&lt;=$B$5)</f>
        <v/>
      </c>
      <c r="M386" s="109">
        <f>IF(L386=1, IF(G386&lt;=$B$6, "+", "-"), IF(G386&lt;=(1-$B$7), "+", "-"))</f>
        <v/>
      </c>
      <c r="N386" s="110">
        <f>IF(M386="+",'05_Bayes_Arbol'!$B$16,'05_Bayes_Arbol'!$B$17)</f>
        <v/>
      </c>
      <c r="O386" s="109">
        <f>SUMPRODUCT(T386:AD386,'01_Supuestos'!$C$34:$M$34)</f>
        <v/>
      </c>
      <c r="P386" s="109">
        <f>N386*O386 + (1-N386)*$B$9</f>
        <v/>
      </c>
      <c r="Q386" s="109">
        <f>--(P386&gt;0)</f>
        <v/>
      </c>
      <c r="R386" s="109">
        <f>IF(L386=1,O386,$B$9)</f>
        <v/>
      </c>
      <c r="S386" s="109">
        <f>-$B$8 + IF(Q386=1, IF(L386=1,O386,$B$9), 0)</f>
        <v/>
      </c>
      <c r="T386" s="109">
        <f>((('01_Supuestos'!C31*$I386)*'01_Supuestos'!$F$11*($H386-'01_Supuestos'!$F$9))-((('01_Supuestos'!C31*$I386)*'01_Supuestos'!$F$11*($H386-'01_Supuestos'!$F$9))*'01_Supuestos'!$F$12)-(('01_Supuestos'!C31*$I386)*'01_Supuestos'!$F$11*$K386)-(IF(('01_Supuestos'!C31*$I386)&gt;0,'01_Supuestos'!$F$15,0)))-((('01_Supuestos'!C31*$I386)*'01_Supuestos'!$F$11*($H386-'01_Supuestos'!$F$9))*'01_Supuestos'!$F$18)-($J386*'01_Supuestos'!C32)-(IF('01_Supuestos'!C30=MAX('01_Supuestos'!$C$30:$M$30),'01_Supuestos'!$F$19,0))-(MAX(0,(((('01_Supuestos'!C31*$I386)*'01_Supuestos'!$F$11*($H386-'01_Supuestos'!$F$9))-((('01_Supuestos'!C31*$I386)*'01_Supuestos'!$F$11*($H386-'01_Supuestos'!$F$9))*'01_Supuestos'!$F$12)-(('01_Supuestos'!C31*$I386)*'01_Supuestos'!$F$11*$K386)-(IF(('01_Supuestos'!C31*$I386)&gt;0,'01_Supuestos'!$F$15,0)))-($J386*'01_Supuestos'!C33)))*'01_Supuestos'!$F$16)</f>
        <v/>
      </c>
      <c r="U386" s="109">
        <f>((('01_Supuestos'!D31*$I386)*'01_Supuestos'!$F$11*($H386-'01_Supuestos'!$F$9))-((('01_Supuestos'!D31*$I386)*'01_Supuestos'!$F$11*($H386-'01_Supuestos'!$F$9))*'01_Supuestos'!$F$12)-(('01_Supuestos'!D31*$I386)*'01_Supuestos'!$F$11*$K386)-(IF(('01_Supuestos'!D31*$I386)&gt;0,'01_Supuestos'!$F$15,0)))-((('01_Supuestos'!D31*$I386)*'01_Supuestos'!$F$11*($H386-'01_Supuestos'!$F$9))*'01_Supuestos'!$F$18)-($J386*'01_Supuestos'!D32)-(IF('01_Supuestos'!D30=MAX('01_Supuestos'!$C$30:$M$30),'01_Supuestos'!$F$19,0))-(MAX(0,(((('01_Supuestos'!D31*$I386)*'01_Supuestos'!$F$11*($H386-'01_Supuestos'!$F$9))-((('01_Supuestos'!D31*$I386)*'01_Supuestos'!$F$11*($H386-'01_Supuestos'!$F$9))*'01_Supuestos'!$F$12)-(('01_Supuestos'!D31*$I386)*'01_Supuestos'!$F$11*$K386)-(IF(('01_Supuestos'!D31*$I386)&gt;0,'01_Supuestos'!$F$15,0)))-($J386*'01_Supuestos'!D33)))*'01_Supuestos'!$F$16)</f>
        <v/>
      </c>
      <c r="V386" s="109">
        <f>((('01_Supuestos'!E31*$I386)*'01_Supuestos'!$F$11*($H386-'01_Supuestos'!$F$9))-((('01_Supuestos'!E31*$I386)*'01_Supuestos'!$F$11*($H386-'01_Supuestos'!$F$9))*'01_Supuestos'!$F$12)-(('01_Supuestos'!E31*$I386)*'01_Supuestos'!$F$11*$K386)-(IF(('01_Supuestos'!E31*$I386)&gt;0,'01_Supuestos'!$F$15,0)))-((('01_Supuestos'!E31*$I386)*'01_Supuestos'!$F$11*($H386-'01_Supuestos'!$F$9))*'01_Supuestos'!$F$18)-($J386*'01_Supuestos'!E32)-(IF('01_Supuestos'!E30=MAX('01_Supuestos'!$C$30:$M$30),'01_Supuestos'!$F$19,0))-(MAX(0,(((('01_Supuestos'!E31*$I386)*'01_Supuestos'!$F$11*($H386-'01_Supuestos'!$F$9))-((('01_Supuestos'!E31*$I386)*'01_Supuestos'!$F$11*($H386-'01_Supuestos'!$F$9))*'01_Supuestos'!$F$12)-(('01_Supuestos'!E31*$I386)*'01_Supuestos'!$F$11*$K386)-(IF(('01_Supuestos'!E31*$I386)&gt;0,'01_Supuestos'!$F$15,0)))-($J386*'01_Supuestos'!E33)))*'01_Supuestos'!$F$16)</f>
        <v/>
      </c>
      <c r="W386" s="109">
        <f>((('01_Supuestos'!F31*$I386)*'01_Supuestos'!$F$11*($H386-'01_Supuestos'!$F$9))-((('01_Supuestos'!F31*$I386)*'01_Supuestos'!$F$11*($H386-'01_Supuestos'!$F$9))*'01_Supuestos'!$F$12)-(('01_Supuestos'!F31*$I386)*'01_Supuestos'!$F$11*$K386)-(IF(('01_Supuestos'!F31*$I386)&gt;0,'01_Supuestos'!$F$15,0)))-((('01_Supuestos'!F31*$I386)*'01_Supuestos'!$F$11*($H386-'01_Supuestos'!$F$9))*'01_Supuestos'!$F$18)-($J386*'01_Supuestos'!F32)-(IF('01_Supuestos'!F30=MAX('01_Supuestos'!$C$30:$M$30),'01_Supuestos'!$F$19,0))-(MAX(0,(((('01_Supuestos'!F31*$I386)*'01_Supuestos'!$F$11*($H386-'01_Supuestos'!$F$9))-((('01_Supuestos'!F31*$I386)*'01_Supuestos'!$F$11*($H386-'01_Supuestos'!$F$9))*'01_Supuestos'!$F$12)-(('01_Supuestos'!F31*$I386)*'01_Supuestos'!$F$11*$K386)-(IF(('01_Supuestos'!F31*$I386)&gt;0,'01_Supuestos'!$F$15,0)))-($J386*'01_Supuestos'!F33)))*'01_Supuestos'!$F$16)</f>
        <v/>
      </c>
      <c r="X386" s="109">
        <f>((('01_Supuestos'!G31*$I386)*'01_Supuestos'!$F$11*($H386-'01_Supuestos'!$F$9))-((('01_Supuestos'!G31*$I386)*'01_Supuestos'!$F$11*($H386-'01_Supuestos'!$F$9))*'01_Supuestos'!$F$12)-(('01_Supuestos'!G31*$I386)*'01_Supuestos'!$F$11*$K386)-(IF(('01_Supuestos'!G31*$I386)&gt;0,'01_Supuestos'!$F$15,0)))-((('01_Supuestos'!G31*$I386)*'01_Supuestos'!$F$11*($H386-'01_Supuestos'!$F$9))*'01_Supuestos'!$F$18)-($J386*'01_Supuestos'!G32)-(IF('01_Supuestos'!G30=MAX('01_Supuestos'!$C$30:$M$30),'01_Supuestos'!$F$19,0))-(MAX(0,(((('01_Supuestos'!G31*$I386)*'01_Supuestos'!$F$11*($H386-'01_Supuestos'!$F$9))-((('01_Supuestos'!G31*$I386)*'01_Supuestos'!$F$11*($H386-'01_Supuestos'!$F$9))*'01_Supuestos'!$F$12)-(('01_Supuestos'!G31*$I386)*'01_Supuestos'!$F$11*$K386)-(IF(('01_Supuestos'!G31*$I386)&gt;0,'01_Supuestos'!$F$15,0)))-($J386*'01_Supuestos'!G33)))*'01_Supuestos'!$F$16)</f>
        <v/>
      </c>
      <c r="Y386" s="109">
        <f>((('01_Supuestos'!H31*$I386)*'01_Supuestos'!$F$11*($H386-'01_Supuestos'!$F$9))-((('01_Supuestos'!H31*$I386)*'01_Supuestos'!$F$11*($H386-'01_Supuestos'!$F$9))*'01_Supuestos'!$F$12)-(('01_Supuestos'!H31*$I386)*'01_Supuestos'!$F$11*$K386)-(IF(('01_Supuestos'!H31*$I386)&gt;0,'01_Supuestos'!$F$15,0)))-((('01_Supuestos'!H31*$I386)*'01_Supuestos'!$F$11*($H386-'01_Supuestos'!$F$9))*'01_Supuestos'!$F$18)-($J386*'01_Supuestos'!H32)-(IF('01_Supuestos'!H30=MAX('01_Supuestos'!$C$30:$M$30),'01_Supuestos'!$F$19,0))-(MAX(0,(((('01_Supuestos'!H31*$I386)*'01_Supuestos'!$F$11*($H386-'01_Supuestos'!$F$9))-((('01_Supuestos'!H31*$I386)*'01_Supuestos'!$F$11*($H386-'01_Supuestos'!$F$9))*'01_Supuestos'!$F$12)-(('01_Supuestos'!H31*$I386)*'01_Supuestos'!$F$11*$K386)-(IF(('01_Supuestos'!H31*$I386)&gt;0,'01_Supuestos'!$F$15,0)))-($J386*'01_Supuestos'!H33)))*'01_Supuestos'!$F$16)</f>
        <v/>
      </c>
      <c r="Z386" s="109">
        <f>((('01_Supuestos'!I31*$I386)*'01_Supuestos'!$F$11*($H386-'01_Supuestos'!$F$9))-((('01_Supuestos'!I31*$I386)*'01_Supuestos'!$F$11*($H386-'01_Supuestos'!$F$9))*'01_Supuestos'!$F$12)-(('01_Supuestos'!I31*$I386)*'01_Supuestos'!$F$11*$K386)-(IF(('01_Supuestos'!I31*$I386)&gt;0,'01_Supuestos'!$F$15,0)))-((('01_Supuestos'!I31*$I386)*'01_Supuestos'!$F$11*($H386-'01_Supuestos'!$F$9))*'01_Supuestos'!$F$18)-($J386*'01_Supuestos'!I32)-(IF('01_Supuestos'!I30=MAX('01_Supuestos'!$C$30:$M$30),'01_Supuestos'!$F$19,0))-(MAX(0,(((('01_Supuestos'!I31*$I386)*'01_Supuestos'!$F$11*($H386-'01_Supuestos'!$F$9))-((('01_Supuestos'!I31*$I386)*'01_Supuestos'!$F$11*($H386-'01_Supuestos'!$F$9))*'01_Supuestos'!$F$12)-(('01_Supuestos'!I31*$I386)*'01_Supuestos'!$F$11*$K386)-(IF(('01_Supuestos'!I31*$I386)&gt;0,'01_Supuestos'!$F$15,0)))-($J386*'01_Supuestos'!I33)))*'01_Supuestos'!$F$16)</f>
        <v/>
      </c>
      <c r="AA386" s="109">
        <f>((('01_Supuestos'!J31*$I386)*'01_Supuestos'!$F$11*($H386-'01_Supuestos'!$F$9))-((('01_Supuestos'!J31*$I386)*'01_Supuestos'!$F$11*($H386-'01_Supuestos'!$F$9))*'01_Supuestos'!$F$12)-(('01_Supuestos'!J31*$I386)*'01_Supuestos'!$F$11*$K386)-(IF(('01_Supuestos'!J31*$I386)&gt;0,'01_Supuestos'!$F$15,0)))-((('01_Supuestos'!J31*$I386)*'01_Supuestos'!$F$11*($H386-'01_Supuestos'!$F$9))*'01_Supuestos'!$F$18)-($J386*'01_Supuestos'!J32)-(IF('01_Supuestos'!J30=MAX('01_Supuestos'!$C$30:$M$30),'01_Supuestos'!$F$19,0))-(MAX(0,(((('01_Supuestos'!J31*$I386)*'01_Supuestos'!$F$11*($H386-'01_Supuestos'!$F$9))-((('01_Supuestos'!J31*$I386)*'01_Supuestos'!$F$11*($H386-'01_Supuestos'!$F$9))*'01_Supuestos'!$F$12)-(('01_Supuestos'!J31*$I386)*'01_Supuestos'!$F$11*$K386)-(IF(('01_Supuestos'!J31*$I386)&gt;0,'01_Supuestos'!$F$15,0)))-($J386*'01_Supuestos'!J33)))*'01_Supuestos'!$F$16)</f>
        <v/>
      </c>
      <c r="AB386" s="109">
        <f>((('01_Supuestos'!K31*$I386)*'01_Supuestos'!$F$11*($H386-'01_Supuestos'!$F$9))-((('01_Supuestos'!K31*$I386)*'01_Supuestos'!$F$11*($H386-'01_Supuestos'!$F$9))*'01_Supuestos'!$F$12)-(('01_Supuestos'!K31*$I386)*'01_Supuestos'!$F$11*$K386)-(IF(('01_Supuestos'!K31*$I386)&gt;0,'01_Supuestos'!$F$15,0)))-((('01_Supuestos'!K31*$I386)*'01_Supuestos'!$F$11*($H386-'01_Supuestos'!$F$9))*'01_Supuestos'!$F$18)-($J386*'01_Supuestos'!K32)-(IF('01_Supuestos'!K30=MAX('01_Supuestos'!$C$30:$M$30),'01_Supuestos'!$F$19,0))-(MAX(0,(((('01_Supuestos'!K31*$I386)*'01_Supuestos'!$F$11*($H386-'01_Supuestos'!$F$9))-((('01_Supuestos'!K31*$I386)*'01_Supuestos'!$F$11*($H386-'01_Supuestos'!$F$9))*'01_Supuestos'!$F$12)-(('01_Supuestos'!K31*$I386)*'01_Supuestos'!$F$11*$K386)-(IF(('01_Supuestos'!K31*$I386)&gt;0,'01_Supuestos'!$F$15,0)))-($J386*'01_Supuestos'!K33)))*'01_Supuestos'!$F$16)</f>
        <v/>
      </c>
      <c r="AC386" s="109">
        <f>((('01_Supuestos'!L31*$I386)*'01_Supuestos'!$F$11*($H386-'01_Supuestos'!$F$9))-((('01_Supuestos'!L31*$I386)*'01_Supuestos'!$F$11*($H386-'01_Supuestos'!$F$9))*'01_Supuestos'!$F$12)-(('01_Supuestos'!L31*$I386)*'01_Supuestos'!$F$11*$K386)-(IF(('01_Supuestos'!L31*$I386)&gt;0,'01_Supuestos'!$F$15,0)))-((('01_Supuestos'!L31*$I386)*'01_Supuestos'!$F$11*($H386-'01_Supuestos'!$F$9))*'01_Supuestos'!$F$18)-($J386*'01_Supuestos'!L32)-(IF('01_Supuestos'!L30=MAX('01_Supuestos'!$C$30:$M$30),'01_Supuestos'!$F$19,0))-(MAX(0,(((('01_Supuestos'!L31*$I386)*'01_Supuestos'!$F$11*($H386-'01_Supuestos'!$F$9))-((('01_Supuestos'!L31*$I386)*'01_Supuestos'!$F$11*($H386-'01_Supuestos'!$F$9))*'01_Supuestos'!$F$12)-(('01_Supuestos'!L31*$I386)*'01_Supuestos'!$F$11*$K386)-(IF(('01_Supuestos'!L31*$I386)&gt;0,'01_Supuestos'!$F$15,0)))-($J386*'01_Supuestos'!L33)))*'01_Supuestos'!$F$16)</f>
        <v/>
      </c>
      <c r="AD386" s="109">
        <f>((('01_Supuestos'!M31*$I386)*'01_Supuestos'!$F$11*($H386-'01_Supuestos'!$F$9))-((('01_Supuestos'!M31*$I386)*'01_Supuestos'!$F$11*($H386-'01_Supuestos'!$F$9))*'01_Supuestos'!$F$12)-(('01_Supuestos'!M31*$I386)*'01_Supuestos'!$F$11*$K386)-(IF(('01_Supuestos'!M31*$I386)&gt;0,'01_Supuestos'!$F$15,0)))-((('01_Supuestos'!M31*$I386)*'01_Supuestos'!$F$11*($H386-'01_Supuestos'!$F$9))*'01_Supuestos'!$F$18)-($J386*'01_Supuestos'!M32)-(IF('01_Supuestos'!M30=MAX('01_Supuestos'!$C$30:$M$30),'01_Supuestos'!$F$19,0))-(MAX(0,(((('01_Supuestos'!M31*$I386)*'01_Supuestos'!$F$11*($H386-'01_Supuestos'!$F$9))-((('01_Supuestos'!M31*$I386)*'01_Supuestos'!$F$11*($H386-'01_Supuestos'!$F$9))*'01_Supuestos'!$F$12)-(('01_Supuestos'!M31*$I386)*'01_Supuestos'!$F$11*$K386)-(IF(('01_Supuestos'!M31*$I386)&gt;0,'01_Supuestos'!$F$15,0)))-($J386*'01_Supuestos'!M33)))*'01_Supuestos'!$F$16)</f>
        <v/>
      </c>
      <c r="AE386" s="109">
        <f>0</f>
        <v/>
      </c>
      <c r="AF386" s="109">
        <f>IF(S386&gt;R386,"Appraisal+Decision",IF(S386&lt;R386,"Develop Now","Indiferente"))</f>
        <v/>
      </c>
    </row>
    <row r="387">
      <c r="A387" t="n">
        <v>357</v>
      </c>
      <c r="B387" s="53">
        <f>RAND()</f>
        <v/>
      </c>
      <c r="C387" s="53">
        <f>RAND()</f>
        <v/>
      </c>
      <c r="D387" s="53">
        <f>RAND()</f>
        <v/>
      </c>
      <c r="E387" s="53">
        <f>RAND()</f>
        <v/>
      </c>
      <c r="F387" s="53">
        <f>RAND()</f>
        <v/>
      </c>
      <c r="G387" s="53">
        <f>RAND()</f>
        <v/>
      </c>
      <c r="H387" s="109">
        <f>IF(B387&lt;($B$11-$B$10)/($B$12-$B$10), $B$10+SQRT(B387*($B$11-$B$10)*($B$12-$B$10)), $B$12-SQRT((1-B387)*($B$12-$B$11)*($B$12-$B$10)))</f>
        <v/>
      </c>
      <c r="I387" s="53">
        <f>MAX(0.1,NORMINV(C387,$B$13,$B$14))</f>
        <v/>
      </c>
      <c r="J387" s="109">
        <f>'01_Supuestos'!$F$13*MAX(0.65,NORMINV(D387,1,$B$15))</f>
        <v/>
      </c>
      <c r="K387" s="109">
        <f>'01_Supuestos'!$F$14*MAX(0.6,NORMINV(E387,1,$B$16))</f>
        <v/>
      </c>
      <c r="L387" s="109">
        <f>--(F387&lt;=$B$5)</f>
        <v/>
      </c>
      <c r="M387" s="109">
        <f>IF(L387=1, IF(G387&lt;=$B$6, "+", "-"), IF(G387&lt;=(1-$B$7), "+", "-"))</f>
        <v/>
      </c>
      <c r="N387" s="110">
        <f>IF(M387="+",'05_Bayes_Arbol'!$B$16,'05_Bayes_Arbol'!$B$17)</f>
        <v/>
      </c>
      <c r="O387" s="109">
        <f>SUMPRODUCT(T387:AD387,'01_Supuestos'!$C$34:$M$34)</f>
        <v/>
      </c>
      <c r="P387" s="109">
        <f>N387*O387 + (1-N387)*$B$9</f>
        <v/>
      </c>
      <c r="Q387" s="109">
        <f>--(P387&gt;0)</f>
        <v/>
      </c>
      <c r="R387" s="109">
        <f>IF(L387=1,O387,$B$9)</f>
        <v/>
      </c>
      <c r="S387" s="109">
        <f>-$B$8 + IF(Q387=1, IF(L387=1,O387,$B$9), 0)</f>
        <v/>
      </c>
      <c r="T387" s="109">
        <f>((('01_Supuestos'!C31*$I387)*'01_Supuestos'!$F$11*($H387-'01_Supuestos'!$F$9))-((('01_Supuestos'!C31*$I387)*'01_Supuestos'!$F$11*($H387-'01_Supuestos'!$F$9))*'01_Supuestos'!$F$12)-(('01_Supuestos'!C31*$I387)*'01_Supuestos'!$F$11*$K387)-(IF(('01_Supuestos'!C31*$I387)&gt;0,'01_Supuestos'!$F$15,0)))-((('01_Supuestos'!C31*$I387)*'01_Supuestos'!$F$11*($H387-'01_Supuestos'!$F$9))*'01_Supuestos'!$F$18)-($J387*'01_Supuestos'!C32)-(IF('01_Supuestos'!C30=MAX('01_Supuestos'!$C$30:$M$30),'01_Supuestos'!$F$19,0))-(MAX(0,(((('01_Supuestos'!C31*$I387)*'01_Supuestos'!$F$11*($H387-'01_Supuestos'!$F$9))-((('01_Supuestos'!C31*$I387)*'01_Supuestos'!$F$11*($H387-'01_Supuestos'!$F$9))*'01_Supuestos'!$F$12)-(('01_Supuestos'!C31*$I387)*'01_Supuestos'!$F$11*$K387)-(IF(('01_Supuestos'!C31*$I387)&gt;0,'01_Supuestos'!$F$15,0)))-($J387*'01_Supuestos'!C33)))*'01_Supuestos'!$F$16)</f>
        <v/>
      </c>
      <c r="U387" s="109">
        <f>((('01_Supuestos'!D31*$I387)*'01_Supuestos'!$F$11*($H387-'01_Supuestos'!$F$9))-((('01_Supuestos'!D31*$I387)*'01_Supuestos'!$F$11*($H387-'01_Supuestos'!$F$9))*'01_Supuestos'!$F$12)-(('01_Supuestos'!D31*$I387)*'01_Supuestos'!$F$11*$K387)-(IF(('01_Supuestos'!D31*$I387)&gt;0,'01_Supuestos'!$F$15,0)))-((('01_Supuestos'!D31*$I387)*'01_Supuestos'!$F$11*($H387-'01_Supuestos'!$F$9))*'01_Supuestos'!$F$18)-($J387*'01_Supuestos'!D32)-(IF('01_Supuestos'!D30=MAX('01_Supuestos'!$C$30:$M$30),'01_Supuestos'!$F$19,0))-(MAX(0,(((('01_Supuestos'!D31*$I387)*'01_Supuestos'!$F$11*($H387-'01_Supuestos'!$F$9))-((('01_Supuestos'!D31*$I387)*'01_Supuestos'!$F$11*($H387-'01_Supuestos'!$F$9))*'01_Supuestos'!$F$12)-(('01_Supuestos'!D31*$I387)*'01_Supuestos'!$F$11*$K387)-(IF(('01_Supuestos'!D31*$I387)&gt;0,'01_Supuestos'!$F$15,0)))-($J387*'01_Supuestos'!D33)))*'01_Supuestos'!$F$16)</f>
        <v/>
      </c>
      <c r="V387" s="109">
        <f>((('01_Supuestos'!E31*$I387)*'01_Supuestos'!$F$11*($H387-'01_Supuestos'!$F$9))-((('01_Supuestos'!E31*$I387)*'01_Supuestos'!$F$11*($H387-'01_Supuestos'!$F$9))*'01_Supuestos'!$F$12)-(('01_Supuestos'!E31*$I387)*'01_Supuestos'!$F$11*$K387)-(IF(('01_Supuestos'!E31*$I387)&gt;0,'01_Supuestos'!$F$15,0)))-((('01_Supuestos'!E31*$I387)*'01_Supuestos'!$F$11*($H387-'01_Supuestos'!$F$9))*'01_Supuestos'!$F$18)-($J387*'01_Supuestos'!E32)-(IF('01_Supuestos'!E30=MAX('01_Supuestos'!$C$30:$M$30),'01_Supuestos'!$F$19,0))-(MAX(0,(((('01_Supuestos'!E31*$I387)*'01_Supuestos'!$F$11*($H387-'01_Supuestos'!$F$9))-((('01_Supuestos'!E31*$I387)*'01_Supuestos'!$F$11*($H387-'01_Supuestos'!$F$9))*'01_Supuestos'!$F$12)-(('01_Supuestos'!E31*$I387)*'01_Supuestos'!$F$11*$K387)-(IF(('01_Supuestos'!E31*$I387)&gt;0,'01_Supuestos'!$F$15,0)))-($J387*'01_Supuestos'!E33)))*'01_Supuestos'!$F$16)</f>
        <v/>
      </c>
      <c r="W387" s="109">
        <f>((('01_Supuestos'!F31*$I387)*'01_Supuestos'!$F$11*($H387-'01_Supuestos'!$F$9))-((('01_Supuestos'!F31*$I387)*'01_Supuestos'!$F$11*($H387-'01_Supuestos'!$F$9))*'01_Supuestos'!$F$12)-(('01_Supuestos'!F31*$I387)*'01_Supuestos'!$F$11*$K387)-(IF(('01_Supuestos'!F31*$I387)&gt;0,'01_Supuestos'!$F$15,0)))-((('01_Supuestos'!F31*$I387)*'01_Supuestos'!$F$11*($H387-'01_Supuestos'!$F$9))*'01_Supuestos'!$F$18)-($J387*'01_Supuestos'!F32)-(IF('01_Supuestos'!F30=MAX('01_Supuestos'!$C$30:$M$30),'01_Supuestos'!$F$19,0))-(MAX(0,(((('01_Supuestos'!F31*$I387)*'01_Supuestos'!$F$11*($H387-'01_Supuestos'!$F$9))-((('01_Supuestos'!F31*$I387)*'01_Supuestos'!$F$11*($H387-'01_Supuestos'!$F$9))*'01_Supuestos'!$F$12)-(('01_Supuestos'!F31*$I387)*'01_Supuestos'!$F$11*$K387)-(IF(('01_Supuestos'!F31*$I387)&gt;0,'01_Supuestos'!$F$15,0)))-($J387*'01_Supuestos'!F33)))*'01_Supuestos'!$F$16)</f>
        <v/>
      </c>
      <c r="X387" s="109">
        <f>((('01_Supuestos'!G31*$I387)*'01_Supuestos'!$F$11*($H387-'01_Supuestos'!$F$9))-((('01_Supuestos'!G31*$I387)*'01_Supuestos'!$F$11*($H387-'01_Supuestos'!$F$9))*'01_Supuestos'!$F$12)-(('01_Supuestos'!G31*$I387)*'01_Supuestos'!$F$11*$K387)-(IF(('01_Supuestos'!G31*$I387)&gt;0,'01_Supuestos'!$F$15,0)))-((('01_Supuestos'!G31*$I387)*'01_Supuestos'!$F$11*($H387-'01_Supuestos'!$F$9))*'01_Supuestos'!$F$18)-($J387*'01_Supuestos'!G32)-(IF('01_Supuestos'!G30=MAX('01_Supuestos'!$C$30:$M$30),'01_Supuestos'!$F$19,0))-(MAX(0,(((('01_Supuestos'!G31*$I387)*'01_Supuestos'!$F$11*($H387-'01_Supuestos'!$F$9))-((('01_Supuestos'!G31*$I387)*'01_Supuestos'!$F$11*($H387-'01_Supuestos'!$F$9))*'01_Supuestos'!$F$12)-(('01_Supuestos'!G31*$I387)*'01_Supuestos'!$F$11*$K387)-(IF(('01_Supuestos'!G31*$I387)&gt;0,'01_Supuestos'!$F$15,0)))-($J387*'01_Supuestos'!G33)))*'01_Supuestos'!$F$16)</f>
        <v/>
      </c>
      <c r="Y387" s="109">
        <f>((('01_Supuestos'!H31*$I387)*'01_Supuestos'!$F$11*($H387-'01_Supuestos'!$F$9))-((('01_Supuestos'!H31*$I387)*'01_Supuestos'!$F$11*($H387-'01_Supuestos'!$F$9))*'01_Supuestos'!$F$12)-(('01_Supuestos'!H31*$I387)*'01_Supuestos'!$F$11*$K387)-(IF(('01_Supuestos'!H31*$I387)&gt;0,'01_Supuestos'!$F$15,0)))-((('01_Supuestos'!H31*$I387)*'01_Supuestos'!$F$11*($H387-'01_Supuestos'!$F$9))*'01_Supuestos'!$F$18)-($J387*'01_Supuestos'!H32)-(IF('01_Supuestos'!H30=MAX('01_Supuestos'!$C$30:$M$30),'01_Supuestos'!$F$19,0))-(MAX(0,(((('01_Supuestos'!H31*$I387)*'01_Supuestos'!$F$11*($H387-'01_Supuestos'!$F$9))-((('01_Supuestos'!H31*$I387)*'01_Supuestos'!$F$11*($H387-'01_Supuestos'!$F$9))*'01_Supuestos'!$F$12)-(('01_Supuestos'!H31*$I387)*'01_Supuestos'!$F$11*$K387)-(IF(('01_Supuestos'!H31*$I387)&gt;0,'01_Supuestos'!$F$15,0)))-($J387*'01_Supuestos'!H33)))*'01_Supuestos'!$F$16)</f>
        <v/>
      </c>
      <c r="Z387" s="109">
        <f>((('01_Supuestos'!I31*$I387)*'01_Supuestos'!$F$11*($H387-'01_Supuestos'!$F$9))-((('01_Supuestos'!I31*$I387)*'01_Supuestos'!$F$11*($H387-'01_Supuestos'!$F$9))*'01_Supuestos'!$F$12)-(('01_Supuestos'!I31*$I387)*'01_Supuestos'!$F$11*$K387)-(IF(('01_Supuestos'!I31*$I387)&gt;0,'01_Supuestos'!$F$15,0)))-((('01_Supuestos'!I31*$I387)*'01_Supuestos'!$F$11*($H387-'01_Supuestos'!$F$9))*'01_Supuestos'!$F$18)-($J387*'01_Supuestos'!I32)-(IF('01_Supuestos'!I30=MAX('01_Supuestos'!$C$30:$M$30),'01_Supuestos'!$F$19,0))-(MAX(0,(((('01_Supuestos'!I31*$I387)*'01_Supuestos'!$F$11*($H387-'01_Supuestos'!$F$9))-((('01_Supuestos'!I31*$I387)*'01_Supuestos'!$F$11*($H387-'01_Supuestos'!$F$9))*'01_Supuestos'!$F$12)-(('01_Supuestos'!I31*$I387)*'01_Supuestos'!$F$11*$K387)-(IF(('01_Supuestos'!I31*$I387)&gt;0,'01_Supuestos'!$F$15,0)))-($J387*'01_Supuestos'!I33)))*'01_Supuestos'!$F$16)</f>
        <v/>
      </c>
      <c r="AA387" s="109">
        <f>((('01_Supuestos'!J31*$I387)*'01_Supuestos'!$F$11*($H387-'01_Supuestos'!$F$9))-((('01_Supuestos'!J31*$I387)*'01_Supuestos'!$F$11*($H387-'01_Supuestos'!$F$9))*'01_Supuestos'!$F$12)-(('01_Supuestos'!J31*$I387)*'01_Supuestos'!$F$11*$K387)-(IF(('01_Supuestos'!J31*$I387)&gt;0,'01_Supuestos'!$F$15,0)))-((('01_Supuestos'!J31*$I387)*'01_Supuestos'!$F$11*($H387-'01_Supuestos'!$F$9))*'01_Supuestos'!$F$18)-($J387*'01_Supuestos'!J32)-(IF('01_Supuestos'!J30=MAX('01_Supuestos'!$C$30:$M$30),'01_Supuestos'!$F$19,0))-(MAX(0,(((('01_Supuestos'!J31*$I387)*'01_Supuestos'!$F$11*($H387-'01_Supuestos'!$F$9))-((('01_Supuestos'!J31*$I387)*'01_Supuestos'!$F$11*($H387-'01_Supuestos'!$F$9))*'01_Supuestos'!$F$12)-(('01_Supuestos'!J31*$I387)*'01_Supuestos'!$F$11*$K387)-(IF(('01_Supuestos'!J31*$I387)&gt;0,'01_Supuestos'!$F$15,0)))-($J387*'01_Supuestos'!J33)))*'01_Supuestos'!$F$16)</f>
        <v/>
      </c>
      <c r="AB387" s="109">
        <f>((('01_Supuestos'!K31*$I387)*'01_Supuestos'!$F$11*($H387-'01_Supuestos'!$F$9))-((('01_Supuestos'!K31*$I387)*'01_Supuestos'!$F$11*($H387-'01_Supuestos'!$F$9))*'01_Supuestos'!$F$12)-(('01_Supuestos'!K31*$I387)*'01_Supuestos'!$F$11*$K387)-(IF(('01_Supuestos'!K31*$I387)&gt;0,'01_Supuestos'!$F$15,0)))-((('01_Supuestos'!K31*$I387)*'01_Supuestos'!$F$11*($H387-'01_Supuestos'!$F$9))*'01_Supuestos'!$F$18)-($J387*'01_Supuestos'!K32)-(IF('01_Supuestos'!K30=MAX('01_Supuestos'!$C$30:$M$30),'01_Supuestos'!$F$19,0))-(MAX(0,(((('01_Supuestos'!K31*$I387)*'01_Supuestos'!$F$11*($H387-'01_Supuestos'!$F$9))-((('01_Supuestos'!K31*$I387)*'01_Supuestos'!$F$11*($H387-'01_Supuestos'!$F$9))*'01_Supuestos'!$F$12)-(('01_Supuestos'!K31*$I387)*'01_Supuestos'!$F$11*$K387)-(IF(('01_Supuestos'!K31*$I387)&gt;0,'01_Supuestos'!$F$15,0)))-($J387*'01_Supuestos'!K33)))*'01_Supuestos'!$F$16)</f>
        <v/>
      </c>
      <c r="AC387" s="109">
        <f>((('01_Supuestos'!L31*$I387)*'01_Supuestos'!$F$11*($H387-'01_Supuestos'!$F$9))-((('01_Supuestos'!L31*$I387)*'01_Supuestos'!$F$11*($H387-'01_Supuestos'!$F$9))*'01_Supuestos'!$F$12)-(('01_Supuestos'!L31*$I387)*'01_Supuestos'!$F$11*$K387)-(IF(('01_Supuestos'!L31*$I387)&gt;0,'01_Supuestos'!$F$15,0)))-((('01_Supuestos'!L31*$I387)*'01_Supuestos'!$F$11*($H387-'01_Supuestos'!$F$9))*'01_Supuestos'!$F$18)-($J387*'01_Supuestos'!L32)-(IF('01_Supuestos'!L30=MAX('01_Supuestos'!$C$30:$M$30),'01_Supuestos'!$F$19,0))-(MAX(0,(((('01_Supuestos'!L31*$I387)*'01_Supuestos'!$F$11*($H387-'01_Supuestos'!$F$9))-((('01_Supuestos'!L31*$I387)*'01_Supuestos'!$F$11*($H387-'01_Supuestos'!$F$9))*'01_Supuestos'!$F$12)-(('01_Supuestos'!L31*$I387)*'01_Supuestos'!$F$11*$K387)-(IF(('01_Supuestos'!L31*$I387)&gt;0,'01_Supuestos'!$F$15,0)))-($J387*'01_Supuestos'!L33)))*'01_Supuestos'!$F$16)</f>
        <v/>
      </c>
      <c r="AD387" s="109">
        <f>((('01_Supuestos'!M31*$I387)*'01_Supuestos'!$F$11*($H387-'01_Supuestos'!$F$9))-((('01_Supuestos'!M31*$I387)*'01_Supuestos'!$F$11*($H387-'01_Supuestos'!$F$9))*'01_Supuestos'!$F$12)-(('01_Supuestos'!M31*$I387)*'01_Supuestos'!$F$11*$K387)-(IF(('01_Supuestos'!M31*$I387)&gt;0,'01_Supuestos'!$F$15,0)))-((('01_Supuestos'!M31*$I387)*'01_Supuestos'!$F$11*($H387-'01_Supuestos'!$F$9))*'01_Supuestos'!$F$18)-($J387*'01_Supuestos'!M32)-(IF('01_Supuestos'!M30=MAX('01_Supuestos'!$C$30:$M$30),'01_Supuestos'!$F$19,0))-(MAX(0,(((('01_Supuestos'!M31*$I387)*'01_Supuestos'!$F$11*($H387-'01_Supuestos'!$F$9))-((('01_Supuestos'!M31*$I387)*'01_Supuestos'!$F$11*($H387-'01_Supuestos'!$F$9))*'01_Supuestos'!$F$12)-(('01_Supuestos'!M31*$I387)*'01_Supuestos'!$F$11*$K387)-(IF(('01_Supuestos'!M31*$I387)&gt;0,'01_Supuestos'!$F$15,0)))-($J387*'01_Supuestos'!M33)))*'01_Supuestos'!$F$16)</f>
        <v/>
      </c>
      <c r="AE387" s="109">
        <f>0</f>
        <v/>
      </c>
      <c r="AF387" s="109">
        <f>IF(S387&gt;R387,"Appraisal+Decision",IF(S387&lt;R387,"Develop Now","Indiferente"))</f>
        <v/>
      </c>
    </row>
    <row r="388">
      <c r="A388" t="n">
        <v>358</v>
      </c>
      <c r="B388" s="53">
        <f>RAND()</f>
        <v/>
      </c>
      <c r="C388" s="53">
        <f>RAND()</f>
        <v/>
      </c>
      <c r="D388" s="53">
        <f>RAND()</f>
        <v/>
      </c>
      <c r="E388" s="53">
        <f>RAND()</f>
        <v/>
      </c>
      <c r="F388" s="53">
        <f>RAND()</f>
        <v/>
      </c>
      <c r="G388" s="53">
        <f>RAND()</f>
        <v/>
      </c>
      <c r="H388" s="109">
        <f>IF(B388&lt;($B$11-$B$10)/($B$12-$B$10), $B$10+SQRT(B388*($B$11-$B$10)*($B$12-$B$10)), $B$12-SQRT((1-B388)*($B$12-$B$11)*($B$12-$B$10)))</f>
        <v/>
      </c>
      <c r="I388" s="53">
        <f>MAX(0.1,NORMINV(C388,$B$13,$B$14))</f>
        <v/>
      </c>
      <c r="J388" s="109">
        <f>'01_Supuestos'!$F$13*MAX(0.65,NORMINV(D388,1,$B$15))</f>
        <v/>
      </c>
      <c r="K388" s="109">
        <f>'01_Supuestos'!$F$14*MAX(0.6,NORMINV(E388,1,$B$16))</f>
        <v/>
      </c>
      <c r="L388" s="109">
        <f>--(F388&lt;=$B$5)</f>
        <v/>
      </c>
      <c r="M388" s="109">
        <f>IF(L388=1, IF(G388&lt;=$B$6, "+", "-"), IF(G388&lt;=(1-$B$7), "+", "-"))</f>
        <v/>
      </c>
      <c r="N388" s="110">
        <f>IF(M388="+",'05_Bayes_Arbol'!$B$16,'05_Bayes_Arbol'!$B$17)</f>
        <v/>
      </c>
      <c r="O388" s="109">
        <f>SUMPRODUCT(T388:AD388,'01_Supuestos'!$C$34:$M$34)</f>
        <v/>
      </c>
      <c r="P388" s="109">
        <f>N388*O388 + (1-N388)*$B$9</f>
        <v/>
      </c>
      <c r="Q388" s="109">
        <f>--(P388&gt;0)</f>
        <v/>
      </c>
      <c r="R388" s="109">
        <f>IF(L388=1,O388,$B$9)</f>
        <v/>
      </c>
      <c r="S388" s="109">
        <f>-$B$8 + IF(Q388=1, IF(L388=1,O388,$B$9), 0)</f>
        <v/>
      </c>
      <c r="T388" s="109">
        <f>((('01_Supuestos'!C31*$I388)*'01_Supuestos'!$F$11*($H388-'01_Supuestos'!$F$9))-((('01_Supuestos'!C31*$I388)*'01_Supuestos'!$F$11*($H388-'01_Supuestos'!$F$9))*'01_Supuestos'!$F$12)-(('01_Supuestos'!C31*$I388)*'01_Supuestos'!$F$11*$K388)-(IF(('01_Supuestos'!C31*$I388)&gt;0,'01_Supuestos'!$F$15,0)))-((('01_Supuestos'!C31*$I388)*'01_Supuestos'!$F$11*($H388-'01_Supuestos'!$F$9))*'01_Supuestos'!$F$18)-($J388*'01_Supuestos'!C32)-(IF('01_Supuestos'!C30=MAX('01_Supuestos'!$C$30:$M$30),'01_Supuestos'!$F$19,0))-(MAX(0,(((('01_Supuestos'!C31*$I388)*'01_Supuestos'!$F$11*($H388-'01_Supuestos'!$F$9))-((('01_Supuestos'!C31*$I388)*'01_Supuestos'!$F$11*($H388-'01_Supuestos'!$F$9))*'01_Supuestos'!$F$12)-(('01_Supuestos'!C31*$I388)*'01_Supuestos'!$F$11*$K388)-(IF(('01_Supuestos'!C31*$I388)&gt;0,'01_Supuestos'!$F$15,0)))-($J388*'01_Supuestos'!C33)))*'01_Supuestos'!$F$16)</f>
        <v/>
      </c>
      <c r="U388" s="109">
        <f>((('01_Supuestos'!D31*$I388)*'01_Supuestos'!$F$11*($H388-'01_Supuestos'!$F$9))-((('01_Supuestos'!D31*$I388)*'01_Supuestos'!$F$11*($H388-'01_Supuestos'!$F$9))*'01_Supuestos'!$F$12)-(('01_Supuestos'!D31*$I388)*'01_Supuestos'!$F$11*$K388)-(IF(('01_Supuestos'!D31*$I388)&gt;0,'01_Supuestos'!$F$15,0)))-((('01_Supuestos'!D31*$I388)*'01_Supuestos'!$F$11*($H388-'01_Supuestos'!$F$9))*'01_Supuestos'!$F$18)-($J388*'01_Supuestos'!D32)-(IF('01_Supuestos'!D30=MAX('01_Supuestos'!$C$30:$M$30),'01_Supuestos'!$F$19,0))-(MAX(0,(((('01_Supuestos'!D31*$I388)*'01_Supuestos'!$F$11*($H388-'01_Supuestos'!$F$9))-((('01_Supuestos'!D31*$I388)*'01_Supuestos'!$F$11*($H388-'01_Supuestos'!$F$9))*'01_Supuestos'!$F$12)-(('01_Supuestos'!D31*$I388)*'01_Supuestos'!$F$11*$K388)-(IF(('01_Supuestos'!D31*$I388)&gt;0,'01_Supuestos'!$F$15,0)))-($J388*'01_Supuestos'!D33)))*'01_Supuestos'!$F$16)</f>
        <v/>
      </c>
      <c r="V388" s="109">
        <f>((('01_Supuestos'!E31*$I388)*'01_Supuestos'!$F$11*($H388-'01_Supuestos'!$F$9))-((('01_Supuestos'!E31*$I388)*'01_Supuestos'!$F$11*($H388-'01_Supuestos'!$F$9))*'01_Supuestos'!$F$12)-(('01_Supuestos'!E31*$I388)*'01_Supuestos'!$F$11*$K388)-(IF(('01_Supuestos'!E31*$I388)&gt;0,'01_Supuestos'!$F$15,0)))-((('01_Supuestos'!E31*$I388)*'01_Supuestos'!$F$11*($H388-'01_Supuestos'!$F$9))*'01_Supuestos'!$F$18)-($J388*'01_Supuestos'!E32)-(IF('01_Supuestos'!E30=MAX('01_Supuestos'!$C$30:$M$30),'01_Supuestos'!$F$19,0))-(MAX(0,(((('01_Supuestos'!E31*$I388)*'01_Supuestos'!$F$11*($H388-'01_Supuestos'!$F$9))-((('01_Supuestos'!E31*$I388)*'01_Supuestos'!$F$11*($H388-'01_Supuestos'!$F$9))*'01_Supuestos'!$F$12)-(('01_Supuestos'!E31*$I388)*'01_Supuestos'!$F$11*$K388)-(IF(('01_Supuestos'!E31*$I388)&gt;0,'01_Supuestos'!$F$15,0)))-($J388*'01_Supuestos'!E33)))*'01_Supuestos'!$F$16)</f>
        <v/>
      </c>
      <c r="W388" s="109">
        <f>((('01_Supuestos'!F31*$I388)*'01_Supuestos'!$F$11*($H388-'01_Supuestos'!$F$9))-((('01_Supuestos'!F31*$I388)*'01_Supuestos'!$F$11*($H388-'01_Supuestos'!$F$9))*'01_Supuestos'!$F$12)-(('01_Supuestos'!F31*$I388)*'01_Supuestos'!$F$11*$K388)-(IF(('01_Supuestos'!F31*$I388)&gt;0,'01_Supuestos'!$F$15,0)))-((('01_Supuestos'!F31*$I388)*'01_Supuestos'!$F$11*($H388-'01_Supuestos'!$F$9))*'01_Supuestos'!$F$18)-($J388*'01_Supuestos'!F32)-(IF('01_Supuestos'!F30=MAX('01_Supuestos'!$C$30:$M$30),'01_Supuestos'!$F$19,0))-(MAX(0,(((('01_Supuestos'!F31*$I388)*'01_Supuestos'!$F$11*($H388-'01_Supuestos'!$F$9))-((('01_Supuestos'!F31*$I388)*'01_Supuestos'!$F$11*($H388-'01_Supuestos'!$F$9))*'01_Supuestos'!$F$12)-(('01_Supuestos'!F31*$I388)*'01_Supuestos'!$F$11*$K388)-(IF(('01_Supuestos'!F31*$I388)&gt;0,'01_Supuestos'!$F$15,0)))-($J388*'01_Supuestos'!F33)))*'01_Supuestos'!$F$16)</f>
        <v/>
      </c>
      <c r="X388" s="109">
        <f>((('01_Supuestos'!G31*$I388)*'01_Supuestos'!$F$11*($H388-'01_Supuestos'!$F$9))-((('01_Supuestos'!G31*$I388)*'01_Supuestos'!$F$11*($H388-'01_Supuestos'!$F$9))*'01_Supuestos'!$F$12)-(('01_Supuestos'!G31*$I388)*'01_Supuestos'!$F$11*$K388)-(IF(('01_Supuestos'!G31*$I388)&gt;0,'01_Supuestos'!$F$15,0)))-((('01_Supuestos'!G31*$I388)*'01_Supuestos'!$F$11*($H388-'01_Supuestos'!$F$9))*'01_Supuestos'!$F$18)-($J388*'01_Supuestos'!G32)-(IF('01_Supuestos'!G30=MAX('01_Supuestos'!$C$30:$M$30),'01_Supuestos'!$F$19,0))-(MAX(0,(((('01_Supuestos'!G31*$I388)*'01_Supuestos'!$F$11*($H388-'01_Supuestos'!$F$9))-((('01_Supuestos'!G31*$I388)*'01_Supuestos'!$F$11*($H388-'01_Supuestos'!$F$9))*'01_Supuestos'!$F$12)-(('01_Supuestos'!G31*$I388)*'01_Supuestos'!$F$11*$K388)-(IF(('01_Supuestos'!G31*$I388)&gt;0,'01_Supuestos'!$F$15,0)))-($J388*'01_Supuestos'!G33)))*'01_Supuestos'!$F$16)</f>
        <v/>
      </c>
      <c r="Y388" s="109">
        <f>((('01_Supuestos'!H31*$I388)*'01_Supuestos'!$F$11*($H388-'01_Supuestos'!$F$9))-((('01_Supuestos'!H31*$I388)*'01_Supuestos'!$F$11*($H388-'01_Supuestos'!$F$9))*'01_Supuestos'!$F$12)-(('01_Supuestos'!H31*$I388)*'01_Supuestos'!$F$11*$K388)-(IF(('01_Supuestos'!H31*$I388)&gt;0,'01_Supuestos'!$F$15,0)))-((('01_Supuestos'!H31*$I388)*'01_Supuestos'!$F$11*($H388-'01_Supuestos'!$F$9))*'01_Supuestos'!$F$18)-($J388*'01_Supuestos'!H32)-(IF('01_Supuestos'!H30=MAX('01_Supuestos'!$C$30:$M$30),'01_Supuestos'!$F$19,0))-(MAX(0,(((('01_Supuestos'!H31*$I388)*'01_Supuestos'!$F$11*($H388-'01_Supuestos'!$F$9))-((('01_Supuestos'!H31*$I388)*'01_Supuestos'!$F$11*($H388-'01_Supuestos'!$F$9))*'01_Supuestos'!$F$12)-(('01_Supuestos'!H31*$I388)*'01_Supuestos'!$F$11*$K388)-(IF(('01_Supuestos'!H31*$I388)&gt;0,'01_Supuestos'!$F$15,0)))-($J388*'01_Supuestos'!H33)))*'01_Supuestos'!$F$16)</f>
        <v/>
      </c>
      <c r="Z388" s="109">
        <f>((('01_Supuestos'!I31*$I388)*'01_Supuestos'!$F$11*($H388-'01_Supuestos'!$F$9))-((('01_Supuestos'!I31*$I388)*'01_Supuestos'!$F$11*($H388-'01_Supuestos'!$F$9))*'01_Supuestos'!$F$12)-(('01_Supuestos'!I31*$I388)*'01_Supuestos'!$F$11*$K388)-(IF(('01_Supuestos'!I31*$I388)&gt;0,'01_Supuestos'!$F$15,0)))-((('01_Supuestos'!I31*$I388)*'01_Supuestos'!$F$11*($H388-'01_Supuestos'!$F$9))*'01_Supuestos'!$F$18)-($J388*'01_Supuestos'!I32)-(IF('01_Supuestos'!I30=MAX('01_Supuestos'!$C$30:$M$30),'01_Supuestos'!$F$19,0))-(MAX(0,(((('01_Supuestos'!I31*$I388)*'01_Supuestos'!$F$11*($H388-'01_Supuestos'!$F$9))-((('01_Supuestos'!I31*$I388)*'01_Supuestos'!$F$11*($H388-'01_Supuestos'!$F$9))*'01_Supuestos'!$F$12)-(('01_Supuestos'!I31*$I388)*'01_Supuestos'!$F$11*$K388)-(IF(('01_Supuestos'!I31*$I388)&gt;0,'01_Supuestos'!$F$15,0)))-($J388*'01_Supuestos'!I33)))*'01_Supuestos'!$F$16)</f>
        <v/>
      </c>
      <c r="AA388" s="109">
        <f>((('01_Supuestos'!J31*$I388)*'01_Supuestos'!$F$11*($H388-'01_Supuestos'!$F$9))-((('01_Supuestos'!J31*$I388)*'01_Supuestos'!$F$11*($H388-'01_Supuestos'!$F$9))*'01_Supuestos'!$F$12)-(('01_Supuestos'!J31*$I388)*'01_Supuestos'!$F$11*$K388)-(IF(('01_Supuestos'!J31*$I388)&gt;0,'01_Supuestos'!$F$15,0)))-((('01_Supuestos'!J31*$I388)*'01_Supuestos'!$F$11*($H388-'01_Supuestos'!$F$9))*'01_Supuestos'!$F$18)-($J388*'01_Supuestos'!J32)-(IF('01_Supuestos'!J30=MAX('01_Supuestos'!$C$30:$M$30),'01_Supuestos'!$F$19,0))-(MAX(0,(((('01_Supuestos'!J31*$I388)*'01_Supuestos'!$F$11*($H388-'01_Supuestos'!$F$9))-((('01_Supuestos'!J31*$I388)*'01_Supuestos'!$F$11*($H388-'01_Supuestos'!$F$9))*'01_Supuestos'!$F$12)-(('01_Supuestos'!J31*$I388)*'01_Supuestos'!$F$11*$K388)-(IF(('01_Supuestos'!J31*$I388)&gt;0,'01_Supuestos'!$F$15,0)))-($J388*'01_Supuestos'!J33)))*'01_Supuestos'!$F$16)</f>
        <v/>
      </c>
      <c r="AB388" s="109">
        <f>((('01_Supuestos'!K31*$I388)*'01_Supuestos'!$F$11*($H388-'01_Supuestos'!$F$9))-((('01_Supuestos'!K31*$I388)*'01_Supuestos'!$F$11*($H388-'01_Supuestos'!$F$9))*'01_Supuestos'!$F$12)-(('01_Supuestos'!K31*$I388)*'01_Supuestos'!$F$11*$K388)-(IF(('01_Supuestos'!K31*$I388)&gt;0,'01_Supuestos'!$F$15,0)))-((('01_Supuestos'!K31*$I388)*'01_Supuestos'!$F$11*($H388-'01_Supuestos'!$F$9))*'01_Supuestos'!$F$18)-($J388*'01_Supuestos'!K32)-(IF('01_Supuestos'!K30=MAX('01_Supuestos'!$C$30:$M$30),'01_Supuestos'!$F$19,0))-(MAX(0,(((('01_Supuestos'!K31*$I388)*'01_Supuestos'!$F$11*($H388-'01_Supuestos'!$F$9))-((('01_Supuestos'!K31*$I388)*'01_Supuestos'!$F$11*($H388-'01_Supuestos'!$F$9))*'01_Supuestos'!$F$12)-(('01_Supuestos'!K31*$I388)*'01_Supuestos'!$F$11*$K388)-(IF(('01_Supuestos'!K31*$I388)&gt;0,'01_Supuestos'!$F$15,0)))-($J388*'01_Supuestos'!K33)))*'01_Supuestos'!$F$16)</f>
        <v/>
      </c>
      <c r="AC388" s="109">
        <f>((('01_Supuestos'!L31*$I388)*'01_Supuestos'!$F$11*($H388-'01_Supuestos'!$F$9))-((('01_Supuestos'!L31*$I388)*'01_Supuestos'!$F$11*($H388-'01_Supuestos'!$F$9))*'01_Supuestos'!$F$12)-(('01_Supuestos'!L31*$I388)*'01_Supuestos'!$F$11*$K388)-(IF(('01_Supuestos'!L31*$I388)&gt;0,'01_Supuestos'!$F$15,0)))-((('01_Supuestos'!L31*$I388)*'01_Supuestos'!$F$11*($H388-'01_Supuestos'!$F$9))*'01_Supuestos'!$F$18)-($J388*'01_Supuestos'!L32)-(IF('01_Supuestos'!L30=MAX('01_Supuestos'!$C$30:$M$30),'01_Supuestos'!$F$19,0))-(MAX(0,(((('01_Supuestos'!L31*$I388)*'01_Supuestos'!$F$11*($H388-'01_Supuestos'!$F$9))-((('01_Supuestos'!L31*$I388)*'01_Supuestos'!$F$11*($H388-'01_Supuestos'!$F$9))*'01_Supuestos'!$F$12)-(('01_Supuestos'!L31*$I388)*'01_Supuestos'!$F$11*$K388)-(IF(('01_Supuestos'!L31*$I388)&gt;0,'01_Supuestos'!$F$15,0)))-($J388*'01_Supuestos'!L33)))*'01_Supuestos'!$F$16)</f>
        <v/>
      </c>
      <c r="AD388" s="109">
        <f>((('01_Supuestos'!M31*$I388)*'01_Supuestos'!$F$11*($H388-'01_Supuestos'!$F$9))-((('01_Supuestos'!M31*$I388)*'01_Supuestos'!$F$11*($H388-'01_Supuestos'!$F$9))*'01_Supuestos'!$F$12)-(('01_Supuestos'!M31*$I388)*'01_Supuestos'!$F$11*$K388)-(IF(('01_Supuestos'!M31*$I388)&gt;0,'01_Supuestos'!$F$15,0)))-((('01_Supuestos'!M31*$I388)*'01_Supuestos'!$F$11*($H388-'01_Supuestos'!$F$9))*'01_Supuestos'!$F$18)-($J388*'01_Supuestos'!M32)-(IF('01_Supuestos'!M30=MAX('01_Supuestos'!$C$30:$M$30),'01_Supuestos'!$F$19,0))-(MAX(0,(((('01_Supuestos'!M31*$I388)*'01_Supuestos'!$F$11*($H388-'01_Supuestos'!$F$9))-((('01_Supuestos'!M31*$I388)*'01_Supuestos'!$F$11*($H388-'01_Supuestos'!$F$9))*'01_Supuestos'!$F$12)-(('01_Supuestos'!M31*$I388)*'01_Supuestos'!$F$11*$K388)-(IF(('01_Supuestos'!M31*$I388)&gt;0,'01_Supuestos'!$F$15,0)))-($J388*'01_Supuestos'!M33)))*'01_Supuestos'!$F$16)</f>
        <v/>
      </c>
      <c r="AE388" s="109">
        <f>0</f>
        <v/>
      </c>
      <c r="AF388" s="109">
        <f>IF(S388&gt;R388,"Appraisal+Decision",IF(S388&lt;R388,"Develop Now","Indiferente"))</f>
        <v/>
      </c>
    </row>
    <row r="389">
      <c r="A389" t="n">
        <v>359</v>
      </c>
      <c r="B389" s="53">
        <f>RAND()</f>
        <v/>
      </c>
      <c r="C389" s="53">
        <f>RAND()</f>
        <v/>
      </c>
      <c r="D389" s="53">
        <f>RAND()</f>
        <v/>
      </c>
      <c r="E389" s="53">
        <f>RAND()</f>
        <v/>
      </c>
      <c r="F389" s="53">
        <f>RAND()</f>
        <v/>
      </c>
      <c r="G389" s="53">
        <f>RAND()</f>
        <v/>
      </c>
      <c r="H389" s="109">
        <f>IF(B389&lt;($B$11-$B$10)/($B$12-$B$10), $B$10+SQRT(B389*($B$11-$B$10)*($B$12-$B$10)), $B$12-SQRT((1-B389)*($B$12-$B$11)*($B$12-$B$10)))</f>
        <v/>
      </c>
      <c r="I389" s="53">
        <f>MAX(0.1,NORMINV(C389,$B$13,$B$14))</f>
        <v/>
      </c>
      <c r="J389" s="109">
        <f>'01_Supuestos'!$F$13*MAX(0.65,NORMINV(D389,1,$B$15))</f>
        <v/>
      </c>
      <c r="K389" s="109">
        <f>'01_Supuestos'!$F$14*MAX(0.6,NORMINV(E389,1,$B$16))</f>
        <v/>
      </c>
      <c r="L389" s="109">
        <f>--(F389&lt;=$B$5)</f>
        <v/>
      </c>
      <c r="M389" s="109">
        <f>IF(L389=1, IF(G389&lt;=$B$6, "+", "-"), IF(G389&lt;=(1-$B$7), "+", "-"))</f>
        <v/>
      </c>
      <c r="N389" s="110">
        <f>IF(M389="+",'05_Bayes_Arbol'!$B$16,'05_Bayes_Arbol'!$B$17)</f>
        <v/>
      </c>
      <c r="O389" s="109">
        <f>SUMPRODUCT(T389:AD389,'01_Supuestos'!$C$34:$M$34)</f>
        <v/>
      </c>
      <c r="P389" s="109">
        <f>N389*O389 + (1-N389)*$B$9</f>
        <v/>
      </c>
      <c r="Q389" s="109">
        <f>--(P389&gt;0)</f>
        <v/>
      </c>
      <c r="R389" s="109">
        <f>IF(L389=1,O389,$B$9)</f>
        <v/>
      </c>
      <c r="S389" s="109">
        <f>-$B$8 + IF(Q389=1, IF(L389=1,O389,$B$9), 0)</f>
        <v/>
      </c>
      <c r="T389" s="109">
        <f>((('01_Supuestos'!C31*$I389)*'01_Supuestos'!$F$11*($H389-'01_Supuestos'!$F$9))-((('01_Supuestos'!C31*$I389)*'01_Supuestos'!$F$11*($H389-'01_Supuestos'!$F$9))*'01_Supuestos'!$F$12)-(('01_Supuestos'!C31*$I389)*'01_Supuestos'!$F$11*$K389)-(IF(('01_Supuestos'!C31*$I389)&gt;0,'01_Supuestos'!$F$15,0)))-((('01_Supuestos'!C31*$I389)*'01_Supuestos'!$F$11*($H389-'01_Supuestos'!$F$9))*'01_Supuestos'!$F$18)-($J389*'01_Supuestos'!C32)-(IF('01_Supuestos'!C30=MAX('01_Supuestos'!$C$30:$M$30),'01_Supuestos'!$F$19,0))-(MAX(0,(((('01_Supuestos'!C31*$I389)*'01_Supuestos'!$F$11*($H389-'01_Supuestos'!$F$9))-((('01_Supuestos'!C31*$I389)*'01_Supuestos'!$F$11*($H389-'01_Supuestos'!$F$9))*'01_Supuestos'!$F$12)-(('01_Supuestos'!C31*$I389)*'01_Supuestos'!$F$11*$K389)-(IF(('01_Supuestos'!C31*$I389)&gt;0,'01_Supuestos'!$F$15,0)))-($J389*'01_Supuestos'!C33)))*'01_Supuestos'!$F$16)</f>
        <v/>
      </c>
      <c r="U389" s="109">
        <f>((('01_Supuestos'!D31*$I389)*'01_Supuestos'!$F$11*($H389-'01_Supuestos'!$F$9))-((('01_Supuestos'!D31*$I389)*'01_Supuestos'!$F$11*($H389-'01_Supuestos'!$F$9))*'01_Supuestos'!$F$12)-(('01_Supuestos'!D31*$I389)*'01_Supuestos'!$F$11*$K389)-(IF(('01_Supuestos'!D31*$I389)&gt;0,'01_Supuestos'!$F$15,0)))-((('01_Supuestos'!D31*$I389)*'01_Supuestos'!$F$11*($H389-'01_Supuestos'!$F$9))*'01_Supuestos'!$F$18)-($J389*'01_Supuestos'!D32)-(IF('01_Supuestos'!D30=MAX('01_Supuestos'!$C$30:$M$30),'01_Supuestos'!$F$19,0))-(MAX(0,(((('01_Supuestos'!D31*$I389)*'01_Supuestos'!$F$11*($H389-'01_Supuestos'!$F$9))-((('01_Supuestos'!D31*$I389)*'01_Supuestos'!$F$11*($H389-'01_Supuestos'!$F$9))*'01_Supuestos'!$F$12)-(('01_Supuestos'!D31*$I389)*'01_Supuestos'!$F$11*$K389)-(IF(('01_Supuestos'!D31*$I389)&gt;0,'01_Supuestos'!$F$15,0)))-($J389*'01_Supuestos'!D33)))*'01_Supuestos'!$F$16)</f>
        <v/>
      </c>
      <c r="V389" s="109">
        <f>((('01_Supuestos'!E31*$I389)*'01_Supuestos'!$F$11*($H389-'01_Supuestos'!$F$9))-((('01_Supuestos'!E31*$I389)*'01_Supuestos'!$F$11*($H389-'01_Supuestos'!$F$9))*'01_Supuestos'!$F$12)-(('01_Supuestos'!E31*$I389)*'01_Supuestos'!$F$11*$K389)-(IF(('01_Supuestos'!E31*$I389)&gt;0,'01_Supuestos'!$F$15,0)))-((('01_Supuestos'!E31*$I389)*'01_Supuestos'!$F$11*($H389-'01_Supuestos'!$F$9))*'01_Supuestos'!$F$18)-($J389*'01_Supuestos'!E32)-(IF('01_Supuestos'!E30=MAX('01_Supuestos'!$C$30:$M$30),'01_Supuestos'!$F$19,0))-(MAX(0,(((('01_Supuestos'!E31*$I389)*'01_Supuestos'!$F$11*($H389-'01_Supuestos'!$F$9))-((('01_Supuestos'!E31*$I389)*'01_Supuestos'!$F$11*($H389-'01_Supuestos'!$F$9))*'01_Supuestos'!$F$12)-(('01_Supuestos'!E31*$I389)*'01_Supuestos'!$F$11*$K389)-(IF(('01_Supuestos'!E31*$I389)&gt;0,'01_Supuestos'!$F$15,0)))-($J389*'01_Supuestos'!E33)))*'01_Supuestos'!$F$16)</f>
        <v/>
      </c>
      <c r="W389" s="109">
        <f>((('01_Supuestos'!F31*$I389)*'01_Supuestos'!$F$11*($H389-'01_Supuestos'!$F$9))-((('01_Supuestos'!F31*$I389)*'01_Supuestos'!$F$11*($H389-'01_Supuestos'!$F$9))*'01_Supuestos'!$F$12)-(('01_Supuestos'!F31*$I389)*'01_Supuestos'!$F$11*$K389)-(IF(('01_Supuestos'!F31*$I389)&gt;0,'01_Supuestos'!$F$15,0)))-((('01_Supuestos'!F31*$I389)*'01_Supuestos'!$F$11*($H389-'01_Supuestos'!$F$9))*'01_Supuestos'!$F$18)-($J389*'01_Supuestos'!F32)-(IF('01_Supuestos'!F30=MAX('01_Supuestos'!$C$30:$M$30),'01_Supuestos'!$F$19,0))-(MAX(0,(((('01_Supuestos'!F31*$I389)*'01_Supuestos'!$F$11*($H389-'01_Supuestos'!$F$9))-((('01_Supuestos'!F31*$I389)*'01_Supuestos'!$F$11*($H389-'01_Supuestos'!$F$9))*'01_Supuestos'!$F$12)-(('01_Supuestos'!F31*$I389)*'01_Supuestos'!$F$11*$K389)-(IF(('01_Supuestos'!F31*$I389)&gt;0,'01_Supuestos'!$F$15,0)))-($J389*'01_Supuestos'!F33)))*'01_Supuestos'!$F$16)</f>
        <v/>
      </c>
      <c r="X389" s="109">
        <f>((('01_Supuestos'!G31*$I389)*'01_Supuestos'!$F$11*($H389-'01_Supuestos'!$F$9))-((('01_Supuestos'!G31*$I389)*'01_Supuestos'!$F$11*($H389-'01_Supuestos'!$F$9))*'01_Supuestos'!$F$12)-(('01_Supuestos'!G31*$I389)*'01_Supuestos'!$F$11*$K389)-(IF(('01_Supuestos'!G31*$I389)&gt;0,'01_Supuestos'!$F$15,0)))-((('01_Supuestos'!G31*$I389)*'01_Supuestos'!$F$11*($H389-'01_Supuestos'!$F$9))*'01_Supuestos'!$F$18)-($J389*'01_Supuestos'!G32)-(IF('01_Supuestos'!G30=MAX('01_Supuestos'!$C$30:$M$30),'01_Supuestos'!$F$19,0))-(MAX(0,(((('01_Supuestos'!G31*$I389)*'01_Supuestos'!$F$11*($H389-'01_Supuestos'!$F$9))-((('01_Supuestos'!G31*$I389)*'01_Supuestos'!$F$11*($H389-'01_Supuestos'!$F$9))*'01_Supuestos'!$F$12)-(('01_Supuestos'!G31*$I389)*'01_Supuestos'!$F$11*$K389)-(IF(('01_Supuestos'!G31*$I389)&gt;0,'01_Supuestos'!$F$15,0)))-($J389*'01_Supuestos'!G33)))*'01_Supuestos'!$F$16)</f>
        <v/>
      </c>
      <c r="Y389" s="109">
        <f>((('01_Supuestos'!H31*$I389)*'01_Supuestos'!$F$11*($H389-'01_Supuestos'!$F$9))-((('01_Supuestos'!H31*$I389)*'01_Supuestos'!$F$11*($H389-'01_Supuestos'!$F$9))*'01_Supuestos'!$F$12)-(('01_Supuestos'!H31*$I389)*'01_Supuestos'!$F$11*$K389)-(IF(('01_Supuestos'!H31*$I389)&gt;0,'01_Supuestos'!$F$15,0)))-((('01_Supuestos'!H31*$I389)*'01_Supuestos'!$F$11*($H389-'01_Supuestos'!$F$9))*'01_Supuestos'!$F$18)-($J389*'01_Supuestos'!H32)-(IF('01_Supuestos'!H30=MAX('01_Supuestos'!$C$30:$M$30),'01_Supuestos'!$F$19,0))-(MAX(0,(((('01_Supuestos'!H31*$I389)*'01_Supuestos'!$F$11*($H389-'01_Supuestos'!$F$9))-((('01_Supuestos'!H31*$I389)*'01_Supuestos'!$F$11*($H389-'01_Supuestos'!$F$9))*'01_Supuestos'!$F$12)-(('01_Supuestos'!H31*$I389)*'01_Supuestos'!$F$11*$K389)-(IF(('01_Supuestos'!H31*$I389)&gt;0,'01_Supuestos'!$F$15,0)))-($J389*'01_Supuestos'!H33)))*'01_Supuestos'!$F$16)</f>
        <v/>
      </c>
      <c r="Z389" s="109">
        <f>((('01_Supuestos'!I31*$I389)*'01_Supuestos'!$F$11*($H389-'01_Supuestos'!$F$9))-((('01_Supuestos'!I31*$I389)*'01_Supuestos'!$F$11*($H389-'01_Supuestos'!$F$9))*'01_Supuestos'!$F$12)-(('01_Supuestos'!I31*$I389)*'01_Supuestos'!$F$11*$K389)-(IF(('01_Supuestos'!I31*$I389)&gt;0,'01_Supuestos'!$F$15,0)))-((('01_Supuestos'!I31*$I389)*'01_Supuestos'!$F$11*($H389-'01_Supuestos'!$F$9))*'01_Supuestos'!$F$18)-($J389*'01_Supuestos'!I32)-(IF('01_Supuestos'!I30=MAX('01_Supuestos'!$C$30:$M$30),'01_Supuestos'!$F$19,0))-(MAX(0,(((('01_Supuestos'!I31*$I389)*'01_Supuestos'!$F$11*($H389-'01_Supuestos'!$F$9))-((('01_Supuestos'!I31*$I389)*'01_Supuestos'!$F$11*($H389-'01_Supuestos'!$F$9))*'01_Supuestos'!$F$12)-(('01_Supuestos'!I31*$I389)*'01_Supuestos'!$F$11*$K389)-(IF(('01_Supuestos'!I31*$I389)&gt;0,'01_Supuestos'!$F$15,0)))-($J389*'01_Supuestos'!I33)))*'01_Supuestos'!$F$16)</f>
        <v/>
      </c>
      <c r="AA389" s="109">
        <f>((('01_Supuestos'!J31*$I389)*'01_Supuestos'!$F$11*($H389-'01_Supuestos'!$F$9))-((('01_Supuestos'!J31*$I389)*'01_Supuestos'!$F$11*($H389-'01_Supuestos'!$F$9))*'01_Supuestos'!$F$12)-(('01_Supuestos'!J31*$I389)*'01_Supuestos'!$F$11*$K389)-(IF(('01_Supuestos'!J31*$I389)&gt;0,'01_Supuestos'!$F$15,0)))-((('01_Supuestos'!J31*$I389)*'01_Supuestos'!$F$11*($H389-'01_Supuestos'!$F$9))*'01_Supuestos'!$F$18)-($J389*'01_Supuestos'!J32)-(IF('01_Supuestos'!J30=MAX('01_Supuestos'!$C$30:$M$30),'01_Supuestos'!$F$19,0))-(MAX(0,(((('01_Supuestos'!J31*$I389)*'01_Supuestos'!$F$11*($H389-'01_Supuestos'!$F$9))-((('01_Supuestos'!J31*$I389)*'01_Supuestos'!$F$11*($H389-'01_Supuestos'!$F$9))*'01_Supuestos'!$F$12)-(('01_Supuestos'!J31*$I389)*'01_Supuestos'!$F$11*$K389)-(IF(('01_Supuestos'!J31*$I389)&gt;0,'01_Supuestos'!$F$15,0)))-($J389*'01_Supuestos'!J33)))*'01_Supuestos'!$F$16)</f>
        <v/>
      </c>
      <c r="AB389" s="109">
        <f>((('01_Supuestos'!K31*$I389)*'01_Supuestos'!$F$11*($H389-'01_Supuestos'!$F$9))-((('01_Supuestos'!K31*$I389)*'01_Supuestos'!$F$11*($H389-'01_Supuestos'!$F$9))*'01_Supuestos'!$F$12)-(('01_Supuestos'!K31*$I389)*'01_Supuestos'!$F$11*$K389)-(IF(('01_Supuestos'!K31*$I389)&gt;0,'01_Supuestos'!$F$15,0)))-((('01_Supuestos'!K31*$I389)*'01_Supuestos'!$F$11*($H389-'01_Supuestos'!$F$9))*'01_Supuestos'!$F$18)-($J389*'01_Supuestos'!K32)-(IF('01_Supuestos'!K30=MAX('01_Supuestos'!$C$30:$M$30),'01_Supuestos'!$F$19,0))-(MAX(0,(((('01_Supuestos'!K31*$I389)*'01_Supuestos'!$F$11*($H389-'01_Supuestos'!$F$9))-((('01_Supuestos'!K31*$I389)*'01_Supuestos'!$F$11*($H389-'01_Supuestos'!$F$9))*'01_Supuestos'!$F$12)-(('01_Supuestos'!K31*$I389)*'01_Supuestos'!$F$11*$K389)-(IF(('01_Supuestos'!K31*$I389)&gt;0,'01_Supuestos'!$F$15,0)))-($J389*'01_Supuestos'!K33)))*'01_Supuestos'!$F$16)</f>
        <v/>
      </c>
      <c r="AC389" s="109">
        <f>((('01_Supuestos'!L31*$I389)*'01_Supuestos'!$F$11*($H389-'01_Supuestos'!$F$9))-((('01_Supuestos'!L31*$I389)*'01_Supuestos'!$F$11*($H389-'01_Supuestos'!$F$9))*'01_Supuestos'!$F$12)-(('01_Supuestos'!L31*$I389)*'01_Supuestos'!$F$11*$K389)-(IF(('01_Supuestos'!L31*$I389)&gt;0,'01_Supuestos'!$F$15,0)))-((('01_Supuestos'!L31*$I389)*'01_Supuestos'!$F$11*($H389-'01_Supuestos'!$F$9))*'01_Supuestos'!$F$18)-($J389*'01_Supuestos'!L32)-(IF('01_Supuestos'!L30=MAX('01_Supuestos'!$C$30:$M$30),'01_Supuestos'!$F$19,0))-(MAX(0,(((('01_Supuestos'!L31*$I389)*'01_Supuestos'!$F$11*($H389-'01_Supuestos'!$F$9))-((('01_Supuestos'!L31*$I389)*'01_Supuestos'!$F$11*($H389-'01_Supuestos'!$F$9))*'01_Supuestos'!$F$12)-(('01_Supuestos'!L31*$I389)*'01_Supuestos'!$F$11*$K389)-(IF(('01_Supuestos'!L31*$I389)&gt;0,'01_Supuestos'!$F$15,0)))-($J389*'01_Supuestos'!L33)))*'01_Supuestos'!$F$16)</f>
        <v/>
      </c>
      <c r="AD389" s="109">
        <f>((('01_Supuestos'!M31*$I389)*'01_Supuestos'!$F$11*($H389-'01_Supuestos'!$F$9))-((('01_Supuestos'!M31*$I389)*'01_Supuestos'!$F$11*($H389-'01_Supuestos'!$F$9))*'01_Supuestos'!$F$12)-(('01_Supuestos'!M31*$I389)*'01_Supuestos'!$F$11*$K389)-(IF(('01_Supuestos'!M31*$I389)&gt;0,'01_Supuestos'!$F$15,0)))-((('01_Supuestos'!M31*$I389)*'01_Supuestos'!$F$11*($H389-'01_Supuestos'!$F$9))*'01_Supuestos'!$F$18)-($J389*'01_Supuestos'!M32)-(IF('01_Supuestos'!M30=MAX('01_Supuestos'!$C$30:$M$30),'01_Supuestos'!$F$19,0))-(MAX(0,(((('01_Supuestos'!M31*$I389)*'01_Supuestos'!$F$11*($H389-'01_Supuestos'!$F$9))-((('01_Supuestos'!M31*$I389)*'01_Supuestos'!$F$11*($H389-'01_Supuestos'!$F$9))*'01_Supuestos'!$F$12)-(('01_Supuestos'!M31*$I389)*'01_Supuestos'!$F$11*$K389)-(IF(('01_Supuestos'!M31*$I389)&gt;0,'01_Supuestos'!$F$15,0)))-($J389*'01_Supuestos'!M33)))*'01_Supuestos'!$F$16)</f>
        <v/>
      </c>
      <c r="AE389" s="109">
        <f>0</f>
        <v/>
      </c>
      <c r="AF389" s="109">
        <f>IF(S389&gt;R389,"Appraisal+Decision",IF(S389&lt;R389,"Develop Now","Indiferente"))</f>
        <v/>
      </c>
    </row>
    <row r="390">
      <c r="A390" t="n">
        <v>360</v>
      </c>
      <c r="B390" s="53">
        <f>RAND()</f>
        <v/>
      </c>
      <c r="C390" s="53">
        <f>RAND()</f>
        <v/>
      </c>
      <c r="D390" s="53">
        <f>RAND()</f>
        <v/>
      </c>
      <c r="E390" s="53">
        <f>RAND()</f>
        <v/>
      </c>
      <c r="F390" s="53">
        <f>RAND()</f>
        <v/>
      </c>
      <c r="G390" s="53">
        <f>RAND()</f>
        <v/>
      </c>
      <c r="H390" s="109">
        <f>IF(B390&lt;($B$11-$B$10)/($B$12-$B$10), $B$10+SQRT(B390*($B$11-$B$10)*($B$12-$B$10)), $B$12-SQRT((1-B390)*($B$12-$B$11)*($B$12-$B$10)))</f>
        <v/>
      </c>
      <c r="I390" s="53">
        <f>MAX(0.1,NORMINV(C390,$B$13,$B$14))</f>
        <v/>
      </c>
      <c r="J390" s="109">
        <f>'01_Supuestos'!$F$13*MAX(0.65,NORMINV(D390,1,$B$15))</f>
        <v/>
      </c>
      <c r="K390" s="109">
        <f>'01_Supuestos'!$F$14*MAX(0.6,NORMINV(E390,1,$B$16))</f>
        <v/>
      </c>
      <c r="L390" s="109">
        <f>--(F390&lt;=$B$5)</f>
        <v/>
      </c>
      <c r="M390" s="109">
        <f>IF(L390=1, IF(G390&lt;=$B$6, "+", "-"), IF(G390&lt;=(1-$B$7), "+", "-"))</f>
        <v/>
      </c>
      <c r="N390" s="110">
        <f>IF(M390="+",'05_Bayes_Arbol'!$B$16,'05_Bayes_Arbol'!$B$17)</f>
        <v/>
      </c>
      <c r="O390" s="109">
        <f>SUMPRODUCT(T390:AD390,'01_Supuestos'!$C$34:$M$34)</f>
        <v/>
      </c>
      <c r="P390" s="109">
        <f>N390*O390 + (1-N390)*$B$9</f>
        <v/>
      </c>
      <c r="Q390" s="109">
        <f>--(P390&gt;0)</f>
        <v/>
      </c>
      <c r="R390" s="109">
        <f>IF(L390=1,O390,$B$9)</f>
        <v/>
      </c>
      <c r="S390" s="109">
        <f>-$B$8 + IF(Q390=1, IF(L390=1,O390,$B$9), 0)</f>
        <v/>
      </c>
      <c r="T390" s="109">
        <f>((('01_Supuestos'!C31*$I390)*'01_Supuestos'!$F$11*($H390-'01_Supuestos'!$F$9))-((('01_Supuestos'!C31*$I390)*'01_Supuestos'!$F$11*($H390-'01_Supuestos'!$F$9))*'01_Supuestos'!$F$12)-(('01_Supuestos'!C31*$I390)*'01_Supuestos'!$F$11*$K390)-(IF(('01_Supuestos'!C31*$I390)&gt;0,'01_Supuestos'!$F$15,0)))-((('01_Supuestos'!C31*$I390)*'01_Supuestos'!$F$11*($H390-'01_Supuestos'!$F$9))*'01_Supuestos'!$F$18)-($J390*'01_Supuestos'!C32)-(IF('01_Supuestos'!C30=MAX('01_Supuestos'!$C$30:$M$30),'01_Supuestos'!$F$19,0))-(MAX(0,(((('01_Supuestos'!C31*$I390)*'01_Supuestos'!$F$11*($H390-'01_Supuestos'!$F$9))-((('01_Supuestos'!C31*$I390)*'01_Supuestos'!$F$11*($H390-'01_Supuestos'!$F$9))*'01_Supuestos'!$F$12)-(('01_Supuestos'!C31*$I390)*'01_Supuestos'!$F$11*$K390)-(IF(('01_Supuestos'!C31*$I390)&gt;0,'01_Supuestos'!$F$15,0)))-($J390*'01_Supuestos'!C33)))*'01_Supuestos'!$F$16)</f>
        <v/>
      </c>
      <c r="U390" s="109">
        <f>((('01_Supuestos'!D31*$I390)*'01_Supuestos'!$F$11*($H390-'01_Supuestos'!$F$9))-((('01_Supuestos'!D31*$I390)*'01_Supuestos'!$F$11*($H390-'01_Supuestos'!$F$9))*'01_Supuestos'!$F$12)-(('01_Supuestos'!D31*$I390)*'01_Supuestos'!$F$11*$K390)-(IF(('01_Supuestos'!D31*$I390)&gt;0,'01_Supuestos'!$F$15,0)))-((('01_Supuestos'!D31*$I390)*'01_Supuestos'!$F$11*($H390-'01_Supuestos'!$F$9))*'01_Supuestos'!$F$18)-($J390*'01_Supuestos'!D32)-(IF('01_Supuestos'!D30=MAX('01_Supuestos'!$C$30:$M$30),'01_Supuestos'!$F$19,0))-(MAX(0,(((('01_Supuestos'!D31*$I390)*'01_Supuestos'!$F$11*($H390-'01_Supuestos'!$F$9))-((('01_Supuestos'!D31*$I390)*'01_Supuestos'!$F$11*($H390-'01_Supuestos'!$F$9))*'01_Supuestos'!$F$12)-(('01_Supuestos'!D31*$I390)*'01_Supuestos'!$F$11*$K390)-(IF(('01_Supuestos'!D31*$I390)&gt;0,'01_Supuestos'!$F$15,0)))-($J390*'01_Supuestos'!D33)))*'01_Supuestos'!$F$16)</f>
        <v/>
      </c>
      <c r="V390" s="109">
        <f>((('01_Supuestos'!E31*$I390)*'01_Supuestos'!$F$11*($H390-'01_Supuestos'!$F$9))-((('01_Supuestos'!E31*$I390)*'01_Supuestos'!$F$11*($H390-'01_Supuestos'!$F$9))*'01_Supuestos'!$F$12)-(('01_Supuestos'!E31*$I390)*'01_Supuestos'!$F$11*$K390)-(IF(('01_Supuestos'!E31*$I390)&gt;0,'01_Supuestos'!$F$15,0)))-((('01_Supuestos'!E31*$I390)*'01_Supuestos'!$F$11*($H390-'01_Supuestos'!$F$9))*'01_Supuestos'!$F$18)-($J390*'01_Supuestos'!E32)-(IF('01_Supuestos'!E30=MAX('01_Supuestos'!$C$30:$M$30),'01_Supuestos'!$F$19,0))-(MAX(0,(((('01_Supuestos'!E31*$I390)*'01_Supuestos'!$F$11*($H390-'01_Supuestos'!$F$9))-((('01_Supuestos'!E31*$I390)*'01_Supuestos'!$F$11*($H390-'01_Supuestos'!$F$9))*'01_Supuestos'!$F$12)-(('01_Supuestos'!E31*$I390)*'01_Supuestos'!$F$11*$K390)-(IF(('01_Supuestos'!E31*$I390)&gt;0,'01_Supuestos'!$F$15,0)))-($J390*'01_Supuestos'!E33)))*'01_Supuestos'!$F$16)</f>
        <v/>
      </c>
      <c r="W390" s="109">
        <f>((('01_Supuestos'!F31*$I390)*'01_Supuestos'!$F$11*($H390-'01_Supuestos'!$F$9))-((('01_Supuestos'!F31*$I390)*'01_Supuestos'!$F$11*($H390-'01_Supuestos'!$F$9))*'01_Supuestos'!$F$12)-(('01_Supuestos'!F31*$I390)*'01_Supuestos'!$F$11*$K390)-(IF(('01_Supuestos'!F31*$I390)&gt;0,'01_Supuestos'!$F$15,0)))-((('01_Supuestos'!F31*$I390)*'01_Supuestos'!$F$11*($H390-'01_Supuestos'!$F$9))*'01_Supuestos'!$F$18)-($J390*'01_Supuestos'!F32)-(IF('01_Supuestos'!F30=MAX('01_Supuestos'!$C$30:$M$30),'01_Supuestos'!$F$19,0))-(MAX(0,(((('01_Supuestos'!F31*$I390)*'01_Supuestos'!$F$11*($H390-'01_Supuestos'!$F$9))-((('01_Supuestos'!F31*$I390)*'01_Supuestos'!$F$11*($H390-'01_Supuestos'!$F$9))*'01_Supuestos'!$F$12)-(('01_Supuestos'!F31*$I390)*'01_Supuestos'!$F$11*$K390)-(IF(('01_Supuestos'!F31*$I390)&gt;0,'01_Supuestos'!$F$15,0)))-($J390*'01_Supuestos'!F33)))*'01_Supuestos'!$F$16)</f>
        <v/>
      </c>
      <c r="X390" s="109">
        <f>((('01_Supuestos'!G31*$I390)*'01_Supuestos'!$F$11*($H390-'01_Supuestos'!$F$9))-((('01_Supuestos'!G31*$I390)*'01_Supuestos'!$F$11*($H390-'01_Supuestos'!$F$9))*'01_Supuestos'!$F$12)-(('01_Supuestos'!G31*$I390)*'01_Supuestos'!$F$11*$K390)-(IF(('01_Supuestos'!G31*$I390)&gt;0,'01_Supuestos'!$F$15,0)))-((('01_Supuestos'!G31*$I390)*'01_Supuestos'!$F$11*($H390-'01_Supuestos'!$F$9))*'01_Supuestos'!$F$18)-($J390*'01_Supuestos'!G32)-(IF('01_Supuestos'!G30=MAX('01_Supuestos'!$C$30:$M$30),'01_Supuestos'!$F$19,0))-(MAX(0,(((('01_Supuestos'!G31*$I390)*'01_Supuestos'!$F$11*($H390-'01_Supuestos'!$F$9))-((('01_Supuestos'!G31*$I390)*'01_Supuestos'!$F$11*($H390-'01_Supuestos'!$F$9))*'01_Supuestos'!$F$12)-(('01_Supuestos'!G31*$I390)*'01_Supuestos'!$F$11*$K390)-(IF(('01_Supuestos'!G31*$I390)&gt;0,'01_Supuestos'!$F$15,0)))-($J390*'01_Supuestos'!G33)))*'01_Supuestos'!$F$16)</f>
        <v/>
      </c>
      <c r="Y390" s="109">
        <f>((('01_Supuestos'!H31*$I390)*'01_Supuestos'!$F$11*($H390-'01_Supuestos'!$F$9))-((('01_Supuestos'!H31*$I390)*'01_Supuestos'!$F$11*($H390-'01_Supuestos'!$F$9))*'01_Supuestos'!$F$12)-(('01_Supuestos'!H31*$I390)*'01_Supuestos'!$F$11*$K390)-(IF(('01_Supuestos'!H31*$I390)&gt;0,'01_Supuestos'!$F$15,0)))-((('01_Supuestos'!H31*$I390)*'01_Supuestos'!$F$11*($H390-'01_Supuestos'!$F$9))*'01_Supuestos'!$F$18)-($J390*'01_Supuestos'!H32)-(IF('01_Supuestos'!H30=MAX('01_Supuestos'!$C$30:$M$30),'01_Supuestos'!$F$19,0))-(MAX(0,(((('01_Supuestos'!H31*$I390)*'01_Supuestos'!$F$11*($H390-'01_Supuestos'!$F$9))-((('01_Supuestos'!H31*$I390)*'01_Supuestos'!$F$11*($H390-'01_Supuestos'!$F$9))*'01_Supuestos'!$F$12)-(('01_Supuestos'!H31*$I390)*'01_Supuestos'!$F$11*$K390)-(IF(('01_Supuestos'!H31*$I390)&gt;0,'01_Supuestos'!$F$15,0)))-($J390*'01_Supuestos'!H33)))*'01_Supuestos'!$F$16)</f>
        <v/>
      </c>
      <c r="Z390" s="109">
        <f>((('01_Supuestos'!I31*$I390)*'01_Supuestos'!$F$11*($H390-'01_Supuestos'!$F$9))-((('01_Supuestos'!I31*$I390)*'01_Supuestos'!$F$11*($H390-'01_Supuestos'!$F$9))*'01_Supuestos'!$F$12)-(('01_Supuestos'!I31*$I390)*'01_Supuestos'!$F$11*$K390)-(IF(('01_Supuestos'!I31*$I390)&gt;0,'01_Supuestos'!$F$15,0)))-((('01_Supuestos'!I31*$I390)*'01_Supuestos'!$F$11*($H390-'01_Supuestos'!$F$9))*'01_Supuestos'!$F$18)-($J390*'01_Supuestos'!I32)-(IF('01_Supuestos'!I30=MAX('01_Supuestos'!$C$30:$M$30),'01_Supuestos'!$F$19,0))-(MAX(0,(((('01_Supuestos'!I31*$I390)*'01_Supuestos'!$F$11*($H390-'01_Supuestos'!$F$9))-((('01_Supuestos'!I31*$I390)*'01_Supuestos'!$F$11*($H390-'01_Supuestos'!$F$9))*'01_Supuestos'!$F$12)-(('01_Supuestos'!I31*$I390)*'01_Supuestos'!$F$11*$K390)-(IF(('01_Supuestos'!I31*$I390)&gt;0,'01_Supuestos'!$F$15,0)))-($J390*'01_Supuestos'!I33)))*'01_Supuestos'!$F$16)</f>
        <v/>
      </c>
      <c r="AA390" s="109">
        <f>((('01_Supuestos'!J31*$I390)*'01_Supuestos'!$F$11*($H390-'01_Supuestos'!$F$9))-((('01_Supuestos'!J31*$I390)*'01_Supuestos'!$F$11*($H390-'01_Supuestos'!$F$9))*'01_Supuestos'!$F$12)-(('01_Supuestos'!J31*$I390)*'01_Supuestos'!$F$11*$K390)-(IF(('01_Supuestos'!J31*$I390)&gt;0,'01_Supuestos'!$F$15,0)))-((('01_Supuestos'!J31*$I390)*'01_Supuestos'!$F$11*($H390-'01_Supuestos'!$F$9))*'01_Supuestos'!$F$18)-($J390*'01_Supuestos'!J32)-(IF('01_Supuestos'!J30=MAX('01_Supuestos'!$C$30:$M$30),'01_Supuestos'!$F$19,0))-(MAX(0,(((('01_Supuestos'!J31*$I390)*'01_Supuestos'!$F$11*($H390-'01_Supuestos'!$F$9))-((('01_Supuestos'!J31*$I390)*'01_Supuestos'!$F$11*($H390-'01_Supuestos'!$F$9))*'01_Supuestos'!$F$12)-(('01_Supuestos'!J31*$I390)*'01_Supuestos'!$F$11*$K390)-(IF(('01_Supuestos'!J31*$I390)&gt;0,'01_Supuestos'!$F$15,0)))-($J390*'01_Supuestos'!J33)))*'01_Supuestos'!$F$16)</f>
        <v/>
      </c>
      <c r="AB390" s="109">
        <f>((('01_Supuestos'!K31*$I390)*'01_Supuestos'!$F$11*($H390-'01_Supuestos'!$F$9))-((('01_Supuestos'!K31*$I390)*'01_Supuestos'!$F$11*($H390-'01_Supuestos'!$F$9))*'01_Supuestos'!$F$12)-(('01_Supuestos'!K31*$I390)*'01_Supuestos'!$F$11*$K390)-(IF(('01_Supuestos'!K31*$I390)&gt;0,'01_Supuestos'!$F$15,0)))-((('01_Supuestos'!K31*$I390)*'01_Supuestos'!$F$11*($H390-'01_Supuestos'!$F$9))*'01_Supuestos'!$F$18)-($J390*'01_Supuestos'!K32)-(IF('01_Supuestos'!K30=MAX('01_Supuestos'!$C$30:$M$30),'01_Supuestos'!$F$19,0))-(MAX(0,(((('01_Supuestos'!K31*$I390)*'01_Supuestos'!$F$11*($H390-'01_Supuestos'!$F$9))-((('01_Supuestos'!K31*$I390)*'01_Supuestos'!$F$11*($H390-'01_Supuestos'!$F$9))*'01_Supuestos'!$F$12)-(('01_Supuestos'!K31*$I390)*'01_Supuestos'!$F$11*$K390)-(IF(('01_Supuestos'!K31*$I390)&gt;0,'01_Supuestos'!$F$15,0)))-($J390*'01_Supuestos'!K33)))*'01_Supuestos'!$F$16)</f>
        <v/>
      </c>
      <c r="AC390" s="109">
        <f>((('01_Supuestos'!L31*$I390)*'01_Supuestos'!$F$11*($H390-'01_Supuestos'!$F$9))-((('01_Supuestos'!L31*$I390)*'01_Supuestos'!$F$11*($H390-'01_Supuestos'!$F$9))*'01_Supuestos'!$F$12)-(('01_Supuestos'!L31*$I390)*'01_Supuestos'!$F$11*$K390)-(IF(('01_Supuestos'!L31*$I390)&gt;0,'01_Supuestos'!$F$15,0)))-((('01_Supuestos'!L31*$I390)*'01_Supuestos'!$F$11*($H390-'01_Supuestos'!$F$9))*'01_Supuestos'!$F$18)-($J390*'01_Supuestos'!L32)-(IF('01_Supuestos'!L30=MAX('01_Supuestos'!$C$30:$M$30),'01_Supuestos'!$F$19,0))-(MAX(0,(((('01_Supuestos'!L31*$I390)*'01_Supuestos'!$F$11*($H390-'01_Supuestos'!$F$9))-((('01_Supuestos'!L31*$I390)*'01_Supuestos'!$F$11*($H390-'01_Supuestos'!$F$9))*'01_Supuestos'!$F$12)-(('01_Supuestos'!L31*$I390)*'01_Supuestos'!$F$11*$K390)-(IF(('01_Supuestos'!L31*$I390)&gt;0,'01_Supuestos'!$F$15,0)))-($J390*'01_Supuestos'!L33)))*'01_Supuestos'!$F$16)</f>
        <v/>
      </c>
      <c r="AD390" s="109">
        <f>((('01_Supuestos'!M31*$I390)*'01_Supuestos'!$F$11*($H390-'01_Supuestos'!$F$9))-((('01_Supuestos'!M31*$I390)*'01_Supuestos'!$F$11*($H390-'01_Supuestos'!$F$9))*'01_Supuestos'!$F$12)-(('01_Supuestos'!M31*$I390)*'01_Supuestos'!$F$11*$K390)-(IF(('01_Supuestos'!M31*$I390)&gt;0,'01_Supuestos'!$F$15,0)))-((('01_Supuestos'!M31*$I390)*'01_Supuestos'!$F$11*($H390-'01_Supuestos'!$F$9))*'01_Supuestos'!$F$18)-($J390*'01_Supuestos'!M32)-(IF('01_Supuestos'!M30=MAX('01_Supuestos'!$C$30:$M$30),'01_Supuestos'!$F$19,0))-(MAX(0,(((('01_Supuestos'!M31*$I390)*'01_Supuestos'!$F$11*($H390-'01_Supuestos'!$F$9))-((('01_Supuestos'!M31*$I390)*'01_Supuestos'!$F$11*($H390-'01_Supuestos'!$F$9))*'01_Supuestos'!$F$12)-(('01_Supuestos'!M31*$I390)*'01_Supuestos'!$F$11*$K390)-(IF(('01_Supuestos'!M31*$I390)&gt;0,'01_Supuestos'!$F$15,0)))-($J390*'01_Supuestos'!M33)))*'01_Supuestos'!$F$16)</f>
        <v/>
      </c>
      <c r="AE390" s="109">
        <f>0</f>
        <v/>
      </c>
      <c r="AF390" s="109">
        <f>IF(S390&gt;R390,"Appraisal+Decision",IF(S390&lt;R390,"Develop Now","Indiferente"))</f>
        <v/>
      </c>
    </row>
    <row r="391">
      <c r="A391" t="n">
        <v>361</v>
      </c>
      <c r="B391" s="53">
        <f>RAND()</f>
        <v/>
      </c>
      <c r="C391" s="53">
        <f>RAND()</f>
        <v/>
      </c>
      <c r="D391" s="53">
        <f>RAND()</f>
        <v/>
      </c>
      <c r="E391" s="53">
        <f>RAND()</f>
        <v/>
      </c>
      <c r="F391" s="53">
        <f>RAND()</f>
        <v/>
      </c>
      <c r="G391" s="53">
        <f>RAND()</f>
        <v/>
      </c>
      <c r="H391" s="109">
        <f>IF(B391&lt;($B$11-$B$10)/($B$12-$B$10), $B$10+SQRT(B391*($B$11-$B$10)*($B$12-$B$10)), $B$12-SQRT((1-B391)*($B$12-$B$11)*($B$12-$B$10)))</f>
        <v/>
      </c>
      <c r="I391" s="53">
        <f>MAX(0.1,NORMINV(C391,$B$13,$B$14))</f>
        <v/>
      </c>
      <c r="J391" s="109">
        <f>'01_Supuestos'!$F$13*MAX(0.65,NORMINV(D391,1,$B$15))</f>
        <v/>
      </c>
      <c r="K391" s="109">
        <f>'01_Supuestos'!$F$14*MAX(0.6,NORMINV(E391,1,$B$16))</f>
        <v/>
      </c>
      <c r="L391" s="109">
        <f>--(F391&lt;=$B$5)</f>
        <v/>
      </c>
      <c r="M391" s="109">
        <f>IF(L391=1, IF(G391&lt;=$B$6, "+", "-"), IF(G391&lt;=(1-$B$7), "+", "-"))</f>
        <v/>
      </c>
      <c r="N391" s="110">
        <f>IF(M391="+",'05_Bayes_Arbol'!$B$16,'05_Bayes_Arbol'!$B$17)</f>
        <v/>
      </c>
      <c r="O391" s="109">
        <f>SUMPRODUCT(T391:AD391,'01_Supuestos'!$C$34:$M$34)</f>
        <v/>
      </c>
      <c r="P391" s="109">
        <f>N391*O391 + (1-N391)*$B$9</f>
        <v/>
      </c>
      <c r="Q391" s="109">
        <f>--(P391&gt;0)</f>
        <v/>
      </c>
      <c r="R391" s="109">
        <f>IF(L391=1,O391,$B$9)</f>
        <v/>
      </c>
      <c r="S391" s="109">
        <f>-$B$8 + IF(Q391=1, IF(L391=1,O391,$B$9), 0)</f>
        <v/>
      </c>
      <c r="T391" s="109">
        <f>((('01_Supuestos'!C31*$I391)*'01_Supuestos'!$F$11*($H391-'01_Supuestos'!$F$9))-((('01_Supuestos'!C31*$I391)*'01_Supuestos'!$F$11*($H391-'01_Supuestos'!$F$9))*'01_Supuestos'!$F$12)-(('01_Supuestos'!C31*$I391)*'01_Supuestos'!$F$11*$K391)-(IF(('01_Supuestos'!C31*$I391)&gt;0,'01_Supuestos'!$F$15,0)))-((('01_Supuestos'!C31*$I391)*'01_Supuestos'!$F$11*($H391-'01_Supuestos'!$F$9))*'01_Supuestos'!$F$18)-($J391*'01_Supuestos'!C32)-(IF('01_Supuestos'!C30=MAX('01_Supuestos'!$C$30:$M$30),'01_Supuestos'!$F$19,0))-(MAX(0,(((('01_Supuestos'!C31*$I391)*'01_Supuestos'!$F$11*($H391-'01_Supuestos'!$F$9))-((('01_Supuestos'!C31*$I391)*'01_Supuestos'!$F$11*($H391-'01_Supuestos'!$F$9))*'01_Supuestos'!$F$12)-(('01_Supuestos'!C31*$I391)*'01_Supuestos'!$F$11*$K391)-(IF(('01_Supuestos'!C31*$I391)&gt;0,'01_Supuestos'!$F$15,0)))-($J391*'01_Supuestos'!C33)))*'01_Supuestos'!$F$16)</f>
        <v/>
      </c>
      <c r="U391" s="109">
        <f>((('01_Supuestos'!D31*$I391)*'01_Supuestos'!$F$11*($H391-'01_Supuestos'!$F$9))-((('01_Supuestos'!D31*$I391)*'01_Supuestos'!$F$11*($H391-'01_Supuestos'!$F$9))*'01_Supuestos'!$F$12)-(('01_Supuestos'!D31*$I391)*'01_Supuestos'!$F$11*$K391)-(IF(('01_Supuestos'!D31*$I391)&gt;0,'01_Supuestos'!$F$15,0)))-((('01_Supuestos'!D31*$I391)*'01_Supuestos'!$F$11*($H391-'01_Supuestos'!$F$9))*'01_Supuestos'!$F$18)-($J391*'01_Supuestos'!D32)-(IF('01_Supuestos'!D30=MAX('01_Supuestos'!$C$30:$M$30),'01_Supuestos'!$F$19,0))-(MAX(0,(((('01_Supuestos'!D31*$I391)*'01_Supuestos'!$F$11*($H391-'01_Supuestos'!$F$9))-((('01_Supuestos'!D31*$I391)*'01_Supuestos'!$F$11*($H391-'01_Supuestos'!$F$9))*'01_Supuestos'!$F$12)-(('01_Supuestos'!D31*$I391)*'01_Supuestos'!$F$11*$K391)-(IF(('01_Supuestos'!D31*$I391)&gt;0,'01_Supuestos'!$F$15,0)))-($J391*'01_Supuestos'!D33)))*'01_Supuestos'!$F$16)</f>
        <v/>
      </c>
      <c r="V391" s="109">
        <f>((('01_Supuestos'!E31*$I391)*'01_Supuestos'!$F$11*($H391-'01_Supuestos'!$F$9))-((('01_Supuestos'!E31*$I391)*'01_Supuestos'!$F$11*($H391-'01_Supuestos'!$F$9))*'01_Supuestos'!$F$12)-(('01_Supuestos'!E31*$I391)*'01_Supuestos'!$F$11*$K391)-(IF(('01_Supuestos'!E31*$I391)&gt;0,'01_Supuestos'!$F$15,0)))-((('01_Supuestos'!E31*$I391)*'01_Supuestos'!$F$11*($H391-'01_Supuestos'!$F$9))*'01_Supuestos'!$F$18)-($J391*'01_Supuestos'!E32)-(IF('01_Supuestos'!E30=MAX('01_Supuestos'!$C$30:$M$30),'01_Supuestos'!$F$19,0))-(MAX(0,(((('01_Supuestos'!E31*$I391)*'01_Supuestos'!$F$11*($H391-'01_Supuestos'!$F$9))-((('01_Supuestos'!E31*$I391)*'01_Supuestos'!$F$11*($H391-'01_Supuestos'!$F$9))*'01_Supuestos'!$F$12)-(('01_Supuestos'!E31*$I391)*'01_Supuestos'!$F$11*$K391)-(IF(('01_Supuestos'!E31*$I391)&gt;0,'01_Supuestos'!$F$15,0)))-($J391*'01_Supuestos'!E33)))*'01_Supuestos'!$F$16)</f>
        <v/>
      </c>
      <c r="W391" s="109">
        <f>((('01_Supuestos'!F31*$I391)*'01_Supuestos'!$F$11*($H391-'01_Supuestos'!$F$9))-((('01_Supuestos'!F31*$I391)*'01_Supuestos'!$F$11*($H391-'01_Supuestos'!$F$9))*'01_Supuestos'!$F$12)-(('01_Supuestos'!F31*$I391)*'01_Supuestos'!$F$11*$K391)-(IF(('01_Supuestos'!F31*$I391)&gt;0,'01_Supuestos'!$F$15,0)))-((('01_Supuestos'!F31*$I391)*'01_Supuestos'!$F$11*($H391-'01_Supuestos'!$F$9))*'01_Supuestos'!$F$18)-($J391*'01_Supuestos'!F32)-(IF('01_Supuestos'!F30=MAX('01_Supuestos'!$C$30:$M$30),'01_Supuestos'!$F$19,0))-(MAX(0,(((('01_Supuestos'!F31*$I391)*'01_Supuestos'!$F$11*($H391-'01_Supuestos'!$F$9))-((('01_Supuestos'!F31*$I391)*'01_Supuestos'!$F$11*($H391-'01_Supuestos'!$F$9))*'01_Supuestos'!$F$12)-(('01_Supuestos'!F31*$I391)*'01_Supuestos'!$F$11*$K391)-(IF(('01_Supuestos'!F31*$I391)&gt;0,'01_Supuestos'!$F$15,0)))-($J391*'01_Supuestos'!F33)))*'01_Supuestos'!$F$16)</f>
        <v/>
      </c>
      <c r="X391" s="109">
        <f>((('01_Supuestos'!G31*$I391)*'01_Supuestos'!$F$11*($H391-'01_Supuestos'!$F$9))-((('01_Supuestos'!G31*$I391)*'01_Supuestos'!$F$11*($H391-'01_Supuestos'!$F$9))*'01_Supuestos'!$F$12)-(('01_Supuestos'!G31*$I391)*'01_Supuestos'!$F$11*$K391)-(IF(('01_Supuestos'!G31*$I391)&gt;0,'01_Supuestos'!$F$15,0)))-((('01_Supuestos'!G31*$I391)*'01_Supuestos'!$F$11*($H391-'01_Supuestos'!$F$9))*'01_Supuestos'!$F$18)-($J391*'01_Supuestos'!G32)-(IF('01_Supuestos'!G30=MAX('01_Supuestos'!$C$30:$M$30),'01_Supuestos'!$F$19,0))-(MAX(0,(((('01_Supuestos'!G31*$I391)*'01_Supuestos'!$F$11*($H391-'01_Supuestos'!$F$9))-((('01_Supuestos'!G31*$I391)*'01_Supuestos'!$F$11*($H391-'01_Supuestos'!$F$9))*'01_Supuestos'!$F$12)-(('01_Supuestos'!G31*$I391)*'01_Supuestos'!$F$11*$K391)-(IF(('01_Supuestos'!G31*$I391)&gt;0,'01_Supuestos'!$F$15,0)))-($J391*'01_Supuestos'!G33)))*'01_Supuestos'!$F$16)</f>
        <v/>
      </c>
      <c r="Y391" s="109">
        <f>((('01_Supuestos'!H31*$I391)*'01_Supuestos'!$F$11*($H391-'01_Supuestos'!$F$9))-((('01_Supuestos'!H31*$I391)*'01_Supuestos'!$F$11*($H391-'01_Supuestos'!$F$9))*'01_Supuestos'!$F$12)-(('01_Supuestos'!H31*$I391)*'01_Supuestos'!$F$11*$K391)-(IF(('01_Supuestos'!H31*$I391)&gt;0,'01_Supuestos'!$F$15,0)))-((('01_Supuestos'!H31*$I391)*'01_Supuestos'!$F$11*($H391-'01_Supuestos'!$F$9))*'01_Supuestos'!$F$18)-($J391*'01_Supuestos'!H32)-(IF('01_Supuestos'!H30=MAX('01_Supuestos'!$C$30:$M$30),'01_Supuestos'!$F$19,0))-(MAX(0,(((('01_Supuestos'!H31*$I391)*'01_Supuestos'!$F$11*($H391-'01_Supuestos'!$F$9))-((('01_Supuestos'!H31*$I391)*'01_Supuestos'!$F$11*($H391-'01_Supuestos'!$F$9))*'01_Supuestos'!$F$12)-(('01_Supuestos'!H31*$I391)*'01_Supuestos'!$F$11*$K391)-(IF(('01_Supuestos'!H31*$I391)&gt;0,'01_Supuestos'!$F$15,0)))-($J391*'01_Supuestos'!H33)))*'01_Supuestos'!$F$16)</f>
        <v/>
      </c>
      <c r="Z391" s="109">
        <f>((('01_Supuestos'!I31*$I391)*'01_Supuestos'!$F$11*($H391-'01_Supuestos'!$F$9))-((('01_Supuestos'!I31*$I391)*'01_Supuestos'!$F$11*($H391-'01_Supuestos'!$F$9))*'01_Supuestos'!$F$12)-(('01_Supuestos'!I31*$I391)*'01_Supuestos'!$F$11*$K391)-(IF(('01_Supuestos'!I31*$I391)&gt;0,'01_Supuestos'!$F$15,0)))-((('01_Supuestos'!I31*$I391)*'01_Supuestos'!$F$11*($H391-'01_Supuestos'!$F$9))*'01_Supuestos'!$F$18)-($J391*'01_Supuestos'!I32)-(IF('01_Supuestos'!I30=MAX('01_Supuestos'!$C$30:$M$30),'01_Supuestos'!$F$19,0))-(MAX(0,(((('01_Supuestos'!I31*$I391)*'01_Supuestos'!$F$11*($H391-'01_Supuestos'!$F$9))-((('01_Supuestos'!I31*$I391)*'01_Supuestos'!$F$11*($H391-'01_Supuestos'!$F$9))*'01_Supuestos'!$F$12)-(('01_Supuestos'!I31*$I391)*'01_Supuestos'!$F$11*$K391)-(IF(('01_Supuestos'!I31*$I391)&gt;0,'01_Supuestos'!$F$15,0)))-($J391*'01_Supuestos'!I33)))*'01_Supuestos'!$F$16)</f>
        <v/>
      </c>
      <c r="AA391" s="109">
        <f>((('01_Supuestos'!J31*$I391)*'01_Supuestos'!$F$11*($H391-'01_Supuestos'!$F$9))-((('01_Supuestos'!J31*$I391)*'01_Supuestos'!$F$11*($H391-'01_Supuestos'!$F$9))*'01_Supuestos'!$F$12)-(('01_Supuestos'!J31*$I391)*'01_Supuestos'!$F$11*$K391)-(IF(('01_Supuestos'!J31*$I391)&gt;0,'01_Supuestos'!$F$15,0)))-((('01_Supuestos'!J31*$I391)*'01_Supuestos'!$F$11*($H391-'01_Supuestos'!$F$9))*'01_Supuestos'!$F$18)-($J391*'01_Supuestos'!J32)-(IF('01_Supuestos'!J30=MAX('01_Supuestos'!$C$30:$M$30),'01_Supuestos'!$F$19,0))-(MAX(0,(((('01_Supuestos'!J31*$I391)*'01_Supuestos'!$F$11*($H391-'01_Supuestos'!$F$9))-((('01_Supuestos'!J31*$I391)*'01_Supuestos'!$F$11*($H391-'01_Supuestos'!$F$9))*'01_Supuestos'!$F$12)-(('01_Supuestos'!J31*$I391)*'01_Supuestos'!$F$11*$K391)-(IF(('01_Supuestos'!J31*$I391)&gt;0,'01_Supuestos'!$F$15,0)))-($J391*'01_Supuestos'!J33)))*'01_Supuestos'!$F$16)</f>
        <v/>
      </c>
      <c r="AB391" s="109">
        <f>((('01_Supuestos'!K31*$I391)*'01_Supuestos'!$F$11*($H391-'01_Supuestos'!$F$9))-((('01_Supuestos'!K31*$I391)*'01_Supuestos'!$F$11*($H391-'01_Supuestos'!$F$9))*'01_Supuestos'!$F$12)-(('01_Supuestos'!K31*$I391)*'01_Supuestos'!$F$11*$K391)-(IF(('01_Supuestos'!K31*$I391)&gt;0,'01_Supuestos'!$F$15,0)))-((('01_Supuestos'!K31*$I391)*'01_Supuestos'!$F$11*($H391-'01_Supuestos'!$F$9))*'01_Supuestos'!$F$18)-($J391*'01_Supuestos'!K32)-(IF('01_Supuestos'!K30=MAX('01_Supuestos'!$C$30:$M$30),'01_Supuestos'!$F$19,0))-(MAX(0,(((('01_Supuestos'!K31*$I391)*'01_Supuestos'!$F$11*($H391-'01_Supuestos'!$F$9))-((('01_Supuestos'!K31*$I391)*'01_Supuestos'!$F$11*($H391-'01_Supuestos'!$F$9))*'01_Supuestos'!$F$12)-(('01_Supuestos'!K31*$I391)*'01_Supuestos'!$F$11*$K391)-(IF(('01_Supuestos'!K31*$I391)&gt;0,'01_Supuestos'!$F$15,0)))-($J391*'01_Supuestos'!K33)))*'01_Supuestos'!$F$16)</f>
        <v/>
      </c>
      <c r="AC391" s="109">
        <f>((('01_Supuestos'!L31*$I391)*'01_Supuestos'!$F$11*($H391-'01_Supuestos'!$F$9))-((('01_Supuestos'!L31*$I391)*'01_Supuestos'!$F$11*($H391-'01_Supuestos'!$F$9))*'01_Supuestos'!$F$12)-(('01_Supuestos'!L31*$I391)*'01_Supuestos'!$F$11*$K391)-(IF(('01_Supuestos'!L31*$I391)&gt;0,'01_Supuestos'!$F$15,0)))-((('01_Supuestos'!L31*$I391)*'01_Supuestos'!$F$11*($H391-'01_Supuestos'!$F$9))*'01_Supuestos'!$F$18)-($J391*'01_Supuestos'!L32)-(IF('01_Supuestos'!L30=MAX('01_Supuestos'!$C$30:$M$30),'01_Supuestos'!$F$19,0))-(MAX(0,(((('01_Supuestos'!L31*$I391)*'01_Supuestos'!$F$11*($H391-'01_Supuestos'!$F$9))-((('01_Supuestos'!L31*$I391)*'01_Supuestos'!$F$11*($H391-'01_Supuestos'!$F$9))*'01_Supuestos'!$F$12)-(('01_Supuestos'!L31*$I391)*'01_Supuestos'!$F$11*$K391)-(IF(('01_Supuestos'!L31*$I391)&gt;0,'01_Supuestos'!$F$15,0)))-($J391*'01_Supuestos'!L33)))*'01_Supuestos'!$F$16)</f>
        <v/>
      </c>
      <c r="AD391" s="109">
        <f>((('01_Supuestos'!M31*$I391)*'01_Supuestos'!$F$11*($H391-'01_Supuestos'!$F$9))-((('01_Supuestos'!M31*$I391)*'01_Supuestos'!$F$11*($H391-'01_Supuestos'!$F$9))*'01_Supuestos'!$F$12)-(('01_Supuestos'!M31*$I391)*'01_Supuestos'!$F$11*$K391)-(IF(('01_Supuestos'!M31*$I391)&gt;0,'01_Supuestos'!$F$15,0)))-((('01_Supuestos'!M31*$I391)*'01_Supuestos'!$F$11*($H391-'01_Supuestos'!$F$9))*'01_Supuestos'!$F$18)-($J391*'01_Supuestos'!M32)-(IF('01_Supuestos'!M30=MAX('01_Supuestos'!$C$30:$M$30),'01_Supuestos'!$F$19,0))-(MAX(0,(((('01_Supuestos'!M31*$I391)*'01_Supuestos'!$F$11*($H391-'01_Supuestos'!$F$9))-((('01_Supuestos'!M31*$I391)*'01_Supuestos'!$F$11*($H391-'01_Supuestos'!$F$9))*'01_Supuestos'!$F$12)-(('01_Supuestos'!M31*$I391)*'01_Supuestos'!$F$11*$K391)-(IF(('01_Supuestos'!M31*$I391)&gt;0,'01_Supuestos'!$F$15,0)))-($J391*'01_Supuestos'!M33)))*'01_Supuestos'!$F$16)</f>
        <v/>
      </c>
      <c r="AE391" s="109">
        <f>0</f>
        <v/>
      </c>
      <c r="AF391" s="109">
        <f>IF(S391&gt;R391,"Appraisal+Decision",IF(S391&lt;R391,"Develop Now","Indiferente"))</f>
        <v/>
      </c>
    </row>
    <row r="392">
      <c r="A392" t="n">
        <v>362</v>
      </c>
      <c r="B392" s="53">
        <f>RAND()</f>
        <v/>
      </c>
      <c r="C392" s="53">
        <f>RAND()</f>
        <v/>
      </c>
      <c r="D392" s="53">
        <f>RAND()</f>
        <v/>
      </c>
      <c r="E392" s="53">
        <f>RAND()</f>
        <v/>
      </c>
      <c r="F392" s="53">
        <f>RAND()</f>
        <v/>
      </c>
      <c r="G392" s="53">
        <f>RAND()</f>
        <v/>
      </c>
      <c r="H392" s="109">
        <f>IF(B392&lt;($B$11-$B$10)/($B$12-$B$10), $B$10+SQRT(B392*($B$11-$B$10)*($B$12-$B$10)), $B$12-SQRT((1-B392)*($B$12-$B$11)*($B$12-$B$10)))</f>
        <v/>
      </c>
      <c r="I392" s="53">
        <f>MAX(0.1,NORMINV(C392,$B$13,$B$14))</f>
        <v/>
      </c>
      <c r="J392" s="109">
        <f>'01_Supuestos'!$F$13*MAX(0.65,NORMINV(D392,1,$B$15))</f>
        <v/>
      </c>
      <c r="K392" s="109">
        <f>'01_Supuestos'!$F$14*MAX(0.6,NORMINV(E392,1,$B$16))</f>
        <v/>
      </c>
      <c r="L392" s="109">
        <f>--(F392&lt;=$B$5)</f>
        <v/>
      </c>
      <c r="M392" s="109">
        <f>IF(L392=1, IF(G392&lt;=$B$6, "+", "-"), IF(G392&lt;=(1-$B$7), "+", "-"))</f>
        <v/>
      </c>
      <c r="N392" s="110">
        <f>IF(M392="+",'05_Bayes_Arbol'!$B$16,'05_Bayes_Arbol'!$B$17)</f>
        <v/>
      </c>
      <c r="O392" s="109">
        <f>SUMPRODUCT(T392:AD392,'01_Supuestos'!$C$34:$M$34)</f>
        <v/>
      </c>
      <c r="P392" s="109">
        <f>N392*O392 + (1-N392)*$B$9</f>
        <v/>
      </c>
      <c r="Q392" s="109">
        <f>--(P392&gt;0)</f>
        <v/>
      </c>
      <c r="R392" s="109">
        <f>IF(L392=1,O392,$B$9)</f>
        <v/>
      </c>
      <c r="S392" s="109">
        <f>-$B$8 + IF(Q392=1, IF(L392=1,O392,$B$9), 0)</f>
        <v/>
      </c>
      <c r="T392" s="109">
        <f>((('01_Supuestos'!C31*$I392)*'01_Supuestos'!$F$11*($H392-'01_Supuestos'!$F$9))-((('01_Supuestos'!C31*$I392)*'01_Supuestos'!$F$11*($H392-'01_Supuestos'!$F$9))*'01_Supuestos'!$F$12)-(('01_Supuestos'!C31*$I392)*'01_Supuestos'!$F$11*$K392)-(IF(('01_Supuestos'!C31*$I392)&gt;0,'01_Supuestos'!$F$15,0)))-((('01_Supuestos'!C31*$I392)*'01_Supuestos'!$F$11*($H392-'01_Supuestos'!$F$9))*'01_Supuestos'!$F$18)-($J392*'01_Supuestos'!C32)-(IF('01_Supuestos'!C30=MAX('01_Supuestos'!$C$30:$M$30),'01_Supuestos'!$F$19,0))-(MAX(0,(((('01_Supuestos'!C31*$I392)*'01_Supuestos'!$F$11*($H392-'01_Supuestos'!$F$9))-((('01_Supuestos'!C31*$I392)*'01_Supuestos'!$F$11*($H392-'01_Supuestos'!$F$9))*'01_Supuestos'!$F$12)-(('01_Supuestos'!C31*$I392)*'01_Supuestos'!$F$11*$K392)-(IF(('01_Supuestos'!C31*$I392)&gt;0,'01_Supuestos'!$F$15,0)))-($J392*'01_Supuestos'!C33)))*'01_Supuestos'!$F$16)</f>
        <v/>
      </c>
      <c r="U392" s="109">
        <f>((('01_Supuestos'!D31*$I392)*'01_Supuestos'!$F$11*($H392-'01_Supuestos'!$F$9))-((('01_Supuestos'!D31*$I392)*'01_Supuestos'!$F$11*($H392-'01_Supuestos'!$F$9))*'01_Supuestos'!$F$12)-(('01_Supuestos'!D31*$I392)*'01_Supuestos'!$F$11*$K392)-(IF(('01_Supuestos'!D31*$I392)&gt;0,'01_Supuestos'!$F$15,0)))-((('01_Supuestos'!D31*$I392)*'01_Supuestos'!$F$11*($H392-'01_Supuestos'!$F$9))*'01_Supuestos'!$F$18)-($J392*'01_Supuestos'!D32)-(IF('01_Supuestos'!D30=MAX('01_Supuestos'!$C$30:$M$30),'01_Supuestos'!$F$19,0))-(MAX(0,(((('01_Supuestos'!D31*$I392)*'01_Supuestos'!$F$11*($H392-'01_Supuestos'!$F$9))-((('01_Supuestos'!D31*$I392)*'01_Supuestos'!$F$11*($H392-'01_Supuestos'!$F$9))*'01_Supuestos'!$F$12)-(('01_Supuestos'!D31*$I392)*'01_Supuestos'!$F$11*$K392)-(IF(('01_Supuestos'!D31*$I392)&gt;0,'01_Supuestos'!$F$15,0)))-($J392*'01_Supuestos'!D33)))*'01_Supuestos'!$F$16)</f>
        <v/>
      </c>
      <c r="V392" s="109">
        <f>((('01_Supuestos'!E31*$I392)*'01_Supuestos'!$F$11*($H392-'01_Supuestos'!$F$9))-((('01_Supuestos'!E31*$I392)*'01_Supuestos'!$F$11*($H392-'01_Supuestos'!$F$9))*'01_Supuestos'!$F$12)-(('01_Supuestos'!E31*$I392)*'01_Supuestos'!$F$11*$K392)-(IF(('01_Supuestos'!E31*$I392)&gt;0,'01_Supuestos'!$F$15,0)))-((('01_Supuestos'!E31*$I392)*'01_Supuestos'!$F$11*($H392-'01_Supuestos'!$F$9))*'01_Supuestos'!$F$18)-($J392*'01_Supuestos'!E32)-(IF('01_Supuestos'!E30=MAX('01_Supuestos'!$C$30:$M$30),'01_Supuestos'!$F$19,0))-(MAX(0,(((('01_Supuestos'!E31*$I392)*'01_Supuestos'!$F$11*($H392-'01_Supuestos'!$F$9))-((('01_Supuestos'!E31*$I392)*'01_Supuestos'!$F$11*($H392-'01_Supuestos'!$F$9))*'01_Supuestos'!$F$12)-(('01_Supuestos'!E31*$I392)*'01_Supuestos'!$F$11*$K392)-(IF(('01_Supuestos'!E31*$I392)&gt;0,'01_Supuestos'!$F$15,0)))-($J392*'01_Supuestos'!E33)))*'01_Supuestos'!$F$16)</f>
        <v/>
      </c>
      <c r="W392" s="109">
        <f>((('01_Supuestos'!F31*$I392)*'01_Supuestos'!$F$11*($H392-'01_Supuestos'!$F$9))-((('01_Supuestos'!F31*$I392)*'01_Supuestos'!$F$11*($H392-'01_Supuestos'!$F$9))*'01_Supuestos'!$F$12)-(('01_Supuestos'!F31*$I392)*'01_Supuestos'!$F$11*$K392)-(IF(('01_Supuestos'!F31*$I392)&gt;0,'01_Supuestos'!$F$15,0)))-((('01_Supuestos'!F31*$I392)*'01_Supuestos'!$F$11*($H392-'01_Supuestos'!$F$9))*'01_Supuestos'!$F$18)-($J392*'01_Supuestos'!F32)-(IF('01_Supuestos'!F30=MAX('01_Supuestos'!$C$30:$M$30),'01_Supuestos'!$F$19,0))-(MAX(0,(((('01_Supuestos'!F31*$I392)*'01_Supuestos'!$F$11*($H392-'01_Supuestos'!$F$9))-((('01_Supuestos'!F31*$I392)*'01_Supuestos'!$F$11*($H392-'01_Supuestos'!$F$9))*'01_Supuestos'!$F$12)-(('01_Supuestos'!F31*$I392)*'01_Supuestos'!$F$11*$K392)-(IF(('01_Supuestos'!F31*$I392)&gt;0,'01_Supuestos'!$F$15,0)))-($J392*'01_Supuestos'!F33)))*'01_Supuestos'!$F$16)</f>
        <v/>
      </c>
      <c r="X392" s="109">
        <f>((('01_Supuestos'!G31*$I392)*'01_Supuestos'!$F$11*($H392-'01_Supuestos'!$F$9))-((('01_Supuestos'!G31*$I392)*'01_Supuestos'!$F$11*($H392-'01_Supuestos'!$F$9))*'01_Supuestos'!$F$12)-(('01_Supuestos'!G31*$I392)*'01_Supuestos'!$F$11*$K392)-(IF(('01_Supuestos'!G31*$I392)&gt;0,'01_Supuestos'!$F$15,0)))-((('01_Supuestos'!G31*$I392)*'01_Supuestos'!$F$11*($H392-'01_Supuestos'!$F$9))*'01_Supuestos'!$F$18)-($J392*'01_Supuestos'!G32)-(IF('01_Supuestos'!G30=MAX('01_Supuestos'!$C$30:$M$30),'01_Supuestos'!$F$19,0))-(MAX(0,(((('01_Supuestos'!G31*$I392)*'01_Supuestos'!$F$11*($H392-'01_Supuestos'!$F$9))-((('01_Supuestos'!G31*$I392)*'01_Supuestos'!$F$11*($H392-'01_Supuestos'!$F$9))*'01_Supuestos'!$F$12)-(('01_Supuestos'!G31*$I392)*'01_Supuestos'!$F$11*$K392)-(IF(('01_Supuestos'!G31*$I392)&gt;0,'01_Supuestos'!$F$15,0)))-($J392*'01_Supuestos'!G33)))*'01_Supuestos'!$F$16)</f>
        <v/>
      </c>
      <c r="Y392" s="109">
        <f>((('01_Supuestos'!H31*$I392)*'01_Supuestos'!$F$11*($H392-'01_Supuestos'!$F$9))-((('01_Supuestos'!H31*$I392)*'01_Supuestos'!$F$11*($H392-'01_Supuestos'!$F$9))*'01_Supuestos'!$F$12)-(('01_Supuestos'!H31*$I392)*'01_Supuestos'!$F$11*$K392)-(IF(('01_Supuestos'!H31*$I392)&gt;0,'01_Supuestos'!$F$15,0)))-((('01_Supuestos'!H31*$I392)*'01_Supuestos'!$F$11*($H392-'01_Supuestos'!$F$9))*'01_Supuestos'!$F$18)-($J392*'01_Supuestos'!H32)-(IF('01_Supuestos'!H30=MAX('01_Supuestos'!$C$30:$M$30),'01_Supuestos'!$F$19,0))-(MAX(0,(((('01_Supuestos'!H31*$I392)*'01_Supuestos'!$F$11*($H392-'01_Supuestos'!$F$9))-((('01_Supuestos'!H31*$I392)*'01_Supuestos'!$F$11*($H392-'01_Supuestos'!$F$9))*'01_Supuestos'!$F$12)-(('01_Supuestos'!H31*$I392)*'01_Supuestos'!$F$11*$K392)-(IF(('01_Supuestos'!H31*$I392)&gt;0,'01_Supuestos'!$F$15,0)))-($J392*'01_Supuestos'!H33)))*'01_Supuestos'!$F$16)</f>
        <v/>
      </c>
      <c r="Z392" s="109">
        <f>((('01_Supuestos'!I31*$I392)*'01_Supuestos'!$F$11*($H392-'01_Supuestos'!$F$9))-((('01_Supuestos'!I31*$I392)*'01_Supuestos'!$F$11*($H392-'01_Supuestos'!$F$9))*'01_Supuestos'!$F$12)-(('01_Supuestos'!I31*$I392)*'01_Supuestos'!$F$11*$K392)-(IF(('01_Supuestos'!I31*$I392)&gt;0,'01_Supuestos'!$F$15,0)))-((('01_Supuestos'!I31*$I392)*'01_Supuestos'!$F$11*($H392-'01_Supuestos'!$F$9))*'01_Supuestos'!$F$18)-($J392*'01_Supuestos'!I32)-(IF('01_Supuestos'!I30=MAX('01_Supuestos'!$C$30:$M$30),'01_Supuestos'!$F$19,0))-(MAX(0,(((('01_Supuestos'!I31*$I392)*'01_Supuestos'!$F$11*($H392-'01_Supuestos'!$F$9))-((('01_Supuestos'!I31*$I392)*'01_Supuestos'!$F$11*($H392-'01_Supuestos'!$F$9))*'01_Supuestos'!$F$12)-(('01_Supuestos'!I31*$I392)*'01_Supuestos'!$F$11*$K392)-(IF(('01_Supuestos'!I31*$I392)&gt;0,'01_Supuestos'!$F$15,0)))-($J392*'01_Supuestos'!I33)))*'01_Supuestos'!$F$16)</f>
        <v/>
      </c>
      <c r="AA392" s="109">
        <f>((('01_Supuestos'!J31*$I392)*'01_Supuestos'!$F$11*($H392-'01_Supuestos'!$F$9))-((('01_Supuestos'!J31*$I392)*'01_Supuestos'!$F$11*($H392-'01_Supuestos'!$F$9))*'01_Supuestos'!$F$12)-(('01_Supuestos'!J31*$I392)*'01_Supuestos'!$F$11*$K392)-(IF(('01_Supuestos'!J31*$I392)&gt;0,'01_Supuestos'!$F$15,0)))-((('01_Supuestos'!J31*$I392)*'01_Supuestos'!$F$11*($H392-'01_Supuestos'!$F$9))*'01_Supuestos'!$F$18)-($J392*'01_Supuestos'!J32)-(IF('01_Supuestos'!J30=MAX('01_Supuestos'!$C$30:$M$30),'01_Supuestos'!$F$19,0))-(MAX(0,(((('01_Supuestos'!J31*$I392)*'01_Supuestos'!$F$11*($H392-'01_Supuestos'!$F$9))-((('01_Supuestos'!J31*$I392)*'01_Supuestos'!$F$11*($H392-'01_Supuestos'!$F$9))*'01_Supuestos'!$F$12)-(('01_Supuestos'!J31*$I392)*'01_Supuestos'!$F$11*$K392)-(IF(('01_Supuestos'!J31*$I392)&gt;0,'01_Supuestos'!$F$15,0)))-($J392*'01_Supuestos'!J33)))*'01_Supuestos'!$F$16)</f>
        <v/>
      </c>
      <c r="AB392" s="109">
        <f>((('01_Supuestos'!K31*$I392)*'01_Supuestos'!$F$11*($H392-'01_Supuestos'!$F$9))-((('01_Supuestos'!K31*$I392)*'01_Supuestos'!$F$11*($H392-'01_Supuestos'!$F$9))*'01_Supuestos'!$F$12)-(('01_Supuestos'!K31*$I392)*'01_Supuestos'!$F$11*$K392)-(IF(('01_Supuestos'!K31*$I392)&gt;0,'01_Supuestos'!$F$15,0)))-((('01_Supuestos'!K31*$I392)*'01_Supuestos'!$F$11*($H392-'01_Supuestos'!$F$9))*'01_Supuestos'!$F$18)-($J392*'01_Supuestos'!K32)-(IF('01_Supuestos'!K30=MAX('01_Supuestos'!$C$30:$M$30),'01_Supuestos'!$F$19,0))-(MAX(0,(((('01_Supuestos'!K31*$I392)*'01_Supuestos'!$F$11*($H392-'01_Supuestos'!$F$9))-((('01_Supuestos'!K31*$I392)*'01_Supuestos'!$F$11*($H392-'01_Supuestos'!$F$9))*'01_Supuestos'!$F$12)-(('01_Supuestos'!K31*$I392)*'01_Supuestos'!$F$11*$K392)-(IF(('01_Supuestos'!K31*$I392)&gt;0,'01_Supuestos'!$F$15,0)))-($J392*'01_Supuestos'!K33)))*'01_Supuestos'!$F$16)</f>
        <v/>
      </c>
      <c r="AC392" s="109">
        <f>((('01_Supuestos'!L31*$I392)*'01_Supuestos'!$F$11*($H392-'01_Supuestos'!$F$9))-((('01_Supuestos'!L31*$I392)*'01_Supuestos'!$F$11*($H392-'01_Supuestos'!$F$9))*'01_Supuestos'!$F$12)-(('01_Supuestos'!L31*$I392)*'01_Supuestos'!$F$11*$K392)-(IF(('01_Supuestos'!L31*$I392)&gt;0,'01_Supuestos'!$F$15,0)))-((('01_Supuestos'!L31*$I392)*'01_Supuestos'!$F$11*($H392-'01_Supuestos'!$F$9))*'01_Supuestos'!$F$18)-($J392*'01_Supuestos'!L32)-(IF('01_Supuestos'!L30=MAX('01_Supuestos'!$C$30:$M$30),'01_Supuestos'!$F$19,0))-(MAX(0,(((('01_Supuestos'!L31*$I392)*'01_Supuestos'!$F$11*($H392-'01_Supuestos'!$F$9))-((('01_Supuestos'!L31*$I392)*'01_Supuestos'!$F$11*($H392-'01_Supuestos'!$F$9))*'01_Supuestos'!$F$12)-(('01_Supuestos'!L31*$I392)*'01_Supuestos'!$F$11*$K392)-(IF(('01_Supuestos'!L31*$I392)&gt;0,'01_Supuestos'!$F$15,0)))-($J392*'01_Supuestos'!L33)))*'01_Supuestos'!$F$16)</f>
        <v/>
      </c>
      <c r="AD392" s="109">
        <f>((('01_Supuestos'!M31*$I392)*'01_Supuestos'!$F$11*($H392-'01_Supuestos'!$F$9))-((('01_Supuestos'!M31*$I392)*'01_Supuestos'!$F$11*($H392-'01_Supuestos'!$F$9))*'01_Supuestos'!$F$12)-(('01_Supuestos'!M31*$I392)*'01_Supuestos'!$F$11*$K392)-(IF(('01_Supuestos'!M31*$I392)&gt;0,'01_Supuestos'!$F$15,0)))-((('01_Supuestos'!M31*$I392)*'01_Supuestos'!$F$11*($H392-'01_Supuestos'!$F$9))*'01_Supuestos'!$F$18)-($J392*'01_Supuestos'!M32)-(IF('01_Supuestos'!M30=MAX('01_Supuestos'!$C$30:$M$30),'01_Supuestos'!$F$19,0))-(MAX(0,(((('01_Supuestos'!M31*$I392)*'01_Supuestos'!$F$11*($H392-'01_Supuestos'!$F$9))-((('01_Supuestos'!M31*$I392)*'01_Supuestos'!$F$11*($H392-'01_Supuestos'!$F$9))*'01_Supuestos'!$F$12)-(('01_Supuestos'!M31*$I392)*'01_Supuestos'!$F$11*$K392)-(IF(('01_Supuestos'!M31*$I392)&gt;0,'01_Supuestos'!$F$15,0)))-($J392*'01_Supuestos'!M33)))*'01_Supuestos'!$F$16)</f>
        <v/>
      </c>
      <c r="AE392" s="109">
        <f>0</f>
        <v/>
      </c>
      <c r="AF392" s="109">
        <f>IF(S392&gt;R392,"Appraisal+Decision",IF(S392&lt;R392,"Develop Now","Indiferente"))</f>
        <v/>
      </c>
    </row>
    <row r="393">
      <c r="A393" t="n">
        <v>363</v>
      </c>
      <c r="B393" s="53">
        <f>RAND()</f>
        <v/>
      </c>
      <c r="C393" s="53">
        <f>RAND()</f>
        <v/>
      </c>
      <c r="D393" s="53">
        <f>RAND()</f>
        <v/>
      </c>
      <c r="E393" s="53">
        <f>RAND()</f>
        <v/>
      </c>
      <c r="F393" s="53">
        <f>RAND()</f>
        <v/>
      </c>
      <c r="G393" s="53">
        <f>RAND()</f>
        <v/>
      </c>
      <c r="H393" s="109">
        <f>IF(B393&lt;($B$11-$B$10)/($B$12-$B$10), $B$10+SQRT(B393*($B$11-$B$10)*($B$12-$B$10)), $B$12-SQRT((1-B393)*($B$12-$B$11)*($B$12-$B$10)))</f>
        <v/>
      </c>
      <c r="I393" s="53">
        <f>MAX(0.1,NORMINV(C393,$B$13,$B$14))</f>
        <v/>
      </c>
      <c r="J393" s="109">
        <f>'01_Supuestos'!$F$13*MAX(0.65,NORMINV(D393,1,$B$15))</f>
        <v/>
      </c>
      <c r="K393" s="109">
        <f>'01_Supuestos'!$F$14*MAX(0.6,NORMINV(E393,1,$B$16))</f>
        <v/>
      </c>
      <c r="L393" s="109">
        <f>--(F393&lt;=$B$5)</f>
        <v/>
      </c>
      <c r="M393" s="109">
        <f>IF(L393=1, IF(G393&lt;=$B$6, "+", "-"), IF(G393&lt;=(1-$B$7), "+", "-"))</f>
        <v/>
      </c>
      <c r="N393" s="110">
        <f>IF(M393="+",'05_Bayes_Arbol'!$B$16,'05_Bayes_Arbol'!$B$17)</f>
        <v/>
      </c>
      <c r="O393" s="109">
        <f>SUMPRODUCT(T393:AD393,'01_Supuestos'!$C$34:$M$34)</f>
        <v/>
      </c>
      <c r="P393" s="109">
        <f>N393*O393 + (1-N393)*$B$9</f>
        <v/>
      </c>
      <c r="Q393" s="109">
        <f>--(P393&gt;0)</f>
        <v/>
      </c>
      <c r="R393" s="109">
        <f>IF(L393=1,O393,$B$9)</f>
        <v/>
      </c>
      <c r="S393" s="109">
        <f>-$B$8 + IF(Q393=1, IF(L393=1,O393,$B$9), 0)</f>
        <v/>
      </c>
      <c r="T393" s="109">
        <f>((('01_Supuestos'!C31*$I393)*'01_Supuestos'!$F$11*($H393-'01_Supuestos'!$F$9))-((('01_Supuestos'!C31*$I393)*'01_Supuestos'!$F$11*($H393-'01_Supuestos'!$F$9))*'01_Supuestos'!$F$12)-(('01_Supuestos'!C31*$I393)*'01_Supuestos'!$F$11*$K393)-(IF(('01_Supuestos'!C31*$I393)&gt;0,'01_Supuestos'!$F$15,0)))-((('01_Supuestos'!C31*$I393)*'01_Supuestos'!$F$11*($H393-'01_Supuestos'!$F$9))*'01_Supuestos'!$F$18)-($J393*'01_Supuestos'!C32)-(IF('01_Supuestos'!C30=MAX('01_Supuestos'!$C$30:$M$30),'01_Supuestos'!$F$19,0))-(MAX(0,(((('01_Supuestos'!C31*$I393)*'01_Supuestos'!$F$11*($H393-'01_Supuestos'!$F$9))-((('01_Supuestos'!C31*$I393)*'01_Supuestos'!$F$11*($H393-'01_Supuestos'!$F$9))*'01_Supuestos'!$F$12)-(('01_Supuestos'!C31*$I393)*'01_Supuestos'!$F$11*$K393)-(IF(('01_Supuestos'!C31*$I393)&gt;0,'01_Supuestos'!$F$15,0)))-($J393*'01_Supuestos'!C33)))*'01_Supuestos'!$F$16)</f>
        <v/>
      </c>
      <c r="U393" s="109">
        <f>((('01_Supuestos'!D31*$I393)*'01_Supuestos'!$F$11*($H393-'01_Supuestos'!$F$9))-((('01_Supuestos'!D31*$I393)*'01_Supuestos'!$F$11*($H393-'01_Supuestos'!$F$9))*'01_Supuestos'!$F$12)-(('01_Supuestos'!D31*$I393)*'01_Supuestos'!$F$11*$K393)-(IF(('01_Supuestos'!D31*$I393)&gt;0,'01_Supuestos'!$F$15,0)))-((('01_Supuestos'!D31*$I393)*'01_Supuestos'!$F$11*($H393-'01_Supuestos'!$F$9))*'01_Supuestos'!$F$18)-($J393*'01_Supuestos'!D32)-(IF('01_Supuestos'!D30=MAX('01_Supuestos'!$C$30:$M$30),'01_Supuestos'!$F$19,0))-(MAX(0,(((('01_Supuestos'!D31*$I393)*'01_Supuestos'!$F$11*($H393-'01_Supuestos'!$F$9))-((('01_Supuestos'!D31*$I393)*'01_Supuestos'!$F$11*($H393-'01_Supuestos'!$F$9))*'01_Supuestos'!$F$12)-(('01_Supuestos'!D31*$I393)*'01_Supuestos'!$F$11*$K393)-(IF(('01_Supuestos'!D31*$I393)&gt;0,'01_Supuestos'!$F$15,0)))-($J393*'01_Supuestos'!D33)))*'01_Supuestos'!$F$16)</f>
        <v/>
      </c>
      <c r="V393" s="109">
        <f>((('01_Supuestos'!E31*$I393)*'01_Supuestos'!$F$11*($H393-'01_Supuestos'!$F$9))-((('01_Supuestos'!E31*$I393)*'01_Supuestos'!$F$11*($H393-'01_Supuestos'!$F$9))*'01_Supuestos'!$F$12)-(('01_Supuestos'!E31*$I393)*'01_Supuestos'!$F$11*$K393)-(IF(('01_Supuestos'!E31*$I393)&gt;0,'01_Supuestos'!$F$15,0)))-((('01_Supuestos'!E31*$I393)*'01_Supuestos'!$F$11*($H393-'01_Supuestos'!$F$9))*'01_Supuestos'!$F$18)-($J393*'01_Supuestos'!E32)-(IF('01_Supuestos'!E30=MAX('01_Supuestos'!$C$30:$M$30),'01_Supuestos'!$F$19,0))-(MAX(0,(((('01_Supuestos'!E31*$I393)*'01_Supuestos'!$F$11*($H393-'01_Supuestos'!$F$9))-((('01_Supuestos'!E31*$I393)*'01_Supuestos'!$F$11*($H393-'01_Supuestos'!$F$9))*'01_Supuestos'!$F$12)-(('01_Supuestos'!E31*$I393)*'01_Supuestos'!$F$11*$K393)-(IF(('01_Supuestos'!E31*$I393)&gt;0,'01_Supuestos'!$F$15,0)))-($J393*'01_Supuestos'!E33)))*'01_Supuestos'!$F$16)</f>
        <v/>
      </c>
      <c r="W393" s="109">
        <f>((('01_Supuestos'!F31*$I393)*'01_Supuestos'!$F$11*($H393-'01_Supuestos'!$F$9))-((('01_Supuestos'!F31*$I393)*'01_Supuestos'!$F$11*($H393-'01_Supuestos'!$F$9))*'01_Supuestos'!$F$12)-(('01_Supuestos'!F31*$I393)*'01_Supuestos'!$F$11*$K393)-(IF(('01_Supuestos'!F31*$I393)&gt;0,'01_Supuestos'!$F$15,0)))-((('01_Supuestos'!F31*$I393)*'01_Supuestos'!$F$11*($H393-'01_Supuestos'!$F$9))*'01_Supuestos'!$F$18)-($J393*'01_Supuestos'!F32)-(IF('01_Supuestos'!F30=MAX('01_Supuestos'!$C$30:$M$30),'01_Supuestos'!$F$19,0))-(MAX(0,(((('01_Supuestos'!F31*$I393)*'01_Supuestos'!$F$11*($H393-'01_Supuestos'!$F$9))-((('01_Supuestos'!F31*$I393)*'01_Supuestos'!$F$11*($H393-'01_Supuestos'!$F$9))*'01_Supuestos'!$F$12)-(('01_Supuestos'!F31*$I393)*'01_Supuestos'!$F$11*$K393)-(IF(('01_Supuestos'!F31*$I393)&gt;0,'01_Supuestos'!$F$15,0)))-($J393*'01_Supuestos'!F33)))*'01_Supuestos'!$F$16)</f>
        <v/>
      </c>
      <c r="X393" s="109">
        <f>((('01_Supuestos'!G31*$I393)*'01_Supuestos'!$F$11*($H393-'01_Supuestos'!$F$9))-((('01_Supuestos'!G31*$I393)*'01_Supuestos'!$F$11*($H393-'01_Supuestos'!$F$9))*'01_Supuestos'!$F$12)-(('01_Supuestos'!G31*$I393)*'01_Supuestos'!$F$11*$K393)-(IF(('01_Supuestos'!G31*$I393)&gt;0,'01_Supuestos'!$F$15,0)))-((('01_Supuestos'!G31*$I393)*'01_Supuestos'!$F$11*($H393-'01_Supuestos'!$F$9))*'01_Supuestos'!$F$18)-($J393*'01_Supuestos'!G32)-(IF('01_Supuestos'!G30=MAX('01_Supuestos'!$C$30:$M$30),'01_Supuestos'!$F$19,0))-(MAX(0,(((('01_Supuestos'!G31*$I393)*'01_Supuestos'!$F$11*($H393-'01_Supuestos'!$F$9))-((('01_Supuestos'!G31*$I393)*'01_Supuestos'!$F$11*($H393-'01_Supuestos'!$F$9))*'01_Supuestos'!$F$12)-(('01_Supuestos'!G31*$I393)*'01_Supuestos'!$F$11*$K393)-(IF(('01_Supuestos'!G31*$I393)&gt;0,'01_Supuestos'!$F$15,0)))-($J393*'01_Supuestos'!G33)))*'01_Supuestos'!$F$16)</f>
        <v/>
      </c>
      <c r="Y393" s="109">
        <f>((('01_Supuestos'!H31*$I393)*'01_Supuestos'!$F$11*($H393-'01_Supuestos'!$F$9))-((('01_Supuestos'!H31*$I393)*'01_Supuestos'!$F$11*($H393-'01_Supuestos'!$F$9))*'01_Supuestos'!$F$12)-(('01_Supuestos'!H31*$I393)*'01_Supuestos'!$F$11*$K393)-(IF(('01_Supuestos'!H31*$I393)&gt;0,'01_Supuestos'!$F$15,0)))-((('01_Supuestos'!H31*$I393)*'01_Supuestos'!$F$11*($H393-'01_Supuestos'!$F$9))*'01_Supuestos'!$F$18)-($J393*'01_Supuestos'!H32)-(IF('01_Supuestos'!H30=MAX('01_Supuestos'!$C$30:$M$30),'01_Supuestos'!$F$19,0))-(MAX(0,(((('01_Supuestos'!H31*$I393)*'01_Supuestos'!$F$11*($H393-'01_Supuestos'!$F$9))-((('01_Supuestos'!H31*$I393)*'01_Supuestos'!$F$11*($H393-'01_Supuestos'!$F$9))*'01_Supuestos'!$F$12)-(('01_Supuestos'!H31*$I393)*'01_Supuestos'!$F$11*$K393)-(IF(('01_Supuestos'!H31*$I393)&gt;0,'01_Supuestos'!$F$15,0)))-($J393*'01_Supuestos'!H33)))*'01_Supuestos'!$F$16)</f>
        <v/>
      </c>
      <c r="Z393" s="109">
        <f>((('01_Supuestos'!I31*$I393)*'01_Supuestos'!$F$11*($H393-'01_Supuestos'!$F$9))-((('01_Supuestos'!I31*$I393)*'01_Supuestos'!$F$11*($H393-'01_Supuestos'!$F$9))*'01_Supuestos'!$F$12)-(('01_Supuestos'!I31*$I393)*'01_Supuestos'!$F$11*$K393)-(IF(('01_Supuestos'!I31*$I393)&gt;0,'01_Supuestos'!$F$15,0)))-((('01_Supuestos'!I31*$I393)*'01_Supuestos'!$F$11*($H393-'01_Supuestos'!$F$9))*'01_Supuestos'!$F$18)-($J393*'01_Supuestos'!I32)-(IF('01_Supuestos'!I30=MAX('01_Supuestos'!$C$30:$M$30),'01_Supuestos'!$F$19,0))-(MAX(0,(((('01_Supuestos'!I31*$I393)*'01_Supuestos'!$F$11*($H393-'01_Supuestos'!$F$9))-((('01_Supuestos'!I31*$I393)*'01_Supuestos'!$F$11*($H393-'01_Supuestos'!$F$9))*'01_Supuestos'!$F$12)-(('01_Supuestos'!I31*$I393)*'01_Supuestos'!$F$11*$K393)-(IF(('01_Supuestos'!I31*$I393)&gt;0,'01_Supuestos'!$F$15,0)))-($J393*'01_Supuestos'!I33)))*'01_Supuestos'!$F$16)</f>
        <v/>
      </c>
      <c r="AA393" s="109">
        <f>((('01_Supuestos'!J31*$I393)*'01_Supuestos'!$F$11*($H393-'01_Supuestos'!$F$9))-((('01_Supuestos'!J31*$I393)*'01_Supuestos'!$F$11*($H393-'01_Supuestos'!$F$9))*'01_Supuestos'!$F$12)-(('01_Supuestos'!J31*$I393)*'01_Supuestos'!$F$11*$K393)-(IF(('01_Supuestos'!J31*$I393)&gt;0,'01_Supuestos'!$F$15,0)))-((('01_Supuestos'!J31*$I393)*'01_Supuestos'!$F$11*($H393-'01_Supuestos'!$F$9))*'01_Supuestos'!$F$18)-($J393*'01_Supuestos'!J32)-(IF('01_Supuestos'!J30=MAX('01_Supuestos'!$C$30:$M$30),'01_Supuestos'!$F$19,0))-(MAX(0,(((('01_Supuestos'!J31*$I393)*'01_Supuestos'!$F$11*($H393-'01_Supuestos'!$F$9))-((('01_Supuestos'!J31*$I393)*'01_Supuestos'!$F$11*($H393-'01_Supuestos'!$F$9))*'01_Supuestos'!$F$12)-(('01_Supuestos'!J31*$I393)*'01_Supuestos'!$F$11*$K393)-(IF(('01_Supuestos'!J31*$I393)&gt;0,'01_Supuestos'!$F$15,0)))-($J393*'01_Supuestos'!J33)))*'01_Supuestos'!$F$16)</f>
        <v/>
      </c>
      <c r="AB393" s="109">
        <f>((('01_Supuestos'!K31*$I393)*'01_Supuestos'!$F$11*($H393-'01_Supuestos'!$F$9))-((('01_Supuestos'!K31*$I393)*'01_Supuestos'!$F$11*($H393-'01_Supuestos'!$F$9))*'01_Supuestos'!$F$12)-(('01_Supuestos'!K31*$I393)*'01_Supuestos'!$F$11*$K393)-(IF(('01_Supuestos'!K31*$I393)&gt;0,'01_Supuestos'!$F$15,0)))-((('01_Supuestos'!K31*$I393)*'01_Supuestos'!$F$11*($H393-'01_Supuestos'!$F$9))*'01_Supuestos'!$F$18)-($J393*'01_Supuestos'!K32)-(IF('01_Supuestos'!K30=MAX('01_Supuestos'!$C$30:$M$30),'01_Supuestos'!$F$19,0))-(MAX(0,(((('01_Supuestos'!K31*$I393)*'01_Supuestos'!$F$11*($H393-'01_Supuestos'!$F$9))-((('01_Supuestos'!K31*$I393)*'01_Supuestos'!$F$11*($H393-'01_Supuestos'!$F$9))*'01_Supuestos'!$F$12)-(('01_Supuestos'!K31*$I393)*'01_Supuestos'!$F$11*$K393)-(IF(('01_Supuestos'!K31*$I393)&gt;0,'01_Supuestos'!$F$15,0)))-($J393*'01_Supuestos'!K33)))*'01_Supuestos'!$F$16)</f>
        <v/>
      </c>
      <c r="AC393" s="109">
        <f>((('01_Supuestos'!L31*$I393)*'01_Supuestos'!$F$11*($H393-'01_Supuestos'!$F$9))-((('01_Supuestos'!L31*$I393)*'01_Supuestos'!$F$11*($H393-'01_Supuestos'!$F$9))*'01_Supuestos'!$F$12)-(('01_Supuestos'!L31*$I393)*'01_Supuestos'!$F$11*$K393)-(IF(('01_Supuestos'!L31*$I393)&gt;0,'01_Supuestos'!$F$15,0)))-((('01_Supuestos'!L31*$I393)*'01_Supuestos'!$F$11*($H393-'01_Supuestos'!$F$9))*'01_Supuestos'!$F$18)-($J393*'01_Supuestos'!L32)-(IF('01_Supuestos'!L30=MAX('01_Supuestos'!$C$30:$M$30),'01_Supuestos'!$F$19,0))-(MAX(0,(((('01_Supuestos'!L31*$I393)*'01_Supuestos'!$F$11*($H393-'01_Supuestos'!$F$9))-((('01_Supuestos'!L31*$I393)*'01_Supuestos'!$F$11*($H393-'01_Supuestos'!$F$9))*'01_Supuestos'!$F$12)-(('01_Supuestos'!L31*$I393)*'01_Supuestos'!$F$11*$K393)-(IF(('01_Supuestos'!L31*$I393)&gt;0,'01_Supuestos'!$F$15,0)))-($J393*'01_Supuestos'!L33)))*'01_Supuestos'!$F$16)</f>
        <v/>
      </c>
      <c r="AD393" s="109">
        <f>((('01_Supuestos'!M31*$I393)*'01_Supuestos'!$F$11*($H393-'01_Supuestos'!$F$9))-((('01_Supuestos'!M31*$I393)*'01_Supuestos'!$F$11*($H393-'01_Supuestos'!$F$9))*'01_Supuestos'!$F$12)-(('01_Supuestos'!M31*$I393)*'01_Supuestos'!$F$11*$K393)-(IF(('01_Supuestos'!M31*$I393)&gt;0,'01_Supuestos'!$F$15,0)))-((('01_Supuestos'!M31*$I393)*'01_Supuestos'!$F$11*($H393-'01_Supuestos'!$F$9))*'01_Supuestos'!$F$18)-($J393*'01_Supuestos'!M32)-(IF('01_Supuestos'!M30=MAX('01_Supuestos'!$C$30:$M$30),'01_Supuestos'!$F$19,0))-(MAX(0,(((('01_Supuestos'!M31*$I393)*'01_Supuestos'!$F$11*($H393-'01_Supuestos'!$F$9))-((('01_Supuestos'!M31*$I393)*'01_Supuestos'!$F$11*($H393-'01_Supuestos'!$F$9))*'01_Supuestos'!$F$12)-(('01_Supuestos'!M31*$I393)*'01_Supuestos'!$F$11*$K393)-(IF(('01_Supuestos'!M31*$I393)&gt;0,'01_Supuestos'!$F$15,0)))-($J393*'01_Supuestos'!M33)))*'01_Supuestos'!$F$16)</f>
        <v/>
      </c>
      <c r="AE393" s="109">
        <f>0</f>
        <v/>
      </c>
      <c r="AF393" s="109">
        <f>IF(S393&gt;R393,"Appraisal+Decision",IF(S393&lt;R393,"Develop Now","Indiferente"))</f>
        <v/>
      </c>
    </row>
    <row r="394">
      <c r="A394" t="n">
        <v>364</v>
      </c>
      <c r="B394" s="53">
        <f>RAND()</f>
        <v/>
      </c>
      <c r="C394" s="53">
        <f>RAND()</f>
        <v/>
      </c>
      <c r="D394" s="53">
        <f>RAND()</f>
        <v/>
      </c>
      <c r="E394" s="53">
        <f>RAND()</f>
        <v/>
      </c>
      <c r="F394" s="53">
        <f>RAND()</f>
        <v/>
      </c>
      <c r="G394" s="53">
        <f>RAND()</f>
        <v/>
      </c>
      <c r="H394" s="109">
        <f>IF(B394&lt;($B$11-$B$10)/($B$12-$B$10), $B$10+SQRT(B394*($B$11-$B$10)*($B$12-$B$10)), $B$12-SQRT((1-B394)*($B$12-$B$11)*($B$12-$B$10)))</f>
        <v/>
      </c>
      <c r="I394" s="53">
        <f>MAX(0.1,NORMINV(C394,$B$13,$B$14))</f>
        <v/>
      </c>
      <c r="J394" s="109">
        <f>'01_Supuestos'!$F$13*MAX(0.65,NORMINV(D394,1,$B$15))</f>
        <v/>
      </c>
      <c r="K394" s="109">
        <f>'01_Supuestos'!$F$14*MAX(0.6,NORMINV(E394,1,$B$16))</f>
        <v/>
      </c>
      <c r="L394" s="109">
        <f>--(F394&lt;=$B$5)</f>
        <v/>
      </c>
      <c r="M394" s="109">
        <f>IF(L394=1, IF(G394&lt;=$B$6, "+", "-"), IF(G394&lt;=(1-$B$7), "+", "-"))</f>
        <v/>
      </c>
      <c r="N394" s="110">
        <f>IF(M394="+",'05_Bayes_Arbol'!$B$16,'05_Bayes_Arbol'!$B$17)</f>
        <v/>
      </c>
      <c r="O394" s="109">
        <f>SUMPRODUCT(T394:AD394,'01_Supuestos'!$C$34:$M$34)</f>
        <v/>
      </c>
      <c r="P394" s="109">
        <f>N394*O394 + (1-N394)*$B$9</f>
        <v/>
      </c>
      <c r="Q394" s="109">
        <f>--(P394&gt;0)</f>
        <v/>
      </c>
      <c r="R394" s="109">
        <f>IF(L394=1,O394,$B$9)</f>
        <v/>
      </c>
      <c r="S394" s="109">
        <f>-$B$8 + IF(Q394=1, IF(L394=1,O394,$B$9), 0)</f>
        <v/>
      </c>
      <c r="T394" s="109">
        <f>((('01_Supuestos'!C31*$I394)*'01_Supuestos'!$F$11*($H394-'01_Supuestos'!$F$9))-((('01_Supuestos'!C31*$I394)*'01_Supuestos'!$F$11*($H394-'01_Supuestos'!$F$9))*'01_Supuestos'!$F$12)-(('01_Supuestos'!C31*$I394)*'01_Supuestos'!$F$11*$K394)-(IF(('01_Supuestos'!C31*$I394)&gt;0,'01_Supuestos'!$F$15,0)))-((('01_Supuestos'!C31*$I394)*'01_Supuestos'!$F$11*($H394-'01_Supuestos'!$F$9))*'01_Supuestos'!$F$18)-($J394*'01_Supuestos'!C32)-(IF('01_Supuestos'!C30=MAX('01_Supuestos'!$C$30:$M$30),'01_Supuestos'!$F$19,0))-(MAX(0,(((('01_Supuestos'!C31*$I394)*'01_Supuestos'!$F$11*($H394-'01_Supuestos'!$F$9))-((('01_Supuestos'!C31*$I394)*'01_Supuestos'!$F$11*($H394-'01_Supuestos'!$F$9))*'01_Supuestos'!$F$12)-(('01_Supuestos'!C31*$I394)*'01_Supuestos'!$F$11*$K394)-(IF(('01_Supuestos'!C31*$I394)&gt;0,'01_Supuestos'!$F$15,0)))-($J394*'01_Supuestos'!C33)))*'01_Supuestos'!$F$16)</f>
        <v/>
      </c>
      <c r="U394" s="109">
        <f>((('01_Supuestos'!D31*$I394)*'01_Supuestos'!$F$11*($H394-'01_Supuestos'!$F$9))-((('01_Supuestos'!D31*$I394)*'01_Supuestos'!$F$11*($H394-'01_Supuestos'!$F$9))*'01_Supuestos'!$F$12)-(('01_Supuestos'!D31*$I394)*'01_Supuestos'!$F$11*$K394)-(IF(('01_Supuestos'!D31*$I394)&gt;0,'01_Supuestos'!$F$15,0)))-((('01_Supuestos'!D31*$I394)*'01_Supuestos'!$F$11*($H394-'01_Supuestos'!$F$9))*'01_Supuestos'!$F$18)-($J394*'01_Supuestos'!D32)-(IF('01_Supuestos'!D30=MAX('01_Supuestos'!$C$30:$M$30),'01_Supuestos'!$F$19,0))-(MAX(0,(((('01_Supuestos'!D31*$I394)*'01_Supuestos'!$F$11*($H394-'01_Supuestos'!$F$9))-((('01_Supuestos'!D31*$I394)*'01_Supuestos'!$F$11*($H394-'01_Supuestos'!$F$9))*'01_Supuestos'!$F$12)-(('01_Supuestos'!D31*$I394)*'01_Supuestos'!$F$11*$K394)-(IF(('01_Supuestos'!D31*$I394)&gt;0,'01_Supuestos'!$F$15,0)))-($J394*'01_Supuestos'!D33)))*'01_Supuestos'!$F$16)</f>
        <v/>
      </c>
      <c r="V394" s="109">
        <f>((('01_Supuestos'!E31*$I394)*'01_Supuestos'!$F$11*($H394-'01_Supuestos'!$F$9))-((('01_Supuestos'!E31*$I394)*'01_Supuestos'!$F$11*($H394-'01_Supuestos'!$F$9))*'01_Supuestos'!$F$12)-(('01_Supuestos'!E31*$I394)*'01_Supuestos'!$F$11*$K394)-(IF(('01_Supuestos'!E31*$I394)&gt;0,'01_Supuestos'!$F$15,0)))-((('01_Supuestos'!E31*$I394)*'01_Supuestos'!$F$11*($H394-'01_Supuestos'!$F$9))*'01_Supuestos'!$F$18)-($J394*'01_Supuestos'!E32)-(IF('01_Supuestos'!E30=MAX('01_Supuestos'!$C$30:$M$30),'01_Supuestos'!$F$19,0))-(MAX(0,(((('01_Supuestos'!E31*$I394)*'01_Supuestos'!$F$11*($H394-'01_Supuestos'!$F$9))-((('01_Supuestos'!E31*$I394)*'01_Supuestos'!$F$11*($H394-'01_Supuestos'!$F$9))*'01_Supuestos'!$F$12)-(('01_Supuestos'!E31*$I394)*'01_Supuestos'!$F$11*$K394)-(IF(('01_Supuestos'!E31*$I394)&gt;0,'01_Supuestos'!$F$15,0)))-($J394*'01_Supuestos'!E33)))*'01_Supuestos'!$F$16)</f>
        <v/>
      </c>
      <c r="W394" s="109">
        <f>((('01_Supuestos'!F31*$I394)*'01_Supuestos'!$F$11*($H394-'01_Supuestos'!$F$9))-((('01_Supuestos'!F31*$I394)*'01_Supuestos'!$F$11*($H394-'01_Supuestos'!$F$9))*'01_Supuestos'!$F$12)-(('01_Supuestos'!F31*$I394)*'01_Supuestos'!$F$11*$K394)-(IF(('01_Supuestos'!F31*$I394)&gt;0,'01_Supuestos'!$F$15,0)))-((('01_Supuestos'!F31*$I394)*'01_Supuestos'!$F$11*($H394-'01_Supuestos'!$F$9))*'01_Supuestos'!$F$18)-($J394*'01_Supuestos'!F32)-(IF('01_Supuestos'!F30=MAX('01_Supuestos'!$C$30:$M$30),'01_Supuestos'!$F$19,0))-(MAX(0,(((('01_Supuestos'!F31*$I394)*'01_Supuestos'!$F$11*($H394-'01_Supuestos'!$F$9))-((('01_Supuestos'!F31*$I394)*'01_Supuestos'!$F$11*($H394-'01_Supuestos'!$F$9))*'01_Supuestos'!$F$12)-(('01_Supuestos'!F31*$I394)*'01_Supuestos'!$F$11*$K394)-(IF(('01_Supuestos'!F31*$I394)&gt;0,'01_Supuestos'!$F$15,0)))-($J394*'01_Supuestos'!F33)))*'01_Supuestos'!$F$16)</f>
        <v/>
      </c>
      <c r="X394" s="109">
        <f>((('01_Supuestos'!G31*$I394)*'01_Supuestos'!$F$11*($H394-'01_Supuestos'!$F$9))-((('01_Supuestos'!G31*$I394)*'01_Supuestos'!$F$11*($H394-'01_Supuestos'!$F$9))*'01_Supuestos'!$F$12)-(('01_Supuestos'!G31*$I394)*'01_Supuestos'!$F$11*$K394)-(IF(('01_Supuestos'!G31*$I394)&gt;0,'01_Supuestos'!$F$15,0)))-((('01_Supuestos'!G31*$I394)*'01_Supuestos'!$F$11*($H394-'01_Supuestos'!$F$9))*'01_Supuestos'!$F$18)-($J394*'01_Supuestos'!G32)-(IF('01_Supuestos'!G30=MAX('01_Supuestos'!$C$30:$M$30),'01_Supuestos'!$F$19,0))-(MAX(0,(((('01_Supuestos'!G31*$I394)*'01_Supuestos'!$F$11*($H394-'01_Supuestos'!$F$9))-((('01_Supuestos'!G31*$I394)*'01_Supuestos'!$F$11*($H394-'01_Supuestos'!$F$9))*'01_Supuestos'!$F$12)-(('01_Supuestos'!G31*$I394)*'01_Supuestos'!$F$11*$K394)-(IF(('01_Supuestos'!G31*$I394)&gt;0,'01_Supuestos'!$F$15,0)))-($J394*'01_Supuestos'!G33)))*'01_Supuestos'!$F$16)</f>
        <v/>
      </c>
      <c r="Y394" s="109">
        <f>((('01_Supuestos'!H31*$I394)*'01_Supuestos'!$F$11*($H394-'01_Supuestos'!$F$9))-((('01_Supuestos'!H31*$I394)*'01_Supuestos'!$F$11*($H394-'01_Supuestos'!$F$9))*'01_Supuestos'!$F$12)-(('01_Supuestos'!H31*$I394)*'01_Supuestos'!$F$11*$K394)-(IF(('01_Supuestos'!H31*$I394)&gt;0,'01_Supuestos'!$F$15,0)))-((('01_Supuestos'!H31*$I394)*'01_Supuestos'!$F$11*($H394-'01_Supuestos'!$F$9))*'01_Supuestos'!$F$18)-($J394*'01_Supuestos'!H32)-(IF('01_Supuestos'!H30=MAX('01_Supuestos'!$C$30:$M$30),'01_Supuestos'!$F$19,0))-(MAX(0,(((('01_Supuestos'!H31*$I394)*'01_Supuestos'!$F$11*($H394-'01_Supuestos'!$F$9))-((('01_Supuestos'!H31*$I394)*'01_Supuestos'!$F$11*($H394-'01_Supuestos'!$F$9))*'01_Supuestos'!$F$12)-(('01_Supuestos'!H31*$I394)*'01_Supuestos'!$F$11*$K394)-(IF(('01_Supuestos'!H31*$I394)&gt;0,'01_Supuestos'!$F$15,0)))-($J394*'01_Supuestos'!H33)))*'01_Supuestos'!$F$16)</f>
        <v/>
      </c>
      <c r="Z394" s="109">
        <f>((('01_Supuestos'!I31*$I394)*'01_Supuestos'!$F$11*($H394-'01_Supuestos'!$F$9))-((('01_Supuestos'!I31*$I394)*'01_Supuestos'!$F$11*($H394-'01_Supuestos'!$F$9))*'01_Supuestos'!$F$12)-(('01_Supuestos'!I31*$I394)*'01_Supuestos'!$F$11*$K394)-(IF(('01_Supuestos'!I31*$I394)&gt;0,'01_Supuestos'!$F$15,0)))-((('01_Supuestos'!I31*$I394)*'01_Supuestos'!$F$11*($H394-'01_Supuestos'!$F$9))*'01_Supuestos'!$F$18)-($J394*'01_Supuestos'!I32)-(IF('01_Supuestos'!I30=MAX('01_Supuestos'!$C$30:$M$30),'01_Supuestos'!$F$19,0))-(MAX(0,(((('01_Supuestos'!I31*$I394)*'01_Supuestos'!$F$11*($H394-'01_Supuestos'!$F$9))-((('01_Supuestos'!I31*$I394)*'01_Supuestos'!$F$11*($H394-'01_Supuestos'!$F$9))*'01_Supuestos'!$F$12)-(('01_Supuestos'!I31*$I394)*'01_Supuestos'!$F$11*$K394)-(IF(('01_Supuestos'!I31*$I394)&gt;0,'01_Supuestos'!$F$15,0)))-($J394*'01_Supuestos'!I33)))*'01_Supuestos'!$F$16)</f>
        <v/>
      </c>
      <c r="AA394" s="109">
        <f>((('01_Supuestos'!J31*$I394)*'01_Supuestos'!$F$11*($H394-'01_Supuestos'!$F$9))-((('01_Supuestos'!J31*$I394)*'01_Supuestos'!$F$11*($H394-'01_Supuestos'!$F$9))*'01_Supuestos'!$F$12)-(('01_Supuestos'!J31*$I394)*'01_Supuestos'!$F$11*$K394)-(IF(('01_Supuestos'!J31*$I394)&gt;0,'01_Supuestos'!$F$15,0)))-((('01_Supuestos'!J31*$I394)*'01_Supuestos'!$F$11*($H394-'01_Supuestos'!$F$9))*'01_Supuestos'!$F$18)-($J394*'01_Supuestos'!J32)-(IF('01_Supuestos'!J30=MAX('01_Supuestos'!$C$30:$M$30),'01_Supuestos'!$F$19,0))-(MAX(0,(((('01_Supuestos'!J31*$I394)*'01_Supuestos'!$F$11*($H394-'01_Supuestos'!$F$9))-((('01_Supuestos'!J31*$I394)*'01_Supuestos'!$F$11*($H394-'01_Supuestos'!$F$9))*'01_Supuestos'!$F$12)-(('01_Supuestos'!J31*$I394)*'01_Supuestos'!$F$11*$K394)-(IF(('01_Supuestos'!J31*$I394)&gt;0,'01_Supuestos'!$F$15,0)))-($J394*'01_Supuestos'!J33)))*'01_Supuestos'!$F$16)</f>
        <v/>
      </c>
      <c r="AB394" s="109">
        <f>((('01_Supuestos'!K31*$I394)*'01_Supuestos'!$F$11*($H394-'01_Supuestos'!$F$9))-((('01_Supuestos'!K31*$I394)*'01_Supuestos'!$F$11*($H394-'01_Supuestos'!$F$9))*'01_Supuestos'!$F$12)-(('01_Supuestos'!K31*$I394)*'01_Supuestos'!$F$11*$K394)-(IF(('01_Supuestos'!K31*$I394)&gt;0,'01_Supuestos'!$F$15,0)))-((('01_Supuestos'!K31*$I394)*'01_Supuestos'!$F$11*($H394-'01_Supuestos'!$F$9))*'01_Supuestos'!$F$18)-($J394*'01_Supuestos'!K32)-(IF('01_Supuestos'!K30=MAX('01_Supuestos'!$C$30:$M$30),'01_Supuestos'!$F$19,0))-(MAX(0,(((('01_Supuestos'!K31*$I394)*'01_Supuestos'!$F$11*($H394-'01_Supuestos'!$F$9))-((('01_Supuestos'!K31*$I394)*'01_Supuestos'!$F$11*($H394-'01_Supuestos'!$F$9))*'01_Supuestos'!$F$12)-(('01_Supuestos'!K31*$I394)*'01_Supuestos'!$F$11*$K394)-(IF(('01_Supuestos'!K31*$I394)&gt;0,'01_Supuestos'!$F$15,0)))-($J394*'01_Supuestos'!K33)))*'01_Supuestos'!$F$16)</f>
        <v/>
      </c>
      <c r="AC394" s="109">
        <f>((('01_Supuestos'!L31*$I394)*'01_Supuestos'!$F$11*($H394-'01_Supuestos'!$F$9))-((('01_Supuestos'!L31*$I394)*'01_Supuestos'!$F$11*($H394-'01_Supuestos'!$F$9))*'01_Supuestos'!$F$12)-(('01_Supuestos'!L31*$I394)*'01_Supuestos'!$F$11*$K394)-(IF(('01_Supuestos'!L31*$I394)&gt;0,'01_Supuestos'!$F$15,0)))-((('01_Supuestos'!L31*$I394)*'01_Supuestos'!$F$11*($H394-'01_Supuestos'!$F$9))*'01_Supuestos'!$F$18)-($J394*'01_Supuestos'!L32)-(IF('01_Supuestos'!L30=MAX('01_Supuestos'!$C$30:$M$30),'01_Supuestos'!$F$19,0))-(MAX(0,(((('01_Supuestos'!L31*$I394)*'01_Supuestos'!$F$11*($H394-'01_Supuestos'!$F$9))-((('01_Supuestos'!L31*$I394)*'01_Supuestos'!$F$11*($H394-'01_Supuestos'!$F$9))*'01_Supuestos'!$F$12)-(('01_Supuestos'!L31*$I394)*'01_Supuestos'!$F$11*$K394)-(IF(('01_Supuestos'!L31*$I394)&gt;0,'01_Supuestos'!$F$15,0)))-($J394*'01_Supuestos'!L33)))*'01_Supuestos'!$F$16)</f>
        <v/>
      </c>
      <c r="AD394" s="109">
        <f>((('01_Supuestos'!M31*$I394)*'01_Supuestos'!$F$11*($H394-'01_Supuestos'!$F$9))-((('01_Supuestos'!M31*$I394)*'01_Supuestos'!$F$11*($H394-'01_Supuestos'!$F$9))*'01_Supuestos'!$F$12)-(('01_Supuestos'!M31*$I394)*'01_Supuestos'!$F$11*$K394)-(IF(('01_Supuestos'!M31*$I394)&gt;0,'01_Supuestos'!$F$15,0)))-((('01_Supuestos'!M31*$I394)*'01_Supuestos'!$F$11*($H394-'01_Supuestos'!$F$9))*'01_Supuestos'!$F$18)-($J394*'01_Supuestos'!M32)-(IF('01_Supuestos'!M30=MAX('01_Supuestos'!$C$30:$M$30),'01_Supuestos'!$F$19,0))-(MAX(0,(((('01_Supuestos'!M31*$I394)*'01_Supuestos'!$F$11*($H394-'01_Supuestos'!$F$9))-((('01_Supuestos'!M31*$I394)*'01_Supuestos'!$F$11*($H394-'01_Supuestos'!$F$9))*'01_Supuestos'!$F$12)-(('01_Supuestos'!M31*$I394)*'01_Supuestos'!$F$11*$K394)-(IF(('01_Supuestos'!M31*$I394)&gt;0,'01_Supuestos'!$F$15,0)))-($J394*'01_Supuestos'!M33)))*'01_Supuestos'!$F$16)</f>
        <v/>
      </c>
      <c r="AE394" s="109">
        <f>0</f>
        <v/>
      </c>
      <c r="AF394" s="109">
        <f>IF(S394&gt;R394,"Appraisal+Decision",IF(S394&lt;R394,"Develop Now","Indiferente"))</f>
        <v/>
      </c>
    </row>
    <row r="395">
      <c r="A395" t="n">
        <v>365</v>
      </c>
      <c r="B395" s="53">
        <f>RAND()</f>
        <v/>
      </c>
      <c r="C395" s="53">
        <f>RAND()</f>
        <v/>
      </c>
      <c r="D395" s="53">
        <f>RAND()</f>
        <v/>
      </c>
      <c r="E395" s="53">
        <f>RAND()</f>
        <v/>
      </c>
      <c r="F395" s="53">
        <f>RAND()</f>
        <v/>
      </c>
      <c r="G395" s="53">
        <f>RAND()</f>
        <v/>
      </c>
      <c r="H395" s="109">
        <f>IF(B395&lt;($B$11-$B$10)/($B$12-$B$10), $B$10+SQRT(B395*($B$11-$B$10)*($B$12-$B$10)), $B$12-SQRT((1-B395)*($B$12-$B$11)*($B$12-$B$10)))</f>
        <v/>
      </c>
      <c r="I395" s="53">
        <f>MAX(0.1,NORMINV(C395,$B$13,$B$14))</f>
        <v/>
      </c>
      <c r="J395" s="109">
        <f>'01_Supuestos'!$F$13*MAX(0.65,NORMINV(D395,1,$B$15))</f>
        <v/>
      </c>
      <c r="K395" s="109">
        <f>'01_Supuestos'!$F$14*MAX(0.6,NORMINV(E395,1,$B$16))</f>
        <v/>
      </c>
      <c r="L395" s="109">
        <f>--(F395&lt;=$B$5)</f>
        <v/>
      </c>
      <c r="M395" s="109">
        <f>IF(L395=1, IF(G395&lt;=$B$6, "+", "-"), IF(G395&lt;=(1-$B$7), "+", "-"))</f>
        <v/>
      </c>
      <c r="N395" s="110">
        <f>IF(M395="+",'05_Bayes_Arbol'!$B$16,'05_Bayes_Arbol'!$B$17)</f>
        <v/>
      </c>
      <c r="O395" s="109">
        <f>SUMPRODUCT(T395:AD395,'01_Supuestos'!$C$34:$M$34)</f>
        <v/>
      </c>
      <c r="P395" s="109">
        <f>N395*O395 + (1-N395)*$B$9</f>
        <v/>
      </c>
      <c r="Q395" s="109">
        <f>--(P395&gt;0)</f>
        <v/>
      </c>
      <c r="R395" s="109">
        <f>IF(L395=1,O395,$B$9)</f>
        <v/>
      </c>
      <c r="S395" s="109">
        <f>-$B$8 + IF(Q395=1, IF(L395=1,O395,$B$9), 0)</f>
        <v/>
      </c>
      <c r="T395" s="109">
        <f>((('01_Supuestos'!C31*$I395)*'01_Supuestos'!$F$11*($H395-'01_Supuestos'!$F$9))-((('01_Supuestos'!C31*$I395)*'01_Supuestos'!$F$11*($H395-'01_Supuestos'!$F$9))*'01_Supuestos'!$F$12)-(('01_Supuestos'!C31*$I395)*'01_Supuestos'!$F$11*$K395)-(IF(('01_Supuestos'!C31*$I395)&gt;0,'01_Supuestos'!$F$15,0)))-((('01_Supuestos'!C31*$I395)*'01_Supuestos'!$F$11*($H395-'01_Supuestos'!$F$9))*'01_Supuestos'!$F$18)-($J395*'01_Supuestos'!C32)-(IF('01_Supuestos'!C30=MAX('01_Supuestos'!$C$30:$M$30),'01_Supuestos'!$F$19,0))-(MAX(0,(((('01_Supuestos'!C31*$I395)*'01_Supuestos'!$F$11*($H395-'01_Supuestos'!$F$9))-((('01_Supuestos'!C31*$I395)*'01_Supuestos'!$F$11*($H395-'01_Supuestos'!$F$9))*'01_Supuestos'!$F$12)-(('01_Supuestos'!C31*$I395)*'01_Supuestos'!$F$11*$K395)-(IF(('01_Supuestos'!C31*$I395)&gt;0,'01_Supuestos'!$F$15,0)))-($J395*'01_Supuestos'!C33)))*'01_Supuestos'!$F$16)</f>
        <v/>
      </c>
      <c r="U395" s="109">
        <f>((('01_Supuestos'!D31*$I395)*'01_Supuestos'!$F$11*($H395-'01_Supuestos'!$F$9))-((('01_Supuestos'!D31*$I395)*'01_Supuestos'!$F$11*($H395-'01_Supuestos'!$F$9))*'01_Supuestos'!$F$12)-(('01_Supuestos'!D31*$I395)*'01_Supuestos'!$F$11*$K395)-(IF(('01_Supuestos'!D31*$I395)&gt;0,'01_Supuestos'!$F$15,0)))-((('01_Supuestos'!D31*$I395)*'01_Supuestos'!$F$11*($H395-'01_Supuestos'!$F$9))*'01_Supuestos'!$F$18)-($J395*'01_Supuestos'!D32)-(IF('01_Supuestos'!D30=MAX('01_Supuestos'!$C$30:$M$30),'01_Supuestos'!$F$19,0))-(MAX(0,(((('01_Supuestos'!D31*$I395)*'01_Supuestos'!$F$11*($H395-'01_Supuestos'!$F$9))-((('01_Supuestos'!D31*$I395)*'01_Supuestos'!$F$11*($H395-'01_Supuestos'!$F$9))*'01_Supuestos'!$F$12)-(('01_Supuestos'!D31*$I395)*'01_Supuestos'!$F$11*$K395)-(IF(('01_Supuestos'!D31*$I395)&gt;0,'01_Supuestos'!$F$15,0)))-($J395*'01_Supuestos'!D33)))*'01_Supuestos'!$F$16)</f>
        <v/>
      </c>
      <c r="V395" s="109">
        <f>((('01_Supuestos'!E31*$I395)*'01_Supuestos'!$F$11*($H395-'01_Supuestos'!$F$9))-((('01_Supuestos'!E31*$I395)*'01_Supuestos'!$F$11*($H395-'01_Supuestos'!$F$9))*'01_Supuestos'!$F$12)-(('01_Supuestos'!E31*$I395)*'01_Supuestos'!$F$11*$K395)-(IF(('01_Supuestos'!E31*$I395)&gt;0,'01_Supuestos'!$F$15,0)))-((('01_Supuestos'!E31*$I395)*'01_Supuestos'!$F$11*($H395-'01_Supuestos'!$F$9))*'01_Supuestos'!$F$18)-($J395*'01_Supuestos'!E32)-(IF('01_Supuestos'!E30=MAX('01_Supuestos'!$C$30:$M$30),'01_Supuestos'!$F$19,0))-(MAX(0,(((('01_Supuestos'!E31*$I395)*'01_Supuestos'!$F$11*($H395-'01_Supuestos'!$F$9))-((('01_Supuestos'!E31*$I395)*'01_Supuestos'!$F$11*($H395-'01_Supuestos'!$F$9))*'01_Supuestos'!$F$12)-(('01_Supuestos'!E31*$I395)*'01_Supuestos'!$F$11*$K395)-(IF(('01_Supuestos'!E31*$I395)&gt;0,'01_Supuestos'!$F$15,0)))-($J395*'01_Supuestos'!E33)))*'01_Supuestos'!$F$16)</f>
        <v/>
      </c>
      <c r="W395" s="109">
        <f>((('01_Supuestos'!F31*$I395)*'01_Supuestos'!$F$11*($H395-'01_Supuestos'!$F$9))-((('01_Supuestos'!F31*$I395)*'01_Supuestos'!$F$11*($H395-'01_Supuestos'!$F$9))*'01_Supuestos'!$F$12)-(('01_Supuestos'!F31*$I395)*'01_Supuestos'!$F$11*$K395)-(IF(('01_Supuestos'!F31*$I395)&gt;0,'01_Supuestos'!$F$15,0)))-((('01_Supuestos'!F31*$I395)*'01_Supuestos'!$F$11*($H395-'01_Supuestos'!$F$9))*'01_Supuestos'!$F$18)-($J395*'01_Supuestos'!F32)-(IF('01_Supuestos'!F30=MAX('01_Supuestos'!$C$30:$M$30),'01_Supuestos'!$F$19,0))-(MAX(0,(((('01_Supuestos'!F31*$I395)*'01_Supuestos'!$F$11*($H395-'01_Supuestos'!$F$9))-((('01_Supuestos'!F31*$I395)*'01_Supuestos'!$F$11*($H395-'01_Supuestos'!$F$9))*'01_Supuestos'!$F$12)-(('01_Supuestos'!F31*$I395)*'01_Supuestos'!$F$11*$K395)-(IF(('01_Supuestos'!F31*$I395)&gt;0,'01_Supuestos'!$F$15,0)))-($J395*'01_Supuestos'!F33)))*'01_Supuestos'!$F$16)</f>
        <v/>
      </c>
      <c r="X395" s="109">
        <f>((('01_Supuestos'!G31*$I395)*'01_Supuestos'!$F$11*($H395-'01_Supuestos'!$F$9))-((('01_Supuestos'!G31*$I395)*'01_Supuestos'!$F$11*($H395-'01_Supuestos'!$F$9))*'01_Supuestos'!$F$12)-(('01_Supuestos'!G31*$I395)*'01_Supuestos'!$F$11*$K395)-(IF(('01_Supuestos'!G31*$I395)&gt;0,'01_Supuestos'!$F$15,0)))-((('01_Supuestos'!G31*$I395)*'01_Supuestos'!$F$11*($H395-'01_Supuestos'!$F$9))*'01_Supuestos'!$F$18)-($J395*'01_Supuestos'!G32)-(IF('01_Supuestos'!G30=MAX('01_Supuestos'!$C$30:$M$30),'01_Supuestos'!$F$19,0))-(MAX(0,(((('01_Supuestos'!G31*$I395)*'01_Supuestos'!$F$11*($H395-'01_Supuestos'!$F$9))-((('01_Supuestos'!G31*$I395)*'01_Supuestos'!$F$11*($H395-'01_Supuestos'!$F$9))*'01_Supuestos'!$F$12)-(('01_Supuestos'!G31*$I395)*'01_Supuestos'!$F$11*$K395)-(IF(('01_Supuestos'!G31*$I395)&gt;0,'01_Supuestos'!$F$15,0)))-($J395*'01_Supuestos'!G33)))*'01_Supuestos'!$F$16)</f>
        <v/>
      </c>
      <c r="Y395" s="109">
        <f>((('01_Supuestos'!H31*$I395)*'01_Supuestos'!$F$11*($H395-'01_Supuestos'!$F$9))-((('01_Supuestos'!H31*$I395)*'01_Supuestos'!$F$11*($H395-'01_Supuestos'!$F$9))*'01_Supuestos'!$F$12)-(('01_Supuestos'!H31*$I395)*'01_Supuestos'!$F$11*$K395)-(IF(('01_Supuestos'!H31*$I395)&gt;0,'01_Supuestos'!$F$15,0)))-((('01_Supuestos'!H31*$I395)*'01_Supuestos'!$F$11*($H395-'01_Supuestos'!$F$9))*'01_Supuestos'!$F$18)-($J395*'01_Supuestos'!H32)-(IF('01_Supuestos'!H30=MAX('01_Supuestos'!$C$30:$M$30),'01_Supuestos'!$F$19,0))-(MAX(0,(((('01_Supuestos'!H31*$I395)*'01_Supuestos'!$F$11*($H395-'01_Supuestos'!$F$9))-((('01_Supuestos'!H31*$I395)*'01_Supuestos'!$F$11*($H395-'01_Supuestos'!$F$9))*'01_Supuestos'!$F$12)-(('01_Supuestos'!H31*$I395)*'01_Supuestos'!$F$11*$K395)-(IF(('01_Supuestos'!H31*$I395)&gt;0,'01_Supuestos'!$F$15,0)))-($J395*'01_Supuestos'!H33)))*'01_Supuestos'!$F$16)</f>
        <v/>
      </c>
      <c r="Z395" s="109">
        <f>((('01_Supuestos'!I31*$I395)*'01_Supuestos'!$F$11*($H395-'01_Supuestos'!$F$9))-((('01_Supuestos'!I31*$I395)*'01_Supuestos'!$F$11*($H395-'01_Supuestos'!$F$9))*'01_Supuestos'!$F$12)-(('01_Supuestos'!I31*$I395)*'01_Supuestos'!$F$11*$K395)-(IF(('01_Supuestos'!I31*$I395)&gt;0,'01_Supuestos'!$F$15,0)))-((('01_Supuestos'!I31*$I395)*'01_Supuestos'!$F$11*($H395-'01_Supuestos'!$F$9))*'01_Supuestos'!$F$18)-($J395*'01_Supuestos'!I32)-(IF('01_Supuestos'!I30=MAX('01_Supuestos'!$C$30:$M$30),'01_Supuestos'!$F$19,0))-(MAX(0,(((('01_Supuestos'!I31*$I395)*'01_Supuestos'!$F$11*($H395-'01_Supuestos'!$F$9))-((('01_Supuestos'!I31*$I395)*'01_Supuestos'!$F$11*($H395-'01_Supuestos'!$F$9))*'01_Supuestos'!$F$12)-(('01_Supuestos'!I31*$I395)*'01_Supuestos'!$F$11*$K395)-(IF(('01_Supuestos'!I31*$I395)&gt;0,'01_Supuestos'!$F$15,0)))-($J395*'01_Supuestos'!I33)))*'01_Supuestos'!$F$16)</f>
        <v/>
      </c>
      <c r="AA395" s="109">
        <f>((('01_Supuestos'!J31*$I395)*'01_Supuestos'!$F$11*($H395-'01_Supuestos'!$F$9))-((('01_Supuestos'!J31*$I395)*'01_Supuestos'!$F$11*($H395-'01_Supuestos'!$F$9))*'01_Supuestos'!$F$12)-(('01_Supuestos'!J31*$I395)*'01_Supuestos'!$F$11*$K395)-(IF(('01_Supuestos'!J31*$I395)&gt;0,'01_Supuestos'!$F$15,0)))-((('01_Supuestos'!J31*$I395)*'01_Supuestos'!$F$11*($H395-'01_Supuestos'!$F$9))*'01_Supuestos'!$F$18)-($J395*'01_Supuestos'!J32)-(IF('01_Supuestos'!J30=MAX('01_Supuestos'!$C$30:$M$30),'01_Supuestos'!$F$19,0))-(MAX(0,(((('01_Supuestos'!J31*$I395)*'01_Supuestos'!$F$11*($H395-'01_Supuestos'!$F$9))-((('01_Supuestos'!J31*$I395)*'01_Supuestos'!$F$11*($H395-'01_Supuestos'!$F$9))*'01_Supuestos'!$F$12)-(('01_Supuestos'!J31*$I395)*'01_Supuestos'!$F$11*$K395)-(IF(('01_Supuestos'!J31*$I395)&gt;0,'01_Supuestos'!$F$15,0)))-($J395*'01_Supuestos'!J33)))*'01_Supuestos'!$F$16)</f>
        <v/>
      </c>
      <c r="AB395" s="109">
        <f>((('01_Supuestos'!K31*$I395)*'01_Supuestos'!$F$11*($H395-'01_Supuestos'!$F$9))-((('01_Supuestos'!K31*$I395)*'01_Supuestos'!$F$11*($H395-'01_Supuestos'!$F$9))*'01_Supuestos'!$F$12)-(('01_Supuestos'!K31*$I395)*'01_Supuestos'!$F$11*$K395)-(IF(('01_Supuestos'!K31*$I395)&gt;0,'01_Supuestos'!$F$15,0)))-((('01_Supuestos'!K31*$I395)*'01_Supuestos'!$F$11*($H395-'01_Supuestos'!$F$9))*'01_Supuestos'!$F$18)-($J395*'01_Supuestos'!K32)-(IF('01_Supuestos'!K30=MAX('01_Supuestos'!$C$30:$M$30),'01_Supuestos'!$F$19,0))-(MAX(0,(((('01_Supuestos'!K31*$I395)*'01_Supuestos'!$F$11*($H395-'01_Supuestos'!$F$9))-((('01_Supuestos'!K31*$I395)*'01_Supuestos'!$F$11*($H395-'01_Supuestos'!$F$9))*'01_Supuestos'!$F$12)-(('01_Supuestos'!K31*$I395)*'01_Supuestos'!$F$11*$K395)-(IF(('01_Supuestos'!K31*$I395)&gt;0,'01_Supuestos'!$F$15,0)))-($J395*'01_Supuestos'!K33)))*'01_Supuestos'!$F$16)</f>
        <v/>
      </c>
      <c r="AC395" s="109">
        <f>((('01_Supuestos'!L31*$I395)*'01_Supuestos'!$F$11*($H395-'01_Supuestos'!$F$9))-((('01_Supuestos'!L31*$I395)*'01_Supuestos'!$F$11*($H395-'01_Supuestos'!$F$9))*'01_Supuestos'!$F$12)-(('01_Supuestos'!L31*$I395)*'01_Supuestos'!$F$11*$K395)-(IF(('01_Supuestos'!L31*$I395)&gt;0,'01_Supuestos'!$F$15,0)))-((('01_Supuestos'!L31*$I395)*'01_Supuestos'!$F$11*($H395-'01_Supuestos'!$F$9))*'01_Supuestos'!$F$18)-($J395*'01_Supuestos'!L32)-(IF('01_Supuestos'!L30=MAX('01_Supuestos'!$C$30:$M$30),'01_Supuestos'!$F$19,0))-(MAX(0,(((('01_Supuestos'!L31*$I395)*'01_Supuestos'!$F$11*($H395-'01_Supuestos'!$F$9))-((('01_Supuestos'!L31*$I395)*'01_Supuestos'!$F$11*($H395-'01_Supuestos'!$F$9))*'01_Supuestos'!$F$12)-(('01_Supuestos'!L31*$I395)*'01_Supuestos'!$F$11*$K395)-(IF(('01_Supuestos'!L31*$I395)&gt;0,'01_Supuestos'!$F$15,0)))-($J395*'01_Supuestos'!L33)))*'01_Supuestos'!$F$16)</f>
        <v/>
      </c>
      <c r="AD395" s="109">
        <f>((('01_Supuestos'!M31*$I395)*'01_Supuestos'!$F$11*($H395-'01_Supuestos'!$F$9))-((('01_Supuestos'!M31*$I395)*'01_Supuestos'!$F$11*($H395-'01_Supuestos'!$F$9))*'01_Supuestos'!$F$12)-(('01_Supuestos'!M31*$I395)*'01_Supuestos'!$F$11*$K395)-(IF(('01_Supuestos'!M31*$I395)&gt;0,'01_Supuestos'!$F$15,0)))-((('01_Supuestos'!M31*$I395)*'01_Supuestos'!$F$11*($H395-'01_Supuestos'!$F$9))*'01_Supuestos'!$F$18)-($J395*'01_Supuestos'!M32)-(IF('01_Supuestos'!M30=MAX('01_Supuestos'!$C$30:$M$30),'01_Supuestos'!$F$19,0))-(MAX(0,(((('01_Supuestos'!M31*$I395)*'01_Supuestos'!$F$11*($H395-'01_Supuestos'!$F$9))-((('01_Supuestos'!M31*$I395)*'01_Supuestos'!$F$11*($H395-'01_Supuestos'!$F$9))*'01_Supuestos'!$F$12)-(('01_Supuestos'!M31*$I395)*'01_Supuestos'!$F$11*$K395)-(IF(('01_Supuestos'!M31*$I395)&gt;0,'01_Supuestos'!$F$15,0)))-($J395*'01_Supuestos'!M33)))*'01_Supuestos'!$F$16)</f>
        <v/>
      </c>
      <c r="AE395" s="109">
        <f>0</f>
        <v/>
      </c>
      <c r="AF395" s="109">
        <f>IF(S395&gt;R395,"Appraisal+Decision",IF(S395&lt;R395,"Develop Now","Indiferente"))</f>
        <v/>
      </c>
    </row>
    <row r="396">
      <c r="A396" t="n">
        <v>366</v>
      </c>
      <c r="B396" s="53">
        <f>RAND()</f>
        <v/>
      </c>
      <c r="C396" s="53">
        <f>RAND()</f>
        <v/>
      </c>
      <c r="D396" s="53">
        <f>RAND()</f>
        <v/>
      </c>
      <c r="E396" s="53">
        <f>RAND()</f>
        <v/>
      </c>
      <c r="F396" s="53">
        <f>RAND()</f>
        <v/>
      </c>
      <c r="G396" s="53">
        <f>RAND()</f>
        <v/>
      </c>
      <c r="H396" s="109">
        <f>IF(B396&lt;($B$11-$B$10)/($B$12-$B$10), $B$10+SQRT(B396*($B$11-$B$10)*($B$12-$B$10)), $B$12-SQRT((1-B396)*($B$12-$B$11)*($B$12-$B$10)))</f>
        <v/>
      </c>
      <c r="I396" s="53">
        <f>MAX(0.1,NORMINV(C396,$B$13,$B$14))</f>
        <v/>
      </c>
      <c r="J396" s="109">
        <f>'01_Supuestos'!$F$13*MAX(0.65,NORMINV(D396,1,$B$15))</f>
        <v/>
      </c>
      <c r="K396" s="109">
        <f>'01_Supuestos'!$F$14*MAX(0.6,NORMINV(E396,1,$B$16))</f>
        <v/>
      </c>
      <c r="L396" s="109">
        <f>--(F396&lt;=$B$5)</f>
        <v/>
      </c>
      <c r="M396" s="109">
        <f>IF(L396=1, IF(G396&lt;=$B$6, "+", "-"), IF(G396&lt;=(1-$B$7), "+", "-"))</f>
        <v/>
      </c>
      <c r="N396" s="110">
        <f>IF(M396="+",'05_Bayes_Arbol'!$B$16,'05_Bayes_Arbol'!$B$17)</f>
        <v/>
      </c>
      <c r="O396" s="109">
        <f>SUMPRODUCT(T396:AD396,'01_Supuestos'!$C$34:$M$34)</f>
        <v/>
      </c>
      <c r="P396" s="109">
        <f>N396*O396 + (1-N396)*$B$9</f>
        <v/>
      </c>
      <c r="Q396" s="109">
        <f>--(P396&gt;0)</f>
        <v/>
      </c>
      <c r="R396" s="109">
        <f>IF(L396=1,O396,$B$9)</f>
        <v/>
      </c>
      <c r="S396" s="109">
        <f>-$B$8 + IF(Q396=1, IF(L396=1,O396,$B$9), 0)</f>
        <v/>
      </c>
      <c r="T396" s="109">
        <f>((('01_Supuestos'!C31*$I396)*'01_Supuestos'!$F$11*($H396-'01_Supuestos'!$F$9))-((('01_Supuestos'!C31*$I396)*'01_Supuestos'!$F$11*($H396-'01_Supuestos'!$F$9))*'01_Supuestos'!$F$12)-(('01_Supuestos'!C31*$I396)*'01_Supuestos'!$F$11*$K396)-(IF(('01_Supuestos'!C31*$I396)&gt;0,'01_Supuestos'!$F$15,0)))-((('01_Supuestos'!C31*$I396)*'01_Supuestos'!$F$11*($H396-'01_Supuestos'!$F$9))*'01_Supuestos'!$F$18)-($J396*'01_Supuestos'!C32)-(IF('01_Supuestos'!C30=MAX('01_Supuestos'!$C$30:$M$30),'01_Supuestos'!$F$19,0))-(MAX(0,(((('01_Supuestos'!C31*$I396)*'01_Supuestos'!$F$11*($H396-'01_Supuestos'!$F$9))-((('01_Supuestos'!C31*$I396)*'01_Supuestos'!$F$11*($H396-'01_Supuestos'!$F$9))*'01_Supuestos'!$F$12)-(('01_Supuestos'!C31*$I396)*'01_Supuestos'!$F$11*$K396)-(IF(('01_Supuestos'!C31*$I396)&gt;0,'01_Supuestos'!$F$15,0)))-($J396*'01_Supuestos'!C33)))*'01_Supuestos'!$F$16)</f>
        <v/>
      </c>
      <c r="U396" s="109">
        <f>((('01_Supuestos'!D31*$I396)*'01_Supuestos'!$F$11*($H396-'01_Supuestos'!$F$9))-((('01_Supuestos'!D31*$I396)*'01_Supuestos'!$F$11*($H396-'01_Supuestos'!$F$9))*'01_Supuestos'!$F$12)-(('01_Supuestos'!D31*$I396)*'01_Supuestos'!$F$11*$K396)-(IF(('01_Supuestos'!D31*$I396)&gt;0,'01_Supuestos'!$F$15,0)))-((('01_Supuestos'!D31*$I396)*'01_Supuestos'!$F$11*($H396-'01_Supuestos'!$F$9))*'01_Supuestos'!$F$18)-($J396*'01_Supuestos'!D32)-(IF('01_Supuestos'!D30=MAX('01_Supuestos'!$C$30:$M$30),'01_Supuestos'!$F$19,0))-(MAX(0,(((('01_Supuestos'!D31*$I396)*'01_Supuestos'!$F$11*($H396-'01_Supuestos'!$F$9))-((('01_Supuestos'!D31*$I396)*'01_Supuestos'!$F$11*($H396-'01_Supuestos'!$F$9))*'01_Supuestos'!$F$12)-(('01_Supuestos'!D31*$I396)*'01_Supuestos'!$F$11*$K396)-(IF(('01_Supuestos'!D31*$I396)&gt;0,'01_Supuestos'!$F$15,0)))-($J396*'01_Supuestos'!D33)))*'01_Supuestos'!$F$16)</f>
        <v/>
      </c>
      <c r="V396" s="109">
        <f>((('01_Supuestos'!E31*$I396)*'01_Supuestos'!$F$11*($H396-'01_Supuestos'!$F$9))-((('01_Supuestos'!E31*$I396)*'01_Supuestos'!$F$11*($H396-'01_Supuestos'!$F$9))*'01_Supuestos'!$F$12)-(('01_Supuestos'!E31*$I396)*'01_Supuestos'!$F$11*$K396)-(IF(('01_Supuestos'!E31*$I396)&gt;0,'01_Supuestos'!$F$15,0)))-((('01_Supuestos'!E31*$I396)*'01_Supuestos'!$F$11*($H396-'01_Supuestos'!$F$9))*'01_Supuestos'!$F$18)-($J396*'01_Supuestos'!E32)-(IF('01_Supuestos'!E30=MAX('01_Supuestos'!$C$30:$M$30),'01_Supuestos'!$F$19,0))-(MAX(0,(((('01_Supuestos'!E31*$I396)*'01_Supuestos'!$F$11*($H396-'01_Supuestos'!$F$9))-((('01_Supuestos'!E31*$I396)*'01_Supuestos'!$F$11*($H396-'01_Supuestos'!$F$9))*'01_Supuestos'!$F$12)-(('01_Supuestos'!E31*$I396)*'01_Supuestos'!$F$11*$K396)-(IF(('01_Supuestos'!E31*$I396)&gt;0,'01_Supuestos'!$F$15,0)))-($J396*'01_Supuestos'!E33)))*'01_Supuestos'!$F$16)</f>
        <v/>
      </c>
      <c r="W396" s="109">
        <f>((('01_Supuestos'!F31*$I396)*'01_Supuestos'!$F$11*($H396-'01_Supuestos'!$F$9))-((('01_Supuestos'!F31*$I396)*'01_Supuestos'!$F$11*($H396-'01_Supuestos'!$F$9))*'01_Supuestos'!$F$12)-(('01_Supuestos'!F31*$I396)*'01_Supuestos'!$F$11*$K396)-(IF(('01_Supuestos'!F31*$I396)&gt;0,'01_Supuestos'!$F$15,0)))-((('01_Supuestos'!F31*$I396)*'01_Supuestos'!$F$11*($H396-'01_Supuestos'!$F$9))*'01_Supuestos'!$F$18)-($J396*'01_Supuestos'!F32)-(IF('01_Supuestos'!F30=MAX('01_Supuestos'!$C$30:$M$30),'01_Supuestos'!$F$19,0))-(MAX(0,(((('01_Supuestos'!F31*$I396)*'01_Supuestos'!$F$11*($H396-'01_Supuestos'!$F$9))-((('01_Supuestos'!F31*$I396)*'01_Supuestos'!$F$11*($H396-'01_Supuestos'!$F$9))*'01_Supuestos'!$F$12)-(('01_Supuestos'!F31*$I396)*'01_Supuestos'!$F$11*$K396)-(IF(('01_Supuestos'!F31*$I396)&gt;0,'01_Supuestos'!$F$15,0)))-($J396*'01_Supuestos'!F33)))*'01_Supuestos'!$F$16)</f>
        <v/>
      </c>
      <c r="X396" s="109">
        <f>((('01_Supuestos'!G31*$I396)*'01_Supuestos'!$F$11*($H396-'01_Supuestos'!$F$9))-((('01_Supuestos'!G31*$I396)*'01_Supuestos'!$F$11*($H396-'01_Supuestos'!$F$9))*'01_Supuestos'!$F$12)-(('01_Supuestos'!G31*$I396)*'01_Supuestos'!$F$11*$K396)-(IF(('01_Supuestos'!G31*$I396)&gt;0,'01_Supuestos'!$F$15,0)))-((('01_Supuestos'!G31*$I396)*'01_Supuestos'!$F$11*($H396-'01_Supuestos'!$F$9))*'01_Supuestos'!$F$18)-($J396*'01_Supuestos'!G32)-(IF('01_Supuestos'!G30=MAX('01_Supuestos'!$C$30:$M$30),'01_Supuestos'!$F$19,0))-(MAX(0,(((('01_Supuestos'!G31*$I396)*'01_Supuestos'!$F$11*($H396-'01_Supuestos'!$F$9))-((('01_Supuestos'!G31*$I396)*'01_Supuestos'!$F$11*($H396-'01_Supuestos'!$F$9))*'01_Supuestos'!$F$12)-(('01_Supuestos'!G31*$I396)*'01_Supuestos'!$F$11*$K396)-(IF(('01_Supuestos'!G31*$I396)&gt;0,'01_Supuestos'!$F$15,0)))-($J396*'01_Supuestos'!G33)))*'01_Supuestos'!$F$16)</f>
        <v/>
      </c>
      <c r="Y396" s="109">
        <f>((('01_Supuestos'!H31*$I396)*'01_Supuestos'!$F$11*($H396-'01_Supuestos'!$F$9))-((('01_Supuestos'!H31*$I396)*'01_Supuestos'!$F$11*($H396-'01_Supuestos'!$F$9))*'01_Supuestos'!$F$12)-(('01_Supuestos'!H31*$I396)*'01_Supuestos'!$F$11*$K396)-(IF(('01_Supuestos'!H31*$I396)&gt;0,'01_Supuestos'!$F$15,0)))-((('01_Supuestos'!H31*$I396)*'01_Supuestos'!$F$11*($H396-'01_Supuestos'!$F$9))*'01_Supuestos'!$F$18)-($J396*'01_Supuestos'!H32)-(IF('01_Supuestos'!H30=MAX('01_Supuestos'!$C$30:$M$30),'01_Supuestos'!$F$19,0))-(MAX(0,(((('01_Supuestos'!H31*$I396)*'01_Supuestos'!$F$11*($H396-'01_Supuestos'!$F$9))-((('01_Supuestos'!H31*$I396)*'01_Supuestos'!$F$11*($H396-'01_Supuestos'!$F$9))*'01_Supuestos'!$F$12)-(('01_Supuestos'!H31*$I396)*'01_Supuestos'!$F$11*$K396)-(IF(('01_Supuestos'!H31*$I396)&gt;0,'01_Supuestos'!$F$15,0)))-($J396*'01_Supuestos'!H33)))*'01_Supuestos'!$F$16)</f>
        <v/>
      </c>
      <c r="Z396" s="109">
        <f>((('01_Supuestos'!I31*$I396)*'01_Supuestos'!$F$11*($H396-'01_Supuestos'!$F$9))-((('01_Supuestos'!I31*$I396)*'01_Supuestos'!$F$11*($H396-'01_Supuestos'!$F$9))*'01_Supuestos'!$F$12)-(('01_Supuestos'!I31*$I396)*'01_Supuestos'!$F$11*$K396)-(IF(('01_Supuestos'!I31*$I396)&gt;0,'01_Supuestos'!$F$15,0)))-((('01_Supuestos'!I31*$I396)*'01_Supuestos'!$F$11*($H396-'01_Supuestos'!$F$9))*'01_Supuestos'!$F$18)-($J396*'01_Supuestos'!I32)-(IF('01_Supuestos'!I30=MAX('01_Supuestos'!$C$30:$M$30),'01_Supuestos'!$F$19,0))-(MAX(0,(((('01_Supuestos'!I31*$I396)*'01_Supuestos'!$F$11*($H396-'01_Supuestos'!$F$9))-((('01_Supuestos'!I31*$I396)*'01_Supuestos'!$F$11*($H396-'01_Supuestos'!$F$9))*'01_Supuestos'!$F$12)-(('01_Supuestos'!I31*$I396)*'01_Supuestos'!$F$11*$K396)-(IF(('01_Supuestos'!I31*$I396)&gt;0,'01_Supuestos'!$F$15,0)))-($J396*'01_Supuestos'!I33)))*'01_Supuestos'!$F$16)</f>
        <v/>
      </c>
      <c r="AA396" s="109">
        <f>((('01_Supuestos'!J31*$I396)*'01_Supuestos'!$F$11*($H396-'01_Supuestos'!$F$9))-((('01_Supuestos'!J31*$I396)*'01_Supuestos'!$F$11*($H396-'01_Supuestos'!$F$9))*'01_Supuestos'!$F$12)-(('01_Supuestos'!J31*$I396)*'01_Supuestos'!$F$11*$K396)-(IF(('01_Supuestos'!J31*$I396)&gt;0,'01_Supuestos'!$F$15,0)))-((('01_Supuestos'!J31*$I396)*'01_Supuestos'!$F$11*($H396-'01_Supuestos'!$F$9))*'01_Supuestos'!$F$18)-($J396*'01_Supuestos'!J32)-(IF('01_Supuestos'!J30=MAX('01_Supuestos'!$C$30:$M$30),'01_Supuestos'!$F$19,0))-(MAX(0,(((('01_Supuestos'!J31*$I396)*'01_Supuestos'!$F$11*($H396-'01_Supuestos'!$F$9))-((('01_Supuestos'!J31*$I396)*'01_Supuestos'!$F$11*($H396-'01_Supuestos'!$F$9))*'01_Supuestos'!$F$12)-(('01_Supuestos'!J31*$I396)*'01_Supuestos'!$F$11*$K396)-(IF(('01_Supuestos'!J31*$I396)&gt;0,'01_Supuestos'!$F$15,0)))-($J396*'01_Supuestos'!J33)))*'01_Supuestos'!$F$16)</f>
        <v/>
      </c>
      <c r="AB396" s="109">
        <f>((('01_Supuestos'!K31*$I396)*'01_Supuestos'!$F$11*($H396-'01_Supuestos'!$F$9))-((('01_Supuestos'!K31*$I396)*'01_Supuestos'!$F$11*($H396-'01_Supuestos'!$F$9))*'01_Supuestos'!$F$12)-(('01_Supuestos'!K31*$I396)*'01_Supuestos'!$F$11*$K396)-(IF(('01_Supuestos'!K31*$I396)&gt;0,'01_Supuestos'!$F$15,0)))-((('01_Supuestos'!K31*$I396)*'01_Supuestos'!$F$11*($H396-'01_Supuestos'!$F$9))*'01_Supuestos'!$F$18)-($J396*'01_Supuestos'!K32)-(IF('01_Supuestos'!K30=MAX('01_Supuestos'!$C$30:$M$30),'01_Supuestos'!$F$19,0))-(MAX(0,(((('01_Supuestos'!K31*$I396)*'01_Supuestos'!$F$11*($H396-'01_Supuestos'!$F$9))-((('01_Supuestos'!K31*$I396)*'01_Supuestos'!$F$11*($H396-'01_Supuestos'!$F$9))*'01_Supuestos'!$F$12)-(('01_Supuestos'!K31*$I396)*'01_Supuestos'!$F$11*$K396)-(IF(('01_Supuestos'!K31*$I396)&gt;0,'01_Supuestos'!$F$15,0)))-($J396*'01_Supuestos'!K33)))*'01_Supuestos'!$F$16)</f>
        <v/>
      </c>
      <c r="AC396" s="109">
        <f>((('01_Supuestos'!L31*$I396)*'01_Supuestos'!$F$11*($H396-'01_Supuestos'!$F$9))-((('01_Supuestos'!L31*$I396)*'01_Supuestos'!$F$11*($H396-'01_Supuestos'!$F$9))*'01_Supuestos'!$F$12)-(('01_Supuestos'!L31*$I396)*'01_Supuestos'!$F$11*$K396)-(IF(('01_Supuestos'!L31*$I396)&gt;0,'01_Supuestos'!$F$15,0)))-((('01_Supuestos'!L31*$I396)*'01_Supuestos'!$F$11*($H396-'01_Supuestos'!$F$9))*'01_Supuestos'!$F$18)-($J396*'01_Supuestos'!L32)-(IF('01_Supuestos'!L30=MAX('01_Supuestos'!$C$30:$M$30),'01_Supuestos'!$F$19,0))-(MAX(0,(((('01_Supuestos'!L31*$I396)*'01_Supuestos'!$F$11*($H396-'01_Supuestos'!$F$9))-((('01_Supuestos'!L31*$I396)*'01_Supuestos'!$F$11*($H396-'01_Supuestos'!$F$9))*'01_Supuestos'!$F$12)-(('01_Supuestos'!L31*$I396)*'01_Supuestos'!$F$11*$K396)-(IF(('01_Supuestos'!L31*$I396)&gt;0,'01_Supuestos'!$F$15,0)))-($J396*'01_Supuestos'!L33)))*'01_Supuestos'!$F$16)</f>
        <v/>
      </c>
      <c r="AD396" s="109">
        <f>((('01_Supuestos'!M31*$I396)*'01_Supuestos'!$F$11*($H396-'01_Supuestos'!$F$9))-((('01_Supuestos'!M31*$I396)*'01_Supuestos'!$F$11*($H396-'01_Supuestos'!$F$9))*'01_Supuestos'!$F$12)-(('01_Supuestos'!M31*$I396)*'01_Supuestos'!$F$11*$K396)-(IF(('01_Supuestos'!M31*$I396)&gt;0,'01_Supuestos'!$F$15,0)))-((('01_Supuestos'!M31*$I396)*'01_Supuestos'!$F$11*($H396-'01_Supuestos'!$F$9))*'01_Supuestos'!$F$18)-($J396*'01_Supuestos'!M32)-(IF('01_Supuestos'!M30=MAX('01_Supuestos'!$C$30:$M$30),'01_Supuestos'!$F$19,0))-(MAX(0,(((('01_Supuestos'!M31*$I396)*'01_Supuestos'!$F$11*($H396-'01_Supuestos'!$F$9))-((('01_Supuestos'!M31*$I396)*'01_Supuestos'!$F$11*($H396-'01_Supuestos'!$F$9))*'01_Supuestos'!$F$12)-(('01_Supuestos'!M31*$I396)*'01_Supuestos'!$F$11*$K396)-(IF(('01_Supuestos'!M31*$I396)&gt;0,'01_Supuestos'!$F$15,0)))-($J396*'01_Supuestos'!M33)))*'01_Supuestos'!$F$16)</f>
        <v/>
      </c>
      <c r="AE396" s="109">
        <f>0</f>
        <v/>
      </c>
      <c r="AF396" s="109">
        <f>IF(S396&gt;R396,"Appraisal+Decision",IF(S396&lt;R396,"Develop Now","Indiferente"))</f>
        <v/>
      </c>
    </row>
    <row r="397">
      <c r="A397" t="n">
        <v>367</v>
      </c>
      <c r="B397" s="53">
        <f>RAND()</f>
        <v/>
      </c>
      <c r="C397" s="53">
        <f>RAND()</f>
        <v/>
      </c>
      <c r="D397" s="53">
        <f>RAND()</f>
        <v/>
      </c>
      <c r="E397" s="53">
        <f>RAND()</f>
        <v/>
      </c>
      <c r="F397" s="53">
        <f>RAND()</f>
        <v/>
      </c>
      <c r="G397" s="53">
        <f>RAND()</f>
        <v/>
      </c>
      <c r="H397" s="109">
        <f>IF(B397&lt;($B$11-$B$10)/($B$12-$B$10), $B$10+SQRT(B397*($B$11-$B$10)*($B$12-$B$10)), $B$12-SQRT((1-B397)*($B$12-$B$11)*($B$12-$B$10)))</f>
        <v/>
      </c>
      <c r="I397" s="53">
        <f>MAX(0.1,NORMINV(C397,$B$13,$B$14))</f>
        <v/>
      </c>
      <c r="J397" s="109">
        <f>'01_Supuestos'!$F$13*MAX(0.65,NORMINV(D397,1,$B$15))</f>
        <v/>
      </c>
      <c r="K397" s="109">
        <f>'01_Supuestos'!$F$14*MAX(0.6,NORMINV(E397,1,$B$16))</f>
        <v/>
      </c>
      <c r="L397" s="109">
        <f>--(F397&lt;=$B$5)</f>
        <v/>
      </c>
      <c r="M397" s="109">
        <f>IF(L397=1, IF(G397&lt;=$B$6, "+", "-"), IF(G397&lt;=(1-$B$7), "+", "-"))</f>
        <v/>
      </c>
      <c r="N397" s="110">
        <f>IF(M397="+",'05_Bayes_Arbol'!$B$16,'05_Bayes_Arbol'!$B$17)</f>
        <v/>
      </c>
      <c r="O397" s="109">
        <f>SUMPRODUCT(T397:AD397,'01_Supuestos'!$C$34:$M$34)</f>
        <v/>
      </c>
      <c r="P397" s="109">
        <f>N397*O397 + (1-N397)*$B$9</f>
        <v/>
      </c>
      <c r="Q397" s="109">
        <f>--(P397&gt;0)</f>
        <v/>
      </c>
      <c r="R397" s="109">
        <f>IF(L397=1,O397,$B$9)</f>
        <v/>
      </c>
      <c r="S397" s="109">
        <f>-$B$8 + IF(Q397=1, IF(L397=1,O397,$B$9), 0)</f>
        <v/>
      </c>
      <c r="T397" s="109">
        <f>((('01_Supuestos'!C31*$I397)*'01_Supuestos'!$F$11*($H397-'01_Supuestos'!$F$9))-((('01_Supuestos'!C31*$I397)*'01_Supuestos'!$F$11*($H397-'01_Supuestos'!$F$9))*'01_Supuestos'!$F$12)-(('01_Supuestos'!C31*$I397)*'01_Supuestos'!$F$11*$K397)-(IF(('01_Supuestos'!C31*$I397)&gt;0,'01_Supuestos'!$F$15,0)))-((('01_Supuestos'!C31*$I397)*'01_Supuestos'!$F$11*($H397-'01_Supuestos'!$F$9))*'01_Supuestos'!$F$18)-($J397*'01_Supuestos'!C32)-(IF('01_Supuestos'!C30=MAX('01_Supuestos'!$C$30:$M$30),'01_Supuestos'!$F$19,0))-(MAX(0,(((('01_Supuestos'!C31*$I397)*'01_Supuestos'!$F$11*($H397-'01_Supuestos'!$F$9))-((('01_Supuestos'!C31*$I397)*'01_Supuestos'!$F$11*($H397-'01_Supuestos'!$F$9))*'01_Supuestos'!$F$12)-(('01_Supuestos'!C31*$I397)*'01_Supuestos'!$F$11*$K397)-(IF(('01_Supuestos'!C31*$I397)&gt;0,'01_Supuestos'!$F$15,0)))-($J397*'01_Supuestos'!C33)))*'01_Supuestos'!$F$16)</f>
        <v/>
      </c>
      <c r="U397" s="109">
        <f>((('01_Supuestos'!D31*$I397)*'01_Supuestos'!$F$11*($H397-'01_Supuestos'!$F$9))-((('01_Supuestos'!D31*$I397)*'01_Supuestos'!$F$11*($H397-'01_Supuestos'!$F$9))*'01_Supuestos'!$F$12)-(('01_Supuestos'!D31*$I397)*'01_Supuestos'!$F$11*$K397)-(IF(('01_Supuestos'!D31*$I397)&gt;0,'01_Supuestos'!$F$15,0)))-((('01_Supuestos'!D31*$I397)*'01_Supuestos'!$F$11*($H397-'01_Supuestos'!$F$9))*'01_Supuestos'!$F$18)-($J397*'01_Supuestos'!D32)-(IF('01_Supuestos'!D30=MAX('01_Supuestos'!$C$30:$M$30),'01_Supuestos'!$F$19,0))-(MAX(0,(((('01_Supuestos'!D31*$I397)*'01_Supuestos'!$F$11*($H397-'01_Supuestos'!$F$9))-((('01_Supuestos'!D31*$I397)*'01_Supuestos'!$F$11*($H397-'01_Supuestos'!$F$9))*'01_Supuestos'!$F$12)-(('01_Supuestos'!D31*$I397)*'01_Supuestos'!$F$11*$K397)-(IF(('01_Supuestos'!D31*$I397)&gt;0,'01_Supuestos'!$F$15,0)))-($J397*'01_Supuestos'!D33)))*'01_Supuestos'!$F$16)</f>
        <v/>
      </c>
      <c r="V397" s="109">
        <f>((('01_Supuestos'!E31*$I397)*'01_Supuestos'!$F$11*($H397-'01_Supuestos'!$F$9))-((('01_Supuestos'!E31*$I397)*'01_Supuestos'!$F$11*($H397-'01_Supuestos'!$F$9))*'01_Supuestos'!$F$12)-(('01_Supuestos'!E31*$I397)*'01_Supuestos'!$F$11*$K397)-(IF(('01_Supuestos'!E31*$I397)&gt;0,'01_Supuestos'!$F$15,0)))-((('01_Supuestos'!E31*$I397)*'01_Supuestos'!$F$11*($H397-'01_Supuestos'!$F$9))*'01_Supuestos'!$F$18)-($J397*'01_Supuestos'!E32)-(IF('01_Supuestos'!E30=MAX('01_Supuestos'!$C$30:$M$30),'01_Supuestos'!$F$19,0))-(MAX(0,(((('01_Supuestos'!E31*$I397)*'01_Supuestos'!$F$11*($H397-'01_Supuestos'!$F$9))-((('01_Supuestos'!E31*$I397)*'01_Supuestos'!$F$11*($H397-'01_Supuestos'!$F$9))*'01_Supuestos'!$F$12)-(('01_Supuestos'!E31*$I397)*'01_Supuestos'!$F$11*$K397)-(IF(('01_Supuestos'!E31*$I397)&gt;0,'01_Supuestos'!$F$15,0)))-($J397*'01_Supuestos'!E33)))*'01_Supuestos'!$F$16)</f>
        <v/>
      </c>
      <c r="W397" s="109">
        <f>((('01_Supuestos'!F31*$I397)*'01_Supuestos'!$F$11*($H397-'01_Supuestos'!$F$9))-((('01_Supuestos'!F31*$I397)*'01_Supuestos'!$F$11*($H397-'01_Supuestos'!$F$9))*'01_Supuestos'!$F$12)-(('01_Supuestos'!F31*$I397)*'01_Supuestos'!$F$11*$K397)-(IF(('01_Supuestos'!F31*$I397)&gt;0,'01_Supuestos'!$F$15,0)))-((('01_Supuestos'!F31*$I397)*'01_Supuestos'!$F$11*($H397-'01_Supuestos'!$F$9))*'01_Supuestos'!$F$18)-($J397*'01_Supuestos'!F32)-(IF('01_Supuestos'!F30=MAX('01_Supuestos'!$C$30:$M$30),'01_Supuestos'!$F$19,0))-(MAX(0,(((('01_Supuestos'!F31*$I397)*'01_Supuestos'!$F$11*($H397-'01_Supuestos'!$F$9))-((('01_Supuestos'!F31*$I397)*'01_Supuestos'!$F$11*($H397-'01_Supuestos'!$F$9))*'01_Supuestos'!$F$12)-(('01_Supuestos'!F31*$I397)*'01_Supuestos'!$F$11*$K397)-(IF(('01_Supuestos'!F31*$I397)&gt;0,'01_Supuestos'!$F$15,0)))-($J397*'01_Supuestos'!F33)))*'01_Supuestos'!$F$16)</f>
        <v/>
      </c>
      <c r="X397" s="109">
        <f>((('01_Supuestos'!G31*$I397)*'01_Supuestos'!$F$11*($H397-'01_Supuestos'!$F$9))-((('01_Supuestos'!G31*$I397)*'01_Supuestos'!$F$11*($H397-'01_Supuestos'!$F$9))*'01_Supuestos'!$F$12)-(('01_Supuestos'!G31*$I397)*'01_Supuestos'!$F$11*$K397)-(IF(('01_Supuestos'!G31*$I397)&gt;0,'01_Supuestos'!$F$15,0)))-((('01_Supuestos'!G31*$I397)*'01_Supuestos'!$F$11*($H397-'01_Supuestos'!$F$9))*'01_Supuestos'!$F$18)-($J397*'01_Supuestos'!G32)-(IF('01_Supuestos'!G30=MAX('01_Supuestos'!$C$30:$M$30),'01_Supuestos'!$F$19,0))-(MAX(0,(((('01_Supuestos'!G31*$I397)*'01_Supuestos'!$F$11*($H397-'01_Supuestos'!$F$9))-((('01_Supuestos'!G31*$I397)*'01_Supuestos'!$F$11*($H397-'01_Supuestos'!$F$9))*'01_Supuestos'!$F$12)-(('01_Supuestos'!G31*$I397)*'01_Supuestos'!$F$11*$K397)-(IF(('01_Supuestos'!G31*$I397)&gt;0,'01_Supuestos'!$F$15,0)))-($J397*'01_Supuestos'!G33)))*'01_Supuestos'!$F$16)</f>
        <v/>
      </c>
      <c r="Y397" s="109">
        <f>((('01_Supuestos'!H31*$I397)*'01_Supuestos'!$F$11*($H397-'01_Supuestos'!$F$9))-((('01_Supuestos'!H31*$I397)*'01_Supuestos'!$F$11*($H397-'01_Supuestos'!$F$9))*'01_Supuestos'!$F$12)-(('01_Supuestos'!H31*$I397)*'01_Supuestos'!$F$11*$K397)-(IF(('01_Supuestos'!H31*$I397)&gt;0,'01_Supuestos'!$F$15,0)))-((('01_Supuestos'!H31*$I397)*'01_Supuestos'!$F$11*($H397-'01_Supuestos'!$F$9))*'01_Supuestos'!$F$18)-($J397*'01_Supuestos'!H32)-(IF('01_Supuestos'!H30=MAX('01_Supuestos'!$C$30:$M$30),'01_Supuestos'!$F$19,0))-(MAX(0,(((('01_Supuestos'!H31*$I397)*'01_Supuestos'!$F$11*($H397-'01_Supuestos'!$F$9))-((('01_Supuestos'!H31*$I397)*'01_Supuestos'!$F$11*($H397-'01_Supuestos'!$F$9))*'01_Supuestos'!$F$12)-(('01_Supuestos'!H31*$I397)*'01_Supuestos'!$F$11*$K397)-(IF(('01_Supuestos'!H31*$I397)&gt;0,'01_Supuestos'!$F$15,0)))-($J397*'01_Supuestos'!H33)))*'01_Supuestos'!$F$16)</f>
        <v/>
      </c>
      <c r="Z397" s="109">
        <f>((('01_Supuestos'!I31*$I397)*'01_Supuestos'!$F$11*($H397-'01_Supuestos'!$F$9))-((('01_Supuestos'!I31*$I397)*'01_Supuestos'!$F$11*($H397-'01_Supuestos'!$F$9))*'01_Supuestos'!$F$12)-(('01_Supuestos'!I31*$I397)*'01_Supuestos'!$F$11*$K397)-(IF(('01_Supuestos'!I31*$I397)&gt;0,'01_Supuestos'!$F$15,0)))-((('01_Supuestos'!I31*$I397)*'01_Supuestos'!$F$11*($H397-'01_Supuestos'!$F$9))*'01_Supuestos'!$F$18)-($J397*'01_Supuestos'!I32)-(IF('01_Supuestos'!I30=MAX('01_Supuestos'!$C$30:$M$30),'01_Supuestos'!$F$19,0))-(MAX(0,(((('01_Supuestos'!I31*$I397)*'01_Supuestos'!$F$11*($H397-'01_Supuestos'!$F$9))-((('01_Supuestos'!I31*$I397)*'01_Supuestos'!$F$11*($H397-'01_Supuestos'!$F$9))*'01_Supuestos'!$F$12)-(('01_Supuestos'!I31*$I397)*'01_Supuestos'!$F$11*$K397)-(IF(('01_Supuestos'!I31*$I397)&gt;0,'01_Supuestos'!$F$15,0)))-($J397*'01_Supuestos'!I33)))*'01_Supuestos'!$F$16)</f>
        <v/>
      </c>
      <c r="AA397" s="109">
        <f>((('01_Supuestos'!J31*$I397)*'01_Supuestos'!$F$11*($H397-'01_Supuestos'!$F$9))-((('01_Supuestos'!J31*$I397)*'01_Supuestos'!$F$11*($H397-'01_Supuestos'!$F$9))*'01_Supuestos'!$F$12)-(('01_Supuestos'!J31*$I397)*'01_Supuestos'!$F$11*$K397)-(IF(('01_Supuestos'!J31*$I397)&gt;0,'01_Supuestos'!$F$15,0)))-((('01_Supuestos'!J31*$I397)*'01_Supuestos'!$F$11*($H397-'01_Supuestos'!$F$9))*'01_Supuestos'!$F$18)-($J397*'01_Supuestos'!J32)-(IF('01_Supuestos'!J30=MAX('01_Supuestos'!$C$30:$M$30),'01_Supuestos'!$F$19,0))-(MAX(0,(((('01_Supuestos'!J31*$I397)*'01_Supuestos'!$F$11*($H397-'01_Supuestos'!$F$9))-((('01_Supuestos'!J31*$I397)*'01_Supuestos'!$F$11*($H397-'01_Supuestos'!$F$9))*'01_Supuestos'!$F$12)-(('01_Supuestos'!J31*$I397)*'01_Supuestos'!$F$11*$K397)-(IF(('01_Supuestos'!J31*$I397)&gt;0,'01_Supuestos'!$F$15,0)))-($J397*'01_Supuestos'!J33)))*'01_Supuestos'!$F$16)</f>
        <v/>
      </c>
      <c r="AB397" s="109">
        <f>((('01_Supuestos'!K31*$I397)*'01_Supuestos'!$F$11*($H397-'01_Supuestos'!$F$9))-((('01_Supuestos'!K31*$I397)*'01_Supuestos'!$F$11*($H397-'01_Supuestos'!$F$9))*'01_Supuestos'!$F$12)-(('01_Supuestos'!K31*$I397)*'01_Supuestos'!$F$11*$K397)-(IF(('01_Supuestos'!K31*$I397)&gt;0,'01_Supuestos'!$F$15,0)))-((('01_Supuestos'!K31*$I397)*'01_Supuestos'!$F$11*($H397-'01_Supuestos'!$F$9))*'01_Supuestos'!$F$18)-($J397*'01_Supuestos'!K32)-(IF('01_Supuestos'!K30=MAX('01_Supuestos'!$C$30:$M$30),'01_Supuestos'!$F$19,0))-(MAX(0,(((('01_Supuestos'!K31*$I397)*'01_Supuestos'!$F$11*($H397-'01_Supuestos'!$F$9))-((('01_Supuestos'!K31*$I397)*'01_Supuestos'!$F$11*($H397-'01_Supuestos'!$F$9))*'01_Supuestos'!$F$12)-(('01_Supuestos'!K31*$I397)*'01_Supuestos'!$F$11*$K397)-(IF(('01_Supuestos'!K31*$I397)&gt;0,'01_Supuestos'!$F$15,0)))-($J397*'01_Supuestos'!K33)))*'01_Supuestos'!$F$16)</f>
        <v/>
      </c>
      <c r="AC397" s="109">
        <f>((('01_Supuestos'!L31*$I397)*'01_Supuestos'!$F$11*($H397-'01_Supuestos'!$F$9))-((('01_Supuestos'!L31*$I397)*'01_Supuestos'!$F$11*($H397-'01_Supuestos'!$F$9))*'01_Supuestos'!$F$12)-(('01_Supuestos'!L31*$I397)*'01_Supuestos'!$F$11*$K397)-(IF(('01_Supuestos'!L31*$I397)&gt;0,'01_Supuestos'!$F$15,0)))-((('01_Supuestos'!L31*$I397)*'01_Supuestos'!$F$11*($H397-'01_Supuestos'!$F$9))*'01_Supuestos'!$F$18)-($J397*'01_Supuestos'!L32)-(IF('01_Supuestos'!L30=MAX('01_Supuestos'!$C$30:$M$30),'01_Supuestos'!$F$19,0))-(MAX(0,(((('01_Supuestos'!L31*$I397)*'01_Supuestos'!$F$11*($H397-'01_Supuestos'!$F$9))-((('01_Supuestos'!L31*$I397)*'01_Supuestos'!$F$11*($H397-'01_Supuestos'!$F$9))*'01_Supuestos'!$F$12)-(('01_Supuestos'!L31*$I397)*'01_Supuestos'!$F$11*$K397)-(IF(('01_Supuestos'!L31*$I397)&gt;0,'01_Supuestos'!$F$15,0)))-($J397*'01_Supuestos'!L33)))*'01_Supuestos'!$F$16)</f>
        <v/>
      </c>
      <c r="AD397" s="109">
        <f>((('01_Supuestos'!M31*$I397)*'01_Supuestos'!$F$11*($H397-'01_Supuestos'!$F$9))-((('01_Supuestos'!M31*$I397)*'01_Supuestos'!$F$11*($H397-'01_Supuestos'!$F$9))*'01_Supuestos'!$F$12)-(('01_Supuestos'!M31*$I397)*'01_Supuestos'!$F$11*$K397)-(IF(('01_Supuestos'!M31*$I397)&gt;0,'01_Supuestos'!$F$15,0)))-((('01_Supuestos'!M31*$I397)*'01_Supuestos'!$F$11*($H397-'01_Supuestos'!$F$9))*'01_Supuestos'!$F$18)-($J397*'01_Supuestos'!M32)-(IF('01_Supuestos'!M30=MAX('01_Supuestos'!$C$30:$M$30),'01_Supuestos'!$F$19,0))-(MAX(0,(((('01_Supuestos'!M31*$I397)*'01_Supuestos'!$F$11*($H397-'01_Supuestos'!$F$9))-((('01_Supuestos'!M31*$I397)*'01_Supuestos'!$F$11*($H397-'01_Supuestos'!$F$9))*'01_Supuestos'!$F$12)-(('01_Supuestos'!M31*$I397)*'01_Supuestos'!$F$11*$K397)-(IF(('01_Supuestos'!M31*$I397)&gt;0,'01_Supuestos'!$F$15,0)))-($J397*'01_Supuestos'!M33)))*'01_Supuestos'!$F$16)</f>
        <v/>
      </c>
      <c r="AE397" s="109">
        <f>0</f>
        <v/>
      </c>
      <c r="AF397" s="109">
        <f>IF(S397&gt;R397,"Appraisal+Decision",IF(S397&lt;R397,"Develop Now","Indiferente"))</f>
        <v/>
      </c>
    </row>
    <row r="398">
      <c r="A398" t="n">
        <v>368</v>
      </c>
      <c r="B398" s="53">
        <f>RAND()</f>
        <v/>
      </c>
      <c r="C398" s="53">
        <f>RAND()</f>
        <v/>
      </c>
      <c r="D398" s="53">
        <f>RAND()</f>
        <v/>
      </c>
      <c r="E398" s="53">
        <f>RAND()</f>
        <v/>
      </c>
      <c r="F398" s="53">
        <f>RAND()</f>
        <v/>
      </c>
      <c r="G398" s="53">
        <f>RAND()</f>
        <v/>
      </c>
      <c r="H398" s="109">
        <f>IF(B398&lt;($B$11-$B$10)/($B$12-$B$10), $B$10+SQRT(B398*($B$11-$B$10)*($B$12-$B$10)), $B$12-SQRT((1-B398)*($B$12-$B$11)*($B$12-$B$10)))</f>
        <v/>
      </c>
      <c r="I398" s="53">
        <f>MAX(0.1,NORMINV(C398,$B$13,$B$14))</f>
        <v/>
      </c>
      <c r="J398" s="109">
        <f>'01_Supuestos'!$F$13*MAX(0.65,NORMINV(D398,1,$B$15))</f>
        <v/>
      </c>
      <c r="K398" s="109">
        <f>'01_Supuestos'!$F$14*MAX(0.6,NORMINV(E398,1,$B$16))</f>
        <v/>
      </c>
      <c r="L398" s="109">
        <f>--(F398&lt;=$B$5)</f>
        <v/>
      </c>
      <c r="M398" s="109">
        <f>IF(L398=1, IF(G398&lt;=$B$6, "+", "-"), IF(G398&lt;=(1-$B$7), "+", "-"))</f>
        <v/>
      </c>
      <c r="N398" s="110">
        <f>IF(M398="+",'05_Bayes_Arbol'!$B$16,'05_Bayes_Arbol'!$B$17)</f>
        <v/>
      </c>
      <c r="O398" s="109">
        <f>SUMPRODUCT(T398:AD398,'01_Supuestos'!$C$34:$M$34)</f>
        <v/>
      </c>
      <c r="P398" s="109">
        <f>N398*O398 + (1-N398)*$B$9</f>
        <v/>
      </c>
      <c r="Q398" s="109">
        <f>--(P398&gt;0)</f>
        <v/>
      </c>
      <c r="R398" s="109">
        <f>IF(L398=1,O398,$B$9)</f>
        <v/>
      </c>
      <c r="S398" s="109">
        <f>-$B$8 + IF(Q398=1, IF(L398=1,O398,$B$9), 0)</f>
        <v/>
      </c>
      <c r="T398" s="109">
        <f>((('01_Supuestos'!C31*$I398)*'01_Supuestos'!$F$11*($H398-'01_Supuestos'!$F$9))-((('01_Supuestos'!C31*$I398)*'01_Supuestos'!$F$11*($H398-'01_Supuestos'!$F$9))*'01_Supuestos'!$F$12)-(('01_Supuestos'!C31*$I398)*'01_Supuestos'!$F$11*$K398)-(IF(('01_Supuestos'!C31*$I398)&gt;0,'01_Supuestos'!$F$15,0)))-((('01_Supuestos'!C31*$I398)*'01_Supuestos'!$F$11*($H398-'01_Supuestos'!$F$9))*'01_Supuestos'!$F$18)-($J398*'01_Supuestos'!C32)-(IF('01_Supuestos'!C30=MAX('01_Supuestos'!$C$30:$M$30),'01_Supuestos'!$F$19,0))-(MAX(0,(((('01_Supuestos'!C31*$I398)*'01_Supuestos'!$F$11*($H398-'01_Supuestos'!$F$9))-((('01_Supuestos'!C31*$I398)*'01_Supuestos'!$F$11*($H398-'01_Supuestos'!$F$9))*'01_Supuestos'!$F$12)-(('01_Supuestos'!C31*$I398)*'01_Supuestos'!$F$11*$K398)-(IF(('01_Supuestos'!C31*$I398)&gt;0,'01_Supuestos'!$F$15,0)))-($J398*'01_Supuestos'!C33)))*'01_Supuestos'!$F$16)</f>
        <v/>
      </c>
      <c r="U398" s="109">
        <f>((('01_Supuestos'!D31*$I398)*'01_Supuestos'!$F$11*($H398-'01_Supuestos'!$F$9))-((('01_Supuestos'!D31*$I398)*'01_Supuestos'!$F$11*($H398-'01_Supuestos'!$F$9))*'01_Supuestos'!$F$12)-(('01_Supuestos'!D31*$I398)*'01_Supuestos'!$F$11*$K398)-(IF(('01_Supuestos'!D31*$I398)&gt;0,'01_Supuestos'!$F$15,0)))-((('01_Supuestos'!D31*$I398)*'01_Supuestos'!$F$11*($H398-'01_Supuestos'!$F$9))*'01_Supuestos'!$F$18)-($J398*'01_Supuestos'!D32)-(IF('01_Supuestos'!D30=MAX('01_Supuestos'!$C$30:$M$30),'01_Supuestos'!$F$19,0))-(MAX(0,(((('01_Supuestos'!D31*$I398)*'01_Supuestos'!$F$11*($H398-'01_Supuestos'!$F$9))-((('01_Supuestos'!D31*$I398)*'01_Supuestos'!$F$11*($H398-'01_Supuestos'!$F$9))*'01_Supuestos'!$F$12)-(('01_Supuestos'!D31*$I398)*'01_Supuestos'!$F$11*$K398)-(IF(('01_Supuestos'!D31*$I398)&gt;0,'01_Supuestos'!$F$15,0)))-($J398*'01_Supuestos'!D33)))*'01_Supuestos'!$F$16)</f>
        <v/>
      </c>
      <c r="V398" s="109">
        <f>((('01_Supuestos'!E31*$I398)*'01_Supuestos'!$F$11*($H398-'01_Supuestos'!$F$9))-((('01_Supuestos'!E31*$I398)*'01_Supuestos'!$F$11*($H398-'01_Supuestos'!$F$9))*'01_Supuestos'!$F$12)-(('01_Supuestos'!E31*$I398)*'01_Supuestos'!$F$11*$K398)-(IF(('01_Supuestos'!E31*$I398)&gt;0,'01_Supuestos'!$F$15,0)))-((('01_Supuestos'!E31*$I398)*'01_Supuestos'!$F$11*($H398-'01_Supuestos'!$F$9))*'01_Supuestos'!$F$18)-($J398*'01_Supuestos'!E32)-(IF('01_Supuestos'!E30=MAX('01_Supuestos'!$C$30:$M$30),'01_Supuestos'!$F$19,0))-(MAX(0,(((('01_Supuestos'!E31*$I398)*'01_Supuestos'!$F$11*($H398-'01_Supuestos'!$F$9))-((('01_Supuestos'!E31*$I398)*'01_Supuestos'!$F$11*($H398-'01_Supuestos'!$F$9))*'01_Supuestos'!$F$12)-(('01_Supuestos'!E31*$I398)*'01_Supuestos'!$F$11*$K398)-(IF(('01_Supuestos'!E31*$I398)&gt;0,'01_Supuestos'!$F$15,0)))-($J398*'01_Supuestos'!E33)))*'01_Supuestos'!$F$16)</f>
        <v/>
      </c>
      <c r="W398" s="109">
        <f>((('01_Supuestos'!F31*$I398)*'01_Supuestos'!$F$11*($H398-'01_Supuestos'!$F$9))-((('01_Supuestos'!F31*$I398)*'01_Supuestos'!$F$11*($H398-'01_Supuestos'!$F$9))*'01_Supuestos'!$F$12)-(('01_Supuestos'!F31*$I398)*'01_Supuestos'!$F$11*$K398)-(IF(('01_Supuestos'!F31*$I398)&gt;0,'01_Supuestos'!$F$15,0)))-((('01_Supuestos'!F31*$I398)*'01_Supuestos'!$F$11*($H398-'01_Supuestos'!$F$9))*'01_Supuestos'!$F$18)-($J398*'01_Supuestos'!F32)-(IF('01_Supuestos'!F30=MAX('01_Supuestos'!$C$30:$M$30),'01_Supuestos'!$F$19,0))-(MAX(0,(((('01_Supuestos'!F31*$I398)*'01_Supuestos'!$F$11*($H398-'01_Supuestos'!$F$9))-((('01_Supuestos'!F31*$I398)*'01_Supuestos'!$F$11*($H398-'01_Supuestos'!$F$9))*'01_Supuestos'!$F$12)-(('01_Supuestos'!F31*$I398)*'01_Supuestos'!$F$11*$K398)-(IF(('01_Supuestos'!F31*$I398)&gt;0,'01_Supuestos'!$F$15,0)))-($J398*'01_Supuestos'!F33)))*'01_Supuestos'!$F$16)</f>
        <v/>
      </c>
      <c r="X398" s="109">
        <f>((('01_Supuestos'!G31*$I398)*'01_Supuestos'!$F$11*($H398-'01_Supuestos'!$F$9))-((('01_Supuestos'!G31*$I398)*'01_Supuestos'!$F$11*($H398-'01_Supuestos'!$F$9))*'01_Supuestos'!$F$12)-(('01_Supuestos'!G31*$I398)*'01_Supuestos'!$F$11*$K398)-(IF(('01_Supuestos'!G31*$I398)&gt;0,'01_Supuestos'!$F$15,0)))-((('01_Supuestos'!G31*$I398)*'01_Supuestos'!$F$11*($H398-'01_Supuestos'!$F$9))*'01_Supuestos'!$F$18)-($J398*'01_Supuestos'!G32)-(IF('01_Supuestos'!G30=MAX('01_Supuestos'!$C$30:$M$30),'01_Supuestos'!$F$19,0))-(MAX(0,(((('01_Supuestos'!G31*$I398)*'01_Supuestos'!$F$11*($H398-'01_Supuestos'!$F$9))-((('01_Supuestos'!G31*$I398)*'01_Supuestos'!$F$11*($H398-'01_Supuestos'!$F$9))*'01_Supuestos'!$F$12)-(('01_Supuestos'!G31*$I398)*'01_Supuestos'!$F$11*$K398)-(IF(('01_Supuestos'!G31*$I398)&gt;0,'01_Supuestos'!$F$15,0)))-($J398*'01_Supuestos'!G33)))*'01_Supuestos'!$F$16)</f>
        <v/>
      </c>
      <c r="Y398" s="109">
        <f>((('01_Supuestos'!H31*$I398)*'01_Supuestos'!$F$11*($H398-'01_Supuestos'!$F$9))-((('01_Supuestos'!H31*$I398)*'01_Supuestos'!$F$11*($H398-'01_Supuestos'!$F$9))*'01_Supuestos'!$F$12)-(('01_Supuestos'!H31*$I398)*'01_Supuestos'!$F$11*$K398)-(IF(('01_Supuestos'!H31*$I398)&gt;0,'01_Supuestos'!$F$15,0)))-((('01_Supuestos'!H31*$I398)*'01_Supuestos'!$F$11*($H398-'01_Supuestos'!$F$9))*'01_Supuestos'!$F$18)-($J398*'01_Supuestos'!H32)-(IF('01_Supuestos'!H30=MAX('01_Supuestos'!$C$30:$M$30),'01_Supuestos'!$F$19,0))-(MAX(0,(((('01_Supuestos'!H31*$I398)*'01_Supuestos'!$F$11*($H398-'01_Supuestos'!$F$9))-((('01_Supuestos'!H31*$I398)*'01_Supuestos'!$F$11*($H398-'01_Supuestos'!$F$9))*'01_Supuestos'!$F$12)-(('01_Supuestos'!H31*$I398)*'01_Supuestos'!$F$11*$K398)-(IF(('01_Supuestos'!H31*$I398)&gt;0,'01_Supuestos'!$F$15,0)))-($J398*'01_Supuestos'!H33)))*'01_Supuestos'!$F$16)</f>
        <v/>
      </c>
      <c r="Z398" s="109">
        <f>((('01_Supuestos'!I31*$I398)*'01_Supuestos'!$F$11*($H398-'01_Supuestos'!$F$9))-((('01_Supuestos'!I31*$I398)*'01_Supuestos'!$F$11*($H398-'01_Supuestos'!$F$9))*'01_Supuestos'!$F$12)-(('01_Supuestos'!I31*$I398)*'01_Supuestos'!$F$11*$K398)-(IF(('01_Supuestos'!I31*$I398)&gt;0,'01_Supuestos'!$F$15,0)))-((('01_Supuestos'!I31*$I398)*'01_Supuestos'!$F$11*($H398-'01_Supuestos'!$F$9))*'01_Supuestos'!$F$18)-($J398*'01_Supuestos'!I32)-(IF('01_Supuestos'!I30=MAX('01_Supuestos'!$C$30:$M$30),'01_Supuestos'!$F$19,0))-(MAX(0,(((('01_Supuestos'!I31*$I398)*'01_Supuestos'!$F$11*($H398-'01_Supuestos'!$F$9))-((('01_Supuestos'!I31*$I398)*'01_Supuestos'!$F$11*($H398-'01_Supuestos'!$F$9))*'01_Supuestos'!$F$12)-(('01_Supuestos'!I31*$I398)*'01_Supuestos'!$F$11*$K398)-(IF(('01_Supuestos'!I31*$I398)&gt;0,'01_Supuestos'!$F$15,0)))-($J398*'01_Supuestos'!I33)))*'01_Supuestos'!$F$16)</f>
        <v/>
      </c>
      <c r="AA398" s="109">
        <f>((('01_Supuestos'!J31*$I398)*'01_Supuestos'!$F$11*($H398-'01_Supuestos'!$F$9))-((('01_Supuestos'!J31*$I398)*'01_Supuestos'!$F$11*($H398-'01_Supuestos'!$F$9))*'01_Supuestos'!$F$12)-(('01_Supuestos'!J31*$I398)*'01_Supuestos'!$F$11*$K398)-(IF(('01_Supuestos'!J31*$I398)&gt;0,'01_Supuestos'!$F$15,0)))-((('01_Supuestos'!J31*$I398)*'01_Supuestos'!$F$11*($H398-'01_Supuestos'!$F$9))*'01_Supuestos'!$F$18)-($J398*'01_Supuestos'!J32)-(IF('01_Supuestos'!J30=MAX('01_Supuestos'!$C$30:$M$30),'01_Supuestos'!$F$19,0))-(MAX(0,(((('01_Supuestos'!J31*$I398)*'01_Supuestos'!$F$11*($H398-'01_Supuestos'!$F$9))-((('01_Supuestos'!J31*$I398)*'01_Supuestos'!$F$11*($H398-'01_Supuestos'!$F$9))*'01_Supuestos'!$F$12)-(('01_Supuestos'!J31*$I398)*'01_Supuestos'!$F$11*$K398)-(IF(('01_Supuestos'!J31*$I398)&gt;0,'01_Supuestos'!$F$15,0)))-($J398*'01_Supuestos'!J33)))*'01_Supuestos'!$F$16)</f>
        <v/>
      </c>
      <c r="AB398" s="109">
        <f>((('01_Supuestos'!K31*$I398)*'01_Supuestos'!$F$11*($H398-'01_Supuestos'!$F$9))-((('01_Supuestos'!K31*$I398)*'01_Supuestos'!$F$11*($H398-'01_Supuestos'!$F$9))*'01_Supuestos'!$F$12)-(('01_Supuestos'!K31*$I398)*'01_Supuestos'!$F$11*$K398)-(IF(('01_Supuestos'!K31*$I398)&gt;0,'01_Supuestos'!$F$15,0)))-((('01_Supuestos'!K31*$I398)*'01_Supuestos'!$F$11*($H398-'01_Supuestos'!$F$9))*'01_Supuestos'!$F$18)-($J398*'01_Supuestos'!K32)-(IF('01_Supuestos'!K30=MAX('01_Supuestos'!$C$30:$M$30),'01_Supuestos'!$F$19,0))-(MAX(0,(((('01_Supuestos'!K31*$I398)*'01_Supuestos'!$F$11*($H398-'01_Supuestos'!$F$9))-((('01_Supuestos'!K31*$I398)*'01_Supuestos'!$F$11*($H398-'01_Supuestos'!$F$9))*'01_Supuestos'!$F$12)-(('01_Supuestos'!K31*$I398)*'01_Supuestos'!$F$11*$K398)-(IF(('01_Supuestos'!K31*$I398)&gt;0,'01_Supuestos'!$F$15,0)))-($J398*'01_Supuestos'!K33)))*'01_Supuestos'!$F$16)</f>
        <v/>
      </c>
      <c r="AC398" s="109">
        <f>((('01_Supuestos'!L31*$I398)*'01_Supuestos'!$F$11*($H398-'01_Supuestos'!$F$9))-((('01_Supuestos'!L31*$I398)*'01_Supuestos'!$F$11*($H398-'01_Supuestos'!$F$9))*'01_Supuestos'!$F$12)-(('01_Supuestos'!L31*$I398)*'01_Supuestos'!$F$11*$K398)-(IF(('01_Supuestos'!L31*$I398)&gt;0,'01_Supuestos'!$F$15,0)))-((('01_Supuestos'!L31*$I398)*'01_Supuestos'!$F$11*($H398-'01_Supuestos'!$F$9))*'01_Supuestos'!$F$18)-($J398*'01_Supuestos'!L32)-(IF('01_Supuestos'!L30=MAX('01_Supuestos'!$C$30:$M$30),'01_Supuestos'!$F$19,0))-(MAX(0,(((('01_Supuestos'!L31*$I398)*'01_Supuestos'!$F$11*($H398-'01_Supuestos'!$F$9))-((('01_Supuestos'!L31*$I398)*'01_Supuestos'!$F$11*($H398-'01_Supuestos'!$F$9))*'01_Supuestos'!$F$12)-(('01_Supuestos'!L31*$I398)*'01_Supuestos'!$F$11*$K398)-(IF(('01_Supuestos'!L31*$I398)&gt;0,'01_Supuestos'!$F$15,0)))-($J398*'01_Supuestos'!L33)))*'01_Supuestos'!$F$16)</f>
        <v/>
      </c>
      <c r="AD398" s="109">
        <f>((('01_Supuestos'!M31*$I398)*'01_Supuestos'!$F$11*($H398-'01_Supuestos'!$F$9))-((('01_Supuestos'!M31*$I398)*'01_Supuestos'!$F$11*($H398-'01_Supuestos'!$F$9))*'01_Supuestos'!$F$12)-(('01_Supuestos'!M31*$I398)*'01_Supuestos'!$F$11*$K398)-(IF(('01_Supuestos'!M31*$I398)&gt;0,'01_Supuestos'!$F$15,0)))-((('01_Supuestos'!M31*$I398)*'01_Supuestos'!$F$11*($H398-'01_Supuestos'!$F$9))*'01_Supuestos'!$F$18)-($J398*'01_Supuestos'!M32)-(IF('01_Supuestos'!M30=MAX('01_Supuestos'!$C$30:$M$30),'01_Supuestos'!$F$19,0))-(MAX(0,(((('01_Supuestos'!M31*$I398)*'01_Supuestos'!$F$11*($H398-'01_Supuestos'!$F$9))-((('01_Supuestos'!M31*$I398)*'01_Supuestos'!$F$11*($H398-'01_Supuestos'!$F$9))*'01_Supuestos'!$F$12)-(('01_Supuestos'!M31*$I398)*'01_Supuestos'!$F$11*$K398)-(IF(('01_Supuestos'!M31*$I398)&gt;0,'01_Supuestos'!$F$15,0)))-($J398*'01_Supuestos'!M33)))*'01_Supuestos'!$F$16)</f>
        <v/>
      </c>
      <c r="AE398" s="109">
        <f>0</f>
        <v/>
      </c>
      <c r="AF398" s="109">
        <f>IF(S398&gt;R398,"Appraisal+Decision",IF(S398&lt;R398,"Develop Now","Indiferente"))</f>
        <v/>
      </c>
    </row>
    <row r="399">
      <c r="A399" t="n">
        <v>369</v>
      </c>
      <c r="B399" s="53">
        <f>RAND()</f>
        <v/>
      </c>
      <c r="C399" s="53">
        <f>RAND()</f>
        <v/>
      </c>
      <c r="D399" s="53">
        <f>RAND()</f>
        <v/>
      </c>
      <c r="E399" s="53">
        <f>RAND()</f>
        <v/>
      </c>
      <c r="F399" s="53">
        <f>RAND()</f>
        <v/>
      </c>
      <c r="G399" s="53">
        <f>RAND()</f>
        <v/>
      </c>
      <c r="H399" s="109">
        <f>IF(B399&lt;($B$11-$B$10)/($B$12-$B$10), $B$10+SQRT(B399*($B$11-$B$10)*($B$12-$B$10)), $B$12-SQRT((1-B399)*($B$12-$B$11)*($B$12-$B$10)))</f>
        <v/>
      </c>
      <c r="I399" s="53">
        <f>MAX(0.1,NORMINV(C399,$B$13,$B$14))</f>
        <v/>
      </c>
      <c r="J399" s="109">
        <f>'01_Supuestos'!$F$13*MAX(0.65,NORMINV(D399,1,$B$15))</f>
        <v/>
      </c>
      <c r="K399" s="109">
        <f>'01_Supuestos'!$F$14*MAX(0.6,NORMINV(E399,1,$B$16))</f>
        <v/>
      </c>
      <c r="L399" s="109">
        <f>--(F399&lt;=$B$5)</f>
        <v/>
      </c>
      <c r="M399" s="109">
        <f>IF(L399=1, IF(G399&lt;=$B$6, "+", "-"), IF(G399&lt;=(1-$B$7), "+", "-"))</f>
        <v/>
      </c>
      <c r="N399" s="110">
        <f>IF(M399="+",'05_Bayes_Arbol'!$B$16,'05_Bayes_Arbol'!$B$17)</f>
        <v/>
      </c>
      <c r="O399" s="109">
        <f>SUMPRODUCT(T399:AD399,'01_Supuestos'!$C$34:$M$34)</f>
        <v/>
      </c>
      <c r="P399" s="109">
        <f>N399*O399 + (1-N399)*$B$9</f>
        <v/>
      </c>
      <c r="Q399" s="109">
        <f>--(P399&gt;0)</f>
        <v/>
      </c>
      <c r="R399" s="109">
        <f>IF(L399=1,O399,$B$9)</f>
        <v/>
      </c>
      <c r="S399" s="109">
        <f>-$B$8 + IF(Q399=1, IF(L399=1,O399,$B$9), 0)</f>
        <v/>
      </c>
      <c r="T399" s="109">
        <f>((('01_Supuestos'!C31*$I399)*'01_Supuestos'!$F$11*($H399-'01_Supuestos'!$F$9))-((('01_Supuestos'!C31*$I399)*'01_Supuestos'!$F$11*($H399-'01_Supuestos'!$F$9))*'01_Supuestos'!$F$12)-(('01_Supuestos'!C31*$I399)*'01_Supuestos'!$F$11*$K399)-(IF(('01_Supuestos'!C31*$I399)&gt;0,'01_Supuestos'!$F$15,0)))-((('01_Supuestos'!C31*$I399)*'01_Supuestos'!$F$11*($H399-'01_Supuestos'!$F$9))*'01_Supuestos'!$F$18)-($J399*'01_Supuestos'!C32)-(IF('01_Supuestos'!C30=MAX('01_Supuestos'!$C$30:$M$30),'01_Supuestos'!$F$19,0))-(MAX(0,(((('01_Supuestos'!C31*$I399)*'01_Supuestos'!$F$11*($H399-'01_Supuestos'!$F$9))-((('01_Supuestos'!C31*$I399)*'01_Supuestos'!$F$11*($H399-'01_Supuestos'!$F$9))*'01_Supuestos'!$F$12)-(('01_Supuestos'!C31*$I399)*'01_Supuestos'!$F$11*$K399)-(IF(('01_Supuestos'!C31*$I399)&gt;0,'01_Supuestos'!$F$15,0)))-($J399*'01_Supuestos'!C33)))*'01_Supuestos'!$F$16)</f>
        <v/>
      </c>
      <c r="U399" s="109">
        <f>((('01_Supuestos'!D31*$I399)*'01_Supuestos'!$F$11*($H399-'01_Supuestos'!$F$9))-((('01_Supuestos'!D31*$I399)*'01_Supuestos'!$F$11*($H399-'01_Supuestos'!$F$9))*'01_Supuestos'!$F$12)-(('01_Supuestos'!D31*$I399)*'01_Supuestos'!$F$11*$K399)-(IF(('01_Supuestos'!D31*$I399)&gt;0,'01_Supuestos'!$F$15,0)))-((('01_Supuestos'!D31*$I399)*'01_Supuestos'!$F$11*($H399-'01_Supuestos'!$F$9))*'01_Supuestos'!$F$18)-($J399*'01_Supuestos'!D32)-(IF('01_Supuestos'!D30=MAX('01_Supuestos'!$C$30:$M$30),'01_Supuestos'!$F$19,0))-(MAX(0,(((('01_Supuestos'!D31*$I399)*'01_Supuestos'!$F$11*($H399-'01_Supuestos'!$F$9))-((('01_Supuestos'!D31*$I399)*'01_Supuestos'!$F$11*($H399-'01_Supuestos'!$F$9))*'01_Supuestos'!$F$12)-(('01_Supuestos'!D31*$I399)*'01_Supuestos'!$F$11*$K399)-(IF(('01_Supuestos'!D31*$I399)&gt;0,'01_Supuestos'!$F$15,0)))-($J399*'01_Supuestos'!D33)))*'01_Supuestos'!$F$16)</f>
        <v/>
      </c>
      <c r="V399" s="109">
        <f>((('01_Supuestos'!E31*$I399)*'01_Supuestos'!$F$11*($H399-'01_Supuestos'!$F$9))-((('01_Supuestos'!E31*$I399)*'01_Supuestos'!$F$11*($H399-'01_Supuestos'!$F$9))*'01_Supuestos'!$F$12)-(('01_Supuestos'!E31*$I399)*'01_Supuestos'!$F$11*$K399)-(IF(('01_Supuestos'!E31*$I399)&gt;0,'01_Supuestos'!$F$15,0)))-((('01_Supuestos'!E31*$I399)*'01_Supuestos'!$F$11*($H399-'01_Supuestos'!$F$9))*'01_Supuestos'!$F$18)-($J399*'01_Supuestos'!E32)-(IF('01_Supuestos'!E30=MAX('01_Supuestos'!$C$30:$M$30),'01_Supuestos'!$F$19,0))-(MAX(0,(((('01_Supuestos'!E31*$I399)*'01_Supuestos'!$F$11*($H399-'01_Supuestos'!$F$9))-((('01_Supuestos'!E31*$I399)*'01_Supuestos'!$F$11*($H399-'01_Supuestos'!$F$9))*'01_Supuestos'!$F$12)-(('01_Supuestos'!E31*$I399)*'01_Supuestos'!$F$11*$K399)-(IF(('01_Supuestos'!E31*$I399)&gt;0,'01_Supuestos'!$F$15,0)))-($J399*'01_Supuestos'!E33)))*'01_Supuestos'!$F$16)</f>
        <v/>
      </c>
      <c r="W399" s="109">
        <f>((('01_Supuestos'!F31*$I399)*'01_Supuestos'!$F$11*($H399-'01_Supuestos'!$F$9))-((('01_Supuestos'!F31*$I399)*'01_Supuestos'!$F$11*($H399-'01_Supuestos'!$F$9))*'01_Supuestos'!$F$12)-(('01_Supuestos'!F31*$I399)*'01_Supuestos'!$F$11*$K399)-(IF(('01_Supuestos'!F31*$I399)&gt;0,'01_Supuestos'!$F$15,0)))-((('01_Supuestos'!F31*$I399)*'01_Supuestos'!$F$11*($H399-'01_Supuestos'!$F$9))*'01_Supuestos'!$F$18)-($J399*'01_Supuestos'!F32)-(IF('01_Supuestos'!F30=MAX('01_Supuestos'!$C$30:$M$30),'01_Supuestos'!$F$19,0))-(MAX(0,(((('01_Supuestos'!F31*$I399)*'01_Supuestos'!$F$11*($H399-'01_Supuestos'!$F$9))-((('01_Supuestos'!F31*$I399)*'01_Supuestos'!$F$11*($H399-'01_Supuestos'!$F$9))*'01_Supuestos'!$F$12)-(('01_Supuestos'!F31*$I399)*'01_Supuestos'!$F$11*$K399)-(IF(('01_Supuestos'!F31*$I399)&gt;0,'01_Supuestos'!$F$15,0)))-($J399*'01_Supuestos'!F33)))*'01_Supuestos'!$F$16)</f>
        <v/>
      </c>
      <c r="X399" s="109">
        <f>((('01_Supuestos'!G31*$I399)*'01_Supuestos'!$F$11*($H399-'01_Supuestos'!$F$9))-((('01_Supuestos'!G31*$I399)*'01_Supuestos'!$F$11*($H399-'01_Supuestos'!$F$9))*'01_Supuestos'!$F$12)-(('01_Supuestos'!G31*$I399)*'01_Supuestos'!$F$11*$K399)-(IF(('01_Supuestos'!G31*$I399)&gt;0,'01_Supuestos'!$F$15,0)))-((('01_Supuestos'!G31*$I399)*'01_Supuestos'!$F$11*($H399-'01_Supuestos'!$F$9))*'01_Supuestos'!$F$18)-($J399*'01_Supuestos'!G32)-(IF('01_Supuestos'!G30=MAX('01_Supuestos'!$C$30:$M$30),'01_Supuestos'!$F$19,0))-(MAX(0,(((('01_Supuestos'!G31*$I399)*'01_Supuestos'!$F$11*($H399-'01_Supuestos'!$F$9))-((('01_Supuestos'!G31*$I399)*'01_Supuestos'!$F$11*($H399-'01_Supuestos'!$F$9))*'01_Supuestos'!$F$12)-(('01_Supuestos'!G31*$I399)*'01_Supuestos'!$F$11*$K399)-(IF(('01_Supuestos'!G31*$I399)&gt;0,'01_Supuestos'!$F$15,0)))-($J399*'01_Supuestos'!G33)))*'01_Supuestos'!$F$16)</f>
        <v/>
      </c>
      <c r="Y399" s="109">
        <f>((('01_Supuestos'!H31*$I399)*'01_Supuestos'!$F$11*($H399-'01_Supuestos'!$F$9))-((('01_Supuestos'!H31*$I399)*'01_Supuestos'!$F$11*($H399-'01_Supuestos'!$F$9))*'01_Supuestos'!$F$12)-(('01_Supuestos'!H31*$I399)*'01_Supuestos'!$F$11*$K399)-(IF(('01_Supuestos'!H31*$I399)&gt;0,'01_Supuestos'!$F$15,0)))-((('01_Supuestos'!H31*$I399)*'01_Supuestos'!$F$11*($H399-'01_Supuestos'!$F$9))*'01_Supuestos'!$F$18)-($J399*'01_Supuestos'!H32)-(IF('01_Supuestos'!H30=MAX('01_Supuestos'!$C$30:$M$30),'01_Supuestos'!$F$19,0))-(MAX(0,(((('01_Supuestos'!H31*$I399)*'01_Supuestos'!$F$11*($H399-'01_Supuestos'!$F$9))-((('01_Supuestos'!H31*$I399)*'01_Supuestos'!$F$11*($H399-'01_Supuestos'!$F$9))*'01_Supuestos'!$F$12)-(('01_Supuestos'!H31*$I399)*'01_Supuestos'!$F$11*$K399)-(IF(('01_Supuestos'!H31*$I399)&gt;0,'01_Supuestos'!$F$15,0)))-($J399*'01_Supuestos'!H33)))*'01_Supuestos'!$F$16)</f>
        <v/>
      </c>
      <c r="Z399" s="109">
        <f>((('01_Supuestos'!I31*$I399)*'01_Supuestos'!$F$11*($H399-'01_Supuestos'!$F$9))-((('01_Supuestos'!I31*$I399)*'01_Supuestos'!$F$11*($H399-'01_Supuestos'!$F$9))*'01_Supuestos'!$F$12)-(('01_Supuestos'!I31*$I399)*'01_Supuestos'!$F$11*$K399)-(IF(('01_Supuestos'!I31*$I399)&gt;0,'01_Supuestos'!$F$15,0)))-((('01_Supuestos'!I31*$I399)*'01_Supuestos'!$F$11*($H399-'01_Supuestos'!$F$9))*'01_Supuestos'!$F$18)-($J399*'01_Supuestos'!I32)-(IF('01_Supuestos'!I30=MAX('01_Supuestos'!$C$30:$M$30),'01_Supuestos'!$F$19,0))-(MAX(0,(((('01_Supuestos'!I31*$I399)*'01_Supuestos'!$F$11*($H399-'01_Supuestos'!$F$9))-((('01_Supuestos'!I31*$I399)*'01_Supuestos'!$F$11*($H399-'01_Supuestos'!$F$9))*'01_Supuestos'!$F$12)-(('01_Supuestos'!I31*$I399)*'01_Supuestos'!$F$11*$K399)-(IF(('01_Supuestos'!I31*$I399)&gt;0,'01_Supuestos'!$F$15,0)))-($J399*'01_Supuestos'!I33)))*'01_Supuestos'!$F$16)</f>
        <v/>
      </c>
      <c r="AA399" s="109">
        <f>((('01_Supuestos'!J31*$I399)*'01_Supuestos'!$F$11*($H399-'01_Supuestos'!$F$9))-((('01_Supuestos'!J31*$I399)*'01_Supuestos'!$F$11*($H399-'01_Supuestos'!$F$9))*'01_Supuestos'!$F$12)-(('01_Supuestos'!J31*$I399)*'01_Supuestos'!$F$11*$K399)-(IF(('01_Supuestos'!J31*$I399)&gt;0,'01_Supuestos'!$F$15,0)))-((('01_Supuestos'!J31*$I399)*'01_Supuestos'!$F$11*($H399-'01_Supuestos'!$F$9))*'01_Supuestos'!$F$18)-($J399*'01_Supuestos'!J32)-(IF('01_Supuestos'!J30=MAX('01_Supuestos'!$C$30:$M$30),'01_Supuestos'!$F$19,0))-(MAX(0,(((('01_Supuestos'!J31*$I399)*'01_Supuestos'!$F$11*($H399-'01_Supuestos'!$F$9))-((('01_Supuestos'!J31*$I399)*'01_Supuestos'!$F$11*($H399-'01_Supuestos'!$F$9))*'01_Supuestos'!$F$12)-(('01_Supuestos'!J31*$I399)*'01_Supuestos'!$F$11*$K399)-(IF(('01_Supuestos'!J31*$I399)&gt;0,'01_Supuestos'!$F$15,0)))-($J399*'01_Supuestos'!J33)))*'01_Supuestos'!$F$16)</f>
        <v/>
      </c>
      <c r="AB399" s="109">
        <f>((('01_Supuestos'!K31*$I399)*'01_Supuestos'!$F$11*($H399-'01_Supuestos'!$F$9))-((('01_Supuestos'!K31*$I399)*'01_Supuestos'!$F$11*($H399-'01_Supuestos'!$F$9))*'01_Supuestos'!$F$12)-(('01_Supuestos'!K31*$I399)*'01_Supuestos'!$F$11*$K399)-(IF(('01_Supuestos'!K31*$I399)&gt;0,'01_Supuestos'!$F$15,0)))-((('01_Supuestos'!K31*$I399)*'01_Supuestos'!$F$11*($H399-'01_Supuestos'!$F$9))*'01_Supuestos'!$F$18)-($J399*'01_Supuestos'!K32)-(IF('01_Supuestos'!K30=MAX('01_Supuestos'!$C$30:$M$30),'01_Supuestos'!$F$19,0))-(MAX(0,(((('01_Supuestos'!K31*$I399)*'01_Supuestos'!$F$11*($H399-'01_Supuestos'!$F$9))-((('01_Supuestos'!K31*$I399)*'01_Supuestos'!$F$11*($H399-'01_Supuestos'!$F$9))*'01_Supuestos'!$F$12)-(('01_Supuestos'!K31*$I399)*'01_Supuestos'!$F$11*$K399)-(IF(('01_Supuestos'!K31*$I399)&gt;0,'01_Supuestos'!$F$15,0)))-($J399*'01_Supuestos'!K33)))*'01_Supuestos'!$F$16)</f>
        <v/>
      </c>
      <c r="AC399" s="109">
        <f>((('01_Supuestos'!L31*$I399)*'01_Supuestos'!$F$11*($H399-'01_Supuestos'!$F$9))-((('01_Supuestos'!L31*$I399)*'01_Supuestos'!$F$11*($H399-'01_Supuestos'!$F$9))*'01_Supuestos'!$F$12)-(('01_Supuestos'!L31*$I399)*'01_Supuestos'!$F$11*$K399)-(IF(('01_Supuestos'!L31*$I399)&gt;0,'01_Supuestos'!$F$15,0)))-((('01_Supuestos'!L31*$I399)*'01_Supuestos'!$F$11*($H399-'01_Supuestos'!$F$9))*'01_Supuestos'!$F$18)-($J399*'01_Supuestos'!L32)-(IF('01_Supuestos'!L30=MAX('01_Supuestos'!$C$30:$M$30),'01_Supuestos'!$F$19,0))-(MAX(0,(((('01_Supuestos'!L31*$I399)*'01_Supuestos'!$F$11*($H399-'01_Supuestos'!$F$9))-((('01_Supuestos'!L31*$I399)*'01_Supuestos'!$F$11*($H399-'01_Supuestos'!$F$9))*'01_Supuestos'!$F$12)-(('01_Supuestos'!L31*$I399)*'01_Supuestos'!$F$11*$K399)-(IF(('01_Supuestos'!L31*$I399)&gt;0,'01_Supuestos'!$F$15,0)))-($J399*'01_Supuestos'!L33)))*'01_Supuestos'!$F$16)</f>
        <v/>
      </c>
      <c r="AD399" s="109">
        <f>((('01_Supuestos'!M31*$I399)*'01_Supuestos'!$F$11*($H399-'01_Supuestos'!$F$9))-((('01_Supuestos'!M31*$I399)*'01_Supuestos'!$F$11*($H399-'01_Supuestos'!$F$9))*'01_Supuestos'!$F$12)-(('01_Supuestos'!M31*$I399)*'01_Supuestos'!$F$11*$K399)-(IF(('01_Supuestos'!M31*$I399)&gt;0,'01_Supuestos'!$F$15,0)))-((('01_Supuestos'!M31*$I399)*'01_Supuestos'!$F$11*($H399-'01_Supuestos'!$F$9))*'01_Supuestos'!$F$18)-($J399*'01_Supuestos'!M32)-(IF('01_Supuestos'!M30=MAX('01_Supuestos'!$C$30:$M$30),'01_Supuestos'!$F$19,0))-(MAX(0,(((('01_Supuestos'!M31*$I399)*'01_Supuestos'!$F$11*($H399-'01_Supuestos'!$F$9))-((('01_Supuestos'!M31*$I399)*'01_Supuestos'!$F$11*($H399-'01_Supuestos'!$F$9))*'01_Supuestos'!$F$12)-(('01_Supuestos'!M31*$I399)*'01_Supuestos'!$F$11*$K399)-(IF(('01_Supuestos'!M31*$I399)&gt;0,'01_Supuestos'!$F$15,0)))-($J399*'01_Supuestos'!M33)))*'01_Supuestos'!$F$16)</f>
        <v/>
      </c>
      <c r="AE399" s="109">
        <f>0</f>
        <v/>
      </c>
      <c r="AF399" s="109">
        <f>IF(S399&gt;R399,"Appraisal+Decision",IF(S399&lt;R399,"Develop Now","Indiferente"))</f>
        <v/>
      </c>
    </row>
    <row r="400">
      <c r="A400" t="n">
        <v>370</v>
      </c>
      <c r="B400" s="53">
        <f>RAND()</f>
        <v/>
      </c>
      <c r="C400" s="53">
        <f>RAND()</f>
        <v/>
      </c>
      <c r="D400" s="53">
        <f>RAND()</f>
        <v/>
      </c>
      <c r="E400" s="53">
        <f>RAND()</f>
        <v/>
      </c>
      <c r="F400" s="53">
        <f>RAND()</f>
        <v/>
      </c>
      <c r="G400" s="53">
        <f>RAND()</f>
        <v/>
      </c>
      <c r="H400" s="109">
        <f>IF(B400&lt;($B$11-$B$10)/($B$12-$B$10), $B$10+SQRT(B400*($B$11-$B$10)*($B$12-$B$10)), $B$12-SQRT((1-B400)*($B$12-$B$11)*($B$12-$B$10)))</f>
        <v/>
      </c>
      <c r="I400" s="53">
        <f>MAX(0.1,NORMINV(C400,$B$13,$B$14))</f>
        <v/>
      </c>
      <c r="J400" s="109">
        <f>'01_Supuestos'!$F$13*MAX(0.65,NORMINV(D400,1,$B$15))</f>
        <v/>
      </c>
      <c r="K400" s="109">
        <f>'01_Supuestos'!$F$14*MAX(0.6,NORMINV(E400,1,$B$16))</f>
        <v/>
      </c>
      <c r="L400" s="109">
        <f>--(F400&lt;=$B$5)</f>
        <v/>
      </c>
      <c r="M400" s="109">
        <f>IF(L400=1, IF(G400&lt;=$B$6, "+", "-"), IF(G400&lt;=(1-$B$7), "+", "-"))</f>
        <v/>
      </c>
      <c r="N400" s="110">
        <f>IF(M400="+",'05_Bayes_Arbol'!$B$16,'05_Bayes_Arbol'!$B$17)</f>
        <v/>
      </c>
      <c r="O400" s="109">
        <f>SUMPRODUCT(T400:AD400,'01_Supuestos'!$C$34:$M$34)</f>
        <v/>
      </c>
      <c r="P400" s="109">
        <f>N400*O400 + (1-N400)*$B$9</f>
        <v/>
      </c>
      <c r="Q400" s="109">
        <f>--(P400&gt;0)</f>
        <v/>
      </c>
      <c r="R400" s="109">
        <f>IF(L400=1,O400,$B$9)</f>
        <v/>
      </c>
      <c r="S400" s="109">
        <f>-$B$8 + IF(Q400=1, IF(L400=1,O400,$B$9), 0)</f>
        <v/>
      </c>
      <c r="T400" s="109">
        <f>((('01_Supuestos'!C31*$I400)*'01_Supuestos'!$F$11*($H400-'01_Supuestos'!$F$9))-((('01_Supuestos'!C31*$I400)*'01_Supuestos'!$F$11*($H400-'01_Supuestos'!$F$9))*'01_Supuestos'!$F$12)-(('01_Supuestos'!C31*$I400)*'01_Supuestos'!$F$11*$K400)-(IF(('01_Supuestos'!C31*$I400)&gt;0,'01_Supuestos'!$F$15,0)))-((('01_Supuestos'!C31*$I400)*'01_Supuestos'!$F$11*($H400-'01_Supuestos'!$F$9))*'01_Supuestos'!$F$18)-($J400*'01_Supuestos'!C32)-(IF('01_Supuestos'!C30=MAX('01_Supuestos'!$C$30:$M$30),'01_Supuestos'!$F$19,0))-(MAX(0,(((('01_Supuestos'!C31*$I400)*'01_Supuestos'!$F$11*($H400-'01_Supuestos'!$F$9))-((('01_Supuestos'!C31*$I400)*'01_Supuestos'!$F$11*($H400-'01_Supuestos'!$F$9))*'01_Supuestos'!$F$12)-(('01_Supuestos'!C31*$I400)*'01_Supuestos'!$F$11*$K400)-(IF(('01_Supuestos'!C31*$I400)&gt;0,'01_Supuestos'!$F$15,0)))-($J400*'01_Supuestos'!C33)))*'01_Supuestos'!$F$16)</f>
        <v/>
      </c>
      <c r="U400" s="109">
        <f>((('01_Supuestos'!D31*$I400)*'01_Supuestos'!$F$11*($H400-'01_Supuestos'!$F$9))-((('01_Supuestos'!D31*$I400)*'01_Supuestos'!$F$11*($H400-'01_Supuestos'!$F$9))*'01_Supuestos'!$F$12)-(('01_Supuestos'!D31*$I400)*'01_Supuestos'!$F$11*$K400)-(IF(('01_Supuestos'!D31*$I400)&gt;0,'01_Supuestos'!$F$15,0)))-((('01_Supuestos'!D31*$I400)*'01_Supuestos'!$F$11*($H400-'01_Supuestos'!$F$9))*'01_Supuestos'!$F$18)-($J400*'01_Supuestos'!D32)-(IF('01_Supuestos'!D30=MAX('01_Supuestos'!$C$30:$M$30),'01_Supuestos'!$F$19,0))-(MAX(0,(((('01_Supuestos'!D31*$I400)*'01_Supuestos'!$F$11*($H400-'01_Supuestos'!$F$9))-((('01_Supuestos'!D31*$I400)*'01_Supuestos'!$F$11*($H400-'01_Supuestos'!$F$9))*'01_Supuestos'!$F$12)-(('01_Supuestos'!D31*$I400)*'01_Supuestos'!$F$11*$K400)-(IF(('01_Supuestos'!D31*$I400)&gt;0,'01_Supuestos'!$F$15,0)))-($J400*'01_Supuestos'!D33)))*'01_Supuestos'!$F$16)</f>
        <v/>
      </c>
      <c r="V400" s="109">
        <f>((('01_Supuestos'!E31*$I400)*'01_Supuestos'!$F$11*($H400-'01_Supuestos'!$F$9))-((('01_Supuestos'!E31*$I400)*'01_Supuestos'!$F$11*($H400-'01_Supuestos'!$F$9))*'01_Supuestos'!$F$12)-(('01_Supuestos'!E31*$I400)*'01_Supuestos'!$F$11*$K400)-(IF(('01_Supuestos'!E31*$I400)&gt;0,'01_Supuestos'!$F$15,0)))-((('01_Supuestos'!E31*$I400)*'01_Supuestos'!$F$11*($H400-'01_Supuestos'!$F$9))*'01_Supuestos'!$F$18)-($J400*'01_Supuestos'!E32)-(IF('01_Supuestos'!E30=MAX('01_Supuestos'!$C$30:$M$30),'01_Supuestos'!$F$19,0))-(MAX(0,(((('01_Supuestos'!E31*$I400)*'01_Supuestos'!$F$11*($H400-'01_Supuestos'!$F$9))-((('01_Supuestos'!E31*$I400)*'01_Supuestos'!$F$11*($H400-'01_Supuestos'!$F$9))*'01_Supuestos'!$F$12)-(('01_Supuestos'!E31*$I400)*'01_Supuestos'!$F$11*$K400)-(IF(('01_Supuestos'!E31*$I400)&gt;0,'01_Supuestos'!$F$15,0)))-($J400*'01_Supuestos'!E33)))*'01_Supuestos'!$F$16)</f>
        <v/>
      </c>
      <c r="W400" s="109">
        <f>((('01_Supuestos'!F31*$I400)*'01_Supuestos'!$F$11*($H400-'01_Supuestos'!$F$9))-((('01_Supuestos'!F31*$I400)*'01_Supuestos'!$F$11*($H400-'01_Supuestos'!$F$9))*'01_Supuestos'!$F$12)-(('01_Supuestos'!F31*$I400)*'01_Supuestos'!$F$11*$K400)-(IF(('01_Supuestos'!F31*$I400)&gt;0,'01_Supuestos'!$F$15,0)))-((('01_Supuestos'!F31*$I400)*'01_Supuestos'!$F$11*($H400-'01_Supuestos'!$F$9))*'01_Supuestos'!$F$18)-($J400*'01_Supuestos'!F32)-(IF('01_Supuestos'!F30=MAX('01_Supuestos'!$C$30:$M$30),'01_Supuestos'!$F$19,0))-(MAX(0,(((('01_Supuestos'!F31*$I400)*'01_Supuestos'!$F$11*($H400-'01_Supuestos'!$F$9))-((('01_Supuestos'!F31*$I400)*'01_Supuestos'!$F$11*($H400-'01_Supuestos'!$F$9))*'01_Supuestos'!$F$12)-(('01_Supuestos'!F31*$I400)*'01_Supuestos'!$F$11*$K400)-(IF(('01_Supuestos'!F31*$I400)&gt;0,'01_Supuestos'!$F$15,0)))-($J400*'01_Supuestos'!F33)))*'01_Supuestos'!$F$16)</f>
        <v/>
      </c>
      <c r="X400" s="109">
        <f>((('01_Supuestos'!G31*$I400)*'01_Supuestos'!$F$11*($H400-'01_Supuestos'!$F$9))-((('01_Supuestos'!G31*$I400)*'01_Supuestos'!$F$11*($H400-'01_Supuestos'!$F$9))*'01_Supuestos'!$F$12)-(('01_Supuestos'!G31*$I400)*'01_Supuestos'!$F$11*$K400)-(IF(('01_Supuestos'!G31*$I400)&gt;0,'01_Supuestos'!$F$15,0)))-((('01_Supuestos'!G31*$I400)*'01_Supuestos'!$F$11*($H400-'01_Supuestos'!$F$9))*'01_Supuestos'!$F$18)-($J400*'01_Supuestos'!G32)-(IF('01_Supuestos'!G30=MAX('01_Supuestos'!$C$30:$M$30),'01_Supuestos'!$F$19,0))-(MAX(0,(((('01_Supuestos'!G31*$I400)*'01_Supuestos'!$F$11*($H400-'01_Supuestos'!$F$9))-((('01_Supuestos'!G31*$I400)*'01_Supuestos'!$F$11*($H400-'01_Supuestos'!$F$9))*'01_Supuestos'!$F$12)-(('01_Supuestos'!G31*$I400)*'01_Supuestos'!$F$11*$K400)-(IF(('01_Supuestos'!G31*$I400)&gt;0,'01_Supuestos'!$F$15,0)))-($J400*'01_Supuestos'!G33)))*'01_Supuestos'!$F$16)</f>
        <v/>
      </c>
      <c r="Y400" s="109">
        <f>((('01_Supuestos'!H31*$I400)*'01_Supuestos'!$F$11*($H400-'01_Supuestos'!$F$9))-((('01_Supuestos'!H31*$I400)*'01_Supuestos'!$F$11*($H400-'01_Supuestos'!$F$9))*'01_Supuestos'!$F$12)-(('01_Supuestos'!H31*$I400)*'01_Supuestos'!$F$11*$K400)-(IF(('01_Supuestos'!H31*$I400)&gt;0,'01_Supuestos'!$F$15,0)))-((('01_Supuestos'!H31*$I400)*'01_Supuestos'!$F$11*($H400-'01_Supuestos'!$F$9))*'01_Supuestos'!$F$18)-($J400*'01_Supuestos'!H32)-(IF('01_Supuestos'!H30=MAX('01_Supuestos'!$C$30:$M$30),'01_Supuestos'!$F$19,0))-(MAX(0,(((('01_Supuestos'!H31*$I400)*'01_Supuestos'!$F$11*($H400-'01_Supuestos'!$F$9))-((('01_Supuestos'!H31*$I400)*'01_Supuestos'!$F$11*($H400-'01_Supuestos'!$F$9))*'01_Supuestos'!$F$12)-(('01_Supuestos'!H31*$I400)*'01_Supuestos'!$F$11*$K400)-(IF(('01_Supuestos'!H31*$I400)&gt;0,'01_Supuestos'!$F$15,0)))-($J400*'01_Supuestos'!H33)))*'01_Supuestos'!$F$16)</f>
        <v/>
      </c>
      <c r="Z400" s="109">
        <f>((('01_Supuestos'!I31*$I400)*'01_Supuestos'!$F$11*($H400-'01_Supuestos'!$F$9))-((('01_Supuestos'!I31*$I400)*'01_Supuestos'!$F$11*($H400-'01_Supuestos'!$F$9))*'01_Supuestos'!$F$12)-(('01_Supuestos'!I31*$I400)*'01_Supuestos'!$F$11*$K400)-(IF(('01_Supuestos'!I31*$I400)&gt;0,'01_Supuestos'!$F$15,0)))-((('01_Supuestos'!I31*$I400)*'01_Supuestos'!$F$11*($H400-'01_Supuestos'!$F$9))*'01_Supuestos'!$F$18)-($J400*'01_Supuestos'!I32)-(IF('01_Supuestos'!I30=MAX('01_Supuestos'!$C$30:$M$30),'01_Supuestos'!$F$19,0))-(MAX(0,(((('01_Supuestos'!I31*$I400)*'01_Supuestos'!$F$11*($H400-'01_Supuestos'!$F$9))-((('01_Supuestos'!I31*$I400)*'01_Supuestos'!$F$11*($H400-'01_Supuestos'!$F$9))*'01_Supuestos'!$F$12)-(('01_Supuestos'!I31*$I400)*'01_Supuestos'!$F$11*$K400)-(IF(('01_Supuestos'!I31*$I400)&gt;0,'01_Supuestos'!$F$15,0)))-($J400*'01_Supuestos'!I33)))*'01_Supuestos'!$F$16)</f>
        <v/>
      </c>
      <c r="AA400" s="109">
        <f>((('01_Supuestos'!J31*$I400)*'01_Supuestos'!$F$11*($H400-'01_Supuestos'!$F$9))-((('01_Supuestos'!J31*$I400)*'01_Supuestos'!$F$11*($H400-'01_Supuestos'!$F$9))*'01_Supuestos'!$F$12)-(('01_Supuestos'!J31*$I400)*'01_Supuestos'!$F$11*$K400)-(IF(('01_Supuestos'!J31*$I400)&gt;0,'01_Supuestos'!$F$15,0)))-((('01_Supuestos'!J31*$I400)*'01_Supuestos'!$F$11*($H400-'01_Supuestos'!$F$9))*'01_Supuestos'!$F$18)-($J400*'01_Supuestos'!J32)-(IF('01_Supuestos'!J30=MAX('01_Supuestos'!$C$30:$M$30),'01_Supuestos'!$F$19,0))-(MAX(0,(((('01_Supuestos'!J31*$I400)*'01_Supuestos'!$F$11*($H400-'01_Supuestos'!$F$9))-((('01_Supuestos'!J31*$I400)*'01_Supuestos'!$F$11*($H400-'01_Supuestos'!$F$9))*'01_Supuestos'!$F$12)-(('01_Supuestos'!J31*$I400)*'01_Supuestos'!$F$11*$K400)-(IF(('01_Supuestos'!J31*$I400)&gt;0,'01_Supuestos'!$F$15,0)))-($J400*'01_Supuestos'!J33)))*'01_Supuestos'!$F$16)</f>
        <v/>
      </c>
      <c r="AB400" s="109">
        <f>((('01_Supuestos'!K31*$I400)*'01_Supuestos'!$F$11*($H400-'01_Supuestos'!$F$9))-((('01_Supuestos'!K31*$I400)*'01_Supuestos'!$F$11*($H400-'01_Supuestos'!$F$9))*'01_Supuestos'!$F$12)-(('01_Supuestos'!K31*$I400)*'01_Supuestos'!$F$11*$K400)-(IF(('01_Supuestos'!K31*$I400)&gt;0,'01_Supuestos'!$F$15,0)))-((('01_Supuestos'!K31*$I400)*'01_Supuestos'!$F$11*($H400-'01_Supuestos'!$F$9))*'01_Supuestos'!$F$18)-($J400*'01_Supuestos'!K32)-(IF('01_Supuestos'!K30=MAX('01_Supuestos'!$C$30:$M$30),'01_Supuestos'!$F$19,0))-(MAX(0,(((('01_Supuestos'!K31*$I400)*'01_Supuestos'!$F$11*($H400-'01_Supuestos'!$F$9))-((('01_Supuestos'!K31*$I400)*'01_Supuestos'!$F$11*($H400-'01_Supuestos'!$F$9))*'01_Supuestos'!$F$12)-(('01_Supuestos'!K31*$I400)*'01_Supuestos'!$F$11*$K400)-(IF(('01_Supuestos'!K31*$I400)&gt;0,'01_Supuestos'!$F$15,0)))-($J400*'01_Supuestos'!K33)))*'01_Supuestos'!$F$16)</f>
        <v/>
      </c>
      <c r="AC400" s="109">
        <f>((('01_Supuestos'!L31*$I400)*'01_Supuestos'!$F$11*($H400-'01_Supuestos'!$F$9))-((('01_Supuestos'!L31*$I400)*'01_Supuestos'!$F$11*($H400-'01_Supuestos'!$F$9))*'01_Supuestos'!$F$12)-(('01_Supuestos'!L31*$I400)*'01_Supuestos'!$F$11*$K400)-(IF(('01_Supuestos'!L31*$I400)&gt;0,'01_Supuestos'!$F$15,0)))-((('01_Supuestos'!L31*$I400)*'01_Supuestos'!$F$11*($H400-'01_Supuestos'!$F$9))*'01_Supuestos'!$F$18)-($J400*'01_Supuestos'!L32)-(IF('01_Supuestos'!L30=MAX('01_Supuestos'!$C$30:$M$30),'01_Supuestos'!$F$19,0))-(MAX(0,(((('01_Supuestos'!L31*$I400)*'01_Supuestos'!$F$11*($H400-'01_Supuestos'!$F$9))-((('01_Supuestos'!L31*$I400)*'01_Supuestos'!$F$11*($H400-'01_Supuestos'!$F$9))*'01_Supuestos'!$F$12)-(('01_Supuestos'!L31*$I400)*'01_Supuestos'!$F$11*$K400)-(IF(('01_Supuestos'!L31*$I400)&gt;0,'01_Supuestos'!$F$15,0)))-($J400*'01_Supuestos'!L33)))*'01_Supuestos'!$F$16)</f>
        <v/>
      </c>
      <c r="AD400" s="109">
        <f>((('01_Supuestos'!M31*$I400)*'01_Supuestos'!$F$11*($H400-'01_Supuestos'!$F$9))-((('01_Supuestos'!M31*$I400)*'01_Supuestos'!$F$11*($H400-'01_Supuestos'!$F$9))*'01_Supuestos'!$F$12)-(('01_Supuestos'!M31*$I400)*'01_Supuestos'!$F$11*$K400)-(IF(('01_Supuestos'!M31*$I400)&gt;0,'01_Supuestos'!$F$15,0)))-((('01_Supuestos'!M31*$I400)*'01_Supuestos'!$F$11*($H400-'01_Supuestos'!$F$9))*'01_Supuestos'!$F$18)-($J400*'01_Supuestos'!M32)-(IF('01_Supuestos'!M30=MAX('01_Supuestos'!$C$30:$M$30),'01_Supuestos'!$F$19,0))-(MAX(0,(((('01_Supuestos'!M31*$I400)*'01_Supuestos'!$F$11*($H400-'01_Supuestos'!$F$9))-((('01_Supuestos'!M31*$I400)*'01_Supuestos'!$F$11*($H400-'01_Supuestos'!$F$9))*'01_Supuestos'!$F$12)-(('01_Supuestos'!M31*$I400)*'01_Supuestos'!$F$11*$K400)-(IF(('01_Supuestos'!M31*$I400)&gt;0,'01_Supuestos'!$F$15,0)))-($J400*'01_Supuestos'!M33)))*'01_Supuestos'!$F$16)</f>
        <v/>
      </c>
      <c r="AE400" s="109">
        <f>0</f>
        <v/>
      </c>
      <c r="AF400" s="109">
        <f>IF(S400&gt;R400,"Appraisal+Decision",IF(S400&lt;R400,"Develop Now","Indiferente"))</f>
        <v/>
      </c>
    </row>
    <row r="401">
      <c r="A401" t="n">
        <v>371</v>
      </c>
      <c r="B401" s="53">
        <f>RAND()</f>
        <v/>
      </c>
      <c r="C401" s="53">
        <f>RAND()</f>
        <v/>
      </c>
      <c r="D401" s="53">
        <f>RAND()</f>
        <v/>
      </c>
      <c r="E401" s="53">
        <f>RAND()</f>
        <v/>
      </c>
      <c r="F401" s="53">
        <f>RAND()</f>
        <v/>
      </c>
      <c r="G401" s="53">
        <f>RAND()</f>
        <v/>
      </c>
      <c r="H401" s="109">
        <f>IF(B401&lt;($B$11-$B$10)/($B$12-$B$10), $B$10+SQRT(B401*($B$11-$B$10)*($B$12-$B$10)), $B$12-SQRT((1-B401)*($B$12-$B$11)*($B$12-$B$10)))</f>
        <v/>
      </c>
      <c r="I401" s="53">
        <f>MAX(0.1,NORMINV(C401,$B$13,$B$14))</f>
        <v/>
      </c>
      <c r="J401" s="109">
        <f>'01_Supuestos'!$F$13*MAX(0.65,NORMINV(D401,1,$B$15))</f>
        <v/>
      </c>
      <c r="K401" s="109">
        <f>'01_Supuestos'!$F$14*MAX(0.6,NORMINV(E401,1,$B$16))</f>
        <v/>
      </c>
      <c r="L401" s="109">
        <f>--(F401&lt;=$B$5)</f>
        <v/>
      </c>
      <c r="M401" s="109">
        <f>IF(L401=1, IF(G401&lt;=$B$6, "+", "-"), IF(G401&lt;=(1-$B$7), "+", "-"))</f>
        <v/>
      </c>
      <c r="N401" s="110">
        <f>IF(M401="+",'05_Bayes_Arbol'!$B$16,'05_Bayes_Arbol'!$B$17)</f>
        <v/>
      </c>
      <c r="O401" s="109">
        <f>SUMPRODUCT(T401:AD401,'01_Supuestos'!$C$34:$M$34)</f>
        <v/>
      </c>
      <c r="P401" s="109">
        <f>N401*O401 + (1-N401)*$B$9</f>
        <v/>
      </c>
      <c r="Q401" s="109">
        <f>--(P401&gt;0)</f>
        <v/>
      </c>
      <c r="R401" s="109">
        <f>IF(L401=1,O401,$B$9)</f>
        <v/>
      </c>
      <c r="S401" s="109">
        <f>-$B$8 + IF(Q401=1, IF(L401=1,O401,$B$9), 0)</f>
        <v/>
      </c>
      <c r="T401" s="109">
        <f>((('01_Supuestos'!C31*$I401)*'01_Supuestos'!$F$11*($H401-'01_Supuestos'!$F$9))-((('01_Supuestos'!C31*$I401)*'01_Supuestos'!$F$11*($H401-'01_Supuestos'!$F$9))*'01_Supuestos'!$F$12)-(('01_Supuestos'!C31*$I401)*'01_Supuestos'!$F$11*$K401)-(IF(('01_Supuestos'!C31*$I401)&gt;0,'01_Supuestos'!$F$15,0)))-((('01_Supuestos'!C31*$I401)*'01_Supuestos'!$F$11*($H401-'01_Supuestos'!$F$9))*'01_Supuestos'!$F$18)-($J401*'01_Supuestos'!C32)-(IF('01_Supuestos'!C30=MAX('01_Supuestos'!$C$30:$M$30),'01_Supuestos'!$F$19,0))-(MAX(0,(((('01_Supuestos'!C31*$I401)*'01_Supuestos'!$F$11*($H401-'01_Supuestos'!$F$9))-((('01_Supuestos'!C31*$I401)*'01_Supuestos'!$F$11*($H401-'01_Supuestos'!$F$9))*'01_Supuestos'!$F$12)-(('01_Supuestos'!C31*$I401)*'01_Supuestos'!$F$11*$K401)-(IF(('01_Supuestos'!C31*$I401)&gt;0,'01_Supuestos'!$F$15,0)))-($J401*'01_Supuestos'!C33)))*'01_Supuestos'!$F$16)</f>
        <v/>
      </c>
      <c r="U401" s="109">
        <f>((('01_Supuestos'!D31*$I401)*'01_Supuestos'!$F$11*($H401-'01_Supuestos'!$F$9))-((('01_Supuestos'!D31*$I401)*'01_Supuestos'!$F$11*($H401-'01_Supuestos'!$F$9))*'01_Supuestos'!$F$12)-(('01_Supuestos'!D31*$I401)*'01_Supuestos'!$F$11*$K401)-(IF(('01_Supuestos'!D31*$I401)&gt;0,'01_Supuestos'!$F$15,0)))-((('01_Supuestos'!D31*$I401)*'01_Supuestos'!$F$11*($H401-'01_Supuestos'!$F$9))*'01_Supuestos'!$F$18)-($J401*'01_Supuestos'!D32)-(IF('01_Supuestos'!D30=MAX('01_Supuestos'!$C$30:$M$30),'01_Supuestos'!$F$19,0))-(MAX(0,(((('01_Supuestos'!D31*$I401)*'01_Supuestos'!$F$11*($H401-'01_Supuestos'!$F$9))-((('01_Supuestos'!D31*$I401)*'01_Supuestos'!$F$11*($H401-'01_Supuestos'!$F$9))*'01_Supuestos'!$F$12)-(('01_Supuestos'!D31*$I401)*'01_Supuestos'!$F$11*$K401)-(IF(('01_Supuestos'!D31*$I401)&gt;0,'01_Supuestos'!$F$15,0)))-($J401*'01_Supuestos'!D33)))*'01_Supuestos'!$F$16)</f>
        <v/>
      </c>
      <c r="V401" s="109">
        <f>((('01_Supuestos'!E31*$I401)*'01_Supuestos'!$F$11*($H401-'01_Supuestos'!$F$9))-((('01_Supuestos'!E31*$I401)*'01_Supuestos'!$F$11*($H401-'01_Supuestos'!$F$9))*'01_Supuestos'!$F$12)-(('01_Supuestos'!E31*$I401)*'01_Supuestos'!$F$11*$K401)-(IF(('01_Supuestos'!E31*$I401)&gt;0,'01_Supuestos'!$F$15,0)))-((('01_Supuestos'!E31*$I401)*'01_Supuestos'!$F$11*($H401-'01_Supuestos'!$F$9))*'01_Supuestos'!$F$18)-($J401*'01_Supuestos'!E32)-(IF('01_Supuestos'!E30=MAX('01_Supuestos'!$C$30:$M$30),'01_Supuestos'!$F$19,0))-(MAX(0,(((('01_Supuestos'!E31*$I401)*'01_Supuestos'!$F$11*($H401-'01_Supuestos'!$F$9))-((('01_Supuestos'!E31*$I401)*'01_Supuestos'!$F$11*($H401-'01_Supuestos'!$F$9))*'01_Supuestos'!$F$12)-(('01_Supuestos'!E31*$I401)*'01_Supuestos'!$F$11*$K401)-(IF(('01_Supuestos'!E31*$I401)&gt;0,'01_Supuestos'!$F$15,0)))-($J401*'01_Supuestos'!E33)))*'01_Supuestos'!$F$16)</f>
        <v/>
      </c>
      <c r="W401" s="109">
        <f>((('01_Supuestos'!F31*$I401)*'01_Supuestos'!$F$11*($H401-'01_Supuestos'!$F$9))-((('01_Supuestos'!F31*$I401)*'01_Supuestos'!$F$11*($H401-'01_Supuestos'!$F$9))*'01_Supuestos'!$F$12)-(('01_Supuestos'!F31*$I401)*'01_Supuestos'!$F$11*$K401)-(IF(('01_Supuestos'!F31*$I401)&gt;0,'01_Supuestos'!$F$15,0)))-((('01_Supuestos'!F31*$I401)*'01_Supuestos'!$F$11*($H401-'01_Supuestos'!$F$9))*'01_Supuestos'!$F$18)-($J401*'01_Supuestos'!F32)-(IF('01_Supuestos'!F30=MAX('01_Supuestos'!$C$30:$M$30),'01_Supuestos'!$F$19,0))-(MAX(0,(((('01_Supuestos'!F31*$I401)*'01_Supuestos'!$F$11*($H401-'01_Supuestos'!$F$9))-((('01_Supuestos'!F31*$I401)*'01_Supuestos'!$F$11*($H401-'01_Supuestos'!$F$9))*'01_Supuestos'!$F$12)-(('01_Supuestos'!F31*$I401)*'01_Supuestos'!$F$11*$K401)-(IF(('01_Supuestos'!F31*$I401)&gt;0,'01_Supuestos'!$F$15,0)))-($J401*'01_Supuestos'!F33)))*'01_Supuestos'!$F$16)</f>
        <v/>
      </c>
      <c r="X401" s="109">
        <f>((('01_Supuestos'!G31*$I401)*'01_Supuestos'!$F$11*($H401-'01_Supuestos'!$F$9))-((('01_Supuestos'!G31*$I401)*'01_Supuestos'!$F$11*($H401-'01_Supuestos'!$F$9))*'01_Supuestos'!$F$12)-(('01_Supuestos'!G31*$I401)*'01_Supuestos'!$F$11*$K401)-(IF(('01_Supuestos'!G31*$I401)&gt;0,'01_Supuestos'!$F$15,0)))-((('01_Supuestos'!G31*$I401)*'01_Supuestos'!$F$11*($H401-'01_Supuestos'!$F$9))*'01_Supuestos'!$F$18)-($J401*'01_Supuestos'!G32)-(IF('01_Supuestos'!G30=MAX('01_Supuestos'!$C$30:$M$30),'01_Supuestos'!$F$19,0))-(MAX(0,(((('01_Supuestos'!G31*$I401)*'01_Supuestos'!$F$11*($H401-'01_Supuestos'!$F$9))-((('01_Supuestos'!G31*$I401)*'01_Supuestos'!$F$11*($H401-'01_Supuestos'!$F$9))*'01_Supuestos'!$F$12)-(('01_Supuestos'!G31*$I401)*'01_Supuestos'!$F$11*$K401)-(IF(('01_Supuestos'!G31*$I401)&gt;0,'01_Supuestos'!$F$15,0)))-($J401*'01_Supuestos'!G33)))*'01_Supuestos'!$F$16)</f>
        <v/>
      </c>
      <c r="Y401" s="109">
        <f>((('01_Supuestos'!H31*$I401)*'01_Supuestos'!$F$11*($H401-'01_Supuestos'!$F$9))-((('01_Supuestos'!H31*$I401)*'01_Supuestos'!$F$11*($H401-'01_Supuestos'!$F$9))*'01_Supuestos'!$F$12)-(('01_Supuestos'!H31*$I401)*'01_Supuestos'!$F$11*$K401)-(IF(('01_Supuestos'!H31*$I401)&gt;0,'01_Supuestos'!$F$15,0)))-((('01_Supuestos'!H31*$I401)*'01_Supuestos'!$F$11*($H401-'01_Supuestos'!$F$9))*'01_Supuestos'!$F$18)-($J401*'01_Supuestos'!H32)-(IF('01_Supuestos'!H30=MAX('01_Supuestos'!$C$30:$M$30),'01_Supuestos'!$F$19,0))-(MAX(0,(((('01_Supuestos'!H31*$I401)*'01_Supuestos'!$F$11*($H401-'01_Supuestos'!$F$9))-((('01_Supuestos'!H31*$I401)*'01_Supuestos'!$F$11*($H401-'01_Supuestos'!$F$9))*'01_Supuestos'!$F$12)-(('01_Supuestos'!H31*$I401)*'01_Supuestos'!$F$11*$K401)-(IF(('01_Supuestos'!H31*$I401)&gt;0,'01_Supuestos'!$F$15,0)))-($J401*'01_Supuestos'!H33)))*'01_Supuestos'!$F$16)</f>
        <v/>
      </c>
      <c r="Z401" s="109">
        <f>((('01_Supuestos'!I31*$I401)*'01_Supuestos'!$F$11*($H401-'01_Supuestos'!$F$9))-((('01_Supuestos'!I31*$I401)*'01_Supuestos'!$F$11*($H401-'01_Supuestos'!$F$9))*'01_Supuestos'!$F$12)-(('01_Supuestos'!I31*$I401)*'01_Supuestos'!$F$11*$K401)-(IF(('01_Supuestos'!I31*$I401)&gt;0,'01_Supuestos'!$F$15,0)))-((('01_Supuestos'!I31*$I401)*'01_Supuestos'!$F$11*($H401-'01_Supuestos'!$F$9))*'01_Supuestos'!$F$18)-($J401*'01_Supuestos'!I32)-(IF('01_Supuestos'!I30=MAX('01_Supuestos'!$C$30:$M$30),'01_Supuestos'!$F$19,0))-(MAX(0,(((('01_Supuestos'!I31*$I401)*'01_Supuestos'!$F$11*($H401-'01_Supuestos'!$F$9))-((('01_Supuestos'!I31*$I401)*'01_Supuestos'!$F$11*($H401-'01_Supuestos'!$F$9))*'01_Supuestos'!$F$12)-(('01_Supuestos'!I31*$I401)*'01_Supuestos'!$F$11*$K401)-(IF(('01_Supuestos'!I31*$I401)&gt;0,'01_Supuestos'!$F$15,0)))-($J401*'01_Supuestos'!I33)))*'01_Supuestos'!$F$16)</f>
        <v/>
      </c>
      <c r="AA401" s="109">
        <f>((('01_Supuestos'!J31*$I401)*'01_Supuestos'!$F$11*($H401-'01_Supuestos'!$F$9))-((('01_Supuestos'!J31*$I401)*'01_Supuestos'!$F$11*($H401-'01_Supuestos'!$F$9))*'01_Supuestos'!$F$12)-(('01_Supuestos'!J31*$I401)*'01_Supuestos'!$F$11*$K401)-(IF(('01_Supuestos'!J31*$I401)&gt;0,'01_Supuestos'!$F$15,0)))-((('01_Supuestos'!J31*$I401)*'01_Supuestos'!$F$11*($H401-'01_Supuestos'!$F$9))*'01_Supuestos'!$F$18)-($J401*'01_Supuestos'!J32)-(IF('01_Supuestos'!J30=MAX('01_Supuestos'!$C$30:$M$30),'01_Supuestos'!$F$19,0))-(MAX(0,(((('01_Supuestos'!J31*$I401)*'01_Supuestos'!$F$11*($H401-'01_Supuestos'!$F$9))-((('01_Supuestos'!J31*$I401)*'01_Supuestos'!$F$11*($H401-'01_Supuestos'!$F$9))*'01_Supuestos'!$F$12)-(('01_Supuestos'!J31*$I401)*'01_Supuestos'!$F$11*$K401)-(IF(('01_Supuestos'!J31*$I401)&gt;0,'01_Supuestos'!$F$15,0)))-($J401*'01_Supuestos'!J33)))*'01_Supuestos'!$F$16)</f>
        <v/>
      </c>
      <c r="AB401" s="109">
        <f>((('01_Supuestos'!K31*$I401)*'01_Supuestos'!$F$11*($H401-'01_Supuestos'!$F$9))-((('01_Supuestos'!K31*$I401)*'01_Supuestos'!$F$11*($H401-'01_Supuestos'!$F$9))*'01_Supuestos'!$F$12)-(('01_Supuestos'!K31*$I401)*'01_Supuestos'!$F$11*$K401)-(IF(('01_Supuestos'!K31*$I401)&gt;0,'01_Supuestos'!$F$15,0)))-((('01_Supuestos'!K31*$I401)*'01_Supuestos'!$F$11*($H401-'01_Supuestos'!$F$9))*'01_Supuestos'!$F$18)-($J401*'01_Supuestos'!K32)-(IF('01_Supuestos'!K30=MAX('01_Supuestos'!$C$30:$M$30),'01_Supuestos'!$F$19,0))-(MAX(0,(((('01_Supuestos'!K31*$I401)*'01_Supuestos'!$F$11*($H401-'01_Supuestos'!$F$9))-((('01_Supuestos'!K31*$I401)*'01_Supuestos'!$F$11*($H401-'01_Supuestos'!$F$9))*'01_Supuestos'!$F$12)-(('01_Supuestos'!K31*$I401)*'01_Supuestos'!$F$11*$K401)-(IF(('01_Supuestos'!K31*$I401)&gt;0,'01_Supuestos'!$F$15,0)))-($J401*'01_Supuestos'!K33)))*'01_Supuestos'!$F$16)</f>
        <v/>
      </c>
      <c r="AC401" s="109">
        <f>((('01_Supuestos'!L31*$I401)*'01_Supuestos'!$F$11*($H401-'01_Supuestos'!$F$9))-((('01_Supuestos'!L31*$I401)*'01_Supuestos'!$F$11*($H401-'01_Supuestos'!$F$9))*'01_Supuestos'!$F$12)-(('01_Supuestos'!L31*$I401)*'01_Supuestos'!$F$11*$K401)-(IF(('01_Supuestos'!L31*$I401)&gt;0,'01_Supuestos'!$F$15,0)))-((('01_Supuestos'!L31*$I401)*'01_Supuestos'!$F$11*($H401-'01_Supuestos'!$F$9))*'01_Supuestos'!$F$18)-($J401*'01_Supuestos'!L32)-(IF('01_Supuestos'!L30=MAX('01_Supuestos'!$C$30:$M$30),'01_Supuestos'!$F$19,0))-(MAX(0,(((('01_Supuestos'!L31*$I401)*'01_Supuestos'!$F$11*($H401-'01_Supuestos'!$F$9))-((('01_Supuestos'!L31*$I401)*'01_Supuestos'!$F$11*($H401-'01_Supuestos'!$F$9))*'01_Supuestos'!$F$12)-(('01_Supuestos'!L31*$I401)*'01_Supuestos'!$F$11*$K401)-(IF(('01_Supuestos'!L31*$I401)&gt;0,'01_Supuestos'!$F$15,0)))-($J401*'01_Supuestos'!L33)))*'01_Supuestos'!$F$16)</f>
        <v/>
      </c>
      <c r="AD401" s="109">
        <f>((('01_Supuestos'!M31*$I401)*'01_Supuestos'!$F$11*($H401-'01_Supuestos'!$F$9))-((('01_Supuestos'!M31*$I401)*'01_Supuestos'!$F$11*($H401-'01_Supuestos'!$F$9))*'01_Supuestos'!$F$12)-(('01_Supuestos'!M31*$I401)*'01_Supuestos'!$F$11*$K401)-(IF(('01_Supuestos'!M31*$I401)&gt;0,'01_Supuestos'!$F$15,0)))-((('01_Supuestos'!M31*$I401)*'01_Supuestos'!$F$11*($H401-'01_Supuestos'!$F$9))*'01_Supuestos'!$F$18)-($J401*'01_Supuestos'!M32)-(IF('01_Supuestos'!M30=MAX('01_Supuestos'!$C$30:$M$30),'01_Supuestos'!$F$19,0))-(MAX(0,(((('01_Supuestos'!M31*$I401)*'01_Supuestos'!$F$11*($H401-'01_Supuestos'!$F$9))-((('01_Supuestos'!M31*$I401)*'01_Supuestos'!$F$11*($H401-'01_Supuestos'!$F$9))*'01_Supuestos'!$F$12)-(('01_Supuestos'!M31*$I401)*'01_Supuestos'!$F$11*$K401)-(IF(('01_Supuestos'!M31*$I401)&gt;0,'01_Supuestos'!$F$15,0)))-($J401*'01_Supuestos'!M33)))*'01_Supuestos'!$F$16)</f>
        <v/>
      </c>
      <c r="AE401" s="109">
        <f>0</f>
        <v/>
      </c>
      <c r="AF401" s="109">
        <f>IF(S401&gt;R401,"Appraisal+Decision",IF(S401&lt;R401,"Develop Now","Indiferente"))</f>
        <v/>
      </c>
    </row>
    <row r="402">
      <c r="A402" t="n">
        <v>372</v>
      </c>
      <c r="B402" s="53">
        <f>RAND()</f>
        <v/>
      </c>
      <c r="C402" s="53">
        <f>RAND()</f>
        <v/>
      </c>
      <c r="D402" s="53">
        <f>RAND()</f>
        <v/>
      </c>
      <c r="E402" s="53">
        <f>RAND()</f>
        <v/>
      </c>
      <c r="F402" s="53">
        <f>RAND()</f>
        <v/>
      </c>
      <c r="G402" s="53">
        <f>RAND()</f>
        <v/>
      </c>
      <c r="H402" s="109">
        <f>IF(B402&lt;($B$11-$B$10)/($B$12-$B$10), $B$10+SQRT(B402*($B$11-$B$10)*($B$12-$B$10)), $B$12-SQRT((1-B402)*($B$12-$B$11)*($B$12-$B$10)))</f>
        <v/>
      </c>
      <c r="I402" s="53">
        <f>MAX(0.1,NORMINV(C402,$B$13,$B$14))</f>
        <v/>
      </c>
      <c r="J402" s="109">
        <f>'01_Supuestos'!$F$13*MAX(0.65,NORMINV(D402,1,$B$15))</f>
        <v/>
      </c>
      <c r="K402" s="109">
        <f>'01_Supuestos'!$F$14*MAX(0.6,NORMINV(E402,1,$B$16))</f>
        <v/>
      </c>
      <c r="L402" s="109">
        <f>--(F402&lt;=$B$5)</f>
        <v/>
      </c>
      <c r="M402" s="109">
        <f>IF(L402=1, IF(G402&lt;=$B$6, "+", "-"), IF(G402&lt;=(1-$B$7), "+", "-"))</f>
        <v/>
      </c>
      <c r="N402" s="110">
        <f>IF(M402="+",'05_Bayes_Arbol'!$B$16,'05_Bayes_Arbol'!$B$17)</f>
        <v/>
      </c>
      <c r="O402" s="109">
        <f>SUMPRODUCT(T402:AD402,'01_Supuestos'!$C$34:$M$34)</f>
        <v/>
      </c>
      <c r="P402" s="109">
        <f>N402*O402 + (1-N402)*$B$9</f>
        <v/>
      </c>
      <c r="Q402" s="109">
        <f>--(P402&gt;0)</f>
        <v/>
      </c>
      <c r="R402" s="109">
        <f>IF(L402=1,O402,$B$9)</f>
        <v/>
      </c>
      <c r="S402" s="109">
        <f>-$B$8 + IF(Q402=1, IF(L402=1,O402,$B$9), 0)</f>
        <v/>
      </c>
      <c r="T402" s="109">
        <f>((('01_Supuestos'!C31*$I402)*'01_Supuestos'!$F$11*($H402-'01_Supuestos'!$F$9))-((('01_Supuestos'!C31*$I402)*'01_Supuestos'!$F$11*($H402-'01_Supuestos'!$F$9))*'01_Supuestos'!$F$12)-(('01_Supuestos'!C31*$I402)*'01_Supuestos'!$F$11*$K402)-(IF(('01_Supuestos'!C31*$I402)&gt;0,'01_Supuestos'!$F$15,0)))-((('01_Supuestos'!C31*$I402)*'01_Supuestos'!$F$11*($H402-'01_Supuestos'!$F$9))*'01_Supuestos'!$F$18)-($J402*'01_Supuestos'!C32)-(IF('01_Supuestos'!C30=MAX('01_Supuestos'!$C$30:$M$30),'01_Supuestos'!$F$19,0))-(MAX(0,(((('01_Supuestos'!C31*$I402)*'01_Supuestos'!$F$11*($H402-'01_Supuestos'!$F$9))-((('01_Supuestos'!C31*$I402)*'01_Supuestos'!$F$11*($H402-'01_Supuestos'!$F$9))*'01_Supuestos'!$F$12)-(('01_Supuestos'!C31*$I402)*'01_Supuestos'!$F$11*$K402)-(IF(('01_Supuestos'!C31*$I402)&gt;0,'01_Supuestos'!$F$15,0)))-($J402*'01_Supuestos'!C33)))*'01_Supuestos'!$F$16)</f>
        <v/>
      </c>
      <c r="U402" s="109">
        <f>((('01_Supuestos'!D31*$I402)*'01_Supuestos'!$F$11*($H402-'01_Supuestos'!$F$9))-((('01_Supuestos'!D31*$I402)*'01_Supuestos'!$F$11*($H402-'01_Supuestos'!$F$9))*'01_Supuestos'!$F$12)-(('01_Supuestos'!D31*$I402)*'01_Supuestos'!$F$11*$K402)-(IF(('01_Supuestos'!D31*$I402)&gt;0,'01_Supuestos'!$F$15,0)))-((('01_Supuestos'!D31*$I402)*'01_Supuestos'!$F$11*($H402-'01_Supuestos'!$F$9))*'01_Supuestos'!$F$18)-($J402*'01_Supuestos'!D32)-(IF('01_Supuestos'!D30=MAX('01_Supuestos'!$C$30:$M$30),'01_Supuestos'!$F$19,0))-(MAX(0,(((('01_Supuestos'!D31*$I402)*'01_Supuestos'!$F$11*($H402-'01_Supuestos'!$F$9))-((('01_Supuestos'!D31*$I402)*'01_Supuestos'!$F$11*($H402-'01_Supuestos'!$F$9))*'01_Supuestos'!$F$12)-(('01_Supuestos'!D31*$I402)*'01_Supuestos'!$F$11*$K402)-(IF(('01_Supuestos'!D31*$I402)&gt;0,'01_Supuestos'!$F$15,0)))-($J402*'01_Supuestos'!D33)))*'01_Supuestos'!$F$16)</f>
        <v/>
      </c>
      <c r="V402" s="109">
        <f>((('01_Supuestos'!E31*$I402)*'01_Supuestos'!$F$11*($H402-'01_Supuestos'!$F$9))-((('01_Supuestos'!E31*$I402)*'01_Supuestos'!$F$11*($H402-'01_Supuestos'!$F$9))*'01_Supuestos'!$F$12)-(('01_Supuestos'!E31*$I402)*'01_Supuestos'!$F$11*$K402)-(IF(('01_Supuestos'!E31*$I402)&gt;0,'01_Supuestos'!$F$15,0)))-((('01_Supuestos'!E31*$I402)*'01_Supuestos'!$F$11*($H402-'01_Supuestos'!$F$9))*'01_Supuestos'!$F$18)-($J402*'01_Supuestos'!E32)-(IF('01_Supuestos'!E30=MAX('01_Supuestos'!$C$30:$M$30),'01_Supuestos'!$F$19,0))-(MAX(0,(((('01_Supuestos'!E31*$I402)*'01_Supuestos'!$F$11*($H402-'01_Supuestos'!$F$9))-((('01_Supuestos'!E31*$I402)*'01_Supuestos'!$F$11*($H402-'01_Supuestos'!$F$9))*'01_Supuestos'!$F$12)-(('01_Supuestos'!E31*$I402)*'01_Supuestos'!$F$11*$K402)-(IF(('01_Supuestos'!E31*$I402)&gt;0,'01_Supuestos'!$F$15,0)))-($J402*'01_Supuestos'!E33)))*'01_Supuestos'!$F$16)</f>
        <v/>
      </c>
      <c r="W402" s="109">
        <f>((('01_Supuestos'!F31*$I402)*'01_Supuestos'!$F$11*($H402-'01_Supuestos'!$F$9))-((('01_Supuestos'!F31*$I402)*'01_Supuestos'!$F$11*($H402-'01_Supuestos'!$F$9))*'01_Supuestos'!$F$12)-(('01_Supuestos'!F31*$I402)*'01_Supuestos'!$F$11*$K402)-(IF(('01_Supuestos'!F31*$I402)&gt;0,'01_Supuestos'!$F$15,0)))-((('01_Supuestos'!F31*$I402)*'01_Supuestos'!$F$11*($H402-'01_Supuestos'!$F$9))*'01_Supuestos'!$F$18)-($J402*'01_Supuestos'!F32)-(IF('01_Supuestos'!F30=MAX('01_Supuestos'!$C$30:$M$30),'01_Supuestos'!$F$19,0))-(MAX(0,(((('01_Supuestos'!F31*$I402)*'01_Supuestos'!$F$11*($H402-'01_Supuestos'!$F$9))-((('01_Supuestos'!F31*$I402)*'01_Supuestos'!$F$11*($H402-'01_Supuestos'!$F$9))*'01_Supuestos'!$F$12)-(('01_Supuestos'!F31*$I402)*'01_Supuestos'!$F$11*$K402)-(IF(('01_Supuestos'!F31*$I402)&gt;0,'01_Supuestos'!$F$15,0)))-($J402*'01_Supuestos'!F33)))*'01_Supuestos'!$F$16)</f>
        <v/>
      </c>
      <c r="X402" s="109">
        <f>((('01_Supuestos'!G31*$I402)*'01_Supuestos'!$F$11*($H402-'01_Supuestos'!$F$9))-((('01_Supuestos'!G31*$I402)*'01_Supuestos'!$F$11*($H402-'01_Supuestos'!$F$9))*'01_Supuestos'!$F$12)-(('01_Supuestos'!G31*$I402)*'01_Supuestos'!$F$11*$K402)-(IF(('01_Supuestos'!G31*$I402)&gt;0,'01_Supuestos'!$F$15,0)))-((('01_Supuestos'!G31*$I402)*'01_Supuestos'!$F$11*($H402-'01_Supuestos'!$F$9))*'01_Supuestos'!$F$18)-($J402*'01_Supuestos'!G32)-(IF('01_Supuestos'!G30=MAX('01_Supuestos'!$C$30:$M$30),'01_Supuestos'!$F$19,0))-(MAX(0,(((('01_Supuestos'!G31*$I402)*'01_Supuestos'!$F$11*($H402-'01_Supuestos'!$F$9))-((('01_Supuestos'!G31*$I402)*'01_Supuestos'!$F$11*($H402-'01_Supuestos'!$F$9))*'01_Supuestos'!$F$12)-(('01_Supuestos'!G31*$I402)*'01_Supuestos'!$F$11*$K402)-(IF(('01_Supuestos'!G31*$I402)&gt;0,'01_Supuestos'!$F$15,0)))-($J402*'01_Supuestos'!G33)))*'01_Supuestos'!$F$16)</f>
        <v/>
      </c>
      <c r="Y402" s="109">
        <f>((('01_Supuestos'!H31*$I402)*'01_Supuestos'!$F$11*($H402-'01_Supuestos'!$F$9))-((('01_Supuestos'!H31*$I402)*'01_Supuestos'!$F$11*($H402-'01_Supuestos'!$F$9))*'01_Supuestos'!$F$12)-(('01_Supuestos'!H31*$I402)*'01_Supuestos'!$F$11*$K402)-(IF(('01_Supuestos'!H31*$I402)&gt;0,'01_Supuestos'!$F$15,0)))-((('01_Supuestos'!H31*$I402)*'01_Supuestos'!$F$11*($H402-'01_Supuestos'!$F$9))*'01_Supuestos'!$F$18)-($J402*'01_Supuestos'!H32)-(IF('01_Supuestos'!H30=MAX('01_Supuestos'!$C$30:$M$30),'01_Supuestos'!$F$19,0))-(MAX(0,(((('01_Supuestos'!H31*$I402)*'01_Supuestos'!$F$11*($H402-'01_Supuestos'!$F$9))-((('01_Supuestos'!H31*$I402)*'01_Supuestos'!$F$11*($H402-'01_Supuestos'!$F$9))*'01_Supuestos'!$F$12)-(('01_Supuestos'!H31*$I402)*'01_Supuestos'!$F$11*$K402)-(IF(('01_Supuestos'!H31*$I402)&gt;0,'01_Supuestos'!$F$15,0)))-($J402*'01_Supuestos'!H33)))*'01_Supuestos'!$F$16)</f>
        <v/>
      </c>
      <c r="Z402" s="109">
        <f>((('01_Supuestos'!I31*$I402)*'01_Supuestos'!$F$11*($H402-'01_Supuestos'!$F$9))-((('01_Supuestos'!I31*$I402)*'01_Supuestos'!$F$11*($H402-'01_Supuestos'!$F$9))*'01_Supuestos'!$F$12)-(('01_Supuestos'!I31*$I402)*'01_Supuestos'!$F$11*$K402)-(IF(('01_Supuestos'!I31*$I402)&gt;0,'01_Supuestos'!$F$15,0)))-((('01_Supuestos'!I31*$I402)*'01_Supuestos'!$F$11*($H402-'01_Supuestos'!$F$9))*'01_Supuestos'!$F$18)-($J402*'01_Supuestos'!I32)-(IF('01_Supuestos'!I30=MAX('01_Supuestos'!$C$30:$M$30),'01_Supuestos'!$F$19,0))-(MAX(0,(((('01_Supuestos'!I31*$I402)*'01_Supuestos'!$F$11*($H402-'01_Supuestos'!$F$9))-((('01_Supuestos'!I31*$I402)*'01_Supuestos'!$F$11*($H402-'01_Supuestos'!$F$9))*'01_Supuestos'!$F$12)-(('01_Supuestos'!I31*$I402)*'01_Supuestos'!$F$11*$K402)-(IF(('01_Supuestos'!I31*$I402)&gt;0,'01_Supuestos'!$F$15,0)))-($J402*'01_Supuestos'!I33)))*'01_Supuestos'!$F$16)</f>
        <v/>
      </c>
      <c r="AA402" s="109">
        <f>((('01_Supuestos'!J31*$I402)*'01_Supuestos'!$F$11*($H402-'01_Supuestos'!$F$9))-((('01_Supuestos'!J31*$I402)*'01_Supuestos'!$F$11*($H402-'01_Supuestos'!$F$9))*'01_Supuestos'!$F$12)-(('01_Supuestos'!J31*$I402)*'01_Supuestos'!$F$11*$K402)-(IF(('01_Supuestos'!J31*$I402)&gt;0,'01_Supuestos'!$F$15,0)))-((('01_Supuestos'!J31*$I402)*'01_Supuestos'!$F$11*($H402-'01_Supuestos'!$F$9))*'01_Supuestos'!$F$18)-($J402*'01_Supuestos'!J32)-(IF('01_Supuestos'!J30=MAX('01_Supuestos'!$C$30:$M$30),'01_Supuestos'!$F$19,0))-(MAX(0,(((('01_Supuestos'!J31*$I402)*'01_Supuestos'!$F$11*($H402-'01_Supuestos'!$F$9))-((('01_Supuestos'!J31*$I402)*'01_Supuestos'!$F$11*($H402-'01_Supuestos'!$F$9))*'01_Supuestos'!$F$12)-(('01_Supuestos'!J31*$I402)*'01_Supuestos'!$F$11*$K402)-(IF(('01_Supuestos'!J31*$I402)&gt;0,'01_Supuestos'!$F$15,0)))-($J402*'01_Supuestos'!J33)))*'01_Supuestos'!$F$16)</f>
        <v/>
      </c>
      <c r="AB402" s="109">
        <f>((('01_Supuestos'!K31*$I402)*'01_Supuestos'!$F$11*($H402-'01_Supuestos'!$F$9))-((('01_Supuestos'!K31*$I402)*'01_Supuestos'!$F$11*($H402-'01_Supuestos'!$F$9))*'01_Supuestos'!$F$12)-(('01_Supuestos'!K31*$I402)*'01_Supuestos'!$F$11*$K402)-(IF(('01_Supuestos'!K31*$I402)&gt;0,'01_Supuestos'!$F$15,0)))-((('01_Supuestos'!K31*$I402)*'01_Supuestos'!$F$11*($H402-'01_Supuestos'!$F$9))*'01_Supuestos'!$F$18)-($J402*'01_Supuestos'!K32)-(IF('01_Supuestos'!K30=MAX('01_Supuestos'!$C$30:$M$30),'01_Supuestos'!$F$19,0))-(MAX(0,(((('01_Supuestos'!K31*$I402)*'01_Supuestos'!$F$11*($H402-'01_Supuestos'!$F$9))-((('01_Supuestos'!K31*$I402)*'01_Supuestos'!$F$11*($H402-'01_Supuestos'!$F$9))*'01_Supuestos'!$F$12)-(('01_Supuestos'!K31*$I402)*'01_Supuestos'!$F$11*$K402)-(IF(('01_Supuestos'!K31*$I402)&gt;0,'01_Supuestos'!$F$15,0)))-($J402*'01_Supuestos'!K33)))*'01_Supuestos'!$F$16)</f>
        <v/>
      </c>
      <c r="AC402" s="109">
        <f>((('01_Supuestos'!L31*$I402)*'01_Supuestos'!$F$11*($H402-'01_Supuestos'!$F$9))-((('01_Supuestos'!L31*$I402)*'01_Supuestos'!$F$11*($H402-'01_Supuestos'!$F$9))*'01_Supuestos'!$F$12)-(('01_Supuestos'!L31*$I402)*'01_Supuestos'!$F$11*$K402)-(IF(('01_Supuestos'!L31*$I402)&gt;0,'01_Supuestos'!$F$15,0)))-((('01_Supuestos'!L31*$I402)*'01_Supuestos'!$F$11*($H402-'01_Supuestos'!$F$9))*'01_Supuestos'!$F$18)-($J402*'01_Supuestos'!L32)-(IF('01_Supuestos'!L30=MAX('01_Supuestos'!$C$30:$M$30),'01_Supuestos'!$F$19,0))-(MAX(0,(((('01_Supuestos'!L31*$I402)*'01_Supuestos'!$F$11*($H402-'01_Supuestos'!$F$9))-((('01_Supuestos'!L31*$I402)*'01_Supuestos'!$F$11*($H402-'01_Supuestos'!$F$9))*'01_Supuestos'!$F$12)-(('01_Supuestos'!L31*$I402)*'01_Supuestos'!$F$11*$K402)-(IF(('01_Supuestos'!L31*$I402)&gt;0,'01_Supuestos'!$F$15,0)))-($J402*'01_Supuestos'!L33)))*'01_Supuestos'!$F$16)</f>
        <v/>
      </c>
      <c r="AD402" s="109">
        <f>((('01_Supuestos'!M31*$I402)*'01_Supuestos'!$F$11*($H402-'01_Supuestos'!$F$9))-((('01_Supuestos'!M31*$I402)*'01_Supuestos'!$F$11*($H402-'01_Supuestos'!$F$9))*'01_Supuestos'!$F$12)-(('01_Supuestos'!M31*$I402)*'01_Supuestos'!$F$11*$K402)-(IF(('01_Supuestos'!M31*$I402)&gt;0,'01_Supuestos'!$F$15,0)))-((('01_Supuestos'!M31*$I402)*'01_Supuestos'!$F$11*($H402-'01_Supuestos'!$F$9))*'01_Supuestos'!$F$18)-($J402*'01_Supuestos'!M32)-(IF('01_Supuestos'!M30=MAX('01_Supuestos'!$C$30:$M$30),'01_Supuestos'!$F$19,0))-(MAX(0,(((('01_Supuestos'!M31*$I402)*'01_Supuestos'!$F$11*($H402-'01_Supuestos'!$F$9))-((('01_Supuestos'!M31*$I402)*'01_Supuestos'!$F$11*($H402-'01_Supuestos'!$F$9))*'01_Supuestos'!$F$12)-(('01_Supuestos'!M31*$I402)*'01_Supuestos'!$F$11*$K402)-(IF(('01_Supuestos'!M31*$I402)&gt;0,'01_Supuestos'!$F$15,0)))-($J402*'01_Supuestos'!M33)))*'01_Supuestos'!$F$16)</f>
        <v/>
      </c>
      <c r="AE402" s="109">
        <f>0</f>
        <v/>
      </c>
      <c r="AF402" s="109">
        <f>IF(S402&gt;R402,"Appraisal+Decision",IF(S402&lt;R402,"Develop Now","Indiferente"))</f>
        <v/>
      </c>
    </row>
    <row r="403">
      <c r="A403" t="n">
        <v>373</v>
      </c>
      <c r="B403" s="53">
        <f>RAND()</f>
        <v/>
      </c>
      <c r="C403" s="53">
        <f>RAND()</f>
        <v/>
      </c>
      <c r="D403" s="53">
        <f>RAND()</f>
        <v/>
      </c>
      <c r="E403" s="53">
        <f>RAND()</f>
        <v/>
      </c>
      <c r="F403" s="53">
        <f>RAND()</f>
        <v/>
      </c>
      <c r="G403" s="53">
        <f>RAND()</f>
        <v/>
      </c>
      <c r="H403" s="109">
        <f>IF(B403&lt;($B$11-$B$10)/($B$12-$B$10), $B$10+SQRT(B403*($B$11-$B$10)*($B$12-$B$10)), $B$12-SQRT((1-B403)*($B$12-$B$11)*($B$12-$B$10)))</f>
        <v/>
      </c>
      <c r="I403" s="53">
        <f>MAX(0.1,NORMINV(C403,$B$13,$B$14))</f>
        <v/>
      </c>
      <c r="J403" s="109">
        <f>'01_Supuestos'!$F$13*MAX(0.65,NORMINV(D403,1,$B$15))</f>
        <v/>
      </c>
      <c r="K403" s="109">
        <f>'01_Supuestos'!$F$14*MAX(0.6,NORMINV(E403,1,$B$16))</f>
        <v/>
      </c>
      <c r="L403" s="109">
        <f>--(F403&lt;=$B$5)</f>
        <v/>
      </c>
      <c r="M403" s="109">
        <f>IF(L403=1, IF(G403&lt;=$B$6, "+", "-"), IF(G403&lt;=(1-$B$7), "+", "-"))</f>
        <v/>
      </c>
      <c r="N403" s="110">
        <f>IF(M403="+",'05_Bayes_Arbol'!$B$16,'05_Bayes_Arbol'!$B$17)</f>
        <v/>
      </c>
      <c r="O403" s="109">
        <f>SUMPRODUCT(T403:AD403,'01_Supuestos'!$C$34:$M$34)</f>
        <v/>
      </c>
      <c r="P403" s="109">
        <f>N403*O403 + (1-N403)*$B$9</f>
        <v/>
      </c>
      <c r="Q403" s="109">
        <f>--(P403&gt;0)</f>
        <v/>
      </c>
      <c r="R403" s="109">
        <f>IF(L403=1,O403,$B$9)</f>
        <v/>
      </c>
      <c r="S403" s="109">
        <f>-$B$8 + IF(Q403=1, IF(L403=1,O403,$B$9), 0)</f>
        <v/>
      </c>
      <c r="T403" s="109">
        <f>((('01_Supuestos'!C31*$I403)*'01_Supuestos'!$F$11*($H403-'01_Supuestos'!$F$9))-((('01_Supuestos'!C31*$I403)*'01_Supuestos'!$F$11*($H403-'01_Supuestos'!$F$9))*'01_Supuestos'!$F$12)-(('01_Supuestos'!C31*$I403)*'01_Supuestos'!$F$11*$K403)-(IF(('01_Supuestos'!C31*$I403)&gt;0,'01_Supuestos'!$F$15,0)))-((('01_Supuestos'!C31*$I403)*'01_Supuestos'!$F$11*($H403-'01_Supuestos'!$F$9))*'01_Supuestos'!$F$18)-($J403*'01_Supuestos'!C32)-(IF('01_Supuestos'!C30=MAX('01_Supuestos'!$C$30:$M$30),'01_Supuestos'!$F$19,0))-(MAX(0,(((('01_Supuestos'!C31*$I403)*'01_Supuestos'!$F$11*($H403-'01_Supuestos'!$F$9))-((('01_Supuestos'!C31*$I403)*'01_Supuestos'!$F$11*($H403-'01_Supuestos'!$F$9))*'01_Supuestos'!$F$12)-(('01_Supuestos'!C31*$I403)*'01_Supuestos'!$F$11*$K403)-(IF(('01_Supuestos'!C31*$I403)&gt;0,'01_Supuestos'!$F$15,0)))-($J403*'01_Supuestos'!C33)))*'01_Supuestos'!$F$16)</f>
        <v/>
      </c>
      <c r="U403" s="109">
        <f>((('01_Supuestos'!D31*$I403)*'01_Supuestos'!$F$11*($H403-'01_Supuestos'!$F$9))-((('01_Supuestos'!D31*$I403)*'01_Supuestos'!$F$11*($H403-'01_Supuestos'!$F$9))*'01_Supuestos'!$F$12)-(('01_Supuestos'!D31*$I403)*'01_Supuestos'!$F$11*$K403)-(IF(('01_Supuestos'!D31*$I403)&gt;0,'01_Supuestos'!$F$15,0)))-((('01_Supuestos'!D31*$I403)*'01_Supuestos'!$F$11*($H403-'01_Supuestos'!$F$9))*'01_Supuestos'!$F$18)-($J403*'01_Supuestos'!D32)-(IF('01_Supuestos'!D30=MAX('01_Supuestos'!$C$30:$M$30),'01_Supuestos'!$F$19,0))-(MAX(0,(((('01_Supuestos'!D31*$I403)*'01_Supuestos'!$F$11*($H403-'01_Supuestos'!$F$9))-((('01_Supuestos'!D31*$I403)*'01_Supuestos'!$F$11*($H403-'01_Supuestos'!$F$9))*'01_Supuestos'!$F$12)-(('01_Supuestos'!D31*$I403)*'01_Supuestos'!$F$11*$K403)-(IF(('01_Supuestos'!D31*$I403)&gt;0,'01_Supuestos'!$F$15,0)))-($J403*'01_Supuestos'!D33)))*'01_Supuestos'!$F$16)</f>
        <v/>
      </c>
      <c r="V403" s="109">
        <f>((('01_Supuestos'!E31*$I403)*'01_Supuestos'!$F$11*($H403-'01_Supuestos'!$F$9))-((('01_Supuestos'!E31*$I403)*'01_Supuestos'!$F$11*($H403-'01_Supuestos'!$F$9))*'01_Supuestos'!$F$12)-(('01_Supuestos'!E31*$I403)*'01_Supuestos'!$F$11*$K403)-(IF(('01_Supuestos'!E31*$I403)&gt;0,'01_Supuestos'!$F$15,0)))-((('01_Supuestos'!E31*$I403)*'01_Supuestos'!$F$11*($H403-'01_Supuestos'!$F$9))*'01_Supuestos'!$F$18)-($J403*'01_Supuestos'!E32)-(IF('01_Supuestos'!E30=MAX('01_Supuestos'!$C$30:$M$30),'01_Supuestos'!$F$19,0))-(MAX(0,(((('01_Supuestos'!E31*$I403)*'01_Supuestos'!$F$11*($H403-'01_Supuestos'!$F$9))-((('01_Supuestos'!E31*$I403)*'01_Supuestos'!$F$11*($H403-'01_Supuestos'!$F$9))*'01_Supuestos'!$F$12)-(('01_Supuestos'!E31*$I403)*'01_Supuestos'!$F$11*$K403)-(IF(('01_Supuestos'!E31*$I403)&gt;0,'01_Supuestos'!$F$15,0)))-($J403*'01_Supuestos'!E33)))*'01_Supuestos'!$F$16)</f>
        <v/>
      </c>
      <c r="W403" s="109">
        <f>((('01_Supuestos'!F31*$I403)*'01_Supuestos'!$F$11*($H403-'01_Supuestos'!$F$9))-((('01_Supuestos'!F31*$I403)*'01_Supuestos'!$F$11*($H403-'01_Supuestos'!$F$9))*'01_Supuestos'!$F$12)-(('01_Supuestos'!F31*$I403)*'01_Supuestos'!$F$11*$K403)-(IF(('01_Supuestos'!F31*$I403)&gt;0,'01_Supuestos'!$F$15,0)))-((('01_Supuestos'!F31*$I403)*'01_Supuestos'!$F$11*($H403-'01_Supuestos'!$F$9))*'01_Supuestos'!$F$18)-($J403*'01_Supuestos'!F32)-(IF('01_Supuestos'!F30=MAX('01_Supuestos'!$C$30:$M$30),'01_Supuestos'!$F$19,0))-(MAX(0,(((('01_Supuestos'!F31*$I403)*'01_Supuestos'!$F$11*($H403-'01_Supuestos'!$F$9))-((('01_Supuestos'!F31*$I403)*'01_Supuestos'!$F$11*($H403-'01_Supuestos'!$F$9))*'01_Supuestos'!$F$12)-(('01_Supuestos'!F31*$I403)*'01_Supuestos'!$F$11*$K403)-(IF(('01_Supuestos'!F31*$I403)&gt;0,'01_Supuestos'!$F$15,0)))-($J403*'01_Supuestos'!F33)))*'01_Supuestos'!$F$16)</f>
        <v/>
      </c>
      <c r="X403" s="109">
        <f>((('01_Supuestos'!G31*$I403)*'01_Supuestos'!$F$11*($H403-'01_Supuestos'!$F$9))-((('01_Supuestos'!G31*$I403)*'01_Supuestos'!$F$11*($H403-'01_Supuestos'!$F$9))*'01_Supuestos'!$F$12)-(('01_Supuestos'!G31*$I403)*'01_Supuestos'!$F$11*$K403)-(IF(('01_Supuestos'!G31*$I403)&gt;0,'01_Supuestos'!$F$15,0)))-((('01_Supuestos'!G31*$I403)*'01_Supuestos'!$F$11*($H403-'01_Supuestos'!$F$9))*'01_Supuestos'!$F$18)-($J403*'01_Supuestos'!G32)-(IF('01_Supuestos'!G30=MAX('01_Supuestos'!$C$30:$M$30),'01_Supuestos'!$F$19,0))-(MAX(0,(((('01_Supuestos'!G31*$I403)*'01_Supuestos'!$F$11*($H403-'01_Supuestos'!$F$9))-((('01_Supuestos'!G31*$I403)*'01_Supuestos'!$F$11*($H403-'01_Supuestos'!$F$9))*'01_Supuestos'!$F$12)-(('01_Supuestos'!G31*$I403)*'01_Supuestos'!$F$11*$K403)-(IF(('01_Supuestos'!G31*$I403)&gt;0,'01_Supuestos'!$F$15,0)))-($J403*'01_Supuestos'!G33)))*'01_Supuestos'!$F$16)</f>
        <v/>
      </c>
      <c r="Y403" s="109">
        <f>((('01_Supuestos'!H31*$I403)*'01_Supuestos'!$F$11*($H403-'01_Supuestos'!$F$9))-((('01_Supuestos'!H31*$I403)*'01_Supuestos'!$F$11*($H403-'01_Supuestos'!$F$9))*'01_Supuestos'!$F$12)-(('01_Supuestos'!H31*$I403)*'01_Supuestos'!$F$11*$K403)-(IF(('01_Supuestos'!H31*$I403)&gt;0,'01_Supuestos'!$F$15,0)))-((('01_Supuestos'!H31*$I403)*'01_Supuestos'!$F$11*($H403-'01_Supuestos'!$F$9))*'01_Supuestos'!$F$18)-($J403*'01_Supuestos'!H32)-(IF('01_Supuestos'!H30=MAX('01_Supuestos'!$C$30:$M$30),'01_Supuestos'!$F$19,0))-(MAX(0,(((('01_Supuestos'!H31*$I403)*'01_Supuestos'!$F$11*($H403-'01_Supuestos'!$F$9))-((('01_Supuestos'!H31*$I403)*'01_Supuestos'!$F$11*($H403-'01_Supuestos'!$F$9))*'01_Supuestos'!$F$12)-(('01_Supuestos'!H31*$I403)*'01_Supuestos'!$F$11*$K403)-(IF(('01_Supuestos'!H31*$I403)&gt;0,'01_Supuestos'!$F$15,0)))-($J403*'01_Supuestos'!H33)))*'01_Supuestos'!$F$16)</f>
        <v/>
      </c>
      <c r="Z403" s="109">
        <f>((('01_Supuestos'!I31*$I403)*'01_Supuestos'!$F$11*($H403-'01_Supuestos'!$F$9))-((('01_Supuestos'!I31*$I403)*'01_Supuestos'!$F$11*($H403-'01_Supuestos'!$F$9))*'01_Supuestos'!$F$12)-(('01_Supuestos'!I31*$I403)*'01_Supuestos'!$F$11*$K403)-(IF(('01_Supuestos'!I31*$I403)&gt;0,'01_Supuestos'!$F$15,0)))-((('01_Supuestos'!I31*$I403)*'01_Supuestos'!$F$11*($H403-'01_Supuestos'!$F$9))*'01_Supuestos'!$F$18)-($J403*'01_Supuestos'!I32)-(IF('01_Supuestos'!I30=MAX('01_Supuestos'!$C$30:$M$30),'01_Supuestos'!$F$19,0))-(MAX(0,(((('01_Supuestos'!I31*$I403)*'01_Supuestos'!$F$11*($H403-'01_Supuestos'!$F$9))-((('01_Supuestos'!I31*$I403)*'01_Supuestos'!$F$11*($H403-'01_Supuestos'!$F$9))*'01_Supuestos'!$F$12)-(('01_Supuestos'!I31*$I403)*'01_Supuestos'!$F$11*$K403)-(IF(('01_Supuestos'!I31*$I403)&gt;0,'01_Supuestos'!$F$15,0)))-($J403*'01_Supuestos'!I33)))*'01_Supuestos'!$F$16)</f>
        <v/>
      </c>
      <c r="AA403" s="109">
        <f>((('01_Supuestos'!J31*$I403)*'01_Supuestos'!$F$11*($H403-'01_Supuestos'!$F$9))-((('01_Supuestos'!J31*$I403)*'01_Supuestos'!$F$11*($H403-'01_Supuestos'!$F$9))*'01_Supuestos'!$F$12)-(('01_Supuestos'!J31*$I403)*'01_Supuestos'!$F$11*$K403)-(IF(('01_Supuestos'!J31*$I403)&gt;0,'01_Supuestos'!$F$15,0)))-((('01_Supuestos'!J31*$I403)*'01_Supuestos'!$F$11*($H403-'01_Supuestos'!$F$9))*'01_Supuestos'!$F$18)-($J403*'01_Supuestos'!J32)-(IF('01_Supuestos'!J30=MAX('01_Supuestos'!$C$30:$M$30),'01_Supuestos'!$F$19,0))-(MAX(0,(((('01_Supuestos'!J31*$I403)*'01_Supuestos'!$F$11*($H403-'01_Supuestos'!$F$9))-((('01_Supuestos'!J31*$I403)*'01_Supuestos'!$F$11*($H403-'01_Supuestos'!$F$9))*'01_Supuestos'!$F$12)-(('01_Supuestos'!J31*$I403)*'01_Supuestos'!$F$11*$K403)-(IF(('01_Supuestos'!J31*$I403)&gt;0,'01_Supuestos'!$F$15,0)))-($J403*'01_Supuestos'!J33)))*'01_Supuestos'!$F$16)</f>
        <v/>
      </c>
      <c r="AB403" s="109">
        <f>((('01_Supuestos'!K31*$I403)*'01_Supuestos'!$F$11*($H403-'01_Supuestos'!$F$9))-((('01_Supuestos'!K31*$I403)*'01_Supuestos'!$F$11*($H403-'01_Supuestos'!$F$9))*'01_Supuestos'!$F$12)-(('01_Supuestos'!K31*$I403)*'01_Supuestos'!$F$11*$K403)-(IF(('01_Supuestos'!K31*$I403)&gt;0,'01_Supuestos'!$F$15,0)))-((('01_Supuestos'!K31*$I403)*'01_Supuestos'!$F$11*($H403-'01_Supuestos'!$F$9))*'01_Supuestos'!$F$18)-($J403*'01_Supuestos'!K32)-(IF('01_Supuestos'!K30=MAX('01_Supuestos'!$C$30:$M$30),'01_Supuestos'!$F$19,0))-(MAX(0,(((('01_Supuestos'!K31*$I403)*'01_Supuestos'!$F$11*($H403-'01_Supuestos'!$F$9))-((('01_Supuestos'!K31*$I403)*'01_Supuestos'!$F$11*($H403-'01_Supuestos'!$F$9))*'01_Supuestos'!$F$12)-(('01_Supuestos'!K31*$I403)*'01_Supuestos'!$F$11*$K403)-(IF(('01_Supuestos'!K31*$I403)&gt;0,'01_Supuestos'!$F$15,0)))-($J403*'01_Supuestos'!K33)))*'01_Supuestos'!$F$16)</f>
        <v/>
      </c>
      <c r="AC403" s="109">
        <f>((('01_Supuestos'!L31*$I403)*'01_Supuestos'!$F$11*($H403-'01_Supuestos'!$F$9))-((('01_Supuestos'!L31*$I403)*'01_Supuestos'!$F$11*($H403-'01_Supuestos'!$F$9))*'01_Supuestos'!$F$12)-(('01_Supuestos'!L31*$I403)*'01_Supuestos'!$F$11*$K403)-(IF(('01_Supuestos'!L31*$I403)&gt;0,'01_Supuestos'!$F$15,0)))-((('01_Supuestos'!L31*$I403)*'01_Supuestos'!$F$11*($H403-'01_Supuestos'!$F$9))*'01_Supuestos'!$F$18)-($J403*'01_Supuestos'!L32)-(IF('01_Supuestos'!L30=MAX('01_Supuestos'!$C$30:$M$30),'01_Supuestos'!$F$19,0))-(MAX(0,(((('01_Supuestos'!L31*$I403)*'01_Supuestos'!$F$11*($H403-'01_Supuestos'!$F$9))-((('01_Supuestos'!L31*$I403)*'01_Supuestos'!$F$11*($H403-'01_Supuestos'!$F$9))*'01_Supuestos'!$F$12)-(('01_Supuestos'!L31*$I403)*'01_Supuestos'!$F$11*$K403)-(IF(('01_Supuestos'!L31*$I403)&gt;0,'01_Supuestos'!$F$15,0)))-($J403*'01_Supuestos'!L33)))*'01_Supuestos'!$F$16)</f>
        <v/>
      </c>
      <c r="AD403" s="109">
        <f>((('01_Supuestos'!M31*$I403)*'01_Supuestos'!$F$11*($H403-'01_Supuestos'!$F$9))-((('01_Supuestos'!M31*$I403)*'01_Supuestos'!$F$11*($H403-'01_Supuestos'!$F$9))*'01_Supuestos'!$F$12)-(('01_Supuestos'!M31*$I403)*'01_Supuestos'!$F$11*$K403)-(IF(('01_Supuestos'!M31*$I403)&gt;0,'01_Supuestos'!$F$15,0)))-((('01_Supuestos'!M31*$I403)*'01_Supuestos'!$F$11*($H403-'01_Supuestos'!$F$9))*'01_Supuestos'!$F$18)-($J403*'01_Supuestos'!M32)-(IF('01_Supuestos'!M30=MAX('01_Supuestos'!$C$30:$M$30),'01_Supuestos'!$F$19,0))-(MAX(0,(((('01_Supuestos'!M31*$I403)*'01_Supuestos'!$F$11*($H403-'01_Supuestos'!$F$9))-((('01_Supuestos'!M31*$I403)*'01_Supuestos'!$F$11*($H403-'01_Supuestos'!$F$9))*'01_Supuestos'!$F$12)-(('01_Supuestos'!M31*$I403)*'01_Supuestos'!$F$11*$K403)-(IF(('01_Supuestos'!M31*$I403)&gt;0,'01_Supuestos'!$F$15,0)))-($J403*'01_Supuestos'!M33)))*'01_Supuestos'!$F$16)</f>
        <v/>
      </c>
      <c r="AE403" s="109">
        <f>0</f>
        <v/>
      </c>
      <c r="AF403" s="109">
        <f>IF(S403&gt;R403,"Appraisal+Decision",IF(S403&lt;R403,"Develop Now","Indiferente"))</f>
        <v/>
      </c>
    </row>
    <row r="404">
      <c r="A404" t="n">
        <v>374</v>
      </c>
      <c r="B404" s="53">
        <f>RAND()</f>
        <v/>
      </c>
      <c r="C404" s="53">
        <f>RAND()</f>
        <v/>
      </c>
      <c r="D404" s="53">
        <f>RAND()</f>
        <v/>
      </c>
      <c r="E404" s="53">
        <f>RAND()</f>
        <v/>
      </c>
      <c r="F404" s="53">
        <f>RAND()</f>
        <v/>
      </c>
      <c r="G404" s="53">
        <f>RAND()</f>
        <v/>
      </c>
      <c r="H404" s="109">
        <f>IF(B404&lt;($B$11-$B$10)/($B$12-$B$10), $B$10+SQRT(B404*($B$11-$B$10)*($B$12-$B$10)), $B$12-SQRT((1-B404)*($B$12-$B$11)*($B$12-$B$10)))</f>
        <v/>
      </c>
      <c r="I404" s="53">
        <f>MAX(0.1,NORMINV(C404,$B$13,$B$14))</f>
        <v/>
      </c>
      <c r="J404" s="109">
        <f>'01_Supuestos'!$F$13*MAX(0.65,NORMINV(D404,1,$B$15))</f>
        <v/>
      </c>
      <c r="K404" s="109">
        <f>'01_Supuestos'!$F$14*MAX(0.6,NORMINV(E404,1,$B$16))</f>
        <v/>
      </c>
      <c r="L404" s="109">
        <f>--(F404&lt;=$B$5)</f>
        <v/>
      </c>
      <c r="M404" s="109">
        <f>IF(L404=1, IF(G404&lt;=$B$6, "+", "-"), IF(G404&lt;=(1-$B$7), "+", "-"))</f>
        <v/>
      </c>
      <c r="N404" s="110">
        <f>IF(M404="+",'05_Bayes_Arbol'!$B$16,'05_Bayes_Arbol'!$B$17)</f>
        <v/>
      </c>
      <c r="O404" s="109">
        <f>SUMPRODUCT(T404:AD404,'01_Supuestos'!$C$34:$M$34)</f>
        <v/>
      </c>
      <c r="P404" s="109">
        <f>N404*O404 + (1-N404)*$B$9</f>
        <v/>
      </c>
      <c r="Q404" s="109">
        <f>--(P404&gt;0)</f>
        <v/>
      </c>
      <c r="R404" s="109">
        <f>IF(L404=1,O404,$B$9)</f>
        <v/>
      </c>
      <c r="S404" s="109">
        <f>-$B$8 + IF(Q404=1, IF(L404=1,O404,$B$9), 0)</f>
        <v/>
      </c>
      <c r="T404" s="109">
        <f>((('01_Supuestos'!C31*$I404)*'01_Supuestos'!$F$11*($H404-'01_Supuestos'!$F$9))-((('01_Supuestos'!C31*$I404)*'01_Supuestos'!$F$11*($H404-'01_Supuestos'!$F$9))*'01_Supuestos'!$F$12)-(('01_Supuestos'!C31*$I404)*'01_Supuestos'!$F$11*$K404)-(IF(('01_Supuestos'!C31*$I404)&gt;0,'01_Supuestos'!$F$15,0)))-((('01_Supuestos'!C31*$I404)*'01_Supuestos'!$F$11*($H404-'01_Supuestos'!$F$9))*'01_Supuestos'!$F$18)-($J404*'01_Supuestos'!C32)-(IF('01_Supuestos'!C30=MAX('01_Supuestos'!$C$30:$M$30),'01_Supuestos'!$F$19,0))-(MAX(0,(((('01_Supuestos'!C31*$I404)*'01_Supuestos'!$F$11*($H404-'01_Supuestos'!$F$9))-((('01_Supuestos'!C31*$I404)*'01_Supuestos'!$F$11*($H404-'01_Supuestos'!$F$9))*'01_Supuestos'!$F$12)-(('01_Supuestos'!C31*$I404)*'01_Supuestos'!$F$11*$K404)-(IF(('01_Supuestos'!C31*$I404)&gt;0,'01_Supuestos'!$F$15,0)))-($J404*'01_Supuestos'!C33)))*'01_Supuestos'!$F$16)</f>
        <v/>
      </c>
      <c r="U404" s="109">
        <f>((('01_Supuestos'!D31*$I404)*'01_Supuestos'!$F$11*($H404-'01_Supuestos'!$F$9))-((('01_Supuestos'!D31*$I404)*'01_Supuestos'!$F$11*($H404-'01_Supuestos'!$F$9))*'01_Supuestos'!$F$12)-(('01_Supuestos'!D31*$I404)*'01_Supuestos'!$F$11*$K404)-(IF(('01_Supuestos'!D31*$I404)&gt;0,'01_Supuestos'!$F$15,0)))-((('01_Supuestos'!D31*$I404)*'01_Supuestos'!$F$11*($H404-'01_Supuestos'!$F$9))*'01_Supuestos'!$F$18)-($J404*'01_Supuestos'!D32)-(IF('01_Supuestos'!D30=MAX('01_Supuestos'!$C$30:$M$30),'01_Supuestos'!$F$19,0))-(MAX(0,(((('01_Supuestos'!D31*$I404)*'01_Supuestos'!$F$11*($H404-'01_Supuestos'!$F$9))-((('01_Supuestos'!D31*$I404)*'01_Supuestos'!$F$11*($H404-'01_Supuestos'!$F$9))*'01_Supuestos'!$F$12)-(('01_Supuestos'!D31*$I404)*'01_Supuestos'!$F$11*$K404)-(IF(('01_Supuestos'!D31*$I404)&gt;0,'01_Supuestos'!$F$15,0)))-($J404*'01_Supuestos'!D33)))*'01_Supuestos'!$F$16)</f>
        <v/>
      </c>
      <c r="V404" s="109">
        <f>((('01_Supuestos'!E31*$I404)*'01_Supuestos'!$F$11*($H404-'01_Supuestos'!$F$9))-((('01_Supuestos'!E31*$I404)*'01_Supuestos'!$F$11*($H404-'01_Supuestos'!$F$9))*'01_Supuestos'!$F$12)-(('01_Supuestos'!E31*$I404)*'01_Supuestos'!$F$11*$K404)-(IF(('01_Supuestos'!E31*$I404)&gt;0,'01_Supuestos'!$F$15,0)))-((('01_Supuestos'!E31*$I404)*'01_Supuestos'!$F$11*($H404-'01_Supuestos'!$F$9))*'01_Supuestos'!$F$18)-($J404*'01_Supuestos'!E32)-(IF('01_Supuestos'!E30=MAX('01_Supuestos'!$C$30:$M$30),'01_Supuestos'!$F$19,0))-(MAX(0,(((('01_Supuestos'!E31*$I404)*'01_Supuestos'!$F$11*($H404-'01_Supuestos'!$F$9))-((('01_Supuestos'!E31*$I404)*'01_Supuestos'!$F$11*($H404-'01_Supuestos'!$F$9))*'01_Supuestos'!$F$12)-(('01_Supuestos'!E31*$I404)*'01_Supuestos'!$F$11*$K404)-(IF(('01_Supuestos'!E31*$I404)&gt;0,'01_Supuestos'!$F$15,0)))-($J404*'01_Supuestos'!E33)))*'01_Supuestos'!$F$16)</f>
        <v/>
      </c>
      <c r="W404" s="109">
        <f>((('01_Supuestos'!F31*$I404)*'01_Supuestos'!$F$11*($H404-'01_Supuestos'!$F$9))-((('01_Supuestos'!F31*$I404)*'01_Supuestos'!$F$11*($H404-'01_Supuestos'!$F$9))*'01_Supuestos'!$F$12)-(('01_Supuestos'!F31*$I404)*'01_Supuestos'!$F$11*$K404)-(IF(('01_Supuestos'!F31*$I404)&gt;0,'01_Supuestos'!$F$15,0)))-((('01_Supuestos'!F31*$I404)*'01_Supuestos'!$F$11*($H404-'01_Supuestos'!$F$9))*'01_Supuestos'!$F$18)-($J404*'01_Supuestos'!F32)-(IF('01_Supuestos'!F30=MAX('01_Supuestos'!$C$30:$M$30),'01_Supuestos'!$F$19,0))-(MAX(0,(((('01_Supuestos'!F31*$I404)*'01_Supuestos'!$F$11*($H404-'01_Supuestos'!$F$9))-((('01_Supuestos'!F31*$I404)*'01_Supuestos'!$F$11*($H404-'01_Supuestos'!$F$9))*'01_Supuestos'!$F$12)-(('01_Supuestos'!F31*$I404)*'01_Supuestos'!$F$11*$K404)-(IF(('01_Supuestos'!F31*$I404)&gt;0,'01_Supuestos'!$F$15,0)))-($J404*'01_Supuestos'!F33)))*'01_Supuestos'!$F$16)</f>
        <v/>
      </c>
      <c r="X404" s="109">
        <f>((('01_Supuestos'!G31*$I404)*'01_Supuestos'!$F$11*($H404-'01_Supuestos'!$F$9))-((('01_Supuestos'!G31*$I404)*'01_Supuestos'!$F$11*($H404-'01_Supuestos'!$F$9))*'01_Supuestos'!$F$12)-(('01_Supuestos'!G31*$I404)*'01_Supuestos'!$F$11*$K404)-(IF(('01_Supuestos'!G31*$I404)&gt;0,'01_Supuestos'!$F$15,0)))-((('01_Supuestos'!G31*$I404)*'01_Supuestos'!$F$11*($H404-'01_Supuestos'!$F$9))*'01_Supuestos'!$F$18)-($J404*'01_Supuestos'!G32)-(IF('01_Supuestos'!G30=MAX('01_Supuestos'!$C$30:$M$30),'01_Supuestos'!$F$19,0))-(MAX(0,(((('01_Supuestos'!G31*$I404)*'01_Supuestos'!$F$11*($H404-'01_Supuestos'!$F$9))-((('01_Supuestos'!G31*$I404)*'01_Supuestos'!$F$11*($H404-'01_Supuestos'!$F$9))*'01_Supuestos'!$F$12)-(('01_Supuestos'!G31*$I404)*'01_Supuestos'!$F$11*$K404)-(IF(('01_Supuestos'!G31*$I404)&gt;0,'01_Supuestos'!$F$15,0)))-($J404*'01_Supuestos'!G33)))*'01_Supuestos'!$F$16)</f>
        <v/>
      </c>
      <c r="Y404" s="109">
        <f>((('01_Supuestos'!H31*$I404)*'01_Supuestos'!$F$11*($H404-'01_Supuestos'!$F$9))-((('01_Supuestos'!H31*$I404)*'01_Supuestos'!$F$11*($H404-'01_Supuestos'!$F$9))*'01_Supuestos'!$F$12)-(('01_Supuestos'!H31*$I404)*'01_Supuestos'!$F$11*$K404)-(IF(('01_Supuestos'!H31*$I404)&gt;0,'01_Supuestos'!$F$15,0)))-((('01_Supuestos'!H31*$I404)*'01_Supuestos'!$F$11*($H404-'01_Supuestos'!$F$9))*'01_Supuestos'!$F$18)-($J404*'01_Supuestos'!H32)-(IF('01_Supuestos'!H30=MAX('01_Supuestos'!$C$30:$M$30),'01_Supuestos'!$F$19,0))-(MAX(0,(((('01_Supuestos'!H31*$I404)*'01_Supuestos'!$F$11*($H404-'01_Supuestos'!$F$9))-((('01_Supuestos'!H31*$I404)*'01_Supuestos'!$F$11*($H404-'01_Supuestos'!$F$9))*'01_Supuestos'!$F$12)-(('01_Supuestos'!H31*$I404)*'01_Supuestos'!$F$11*$K404)-(IF(('01_Supuestos'!H31*$I404)&gt;0,'01_Supuestos'!$F$15,0)))-($J404*'01_Supuestos'!H33)))*'01_Supuestos'!$F$16)</f>
        <v/>
      </c>
      <c r="Z404" s="109">
        <f>((('01_Supuestos'!I31*$I404)*'01_Supuestos'!$F$11*($H404-'01_Supuestos'!$F$9))-((('01_Supuestos'!I31*$I404)*'01_Supuestos'!$F$11*($H404-'01_Supuestos'!$F$9))*'01_Supuestos'!$F$12)-(('01_Supuestos'!I31*$I404)*'01_Supuestos'!$F$11*$K404)-(IF(('01_Supuestos'!I31*$I404)&gt;0,'01_Supuestos'!$F$15,0)))-((('01_Supuestos'!I31*$I404)*'01_Supuestos'!$F$11*($H404-'01_Supuestos'!$F$9))*'01_Supuestos'!$F$18)-($J404*'01_Supuestos'!I32)-(IF('01_Supuestos'!I30=MAX('01_Supuestos'!$C$30:$M$30),'01_Supuestos'!$F$19,0))-(MAX(0,(((('01_Supuestos'!I31*$I404)*'01_Supuestos'!$F$11*($H404-'01_Supuestos'!$F$9))-((('01_Supuestos'!I31*$I404)*'01_Supuestos'!$F$11*($H404-'01_Supuestos'!$F$9))*'01_Supuestos'!$F$12)-(('01_Supuestos'!I31*$I404)*'01_Supuestos'!$F$11*$K404)-(IF(('01_Supuestos'!I31*$I404)&gt;0,'01_Supuestos'!$F$15,0)))-($J404*'01_Supuestos'!I33)))*'01_Supuestos'!$F$16)</f>
        <v/>
      </c>
      <c r="AA404" s="109">
        <f>((('01_Supuestos'!J31*$I404)*'01_Supuestos'!$F$11*($H404-'01_Supuestos'!$F$9))-((('01_Supuestos'!J31*$I404)*'01_Supuestos'!$F$11*($H404-'01_Supuestos'!$F$9))*'01_Supuestos'!$F$12)-(('01_Supuestos'!J31*$I404)*'01_Supuestos'!$F$11*$K404)-(IF(('01_Supuestos'!J31*$I404)&gt;0,'01_Supuestos'!$F$15,0)))-((('01_Supuestos'!J31*$I404)*'01_Supuestos'!$F$11*($H404-'01_Supuestos'!$F$9))*'01_Supuestos'!$F$18)-($J404*'01_Supuestos'!J32)-(IF('01_Supuestos'!J30=MAX('01_Supuestos'!$C$30:$M$30),'01_Supuestos'!$F$19,0))-(MAX(0,(((('01_Supuestos'!J31*$I404)*'01_Supuestos'!$F$11*($H404-'01_Supuestos'!$F$9))-((('01_Supuestos'!J31*$I404)*'01_Supuestos'!$F$11*($H404-'01_Supuestos'!$F$9))*'01_Supuestos'!$F$12)-(('01_Supuestos'!J31*$I404)*'01_Supuestos'!$F$11*$K404)-(IF(('01_Supuestos'!J31*$I404)&gt;0,'01_Supuestos'!$F$15,0)))-($J404*'01_Supuestos'!J33)))*'01_Supuestos'!$F$16)</f>
        <v/>
      </c>
      <c r="AB404" s="109">
        <f>((('01_Supuestos'!K31*$I404)*'01_Supuestos'!$F$11*($H404-'01_Supuestos'!$F$9))-((('01_Supuestos'!K31*$I404)*'01_Supuestos'!$F$11*($H404-'01_Supuestos'!$F$9))*'01_Supuestos'!$F$12)-(('01_Supuestos'!K31*$I404)*'01_Supuestos'!$F$11*$K404)-(IF(('01_Supuestos'!K31*$I404)&gt;0,'01_Supuestos'!$F$15,0)))-((('01_Supuestos'!K31*$I404)*'01_Supuestos'!$F$11*($H404-'01_Supuestos'!$F$9))*'01_Supuestos'!$F$18)-($J404*'01_Supuestos'!K32)-(IF('01_Supuestos'!K30=MAX('01_Supuestos'!$C$30:$M$30),'01_Supuestos'!$F$19,0))-(MAX(0,(((('01_Supuestos'!K31*$I404)*'01_Supuestos'!$F$11*($H404-'01_Supuestos'!$F$9))-((('01_Supuestos'!K31*$I404)*'01_Supuestos'!$F$11*($H404-'01_Supuestos'!$F$9))*'01_Supuestos'!$F$12)-(('01_Supuestos'!K31*$I404)*'01_Supuestos'!$F$11*$K404)-(IF(('01_Supuestos'!K31*$I404)&gt;0,'01_Supuestos'!$F$15,0)))-($J404*'01_Supuestos'!K33)))*'01_Supuestos'!$F$16)</f>
        <v/>
      </c>
      <c r="AC404" s="109">
        <f>((('01_Supuestos'!L31*$I404)*'01_Supuestos'!$F$11*($H404-'01_Supuestos'!$F$9))-((('01_Supuestos'!L31*$I404)*'01_Supuestos'!$F$11*($H404-'01_Supuestos'!$F$9))*'01_Supuestos'!$F$12)-(('01_Supuestos'!L31*$I404)*'01_Supuestos'!$F$11*$K404)-(IF(('01_Supuestos'!L31*$I404)&gt;0,'01_Supuestos'!$F$15,0)))-((('01_Supuestos'!L31*$I404)*'01_Supuestos'!$F$11*($H404-'01_Supuestos'!$F$9))*'01_Supuestos'!$F$18)-($J404*'01_Supuestos'!L32)-(IF('01_Supuestos'!L30=MAX('01_Supuestos'!$C$30:$M$30),'01_Supuestos'!$F$19,0))-(MAX(0,(((('01_Supuestos'!L31*$I404)*'01_Supuestos'!$F$11*($H404-'01_Supuestos'!$F$9))-((('01_Supuestos'!L31*$I404)*'01_Supuestos'!$F$11*($H404-'01_Supuestos'!$F$9))*'01_Supuestos'!$F$12)-(('01_Supuestos'!L31*$I404)*'01_Supuestos'!$F$11*$K404)-(IF(('01_Supuestos'!L31*$I404)&gt;0,'01_Supuestos'!$F$15,0)))-($J404*'01_Supuestos'!L33)))*'01_Supuestos'!$F$16)</f>
        <v/>
      </c>
      <c r="AD404" s="109">
        <f>((('01_Supuestos'!M31*$I404)*'01_Supuestos'!$F$11*($H404-'01_Supuestos'!$F$9))-((('01_Supuestos'!M31*$I404)*'01_Supuestos'!$F$11*($H404-'01_Supuestos'!$F$9))*'01_Supuestos'!$F$12)-(('01_Supuestos'!M31*$I404)*'01_Supuestos'!$F$11*$K404)-(IF(('01_Supuestos'!M31*$I404)&gt;0,'01_Supuestos'!$F$15,0)))-((('01_Supuestos'!M31*$I404)*'01_Supuestos'!$F$11*($H404-'01_Supuestos'!$F$9))*'01_Supuestos'!$F$18)-($J404*'01_Supuestos'!M32)-(IF('01_Supuestos'!M30=MAX('01_Supuestos'!$C$30:$M$30),'01_Supuestos'!$F$19,0))-(MAX(0,(((('01_Supuestos'!M31*$I404)*'01_Supuestos'!$F$11*($H404-'01_Supuestos'!$F$9))-((('01_Supuestos'!M31*$I404)*'01_Supuestos'!$F$11*($H404-'01_Supuestos'!$F$9))*'01_Supuestos'!$F$12)-(('01_Supuestos'!M31*$I404)*'01_Supuestos'!$F$11*$K404)-(IF(('01_Supuestos'!M31*$I404)&gt;0,'01_Supuestos'!$F$15,0)))-($J404*'01_Supuestos'!M33)))*'01_Supuestos'!$F$16)</f>
        <v/>
      </c>
      <c r="AE404" s="109">
        <f>0</f>
        <v/>
      </c>
      <c r="AF404" s="109">
        <f>IF(S404&gt;R404,"Appraisal+Decision",IF(S404&lt;R404,"Develop Now","Indiferente"))</f>
        <v/>
      </c>
    </row>
    <row r="405">
      <c r="A405" t="n">
        <v>375</v>
      </c>
      <c r="B405" s="53">
        <f>RAND()</f>
        <v/>
      </c>
      <c r="C405" s="53">
        <f>RAND()</f>
        <v/>
      </c>
      <c r="D405" s="53">
        <f>RAND()</f>
        <v/>
      </c>
      <c r="E405" s="53">
        <f>RAND()</f>
        <v/>
      </c>
      <c r="F405" s="53">
        <f>RAND()</f>
        <v/>
      </c>
      <c r="G405" s="53">
        <f>RAND()</f>
        <v/>
      </c>
      <c r="H405" s="109">
        <f>IF(B405&lt;($B$11-$B$10)/($B$12-$B$10), $B$10+SQRT(B405*($B$11-$B$10)*($B$12-$B$10)), $B$12-SQRT((1-B405)*($B$12-$B$11)*($B$12-$B$10)))</f>
        <v/>
      </c>
      <c r="I405" s="53">
        <f>MAX(0.1,NORMINV(C405,$B$13,$B$14))</f>
        <v/>
      </c>
      <c r="J405" s="109">
        <f>'01_Supuestos'!$F$13*MAX(0.65,NORMINV(D405,1,$B$15))</f>
        <v/>
      </c>
      <c r="K405" s="109">
        <f>'01_Supuestos'!$F$14*MAX(0.6,NORMINV(E405,1,$B$16))</f>
        <v/>
      </c>
      <c r="L405" s="109">
        <f>--(F405&lt;=$B$5)</f>
        <v/>
      </c>
      <c r="M405" s="109">
        <f>IF(L405=1, IF(G405&lt;=$B$6, "+", "-"), IF(G405&lt;=(1-$B$7), "+", "-"))</f>
        <v/>
      </c>
      <c r="N405" s="110">
        <f>IF(M405="+",'05_Bayes_Arbol'!$B$16,'05_Bayes_Arbol'!$B$17)</f>
        <v/>
      </c>
      <c r="O405" s="109">
        <f>SUMPRODUCT(T405:AD405,'01_Supuestos'!$C$34:$M$34)</f>
        <v/>
      </c>
      <c r="P405" s="109">
        <f>N405*O405 + (1-N405)*$B$9</f>
        <v/>
      </c>
      <c r="Q405" s="109">
        <f>--(P405&gt;0)</f>
        <v/>
      </c>
      <c r="R405" s="109">
        <f>IF(L405=1,O405,$B$9)</f>
        <v/>
      </c>
      <c r="S405" s="109">
        <f>-$B$8 + IF(Q405=1, IF(L405=1,O405,$B$9), 0)</f>
        <v/>
      </c>
      <c r="T405" s="109">
        <f>((('01_Supuestos'!C31*$I405)*'01_Supuestos'!$F$11*($H405-'01_Supuestos'!$F$9))-((('01_Supuestos'!C31*$I405)*'01_Supuestos'!$F$11*($H405-'01_Supuestos'!$F$9))*'01_Supuestos'!$F$12)-(('01_Supuestos'!C31*$I405)*'01_Supuestos'!$F$11*$K405)-(IF(('01_Supuestos'!C31*$I405)&gt;0,'01_Supuestos'!$F$15,0)))-((('01_Supuestos'!C31*$I405)*'01_Supuestos'!$F$11*($H405-'01_Supuestos'!$F$9))*'01_Supuestos'!$F$18)-($J405*'01_Supuestos'!C32)-(IF('01_Supuestos'!C30=MAX('01_Supuestos'!$C$30:$M$30),'01_Supuestos'!$F$19,0))-(MAX(0,(((('01_Supuestos'!C31*$I405)*'01_Supuestos'!$F$11*($H405-'01_Supuestos'!$F$9))-((('01_Supuestos'!C31*$I405)*'01_Supuestos'!$F$11*($H405-'01_Supuestos'!$F$9))*'01_Supuestos'!$F$12)-(('01_Supuestos'!C31*$I405)*'01_Supuestos'!$F$11*$K405)-(IF(('01_Supuestos'!C31*$I405)&gt;0,'01_Supuestos'!$F$15,0)))-($J405*'01_Supuestos'!C33)))*'01_Supuestos'!$F$16)</f>
        <v/>
      </c>
      <c r="U405" s="109">
        <f>((('01_Supuestos'!D31*$I405)*'01_Supuestos'!$F$11*($H405-'01_Supuestos'!$F$9))-((('01_Supuestos'!D31*$I405)*'01_Supuestos'!$F$11*($H405-'01_Supuestos'!$F$9))*'01_Supuestos'!$F$12)-(('01_Supuestos'!D31*$I405)*'01_Supuestos'!$F$11*$K405)-(IF(('01_Supuestos'!D31*$I405)&gt;0,'01_Supuestos'!$F$15,0)))-((('01_Supuestos'!D31*$I405)*'01_Supuestos'!$F$11*($H405-'01_Supuestos'!$F$9))*'01_Supuestos'!$F$18)-($J405*'01_Supuestos'!D32)-(IF('01_Supuestos'!D30=MAX('01_Supuestos'!$C$30:$M$30),'01_Supuestos'!$F$19,0))-(MAX(0,(((('01_Supuestos'!D31*$I405)*'01_Supuestos'!$F$11*($H405-'01_Supuestos'!$F$9))-((('01_Supuestos'!D31*$I405)*'01_Supuestos'!$F$11*($H405-'01_Supuestos'!$F$9))*'01_Supuestos'!$F$12)-(('01_Supuestos'!D31*$I405)*'01_Supuestos'!$F$11*$K405)-(IF(('01_Supuestos'!D31*$I405)&gt;0,'01_Supuestos'!$F$15,0)))-($J405*'01_Supuestos'!D33)))*'01_Supuestos'!$F$16)</f>
        <v/>
      </c>
      <c r="V405" s="109">
        <f>((('01_Supuestos'!E31*$I405)*'01_Supuestos'!$F$11*($H405-'01_Supuestos'!$F$9))-((('01_Supuestos'!E31*$I405)*'01_Supuestos'!$F$11*($H405-'01_Supuestos'!$F$9))*'01_Supuestos'!$F$12)-(('01_Supuestos'!E31*$I405)*'01_Supuestos'!$F$11*$K405)-(IF(('01_Supuestos'!E31*$I405)&gt;0,'01_Supuestos'!$F$15,0)))-((('01_Supuestos'!E31*$I405)*'01_Supuestos'!$F$11*($H405-'01_Supuestos'!$F$9))*'01_Supuestos'!$F$18)-($J405*'01_Supuestos'!E32)-(IF('01_Supuestos'!E30=MAX('01_Supuestos'!$C$30:$M$30),'01_Supuestos'!$F$19,0))-(MAX(0,(((('01_Supuestos'!E31*$I405)*'01_Supuestos'!$F$11*($H405-'01_Supuestos'!$F$9))-((('01_Supuestos'!E31*$I405)*'01_Supuestos'!$F$11*($H405-'01_Supuestos'!$F$9))*'01_Supuestos'!$F$12)-(('01_Supuestos'!E31*$I405)*'01_Supuestos'!$F$11*$K405)-(IF(('01_Supuestos'!E31*$I405)&gt;0,'01_Supuestos'!$F$15,0)))-($J405*'01_Supuestos'!E33)))*'01_Supuestos'!$F$16)</f>
        <v/>
      </c>
      <c r="W405" s="109">
        <f>((('01_Supuestos'!F31*$I405)*'01_Supuestos'!$F$11*($H405-'01_Supuestos'!$F$9))-((('01_Supuestos'!F31*$I405)*'01_Supuestos'!$F$11*($H405-'01_Supuestos'!$F$9))*'01_Supuestos'!$F$12)-(('01_Supuestos'!F31*$I405)*'01_Supuestos'!$F$11*$K405)-(IF(('01_Supuestos'!F31*$I405)&gt;0,'01_Supuestos'!$F$15,0)))-((('01_Supuestos'!F31*$I405)*'01_Supuestos'!$F$11*($H405-'01_Supuestos'!$F$9))*'01_Supuestos'!$F$18)-($J405*'01_Supuestos'!F32)-(IF('01_Supuestos'!F30=MAX('01_Supuestos'!$C$30:$M$30),'01_Supuestos'!$F$19,0))-(MAX(0,(((('01_Supuestos'!F31*$I405)*'01_Supuestos'!$F$11*($H405-'01_Supuestos'!$F$9))-((('01_Supuestos'!F31*$I405)*'01_Supuestos'!$F$11*($H405-'01_Supuestos'!$F$9))*'01_Supuestos'!$F$12)-(('01_Supuestos'!F31*$I405)*'01_Supuestos'!$F$11*$K405)-(IF(('01_Supuestos'!F31*$I405)&gt;0,'01_Supuestos'!$F$15,0)))-($J405*'01_Supuestos'!F33)))*'01_Supuestos'!$F$16)</f>
        <v/>
      </c>
      <c r="X405" s="109">
        <f>((('01_Supuestos'!G31*$I405)*'01_Supuestos'!$F$11*($H405-'01_Supuestos'!$F$9))-((('01_Supuestos'!G31*$I405)*'01_Supuestos'!$F$11*($H405-'01_Supuestos'!$F$9))*'01_Supuestos'!$F$12)-(('01_Supuestos'!G31*$I405)*'01_Supuestos'!$F$11*$K405)-(IF(('01_Supuestos'!G31*$I405)&gt;0,'01_Supuestos'!$F$15,0)))-((('01_Supuestos'!G31*$I405)*'01_Supuestos'!$F$11*($H405-'01_Supuestos'!$F$9))*'01_Supuestos'!$F$18)-($J405*'01_Supuestos'!G32)-(IF('01_Supuestos'!G30=MAX('01_Supuestos'!$C$30:$M$30),'01_Supuestos'!$F$19,0))-(MAX(0,(((('01_Supuestos'!G31*$I405)*'01_Supuestos'!$F$11*($H405-'01_Supuestos'!$F$9))-((('01_Supuestos'!G31*$I405)*'01_Supuestos'!$F$11*($H405-'01_Supuestos'!$F$9))*'01_Supuestos'!$F$12)-(('01_Supuestos'!G31*$I405)*'01_Supuestos'!$F$11*$K405)-(IF(('01_Supuestos'!G31*$I405)&gt;0,'01_Supuestos'!$F$15,0)))-($J405*'01_Supuestos'!G33)))*'01_Supuestos'!$F$16)</f>
        <v/>
      </c>
      <c r="Y405" s="109">
        <f>((('01_Supuestos'!H31*$I405)*'01_Supuestos'!$F$11*($H405-'01_Supuestos'!$F$9))-((('01_Supuestos'!H31*$I405)*'01_Supuestos'!$F$11*($H405-'01_Supuestos'!$F$9))*'01_Supuestos'!$F$12)-(('01_Supuestos'!H31*$I405)*'01_Supuestos'!$F$11*$K405)-(IF(('01_Supuestos'!H31*$I405)&gt;0,'01_Supuestos'!$F$15,0)))-((('01_Supuestos'!H31*$I405)*'01_Supuestos'!$F$11*($H405-'01_Supuestos'!$F$9))*'01_Supuestos'!$F$18)-($J405*'01_Supuestos'!H32)-(IF('01_Supuestos'!H30=MAX('01_Supuestos'!$C$30:$M$30),'01_Supuestos'!$F$19,0))-(MAX(0,(((('01_Supuestos'!H31*$I405)*'01_Supuestos'!$F$11*($H405-'01_Supuestos'!$F$9))-((('01_Supuestos'!H31*$I405)*'01_Supuestos'!$F$11*($H405-'01_Supuestos'!$F$9))*'01_Supuestos'!$F$12)-(('01_Supuestos'!H31*$I405)*'01_Supuestos'!$F$11*$K405)-(IF(('01_Supuestos'!H31*$I405)&gt;0,'01_Supuestos'!$F$15,0)))-($J405*'01_Supuestos'!H33)))*'01_Supuestos'!$F$16)</f>
        <v/>
      </c>
      <c r="Z405" s="109">
        <f>((('01_Supuestos'!I31*$I405)*'01_Supuestos'!$F$11*($H405-'01_Supuestos'!$F$9))-((('01_Supuestos'!I31*$I405)*'01_Supuestos'!$F$11*($H405-'01_Supuestos'!$F$9))*'01_Supuestos'!$F$12)-(('01_Supuestos'!I31*$I405)*'01_Supuestos'!$F$11*$K405)-(IF(('01_Supuestos'!I31*$I405)&gt;0,'01_Supuestos'!$F$15,0)))-((('01_Supuestos'!I31*$I405)*'01_Supuestos'!$F$11*($H405-'01_Supuestos'!$F$9))*'01_Supuestos'!$F$18)-($J405*'01_Supuestos'!I32)-(IF('01_Supuestos'!I30=MAX('01_Supuestos'!$C$30:$M$30),'01_Supuestos'!$F$19,0))-(MAX(0,(((('01_Supuestos'!I31*$I405)*'01_Supuestos'!$F$11*($H405-'01_Supuestos'!$F$9))-((('01_Supuestos'!I31*$I405)*'01_Supuestos'!$F$11*($H405-'01_Supuestos'!$F$9))*'01_Supuestos'!$F$12)-(('01_Supuestos'!I31*$I405)*'01_Supuestos'!$F$11*$K405)-(IF(('01_Supuestos'!I31*$I405)&gt;0,'01_Supuestos'!$F$15,0)))-($J405*'01_Supuestos'!I33)))*'01_Supuestos'!$F$16)</f>
        <v/>
      </c>
      <c r="AA405" s="109">
        <f>((('01_Supuestos'!J31*$I405)*'01_Supuestos'!$F$11*($H405-'01_Supuestos'!$F$9))-((('01_Supuestos'!J31*$I405)*'01_Supuestos'!$F$11*($H405-'01_Supuestos'!$F$9))*'01_Supuestos'!$F$12)-(('01_Supuestos'!J31*$I405)*'01_Supuestos'!$F$11*$K405)-(IF(('01_Supuestos'!J31*$I405)&gt;0,'01_Supuestos'!$F$15,0)))-((('01_Supuestos'!J31*$I405)*'01_Supuestos'!$F$11*($H405-'01_Supuestos'!$F$9))*'01_Supuestos'!$F$18)-($J405*'01_Supuestos'!J32)-(IF('01_Supuestos'!J30=MAX('01_Supuestos'!$C$30:$M$30),'01_Supuestos'!$F$19,0))-(MAX(0,(((('01_Supuestos'!J31*$I405)*'01_Supuestos'!$F$11*($H405-'01_Supuestos'!$F$9))-((('01_Supuestos'!J31*$I405)*'01_Supuestos'!$F$11*($H405-'01_Supuestos'!$F$9))*'01_Supuestos'!$F$12)-(('01_Supuestos'!J31*$I405)*'01_Supuestos'!$F$11*$K405)-(IF(('01_Supuestos'!J31*$I405)&gt;0,'01_Supuestos'!$F$15,0)))-($J405*'01_Supuestos'!J33)))*'01_Supuestos'!$F$16)</f>
        <v/>
      </c>
      <c r="AB405" s="109">
        <f>((('01_Supuestos'!K31*$I405)*'01_Supuestos'!$F$11*($H405-'01_Supuestos'!$F$9))-((('01_Supuestos'!K31*$I405)*'01_Supuestos'!$F$11*($H405-'01_Supuestos'!$F$9))*'01_Supuestos'!$F$12)-(('01_Supuestos'!K31*$I405)*'01_Supuestos'!$F$11*$K405)-(IF(('01_Supuestos'!K31*$I405)&gt;0,'01_Supuestos'!$F$15,0)))-((('01_Supuestos'!K31*$I405)*'01_Supuestos'!$F$11*($H405-'01_Supuestos'!$F$9))*'01_Supuestos'!$F$18)-($J405*'01_Supuestos'!K32)-(IF('01_Supuestos'!K30=MAX('01_Supuestos'!$C$30:$M$30),'01_Supuestos'!$F$19,0))-(MAX(0,(((('01_Supuestos'!K31*$I405)*'01_Supuestos'!$F$11*($H405-'01_Supuestos'!$F$9))-((('01_Supuestos'!K31*$I405)*'01_Supuestos'!$F$11*($H405-'01_Supuestos'!$F$9))*'01_Supuestos'!$F$12)-(('01_Supuestos'!K31*$I405)*'01_Supuestos'!$F$11*$K405)-(IF(('01_Supuestos'!K31*$I405)&gt;0,'01_Supuestos'!$F$15,0)))-($J405*'01_Supuestos'!K33)))*'01_Supuestos'!$F$16)</f>
        <v/>
      </c>
      <c r="AC405" s="109">
        <f>((('01_Supuestos'!L31*$I405)*'01_Supuestos'!$F$11*($H405-'01_Supuestos'!$F$9))-((('01_Supuestos'!L31*$I405)*'01_Supuestos'!$F$11*($H405-'01_Supuestos'!$F$9))*'01_Supuestos'!$F$12)-(('01_Supuestos'!L31*$I405)*'01_Supuestos'!$F$11*$K405)-(IF(('01_Supuestos'!L31*$I405)&gt;0,'01_Supuestos'!$F$15,0)))-((('01_Supuestos'!L31*$I405)*'01_Supuestos'!$F$11*($H405-'01_Supuestos'!$F$9))*'01_Supuestos'!$F$18)-($J405*'01_Supuestos'!L32)-(IF('01_Supuestos'!L30=MAX('01_Supuestos'!$C$30:$M$30),'01_Supuestos'!$F$19,0))-(MAX(0,(((('01_Supuestos'!L31*$I405)*'01_Supuestos'!$F$11*($H405-'01_Supuestos'!$F$9))-((('01_Supuestos'!L31*$I405)*'01_Supuestos'!$F$11*($H405-'01_Supuestos'!$F$9))*'01_Supuestos'!$F$12)-(('01_Supuestos'!L31*$I405)*'01_Supuestos'!$F$11*$K405)-(IF(('01_Supuestos'!L31*$I405)&gt;0,'01_Supuestos'!$F$15,0)))-($J405*'01_Supuestos'!L33)))*'01_Supuestos'!$F$16)</f>
        <v/>
      </c>
      <c r="AD405" s="109">
        <f>((('01_Supuestos'!M31*$I405)*'01_Supuestos'!$F$11*($H405-'01_Supuestos'!$F$9))-((('01_Supuestos'!M31*$I405)*'01_Supuestos'!$F$11*($H405-'01_Supuestos'!$F$9))*'01_Supuestos'!$F$12)-(('01_Supuestos'!M31*$I405)*'01_Supuestos'!$F$11*$K405)-(IF(('01_Supuestos'!M31*$I405)&gt;0,'01_Supuestos'!$F$15,0)))-((('01_Supuestos'!M31*$I405)*'01_Supuestos'!$F$11*($H405-'01_Supuestos'!$F$9))*'01_Supuestos'!$F$18)-($J405*'01_Supuestos'!M32)-(IF('01_Supuestos'!M30=MAX('01_Supuestos'!$C$30:$M$30),'01_Supuestos'!$F$19,0))-(MAX(0,(((('01_Supuestos'!M31*$I405)*'01_Supuestos'!$F$11*($H405-'01_Supuestos'!$F$9))-((('01_Supuestos'!M31*$I405)*'01_Supuestos'!$F$11*($H405-'01_Supuestos'!$F$9))*'01_Supuestos'!$F$12)-(('01_Supuestos'!M31*$I405)*'01_Supuestos'!$F$11*$K405)-(IF(('01_Supuestos'!M31*$I405)&gt;0,'01_Supuestos'!$F$15,0)))-($J405*'01_Supuestos'!M33)))*'01_Supuestos'!$F$16)</f>
        <v/>
      </c>
      <c r="AE405" s="109">
        <f>0</f>
        <v/>
      </c>
      <c r="AF405" s="109">
        <f>IF(S405&gt;R405,"Appraisal+Decision",IF(S405&lt;R405,"Develop Now","Indiferente"))</f>
        <v/>
      </c>
    </row>
    <row r="406">
      <c r="A406" t="n">
        <v>376</v>
      </c>
      <c r="B406" s="53">
        <f>RAND()</f>
        <v/>
      </c>
      <c r="C406" s="53">
        <f>RAND()</f>
        <v/>
      </c>
      <c r="D406" s="53">
        <f>RAND()</f>
        <v/>
      </c>
      <c r="E406" s="53">
        <f>RAND()</f>
        <v/>
      </c>
      <c r="F406" s="53">
        <f>RAND()</f>
        <v/>
      </c>
      <c r="G406" s="53">
        <f>RAND()</f>
        <v/>
      </c>
      <c r="H406" s="109">
        <f>IF(B406&lt;($B$11-$B$10)/($B$12-$B$10), $B$10+SQRT(B406*($B$11-$B$10)*($B$12-$B$10)), $B$12-SQRT((1-B406)*($B$12-$B$11)*($B$12-$B$10)))</f>
        <v/>
      </c>
      <c r="I406" s="53">
        <f>MAX(0.1,NORMINV(C406,$B$13,$B$14))</f>
        <v/>
      </c>
      <c r="J406" s="109">
        <f>'01_Supuestos'!$F$13*MAX(0.65,NORMINV(D406,1,$B$15))</f>
        <v/>
      </c>
      <c r="K406" s="109">
        <f>'01_Supuestos'!$F$14*MAX(0.6,NORMINV(E406,1,$B$16))</f>
        <v/>
      </c>
      <c r="L406" s="109">
        <f>--(F406&lt;=$B$5)</f>
        <v/>
      </c>
      <c r="M406" s="109">
        <f>IF(L406=1, IF(G406&lt;=$B$6, "+", "-"), IF(G406&lt;=(1-$B$7), "+", "-"))</f>
        <v/>
      </c>
      <c r="N406" s="110">
        <f>IF(M406="+",'05_Bayes_Arbol'!$B$16,'05_Bayes_Arbol'!$B$17)</f>
        <v/>
      </c>
      <c r="O406" s="109">
        <f>SUMPRODUCT(T406:AD406,'01_Supuestos'!$C$34:$M$34)</f>
        <v/>
      </c>
      <c r="P406" s="109">
        <f>N406*O406 + (1-N406)*$B$9</f>
        <v/>
      </c>
      <c r="Q406" s="109">
        <f>--(P406&gt;0)</f>
        <v/>
      </c>
      <c r="R406" s="109">
        <f>IF(L406=1,O406,$B$9)</f>
        <v/>
      </c>
      <c r="S406" s="109">
        <f>-$B$8 + IF(Q406=1, IF(L406=1,O406,$B$9), 0)</f>
        <v/>
      </c>
      <c r="T406" s="109">
        <f>((('01_Supuestos'!C31*$I406)*'01_Supuestos'!$F$11*($H406-'01_Supuestos'!$F$9))-((('01_Supuestos'!C31*$I406)*'01_Supuestos'!$F$11*($H406-'01_Supuestos'!$F$9))*'01_Supuestos'!$F$12)-(('01_Supuestos'!C31*$I406)*'01_Supuestos'!$F$11*$K406)-(IF(('01_Supuestos'!C31*$I406)&gt;0,'01_Supuestos'!$F$15,0)))-((('01_Supuestos'!C31*$I406)*'01_Supuestos'!$F$11*($H406-'01_Supuestos'!$F$9))*'01_Supuestos'!$F$18)-($J406*'01_Supuestos'!C32)-(IF('01_Supuestos'!C30=MAX('01_Supuestos'!$C$30:$M$30),'01_Supuestos'!$F$19,0))-(MAX(0,(((('01_Supuestos'!C31*$I406)*'01_Supuestos'!$F$11*($H406-'01_Supuestos'!$F$9))-((('01_Supuestos'!C31*$I406)*'01_Supuestos'!$F$11*($H406-'01_Supuestos'!$F$9))*'01_Supuestos'!$F$12)-(('01_Supuestos'!C31*$I406)*'01_Supuestos'!$F$11*$K406)-(IF(('01_Supuestos'!C31*$I406)&gt;0,'01_Supuestos'!$F$15,0)))-($J406*'01_Supuestos'!C33)))*'01_Supuestos'!$F$16)</f>
        <v/>
      </c>
      <c r="U406" s="109">
        <f>((('01_Supuestos'!D31*$I406)*'01_Supuestos'!$F$11*($H406-'01_Supuestos'!$F$9))-((('01_Supuestos'!D31*$I406)*'01_Supuestos'!$F$11*($H406-'01_Supuestos'!$F$9))*'01_Supuestos'!$F$12)-(('01_Supuestos'!D31*$I406)*'01_Supuestos'!$F$11*$K406)-(IF(('01_Supuestos'!D31*$I406)&gt;0,'01_Supuestos'!$F$15,0)))-((('01_Supuestos'!D31*$I406)*'01_Supuestos'!$F$11*($H406-'01_Supuestos'!$F$9))*'01_Supuestos'!$F$18)-($J406*'01_Supuestos'!D32)-(IF('01_Supuestos'!D30=MAX('01_Supuestos'!$C$30:$M$30),'01_Supuestos'!$F$19,0))-(MAX(0,(((('01_Supuestos'!D31*$I406)*'01_Supuestos'!$F$11*($H406-'01_Supuestos'!$F$9))-((('01_Supuestos'!D31*$I406)*'01_Supuestos'!$F$11*($H406-'01_Supuestos'!$F$9))*'01_Supuestos'!$F$12)-(('01_Supuestos'!D31*$I406)*'01_Supuestos'!$F$11*$K406)-(IF(('01_Supuestos'!D31*$I406)&gt;0,'01_Supuestos'!$F$15,0)))-($J406*'01_Supuestos'!D33)))*'01_Supuestos'!$F$16)</f>
        <v/>
      </c>
      <c r="V406" s="109">
        <f>((('01_Supuestos'!E31*$I406)*'01_Supuestos'!$F$11*($H406-'01_Supuestos'!$F$9))-((('01_Supuestos'!E31*$I406)*'01_Supuestos'!$F$11*($H406-'01_Supuestos'!$F$9))*'01_Supuestos'!$F$12)-(('01_Supuestos'!E31*$I406)*'01_Supuestos'!$F$11*$K406)-(IF(('01_Supuestos'!E31*$I406)&gt;0,'01_Supuestos'!$F$15,0)))-((('01_Supuestos'!E31*$I406)*'01_Supuestos'!$F$11*($H406-'01_Supuestos'!$F$9))*'01_Supuestos'!$F$18)-($J406*'01_Supuestos'!E32)-(IF('01_Supuestos'!E30=MAX('01_Supuestos'!$C$30:$M$30),'01_Supuestos'!$F$19,0))-(MAX(0,(((('01_Supuestos'!E31*$I406)*'01_Supuestos'!$F$11*($H406-'01_Supuestos'!$F$9))-((('01_Supuestos'!E31*$I406)*'01_Supuestos'!$F$11*($H406-'01_Supuestos'!$F$9))*'01_Supuestos'!$F$12)-(('01_Supuestos'!E31*$I406)*'01_Supuestos'!$F$11*$K406)-(IF(('01_Supuestos'!E31*$I406)&gt;0,'01_Supuestos'!$F$15,0)))-($J406*'01_Supuestos'!E33)))*'01_Supuestos'!$F$16)</f>
        <v/>
      </c>
      <c r="W406" s="109">
        <f>((('01_Supuestos'!F31*$I406)*'01_Supuestos'!$F$11*($H406-'01_Supuestos'!$F$9))-((('01_Supuestos'!F31*$I406)*'01_Supuestos'!$F$11*($H406-'01_Supuestos'!$F$9))*'01_Supuestos'!$F$12)-(('01_Supuestos'!F31*$I406)*'01_Supuestos'!$F$11*$K406)-(IF(('01_Supuestos'!F31*$I406)&gt;0,'01_Supuestos'!$F$15,0)))-((('01_Supuestos'!F31*$I406)*'01_Supuestos'!$F$11*($H406-'01_Supuestos'!$F$9))*'01_Supuestos'!$F$18)-($J406*'01_Supuestos'!F32)-(IF('01_Supuestos'!F30=MAX('01_Supuestos'!$C$30:$M$30),'01_Supuestos'!$F$19,0))-(MAX(0,(((('01_Supuestos'!F31*$I406)*'01_Supuestos'!$F$11*($H406-'01_Supuestos'!$F$9))-((('01_Supuestos'!F31*$I406)*'01_Supuestos'!$F$11*($H406-'01_Supuestos'!$F$9))*'01_Supuestos'!$F$12)-(('01_Supuestos'!F31*$I406)*'01_Supuestos'!$F$11*$K406)-(IF(('01_Supuestos'!F31*$I406)&gt;0,'01_Supuestos'!$F$15,0)))-($J406*'01_Supuestos'!F33)))*'01_Supuestos'!$F$16)</f>
        <v/>
      </c>
      <c r="X406" s="109">
        <f>((('01_Supuestos'!G31*$I406)*'01_Supuestos'!$F$11*($H406-'01_Supuestos'!$F$9))-((('01_Supuestos'!G31*$I406)*'01_Supuestos'!$F$11*($H406-'01_Supuestos'!$F$9))*'01_Supuestos'!$F$12)-(('01_Supuestos'!G31*$I406)*'01_Supuestos'!$F$11*$K406)-(IF(('01_Supuestos'!G31*$I406)&gt;0,'01_Supuestos'!$F$15,0)))-((('01_Supuestos'!G31*$I406)*'01_Supuestos'!$F$11*($H406-'01_Supuestos'!$F$9))*'01_Supuestos'!$F$18)-($J406*'01_Supuestos'!G32)-(IF('01_Supuestos'!G30=MAX('01_Supuestos'!$C$30:$M$30),'01_Supuestos'!$F$19,0))-(MAX(0,(((('01_Supuestos'!G31*$I406)*'01_Supuestos'!$F$11*($H406-'01_Supuestos'!$F$9))-((('01_Supuestos'!G31*$I406)*'01_Supuestos'!$F$11*($H406-'01_Supuestos'!$F$9))*'01_Supuestos'!$F$12)-(('01_Supuestos'!G31*$I406)*'01_Supuestos'!$F$11*$K406)-(IF(('01_Supuestos'!G31*$I406)&gt;0,'01_Supuestos'!$F$15,0)))-($J406*'01_Supuestos'!G33)))*'01_Supuestos'!$F$16)</f>
        <v/>
      </c>
      <c r="Y406" s="109">
        <f>((('01_Supuestos'!H31*$I406)*'01_Supuestos'!$F$11*($H406-'01_Supuestos'!$F$9))-((('01_Supuestos'!H31*$I406)*'01_Supuestos'!$F$11*($H406-'01_Supuestos'!$F$9))*'01_Supuestos'!$F$12)-(('01_Supuestos'!H31*$I406)*'01_Supuestos'!$F$11*$K406)-(IF(('01_Supuestos'!H31*$I406)&gt;0,'01_Supuestos'!$F$15,0)))-((('01_Supuestos'!H31*$I406)*'01_Supuestos'!$F$11*($H406-'01_Supuestos'!$F$9))*'01_Supuestos'!$F$18)-($J406*'01_Supuestos'!H32)-(IF('01_Supuestos'!H30=MAX('01_Supuestos'!$C$30:$M$30),'01_Supuestos'!$F$19,0))-(MAX(0,(((('01_Supuestos'!H31*$I406)*'01_Supuestos'!$F$11*($H406-'01_Supuestos'!$F$9))-((('01_Supuestos'!H31*$I406)*'01_Supuestos'!$F$11*($H406-'01_Supuestos'!$F$9))*'01_Supuestos'!$F$12)-(('01_Supuestos'!H31*$I406)*'01_Supuestos'!$F$11*$K406)-(IF(('01_Supuestos'!H31*$I406)&gt;0,'01_Supuestos'!$F$15,0)))-($J406*'01_Supuestos'!H33)))*'01_Supuestos'!$F$16)</f>
        <v/>
      </c>
      <c r="Z406" s="109">
        <f>((('01_Supuestos'!I31*$I406)*'01_Supuestos'!$F$11*($H406-'01_Supuestos'!$F$9))-((('01_Supuestos'!I31*$I406)*'01_Supuestos'!$F$11*($H406-'01_Supuestos'!$F$9))*'01_Supuestos'!$F$12)-(('01_Supuestos'!I31*$I406)*'01_Supuestos'!$F$11*$K406)-(IF(('01_Supuestos'!I31*$I406)&gt;0,'01_Supuestos'!$F$15,0)))-((('01_Supuestos'!I31*$I406)*'01_Supuestos'!$F$11*($H406-'01_Supuestos'!$F$9))*'01_Supuestos'!$F$18)-($J406*'01_Supuestos'!I32)-(IF('01_Supuestos'!I30=MAX('01_Supuestos'!$C$30:$M$30),'01_Supuestos'!$F$19,0))-(MAX(0,(((('01_Supuestos'!I31*$I406)*'01_Supuestos'!$F$11*($H406-'01_Supuestos'!$F$9))-((('01_Supuestos'!I31*$I406)*'01_Supuestos'!$F$11*($H406-'01_Supuestos'!$F$9))*'01_Supuestos'!$F$12)-(('01_Supuestos'!I31*$I406)*'01_Supuestos'!$F$11*$K406)-(IF(('01_Supuestos'!I31*$I406)&gt;0,'01_Supuestos'!$F$15,0)))-($J406*'01_Supuestos'!I33)))*'01_Supuestos'!$F$16)</f>
        <v/>
      </c>
      <c r="AA406" s="109">
        <f>((('01_Supuestos'!J31*$I406)*'01_Supuestos'!$F$11*($H406-'01_Supuestos'!$F$9))-((('01_Supuestos'!J31*$I406)*'01_Supuestos'!$F$11*($H406-'01_Supuestos'!$F$9))*'01_Supuestos'!$F$12)-(('01_Supuestos'!J31*$I406)*'01_Supuestos'!$F$11*$K406)-(IF(('01_Supuestos'!J31*$I406)&gt;0,'01_Supuestos'!$F$15,0)))-((('01_Supuestos'!J31*$I406)*'01_Supuestos'!$F$11*($H406-'01_Supuestos'!$F$9))*'01_Supuestos'!$F$18)-($J406*'01_Supuestos'!J32)-(IF('01_Supuestos'!J30=MAX('01_Supuestos'!$C$30:$M$30),'01_Supuestos'!$F$19,0))-(MAX(0,(((('01_Supuestos'!J31*$I406)*'01_Supuestos'!$F$11*($H406-'01_Supuestos'!$F$9))-((('01_Supuestos'!J31*$I406)*'01_Supuestos'!$F$11*($H406-'01_Supuestos'!$F$9))*'01_Supuestos'!$F$12)-(('01_Supuestos'!J31*$I406)*'01_Supuestos'!$F$11*$K406)-(IF(('01_Supuestos'!J31*$I406)&gt;0,'01_Supuestos'!$F$15,0)))-($J406*'01_Supuestos'!J33)))*'01_Supuestos'!$F$16)</f>
        <v/>
      </c>
      <c r="AB406" s="109">
        <f>((('01_Supuestos'!K31*$I406)*'01_Supuestos'!$F$11*($H406-'01_Supuestos'!$F$9))-((('01_Supuestos'!K31*$I406)*'01_Supuestos'!$F$11*($H406-'01_Supuestos'!$F$9))*'01_Supuestos'!$F$12)-(('01_Supuestos'!K31*$I406)*'01_Supuestos'!$F$11*$K406)-(IF(('01_Supuestos'!K31*$I406)&gt;0,'01_Supuestos'!$F$15,0)))-((('01_Supuestos'!K31*$I406)*'01_Supuestos'!$F$11*($H406-'01_Supuestos'!$F$9))*'01_Supuestos'!$F$18)-($J406*'01_Supuestos'!K32)-(IF('01_Supuestos'!K30=MAX('01_Supuestos'!$C$30:$M$30),'01_Supuestos'!$F$19,0))-(MAX(0,(((('01_Supuestos'!K31*$I406)*'01_Supuestos'!$F$11*($H406-'01_Supuestos'!$F$9))-((('01_Supuestos'!K31*$I406)*'01_Supuestos'!$F$11*($H406-'01_Supuestos'!$F$9))*'01_Supuestos'!$F$12)-(('01_Supuestos'!K31*$I406)*'01_Supuestos'!$F$11*$K406)-(IF(('01_Supuestos'!K31*$I406)&gt;0,'01_Supuestos'!$F$15,0)))-($J406*'01_Supuestos'!K33)))*'01_Supuestos'!$F$16)</f>
        <v/>
      </c>
      <c r="AC406" s="109">
        <f>((('01_Supuestos'!L31*$I406)*'01_Supuestos'!$F$11*($H406-'01_Supuestos'!$F$9))-((('01_Supuestos'!L31*$I406)*'01_Supuestos'!$F$11*($H406-'01_Supuestos'!$F$9))*'01_Supuestos'!$F$12)-(('01_Supuestos'!L31*$I406)*'01_Supuestos'!$F$11*$K406)-(IF(('01_Supuestos'!L31*$I406)&gt;0,'01_Supuestos'!$F$15,0)))-((('01_Supuestos'!L31*$I406)*'01_Supuestos'!$F$11*($H406-'01_Supuestos'!$F$9))*'01_Supuestos'!$F$18)-($J406*'01_Supuestos'!L32)-(IF('01_Supuestos'!L30=MAX('01_Supuestos'!$C$30:$M$30),'01_Supuestos'!$F$19,0))-(MAX(0,(((('01_Supuestos'!L31*$I406)*'01_Supuestos'!$F$11*($H406-'01_Supuestos'!$F$9))-((('01_Supuestos'!L31*$I406)*'01_Supuestos'!$F$11*($H406-'01_Supuestos'!$F$9))*'01_Supuestos'!$F$12)-(('01_Supuestos'!L31*$I406)*'01_Supuestos'!$F$11*$K406)-(IF(('01_Supuestos'!L31*$I406)&gt;0,'01_Supuestos'!$F$15,0)))-($J406*'01_Supuestos'!L33)))*'01_Supuestos'!$F$16)</f>
        <v/>
      </c>
      <c r="AD406" s="109">
        <f>((('01_Supuestos'!M31*$I406)*'01_Supuestos'!$F$11*($H406-'01_Supuestos'!$F$9))-((('01_Supuestos'!M31*$I406)*'01_Supuestos'!$F$11*($H406-'01_Supuestos'!$F$9))*'01_Supuestos'!$F$12)-(('01_Supuestos'!M31*$I406)*'01_Supuestos'!$F$11*$K406)-(IF(('01_Supuestos'!M31*$I406)&gt;0,'01_Supuestos'!$F$15,0)))-((('01_Supuestos'!M31*$I406)*'01_Supuestos'!$F$11*($H406-'01_Supuestos'!$F$9))*'01_Supuestos'!$F$18)-($J406*'01_Supuestos'!M32)-(IF('01_Supuestos'!M30=MAX('01_Supuestos'!$C$30:$M$30),'01_Supuestos'!$F$19,0))-(MAX(0,(((('01_Supuestos'!M31*$I406)*'01_Supuestos'!$F$11*($H406-'01_Supuestos'!$F$9))-((('01_Supuestos'!M31*$I406)*'01_Supuestos'!$F$11*($H406-'01_Supuestos'!$F$9))*'01_Supuestos'!$F$12)-(('01_Supuestos'!M31*$I406)*'01_Supuestos'!$F$11*$K406)-(IF(('01_Supuestos'!M31*$I406)&gt;0,'01_Supuestos'!$F$15,0)))-($J406*'01_Supuestos'!M33)))*'01_Supuestos'!$F$16)</f>
        <v/>
      </c>
      <c r="AE406" s="109">
        <f>0</f>
        <v/>
      </c>
      <c r="AF406" s="109">
        <f>IF(S406&gt;R406,"Appraisal+Decision",IF(S406&lt;R406,"Develop Now","Indiferente"))</f>
        <v/>
      </c>
    </row>
    <row r="407">
      <c r="A407" t="n">
        <v>377</v>
      </c>
      <c r="B407" s="53">
        <f>RAND()</f>
        <v/>
      </c>
      <c r="C407" s="53">
        <f>RAND()</f>
        <v/>
      </c>
      <c r="D407" s="53">
        <f>RAND()</f>
        <v/>
      </c>
      <c r="E407" s="53">
        <f>RAND()</f>
        <v/>
      </c>
      <c r="F407" s="53">
        <f>RAND()</f>
        <v/>
      </c>
      <c r="G407" s="53">
        <f>RAND()</f>
        <v/>
      </c>
      <c r="H407" s="109">
        <f>IF(B407&lt;($B$11-$B$10)/($B$12-$B$10), $B$10+SQRT(B407*($B$11-$B$10)*($B$12-$B$10)), $B$12-SQRT((1-B407)*($B$12-$B$11)*($B$12-$B$10)))</f>
        <v/>
      </c>
      <c r="I407" s="53">
        <f>MAX(0.1,NORMINV(C407,$B$13,$B$14))</f>
        <v/>
      </c>
      <c r="J407" s="109">
        <f>'01_Supuestos'!$F$13*MAX(0.65,NORMINV(D407,1,$B$15))</f>
        <v/>
      </c>
      <c r="K407" s="109">
        <f>'01_Supuestos'!$F$14*MAX(0.6,NORMINV(E407,1,$B$16))</f>
        <v/>
      </c>
      <c r="L407" s="109">
        <f>--(F407&lt;=$B$5)</f>
        <v/>
      </c>
      <c r="M407" s="109">
        <f>IF(L407=1, IF(G407&lt;=$B$6, "+", "-"), IF(G407&lt;=(1-$B$7), "+", "-"))</f>
        <v/>
      </c>
      <c r="N407" s="110">
        <f>IF(M407="+",'05_Bayes_Arbol'!$B$16,'05_Bayes_Arbol'!$B$17)</f>
        <v/>
      </c>
      <c r="O407" s="109">
        <f>SUMPRODUCT(T407:AD407,'01_Supuestos'!$C$34:$M$34)</f>
        <v/>
      </c>
      <c r="P407" s="109">
        <f>N407*O407 + (1-N407)*$B$9</f>
        <v/>
      </c>
      <c r="Q407" s="109">
        <f>--(P407&gt;0)</f>
        <v/>
      </c>
      <c r="R407" s="109">
        <f>IF(L407=1,O407,$B$9)</f>
        <v/>
      </c>
      <c r="S407" s="109">
        <f>-$B$8 + IF(Q407=1, IF(L407=1,O407,$B$9), 0)</f>
        <v/>
      </c>
      <c r="T407" s="109">
        <f>((('01_Supuestos'!C31*$I407)*'01_Supuestos'!$F$11*($H407-'01_Supuestos'!$F$9))-((('01_Supuestos'!C31*$I407)*'01_Supuestos'!$F$11*($H407-'01_Supuestos'!$F$9))*'01_Supuestos'!$F$12)-(('01_Supuestos'!C31*$I407)*'01_Supuestos'!$F$11*$K407)-(IF(('01_Supuestos'!C31*$I407)&gt;0,'01_Supuestos'!$F$15,0)))-((('01_Supuestos'!C31*$I407)*'01_Supuestos'!$F$11*($H407-'01_Supuestos'!$F$9))*'01_Supuestos'!$F$18)-($J407*'01_Supuestos'!C32)-(IF('01_Supuestos'!C30=MAX('01_Supuestos'!$C$30:$M$30),'01_Supuestos'!$F$19,0))-(MAX(0,(((('01_Supuestos'!C31*$I407)*'01_Supuestos'!$F$11*($H407-'01_Supuestos'!$F$9))-((('01_Supuestos'!C31*$I407)*'01_Supuestos'!$F$11*($H407-'01_Supuestos'!$F$9))*'01_Supuestos'!$F$12)-(('01_Supuestos'!C31*$I407)*'01_Supuestos'!$F$11*$K407)-(IF(('01_Supuestos'!C31*$I407)&gt;0,'01_Supuestos'!$F$15,0)))-($J407*'01_Supuestos'!C33)))*'01_Supuestos'!$F$16)</f>
        <v/>
      </c>
      <c r="U407" s="109">
        <f>((('01_Supuestos'!D31*$I407)*'01_Supuestos'!$F$11*($H407-'01_Supuestos'!$F$9))-((('01_Supuestos'!D31*$I407)*'01_Supuestos'!$F$11*($H407-'01_Supuestos'!$F$9))*'01_Supuestos'!$F$12)-(('01_Supuestos'!D31*$I407)*'01_Supuestos'!$F$11*$K407)-(IF(('01_Supuestos'!D31*$I407)&gt;0,'01_Supuestos'!$F$15,0)))-((('01_Supuestos'!D31*$I407)*'01_Supuestos'!$F$11*($H407-'01_Supuestos'!$F$9))*'01_Supuestos'!$F$18)-($J407*'01_Supuestos'!D32)-(IF('01_Supuestos'!D30=MAX('01_Supuestos'!$C$30:$M$30),'01_Supuestos'!$F$19,0))-(MAX(0,(((('01_Supuestos'!D31*$I407)*'01_Supuestos'!$F$11*($H407-'01_Supuestos'!$F$9))-((('01_Supuestos'!D31*$I407)*'01_Supuestos'!$F$11*($H407-'01_Supuestos'!$F$9))*'01_Supuestos'!$F$12)-(('01_Supuestos'!D31*$I407)*'01_Supuestos'!$F$11*$K407)-(IF(('01_Supuestos'!D31*$I407)&gt;0,'01_Supuestos'!$F$15,0)))-($J407*'01_Supuestos'!D33)))*'01_Supuestos'!$F$16)</f>
        <v/>
      </c>
      <c r="V407" s="109">
        <f>((('01_Supuestos'!E31*$I407)*'01_Supuestos'!$F$11*($H407-'01_Supuestos'!$F$9))-((('01_Supuestos'!E31*$I407)*'01_Supuestos'!$F$11*($H407-'01_Supuestos'!$F$9))*'01_Supuestos'!$F$12)-(('01_Supuestos'!E31*$I407)*'01_Supuestos'!$F$11*$K407)-(IF(('01_Supuestos'!E31*$I407)&gt;0,'01_Supuestos'!$F$15,0)))-((('01_Supuestos'!E31*$I407)*'01_Supuestos'!$F$11*($H407-'01_Supuestos'!$F$9))*'01_Supuestos'!$F$18)-($J407*'01_Supuestos'!E32)-(IF('01_Supuestos'!E30=MAX('01_Supuestos'!$C$30:$M$30),'01_Supuestos'!$F$19,0))-(MAX(0,(((('01_Supuestos'!E31*$I407)*'01_Supuestos'!$F$11*($H407-'01_Supuestos'!$F$9))-((('01_Supuestos'!E31*$I407)*'01_Supuestos'!$F$11*($H407-'01_Supuestos'!$F$9))*'01_Supuestos'!$F$12)-(('01_Supuestos'!E31*$I407)*'01_Supuestos'!$F$11*$K407)-(IF(('01_Supuestos'!E31*$I407)&gt;0,'01_Supuestos'!$F$15,0)))-($J407*'01_Supuestos'!E33)))*'01_Supuestos'!$F$16)</f>
        <v/>
      </c>
      <c r="W407" s="109">
        <f>((('01_Supuestos'!F31*$I407)*'01_Supuestos'!$F$11*($H407-'01_Supuestos'!$F$9))-((('01_Supuestos'!F31*$I407)*'01_Supuestos'!$F$11*($H407-'01_Supuestos'!$F$9))*'01_Supuestos'!$F$12)-(('01_Supuestos'!F31*$I407)*'01_Supuestos'!$F$11*$K407)-(IF(('01_Supuestos'!F31*$I407)&gt;0,'01_Supuestos'!$F$15,0)))-((('01_Supuestos'!F31*$I407)*'01_Supuestos'!$F$11*($H407-'01_Supuestos'!$F$9))*'01_Supuestos'!$F$18)-($J407*'01_Supuestos'!F32)-(IF('01_Supuestos'!F30=MAX('01_Supuestos'!$C$30:$M$30),'01_Supuestos'!$F$19,0))-(MAX(0,(((('01_Supuestos'!F31*$I407)*'01_Supuestos'!$F$11*($H407-'01_Supuestos'!$F$9))-((('01_Supuestos'!F31*$I407)*'01_Supuestos'!$F$11*($H407-'01_Supuestos'!$F$9))*'01_Supuestos'!$F$12)-(('01_Supuestos'!F31*$I407)*'01_Supuestos'!$F$11*$K407)-(IF(('01_Supuestos'!F31*$I407)&gt;0,'01_Supuestos'!$F$15,0)))-($J407*'01_Supuestos'!F33)))*'01_Supuestos'!$F$16)</f>
        <v/>
      </c>
      <c r="X407" s="109">
        <f>((('01_Supuestos'!G31*$I407)*'01_Supuestos'!$F$11*($H407-'01_Supuestos'!$F$9))-((('01_Supuestos'!G31*$I407)*'01_Supuestos'!$F$11*($H407-'01_Supuestos'!$F$9))*'01_Supuestos'!$F$12)-(('01_Supuestos'!G31*$I407)*'01_Supuestos'!$F$11*$K407)-(IF(('01_Supuestos'!G31*$I407)&gt;0,'01_Supuestos'!$F$15,0)))-((('01_Supuestos'!G31*$I407)*'01_Supuestos'!$F$11*($H407-'01_Supuestos'!$F$9))*'01_Supuestos'!$F$18)-($J407*'01_Supuestos'!G32)-(IF('01_Supuestos'!G30=MAX('01_Supuestos'!$C$30:$M$30),'01_Supuestos'!$F$19,0))-(MAX(0,(((('01_Supuestos'!G31*$I407)*'01_Supuestos'!$F$11*($H407-'01_Supuestos'!$F$9))-((('01_Supuestos'!G31*$I407)*'01_Supuestos'!$F$11*($H407-'01_Supuestos'!$F$9))*'01_Supuestos'!$F$12)-(('01_Supuestos'!G31*$I407)*'01_Supuestos'!$F$11*$K407)-(IF(('01_Supuestos'!G31*$I407)&gt;0,'01_Supuestos'!$F$15,0)))-($J407*'01_Supuestos'!G33)))*'01_Supuestos'!$F$16)</f>
        <v/>
      </c>
      <c r="Y407" s="109">
        <f>((('01_Supuestos'!H31*$I407)*'01_Supuestos'!$F$11*($H407-'01_Supuestos'!$F$9))-((('01_Supuestos'!H31*$I407)*'01_Supuestos'!$F$11*($H407-'01_Supuestos'!$F$9))*'01_Supuestos'!$F$12)-(('01_Supuestos'!H31*$I407)*'01_Supuestos'!$F$11*$K407)-(IF(('01_Supuestos'!H31*$I407)&gt;0,'01_Supuestos'!$F$15,0)))-((('01_Supuestos'!H31*$I407)*'01_Supuestos'!$F$11*($H407-'01_Supuestos'!$F$9))*'01_Supuestos'!$F$18)-($J407*'01_Supuestos'!H32)-(IF('01_Supuestos'!H30=MAX('01_Supuestos'!$C$30:$M$30),'01_Supuestos'!$F$19,0))-(MAX(0,(((('01_Supuestos'!H31*$I407)*'01_Supuestos'!$F$11*($H407-'01_Supuestos'!$F$9))-((('01_Supuestos'!H31*$I407)*'01_Supuestos'!$F$11*($H407-'01_Supuestos'!$F$9))*'01_Supuestos'!$F$12)-(('01_Supuestos'!H31*$I407)*'01_Supuestos'!$F$11*$K407)-(IF(('01_Supuestos'!H31*$I407)&gt;0,'01_Supuestos'!$F$15,0)))-($J407*'01_Supuestos'!H33)))*'01_Supuestos'!$F$16)</f>
        <v/>
      </c>
      <c r="Z407" s="109">
        <f>((('01_Supuestos'!I31*$I407)*'01_Supuestos'!$F$11*($H407-'01_Supuestos'!$F$9))-((('01_Supuestos'!I31*$I407)*'01_Supuestos'!$F$11*($H407-'01_Supuestos'!$F$9))*'01_Supuestos'!$F$12)-(('01_Supuestos'!I31*$I407)*'01_Supuestos'!$F$11*$K407)-(IF(('01_Supuestos'!I31*$I407)&gt;0,'01_Supuestos'!$F$15,0)))-((('01_Supuestos'!I31*$I407)*'01_Supuestos'!$F$11*($H407-'01_Supuestos'!$F$9))*'01_Supuestos'!$F$18)-($J407*'01_Supuestos'!I32)-(IF('01_Supuestos'!I30=MAX('01_Supuestos'!$C$30:$M$30),'01_Supuestos'!$F$19,0))-(MAX(0,(((('01_Supuestos'!I31*$I407)*'01_Supuestos'!$F$11*($H407-'01_Supuestos'!$F$9))-((('01_Supuestos'!I31*$I407)*'01_Supuestos'!$F$11*($H407-'01_Supuestos'!$F$9))*'01_Supuestos'!$F$12)-(('01_Supuestos'!I31*$I407)*'01_Supuestos'!$F$11*$K407)-(IF(('01_Supuestos'!I31*$I407)&gt;0,'01_Supuestos'!$F$15,0)))-($J407*'01_Supuestos'!I33)))*'01_Supuestos'!$F$16)</f>
        <v/>
      </c>
      <c r="AA407" s="109">
        <f>((('01_Supuestos'!J31*$I407)*'01_Supuestos'!$F$11*($H407-'01_Supuestos'!$F$9))-((('01_Supuestos'!J31*$I407)*'01_Supuestos'!$F$11*($H407-'01_Supuestos'!$F$9))*'01_Supuestos'!$F$12)-(('01_Supuestos'!J31*$I407)*'01_Supuestos'!$F$11*$K407)-(IF(('01_Supuestos'!J31*$I407)&gt;0,'01_Supuestos'!$F$15,0)))-((('01_Supuestos'!J31*$I407)*'01_Supuestos'!$F$11*($H407-'01_Supuestos'!$F$9))*'01_Supuestos'!$F$18)-($J407*'01_Supuestos'!J32)-(IF('01_Supuestos'!J30=MAX('01_Supuestos'!$C$30:$M$30),'01_Supuestos'!$F$19,0))-(MAX(0,(((('01_Supuestos'!J31*$I407)*'01_Supuestos'!$F$11*($H407-'01_Supuestos'!$F$9))-((('01_Supuestos'!J31*$I407)*'01_Supuestos'!$F$11*($H407-'01_Supuestos'!$F$9))*'01_Supuestos'!$F$12)-(('01_Supuestos'!J31*$I407)*'01_Supuestos'!$F$11*$K407)-(IF(('01_Supuestos'!J31*$I407)&gt;0,'01_Supuestos'!$F$15,0)))-($J407*'01_Supuestos'!J33)))*'01_Supuestos'!$F$16)</f>
        <v/>
      </c>
      <c r="AB407" s="109">
        <f>((('01_Supuestos'!K31*$I407)*'01_Supuestos'!$F$11*($H407-'01_Supuestos'!$F$9))-((('01_Supuestos'!K31*$I407)*'01_Supuestos'!$F$11*($H407-'01_Supuestos'!$F$9))*'01_Supuestos'!$F$12)-(('01_Supuestos'!K31*$I407)*'01_Supuestos'!$F$11*$K407)-(IF(('01_Supuestos'!K31*$I407)&gt;0,'01_Supuestos'!$F$15,0)))-((('01_Supuestos'!K31*$I407)*'01_Supuestos'!$F$11*($H407-'01_Supuestos'!$F$9))*'01_Supuestos'!$F$18)-($J407*'01_Supuestos'!K32)-(IF('01_Supuestos'!K30=MAX('01_Supuestos'!$C$30:$M$30),'01_Supuestos'!$F$19,0))-(MAX(0,(((('01_Supuestos'!K31*$I407)*'01_Supuestos'!$F$11*($H407-'01_Supuestos'!$F$9))-((('01_Supuestos'!K31*$I407)*'01_Supuestos'!$F$11*($H407-'01_Supuestos'!$F$9))*'01_Supuestos'!$F$12)-(('01_Supuestos'!K31*$I407)*'01_Supuestos'!$F$11*$K407)-(IF(('01_Supuestos'!K31*$I407)&gt;0,'01_Supuestos'!$F$15,0)))-($J407*'01_Supuestos'!K33)))*'01_Supuestos'!$F$16)</f>
        <v/>
      </c>
      <c r="AC407" s="109">
        <f>((('01_Supuestos'!L31*$I407)*'01_Supuestos'!$F$11*($H407-'01_Supuestos'!$F$9))-((('01_Supuestos'!L31*$I407)*'01_Supuestos'!$F$11*($H407-'01_Supuestos'!$F$9))*'01_Supuestos'!$F$12)-(('01_Supuestos'!L31*$I407)*'01_Supuestos'!$F$11*$K407)-(IF(('01_Supuestos'!L31*$I407)&gt;0,'01_Supuestos'!$F$15,0)))-((('01_Supuestos'!L31*$I407)*'01_Supuestos'!$F$11*($H407-'01_Supuestos'!$F$9))*'01_Supuestos'!$F$18)-($J407*'01_Supuestos'!L32)-(IF('01_Supuestos'!L30=MAX('01_Supuestos'!$C$30:$M$30),'01_Supuestos'!$F$19,0))-(MAX(0,(((('01_Supuestos'!L31*$I407)*'01_Supuestos'!$F$11*($H407-'01_Supuestos'!$F$9))-((('01_Supuestos'!L31*$I407)*'01_Supuestos'!$F$11*($H407-'01_Supuestos'!$F$9))*'01_Supuestos'!$F$12)-(('01_Supuestos'!L31*$I407)*'01_Supuestos'!$F$11*$K407)-(IF(('01_Supuestos'!L31*$I407)&gt;0,'01_Supuestos'!$F$15,0)))-($J407*'01_Supuestos'!L33)))*'01_Supuestos'!$F$16)</f>
        <v/>
      </c>
      <c r="AD407" s="109">
        <f>((('01_Supuestos'!M31*$I407)*'01_Supuestos'!$F$11*($H407-'01_Supuestos'!$F$9))-((('01_Supuestos'!M31*$I407)*'01_Supuestos'!$F$11*($H407-'01_Supuestos'!$F$9))*'01_Supuestos'!$F$12)-(('01_Supuestos'!M31*$I407)*'01_Supuestos'!$F$11*$K407)-(IF(('01_Supuestos'!M31*$I407)&gt;0,'01_Supuestos'!$F$15,0)))-((('01_Supuestos'!M31*$I407)*'01_Supuestos'!$F$11*($H407-'01_Supuestos'!$F$9))*'01_Supuestos'!$F$18)-($J407*'01_Supuestos'!M32)-(IF('01_Supuestos'!M30=MAX('01_Supuestos'!$C$30:$M$30),'01_Supuestos'!$F$19,0))-(MAX(0,(((('01_Supuestos'!M31*$I407)*'01_Supuestos'!$F$11*($H407-'01_Supuestos'!$F$9))-((('01_Supuestos'!M31*$I407)*'01_Supuestos'!$F$11*($H407-'01_Supuestos'!$F$9))*'01_Supuestos'!$F$12)-(('01_Supuestos'!M31*$I407)*'01_Supuestos'!$F$11*$K407)-(IF(('01_Supuestos'!M31*$I407)&gt;0,'01_Supuestos'!$F$15,0)))-($J407*'01_Supuestos'!M33)))*'01_Supuestos'!$F$16)</f>
        <v/>
      </c>
      <c r="AE407" s="109">
        <f>0</f>
        <v/>
      </c>
      <c r="AF407" s="109">
        <f>IF(S407&gt;R407,"Appraisal+Decision",IF(S407&lt;R407,"Develop Now","Indiferente"))</f>
        <v/>
      </c>
    </row>
    <row r="408">
      <c r="A408" t="n">
        <v>378</v>
      </c>
      <c r="B408" s="53">
        <f>RAND()</f>
        <v/>
      </c>
      <c r="C408" s="53">
        <f>RAND()</f>
        <v/>
      </c>
      <c r="D408" s="53">
        <f>RAND()</f>
        <v/>
      </c>
      <c r="E408" s="53">
        <f>RAND()</f>
        <v/>
      </c>
      <c r="F408" s="53">
        <f>RAND()</f>
        <v/>
      </c>
      <c r="G408" s="53">
        <f>RAND()</f>
        <v/>
      </c>
      <c r="H408" s="109">
        <f>IF(B408&lt;($B$11-$B$10)/($B$12-$B$10), $B$10+SQRT(B408*($B$11-$B$10)*($B$12-$B$10)), $B$12-SQRT((1-B408)*($B$12-$B$11)*($B$12-$B$10)))</f>
        <v/>
      </c>
      <c r="I408" s="53">
        <f>MAX(0.1,NORMINV(C408,$B$13,$B$14))</f>
        <v/>
      </c>
      <c r="J408" s="109">
        <f>'01_Supuestos'!$F$13*MAX(0.65,NORMINV(D408,1,$B$15))</f>
        <v/>
      </c>
      <c r="K408" s="109">
        <f>'01_Supuestos'!$F$14*MAX(0.6,NORMINV(E408,1,$B$16))</f>
        <v/>
      </c>
      <c r="L408" s="109">
        <f>--(F408&lt;=$B$5)</f>
        <v/>
      </c>
      <c r="M408" s="109">
        <f>IF(L408=1, IF(G408&lt;=$B$6, "+", "-"), IF(G408&lt;=(1-$B$7), "+", "-"))</f>
        <v/>
      </c>
      <c r="N408" s="110">
        <f>IF(M408="+",'05_Bayes_Arbol'!$B$16,'05_Bayes_Arbol'!$B$17)</f>
        <v/>
      </c>
      <c r="O408" s="109">
        <f>SUMPRODUCT(T408:AD408,'01_Supuestos'!$C$34:$M$34)</f>
        <v/>
      </c>
      <c r="P408" s="109">
        <f>N408*O408 + (1-N408)*$B$9</f>
        <v/>
      </c>
      <c r="Q408" s="109">
        <f>--(P408&gt;0)</f>
        <v/>
      </c>
      <c r="R408" s="109">
        <f>IF(L408=1,O408,$B$9)</f>
        <v/>
      </c>
      <c r="S408" s="109">
        <f>-$B$8 + IF(Q408=1, IF(L408=1,O408,$B$9), 0)</f>
        <v/>
      </c>
      <c r="T408" s="109">
        <f>((('01_Supuestos'!C31*$I408)*'01_Supuestos'!$F$11*($H408-'01_Supuestos'!$F$9))-((('01_Supuestos'!C31*$I408)*'01_Supuestos'!$F$11*($H408-'01_Supuestos'!$F$9))*'01_Supuestos'!$F$12)-(('01_Supuestos'!C31*$I408)*'01_Supuestos'!$F$11*$K408)-(IF(('01_Supuestos'!C31*$I408)&gt;0,'01_Supuestos'!$F$15,0)))-((('01_Supuestos'!C31*$I408)*'01_Supuestos'!$F$11*($H408-'01_Supuestos'!$F$9))*'01_Supuestos'!$F$18)-($J408*'01_Supuestos'!C32)-(IF('01_Supuestos'!C30=MAX('01_Supuestos'!$C$30:$M$30),'01_Supuestos'!$F$19,0))-(MAX(0,(((('01_Supuestos'!C31*$I408)*'01_Supuestos'!$F$11*($H408-'01_Supuestos'!$F$9))-((('01_Supuestos'!C31*$I408)*'01_Supuestos'!$F$11*($H408-'01_Supuestos'!$F$9))*'01_Supuestos'!$F$12)-(('01_Supuestos'!C31*$I408)*'01_Supuestos'!$F$11*$K408)-(IF(('01_Supuestos'!C31*$I408)&gt;0,'01_Supuestos'!$F$15,0)))-($J408*'01_Supuestos'!C33)))*'01_Supuestos'!$F$16)</f>
        <v/>
      </c>
      <c r="U408" s="109">
        <f>((('01_Supuestos'!D31*$I408)*'01_Supuestos'!$F$11*($H408-'01_Supuestos'!$F$9))-((('01_Supuestos'!D31*$I408)*'01_Supuestos'!$F$11*($H408-'01_Supuestos'!$F$9))*'01_Supuestos'!$F$12)-(('01_Supuestos'!D31*$I408)*'01_Supuestos'!$F$11*$K408)-(IF(('01_Supuestos'!D31*$I408)&gt;0,'01_Supuestos'!$F$15,0)))-((('01_Supuestos'!D31*$I408)*'01_Supuestos'!$F$11*($H408-'01_Supuestos'!$F$9))*'01_Supuestos'!$F$18)-($J408*'01_Supuestos'!D32)-(IF('01_Supuestos'!D30=MAX('01_Supuestos'!$C$30:$M$30),'01_Supuestos'!$F$19,0))-(MAX(0,(((('01_Supuestos'!D31*$I408)*'01_Supuestos'!$F$11*($H408-'01_Supuestos'!$F$9))-((('01_Supuestos'!D31*$I408)*'01_Supuestos'!$F$11*($H408-'01_Supuestos'!$F$9))*'01_Supuestos'!$F$12)-(('01_Supuestos'!D31*$I408)*'01_Supuestos'!$F$11*$K408)-(IF(('01_Supuestos'!D31*$I408)&gt;0,'01_Supuestos'!$F$15,0)))-($J408*'01_Supuestos'!D33)))*'01_Supuestos'!$F$16)</f>
        <v/>
      </c>
      <c r="V408" s="109">
        <f>((('01_Supuestos'!E31*$I408)*'01_Supuestos'!$F$11*($H408-'01_Supuestos'!$F$9))-((('01_Supuestos'!E31*$I408)*'01_Supuestos'!$F$11*($H408-'01_Supuestos'!$F$9))*'01_Supuestos'!$F$12)-(('01_Supuestos'!E31*$I408)*'01_Supuestos'!$F$11*$K408)-(IF(('01_Supuestos'!E31*$I408)&gt;0,'01_Supuestos'!$F$15,0)))-((('01_Supuestos'!E31*$I408)*'01_Supuestos'!$F$11*($H408-'01_Supuestos'!$F$9))*'01_Supuestos'!$F$18)-($J408*'01_Supuestos'!E32)-(IF('01_Supuestos'!E30=MAX('01_Supuestos'!$C$30:$M$30),'01_Supuestos'!$F$19,0))-(MAX(0,(((('01_Supuestos'!E31*$I408)*'01_Supuestos'!$F$11*($H408-'01_Supuestos'!$F$9))-((('01_Supuestos'!E31*$I408)*'01_Supuestos'!$F$11*($H408-'01_Supuestos'!$F$9))*'01_Supuestos'!$F$12)-(('01_Supuestos'!E31*$I408)*'01_Supuestos'!$F$11*$K408)-(IF(('01_Supuestos'!E31*$I408)&gt;0,'01_Supuestos'!$F$15,0)))-($J408*'01_Supuestos'!E33)))*'01_Supuestos'!$F$16)</f>
        <v/>
      </c>
      <c r="W408" s="109">
        <f>((('01_Supuestos'!F31*$I408)*'01_Supuestos'!$F$11*($H408-'01_Supuestos'!$F$9))-((('01_Supuestos'!F31*$I408)*'01_Supuestos'!$F$11*($H408-'01_Supuestos'!$F$9))*'01_Supuestos'!$F$12)-(('01_Supuestos'!F31*$I408)*'01_Supuestos'!$F$11*$K408)-(IF(('01_Supuestos'!F31*$I408)&gt;0,'01_Supuestos'!$F$15,0)))-((('01_Supuestos'!F31*$I408)*'01_Supuestos'!$F$11*($H408-'01_Supuestos'!$F$9))*'01_Supuestos'!$F$18)-($J408*'01_Supuestos'!F32)-(IF('01_Supuestos'!F30=MAX('01_Supuestos'!$C$30:$M$30),'01_Supuestos'!$F$19,0))-(MAX(0,(((('01_Supuestos'!F31*$I408)*'01_Supuestos'!$F$11*($H408-'01_Supuestos'!$F$9))-((('01_Supuestos'!F31*$I408)*'01_Supuestos'!$F$11*($H408-'01_Supuestos'!$F$9))*'01_Supuestos'!$F$12)-(('01_Supuestos'!F31*$I408)*'01_Supuestos'!$F$11*$K408)-(IF(('01_Supuestos'!F31*$I408)&gt;0,'01_Supuestos'!$F$15,0)))-($J408*'01_Supuestos'!F33)))*'01_Supuestos'!$F$16)</f>
        <v/>
      </c>
      <c r="X408" s="109">
        <f>((('01_Supuestos'!G31*$I408)*'01_Supuestos'!$F$11*($H408-'01_Supuestos'!$F$9))-((('01_Supuestos'!G31*$I408)*'01_Supuestos'!$F$11*($H408-'01_Supuestos'!$F$9))*'01_Supuestos'!$F$12)-(('01_Supuestos'!G31*$I408)*'01_Supuestos'!$F$11*$K408)-(IF(('01_Supuestos'!G31*$I408)&gt;0,'01_Supuestos'!$F$15,0)))-((('01_Supuestos'!G31*$I408)*'01_Supuestos'!$F$11*($H408-'01_Supuestos'!$F$9))*'01_Supuestos'!$F$18)-($J408*'01_Supuestos'!G32)-(IF('01_Supuestos'!G30=MAX('01_Supuestos'!$C$30:$M$30),'01_Supuestos'!$F$19,0))-(MAX(0,(((('01_Supuestos'!G31*$I408)*'01_Supuestos'!$F$11*($H408-'01_Supuestos'!$F$9))-((('01_Supuestos'!G31*$I408)*'01_Supuestos'!$F$11*($H408-'01_Supuestos'!$F$9))*'01_Supuestos'!$F$12)-(('01_Supuestos'!G31*$I408)*'01_Supuestos'!$F$11*$K408)-(IF(('01_Supuestos'!G31*$I408)&gt;0,'01_Supuestos'!$F$15,0)))-($J408*'01_Supuestos'!G33)))*'01_Supuestos'!$F$16)</f>
        <v/>
      </c>
      <c r="Y408" s="109">
        <f>((('01_Supuestos'!H31*$I408)*'01_Supuestos'!$F$11*($H408-'01_Supuestos'!$F$9))-((('01_Supuestos'!H31*$I408)*'01_Supuestos'!$F$11*($H408-'01_Supuestos'!$F$9))*'01_Supuestos'!$F$12)-(('01_Supuestos'!H31*$I408)*'01_Supuestos'!$F$11*$K408)-(IF(('01_Supuestos'!H31*$I408)&gt;0,'01_Supuestos'!$F$15,0)))-((('01_Supuestos'!H31*$I408)*'01_Supuestos'!$F$11*($H408-'01_Supuestos'!$F$9))*'01_Supuestos'!$F$18)-($J408*'01_Supuestos'!H32)-(IF('01_Supuestos'!H30=MAX('01_Supuestos'!$C$30:$M$30),'01_Supuestos'!$F$19,0))-(MAX(0,(((('01_Supuestos'!H31*$I408)*'01_Supuestos'!$F$11*($H408-'01_Supuestos'!$F$9))-((('01_Supuestos'!H31*$I408)*'01_Supuestos'!$F$11*($H408-'01_Supuestos'!$F$9))*'01_Supuestos'!$F$12)-(('01_Supuestos'!H31*$I408)*'01_Supuestos'!$F$11*$K408)-(IF(('01_Supuestos'!H31*$I408)&gt;0,'01_Supuestos'!$F$15,0)))-($J408*'01_Supuestos'!H33)))*'01_Supuestos'!$F$16)</f>
        <v/>
      </c>
      <c r="Z408" s="109">
        <f>((('01_Supuestos'!I31*$I408)*'01_Supuestos'!$F$11*($H408-'01_Supuestos'!$F$9))-((('01_Supuestos'!I31*$I408)*'01_Supuestos'!$F$11*($H408-'01_Supuestos'!$F$9))*'01_Supuestos'!$F$12)-(('01_Supuestos'!I31*$I408)*'01_Supuestos'!$F$11*$K408)-(IF(('01_Supuestos'!I31*$I408)&gt;0,'01_Supuestos'!$F$15,0)))-((('01_Supuestos'!I31*$I408)*'01_Supuestos'!$F$11*($H408-'01_Supuestos'!$F$9))*'01_Supuestos'!$F$18)-($J408*'01_Supuestos'!I32)-(IF('01_Supuestos'!I30=MAX('01_Supuestos'!$C$30:$M$30),'01_Supuestos'!$F$19,0))-(MAX(0,(((('01_Supuestos'!I31*$I408)*'01_Supuestos'!$F$11*($H408-'01_Supuestos'!$F$9))-((('01_Supuestos'!I31*$I408)*'01_Supuestos'!$F$11*($H408-'01_Supuestos'!$F$9))*'01_Supuestos'!$F$12)-(('01_Supuestos'!I31*$I408)*'01_Supuestos'!$F$11*$K408)-(IF(('01_Supuestos'!I31*$I408)&gt;0,'01_Supuestos'!$F$15,0)))-($J408*'01_Supuestos'!I33)))*'01_Supuestos'!$F$16)</f>
        <v/>
      </c>
      <c r="AA408" s="109">
        <f>((('01_Supuestos'!J31*$I408)*'01_Supuestos'!$F$11*($H408-'01_Supuestos'!$F$9))-((('01_Supuestos'!J31*$I408)*'01_Supuestos'!$F$11*($H408-'01_Supuestos'!$F$9))*'01_Supuestos'!$F$12)-(('01_Supuestos'!J31*$I408)*'01_Supuestos'!$F$11*$K408)-(IF(('01_Supuestos'!J31*$I408)&gt;0,'01_Supuestos'!$F$15,0)))-((('01_Supuestos'!J31*$I408)*'01_Supuestos'!$F$11*($H408-'01_Supuestos'!$F$9))*'01_Supuestos'!$F$18)-($J408*'01_Supuestos'!J32)-(IF('01_Supuestos'!J30=MAX('01_Supuestos'!$C$30:$M$30),'01_Supuestos'!$F$19,0))-(MAX(0,(((('01_Supuestos'!J31*$I408)*'01_Supuestos'!$F$11*($H408-'01_Supuestos'!$F$9))-((('01_Supuestos'!J31*$I408)*'01_Supuestos'!$F$11*($H408-'01_Supuestos'!$F$9))*'01_Supuestos'!$F$12)-(('01_Supuestos'!J31*$I408)*'01_Supuestos'!$F$11*$K408)-(IF(('01_Supuestos'!J31*$I408)&gt;0,'01_Supuestos'!$F$15,0)))-($J408*'01_Supuestos'!J33)))*'01_Supuestos'!$F$16)</f>
        <v/>
      </c>
      <c r="AB408" s="109">
        <f>((('01_Supuestos'!K31*$I408)*'01_Supuestos'!$F$11*($H408-'01_Supuestos'!$F$9))-((('01_Supuestos'!K31*$I408)*'01_Supuestos'!$F$11*($H408-'01_Supuestos'!$F$9))*'01_Supuestos'!$F$12)-(('01_Supuestos'!K31*$I408)*'01_Supuestos'!$F$11*$K408)-(IF(('01_Supuestos'!K31*$I408)&gt;0,'01_Supuestos'!$F$15,0)))-((('01_Supuestos'!K31*$I408)*'01_Supuestos'!$F$11*($H408-'01_Supuestos'!$F$9))*'01_Supuestos'!$F$18)-($J408*'01_Supuestos'!K32)-(IF('01_Supuestos'!K30=MAX('01_Supuestos'!$C$30:$M$30),'01_Supuestos'!$F$19,0))-(MAX(0,(((('01_Supuestos'!K31*$I408)*'01_Supuestos'!$F$11*($H408-'01_Supuestos'!$F$9))-((('01_Supuestos'!K31*$I408)*'01_Supuestos'!$F$11*($H408-'01_Supuestos'!$F$9))*'01_Supuestos'!$F$12)-(('01_Supuestos'!K31*$I408)*'01_Supuestos'!$F$11*$K408)-(IF(('01_Supuestos'!K31*$I408)&gt;0,'01_Supuestos'!$F$15,0)))-($J408*'01_Supuestos'!K33)))*'01_Supuestos'!$F$16)</f>
        <v/>
      </c>
      <c r="AC408" s="109">
        <f>((('01_Supuestos'!L31*$I408)*'01_Supuestos'!$F$11*($H408-'01_Supuestos'!$F$9))-((('01_Supuestos'!L31*$I408)*'01_Supuestos'!$F$11*($H408-'01_Supuestos'!$F$9))*'01_Supuestos'!$F$12)-(('01_Supuestos'!L31*$I408)*'01_Supuestos'!$F$11*$K408)-(IF(('01_Supuestos'!L31*$I408)&gt;0,'01_Supuestos'!$F$15,0)))-((('01_Supuestos'!L31*$I408)*'01_Supuestos'!$F$11*($H408-'01_Supuestos'!$F$9))*'01_Supuestos'!$F$18)-($J408*'01_Supuestos'!L32)-(IF('01_Supuestos'!L30=MAX('01_Supuestos'!$C$30:$M$30),'01_Supuestos'!$F$19,0))-(MAX(0,(((('01_Supuestos'!L31*$I408)*'01_Supuestos'!$F$11*($H408-'01_Supuestos'!$F$9))-((('01_Supuestos'!L31*$I408)*'01_Supuestos'!$F$11*($H408-'01_Supuestos'!$F$9))*'01_Supuestos'!$F$12)-(('01_Supuestos'!L31*$I408)*'01_Supuestos'!$F$11*$K408)-(IF(('01_Supuestos'!L31*$I408)&gt;0,'01_Supuestos'!$F$15,0)))-($J408*'01_Supuestos'!L33)))*'01_Supuestos'!$F$16)</f>
        <v/>
      </c>
      <c r="AD408" s="109">
        <f>((('01_Supuestos'!M31*$I408)*'01_Supuestos'!$F$11*($H408-'01_Supuestos'!$F$9))-((('01_Supuestos'!M31*$I408)*'01_Supuestos'!$F$11*($H408-'01_Supuestos'!$F$9))*'01_Supuestos'!$F$12)-(('01_Supuestos'!M31*$I408)*'01_Supuestos'!$F$11*$K408)-(IF(('01_Supuestos'!M31*$I408)&gt;0,'01_Supuestos'!$F$15,0)))-((('01_Supuestos'!M31*$I408)*'01_Supuestos'!$F$11*($H408-'01_Supuestos'!$F$9))*'01_Supuestos'!$F$18)-($J408*'01_Supuestos'!M32)-(IF('01_Supuestos'!M30=MAX('01_Supuestos'!$C$30:$M$30),'01_Supuestos'!$F$19,0))-(MAX(0,(((('01_Supuestos'!M31*$I408)*'01_Supuestos'!$F$11*($H408-'01_Supuestos'!$F$9))-((('01_Supuestos'!M31*$I408)*'01_Supuestos'!$F$11*($H408-'01_Supuestos'!$F$9))*'01_Supuestos'!$F$12)-(('01_Supuestos'!M31*$I408)*'01_Supuestos'!$F$11*$K408)-(IF(('01_Supuestos'!M31*$I408)&gt;0,'01_Supuestos'!$F$15,0)))-($J408*'01_Supuestos'!M33)))*'01_Supuestos'!$F$16)</f>
        <v/>
      </c>
      <c r="AE408" s="109">
        <f>0</f>
        <v/>
      </c>
      <c r="AF408" s="109">
        <f>IF(S408&gt;R408,"Appraisal+Decision",IF(S408&lt;R408,"Develop Now","Indiferente"))</f>
        <v/>
      </c>
    </row>
    <row r="409">
      <c r="A409" t="n">
        <v>379</v>
      </c>
      <c r="B409" s="53">
        <f>RAND()</f>
        <v/>
      </c>
      <c r="C409" s="53">
        <f>RAND()</f>
        <v/>
      </c>
      <c r="D409" s="53">
        <f>RAND()</f>
        <v/>
      </c>
      <c r="E409" s="53">
        <f>RAND()</f>
        <v/>
      </c>
      <c r="F409" s="53">
        <f>RAND()</f>
        <v/>
      </c>
      <c r="G409" s="53">
        <f>RAND()</f>
        <v/>
      </c>
      <c r="H409" s="109">
        <f>IF(B409&lt;($B$11-$B$10)/($B$12-$B$10), $B$10+SQRT(B409*($B$11-$B$10)*($B$12-$B$10)), $B$12-SQRT((1-B409)*($B$12-$B$11)*($B$12-$B$10)))</f>
        <v/>
      </c>
      <c r="I409" s="53">
        <f>MAX(0.1,NORMINV(C409,$B$13,$B$14))</f>
        <v/>
      </c>
      <c r="J409" s="109">
        <f>'01_Supuestos'!$F$13*MAX(0.65,NORMINV(D409,1,$B$15))</f>
        <v/>
      </c>
      <c r="K409" s="109">
        <f>'01_Supuestos'!$F$14*MAX(0.6,NORMINV(E409,1,$B$16))</f>
        <v/>
      </c>
      <c r="L409" s="109">
        <f>--(F409&lt;=$B$5)</f>
        <v/>
      </c>
      <c r="M409" s="109">
        <f>IF(L409=1, IF(G409&lt;=$B$6, "+", "-"), IF(G409&lt;=(1-$B$7), "+", "-"))</f>
        <v/>
      </c>
      <c r="N409" s="110">
        <f>IF(M409="+",'05_Bayes_Arbol'!$B$16,'05_Bayes_Arbol'!$B$17)</f>
        <v/>
      </c>
      <c r="O409" s="109">
        <f>SUMPRODUCT(T409:AD409,'01_Supuestos'!$C$34:$M$34)</f>
        <v/>
      </c>
      <c r="P409" s="109">
        <f>N409*O409 + (1-N409)*$B$9</f>
        <v/>
      </c>
      <c r="Q409" s="109">
        <f>--(P409&gt;0)</f>
        <v/>
      </c>
      <c r="R409" s="109">
        <f>IF(L409=1,O409,$B$9)</f>
        <v/>
      </c>
      <c r="S409" s="109">
        <f>-$B$8 + IF(Q409=1, IF(L409=1,O409,$B$9), 0)</f>
        <v/>
      </c>
      <c r="T409" s="109">
        <f>((('01_Supuestos'!C31*$I409)*'01_Supuestos'!$F$11*($H409-'01_Supuestos'!$F$9))-((('01_Supuestos'!C31*$I409)*'01_Supuestos'!$F$11*($H409-'01_Supuestos'!$F$9))*'01_Supuestos'!$F$12)-(('01_Supuestos'!C31*$I409)*'01_Supuestos'!$F$11*$K409)-(IF(('01_Supuestos'!C31*$I409)&gt;0,'01_Supuestos'!$F$15,0)))-((('01_Supuestos'!C31*$I409)*'01_Supuestos'!$F$11*($H409-'01_Supuestos'!$F$9))*'01_Supuestos'!$F$18)-($J409*'01_Supuestos'!C32)-(IF('01_Supuestos'!C30=MAX('01_Supuestos'!$C$30:$M$30),'01_Supuestos'!$F$19,0))-(MAX(0,(((('01_Supuestos'!C31*$I409)*'01_Supuestos'!$F$11*($H409-'01_Supuestos'!$F$9))-((('01_Supuestos'!C31*$I409)*'01_Supuestos'!$F$11*($H409-'01_Supuestos'!$F$9))*'01_Supuestos'!$F$12)-(('01_Supuestos'!C31*$I409)*'01_Supuestos'!$F$11*$K409)-(IF(('01_Supuestos'!C31*$I409)&gt;0,'01_Supuestos'!$F$15,0)))-($J409*'01_Supuestos'!C33)))*'01_Supuestos'!$F$16)</f>
        <v/>
      </c>
      <c r="U409" s="109">
        <f>((('01_Supuestos'!D31*$I409)*'01_Supuestos'!$F$11*($H409-'01_Supuestos'!$F$9))-((('01_Supuestos'!D31*$I409)*'01_Supuestos'!$F$11*($H409-'01_Supuestos'!$F$9))*'01_Supuestos'!$F$12)-(('01_Supuestos'!D31*$I409)*'01_Supuestos'!$F$11*$K409)-(IF(('01_Supuestos'!D31*$I409)&gt;0,'01_Supuestos'!$F$15,0)))-((('01_Supuestos'!D31*$I409)*'01_Supuestos'!$F$11*($H409-'01_Supuestos'!$F$9))*'01_Supuestos'!$F$18)-($J409*'01_Supuestos'!D32)-(IF('01_Supuestos'!D30=MAX('01_Supuestos'!$C$30:$M$30),'01_Supuestos'!$F$19,0))-(MAX(0,(((('01_Supuestos'!D31*$I409)*'01_Supuestos'!$F$11*($H409-'01_Supuestos'!$F$9))-((('01_Supuestos'!D31*$I409)*'01_Supuestos'!$F$11*($H409-'01_Supuestos'!$F$9))*'01_Supuestos'!$F$12)-(('01_Supuestos'!D31*$I409)*'01_Supuestos'!$F$11*$K409)-(IF(('01_Supuestos'!D31*$I409)&gt;0,'01_Supuestos'!$F$15,0)))-($J409*'01_Supuestos'!D33)))*'01_Supuestos'!$F$16)</f>
        <v/>
      </c>
      <c r="V409" s="109">
        <f>((('01_Supuestos'!E31*$I409)*'01_Supuestos'!$F$11*($H409-'01_Supuestos'!$F$9))-((('01_Supuestos'!E31*$I409)*'01_Supuestos'!$F$11*($H409-'01_Supuestos'!$F$9))*'01_Supuestos'!$F$12)-(('01_Supuestos'!E31*$I409)*'01_Supuestos'!$F$11*$K409)-(IF(('01_Supuestos'!E31*$I409)&gt;0,'01_Supuestos'!$F$15,0)))-((('01_Supuestos'!E31*$I409)*'01_Supuestos'!$F$11*($H409-'01_Supuestos'!$F$9))*'01_Supuestos'!$F$18)-($J409*'01_Supuestos'!E32)-(IF('01_Supuestos'!E30=MAX('01_Supuestos'!$C$30:$M$30),'01_Supuestos'!$F$19,0))-(MAX(0,(((('01_Supuestos'!E31*$I409)*'01_Supuestos'!$F$11*($H409-'01_Supuestos'!$F$9))-((('01_Supuestos'!E31*$I409)*'01_Supuestos'!$F$11*($H409-'01_Supuestos'!$F$9))*'01_Supuestos'!$F$12)-(('01_Supuestos'!E31*$I409)*'01_Supuestos'!$F$11*$K409)-(IF(('01_Supuestos'!E31*$I409)&gt;0,'01_Supuestos'!$F$15,0)))-($J409*'01_Supuestos'!E33)))*'01_Supuestos'!$F$16)</f>
        <v/>
      </c>
      <c r="W409" s="109">
        <f>((('01_Supuestos'!F31*$I409)*'01_Supuestos'!$F$11*($H409-'01_Supuestos'!$F$9))-((('01_Supuestos'!F31*$I409)*'01_Supuestos'!$F$11*($H409-'01_Supuestos'!$F$9))*'01_Supuestos'!$F$12)-(('01_Supuestos'!F31*$I409)*'01_Supuestos'!$F$11*$K409)-(IF(('01_Supuestos'!F31*$I409)&gt;0,'01_Supuestos'!$F$15,0)))-((('01_Supuestos'!F31*$I409)*'01_Supuestos'!$F$11*($H409-'01_Supuestos'!$F$9))*'01_Supuestos'!$F$18)-($J409*'01_Supuestos'!F32)-(IF('01_Supuestos'!F30=MAX('01_Supuestos'!$C$30:$M$30),'01_Supuestos'!$F$19,0))-(MAX(0,(((('01_Supuestos'!F31*$I409)*'01_Supuestos'!$F$11*($H409-'01_Supuestos'!$F$9))-((('01_Supuestos'!F31*$I409)*'01_Supuestos'!$F$11*($H409-'01_Supuestos'!$F$9))*'01_Supuestos'!$F$12)-(('01_Supuestos'!F31*$I409)*'01_Supuestos'!$F$11*$K409)-(IF(('01_Supuestos'!F31*$I409)&gt;0,'01_Supuestos'!$F$15,0)))-($J409*'01_Supuestos'!F33)))*'01_Supuestos'!$F$16)</f>
        <v/>
      </c>
      <c r="X409" s="109">
        <f>((('01_Supuestos'!G31*$I409)*'01_Supuestos'!$F$11*($H409-'01_Supuestos'!$F$9))-((('01_Supuestos'!G31*$I409)*'01_Supuestos'!$F$11*($H409-'01_Supuestos'!$F$9))*'01_Supuestos'!$F$12)-(('01_Supuestos'!G31*$I409)*'01_Supuestos'!$F$11*$K409)-(IF(('01_Supuestos'!G31*$I409)&gt;0,'01_Supuestos'!$F$15,0)))-((('01_Supuestos'!G31*$I409)*'01_Supuestos'!$F$11*($H409-'01_Supuestos'!$F$9))*'01_Supuestos'!$F$18)-($J409*'01_Supuestos'!G32)-(IF('01_Supuestos'!G30=MAX('01_Supuestos'!$C$30:$M$30),'01_Supuestos'!$F$19,0))-(MAX(0,(((('01_Supuestos'!G31*$I409)*'01_Supuestos'!$F$11*($H409-'01_Supuestos'!$F$9))-((('01_Supuestos'!G31*$I409)*'01_Supuestos'!$F$11*($H409-'01_Supuestos'!$F$9))*'01_Supuestos'!$F$12)-(('01_Supuestos'!G31*$I409)*'01_Supuestos'!$F$11*$K409)-(IF(('01_Supuestos'!G31*$I409)&gt;0,'01_Supuestos'!$F$15,0)))-($J409*'01_Supuestos'!G33)))*'01_Supuestos'!$F$16)</f>
        <v/>
      </c>
      <c r="Y409" s="109">
        <f>((('01_Supuestos'!H31*$I409)*'01_Supuestos'!$F$11*($H409-'01_Supuestos'!$F$9))-((('01_Supuestos'!H31*$I409)*'01_Supuestos'!$F$11*($H409-'01_Supuestos'!$F$9))*'01_Supuestos'!$F$12)-(('01_Supuestos'!H31*$I409)*'01_Supuestos'!$F$11*$K409)-(IF(('01_Supuestos'!H31*$I409)&gt;0,'01_Supuestos'!$F$15,0)))-((('01_Supuestos'!H31*$I409)*'01_Supuestos'!$F$11*($H409-'01_Supuestos'!$F$9))*'01_Supuestos'!$F$18)-($J409*'01_Supuestos'!H32)-(IF('01_Supuestos'!H30=MAX('01_Supuestos'!$C$30:$M$30),'01_Supuestos'!$F$19,0))-(MAX(0,(((('01_Supuestos'!H31*$I409)*'01_Supuestos'!$F$11*($H409-'01_Supuestos'!$F$9))-((('01_Supuestos'!H31*$I409)*'01_Supuestos'!$F$11*($H409-'01_Supuestos'!$F$9))*'01_Supuestos'!$F$12)-(('01_Supuestos'!H31*$I409)*'01_Supuestos'!$F$11*$K409)-(IF(('01_Supuestos'!H31*$I409)&gt;0,'01_Supuestos'!$F$15,0)))-($J409*'01_Supuestos'!H33)))*'01_Supuestos'!$F$16)</f>
        <v/>
      </c>
      <c r="Z409" s="109">
        <f>((('01_Supuestos'!I31*$I409)*'01_Supuestos'!$F$11*($H409-'01_Supuestos'!$F$9))-((('01_Supuestos'!I31*$I409)*'01_Supuestos'!$F$11*($H409-'01_Supuestos'!$F$9))*'01_Supuestos'!$F$12)-(('01_Supuestos'!I31*$I409)*'01_Supuestos'!$F$11*$K409)-(IF(('01_Supuestos'!I31*$I409)&gt;0,'01_Supuestos'!$F$15,0)))-((('01_Supuestos'!I31*$I409)*'01_Supuestos'!$F$11*($H409-'01_Supuestos'!$F$9))*'01_Supuestos'!$F$18)-($J409*'01_Supuestos'!I32)-(IF('01_Supuestos'!I30=MAX('01_Supuestos'!$C$30:$M$30),'01_Supuestos'!$F$19,0))-(MAX(0,(((('01_Supuestos'!I31*$I409)*'01_Supuestos'!$F$11*($H409-'01_Supuestos'!$F$9))-((('01_Supuestos'!I31*$I409)*'01_Supuestos'!$F$11*($H409-'01_Supuestos'!$F$9))*'01_Supuestos'!$F$12)-(('01_Supuestos'!I31*$I409)*'01_Supuestos'!$F$11*$K409)-(IF(('01_Supuestos'!I31*$I409)&gt;0,'01_Supuestos'!$F$15,0)))-($J409*'01_Supuestos'!I33)))*'01_Supuestos'!$F$16)</f>
        <v/>
      </c>
      <c r="AA409" s="109">
        <f>((('01_Supuestos'!J31*$I409)*'01_Supuestos'!$F$11*($H409-'01_Supuestos'!$F$9))-((('01_Supuestos'!J31*$I409)*'01_Supuestos'!$F$11*($H409-'01_Supuestos'!$F$9))*'01_Supuestos'!$F$12)-(('01_Supuestos'!J31*$I409)*'01_Supuestos'!$F$11*$K409)-(IF(('01_Supuestos'!J31*$I409)&gt;0,'01_Supuestos'!$F$15,0)))-((('01_Supuestos'!J31*$I409)*'01_Supuestos'!$F$11*($H409-'01_Supuestos'!$F$9))*'01_Supuestos'!$F$18)-($J409*'01_Supuestos'!J32)-(IF('01_Supuestos'!J30=MAX('01_Supuestos'!$C$30:$M$30),'01_Supuestos'!$F$19,0))-(MAX(0,(((('01_Supuestos'!J31*$I409)*'01_Supuestos'!$F$11*($H409-'01_Supuestos'!$F$9))-((('01_Supuestos'!J31*$I409)*'01_Supuestos'!$F$11*($H409-'01_Supuestos'!$F$9))*'01_Supuestos'!$F$12)-(('01_Supuestos'!J31*$I409)*'01_Supuestos'!$F$11*$K409)-(IF(('01_Supuestos'!J31*$I409)&gt;0,'01_Supuestos'!$F$15,0)))-($J409*'01_Supuestos'!J33)))*'01_Supuestos'!$F$16)</f>
        <v/>
      </c>
      <c r="AB409" s="109">
        <f>((('01_Supuestos'!K31*$I409)*'01_Supuestos'!$F$11*($H409-'01_Supuestos'!$F$9))-((('01_Supuestos'!K31*$I409)*'01_Supuestos'!$F$11*($H409-'01_Supuestos'!$F$9))*'01_Supuestos'!$F$12)-(('01_Supuestos'!K31*$I409)*'01_Supuestos'!$F$11*$K409)-(IF(('01_Supuestos'!K31*$I409)&gt;0,'01_Supuestos'!$F$15,0)))-((('01_Supuestos'!K31*$I409)*'01_Supuestos'!$F$11*($H409-'01_Supuestos'!$F$9))*'01_Supuestos'!$F$18)-($J409*'01_Supuestos'!K32)-(IF('01_Supuestos'!K30=MAX('01_Supuestos'!$C$30:$M$30),'01_Supuestos'!$F$19,0))-(MAX(0,(((('01_Supuestos'!K31*$I409)*'01_Supuestos'!$F$11*($H409-'01_Supuestos'!$F$9))-((('01_Supuestos'!K31*$I409)*'01_Supuestos'!$F$11*($H409-'01_Supuestos'!$F$9))*'01_Supuestos'!$F$12)-(('01_Supuestos'!K31*$I409)*'01_Supuestos'!$F$11*$K409)-(IF(('01_Supuestos'!K31*$I409)&gt;0,'01_Supuestos'!$F$15,0)))-($J409*'01_Supuestos'!K33)))*'01_Supuestos'!$F$16)</f>
        <v/>
      </c>
      <c r="AC409" s="109">
        <f>((('01_Supuestos'!L31*$I409)*'01_Supuestos'!$F$11*($H409-'01_Supuestos'!$F$9))-((('01_Supuestos'!L31*$I409)*'01_Supuestos'!$F$11*($H409-'01_Supuestos'!$F$9))*'01_Supuestos'!$F$12)-(('01_Supuestos'!L31*$I409)*'01_Supuestos'!$F$11*$K409)-(IF(('01_Supuestos'!L31*$I409)&gt;0,'01_Supuestos'!$F$15,0)))-((('01_Supuestos'!L31*$I409)*'01_Supuestos'!$F$11*($H409-'01_Supuestos'!$F$9))*'01_Supuestos'!$F$18)-($J409*'01_Supuestos'!L32)-(IF('01_Supuestos'!L30=MAX('01_Supuestos'!$C$30:$M$30),'01_Supuestos'!$F$19,0))-(MAX(0,(((('01_Supuestos'!L31*$I409)*'01_Supuestos'!$F$11*($H409-'01_Supuestos'!$F$9))-((('01_Supuestos'!L31*$I409)*'01_Supuestos'!$F$11*($H409-'01_Supuestos'!$F$9))*'01_Supuestos'!$F$12)-(('01_Supuestos'!L31*$I409)*'01_Supuestos'!$F$11*$K409)-(IF(('01_Supuestos'!L31*$I409)&gt;0,'01_Supuestos'!$F$15,0)))-($J409*'01_Supuestos'!L33)))*'01_Supuestos'!$F$16)</f>
        <v/>
      </c>
      <c r="AD409" s="109">
        <f>((('01_Supuestos'!M31*$I409)*'01_Supuestos'!$F$11*($H409-'01_Supuestos'!$F$9))-((('01_Supuestos'!M31*$I409)*'01_Supuestos'!$F$11*($H409-'01_Supuestos'!$F$9))*'01_Supuestos'!$F$12)-(('01_Supuestos'!M31*$I409)*'01_Supuestos'!$F$11*$K409)-(IF(('01_Supuestos'!M31*$I409)&gt;0,'01_Supuestos'!$F$15,0)))-((('01_Supuestos'!M31*$I409)*'01_Supuestos'!$F$11*($H409-'01_Supuestos'!$F$9))*'01_Supuestos'!$F$18)-($J409*'01_Supuestos'!M32)-(IF('01_Supuestos'!M30=MAX('01_Supuestos'!$C$30:$M$30),'01_Supuestos'!$F$19,0))-(MAX(0,(((('01_Supuestos'!M31*$I409)*'01_Supuestos'!$F$11*($H409-'01_Supuestos'!$F$9))-((('01_Supuestos'!M31*$I409)*'01_Supuestos'!$F$11*($H409-'01_Supuestos'!$F$9))*'01_Supuestos'!$F$12)-(('01_Supuestos'!M31*$I409)*'01_Supuestos'!$F$11*$K409)-(IF(('01_Supuestos'!M31*$I409)&gt;0,'01_Supuestos'!$F$15,0)))-($J409*'01_Supuestos'!M33)))*'01_Supuestos'!$F$16)</f>
        <v/>
      </c>
      <c r="AE409" s="109">
        <f>0</f>
        <v/>
      </c>
      <c r="AF409" s="109">
        <f>IF(S409&gt;R409,"Appraisal+Decision",IF(S409&lt;R409,"Develop Now","Indiferente"))</f>
        <v/>
      </c>
    </row>
    <row r="410">
      <c r="A410" t="n">
        <v>380</v>
      </c>
      <c r="B410" s="53">
        <f>RAND()</f>
        <v/>
      </c>
      <c r="C410" s="53">
        <f>RAND()</f>
        <v/>
      </c>
      <c r="D410" s="53">
        <f>RAND()</f>
        <v/>
      </c>
      <c r="E410" s="53">
        <f>RAND()</f>
        <v/>
      </c>
      <c r="F410" s="53">
        <f>RAND()</f>
        <v/>
      </c>
      <c r="G410" s="53">
        <f>RAND()</f>
        <v/>
      </c>
      <c r="H410" s="109">
        <f>IF(B410&lt;($B$11-$B$10)/($B$12-$B$10), $B$10+SQRT(B410*($B$11-$B$10)*($B$12-$B$10)), $B$12-SQRT((1-B410)*($B$12-$B$11)*($B$12-$B$10)))</f>
        <v/>
      </c>
      <c r="I410" s="53">
        <f>MAX(0.1,NORMINV(C410,$B$13,$B$14))</f>
        <v/>
      </c>
      <c r="J410" s="109">
        <f>'01_Supuestos'!$F$13*MAX(0.65,NORMINV(D410,1,$B$15))</f>
        <v/>
      </c>
      <c r="K410" s="109">
        <f>'01_Supuestos'!$F$14*MAX(0.6,NORMINV(E410,1,$B$16))</f>
        <v/>
      </c>
      <c r="L410" s="109">
        <f>--(F410&lt;=$B$5)</f>
        <v/>
      </c>
      <c r="M410" s="109">
        <f>IF(L410=1, IF(G410&lt;=$B$6, "+", "-"), IF(G410&lt;=(1-$B$7), "+", "-"))</f>
        <v/>
      </c>
      <c r="N410" s="110">
        <f>IF(M410="+",'05_Bayes_Arbol'!$B$16,'05_Bayes_Arbol'!$B$17)</f>
        <v/>
      </c>
      <c r="O410" s="109">
        <f>SUMPRODUCT(T410:AD410,'01_Supuestos'!$C$34:$M$34)</f>
        <v/>
      </c>
      <c r="P410" s="109">
        <f>N410*O410 + (1-N410)*$B$9</f>
        <v/>
      </c>
      <c r="Q410" s="109">
        <f>--(P410&gt;0)</f>
        <v/>
      </c>
      <c r="R410" s="109">
        <f>IF(L410=1,O410,$B$9)</f>
        <v/>
      </c>
      <c r="S410" s="109">
        <f>-$B$8 + IF(Q410=1, IF(L410=1,O410,$B$9), 0)</f>
        <v/>
      </c>
      <c r="T410" s="109">
        <f>((('01_Supuestos'!C31*$I410)*'01_Supuestos'!$F$11*($H410-'01_Supuestos'!$F$9))-((('01_Supuestos'!C31*$I410)*'01_Supuestos'!$F$11*($H410-'01_Supuestos'!$F$9))*'01_Supuestos'!$F$12)-(('01_Supuestos'!C31*$I410)*'01_Supuestos'!$F$11*$K410)-(IF(('01_Supuestos'!C31*$I410)&gt;0,'01_Supuestos'!$F$15,0)))-((('01_Supuestos'!C31*$I410)*'01_Supuestos'!$F$11*($H410-'01_Supuestos'!$F$9))*'01_Supuestos'!$F$18)-($J410*'01_Supuestos'!C32)-(IF('01_Supuestos'!C30=MAX('01_Supuestos'!$C$30:$M$30),'01_Supuestos'!$F$19,0))-(MAX(0,(((('01_Supuestos'!C31*$I410)*'01_Supuestos'!$F$11*($H410-'01_Supuestos'!$F$9))-((('01_Supuestos'!C31*$I410)*'01_Supuestos'!$F$11*($H410-'01_Supuestos'!$F$9))*'01_Supuestos'!$F$12)-(('01_Supuestos'!C31*$I410)*'01_Supuestos'!$F$11*$K410)-(IF(('01_Supuestos'!C31*$I410)&gt;0,'01_Supuestos'!$F$15,0)))-($J410*'01_Supuestos'!C33)))*'01_Supuestos'!$F$16)</f>
        <v/>
      </c>
      <c r="U410" s="109">
        <f>((('01_Supuestos'!D31*$I410)*'01_Supuestos'!$F$11*($H410-'01_Supuestos'!$F$9))-((('01_Supuestos'!D31*$I410)*'01_Supuestos'!$F$11*($H410-'01_Supuestos'!$F$9))*'01_Supuestos'!$F$12)-(('01_Supuestos'!D31*$I410)*'01_Supuestos'!$F$11*$K410)-(IF(('01_Supuestos'!D31*$I410)&gt;0,'01_Supuestos'!$F$15,0)))-((('01_Supuestos'!D31*$I410)*'01_Supuestos'!$F$11*($H410-'01_Supuestos'!$F$9))*'01_Supuestos'!$F$18)-($J410*'01_Supuestos'!D32)-(IF('01_Supuestos'!D30=MAX('01_Supuestos'!$C$30:$M$30),'01_Supuestos'!$F$19,0))-(MAX(0,(((('01_Supuestos'!D31*$I410)*'01_Supuestos'!$F$11*($H410-'01_Supuestos'!$F$9))-((('01_Supuestos'!D31*$I410)*'01_Supuestos'!$F$11*($H410-'01_Supuestos'!$F$9))*'01_Supuestos'!$F$12)-(('01_Supuestos'!D31*$I410)*'01_Supuestos'!$F$11*$K410)-(IF(('01_Supuestos'!D31*$I410)&gt;0,'01_Supuestos'!$F$15,0)))-($J410*'01_Supuestos'!D33)))*'01_Supuestos'!$F$16)</f>
        <v/>
      </c>
      <c r="V410" s="109">
        <f>((('01_Supuestos'!E31*$I410)*'01_Supuestos'!$F$11*($H410-'01_Supuestos'!$F$9))-((('01_Supuestos'!E31*$I410)*'01_Supuestos'!$F$11*($H410-'01_Supuestos'!$F$9))*'01_Supuestos'!$F$12)-(('01_Supuestos'!E31*$I410)*'01_Supuestos'!$F$11*$K410)-(IF(('01_Supuestos'!E31*$I410)&gt;0,'01_Supuestos'!$F$15,0)))-((('01_Supuestos'!E31*$I410)*'01_Supuestos'!$F$11*($H410-'01_Supuestos'!$F$9))*'01_Supuestos'!$F$18)-($J410*'01_Supuestos'!E32)-(IF('01_Supuestos'!E30=MAX('01_Supuestos'!$C$30:$M$30),'01_Supuestos'!$F$19,0))-(MAX(0,(((('01_Supuestos'!E31*$I410)*'01_Supuestos'!$F$11*($H410-'01_Supuestos'!$F$9))-((('01_Supuestos'!E31*$I410)*'01_Supuestos'!$F$11*($H410-'01_Supuestos'!$F$9))*'01_Supuestos'!$F$12)-(('01_Supuestos'!E31*$I410)*'01_Supuestos'!$F$11*$K410)-(IF(('01_Supuestos'!E31*$I410)&gt;0,'01_Supuestos'!$F$15,0)))-($J410*'01_Supuestos'!E33)))*'01_Supuestos'!$F$16)</f>
        <v/>
      </c>
      <c r="W410" s="109">
        <f>((('01_Supuestos'!F31*$I410)*'01_Supuestos'!$F$11*($H410-'01_Supuestos'!$F$9))-((('01_Supuestos'!F31*$I410)*'01_Supuestos'!$F$11*($H410-'01_Supuestos'!$F$9))*'01_Supuestos'!$F$12)-(('01_Supuestos'!F31*$I410)*'01_Supuestos'!$F$11*$K410)-(IF(('01_Supuestos'!F31*$I410)&gt;0,'01_Supuestos'!$F$15,0)))-((('01_Supuestos'!F31*$I410)*'01_Supuestos'!$F$11*($H410-'01_Supuestos'!$F$9))*'01_Supuestos'!$F$18)-($J410*'01_Supuestos'!F32)-(IF('01_Supuestos'!F30=MAX('01_Supuestos'!$C$30:$M$30),'01_Supuestos'!$F$19,0))-(MAX(0,(((('01_Supuestos'!F31*$I410)*'01_Supuestos'!$F$11*($H410-'01_Supuestos'!$F$9))-((('01_Supuestos'!F31*$I410)*'01_Supuestos'!$F$11*($H410-'01_Supuestos'!$F$9))*'01_Supuestos'!$F$12)-(('01_Supuestos'!F31*$I410)*'01_Supuestos'!$F$11*$K410)-(IF(('01_Supuestos'!F31*$I410)&gt;0,'01_Supuestos'!$F$15,0)))-($J410*'01_Supuestos'!F33)))*'01_Supuestos'!$F$16)</f>
        <v/>
      </c>
      <c r="X410" s="109">
        <f>((('01_Supuestos'!G31*$I410)*'01_Supuestos'!$F$11*($H410-'01_Supuestos'!$F$9))-((('01_Supuestos'!G31*$I410)*'01_Supuestos'!$F$11*($H410-'01_Supuestos'!$F$9))*'01_Supuestos'!$F$12)-(('01_Supuestos'!G31*$I410)*'01_Supuestos'!$F$11*$K410)-(IF(('01_Supuestos'!G31*$I410)&gt;0,'01_Supuestos'!$F$15,0)))-((('01_Supuestos'!G31*$I410)*'01_Supuestos'!$F$11*($H410-'01_Supuestos'!$F$9))*'01_Supuestos'!$F$18)-($J410*'01_Supuestos'!G32)-(IF('01_Supuestos'!G30=MAX('01_Supuestos'!$C$30:$M$30),'01_Supuestos'!$F$19,0))-(MAX(0,(((('01_Supuestos'!G31*$I410)*'01_Supuestos'!$F$11*($H410-'01_Supuestos'!$F$9))-((('01_Supuestos'!G31*$I410)*'01_Supuestos'!$F$11*($H410-'01_Supuestos'!$F$9))*'01_Supuestos'!$F$12)-(('01_Supuestos'!G31*$I410)*'01_Supuestos'!$F$11*$K410)-(IF(('01_Supuestos'!G31*$I410)&gt;0,'01_Supuestos'!$F$15,0)))-($J410*'01_Supuestos'!G33)))*'01_Supuestos'!$F$16)</f>
        <v/>
      </c>
      <c r="Y410" s="109">
        <f>((('01_Supuestos'!H31*$I410)*'01_Supuestos'!$F$11*($H410-'01_Supuestos'!$F$9))-((('01_Supuestos'!H31*$I410)*'01_Supuestos'!$F$11*($H410-'01_Supuestos'!$F$9))*'01_Supuestos'!$F$12)-(('01_Supuestos'!H31*$I410)*'01_Supuestos'!$F$11*$K410)-(IF(('01_Supuestos'!H31*$I410)&gt;0,'01_Supuestos'!$F$15,0)))-((('01_Supuestos'!H31*$I410)*'01_Supuestos'!$F$11*($H410-'01_Supuestos'!$F$9))*'01_Supuestos'!$F$18)-($J410*'01_Supuestos'!H32)-(IF('01_Supuestos'!H30=MAX('01_Supuestos'!$C$30:$M$30),'01_Supuestos'!$F$19,0))-(MAX(0,(((('01_Supuestos'!H31*$I410)*'01_Supuestos'!$F$11*($H410-'01_Supuestos'!$F$9))-((('01_Supuestos'!H31*$I410)*'01_Supuestos'!$F$11*($H410-'01_Supuestos'!$F$9))*'01_Supuestos'!$F$12)-(('01_Supuestos'!H31*$I410)*'01_Supuestos'!$F$11*$K410)-(IF(('01_Supuestos'!H31*$I410)&gt;0,'01_Supuestos'!$F$15,0)))-($J410*'01_Supuestos'!H33)))*'01_Supuestos'!$F$16)</f>
        <v/>
      </c>
      <c r="Z410" s="109">
        <f>((('01_Supuestos'!I31*$I410)*'01_Supuestos'!$F$11*($H410-'01_Supuestos'!$F$9))-((('01_Supuestos'!I31*$I410)*'01_Supuestos'!$F$11*($H410-'01_Supuestos'!$F$9))*'01_Supuestos'!$F$12)-(('01_Supuestos'!I31*$I410)*'01_Supuestos'!$F$11*$K410)-(IF(('01_Supuestos'!I31*$I410)&gt;0,'01_Supuestos'!$F$15,0)))-((('01_Supuestos'!I31*$I410)*'01_Supuestos'!$F$11*($H410-'01_Supuestos'!$F$9))*'01_Supuestos'!$F$18)-($J410*'01_Supuestos'!I32)-(IF('01_Supuestos'!I30=MAX('01_Supuestos'!$C$30:$M$30),'01_Supuestos'!$F$19,0))-(MAX(0,(((('01_Supuestos'!I31*$I410)*'01_Supuestos'!$F$11*($H410-'01_Supuestos'!$F$9))-((('01_Supuestos'!I31*$I410)*'01_Supuestos'!$F$11*($H410-'01_Supuestos'!$F$9))*'01_Supuestos'!$F$12)-(('01_Supuestos'!I31*$I410)*'01_Supuestos'!$F$11*$K410)-(IF(('01_Supuestos'!I31*$I410)&gt;0,'01_Supuestos'!$F$15,0)))-($J410*'01_Supuestos'!I33)))*'01_Supuestos'!$F$16)</f>
        <v/>
      </c>
      <c r="AA410" s="109">
        <f>((('01_Supuestos'!J31*$I410)*'01_Supuestos'!$F$11*($H410-'01_Supuestos'!$F$9))-((('01_Supuestos'!J31*$I410)*'01_Supuestos'!$F$11*($H410-'01_Supuestos'!$F$9))*'01_Supuestos'!$F$12)-(('01_Supuestos'!J31*$I410)*'01_Supuestos'!$F$11*$K410)-(IF(('01_Supuestos'!J31*$I410)&gt;0,'01_Supuestos'!$F$15,0)))-((('01_Supuestos'!J31*$I410)*'01_Supuestos'!$F$11*($H410-'01_Supuestos'!$F$9))*'01_Supuestos'!$F$18)-($J410*'01_Supuestos'!J32)-(IF('01_Supuestos'!J30=MAX('01_Supuestos'!$C$30:$M$30),'01_Supuestos'!$F$19,0))-(MAX(0,(((('01_Supuestos'!J31*$I410)*'01_Supuestos'!$F$11*($H410-'01_Supuestos'!$F$9))-((('01_Supuestos'!J31*$I410)*'01_Supuestos'!$F$11*($H410-'01_Supuestos'!$F$9))*'01_Supuestos'!$F$12)-(('01_Supuestos'!J31*$I410)*'01_Supuestos'!$F$11*$K410)-(IF(('01_Supuestos'!J31*$I410)&gt;0,'01_Supuestos'!$F$15,0)))-($J410*'01_Supuestos'!J33)))*'01_Supuestos'!$F$16)</f>
        <v/>
      </c>
      <c r="AB410" s="109">
        <f>((('01_Supuestos'!K31*$I410)*'01_Supuestos'!$F$11*($H410-'01_Supuestos'!$F$9))-((('01_Supuestos'!K31*$I410)*'01_Supuestos'!$F$11*($H410-'01_Supuestos'!$F$9))*'01_Supuestos'!$F$12)-(('01_Supuestos'!K31*$I410)*'01_Supuestos'!$F$11*$K410)-(IF(('01_Supuestos'!K31*$I410)&gt;0,'01_Supuestos'!$F$15,0)))-((('01_Supuestos'!K31*$I410)*'01_Supuestos'!$F$11*($H410-'01_Supuestos'!$F$9))*'01_Supuestos'!$F$18)-($J410*'01_Supuestos'!K32)-(IF('01_Supuestos'!K30=MAX('01_Supuestos'!$C$30:$M$30),'01_Supuestos'!$F$19,0))-(MAX(0,(((('01_Supuestos'!K31*$I410)*'01_Supuestos'!$F$11*($H410-'01_Supuestos'!$F$9))-((('01_Supuestos'!K31*$I410)*'01_Supuestos'!$F$11*($H410-'01_Supuestos'!$F$9))*'01_Supuestos'!$F$12)-(('01_Supuestos'!K31*$I410)*'01_Supuestos'!$F$11*$K410)-(IF(('01_Supuestos'!K31*$I410)&gt;0,'01_Supuestos'!$F$15,0)))-($J410*'01_Supuestos'!K33)))*'01_Supuestos'!$F$16)</f>
        <v/>
      </c>
      <c r="AC410" s="109">
        <f>((('01_Supuestos'!L31*$I410)*'01_Supuestos'!$F$11*($H410-'01_Supuestos'!$F$9))-((('01_Supuestos'!L31*$I410)*'01_Supuestos'!$F$11*($H410-'01_Supuestos'!$F$9))*'01_Supuestos'!$F$12)-(('01_Supuestos'!L31*$I410)*'01_Supuestos'!$F$11*$K410)-(IF(('01_Supuestos'!L31*$I410)&gt;0,'01_Supuestos'!$F$15,0)))-((('01_Supuestos'!L31*$I410)*'01_Supuestos'!$F$11*($H410-'01_Supuestos'!$F$9))*'01_Supuestos'!$F$18)-($J410*'01_Supuestos'!L32)-(IF('01_Supuestos'!L30=MAX('01_Supuestos'!$C$30:$M$30),'01_Supuestos'!$F$19,0))-(MAX(0,(((('01_Supuestos'!L31*$I410)*'01_Supuestos'!$F$11*($H410-'01_Supuestos'!$F$9))-((('01_Supuestos'!L31*$I410)*'01_Supuestos'!$F$11*($H410-'01_Supuestos'!$F$9))*'01_Supuestos'!$F$12)-(('01_Supuestos'!L31*$I410)*'01_Supuestos'!$F$11*$K410)-(IF(('01_Supuestos'!L31*$I410)&gt;0,'01_Supuestos'!$F$15,0)))-($J410*'01_Supuestos'!L33)))*'01_Supuestos'!$F$16)</f>
        <v/>
      </c>
      <c r="AD410" s="109">
        <f>((('01_Supuestos'!M31*$I410)*'01_Supuestos'!$F$11*($H410-'01_Supuestos'!$F$9))-((('01_Supuestos'!M31*$I410)*'01_Supuestos'!$F$11*($H410-'01_Supuestos'!$F$9))*'01_Supuestos'!$F$12)-(('01_Supuestos'!M31*$I410)*'01_Supuestos'!$F$11*$K410)-(IF(('01_Supuestos'!M31*$I410)&gt;0,'01_Supuestos'!$F$15,0)))-((('01_Supuestos'!M31*$I410)*'01_Supuestos'!$F$11*($H410-'01_Supuestos'!$F$9))*'01_Supuestos'!$F$18)-($J410*'01_Supuestos'!M32)-(IF('01_Supuestos'!M30=MAX('01_Supuestos'!$C$30:$M$30),'01_Supuestos'!$F$19,0))-(MAX(0,(((('01_Supuestos'!M31*$I410)*'01_Supuestos'!$F$11*($H410-'01_Supuestos'!$F$9))-((('01_Supuestos'!M31*$I410)*'01_Supuestos'!$F$11*($H410-'01_Supuestos'!$F$9))*'01_Supuestos'!$F$12)-(('01_Supuestos'!M31*$I410)*'01_Supuestos'!$F$11*$K410)-(IF(('01_Supuestos'!M31*$I410)&gt;0,'01_Supuestos'!$F$15,0)))-($J410*'01_Supuestos'!M33)))*'01_Supuestos'!$F$16)</f>
        <v/>
      </c>
      <c r="AE410" s="109">
        <f>0</f>
        <v/>
      </c>
      <c r="AF410" s="109">
        <f>IF(S410&gt;R410,"Appraisal+Decision",IF(S410&lt;R410,"Develop Now","Indiferente"))</f>
        <v/>
      </c>
    </row>
    <row r="411">
      <c r="A411" t="n">
        <v>381</v>
      </c>
      <c r="B411" s="53">
        <f>RAND()</f>
        <v/>
      </c>
      <c r="C411" s="53">
        <f>RAND()</f>
        <v/>
      </c>
      <c r="D411" s="53">
        <f>RAND()</f>
        <v/>
      </c>
      <c r="E411" s="53">
        <f>RAND()</f>
        <v/>
      </c>
      <c r="F411" s="53">
        <f>RAND()</f>
        <v/>
      </c>
      <c r="G411" s="53">
        <f>RAND()</f>
        <v/>
      </c>
      <c r="H411" s="109">
        <f>IF(B411&lt;($B$11-$B$10)/($B$12-$B$10), $B$10+SQRT(B411*($B$11-$B$10)*($B$12-$B$10)), $B$12-SQRT((1-B411)*($B$12-$B$11)*($B$12-$B$10)))</f>
        <v/>
      </c>
      <c r="I411" s="53">
        <f>MAX(0.1,NORMINV(C411,$B$13,$B$14))</f>
        <v/>
      </c>
      <c r="J411" s="109">
        <f>'01_Supuestos'!$F$13*MAX(0.65,NORMINV(D411,1,$B$15))</f>
        <v/>
      </c>
      <c r="K411" s="109">
        <f>'01_Supuestos'!$F$14*MAX(0.6,NORMINV(E411,1,$B$16))</f>
        <v/>
      </c>
      <c r="L411" s="109">
        <f>--(F411&lt;=$B$5)</f>
        <v/>
      </c>
      <c r="M411" s="109">
        <f>IF(L411=1, IF(G411&lt;=$B$6, "+", "-"), IF(G411&lt;=(1-$B$7), "+", "-"))</f>
        <v/>
      </c>
      <c r="N411" s="110">
        <f>IF(M411="+",'05_Bayes_Arbol'!$B$16,'05_Bayes_Arbol'!$B$17)</f>
        <v/>
      </c>
      <c r="O411" s="109">
        <f>SUMPRODUCT(T411:AD411,'01_Supuestos'!$C$34:$M$34)</f>
        <v/>
      </c>
      <c r="P411" s="109">
        <f>N411*O411 + (1-N411)*$B$9</f>
        <v/>
      </c>
      <c r="Q411" s="109">
        <f>--(P411&gt;0)</f>
        <v/>
      </c>
      <c r="R411" s="109">
        <f>IF(L411=1,O411,$B$9)</f>
        <v/>
      </c>
      <c r="S411" s="109">
        <f>-$B$8 + IF(Q411=1, IF(L411=1,O411,$B$9), 0)</f>
        <v/>
      </c>
      <c r="T411" s="109">
        <f>((('01_Supuestos'!C31*$I411)*'01_Supuestos'!$F$11*($H411-'01_Supuestos'!$F$9))-((('01_Supuestos'!C31*$I411)*'01_Supuestos'!$F$11*($H411-'01_Supuestos'!$F$9))*'01_Supuestos'!$F$12)-(('01_Supuestos'!C31*$I411)*'01_Supuestos'!$F$11*$K411)-(IF(('01_Supuestos'!C31*$I411)&gt;0,'01_Supuestos'!$F$15,0)))-((('01_Supuestos'!C31*$I411)*'01_Supuestos'!$F$11*($H411-'01_Supuestos'!$F$9))*'01_Supuestos'!$F$18)-($J411*'01_Supuestos'!C32)-(IF('01_Supuestos'!C30=MAX('01_Supuestos'!$C$30:$M$30),'01_Supuestos'!$F$19,0))-(MAX(0,(((('01_Supuestos'!C31*$I411)*'01_Supuestos'!$F$11*($H411-'01_Supuestos'!$F$9))-((('01_Supuestos'!C31*$I411)*'01_Supuestos'!$F$11*($H411-'01_Supuestos'!$F$9))*'01_Supuestos'!$F$12)-(('01_Supuestos'!C31*$I411)*'01_Supuestos'!$F$11*$K411)-(IF(('01_Supuestos'!C31*$I411)&gt;0,'01_Supuestos'!$F$15,0)))-($J411*'01_Supuestos'!C33)))*'01_Supuestos'!$F$16)</f>
        <v/>
      </c>
      <c r="U411" s="109">
        <f>((('01_Supuestos'!D31*$I411)*'01_Supuestos'!$F$11*($H411-'01_Supuestos'!$F$9))-((('01_Supuestos'!D31*$I411)*'01_Supuestos'!$F$11*($H411-'01_Supuestos'!$F$9))*'01_Supuestos'!$F$12)-(('01_Supuestos'!D31*$I411)*'01_Supuestos'!$F$11*$K411)-(IF(('01_Supuestos'!D31*$I411)&gt;0,'01_Supuestos'!$F$15,0)))-((('01_Supuestos'!D31*$I411)*'01_Supuestos'!$F$11*($H411-'01_Supuestos'!$F$9))*'01_Supuestos'!$F$18)-($J411*'01_Supuestos'!D32)-(IF('01_Supuestos'!D30=MAX('01_Supuestos'!$C$30:$M$30),'01_Supuestos'!$F$19,0))-(MAX(0,(((('01_Supuestos'!D31*$I411)*'01_Supuestos'!$F$11*($H411-'01_Supuestos'!$F$9))-((('01_Supuestos'!D31*$I411)*'01_Supuestos'!$F$11*($H411-'01_Supuestos'!$F$9))*'01_Supuestos'!$F$12)-(('01_Supuestos'!D31*$I411)*'01_Supuestos'!$F$11*$K411)-(IF(('01_Supuestos'!D31*$I411)&gt;0,'01_Supuestos'!$F$15,0)))-($J411*'01_Supuestos'!D33)))*'01_Supuestos'!$F$16)</f>
        <v/>
      </c>
      <c r="V411" s="109">
        <f>((('01_Supuestos'!E31*$I411)*'01_Supuestos'!$F$11*($H411-'01_Supuestos'!$F$9))-((('01_Supuestos'!E31*$I411)*'01_Supuestos'!$F$11*($H411-'01_Supuestos'!$F$9))*'01_Supuestos'!$F$12)-(('01_Supuestos'!E31*$I411)*'01_Supuestos'!$F$11*$K411)-(IF(('01_Supuestos'!E31*$I411)&gt;0,'01_Supuestos'!$F$15,0)))-((('01_Supuestos'!E31*$I411)*'01_Supuestos'!$F$11*($H411-'01_Supuestos'!$F$9))*'01_Supuestos'!$F$18)-($J411*'01_Supuestos'!E32)-(IF('01_Supuestos'!E30=MAX('01_Supuestos'!$C$30:$M$30),'01_Supuestos'!$F$19,0))-(MAX(0,(((('01_Supuestos'!E31*$I411)*'01_Supuestos'!$F$11*($H411-'01_Supuestos'!$F$9))-((('01_Supuestos'!E31*$I411)*'01_Supuestos'!$F$11*($H411-'01_Supuestos'!$F$9))*'01_Supuestos'!$F$12)-(('01_Supuestos'!E31*$I411)*'01_Supuestos'!$F$11*$K411)-(IF(('01_Supuestos'!E31*$I411)&gt;0,'01_Supuestos'!$F$15,0)))-($J411*'01_Supuestos'!E33)))*'01_Supuestos'!$F$16)</f>
        <v/>
      </c>
      <c r="W411" s="109">
        <f>((('01_Supuestos'!F31*$I411)*'01_Supuestos'!$F$11*($H411-'01_Supuestos'!$F$9))-((('01_Supuestos'!F31*$I411)*'01_Supuestos'!$F$11*($H411-'01_Supuestos'!$F$9))*'01_Supuestos'!$F$12)-(('01_Supuestos'!F31*$I411)*'01_Supuestos'!$F$11*$K411)-(IF(('01_Supuestos'!F31*$I411)&gt;0,'01_Supuestos'!$F$15,0)))-((('01_Supuestos'!F31*$I411)*'01_Supuestos'!$F$11*($H411-'01_Supuestos'!$F$9))*'01_Supuestos'!$F$18)-($J411*'01_Supuestos'!F32)-(IF('01_Supuestos'!F30=MAX('01_Supuestos'!$C$30:$M$30),'01_Supuestos'!$F$19,0))-(MAX(0,(((('01_Supuestos'!F31*$I411)*'01_Supuestos'!$F$11*($H411-'01_Supuestos'!$F$9))-((('01_Supuestos'!F31*$I411)*'01_Supuestos'!$F$11*($H411-'01_Supuestos'!$F$9))*'01_Supuestos'!$F$12)-(('01_Supuestos'!F31*$I411)*'01_Supuestos'!$F$11*$K411)-(IF(('01_Supuestos'!F31*$I411)&gt;0,'01_Supuestos'!$F$15,0)))-($J411*'01_Supuestos'!F33)))*'01_Supuestos'!$F$16)</f>
        <v/>
      </c>
      <c r="X411" s="109">
        <f>((('01_Supuestos'!G31*$I411)*'01_Supuestos'!$F$11*($H411-'01_Supuestos'!$F$9))-((('01_Supuestos'!G31*$I411)*'01_Supuestos'!$F$11*($H411-'01_Supuestos'!$F$9))*'01_Supuestos'!$F$12)-(('01_Supuestos'!G31*$I411)*'01_Supuestos'!$F$11*$K411)-(IF(('01_Supuestos'!G31*$I411)&gt;0,'01_Supuestos'!$F$15,0)))-((('01_Supuestos'!G31*$I411)*'01_Supuestos'!$F$11*($H411-'01_Supuestos'!$F$9))*'01_Supuestos'!$F$18)-($J411*'01_Supuestos'!G32)-(IF('01_Supuestos'!G30=MAX('01_Supuestos'!$C$30:$M$30),'01_Supuestos'!$F$19,0))-(MAX(0,(((('01_Supuestos'!G31*$I411)*'01_Supuestos'!$F$11*($H411-'01_Supuestos'!$F$9))-((('01_Supuestos'!G31*$I411)*'01_Supuestos'!$F$11*($H411-'01_Supuestos'!$F$9))*'01_Supuestos'!$F$12)-(('01_Supuestos'!G31*$I411)*'01_Supuestos'!$F$11*$K411)-(IF(('01_Supuestos'!G31*$I411)&gt;0,'01_Supuestos'!$F$15,0)))-($J411*'01_Supuestos'!G33)))*'01_Supuestos'!$F$16)</f>
        <v/>
      </c>
      <c r="Y411" s="109">
        <f>((('01_Supuestos'!H31*$I411)*'01_Supuestos'!$F$11*($H411-'01_Supuestos'!$F$9))-((('01_Supuestos'!H31*$I411)*'01_Supuestos'!$F$11*($H411-'01_Supuestos'!$F$9))*'01_Supuestos'!$F$12)-(('01_Supuestos'!H31*$I411)*'01_Supuestos'!$F$11*$K411)-(IF(('01_Supuestos'!H31*$I411)&gt;0,'01_Supuestos'!$F$15,0)))-((('01_Supuestos'!H31*$I411)*'01_Supuestos'!$F$11*($H411-'01_Supuestos'!$F$9))*'01_Supuestos'!$F$18)-($J411*'01_Supuestos'!H32)-(IF('01_Supuestos'!H30=MAX('01_Supuestos'!$C$30:$M$30),'01_Supuestos'!$F$19,0))-(MAX(0,(((('01_Supuestos'!H31*$I411)*'01_Supuestos'!$F$11*($H411-'01_Supuestos'!$F$9))-((('01_Supuestos'!H31*$I411)*'01_Supuestos'!$F$11*($H411-'01_Supuestos'!$F$9))*'01_Supuestos'!$F$12)-(('01_Supuestos'!H31*$I411)*'01_Supuestos'!$F$11*$K411)-(IF(('01_Supuestos'!H31*$I411)&gt;0,'01_Supuestos'!$F$15,0)))-($J411*'01_Supuestos'!H33)))*'01_Supuestos'!$F$16)</f>
        <v/>
      </c>
      <c r="Z411" s="109">
        <f>((('01_Supuestos'!I31*$I411)*'01_Supuestos'!$F$11*($H411-'01_Supuestos'!$F$9))-((('01_Supuestos'!I31*$I411)*'01_Supuestos'!$F$11*($H411-'01_Supuestos'!$F$9))*'01_Supuestos'!$F$12)-(('01_Supuestos'!I31*$I411)*'01_Supuestos'!$F$11*$K411)-(IF(('01_Supuestos'!I31*$I411)&gt;0,'01_Supuestos'!$F$15,0)))-((('01_Supuestos'!I31*$I411)*'01_Supuestos'!$F$11*($H411-'01_Supuestos'!$F$9))*'01_Supuestos'!$F$18)-($J411*'01_Supuestos'!I32)-(IF('01_Supuestos'!I30=MAX('01_Supuestos'!$C$30:$M$30),'01_Supuestos'!$F$19,0))-(MAX(0,(((('01_Supuestos'!I31*$I411)*'01_Supuestos'!$F$11*($H411-'01_Supuestos'!$F$9))-((('01_Supuestos'!I31*$I411)*'01_Supuestos'!$F$11*($H411-'01_Supuestos'!$F$9))*'01_Supuestos'!$F$12)-(('01_Supuestos'!I31*$I411)*'01_Supuestos'!$F$11*$K411)-(IF(('01_Supuestos'!I31*$I411)&gt;0,'01_Supuestos'!$F$15,0)))-($J411*'01_Supuestos'!I33)))*'01_Supuestos'!$F$16)</f>
        <v/>
      </c>
      <c r="AA411" s="109">
        <f>((('01_Supuestos'!J31*$I411)*'01_Supuestos'!$F$11*($H411-'01_Supuestos'!$F$9))-((('01_Supuestos'!J31*$I411)*'01_Supuestos'!$F$11*($H411-'01_Supuestos'!$F$9))*'01_Supuestos'!$F$12)-(('01_Supuestos'!J31*$I411)*'01_Supuestos'!$F$11*$K411)-(IF(('01_Supuestos'!J31*$I411)&gt;0,'01_Supuestos'!$F$15,0)))-((('01_Supuestos'!J31*$I411)*'01_Supuestos'!$F$11*($H411-'01_Supuestos'!$F$9))*'01_Supuestos'!$F$18)-($J411*'01_Supuestos'!J32)-(IF('01_Supuestos'!J30=MAX('01_Supuestos'!$C$30:$M$30),'01_Supuestos'!$F$19,0))-(MAX(0,(((('01_Supuestos'!J31*$I411)*'01_Supuestos'!$F$11*($H411-'01_Supuestos'!$F$9))-((('01_Supuestos'!J31*$I411)*'01_Supuestos'!$F$11*($H411-'01_Supuestos'!$F$9))*'01_Supuestos'!$F$12)-(('01_Supuestos'!J31*$I411)*'01_Supuestos'!$F$11*$K411)-(IF(('01_Supuestos'!J31*$I411)&gt;0,'01_Supuestos'!$F$15,0)))-($J411*'01_Supuestos'!J33)))*'01_Supuestos'!$F$16)</f>
        <v/>
      </c>
      <c r="AB411" s="109">
        <f>((('01_Supuestos'!K31*$I411)*'01_Supuestos'!$F$11*($H411-'01_Supuestos'!$F$9))-((('01_Supuestos'!K31*$I411)*'01_Supuestos'!$F$11*($H411-'01_Supuestos'!$F$9))*'01_Supuestos'!$F$12)-(('01_Supuestos'!K31*$I411)*'01_Supuestos'!$F$11*$K411)-(IF(('01_Supuestos'!K31*$I411)&gt;0,'01_Supuestos'!$F$15,0)))-((('01_Supuestos'!K31*$I411)*'01_Supuestos'!$F$11*($H411-'01_Supuestos'!$F$9))*'01_Supuestos'!$F$18)-($J411*'01_Supuestos'!K32)-(IF('01_Supuestos'!K30=MAX('01_Supuestos'!$C$30:$M$30),'01_Supuestos'!$F$19,0))-(MAX(0,(((('01_Supuestos'!K31*$I411)*'01_Supuestos'!$F$11*($H411-'01_Supuestos'!$F$9))-((('01_Supuestos'!K31*$I411)*'01_Supuestos'!$F$11*($H411-'01_Supuestos'!$F$9))*'01_Supuestos'!$F$12)-(('01_Supuestos'!K31*$I411)*'01_Supuestos'!$F$11*$K411)-(IF(('01_Supuestos'!K31*$I411)&gt;0,'01_Supuestos'!$F$15,0)))-($J411*'01_Supuestos'!K33)))*'01_Supuestos'!$F$16)</f>
        <v/>
      </c>
      <c r="AC411" s="109">
        <f>((('01_Supuestos'!L31*$I411)*'01_Supuestos'!$F$11*($H411-'01_Supuestos'!$F$9))-((('01_Supuestos'!L31*$I411)*'01_Supuestos'!$F$11*($H411-'01_Supuestos'!$F$9))*'01_Supuestos'!$F$12)-(('01_Supuestos'!L31*$I411)*'01_Supuestos'!$F$11*$K411)-(IF(('01_Supuestos'!L31*$I411)&gt;0,'01_Supuestos'!$F$15,0)))-((('01_Supuestos'!L31*$I411)*'01_Supuestos'!$F$11*($H411-'01_Supuestos'!$F$9))*'01_Supuestos'!$F$18)-($J411*'01_Supuestos'!L32)-(IF('01_Supuestos'!L30=MAX('01_Supuestos'!$C$30:$M$30),'01_Supuestos'!$F$19,0))-(MAX(0,(((('01_Supuestos'!L31*$I411)*'01_Supuestos'!$F$11*($H411-'01_Supuestos'!$F$9))-((('01_Supuestos'!L31*$I411)*'01_Supuestos'!$F$11*($H411-'01_Supuestos'!$F$9))*'01_Supuestos'!$F$12)-(('01_Supuestos'!L31*$I411)*'01_Supuestos'!$F$11*$K411)-(IF(('01_Supuestos'!L31*$I411)&gt;0,'01_Supuestos'!$F$15,0)))-($J411*'01_Supuestos'!L33)))*'01_Supuestos'!$F$16)</f>
        <v/>
      </c>
      <c r="AD411" s="109">
        <f>((('01_Supuestos'!M31*$I411)*'01_Supuestos'!$F$11*($H411-'01_Supuestos'!$F$9))-((('01_Supuestos'!M31*$I411)*'01_Supuestos'!$F$11*($H411-'01_Supuestos'!$F$9))*'01_Supuestos'!$F$12)-(('01_Supuestos'!M31*$I411)*'01_Supuestos'!$F$11*$K411)-(IF(('01_Supuestos'!M31*$I411)&gt;0,'01_Supuestos'!$F$15,0)))-((('01_Supuestos'!M31*$I411)*'01_Supuestos'!$F$11*($H411-'01_Supuestos'!$F$9))*'01_Supuestos'!$F$18)-($J411*'01_Supuestos'!M32)-(IF('01_Supuestos'!M30=MAX('01_Supuestos'!$C$30:$M$30),'01_Supuestos'!$F$19,0))-(MAX(0,(((('01_Supuestos'!M31*$I411)*'01_Supuestos'!$F$11*($H411-'01_Supuestos'!$F$9))-((('01_Supuestos'!M31*$I411)*'01_Supuestos'!$F$11*($H411-'01_Supuestos'!$F$9))*'01_Supuestos'!$F$12)-(('01_Supuestos'!M31*$I411)*'01_Supuestos'!$F$11*$K411)-(IF(('01_Supuestos'!M31*$I411)&gt;0,'01_Supuestos'!$F$15,0)))-($J411*'01_Supuestos'!M33)))*'01_Supuestos'!$F$16)</f>
        <v/>
      </c>
      <c r="AE411" s="109">
        <f>0</f>
        <v/>
      </c>
      <c r="AF411" s="109">
        <f>IF(S411&gt;R411,"Appraisal+Decision",IF(S411&lt;R411,"Develop Now","Indiferente"))</f>
        <v/>
      </c>
    </row>
    <row r="412">
      <c r="A412" t="n">
        <v>382</v>
      </c>
      <c r="B412" s="53">
        <f>RAND()</f>
        <v/>
      </c>
      <c r="C412" s="53">
        <f>RAND()</f>
        <v/>
      </c>
      <c r="D412" s="53">
        <f>RAND()</f>
        <v/>
      </c>
      <c r="E412" s="53">
        <f>RAND()</f>
        <v/>
      </c>
      <c r="F412" s="53">
        <f>RAND()</f>
        <v/>
      </c>
      <c r="G412" s="53">
        <f>RAND()</f>
        <v/>
      </c>
      <c r="H412" s="109">
        <f>IF(B412&lt;($B$11-$B$10)/($B$12-$B$10), $B$10+SQRT(B412*($B$11-$B$10)*($B$12-$B$10)), $B$12-SQRT((1-B412)*($B$12-$B$11)*($B$12-$B$10)))</f>
        <v/>
      </c>
      <c r="I412" s="53">
        <f>MAX(0.1,NORMINV(C412,$B$13,$B$14))</f>
        <v/>
      </c>
      <c r="J412" s="109">
        <f>'01_Supuestos'!$F$13*MAX(0.65,NORMINV(D412,1,$B$15))</f>
        <v/>
      </c>
      <c r="K412" s="109">
        <f>'01_Supuestos'!$F$14*MAX(0.6,NORMINV(E412,1,$B$16))</f>
        <v/>
      </c>
      <c r="L412" s="109">
        <f>--(F412&lt;=$B$5)</f>
        <v/>
      </c>
      <c r="M412" s="109">
        <f>IF(L412=1, IF(G412&lt;=$B$6, "+", "-"), IF(G412&lt;=(1-$B$7), "+", "-"))</f>
        <v/>
      </c>
      <c r="N412" s="110">
        <f>IF(M412="+",'05_Bayes_Arbol'!$B$16,'05_Bayes_Arbol'!$B$17)</f>
        <v/>
      </c>
      <c r="O412" s="109">
        <f>SUMPRODUCT(T412:AD412,'01_Supuestos'!$C$34:$M$34)</f>
        <v/>
      </c>
      <c r="P412" s="109">
        <f>N412*O412 + (1-N412)*$B$9</f>
        <v/>
      </c>
      <c r="Q412" s="109">
        <f>--(P412&gt;0)</f>
        <v/>
      </c>
      <c r="R412" s="109">
        <f>IF(L412=1,O412,$B$9)</f>
        <v/>
      </c>
      <c r="S412" s="109">
        <f>-$B$8 + IF(Q412=1, IF(L412=1,O412,$B$9), 0)</f>
        <v/>
      </c>
      <c r="T412" s="109">
        <f>((('01_Supuestos'!C31*$I412)*'01_Supuestos'!$F$11*($H412-'01_Supuestos'!$F$9))-((('01_Supuestos'!C31*$I412)*'01_Supuestos'!$F$11*($H412-'01_Supuestos'!$F$9))*'01_Supuestos'!$F$12)-(('01_Supuestos'!C31*$I412)*'01_Supuestos'!$F$11*$K412)-(IF(('01_Supuestos'!C31*$I412)&gt;0,'01_Supuestos'!$F$15,0)))-((('01_Supuestos'!C31*$I412)*'01_Supuestos'!$F$11*($H412-'01_Supuestos'!$F$9))*'01_Supuestos'!$F$18)-($J412*'01_Supuestos'!C32)-(IF('01_Supuestos'!C30=MAX('01_Supuestos'!$C$30:$M$30),'01_Supuestos'!$F$19,0))-(MAX(0,(((('01_Supuestos'!C31*$I412)*'01_Supuestos'!$F$11*($H412-'01_Supuestos'!$F$9))-((('01_Supuestos'!C31*$I412)*'01_Supuestos'!$F$11*($H412-'01_Supuestos'!$F$9))*'01_Supuestos'!$F$12)-(('01_Supuestos'!C31*$I412)*'01_Supuestos'!$F$11*$K412)-(IF(('01_Supuestos'!C31*$I412)&gt;0,'01_Supuestos'!$F$15,0)))-($J412*'01_Supuestos'!C33)))*'01_Supuestos'!$F$16)</f>
        <v/>
      </c>
      <c r="U412" s="109">
        <f>((('01_Supuestos'!D31*$I412)*'01_Supuestos'!$F$11*($H412-'01_Supuestos'!$F$9))-((('01_Supuestos'!D31*$I412)*'01_Supuestos'!$F$11*($H412-'01_Supuestos'!$F$9))*'01_Supuestos'!$F$12)-(('01_Supuestos'!D31*$I412)*'01_Supuestos'!$F$11*$K412)-(IF(('01_Supuestos'!D31*$I412)&gt;0,'01_Supuestos'!$F$15,0)))-((('01_Supuestos'!D31*$I412)*'01_Supuestos'!$F$11*($H412-'01_Supuestos'!$F$9))*'01_Supuestos'!$F$18)-($J412*'01_Supuestos'!D32)-(IF('01_Supuestos'!D30=MAX('01_Supuestos'!$C$30:$M$30),'01_Supuestos'!$F$19,0))-(MAX(0,(((('01_Supuestos'!D31*$I412)*'01_Supuestos'!$F$11*($H412-'01_Supuestos'!$F$9))-((('01_Supuestos'!D31*$I412)*'01_Supuestos'!$F$11*($H412-'01_Supuestos'!$F$9))*'01_Supuestos'!$F$12)-(('01_Supuestos'!D31*$I412)*'01_Supuestos'!$F$11*$K412)-(IF(('01_Supuestos'!D31*$I412)&gt;0,'01_Supuestos'!$F$15,0)))-($J412*'01_Supuestos'!D33)))*'01_Supuestos'!$F$16)</f>
        <v/>
      </c>
      <c r="V412" s="109">
        <f>((('01_Supuestos'!E31*$I412)*'01_Supuestos'!$F$11*($H412-'01_Supuestos'!$F$9))-((('01_Supuestos'!E31*$I412)*'01_Supuestos'!$F$11*($H412-'01_Supuestos'!$F$9))*'01_Supuestos'!$F$12)-(('01_Supuestos'!E31*$I412)*'01_Supuestos'!$F$11*$K412)-(IF(('01_Supuestos'!E31*$I412)&gt;0,'01_Supuestos'!$F$15,0)))-((('01_Supuestos'!E31*$I412)*'01_Supuestos'!$F$11*($H412-'01_Supuestos'!$F$9))*'01_Supuestos'!$F$18)-($J412*'01_Supuestos'!E32)-(IF('01_Supuestos'!E30=MAX('01_Supuestos'!$C$30:$M$30),'01_Supuestos'!$F$19,0))-(MAX(0,(((('01_Supuestos'!E31*$I412)*'01_Supuestos'!$F$11*($H412-'01_Supuestos'!$F$9))-((('01_Supuestos'!E31*$I412)*'01_Supuestos'!$F$11*($H412-'01_Supuestos'!$F$9))*'01_Supuestos'!$F$12)-(('01_Supuestos'!E31*$I412)*'01_Supuestos'!$F$11*$K412)-(IF(('01_Supuestos'!E31*$I412)&gt;0,'01_Supuestos'!$F$15,0)))-($J412*'01_Supuestos'!E33)))*'01_Supuestos'!$F$16)</f>
        <v/>
      </c>
      <c r="W412" s="109">
        <f>((('01_Supuestos'!F31*$I412)*'01_Supuestos'!$F$11*($H412-'01_Supuestos'!$F$9))-((('01_Supuestos'!F31*$I412)*'01_Supuestos'!$F$11*($H412-'01_Supuestos'!$F$9))*'01_Supuestos'!$F$12)-(('01_Supuestos'!F31*$I412)*'01_Supuestos'!$F$11*$K412)-(IF(('01_Supuestos'!F31*$I412)&gt;0,'01_Supuestos'!$F$15,0)))-((('01_Supuestos'!F31*$I412)*'01_Supuestos'!$F$11*($H412-'01_Supuestos'!$F$9))*'01_Supuestos'!$F$18)-($J412*'01_Supuestos'!F32)-(IF('01_Supuestos'!F30=MAX('01_Supuestos'!$C$30:$M$30),'01_Supuestos'!$F$19,0))-(MAX(0,(((('01_Supuestos'!F31*$I412)*'01_Supuestos'!$F$11*($H412-'01_Supuestos'!$F$9))-((('01_Supuestos'!F31*$I412)*'01_Supuestos'!$F$11*($H412-'01_Supuestos'!$F$9))*'01_Supuestos'!$F$12)-(('01_Supuestos'!F31*$I412)*'01_Supuestos'!$F$11*$K412)-(IF(('01_Supuestos'!F31*$I412)&gt;0,'01_Supuestos'!$F$15,0)))-($J412*'01_Supuestos'!F33)))*'01_Supuestos'!$F$16)</f>
        <v/>
      </c>
      <c r="X412" s="109">
        <f>((('01_Supuestos'!G31*$I412)*'01_Supuestos'!$F$11*($H412-'01_Supuestos'!$F$9))-((('01_Supuestos'!G31*$I412)*'01_Supuestos'!$F$11*($H412-'01_Supuestos'!$F$9))*'01_Supuestos'!$F$12)-(('01_Supuestos'!G31*$I412)*'01_Supuestos'!$F$11*$K412)-(IF(('01_Supuestos'!G31*$I412)&gt;0,'01_Supuestos'!$F$15,0)))-((('01_Supuestos'!G31*$I412)*'01_Supuestos'!$F$11*($H412-'01_Supuestos'!$F$9))*'01_Supuestos'!$F$18)-($J412*'01_Supuestos'!G32)-(IF('01_Supuestos'!G30=MAX('01_Supuestos'!$C$30:$M$30),'01_Supuestos'!$F$19,0))-(MAX(0,(((('01_Supuestos'!G31*$I412)*'01_Supuestos'!$F$11*($H412-'01_Supuestos'!$F$9))-((('01_Supuestos'!G31*$I412)*'01_Supuestos'!$F$11*($H412-'01_Supuestos'!$F$9))*'01_Supuestos'!$F$12)-(('01_Supuestos'!G31*$I412)*'01_Supuestos'!$F$11*$K412)-(IF(('01_Supuestos'!G31*$I412)&gt;0,'01_Supuestos'!$F$15,0)))-($J412*'01_Supuestos'!G33)))*'01_Supuestos'!$F$16)</f>
        <v/>
      </c>
      <c r="Y412" s="109">
        <f>((('01_Supuestos'!H31*$I412)*'01_Supuestos'!$F$11*($H412-'01_Supuestos'!$F$9))-((('01_Supuestos'!H31*$I412)*'01_Supuestos'!$F$11*($H412-'01_Supuestos'!$F$9))*'01_Supuestos'!$F$12)-(('01_Supuestos'!H31*$I412)*'01_Supuestos'!$F$11*$K412)-(IF(('01_Supuestos'!H31*$I412)&gt;0,'01_Supuestos'!$F$15,0)))-((('01_Supuestos'!H31*$I412)*'01_Supuestos'!$F$11*($H412-'01_Supuestos'!$F$9))*'01_Supuestos'!$F$18)-($J412*'01_Supuestos'!H32)-(IF('01_Supuestos'!H30=MAX('01_Supuestos'!$C$30:$M$30),'01_Supuestos'!$F$19,0))-(MAX(0,(((('01_Supuestos'!H31*$I412)*'01_Supuestos'!$F$11*($H412-'01_Supuestos'!$F$9))-((('01_Supuestos'!H31*$I412)*'01_Supuestos'!$F$11*($H412-'01_Supuestos'!$F$9))*'01_Supuestos'!$F$12)-(('01_Supuestos'!H31*$I412)*'01_Supuestos'!$F$11*$K412)-(IF(('01_Supuestos'!H31*$I412)&gt;0,'01_Supuestos'!$F$15,0)))-($J412*'01_Supuestos'!H33)))*'01_Supuestos'!$F$16)</f>
        <v/>
      </c>
      <c r="Z412" s="109">
        <f>((('01_Supuestos'!I31*$I412)*'01_Supuestos'!$F$11*($H412-'01_Supuestos'!$F$9))-((('01_Supuestos'!I31*$I412)*'01_Supuestos'!$F$11*($H412-'01_Supuestos'!$F$9))*'01_Supuestos'!$F$12)-(('01_Supuestos'!I31*$I412)*'01_Supuestos'!$F$11*$K412)-(IF(('01_Supuestos'!I31*$I412)&gt;0,'01_Supuestos'!$F$15,0)))-((('01_Supuestos'!I31*$I412)*'01_Supuestos'!$F$11*($H412-'01_Supuestos'!$F$9))*'01_Supuestos'!$F$18)-($J412*'01_Supuestos'!I32)-(IF('01_Supuestos'!I30=MAX('01_Supuestos'!$C$30:$M$30),'01_Supuestos'!$F$19,0))-(MAX(0,(((('01_Supuestos'!I31*$I412)*'01_Supuestos'!$F$11*($H412-'01_Supuestos'!$F$9))-((('01_Supuestos'!I31*$I412)*'01_Supuestos'!$F$11*($H412-'01_Supuestos'!$F$9))*'01_Supuestos'!$F$12)-(('01_Supuestos'!I31*$I412)*'01_Supuestos'!$F$11*$K412)-(IF(('01_Supuestos'!I31*$I412)&gt;0,'01_Supuestos'!$F$15,0)))-($J412*'01_Supuestos'!I33)))*'01_Supuestos'!$F$16)</f>
        <v/>
      </c>
      <c r="AA412" s="109">
        <f>((('01_Supuestos'!J31*$I412)*'01_Supuestos'!$F$11*($H412-'01_Supuestos'!$F$9))-((('01_Supuestos'!J31*$I412)*'01_Supuestos'!$F$11*($H412-'01_Supuestos'!$F$9))*'01_Supuestos'!$F$12)-(('01_Supuestos'!J31*$I412)*'01_Supuestos'!$F$11*$K412)-(IF(('01_Supuestos'!J31*$I412)&gt;0,'01_Supuestos'!$F$15,0)))-((('01_Supuestos'!J31*$I412)*'01_Supuestos'!$F$11*($H412-'01_Supuestos'!$F$9))*'01_Supuestos'!$F$18)-($J412*'01_Supuestos'!J32)-(IF('01_Supuestos'!J30=MAX('01_Supuestos'!$C$30:$M$30),'01_Supuestos'!$F$19,0))-(MAX(0,(((('01_Supuestos'!J31*$I412)*'01_Supuestos'!$F$11*($H412-'01_Supuestos'!$F$9))-((('01_Supuestos'!J31*$I412)*'01_Supuestos'!$F$11*($H412-'01_Supuestos'!$F$9))*'01_Supuestos'!$F$12)-(('01_Supuestos'!J31*$I412)*'01_Supuestos'!$F$11*$K412)-(IF(('01_Supuestos'!J31*$I412)&gt;0,'01_Supuestos'!$F$15,0)))-($J412*'01_Supuestos'!J33)))*'01_Supuestos'!$F$16)</f>
        <v/>
      </c>
      <c r="AB412" s="109">
        <f>((('01_Supuestos'!K31*$I412)*'01_Supuestos'!$F$11*($H412-'01_Supuestos'!$F$9))-((('01_Supuestos'!K31*$I412)*'01_Supuestos'!$F$11*($H412-'01_Supuestos'!$F$9))*'01_Supuestos'!$F$12)-(('01_Supuestos'!K31*$I412)*'01_Supuestos'!$F$11*$K412)-(IF(('01_Supuestos'!K31*$I412)&gt;0,'01_Supuestos'!$F$15,0)))-((('01_Supuestos'!K31*$I412)*'01_Supuestos'!$F$11*($H412-'01_Supuestos'!$F$9))*'01_Supuestos'!$F$18)-($J412*'01_Supuestos'!K32)-(IF('01_Supuestos'!K30=MAX('01_Supuestos'!$C$30:$M$30),'01_Supuestos'!$F$19,0))-(MAX(0,(((('01_Supuestos'!K31*$I412)*'01_Supuestos'!$F$11*($H412-'01_Supuestos'!$F$9))-((('01_Supuestos'!K31*$I412)*'01_Supuestos'!$F$11*($H412-'01_Supuestos'!$F$9))*'01_Supuestos'!$F$12)-(('01_Supuestos'!K31*$I412)*'01_Supuestos'!$F$11*$K412)-(IF(('01_Supuestos'!K31*$I412)&gt;0,'01_Supuestos'!$F$15,0)))-($J412*'01_Supuestos'!K33)))*'01_Supuestos'!$F$16)</f>
        <v/>
      </c>
      <c r="AC412" s="109">
        <f>((('01_Supuestos'!L31*$I412)*'01_Supuestos'!$F$11*($H412-'01_Supuestos'!$F$9))-((('01_Supuestos'!L31*$I412)*'01_Supuestos'!$F$11*($H412-'01_Supuestos'!$F$9))*'01_Supuestos'!$F$12)-(('01_Supuestos'!L31*$I412)*'01_Supuestos'!$F$11*$K412)-(IF(('01_Supuestos'!L31*$I412)&gt;0,'01_Supuestos'!$F$15,0)))-((('01_Supuestos'!L31*$I412)*'01_Supuestos'!$F$11*($H412-'01_Supuestos'!$F$9))*'01_Supuestos'!$F$18)-($J412*'01_Supuestos'!L32)-(IF('01_Supuestos'!L30=MAX('01_Supuestos'!$C$30:$M$30),'01_Supuestos'!$F$19,0))-(MAX(0,(((('01_Supuestos'!L31*$I412)*'01_Supuestos'!$F$11*($H412-'01_Supuestos'!$F$9))-((('01_Supuestos'!L31*$I412)*'01_Supuestos'!$F$11*($H412-'01_Supuestos'!$F$9))*'01_Supuestos'!$F$12)-(('01_Supuestos'!L31*$I412)*'01_Supuestos'!$F$11*$K412)-(IF(('01_Supuestos'!L31*$I412)&gt;0,'01_Supuestos'!$F$15,0)))-($J412*'01_Supuestos'!L33)))*'01_Supuestos'!$F$16)</f>
        <v/>
      </c>
      <c r="AD412" s="109">
        <f>((('01_Supuestos'!M31*$I412)*'01_Supuestos'!$F$11*($H412-'01_Supuestos'!$F$9))-((('01_Supuestos'!M31*$I412)*'01_Supuestos'!$F$11*($H412-'01_Supuestos'!$F$9))*'01_Supuestos'!$F$12)-(('01_Supuestos'!M31*$I412)*'01_Supuestos'!$F$11*$K412)-(IF(('01_Supuestos'!M31*$I412)&gt;0,'01_Supuestos'!$F$15,0)))-((('01_Supuestos'!M31*$I412)*'01_Supuestos'!$F$11*($H412-'01_Supuestos'!$F$9))*'01_Supuestos'!$F$18)-($J412*'01_Supuestos'!M32)-(IF('01_Supuestos'!M30=MAX('01_Supuestos'!$C$30:$M$30),'01_Supuestos'!$F$19,0))-(MAX(0,(((('01_Supuestos'!M31*$I412)*'01_Supuestos'!$F$11*($H412-'01_Supuestos'!$F$9))-((('01_Supuestos'!M31*$I412)*'01_Supuestos'!$F$11*($H412-'01_Supuestos'!$F$9))*'01_Supuestos'!$F$12)-(('01_Supuestos'!M31*$I412)*'01_Supuestos'!$F$11*$K412)-(IF(('01_Supuestos'!M31*$I412)&gt;0,'01_Supuestos'!$F$15,0)))-($J412*'01_Supuestos'!M33)))*'01_Supuestos'!$F$16)</f>
        <v/>
      </c>
      <c r="AE412" s="109">
        <f>0</f>
        <v/>
      </c>
      <c r="AF412" s="109">
        <f>IF(S412&gt;R412,"Appraisal+Decision",IF(S412&lt;R412,"Develop Now","Indiferente"))</f>
        <v/>
      </c>
    </row>
    <row r="413">
      <c r="A413" t="n">
        <v>383</v>
      </c>
      <c r="B413" s="53">
        <f>RAND()</f>
        <v/>
      </c>
      <c r="C413" s="53">
        <f>RAND()</f>
        <v/>
      </c>
      <c r="D413" s="53">
        <f>RAND()</f>
        <v/>
      </c>
      <c r="E413" s="53">
        <f>RAND()</f>
        <v/>
      </c>
      <c r="F413" s="53">
        <f>RAND()</f>
        <v/>
      </c>
      <c r="G413" s="53">
        <f>RAND()</f>
        <v/>
      </c>
      <c r="H413" s="109">
        <f>IF(B413&lt;($B$11-$B$10)/($B$12-$B$10), $B$10+SQRT(B413*($B$11-$B$10)*($B$12-$B$10)), $B$12-SQRT((1-B413)*($B$12-$B$11)*($B$12-$B$10)))</f>
        <v/>
      </c>
      <c r="I413" s="53">
        <f>MAX(0.1,NORMINV(C413,$B$13,$B$14))</f>
        <v/>
      </c>
      <c r="J413" s="109">
        <f>'01_Supuestos'!$F$13*MAX(0.65,NORMINV(D413,1,$B$15))</f>
        <v/>
      </c>
      <c r="K413" s="109">
        <f>'01_Supuestos'!$F$14*MAX(0.6,NORMINV(E413,1,$B$16))</f>
        <v/>
      </c>
      <c r="L413" s="109">
        <f>--(F413&lt;=$B$5)</f>
        <v/>
      </c>
      <c r="M413" s="109">
        <f>IF(L413=1, IF(G413&lt;=$B$6, "+", "-"), IF(G413&lt;=(1-$B$7), "+", "-"))</f>
        <v/>
      </c>
      <c r="N413" s="110">
        <f>IF(M413="+",'05_Bayes_Arbol'!$B$16,'05_Bayes_Arbol'!$B$17)</f>
        <v/>
      </c>
      <c r="O413" s="109">
        <f>SUMPRODUCT(T413:AD413,'01_Supuestos'!$C$34:$M$34)</f>
        <v/>
      </c>
      <c r="P413" s="109">
        <f>N413*O413 + (1-N413)*$B$9</f>
        <v/>
      </c>
      <c r="Q413" s="109">
        <f>--(P413&gt;0)</f>
        <v/>
      </c>
      <c r="R413" s="109">
        <f>IF(L413=1,O413,$B$9)</f>
        <v/>
      </c>
      <c r="S413" s="109">
        <f>-$B$8 + IF(Q413=1, IF(L413=1,O413,$B$9), 0)</f>
        <v/>
      </c>
      <c r="T413" s="109">
        <f>((('01_Supuestos'!C31*$I413)*'01_Supuestos'!$F$11*($H413-'01_Supuestos'!$F$9))-((('01_Supuestos'!C31*$I413)*'01_Supuestos'!$F$11*($H413-'01_Supuestos'!$F$9))*'01_Supuestos'!$F$12)-(('01_Supuestos'!C31*$I413)*'01_Supuestos'!$F$11*$K413)-(IF(('01_Supuestos'!C31*$I413)&gt;0,'01_Supuestos'!$F$15,0)))-((('01_Supuestos'!C31*$I413)*'01_Supuestos'!$F$11*($H413-'01_Supuestos'!$F$9))*'01_Supuestos'!$F$18)-($J413*'01_Supuestos'!C32)-(IF('01_Supuestos'!C30=MAX('01_Supuestos'!$C$30:$M$30),'01_Supuestos'!$F$19,0))-(MAX(0,(((('01_Supuestos'!C31*$I413)*'01_Supuestos'!$F$11*($H413-'01_Supuestos'!$F$9))-((('01_Supuestos'!C31*$I413)*'01_Supuestos'!$F$11*($H413-'01_Supuestos'!$F$9))*'01_Supuestos'!$F$12)-(('01_Supuestos'!C31*$I413)*'01_Supuestos'!$F$11*$K413)-(IF(('01_Supuestos'!C31*$I413)&gt;0,'01_Supuestos'!$F$15,0)))-($J413*'01_Supuestos'!C33)))*'01_Supuestos'!$F$16)</f>
        <v/>
      </c>
      <c r="U413" s="109">
        <f>((('01_Supuestos'!D31*$I413)*'01_Supuestos'!$F$11*($H413-'01_Supuestos'!$F$9))-((('01_Supuestos'!D31*$I413)*'01_Supuestos'!$F$11*($H413-'01_Supuestos'!$F$9))*'01_Supuestos'!$F$12)-(('01_Supuestos'!D31*$I413)*'01_Supuestos'!$F$11*$K413)-(IF(('01_Supuestos'!D31*$I413)&gt;0,'01_Supuestos'!$F$15,0)))-((('01_Supuestos'!D31*$I413)*'01_Supuestos'!$F$11*($H413-'01_Supuestos'!$F$9))*'01_Supuestos'!$F$18)-($J413*'01_Supuestos'!D32)-(IF('01_Supuestos'!D30=MAX('01_Supuestos'!$C$30:$M$30),'01_Supuestos'!$F$19,0))-(MAX(0,(((('01_Supuestos'!D31*$I413)*'01_Supuestos'!$F$11*($H413-'01_Supuestos'!$F$9))-((('01_Supuestos'!D31*$I413)*'01_Supuestos'!$F$11*($H413-'01_Supuestos'!$F$9))*'01_Supuestos'!$F$12)-(('01_Supuestos'!D31*$I413)*'01_Supuestos'!$F$11*$K413)-(IF(('01_Supuestos'!D31*$I413)&gt;0,'01_Supuestos'!$F$15,0)))-($J413*'01_Supuestos'!D33)))*'01_Supuestos'!$F$16)</f>
        <v/>
      </c>
      <c r="V413" s="109">
        <f>((('01_Supuestos'!E31*$I413)*'01_Supuestos'!$F$11*($H413-'01_Supuestos'!$F$9))-((('01_Supuestos'!E31*$I413)*'01_Supuestos'!$F$11*($H413-'01_Supuestos'!$F$9))*'01_Supuestos'!$F$12)-(('01_Supuestos'!E31*$I413)*'01_Supuestos'!$F$11*$K413)-(IF(('01_Supuestos'!E31*$I413)&gt;0,'01_Supuestos'!$F$15,0)))-((('01_Supuestos'!E31*$I413)*'01_Supuestos'!$F$11*($H413-'01_Supuestos'!$F$9))*'01_Supuestos'!$F$18)-($J413*'01_Supuestos'!E32)-(IF('01_Supuestos'!E30=MAX('01_Supuestos'!$C$30:$M$30),'01_Supuestos'!$F$19,0))-(MAX(0,(((('01_Supuestos'!E31*$I413)*'01_Supuestos'!$F$11*($H413-'01_Supuestos'!$F$9))-((('01_Supuestos'!E31*$I413)*'01_Supuestos'!$F$11*($H413-'01_Supuestos'!$F$9))*'01_Supuestos'!$F$12)-(('01_Supuestos'!E31*$I413)*'01_Supuestos'!$F$11*$K413)-(IF(('01_Supuestos'!E31*$I413)&gt;0,'01_Supuestos'!$F$15,0)))-($J413*'01_Supuestos'!E33)))*'01_Supuestos'!$F$16)</f>
        <v/>
      </c>
      <c r="W413" s="109">
        <f>((('01_Supuestos'!F31*$I413)*'01_Supuestos'!$F$11*($H413-'01_Supuestos'!$F$9))-((('01_Supuestos'!F31*$I413)*'01_Supuestos'!$F$11*($H413-'01_Supuestos'!$F$9))*'01_Supuestos'!$F$12)-(('01_Supuestos'!F31*$I413)*'01_Supuestos'!$F$11*$K413)-(IF(('01_Supuestos'!F31*$I413)&gt;0,'01_Supuestos'!$F$15,0)))-((('01_Supuestos'!F31*$I413)*'01_Supuestos'!$F$11*($H413-'01_Supuestos'!$F$9))*'01_Supuestos'!$F$18)-($J413*'01_Supuestos'!F32)-(IF('01_Supuestos'!F30=MAX('01_Supuestos'!$C$30:$M$30),'01_Supuestos'!$F$19,0))-(MAX(0,(((('01_Supuestos'!F31*$I413)*'01_Supuestos'!$F$11*($H413-'01_Supuestos'!$F$9))-((('01_Supuestos'!F31*$I413)*'01_Supuestos'!$F$11*($H413-'01_Supuestos'!$F$9))*'01_Supuestos'!$F$12)-(('01_Supuestos'!F31*$I413)*'01_Supuestos'!$F$11*$K413)-(IF(('01_Supuestos'!F31*$I413)&gt;0,'01_Supuestos'!$F$15,0)))-($J413*'01_Supuestos'!F33)))*'01_Supuestos'!$F$16)</f>
        <v/>
      </c>
      <c r="X413" s="109">
        <f>((('01_Supuestos'!G31*$I413)*'01_Supuestos'!$F$11*($H413-'01_Supuestos'!$F$9))-((('01_Supuestos'!G31*$I413)*'01_Supuestos'!$F$11*($H413-'01_Supuestos'!$F$9))*'01_Supuestos'!$F$12)-(('01_Supuestos'!G31*$I413)*'01_Supuestos'!$F$11*$K413)-(IF(('01_Supuestos'!G31*$I413)&gt;0,'01_Supuestos'!$F$15,0)))-((('01_Supuestos'!G31*$I413)*'01_Supuestos'!$F$11*($H413-'01_Supuestos'!$F$9))*'01_Supuestos'!$F$18)-($J413*'01_Supuestos'!G32)-(IF('01_Supuestos'!G30=MAX('01_Supuestos'!$C$30:$M$30),'01_Supuestos'!$F$19,0))-(MAX(0,(((('01_Supuestos'!G31*$I413)*'01_Supuestos'!$F$11*($H413-'01_Supuestos'!$F$9))-((('01_Supuestos'!G31*$I413)*'01_Supuestos'!$F$11*($H413-'01_Supuestos'!$F$9))*'01_Supuestos'!$F$12)-(('01_Supuestos'!G31*$I413)*'01_Supuestos'!$F$11*$K413)-(IF(('01_Supuestos'!G31*$I413)&gt;0,'01_Supuestos'!$F$15,0)))-($J413*'01_Supuestos'!G33)))*'01_Supuestos'!$F$16)</f>
        <v/>
      </c>
      <c r="Y413" s="109">
        <f>((('01_Supuestos'!H31*$I413)*'01_Supuestos'!$F$11*($H413-'01_Supuestos'!$F$9))-((('01_Supuestos'!H31*$I413)*'01_Supuestos'!$F$11*($H413-'01_Supuestos'!$F$9))*'01_Supuestos'!$F$12)-(('01_Supuestos'!H31*$I413)*'01_Supuestos'!$F$11*$K413)-(IF(('01_Supuestos'!H31*$I413)&gt;0,'01_Supuestos'!$F$15,0)))-((('01_Supuestos'!H31*$I413)*'01_Supuestos'!$F$11*($H413-'01_Supuestos'!$F$9))*'01_Supuestos'!$F$18)-($J413*'01_Supuestos'!H32)-(IF('01_Supuestos'!H30=MAX('01_Supuestos'!$C$30:$M$30),'01_Supuestos'!$F$19,0))-(MAX(0,(((('01_Supuestos'!H31*$I413)*'01_Supuestos'!$F$11*($H413-'01_Supuestos'!$F$9))-((('01_Supuestos'!H31*$I413)*'01_Supuestos'!$F$11*($H413-'01_Supuestos'!$F$9))*'01_Supuestos'!$F$12)-(('01_Supuestos'!H31*$I413)*'01_Supuestos'!$F$11*$K413)-(IF(('01_Supuestos'!H31*$I413)&gt;0,'01_Supuestos'!$F$15,0)))-($J413*'01_Supuestos'!H33)))*'01_Supuestos'!$F$16)</f>
        <v/>
      </c>
      <c r="Z413" s="109">
        <f>((('01_Supuestos'!I31*$I413)*'01_Supuestos'!$F$11*($H413-'01_Supuestos'!$F$9))-((('01_Supuestos'!I31*$I413)*'01_Supuestos'!$F$11*($H413-'01_Supuestos'!$F$9))*'01_Supuestos'!$F$12)-(('01_Supuestos'!I31*$I413)*'01_Supuestos'!$F$11*$K413)-(IF(('01_Supuestos'!I31*$I413)&gt;0,'01_Supuestos'!$F$15,0)))-((('01_Supuestos'!I31*$I413)*'01_Supuestos'!$F$11*($H413-'01_Supuestos'!$F$9))*'01_Supuestos'!$F$18)-($J413*'01_Supuestos'!I32)-(IF('01_Supuestos'!I30=MAX('01_Supuestos'!$C$30:$M$30),'01_Supuestos'!$F$19,0))-(MAX(0,(((('01_Supuestos'!I31*$I413)*'01_Supuestos'!$F$11*($H413-'01_Supuestos'!$F$9))-((('01_Supuestos'!I31*$I413)*'01_Supuestos'!$F$11*($H413-'01_Supuestos'!$F$9))*'01_Supuestos'!$F$12)-(('01_Supuestos'!I31*$I413)*'01_Supuestos'!$F$11*$K413)-(IF(('01_Supuestos'!I31*$I413)&gt;0,'01_Supuestos'!$F$15,0)))-($J413*'01_Supuestos'!I33)))*'01_Supuestos'!$F$16)</f>
        <v/>
      </c>
      <c r="AA413" s="109">
        <f>((('01_Supuestos'!J31*$I413)*'01_Supuestos'!$F$11*($H413-'01_Supuestos'!$F$9))-((('01_Supuestos'!J31*$I413)*'01_Supuestos'!$F$11*($H413-'01_Supuestos'!$F$9))*'01_Supuestos'!$F$12)-(('01_Supuestos'!J31*$I413)*'01_Supuestos'!$F$11*$K413)-(IF(('01_Supuestos'!J31*$I413)&gt;0,'01_Supuestos'!$F$15,0)))-((('01_Supuestos'!J31*$I413)*'01_Supuestos'!$F$11*($H413-'01_Supuestos'!$F$9))*'01_Supuestos'!$F$18)-($J413*'01_Supuestos'!J32)-(IF('01_Supuestos'!J30=MAX('01_Supuestos'!$C$30:$M$30),'01_Supuestos'!$F$19,0))-(MAX(0,(((('01_Supuestos'!J31*$I413)*'01_Supuestos'!$F$11*($H413-'01_Supuestos'!$F$9))-((('01_Supuestos'!J31*$I413)*'01_Supuestos'!$F$11*($H413-'01_Supuestos'!$F$9))*'01_Supuestos'!$F$12)-(('01_Supuestos'!J31*$I413)*'01_Supuestos'!$F$11*$K413)-(IF(('01_Supuestos'!J31*$I413)&gt;0,'01_Supuestos'!$F$15,0)))-($J413*'01_Supuestos'!J33)))*'01_Supuestos'!$F$16)</f>
        <v/>
      </c>
      <c r="AB413" s="109">
        <f>((('01_Supuestos'!K31*$I413)*'01_Supuestos'!$F$11*($H413-'01_Supuestos'!$F$9))-((('01_Supuestos'!K31*$I413)*'01_Supuestos'!$F$11*($H413-'01_Supuestos'!$F$9))*'01_Supuestos'!$F$12)-(('01_Supuestos'!K31*$I413)*'01_Supuestos'!$F$11*$K413)-(IF(('01_Supuestos'!K31*$I413)&gt;0,'01_Supuestos'!$F$15,0)))-((('01_Supuestos'!K31*$I413)*'01_Supuestos'!$F$11*($H413-'01_Supuestos'!$F$9))*'01_Supuestos'!$F$18)-($J413*'01_Supuestos'!K32)-(IF('01_Supuestos'!K30=MAX('01_Supuestos'!$C$30:$M$30),'01_Supuestos'!$F$19,0))-(MAX(0,(((('01_Supuestos'!K31*$I413)*'01_Supuestos'!$F$11*($H413-'01_Supuestos'!$F$9))-((('01_Supuestos'!K31*$I413)*'01_Supuestos'!$F$11*($H413-'01_Supuestos'!$F$9))*'01_Supuestos'!$F$12)-(('01_Supuestos'!K31*$I413)*'01_Supuestos'!$F$11*$K413)-(IF(('01_Supuestos'!K31*$I413)&gt;0,'01_Supuestos'!$F$15,0)))-($J413*'01_Supuestos'!K33)))*'01_Supuestos'!$F$16)</f>
        <v/>
      </c>
      <c r="AC413" s="109">
        <f>((('01_Supuestos'!L31*$I413)*'01_Supuestos'!$F$11*($H413-'01_Supuestos'!$F$9))-((('01_Supuestos'!L31*$I413)*'01_Supuestos'!$F$11*($H413-'01_Supuestos'!$F$9))*'01_Supuestos'!$F$12)-(('01_Supuestos'!L31*$I413)*'01_Supuestos'!$F$11*$K413)-(IF(('01_Supuestos'!L31*$I413)&gt;0,'01_Supuestos'!$F$15,0)))-((('01_Supuestos'!L31*$I413)*'01_Supuestos'!$F$11*($H413-'01_Supuestos'!$F$9))*'01_Supuestos'!$F$18)-($J413*'01_Supuestos'!L32)-(IF('01_Supuestos'!L30=MAX('01_Supuestos'!$C$30:$M$30),'01_Supuestos'!$F$19,0))-(MAX(0,(((('01_Supuestos'!L31*$I413)*'01_Supuestos'!$F$11*($H413-'01_Supuestos'!$F$9))-((('01_Supuestos'!L31*$I413)*'01_Supuestos'!$F$11*($H413-'01_Supuestos'!$F$9))*'01_Supuestos'!$F$12)-(('01_Supuestos'!L31*$I413)*'01_Supuestos'!$F$11*$K413)-(IF(('01_Supuestos'!L31*$I413)&gt;0,'01_Supuestos'!$F$15,0)))-($J413*'01_Supuestos'!L33)))*'01_Supuestos'!$F$16)</f>
        <v/>
      </c>
      <c r="AD413" s="109">
        <f>((('01_Supuestos'!M31*$I413)*'01_Supuestos'!$F$11*($H413-'01_Supuestos'!$F$9))-((('01_Supuestos'!M31*$I413)*'01_Supuestos'!$F$11*($H413-'01_Supuestos'!$F$9))*'01_Supuestos'!$F$12)-(('01_Supuestos'!M31*$I413)*'01_Supuestos'!$F$11*$K413)-(IF(('01_Supuestos'!M31*$I413)&gt;0,'01_Supuestos'!$F$15,0)))-((('01_Supuestos'!M31*$I413)*'01_Supuestos'!$F$11*($H413-'01_Supuestos'!$F$9))*'01_Supuestos'!$F$18)-($J413*'01_Supuestos'!M32)-(IF('01_Supuestos'!M30=MAX('01_Supuestos'!$C$30:$M$30),'01_Supuestos'!$F$19,0))-(MAX(0,(((('01_Supuestos'!M31*$I413)*'01_Supuestos'!$F$11*($H413-'01_Supuestos'!$F$9))-((('01_Supuestos'!M31*$I413)*'01_Supuestos'!$F$11*($H413-'01_Supuestos'!$F$9))*'01_Supuestos'!$F$12)-(('01_Supuestos'!M31*$I413)*'01_Supuestos'!$F$11*$K413)-(IF(('01_Supuestos'!M31*$I413)&gt;0,'01_Supuestos'!$F$15,0)))-($J413*'01_Supuestos'!M33)))*'01_Supuestos'!$F$16)</f>
        <v/>
      </c>
      <c r="AE413" s="109">
        <f>0</f>
        <v/>
      </c>
      <c r="AF413" s="109">
        <f>IF(S413&gt;R413,"Appraisal+Decision",IF(S413&lt;R413,"Develop Now","Indiferente"))</f>
        <v/>
      </c>
    </row>
    <row r="414">
      <c r="A414" t="n">
        <v>384</v>
      </c>
      <c r="B414" s="53">
        <f>RAND()</f>
        <v/>
      </c>
      <c r="C414" s="53">
        <f>RAND()</f>
        <v/>
      </c>
      <c r="D414" s="53">
        <f>RAND()</f>
        <v/>
      </c>
      <c r="E414" s="53">
        <f>RAND()</f>
        <v/>
      </c>
      <c r="F414" s="53">
        <f>RAND()</f>
        <v/>
      </c>
      <c r="G414" s="53">
        <f>RAND()</f>
        <v/>
      </c>
      <c r="H414" s="109">
        <f>IF(B414&lt;($B$11-$B$10)/($B$12-$B$10), $B$10+SQRT(B414*($B$11-$B$10)*($B$12-$B$10)), $B$12-SQRT((1-B414)*($B$12-$B$11)*($B$12-$B$10)))</f>
        <v/>
      </c>
      <c r="I414" s="53">
        <f>MAX(0.1,NORMINV(C414,$B$13,$B$14))</f>
        <v/>
      </c>
      <c r="J414" s="109">
        <f>'01_Supuestos'!$F$13*MAX(0.65,NORMINV(D414,1,$B$15))</f>
        <v/>
      </c>
      <c r="K414" s="109">
        <f>'01_Supuestos'!$F$14*MAX(0.6,NORMINV(E414,1,$B$16))</f>
        <v/>
      </c>
      <c r="L414" s="109">
        <f>--(F414&lt;=$B$5)</f>
        <v/>
      </c>
      <c r="M414" s="109">
        <f>IF(L414=1, IF(G414&lt;=$B$6, "+", "-"), IF(G414&lt;=(1-$B$7), "+", "-"))</f>
        <v/>
      </c>
      <c r="N414" s="110">
        <f>IF(M414="+",'05_Bayes_Arbol'!$B$16,'05_Bayes_Arbol'!$B$17)</f>
        <v/>
      </c>
      <c r="O414" s="109">
        <f>SUMPRODUCT(T414:AD414,'01_Supuestos'!$C$34:$M$34)</f>
        <v/>
      </c>
      <c r="P414" s="109">
        <f>N414*O414 + (1-N414)*$B$9</f>
        <v/>
      </c>
      <c r="Q414" s="109">
        <f>--(P414&gt;0)</f>
        <v/>
      </c>
      <c r="R414" s="109">
        <f>IF(L414=1,O414,$B$9)</f>
        <v/>
      </c>
      <c r="S414" s="109">
        <f>-$B$8 + IF(Q414=1, IF(L414=1,O414,$B$9), 0)</f>
        <v/>
      </c>
      <c r="T414" s="109">
        <f>((('01_Supuestos'!C31*$I414)*'01_Supuestos'!$F$11*($H414-'01_Supuestos'!$F$9))-((('01_Supuestos'!C31*$I414)*'01_Supuestos'!$F$11*($H414-'01_Supuestos'!$F$9))*'01_Supuestos'!$F$12)-(('01_Supuestos'!C31*$I414)*'01_Supuestos'!$F$11*$K414)-(IF(('01_Supuestos'!C31*$I414)&gt;0,'01_Supuestos'!$F$15,0)))-((('01_Supuestos'!C31*$I414)*'01_Supuestos'!$F$11*($H414-'01_Supuestos'!$F$9))*'01_Supuestos'!$F$18)-($J414*'01_Supuestos'!C32)-(IF('01_Supuestos'!C30=MAX('01_Supuestos'!$C$30:$M$30),'01_Supuestos'!$F$19,0))-(MAX(0,(((('01_Supuestos'!C31*$I414)*'01_Supuestos'!$F$11*($H414-'01_Supuestos'!$F$9))-((('01_Supuestos'!C31*$I414)*'01_Supuestos'!$F$11*($H414-'01_Supuestos'!$F$9))*'01_Supuestos'!$F$12)-(('01_Supuestos'!C31*$I414)*'01_Supuestos'!$F$11*$K414)-(IF(('01_Supuestos'!C31*$I414)&gt;0,'01_Supuestos'!$F$15,0)))-($J414*'01_Supuestos'!C33)))*'01_Supuestos'!$F$16)</f>
        <v/>
      </c>
      <c r="U414" s="109">
        <f>((('01_Supuestos'!D31*$I414)*'01_Supuestos'!$F$11*($H414-'01_Supuestos'!$F$9))-((('01_Supuestos'!D31*$I414)*'01_Supuestos'!$F$11*($H414-'01_Supuestos'!$F$9))*'01_Supuestos'!$F$12)-(('01_Supuestos'!D31*$I414)*'01_Supuestos'!$F$11*$K414)-(IF(('01_Supuestos'!D31*$I414)&gt;0,'01_Supuestos'!$F$15,0)))-((('01_Supuestos'!D31*$I414)*'01_Supuestos'!$F$11*($H414-'01_Supuestos'!$F$9))*'01_Supuestos'!$F$18)-($J414*'01_Supuestos'!D32)-(IF('01_Supuestos'!D30=MAX('01_Supuestos'!$C$30:$M$30),'01_Supuestos'!$F$19,0))-(MAX(0,(((('01_Supuestos'!D31*$I414)*'01_Supuestos'!$F$11*($H414-'01_Supuestos'!$F$9))-((('01_Supuestos'!D31*$I414)*'01_Supuestos'!$F$11*($H414-'01_Supuestos'!$F$9))*'01_Supuestos'!$F$12)-(('01_Supuestos'!D31*$I414)*'01_Supuestos'!$F$11*$K414)-(IF(('01_Supuestos'!D31*$I414)&gt;0,'01_Supuestos'!$F$15,0)))-($J414*'01_Supuestos'!D33)))*'01_Supuestos'!$F$16)</f>
        <v/>
      </c>
      <c r="V414" s="109">
        <f>((('01_Supuestos'!E31*$I414)*'01_Supuestos'!$F$11*($H414-'01_Supuestos'!$F$9))-((('01_Supuestos'!E31*$I414)*'01_Supuestos'!$F$11*($H414-'01_Supuestos'!$F$9))*'01_Supuestos'!$F$12)-(('01_Supuestos'!E31*$I414)*'01_Supuestos'!$F$11*$K414)-(IF(('01_Supuestos'!E31*$I414)&gt;0,'01_Supuestos'!$F$15,0)))-((('01_Supuestos'!E31*$I414)*'01_Supuestos'!$F$11*($H414-'01_Supuestos'!$F$9))*'01_Supuestos'!$F$18)-($J414*'01_Supuestos'!E32)-(IF('01_Supuestos'!E30=MAX('01_Supuestos'!$C$30:$M$30),'01_Supuestos'!$F$19,0))-(MAX(0,(((('01_Supuestos'!E31*$I414)*'01_Supuestos'!$F$11*($H414-'01_Supuestos'!$F$9))-((('01_Supuestos'!E31*$I414)*'01_Supuestos'!$F$11*($H414-'01_Supuestos'!$F$9))*'01_Supuestos'!$F$12)-(('01_Supuestos'!E31*$I414)*'01_Supuestos'!$F$11*$K414)-(IF(('01_Supuestos'!E31*$I414)&gt;0,'01_Supuestos'!$F$15,0)))-($J414*'01_Supuestos'!E33)))*'01_Supuestos'!$F$16)</f>
        <v/>
      </c>
      <c r="W414" s="109">
        <f>((('01_Supuestos'!F31*$I414)*'01_Supuestos'!$F$11*($H414-'01_Supuestos'!$F$9))-((('01_Supuestos'!F31*$I414)*'01_Supuestos'!$F$11*($H414-'01_Supuestos'!$F$9))*'01_Supuestos'!$F$12)-(('01_Supuestos'!F31*$I414)*'01_Supuestos'!$F$11*$K414)-(IF(('01_Supuestos'!F31*$I414)&gt;0,'01_Supuestos'!$F$15,0)))-((('01_Supuestos'!F31*$I414)*'01_Supuestos'!$F$11*($H414-'01_Supuestos'!$F$9))*'01_Supuestos'!$F$18)-($J414*'01_Supuestos'!F32)-(IF('01_Supuestos'!F30=MAX('01_Supuestos'!$C$30:$M$30),'01_Supuestos'!$F$19,0))-(MAX(0,(((('01_Supuestos'!F31*$I414)*'01_Supuestos'!$F$11*($H414-'01_Supuestos'!$F$9))-((('01_Supuestos'!F31*$I414)*'01_Supuestos'!$F$11*($H414-'01_Supuestos'!$F$9))*'01_Supuestos'!$F$12)-(('01_Supuestos'!F31*$I414)*'01_Supuestos'!$F$11*$K414)-(IF(('01_Supuestos'!F31*$I414)&gt;0,'01_Supuestos'!$F$15,0)))-($J414*'01_Supuestos'!F33)))*'01_Supuestos'!$F$16)</f>
        <v/>
      </c>
      <c r="X414" s="109">
        <f>((('01_Supuestos'!G31*$I414)*'01_Supuestos'!$F$11*($H414-'01_Supuestos'!$F$9))-((('01_Supuestos'!G31*$I414)*'01_Supuestos'!$F$11*($H414-'01_Supuestos'!$F$9))*'01_Supuestos'!$F$12)-(('01_Supuestos'!G31*$I414)*'01_Supuestos'!$F$11*$K414)-(IF(('01_Supuestos'!G31*$I414)&gt;0,'01_Supuestos'!$F$15,0)))-((('01_Supuestos'!G31*$I414)*'01_Supuestos'!$F$11*($H414-'01_Supuestos'!$F$9))*'01_Supuestos'!$F$18)-($J414*'01_Supuestos'!G32)-(IF('01_Supuestos'!G30=MAX('01_Supuestos'!$C$30:$M$30),'01_Supuestos'!$F$19,0))-(MAX(0,(((('01_Supuestos'!G31*$I414)*'01_Supuestos'!$F$11*($H414-'01_Supuestos'!$F$9))-((('01_Supuestos'!G31*$I414)*'01_Supuestos'!$F$11*($H414-'01_Supuestos'!$F$9))*'01_Supuestos'!$F$12)-(('01_Supuestos'!G31*$I414)*'01_Supuestos'!$F$11*$K414)-(IF(('01_Supuestos'!G31*$I414)&gt;0,'01_Supuestos'!$F$15,0)))-($J414*'01_Supuestos'!G33)))*'01_Supuestos'!$F$16)</f>
        <v/>
      </c>
      <c r="Y414" s="109">
        <f>((('01_Supuestos'!H31*$I414)*'01_Supuestos'!$F$11*($H414-'01_Supuestos'!$F$9))-((('01_Supuestos'!H31*$I414)*'01_Supuestos'!$F$11*($H414-'01_Supuestos'!$F$9))*'01_Supuestos'!$F$12)-(('01_Supuestos'!H31*$I414)*'01_Supuestos'!$F$11*$K414)-(IF(('01_Supuestos'!H31*$I414)&gt;0,'01_Supuestos'!$F$15,0)))-((('01_Supuestos'!H31*$I414)*'01_Supuestos'!$F$11*($H414-'01_Supuestos'!$F$9))*'01_Supuestos'!$F$18)-($J414*'01_Supuestos'!H32)-(IF('01_Supuestos'!H30=MAX('01_Supuestos'!$C$30:$M$30),'01_Supuestos'!$F$19,0))-(MAX(0,(((('01_Supuestos'!H31*$I414)*'01_Supuestos'!$F$11*($H414-'01_Supuestos'!$F$9))-((('01_Supuestos'!H31*$I414)*'01_Supuestos'!$F$11*($H414-'01_Supuestos'!$F$9))*'01_Supuestos'!$F$12)-(('01_Supuestos'!H31*$I414)*'01_Supuestos'!$F$11*$K414)-(IF(('01_Supuestos'!H31*$I414)&gt;0,'01_Supuestos'!$F$15,0)))-($J414*'01_Supuestos'!H33)))*'01_Supuestos'!$F$16)</f>
        <v/>
      </c>
      <c r="Z414" s="109">
        <f>((('01_Supuestos'!I31*$I414)*'01_Supuestos'!$F$11*($H414-'01_Supuestos'!$F$9))-((('01_Supuestos'!I31*$I414)*'01_Supuestos'!$F$11*($H414-'01_Supuestos'!$F$9))*'01_Supuestos'!$F$12)-(('01_Supuestos'!I31*$I414)*'01_Supuestos'!$F$11*$K414)-(IF(('01_Supuestos'!I31*$I414)&gt;0,'01_Supuestos'!$F$15,0)))-((('01_Supuestos'!I31*$I414)*'01_Supuestos'!$F$11*($H414-'01_Supuestos'!$F$9))*'01_Supuestos'!$F$18)-($J414*'01_Supuestos'!I32)-(IF('01_Supuestos'!I30=MAX('01_Supuestos'!$C$30:$M$30),'01_Supuestos'!$F$19,0))-(MAX(0,(((('01_Supuestos'!I31*$I414)*'01_Supuestos'!$F$11*($H414-'01_Supuestos'!$F$9))-((('01_Supuestos'!I31*$I414)*'01_Supuestos'!$F$11*($H414-'01_Supuestos'!$F$9))*'01_Supuestos'!$F$12)-(('01_Supuestos'!I31*$I414)*'01_Supuestos'!$F$11*$K414)-(IF(('01_Supuestos'!I31*$I414)&gt;0,'01_Supuestos'!$F$15,0)))-($J414*'01_Supuestos'!I33)))*'01_Supuestos'!$F$16)</f>
        <v/>
      </c>
      <c r="AA414" s="109">
        <f>((('01_Supuestos'!J31*$I414)*'01_Supuestos'!$F$11*($H414-'01_Supuestos'!$F$9))-((('01_Supuestos'!J31*$I414)*'01_Supuestos'!$F$11*($H414-'01_Supuestos'!$F$9))*'01_Supuestos'!$F$12)-(('01_Supuestos'!J31*$I414)*'01_Supuestos'!$F$11*$K414)-(IF(('01_Supuestos'!J31*$I414)&gt;0,'01_Supuestos'!$F$15,0)))-((('01_Supuestos'!J31*$I414)*'01_Supuestos'!$F$11*($H414-'01_Supuestos'!$F$9))*'01_Supuestos'!$F$18)-($J414*'01_Supuestos'!J32)-(IF('01_Supuestos'!J30=MAX('01_Supuestos'!$C$30:$M$30),'01_Supuestos'!$F$19,0))-(MAX(0,(((('01_Supuestos'!J31*$I414)*'01_Supuestos'!$F$11*($H414-'01_Supuestos'!$F$9))-((('01_Supuestos'!J31*$I414)*'01_Supuestos'!$F$11*($H414-'01_Supuestos'!$F$9))*'01_Supuestos'!$F$12)-(('01_Supuestos'!J31*$I414)*'01_Supuestos'!$F$11*$K414)-(IF(('01_Supuestos'!J31*$I414)&gt;0,'01_Supuestos'!$F$15,0)))-($J414*'01_Supuestos'!J33)))*'01_Supuestos'!$F$16)</f>
        <v/>
      </c>
      <c r="AB414" s="109">
        <f>((('01_Supuestos'!K31*$I414)*'01_Supuestos'!$F$11*($H414-'01_Supuestos'!$F$9))-((('01_Supuestos'!K31*$I414)*'01_Supuestos'!$F$11*($H414-'01_Supuestos'!$F$9))*'01_Supuestos'!$F$12)-(('01_Supuestos'!K31*$I414)*'01_Supuestos'!$F$11*$K414)-(IF(('01_Supuestos'!K31*$I414)&gt;0,'01_Supuestos'!$F$15,0)))-((('01_Supuestos'!K31*$I414)*'01_Supuestos'!$F$11*($H414-'01_Supuestos'!$F$9))*'01_Supuestos'!$F$18)-($J414*'01_Supuestos'!K32)-(IF('01_Supuestos'!K30=MAX('01_Supuestos'!$C$30:$M$30),'01_Supuestos'!$F$19,0))-(MAX(0,(((('01_Supuestos'!K31*$I414)*'01_Supuestos'!$F$11*($H414-'01_Supuestos'!$F$9))-((('01_Supuestos'!K31*$I414)*'01_Supuestos'!$F$11*($H414-'01_Supuestos'!$F$9))*'01_Supuestos'!$F$12)-(('01_Supuestos'!K31*$I414)*'01_Supuestos'!$F$11*$K414)-(IF(('01_Supuestos'!K31*$I414)&gt;0,'01_Supuestos'!$F$15,0)))-($J414*'01_Supuestos'!K33)))*'01_Supuestos'!$F$16)</f>
        <v/>
      </c>
      <c r="AC414" s="109">
        <f>((('01_Supuestos'!L31*$I414)*'01_Supuestos'!$F$11*($H414-'01_Supuestos'!$F$9))-((('01_Supuestos'!L31*$I414)*'01_Supuestos'!$F$11*($H414-'01_Supuestos'!$F$9))*'01_Supuestos'!$F$12)-(('01_Supuestos'!L31*$I414)*'01_Supuestos'!$F$11*$K414)-(IF(('01_Supuestos'!L31*$I414)&gt;0,'01_Supuestos'!$F$15,0)))-((('01_Supuestos'!L31*$I414)*'01_Supuestos'!$F$11*($H414-'01_Supuestos'!$F$9))*'01_Supuestos'!$F$18)-($J414*'01_Supuestos'!L32)-(IF('01_Supuestos'!L30=MAX('01_Supuestos'!$C$30:$M$30),'01_Supuestos'!$F$19,0))-(MAX(0,(((('01_Supuestos'!L31*$I414)*'01_Supuestos'!$F$11*($H414-'01_Supuestos'!$F$9))-((('01_Supuestos'!L31*$I414)*'01_Supuestos'!$F$11*($H414-'01_Supuestos'!$F$9))*'01_Supuestos'!$F$12)-(('01_Supuestos'!L31*$I414)*'01_Supuestos'!$F$11*$K414)-(IF(('01_Supuestos'!L31*$I414)&gt;0,'01_Supuestos'!$F$15,0)))-($J414*'01_Supuestos'!L33)))*'01_Supuestos'!$F$16)</f>
        <v/>
      </c>
      <c r="AD414" s="109">
        <f>((('01_Supuestos'!M31*$I414)*'01_Supuestos'!$F$11*($H414-'01_Supuestos'!$F$9))-((('01_Supuestos'!M31*$I414)*'01_Supuestos'!$F$11*($H414-'01_Supuestos'!$F$9))*'01_Supuestos'!$F$12)-(('01_Supuestos'!M31*$I414)*'01_Supuestos'!$F$11*$K414)-(IF(('01_Supuestos'!M31*$I414)&gt;0,'01_Supuestos'!$F$15,0)))-((('01_Supuestos'!M31*$I414)*'01_Supuestos'!$F$11*($H414-'01_Supuestos'!$F$9))*'01_Supuestos'!$F$18)-($J414*'01_Supuestos'!M32)-(IF('01_Supuestos'!M30=MAX('01_Supuestos'!$C$30:$M$30),'01_Supuestos'!$F$19,0))-(MAX(0,(((('01_Supuestos'!M31*$I414)*'01_Supuestos'!$F$11*($H414-'01_Supuestos'!$F$9))-((('01_Supuestos'!M31*$I414)*'01_Supuestos'!$F$11*($H414-'01_Supuestos'!$F$9))*'01_Supuestos'!$F$12)-(('01_Supuestos'!M31*$I414)*'01_Supuestos'!$F$11*$K414)-(IF(('01_Supuestos'!M31*$I414)&gt;0,'01_Supuestos'!$F$15,0)))-($J414*'01_Supuestos'!M33)))*'01_Supuestos'!$F$16)</f>
        <v/>
      </c>
      <c r="AE414" s="109">
        <f>0</f>
        <v/>
      </c>
      <c r="AF414" s="109">
        <f>IF(S414&gt;R414,"Appraisal+Decision",IF(S414&lt;R414,"Develop Now","Indiferente"))</f>
        <v/>
      </c>
    </row>
    <row r="415">
      <c r="A415" t="n">
        <v>385</v>
      </c>
      <c r="B415" s="53">
        <f>RAND()</f>
        <v/>
      </c>
      <c r="C415" s="53">
        <f>RAND()</f>
        <v/>
      </c>
      <c r="D415" s="53">
        <f>RAND()</f>
        <v/>
      </c>
      <c r="E415" s="53">
        <f>RAND()</f>
        <v/>
      </c>
      <c r="F415" s="53">
        <f>RAND()</f>
        <v/>
      </c>
      <c r="G415" s="53">
        <f>RAND()</f>
        <v/>
      </c>
      <c r="H415" s="109">
        <f>IF(B415&lt;($B$11-$B$10)/($B$12-$B$10), $B$10+SQRT(B415*($B$11-$B$10)*($B$12-$B$10)), $B$12-SQRT((1-B415)*($B$12-$B$11)*($B$12-$B$10)))</f>
        <v/>
      </c>
      <c r="I415" s="53">
        <f>MAX(0.1,NORMINV(C415,$B$13,$B$14))</f>
        <v/>
      </c>
      <c r="J415" s="109">
        <f>'01_Supuestos'!$F$13*MAX(0.65,NORMINV(D415,1,$B$15))</f>
        <v/>
      </c>
      <c r="K415" s="109">
        <f>'01_Supuestos'!$F$14*MAX(0.6,NORMINV(E415,1,$B$16))</f>
        <v/>
      </c>
      <c r="L415" s="109">
        <f>--(F415&lt;=$B$5)</f>
        <v/>
      </c>
      <c r="M415" s="109">
        <f>IF(L415=1, IF(G415&lt;=$B$6, "+", "-"), IF(G415&lt;=(1-$B$7), "+", "-"))</f>
        <v/>
      </c>
      <c r="N415" s="110">
        <f>IF(M415="+",'05_Bayes_Arbol'!$B$16,'05_Bayes_Arbol'!$B$17)</f>
        <v/>
      </c>
      <c r="O415" s="109">
        <f>SUMPRODUCT(T415:AD415,'01_Supuestos'!$C$34:$M$34)</f>
        <v/>
      </c>
      <c r="P415" s="109">
        <f>N415*O415 + (1-N415)*$B$9</f>
        <v/>
      </c>
      <c r="Q415" s="109">
        <f>--(P415&gt;0)</f>
        <v/>
      </c>
      <c r="R415" s="109">
        <f>IF(L415=1,O415,$B$9)</f>
        <v/>
      </c>
      <c r="S415" s="109">
        <f>-$B$8 + IF(Q415=1, IF(L415=1,O415,$B$9), 0)</f>
        <v/>
      </c>
      <c r="T415" s="109">
        <f>((('01_Supuestos'!C31*$I415)*'01_Supuestos'!$F$11*($H415-'01_Supuestos'!$F$9))-((('01_Supuestos'!C31*$I415)*'01_Supuestos'!$F$11*($H415-'01_Supuestos'!$F$9))*'01_Supuestos'!$F$12)-(('01_Supuestos'!C31*$I415)*'01_Supuestos'!$F$11*$K415)-(IF(('01_Supuestos'!C31*$I415)&gt;0,'01_Supuestos'!$F$15,0)))-((('01_Supuestos'!C31*$I415)*'01_Supuestos'!$F$11*($H415-'01_Supuestos'!$F$9))*'01_Supuestos'!$F$18)-($J415*'01_Supuestos'!C32)-(IF('01_Supuestos'!C30=MAX('01_Supuestos'!$C$30:$M$30),'01_Supuestos'!$F$19,0))-(MAX(0,(((('01_Supuestos'!C31*$I415)*'01_Supuestos'!$F$11*($H415-'01_Supuestos'!$F$9))-((('01_Supuestos'!C31*$I415)*'01_Supuestos'!$F$11*($H415-'01_Supuestos'!$F$9))*'01_Supuestos'!$F$12)-(('01_Supuestos'!C31*$I415)*'01_Supuestos'!$F$11*$K415)-(IF(('01_Supuestos'!C31*$I415)&gt;0,'01_Supuestos'!$F$15,0)))-($J415*'01_Supuestos'!C33)))*'01_Supuestos'!$F$16)</f>
        <v/>
      </c>
      <c r="U415" s="109">
        <f>((('01_Supuestos'!D31*$I415)*'01_Supuestos'!$F$11*($H415-'01_Supuestos'!$F$9))-((('01_Supuestos'!D31*$I415)*'01_Supuestos'!$F$11*($H415-'01_Supuestos'!$F$9))*'01_Supuestos'!$F$12)-(('01_Supuestos'!D31*$I415)*'01_Supuestos'!$F$11*$K415)-(IF(('01_Supuestos'!D31*$I415)&gt;0,'01_Supuestos'!$F$15,0)))-((('01_Supuestos'!D31*$I415)*'01_Supuestos'!$F$11*($H415-'01_Supuestos'!$F$9))*'01_Supuestos'!$F$18)-($J415*'01_Supuestos'!D32)-(IF('01_Supuestos'!D30=MAX('01_Supuestos'!$C$30:$M$30),'01_Supuestos'!$F$19,0))-(MAX(0,(((('01_Supuestos'!D31*$I415)*'01_Supuestos'!$F$11*($H415-'01_Supuestos'!$F$9))-((('01_Supuestos'!D31*$I415)*'01_Supuestos'!$F$11*($H415-'01_Supuestos'!$F$9))*'01_Supuestos'!$F$12)-(('01_Supuestos'!D31*$I415)*'01_Supuestos'!$F$11*$K415)-(IF(('01_Supuestos'!D31*$I415)&gt;0,'01_Supuestos'!$F$15,0)))-($J415*'01_Supuestos'!D33)))*'01_Supuestos'!$F$16)</f>
        <v/>
      </c>
      <c r="V415" s="109">
        <f>((('01_Supuestos'!E31*$I415)*'01_Supuestos'!$F$11*($H415-'01_Supuestos'!$F$9))-((('01_Supuestos'!E31*$I415)*'01_Supuestos'!$F$11*($H415-'01_Supuestos'!$F$9))*'01_Supuestos'!$F$12)-(('01_Supuestos'!E31*$I415)*'01_Supuestos'!$F$11*$K415)-(IF(('01_Supuestos'!E31*$I415)&gt;0,'01_Supuestos'!$F$15,0)))-((('01_Supuestos'!E31*$I415)*'01_Supuestos'!$F$11*($H415-'01_Supuestos'!$F$9))*'01_Supuestos'!$F$18)-($J415*'01_Supuestos'!E32)-(IF('01_Supuestos'!E30=MAX('01_Supuestos'!$C$30:$M$30),'01_Supuestos'!$F$19,0))-(MAX(0,(((('01_Supuestos'!E31*$I415)*'01_Supuestos'!$F$11*($H415-'01_Supuestos'!$F$9))-((('01_Supuestos'!E31*$I415)*'01_Supuestos'!$F$11*($H415-'01_Supuestos'!$F$9))*'01_Supuestos'!$F$12)-(('01_Supuestos'!E31*$I415)*'01_Supuestos'!$F$11*$K415)-(IF(('01_Supuestos'!E31*$I415)&gt;0,'01_Supuestos'!$F$15,0)))-($J415*'01_Supuestos'!E33)))*'01_Supuestos'!$F$16)</f>
        <v/>
      </c>
      <c r="W415" s="109">
        <f>((('01_Supuestos'!F31*$I415)*'01_Supuestos'!$F$11*($H415-'01_Supuestos'!$F$9))-((('01_Supuestos'!F31*$I415)*'01_Supuestos'!$F$11*($H415-'01_Supuestos'!$F$9))*'01_Supuestos'!$F$12)-(('01_Supuestos'!F31*$I415)*'01_Supuestos'!$F$11*$K415)-(IF(('01_Supuestos'!F31*$I415)&gt;0,'01_Supuestos'!$F$15,0)))-((('01_Supuestos'!F31*$I415)*'01_Supuestos'!$F$11*($H415-'01_Supuestos'!$F$9))*'01_Supuestos'!$F$18)-($J415*'01_Supuestos'!F32)-(IF('01_Supuestos'!F30=MAX('01_Supuestos'!$C$30:$M$30),'01_Supuestos'!$F$19,0))-(MAX(0,(((('01_Supuestos'!F31*$I415)*'01_Supuestos'!$F$11*($H415-'01_Supuestos'!$F$9))-((('01_Supuestos'!F31*$I415)*'01_Supuestos'!$F$11*($H415-'01_Supuestos'!$F$9))*'01_Supuestos'!$F$12)-(('01_Supuestos'!F31*$I415)*'01_Supuestos'!$F$11*$K415)-(IF(('01_Supuestos'!F31*$I415)&gt;0,'01_Supuestos'!$F$15,0)))-($J415*'01_Supuestos'!F33)))*'01_Supuestos'!$F$16)</f>
        <v/>
      </c>
      <c r="X415" s="109">
        <f>((('01_Supuestos'!G31*$I415)*'01_Supuestos'!$F$11*($H415-'01_Supuestos'!$F$9))-((('01_Supuestos'!G31*$I415)*'01_Supuestos'!$F$11*($H415-'01_Supuestos'!$F$9))*'01_Supuestos'!$F$12)-(('01_Supuestos'!G31*$I415)*'01_Supuestos'!$F$11*$K415)-(IF(('01_Supuestos'!G31*$I415)&gt;0,'01_Supuestos'!$F$15,0)))-((('01_Supuestos'!G31*$I415)*'01_Supuestos'!$F$11*($H415-'01_Supuestos'!$F$9))*'01_Supuestos'!$F$18)-($J415*'01_Supuestos'!G32)-(IF('01_Supuestos'!G30=MAX('01_Supuestos'!$C$30:$M$30),'01_Supuestos'!$F$19,0))-(MAX(0,(((('01_Supuestos'!G31*$I415)*'01_Supuestos'!$F$11*($H415-'01_Supuestos'!$F$9))-((('01_Supuestos'!G31*$I415)*'01_Supuestos'!$F$11*($H415-'01_Supuestos'!$F$9))*'01_Supuestos'!$F$12)-(('01_Supuestos'!G31*$I415)*'01_Supuestos'!$F$11*$K415)-(IF(('01_Supuestos'!G31*$I415)&gt;0,'01_Supuestos'!$F$15,0)))-($J415*'01_Supuestos'!G33)))*'01_Supuestos'!$F$16)</f>
        <v/>
      </c>
      <c r="Y415" s="109">
        <f>((('01_Supuestos'!H31*$I415)*'01_Supuestos'!$F$11*($H415-'01_Supuestos'!$F$9))-((('01_Supuestos'!H31*$I415)*'01_Supuestos'!$F$11*($H415-'01_Supuestos'!$F$9))*'01_Supuestos'!$F$12)-(('01_Supuestos'!H31*$I415)*'01_Supuestos'!$F$11*$K415)-(IF(('01_Supuestos'!H31*$I415)&gt;0,'01_Supuestos'!$F$15,0)))-((('01_Supuestos'!H31*$I415)*'01_Supuestos'!$F$11*($H415-'01_Supuestos'!$F$9))*'01_Supuestos'!$F$18)-($J415*'01_Supuestos'!H32)-(IF('01_Supuestos'!H30=MAX('01_Supuestos'!$C$30:$M$30),'01_Supuestos'!$F$19,0))-(MAX(0,(((('01_Supuestos'!H31*$I415)*'01_Supuestos'!$F$11*($H415-'01_Supuestos'!$F$9))-((('01_Supuestos'!H31*$I415)*'01_Supuestos'!$F$11*($H415-'01_Supuestos'!$F$9))*'01_Supuestos'!$F$12)-(('01_Supuestos'!H31*$I415)*'01_Supuestos'!$F$11*$K415)-(IF(('01_Supuestos'!H31*$I415)&gt;0,'01_Supuestos'!$F$15,0)))-($J415*'01_Supuestos'!H33)))*'01_Supuestos'!$F$16)</f>
        <v/>
      </c>
      <c r="Z415" s="109">
        <f>((('01_Supuestos'!I31*$I415)*'01_Supuestos'!$F$11*($H415-'01_Supuestos'!$F$9))-((('01_Supuestos'!I31*$I415)*'01_Supuestos'!$F$11*($H415-'01_Supuestos'!$F$9))*'01_Supuestos'!$F$12)-(('01_Supuestos'!I31*$I415)*'01_Supuestos'!$F$11*$K415)-(IF(('01_Supuestos'!I31*$I415)&gt;0,'01_Supuestos'!$F$15,0)))-((('01_Supuestos'!I31*$I415)*'01_Supuestos'!$F$11*($H415-'01_Supuestos'!$F$9))*'01_Supuestos'!$F$18)-($J415*'01_Supuestos'!I32)-(IF('01_Supuestos'!I30=MAX('01_Supuestos'!$C$30:$M$30),'01_Supuestos'!$F$19,0))-(MAX(0,(((('01_Supuestos'!I31*$I415)*'01_Supuestos'!$F$11*($H415-'01_Supuestos'!$F$9))-((('01_Supuestos'!I31*$I415)*'01_Supuestos'!$F$11*($H415-'01_Supuestos'!$F$9))*'01_Supuestos'!$F$12)-(('01_Supuestos'!I31*$I415)*'01_Supuestos'!$F$11*$K415)-(IF(('01_Supuestos'!I31*$I415)&gt;0,'01_Supuestos'!$F$15,0)))-($J415*'01_Supuestos'!I33)))*'01_Supuestos'!$F$16)</f>
        <v/>
      </c>
      <c r="AA415" s="109">
        <f>((('01_Supuestos'!J31*$I415)*'01_Supuestos'!$F$11*($H415-'01_Supuestos'!$F$9))-((('01_Supuestos'!J31*$I415)*'01_Supuestos'!$F$11*($H415-'01_Supuestos'!$F$9))*'01_Supuestos'!$F$12)-(('01_Supuestos'!J31*$I415)*'01_Supuestos'!$F$11*$K415)-(IF(('01_Supuestos'!J31*$I415)&gt;0,'01_Supuestos'!$F$15,0)))-((('01_Supuestos'!J31*$I415)*'01_Supuestos'!$F$11*($H415-'01_Supuestos'!$F$9))*'01_Supuestos'!$F$18)-($J415*'01_Supuestos'!J32)-(IF('01_Supuestos'!J30=MAX('01_Supuestos'!$C$30:$M$30),'01_Supuestos'!$F$19,0))-(MAX(0,(((('01_Supuestos'!J31*$I415)*'01_Supuestos'!$F$11*($H415-'01_Supuestos'!$F$9))-((('01_Supuestos'!J31*$I415)*'01_Supuestos'!$F$11*($H415-'01_Supuestos'!$F$9))*'01_Supuestos'!$F$12)-(('01_Supuestos'!J31*$I415)*'01_Supuestos'!$F$11*$K415)-(IF(('01_Supuestos'!J31*$I415)&gt;0,'01_Supuestos'!$F$15,0)))-($J415*'01_Supuestos'!J33)))*'01_Supuestos'!$F$16)</f>
        <v/>
      </c>
      <c r="AB415" s="109">
        <f>((('01_Supuestos'!K31*$I415)*'01_Supuestos'!$F$11*($H415-'01_Supuestos'!$F$9))-((('01_Supuestos'!K31*$I415)*'01_Supuestos'!$F$11*($H415-'01_Supuestos'!$F$9))*'01_Supuestos'!$F$12)-(('01_Supuestos'!K31*$I415)*'01_Supuestos'!$F$11*$K415)-(IF(('01_Supuestos'!K31*$I415)&gt;0,'01_Supuestos'!$F$15,0)))-((('01_Supuestos'!K31*$I415)*'01_Supuestos'!$F$11*($H415-'01_Supuestos'!$F$9))*'01_Supuestos'!$F$18)-($J415*'01_Supuestos'!K32)-(IF('01_Supuestos'!K30=MAX('01_Supuestos'!$C$30:$M$30),'01_Supuestos'!$F$19,0))-(MAX(0,(((('01_Supuestos'!K31*$I415)*'01_Supuestos'!$F$11*($H415-'01_Supuestos'!$F$9))-((('01_Supuestos'!K31*$I415)*'01_Supuestos'!$F$11*($H415-'01_Supuestos'!$F$9))*'01_Supuestos'!$F$12)-(('01_Supuestos'!K31*$I415)*'01_Supuestos'!$F$11*$K415)-(IF(('01_Supuestos'!K31*$I415)&gt;0,'01_Supuestos'!$F$15,0)))-($J415*'01_Supuestos'!K33)))*'01_Supuestos'!$F$16)</f>
        <v/>
      </c>
      <c r="AC415" s="109">
        <f>((('01_Supuestos'!L31*$I415)*'01_Supuestos'!$F$11*($H415-'01_Supuestos'!$F$9))-((('01_Supuestos'!L31*$I415)*'01_Supuestos'!$F$11*($H415-'01_Supuestos'!$F$9))*'01_Supuestos'!$F$12)-(('01_Supuestos'!L31*$I415)*'01_Supuestos'!$F$11*$K415)-(IF(('01_Supuestos'!L31*$I415)&gt;0,'01_Supuestos'!$F$15,0)))-((('01_Supuestos'!L31*$I415)*'01_Supuestos'!$F$11*($H415-'01_Supuestos'!$F$9))*'01_Supuestos'!$F$18)-($J415*'01_Supuestos'!L32)-(IF('01_Supuestos'!L30=MAX('01_Supuestos'!$C$30:$M$30),'01_Supuestos'!$F$19,0))-(MAX(0,(((('01_Supuestos'!L31*$I415)*'01_Supuestos'!$F$11*($H415-'01_Supuestos'!$F$9))-((('01_Supuestos'!L31*$I415)*'01_Supuestos'!$F$11*($H415-'01_Supuestos'!$F$9))*'01_Supuestos'!$F$12)-(('01_Supuestos'!L31*$I415)*'01_Supuestos'!$F$11*$K415)-(IF(('01_Supuestos'!L31*$I415)&gt;0,'01_Supuestos'!$F$15,0)))-($J415*'01_Supuestos'!L33)))*'01_Supuestos'!$F$16)</f>
        <v/>
      </c>
      <c r="AD415" s="109">
        <f>((('01_Supuestos'!M31*$I415)*'01_Supuestos'!$F$11*($H415-'01_Supuestos'!$F$9))-((('01_Supuestos'!M31*$I415)*'01_Supuestos'!$F$11*($H415-'01_Supuestos'!$F$9))*'01_Supuestos'!$F$12)-(('01_Supuestos'!M31*$I415)*'01_Supuestos'!$F$11*$K415)-(IF(('01_Supuestos'!M31*$I415)&gt;0,'01_Supuestos'!$F$15,0)))-((('01_Supuestos'!M31*$I415)*'01_Supuestos'!$F$11*($H415-'01_Supuestos'!$F$9))*'01_Supuestos'!$F$18)-($J415*'01_Supuestos'!M32)-(IF('01_Supuestos'!M30=MAX('01_Supuestos'!$C$30:$M$30),'01_Supuestos'!$F$19,0))-(MAX(0,(((('01_Supuestos'!M31*$I415)*'01_Supuestos'!$F$11*($H415-'01_Supuestos'!$F$9))-((('01_Supuestos'!M31*$I415)*'01_Supuestos'!$F$11*($H415-'01_Supuestos'!$F$9))*'01_Supuestos'!$F$12)-(('01_Supuestos'!M31*$I415)*'01_Supuestos'!$F$11*$K415)-(IF(('01_Supuestos'!M31*$I415)&gt;0,'01_Supuestos'!$F$15,0)))-($J415*'01_Supuestos'!M33)))*'01_Supuestos'!$F$16)</f>
        <v/>
      </c>
      <c r="AE415" s="109">
        <f>0</f>
        <v/>
      </c>
      <c r="AF415" s="109">
        <f>IF(S415&gt;R415,"Appraisal+Decision",IF(S415&lt;R415,"Develop Now","Indiferente"))</f>
        <v/>
      </c>
    </row>
    <row r="416">
      <c r="A416" t="n">
        <v>386</v>
      </c>
      <c r="B416" s="53">
        <f>RAND()</f>
        <v/>
      </c>
      <c r="C416" s="53">
        <f>RAND()</f>
        <v/>
      </c>
      <c r="D416" s="53">
        <f>RAND()</f>
        <v/>
      </c>
      <c r="E416" s="53">
        <f>RAND()</f>
        <v/>
      </c>
      <c r="F416" s="53">
        <f>RAND()</f>
        <v/>
      </c>
      <c r="G416" s="53">
        <f>RAND()</f>
        <v/>
      </c>
      <c r="H416" s="109">
        <f>IF(B416&lt;($B$11-$B$10)/($B$12-$B$10), $B$10+SQRT(B416*($B$11-$B$10)*($B$12-$B$10)), $B$12-SQRT((1-B416)*($B$12-$B$11)*($B$12-$B$10)))</f>
        <v/>
      </c>
      <c r="I416" s="53">
        <f>MAX(0.1,NORMINV(C416,$B$13,$B$14))</f>
        <v/>
      </c>
      <c r="J416" s="109">
        <f>'01_Supuestos'!$F$13*MAX(0.65,NORMINV(D416,1,$B$15))</f>
        <v/>
      </c>
      <c r="K416" s="109">
        <f>'01_Supuestos'!$F$14*MAX(0.6,NORMINV(E416,1,$B$16))</f>
        <v/>
      </c>
      <c r="L416" s="109">
        <f>--(F416&lt;=$B$5)</f>
        <v/>
      </c>
      <c r="M416" s="109">
        <f>IF(L416=1, IF(G416&lt;=$B$6, "+", "-"), IF(G416&lt;=(1-$B$7), "+", "-"))</f>
        <v/>
      </c>
      <c r="N416" s="110">
        <f>IF(M416="+",'05_Bayes_Arbol'!$B$16,'05_Bayes_Arbol'!$B$17)</f>
        <v/>
      </c>
      <c r="O416" s="109">
        <f>SUMPRODUCT(T416:AD416,'01_Supuestos'!$C$34:$M$34)</f>
        <v/>
      </c>
      <c r="P416" s="109">
        <f>N416*O416 + (1-N416)*$B$9</f>
        <v/>
      </c>
      <c r="Q416" s="109">
        <f>--(P416&gt;0)</f>
        <v/>
      </c>
      <c r="R416" s="109">
        <f>IF(L416=1,O416,$B$9)</f>
        <v/>
      </c>
      <c r="S416" s="109">
        <f>-$B$8 + IF(Q416=1, IF(L416=1,O416,$B$9), 0)</f>
        <v/>
      </c>
      <c r="T416" s="109">
        <f>((('01_Supuestos'!C31*$I416)*'01_Supuestos'!$F$11*($H416-'01_Supuestos'!$F$9))-((('01_Supuestos'!C31*$I416)*'01_Supuestos'!$F$11*($H416-'01_Supuestos'!$F$9))*'01_Supuestos'!$F$12)-(('01_Supuestos'!C31*$I416)*'01_Supuestos'!$F$11*$K416)-(IF(('01_Supuestos'!C31*$I416)&gt;0,'01_Supuestos'!$F$15,0)))-((('01_Supuestos'!C31*$I416)*'01_Supuestos'!$F$11*($H416-'01_Supuestos'!$F$9))*'01_Supuestos'!$F$18)-($J416*'01_Supuestos'!C32)-(IF('01_Supuestos'!C30=MAX('01_Supuestos'!$C$30:$M$30),'01_Supuestos'!$F$19,0))-(MAX(0,(((('01_Supuestos'!C31*$I416)*'01_Supuestos'!$F$11*($H416-'01_Supuestos'!$F$9))-((('01_Supuestos'!C31*$I416)*'01_Supuestos'!$F$11*($H416-'01_Supuestos'!$F$9))*'01_Supuestos'!$F$12)-(('01_Supuestos'!C31*$I416)*'01_Supuestos'!$F$11*$K416)-(IF(('01_Supuestos'!C31*$I416)&gt;0,'01_Supuestos'!$F$15,0)))-($J416*'01_Supuestos'!C33)))*'01_Supuestos'!$F$16)</f>
        <v/>
      </c>
      <c r="U416" s="109">
        <f>((('01_Supuestos'!D31*$I416)*'01_Supuestos'!$F$11*($H416-'01_Supuestos'!$F$9))-((('01_Supuestos'!D31*$I416)*'01_Supuestos'!$F$11*($H416-'01_Supuestos'!$F$9))*'01_Supuestos'!$F$12)-(('01_Supuestos'!D31*$I416)*'01_Supuestos'!$F$11*$K416)-(IF(('01_Supuestos'!D31*$I416)&gt;0,'01_Supuestos'!$F$15,0)))-((('01_Supuestos'!D31*$I416)*'01_Supuestos'!$F$11*($H416-'01_Supuestos'!$F$9))*'01_Supuestos'!$F$18)-($J416*'01_Supuestos'!D32)-(IF('01_Supuestos'!D30=MAX('01_Supuestos'!$C$30:$M$30),'01_Supuestos'!$F$19,0))-(MAX(0,(((('01_Supuestos'!D31*$I416)*'01_Supuestos'!$F$11*($H416-'01_Supuestos'!$F$9))-((('01_Supuestos'!D31*$I416)*'01_Supuestos'!$F$11*($H416-'01_Supuestos'!$F$9))*'01_Supuestos'!$F$12)-(('01_Supuestos'!D31*$I416)*'01_Supuestos'!$F$11*$K416)-(IF(('01_Supuestos'!D31*$I416)&gt;0,'01_Supuestos'!$F$15,0)))-($J416*'01_Supuestos'!D33)))*'01_Supuestos'!$F$16)</f>
        <v/>
      </c>
      <c r="V416" s="109">
        <f>((('01_Supuestos'!E31*$I416)*'01_Supuestos'!$F$11*($H416-'01_Supuestos'!$F$9))-((('01_Supuestos'!E31*$I416)*'01_Supuestos'!$F$11*($H416-'01_Supuestos'!$F$9))*'01_Supuestos'!$F$12)-(('01_Supuestos'!E31*$I416)*'01_Supuestos'!$F$11*$K416)-(IF(('01_Supuestos'!E31*$I416)&gt;0,'01_Supuestos'!$F$15,0)))-((('01_Supuestos'!E31*$I416)*'01_Supuestos'!$F$11*($H416-'01_Supuestos'!$F$9))*'01_Supuestos'!$F$18)-($J416*'01_Supuestos'!E32)-(IF('01_Supuestos'!E30=MAX('01_Supuestos'!$C$30:$M$30),'01_Supuestos'!$F$19,0))-(MAX(0,(((('01_Supuestos'!E31*$I416)*'01_Supuestos'!$F$11*($H416-'01_Supuestos'!$F$9))-((('01_Supuestos'!E31*$I416)*'01_Supuestos'!$F$11*($H416-'01_Supuestos'!$F$9))*'01_Supuestos'!$F$12)-(('01_Supuestos'!E31*$I416)*'01_Supuestos'!$F$11*$K416)-(IF(('01_Supuestos'!E31*$I416)&gt;0,'01_Supuestos'!$F$15,0)))-($J416*'01_Supuestos'!E33)))*'01_Supuestos'!$F$16)</f>
        <v/>
      </c>
      <c r="W416" s="109">
        <f>((('01_Supuestos'!F31*$I416)*'01_Supuestos'!$F$11*($H416-'01_Supuestos'!$F$9))-((('01_Supuestos'!F31*$I416)*'01_Supuestos'!$F$11*($H416-'01_Supuestos'!$F$9))*'01_Supuestos'!$F$12)-(('01_Supuestos'!F31*$I416)*'01_Supuestos'!$F$11*$K416)-(IF(('01_Supuestos'!F31*$I416)&gt;0,'01_Supuestos'!$F$15,0)))-((('01_Supuestos'!F31*$I416)*'01_Supuestos'!$F$11*($H416-'01_Supuestos'!$F$9))*'01_Supuestos'!$F$18)-($J416*'01_Supuestos'!F32)-(IF('01_Supuestos'!F30=MAX('01_Supuestos'!$C$30:$M$30),'01_Supuestos'!$F$19,0))-(MAX(0,(((('01_Supuestos'!F31*$I416)*'01_Supuestos'!$F$11*($H416-'01_Supuestos'!$F$9))-((('01_Supuestos'!F31*$I416)*'01_Supuestos'!$F$11*($H416-'01_Supuestos'!$F$9))*'01_Supuestos'!$F$12)-(('01_Supuestos'!F31*$I416)*'01_Supuestos'!$F$11*$K416)-(IF(('01_Supuestos'!F31*$I416)&gt;0,'01_Supuestos'!$F$15,0)))-($J416*'01_Supuestos'!F33)))*'01_Supuestos'!$F$16)</f>
        <v/>
      </c>
      <c r="X416" s="109">
        <f>((('01_Supuestos'!G31*$I416)*'01_Supuestos'!$F$11*($H416-'01_Supuestos'!$F$9))-((('01_Supuestos'!G31*$I416)*'01_Supuestos'!$F$11*($H416-'01_Supuestos'!$F$9))*'01_Supuestos'!$F$12)-(('01_Supuestos'!G31*$I416)*'01_Supuestos'!$F$11*$K416)-(IF(('01_Supuestos'!G31*$I416)&gt;0,'01_Supuestos'!$F$15,0)))-((('01_Supuestos'!G31*$I416)*'01_Supuestos'!$F$11*($H416-'01_Supuestos'!$F$9))*'01_Supuestos'!$F$18)-($J416*'01_Supuestos'!G32)-(IF('01_Supuestos'!G30=MAX('01_Supuestos'!$C$30:$M$30),'01_Supuestos'!$F$19,0))-(MAX(0,(((('01_Supuestos'!G31*$I416)*'01_Supuestos'!$F$11*($H416-'01_Supuestos'!$F$9))-((('01_Supuestos'!G31*$I416)*'01_Supuestos'!$F$11*($H416-'01_Supuestos'!$F$9))*'01_Supuestos'!$F$12)-(('01_Supuestos'!G31*$I416)*'01_Supuestos'!$F$11*$K416)-(IF(('01_Supuestos'!G31*$I416)&gt;0,'01_Supuestos'!$F$15,0)))-($J416*'01_Supuestos'!G33)))*'01_Supuestos'!$F$16)</f>
        <v/>
      </c>
      <c r="Y416" s="109">
        <f>((('01_Supuestos'!H31*$I416)*'01_Supuestos'!$F$11*($H416-'01_Supuestos'!$F$9))-((('01_Supuestos'!H31*$I416)*'01_Supuestos'!$F$11*($H416-'01_Supuestos'!$F$9))*'01_Supuestos'!$F$12)-(('01_Supuestos'!H31*$I416)*'01_Supuestos'!$F$11*$K416)-(IF(('01_Supuestos'!H31*$I416)&gt;0,'01_Supuestos'!$F$15,0)))-((('01_Supuestos'!H31*$I416)*'01_Supuestos'!$F$11*($H416-'01_Supuestos'!$F$9))*'01_Supuestos'!$F$18)-($J416*'01_Supuestos'!H32)-(IF('01_Supuestos'!H30=MAX('01_Supuestos'!$C$30:$M$30),'01_Supuestos'!$F$19,0))-(MAX(0,(((('01_Supuestos'!H31*$I416)*'01_Supuestos'!$F$11*($H416-'01_Supuestos'!$F$9))-((('01_Supuestos'!H31*$I416)*'01_Supuestos'!$F$11*($H416-'01_Supuestos'!$F$9))*'01_Supuestos'!$F$12)-(('01_Supuestos'!H31*$I416)*'01_Supuestos'!$F$11*$K416)-(IF(('01_Supuestos'!H31*$I416)&gt;0,'01_Supuestos'!$F$15,0)))-($J416*'01_Supuestos'!H33)))*'01_Supuestos'!$F$16)</f>
        <v/>
      </c>
      <c r="Z416" s="109">
        <f>((('01_Supuestos'!I31*$I416)*'01_Supuestos'!$F$11*($H416-'01_Supuestos'!$F$9))-((('01_Supuestos'!I31*$I416)*'01_Supuestos'!$F$11*($H416-'01_Supuestos'!$F$9))*'01_Supuestos'!$F$12)-(('01_Supuestos'!I31*$I416)*'01_Supuestos'!$F$11*$K416)-(IF(('01_Supuestos'!I31*$I416)&gt;0,'01_Supuestos'!$F$15,0)))-((('01_Supuestos'!I31*$I416)*'01_Supuestos'!$F$11*($H416-'01_Supuestos'!$F$9))*'01_Supuestos'!$F$18)-($J416*'01_Supuestos'!I32)-(IF('01_Supuestos'!I30=MAX('01_Supuestos'!$C$30:$M$30),'01_Supuestos'!$F$19,0))-(MAX(0,(((('01_Supuestos'!I31*$I416)*'01_Supuestos'!$F$11*($H416-'01_Supuestos'!$F$9))-((('01_Supuestos'!I31*$I416)*'01_Supuestos'!$F$11*($H416-'01_Supuestos'!$F$9))*'01_Supuestos'!$F$12)-(('01_Supuestos'!I31*$I416)*'01_Supuestos'!$F$11*$K416)-(IF(('01_Supuestos'!I31*$I416)&gt;0,'01_Supuestos'!$F$15,0)))-($J416*'01_Supuestos'!I33)))*'01_Supuestos'!$F$16)</f>
        <v/>
      </c>
      <c r="AA416" s="109">
        <f>((('01_Supuestos'!J31*$I416)*'01_Supuestos'!$F$11*($H416-'01_Supuestos'!$F$9))-((('01_Supuestos'!J31*$I416)*'01_Supuestos'!$F$11*($H416-'01_Supuestos'!$F$9))*'01_Supuestos'!$F$12)-(('01_Supuestos'!J31*$I416)*'01_Supuestos'!$F$11*$K416)-(IF(('01_Supuestos'!J31*$I416)&gt;0,'01_Supuestos'!$F$15,0)))-((('01_Supuestos'!J31*$I416)*'01_Supuestos'!$F$11*($H416-'01_Supuestos'!$F$9))*'01_Supuestos'!$F$18)-($J416*'01_Supuestos'!J32)-(IF('01_Supuestos'!J30=MAX('01_Supuestos'!$C$30:$M$30),'01_Supuestos'!$F$19,0))-(MAX(0,(((('01_Supuestos'!J31*$I416)*'01_Supuestos'!$F$11*($H416-'01_Supuestos'!$F$9))-((('01_Supuestos'!J31*$I416)*'01_Supuestos'!$F$11*($H416-'01_Supuestos'!$F$9))*'01_Supuestos'!$F$12)-(('01_Supuestos'!J31*$I416)*'01_Supuestos'!$F$11*$K416)-(IF(('01_Supuestos'!J31*$I416)&gt;0,'01_Supuestos'!$F$15,0)))-($J416*'01_Supuestos'!J33)))*'01_Supuestos'!$F$16)</f>
        <v/>
      </c>
      <c r="AB416" s="109">
        <f>((('01_Supuestos'!K31*$I416)*'01_Supuestos'!$F$11*($H416-'01_Supuestos'!$F$9))-((('01_Supuestos'!K31*$I416)*'01_Supuestos'!$F$11*($H416-'01_Supuestos'!$F$9))*'01_Supuestos'!$F$12)-(('01_Supuestos'!K31*$I416)*'01_Supuestos'!$F$11*$K416)-(IF(('01_Supuestos'!K31*$I416)&gt;0,'01_Supuestos'!$F$15,0)))-((('01_Supuestos'!K31*$I416)*'01_Supuestos'!$F$11*($H416-'01_Supuestos'!$F$9))*'01_Supuestos'!$F$18)-($J416*'01_Supuestos'!K32)-(IF('01_Supuestos'!K30=MAX('01_Supuestos'!$C$30:$M$30),'01_Supuestos'!$F$19,0))-(MAX(0,(((('01_Supuestos'!K31*$I416)*'01_Supuestos'!$F$11*($H416-'01_Supuestos'!$F$9))-((('01_Supuestos'!K31*$I416)*'01_Supuestos'!$F$11*($H416-'01_Supuestos'!$F$9))*'01_Supuestos'!$F$12)-(('01_Supuestos'!K31*$I416)*'01_Supuestos'!$F$11*$K416)-(IF(('01_Supuestos'!K31*$I416)&gt;0,'01_Supuestos'!$F$15,0)))-($J416*'01_Supuestos'!K33)))*'01_Supuestos'!$F$16)</f>
        <v/>
      </c>
      <c r="AC416" s="109">
        <f>((('01_Supuestos'!L31*$I416)*'01_Supuestos'!$F$11*($H416-'01_Supuestos'!$F$9))-((('01_Supuestos'!L31*$I416)*'01_Supuestos'!$F$11*($H416-'01_Supuestos'!$F$9))*'01_Supuestos'!$F$12)-(('01_Supuestos'!L31*$I416)*'01_Supuestos'!$F$11*$K416)-(IF(('01_Supuestos'!L31*$I416)&gt;0,'01_Supuestos'!$F$15,0)))-((('01_Supuestos'!L31*$I416)*'01_Supuestos'!$F$11*($H416-'01_Supuestos'!$F$9))*'01_Supuestos'!$F$18)-($J416*'01_Supuestos'!L32)-(IF('01_Supuestos'!L30=MAX('01_Supuestos'!$C$30:$M$30),'01_Supuestos'!$F$19,0))-(MAX(0,(((('01_Supuestos'!L31*$I416)*'01_Supuestos'!$F$11*($H416-'01_Supuestos'!$F$9))-((('01_Supuestos'!L31*$I416)*'01_Supuestos'!$F$11*($H416-'01_Supuestos'!$F$9))*'01_Supuestos'!$F$12)-(('01_Supuestos'!L31*$I416)*'01_Supuestos'!$F$11*$K416)-(IF(('01_Supuestos'!L31*$I416)&gt;0,'01_Supuestos'!$F$15,0)))-($J416*'01_Supuestos'!L33)))*'01_Supuestos'!$F$16)</f>
        <v/>
      </c>
      <c r="AD416" s="109">
        <f>((('01_Supuestos'!M31*$I416)*'01_Supuestos'!$F$11*($H416-'01_Supuestos'!$F$9))-((('01_Supuestos'!M31*$I416)*'01_Supuestos'!$F$11*($H416-'01_Supuestos'!$F$9))*'01_Supuestos'!$F$12)-(('01_Supuestos'!M31*$I416)*'01_Supuestos'!$F$11*$K416)-(IF(('01_Supuestos'!M31*$I416)&gt;0,'01_Supuestos'!$F$15,0)))-((('01_Supuestos'!M31*$I416)*'01_Supuestos'!$F$11*($H416-'01_Supuestos'!$F$9))*'01_Supuestos'!$F$18)-($J416*'01_Supuestos'!M32)-(IF('01_Supuestos'!M30=MAX('01_Supuestos'!$C$30:$M$30),'01_Supuestos'!$F$19,0))-(MAX(0,(((('01_Supuestos'!M31*$I416)*'01_Supuestos'!$F$11*($H416-'01_Supuestos'!$F$9))-((('01_Supuestos'!M31*$I416)*'01_Supuestos'!$F$11*($H416-'01_Supuestos'!$F$9))*'01_Supuestos'!$F$12)-(('01_Supuestos'!M31*$I416)*'01_Supuestos'!$F$11*$K416)-(IF(('01_Supuestos'!M31*$I416)&gt;0,'01_Supuestos'!$F$15,0)))-($J416*'01_Supuestos'!M33)))*'01_Supuestos'!$F$16)</f>
        <v/>
      </c>
      <c r="AE416" s="109">
        <f>0</f>
        <v/>
      </c>
      <c r="AF416" s="109">
        <f>IF(S416&gt;R416,"Appraisal+Decision",IF(S416&lt;R416,"Develop Now","Indiferente"))</f>
        <v/>
      </c>
    </row>
    <row r="417">
      <c r="A417" t="n">
        <v>387</v>
      </c>
      <c r="B417" s="53">
        <f>RAND()</f>
        <v/>
      </c>
      <c r="C417" s="53">
        <f>RAND()</f>
        <v/>
      </c>
      <c r="D417" s="53">
        <f>RAND()</f>
        <v/>
      </c>
      <c r="E417" s="53">
        <f>RAND()</f>
        <v/>
      </c>
      <c r="F417" s="53">
        <f>RAND()</f>
        <v/>
      </c>
      <c r="G417" s="53">
        <f>RAND()</f>
        <v/>
      </c>
      <c r="H417" s="109">
        <f>IF(B417&lt;($B$11-$B$10)/($B$12-$B$10), $B$10+SQRT(B417*($B$11-$B$10)*($B$12-$B$10)), $B$12-SQRT((1-B417)*($B$12-$B$11)*($B$12-$B$10)))</f>
        <v/>
      </c>
      <c r="I417" s="53">
        <f>MAX(0.1,NORMINV(C417,$B$13,$B$14))</f>
        <v/>
      </c>
      <c r="J417" s="109">
        <f>'01_Supuestos'!$F$13*MAX(0.65,NORMINV(D417,1,$B$15))</f>
        <v/>
      </c>
      <c r="K417" s="109">
        <f>'01_Supuestos'!$F$14*MAX(0.6,NORMINV(E417,1,$B$16))</f>
        <v/>
      </c>
      <c r="L417" s="109">
        <f>--(F417&lt;=$B$5)</f>
        <v/>
      </c>
      <c r="M417" s="109">
        <f>IF(L417=1, IF(G417&lt;=$B$6, "+", "-"), IF(G417&lt;=(1-$B$7), "+", "-"))</f>
        <v/>
      </c>
      <c r="N417" s="110">
        <f>IF(M417="+",'05_Bayes_Arbol'!$B$16,'05_Bayes_Arbol'!$B$17)</f>
        <v/>
      </c>
      <c r="O417" s="109">
        <f>SUMPRODUCT(T417:AD417,'01_Supuestos'!$C$34:$M$34)</f>
        <v/>
      </c>
      <c r="P417" s="109">
        <f>N417*O417 + (1-N417)*$B$9</f>
        <v/>
      </c>
      <c r="Q417" s="109">
        <f>--(P417&gt;0)</f>
        <v/>
      </c>
      <c r="R417" s="109">
        <f>IF(L417=1,O417,$B$9)</f>
        <v/>
      </c>
      <c r="S417" s="109">
        <f>-$B$8 + IF(Q417=1, IF(L417=1,O417,$B$9), 0)</f>
        <v/>
      </c>
      <c r="T417" s="109">
        <f>((('01_Supuestos'!C31*$I417)*'01_Supuestos'!$F$11*($H417-'01_Supuestos'!$F$9))-((('01_Supuestos'!C31*$I417)*'01_Supuestos'!$F$11*($H417-'01_Supuestos'!$F$9))*'01_Supuestos'!$F$12)-(('01_Supuestos'!C31*$I417)*'01_Supuestos'!$F$11*$K417)-(IF(('01_Supuestos'!C31*$I417)&gt;0,'01_Supuestos'!$F$15,0)))-((('01_Supuestos'!C31*$I417)*'01_Supuestos'!$F$11*($H417-'01_Supuestos'!$F$9))*'01_Supuestos'!$F$18)-($J417*'01_Supuestos'!C32)-(IF('01_Supuestos'!C30=MAX('01_Supuestos'!$C$30:$M$30),'01_Supuestos'!$F$19,0))-(MAX(0,(((('01_Supuestos'!C31*$I417)*'01_Supuestos'!$F$11*($H417-'01_Supuestos'!$F$9))-((('01_Supuestos'!C31*$I417)*'01_Supuestos'!$F$11*($H417-'01_Supuestos'!$F$9))*'01_Supuestos'!$F$12)-(('01_Supuestos'!C31*$I417)*'01_Supuestos'!$F$11*$K417)-(IF(('01_Supuestos'!C31*$I417)&gt;0,'01_Supuestos'!$F$15,0)))-($J417*'01_Supuestos'!C33)))*'01_Supuestos'!$F$16)</f>
        <v/>
      </c>
      <c r="U417" s="109">
        <f>((('01_Supuestos'!D31*$I417)*'01_Supuestos'!$F$11*($H417-'01_Supuestos'!$F$9))-((('01_Supuestos'!D31*$I417)*'01_Supuestos'!$F$11*($H417-'01_Supuestos'!$F$9))*'01_Supuestos'!$F$12)-(('01_Supuestos'!D31*$I417)*'01_Supuestos'!$F$11*$K417)-(IF(('01_Supuestos'!D31*$I417)&gt;0,'01_Supuestos'!$F$15,0)))-((('01_Supuestos'!D31*$I417)*'01_Supuestos'!$F$11*($H417-'01_Supuestos'!$F$9))*'01_Supuestos'!$F$18)-($J417*'01_Supuestos'!D32)-(IF('01_Supuestos'!D30=MAX('01_Supuestos'!$C$30:$M$30),'01_Supuestos'!$F$19,0))-(MAX(0,(((('01_Supuestos'!D31*$I417)*'01_Supuestos'!$F$11*($H417-'01_Supuestos'!$F$9))-((('01_Supuestos'!D31*$I417)*'01_Supuestos'!$F$11*($H417-'01_Supuestos'!$F$9))*'01_Supuestos'!$F$12)-(('01_Supuestos'!D31*$I417)*'01_Supuestos'!$F$11*$K417)-(IF(('01_Supuestos'!D31*$I417)&gt;0,'01_Supuestos'!$F$15,0)))-($J417*'01_Supuestos'!D33)))*'01_Supuestos'!$F$16)</f>
        <v/>
      </c>
      <c r="V417" s="109">
        <f>((('01_Supuestos'!E31*$I417)*'01_Supuestos'!$F$11*($H417-'01_Supuestos'!$F$9))-((('01_Supuestos'!E31*$I417)*'01_Supuestos'!$F$11*($H417-'01_Supuestos'!$F$9))*'01_Supuestos'!$F$12)-(('01_Supuestos'!E31*$I417)*'01_Supuestos'!$F$11*$K417)-(IF(('01_Supuestos'!E31*$I417)&gt;0,'01_Supuestos'!$F$15,0)))-((('01_Supuestos'!E31*$I417)*'01_Supuestos'!$F$11*($H417-'01_Supuestos'!$F$9))*'01_Supuestos'!$F$18)-($J417*'01_Supuestos'!E32)-(IF('01_Supuestos'!E30=MAX('01_Supuestos'!$C$30:$M$30),'01_Supuestos'!$F$19,0))-(MAX(0,(((('01_Supuestos'!E31*$I417)*'01_Supuestos'!$F$11*($H417-'01_Supuestos'!$F$9))-((('01_Supuestos'!E31*$I417)*'01_Supuestos'!$F$11*($H417-'01_Supuestos'!$F$9))*'01_Supuestos'!$F$12)-(('01_Supuestos'!E31*$I417)*'01_Supuestos'!$F$11*$K417)-(IF(('01_Supuestos'!E31*$I417)&gt;0,'01_Supuestos'!$F$15,0)))-($J417*'01_Supuestos'!E33)))*'01_Supuestos'!$F$16)</f>
        <v/>
      </c>
      <c r="W417" s="109">
        <f>((('01_Supuestos'!F31*$I417)*'01_Supuestos'!$F$11*($H417-'01_Supuestos'!$F$9))-((('01_Supuestos'!F31*$I417)*'01_Supuestos'!$F$11*($H417-'01_Supuestos'!$F$9))*'01_Supuestos'!$F$12)-(('01_Supuestos'!F31*$I417)*'01_Supuestos'!$F$11*$K417)-(IF(('01_Supuestos'!F31*$I417)&gt;0,'01_Supuestos'!$F$15,0)))-((('01_Supuestos'!F31*$I417)*'01_Supuestos'!$F$11*($H417-'01_Supuestos'!$F$9))*'01_Supuestos'!$F$18)-($J417*'01_Supuestos'!F32)-(IF('01_Supuestos'!F30=MAX('01_Supuestos'!$C$30:$M$30),'01_Supuestos'!$F$19,0))-(MAX(0,(((('01_Supuestos'!F31*$I417)*'01_Supuestos'!$F$11*($H417-'01_Supuestos'!$F$9))-((('01_Supuestos'!F31*$I417)*'01_Supuestos'!$F$11*($H417-'01_Supuestos'!$F$9))*'01_Supuestos'!$F$12)-(('01_Supuestos'!F31*$I417)*'01_Supuestos'!$F$11*$K417)-(IF(('01_Supuestos'!F31*$I417)&gt;0,'01_Supuestos'!$F$15,0)))-($J417*'01_Supuestos'!F33)))*'01_Supuestos'!$F$16)</f>
        <v/>
      </c>
      <c r="X417" s="109">
        <f>((('01_Supuestos'!G31*$I417)*'01_Supuestos'!$F$11*($H417-'01_Supuestos'!$F$9))-((('01_Supuestos'!G31*$I417)*'01_Supuestos'!$F$11*($H417-'01_Supuestos'!$F$9))*'01_Supuestos'!$F$12)-(('01_Supuestos'!G31*$I417)*'01_Supuestos'!$F$11*$K417)-(IF(('01_Supuestos'!G31*$I417)&gt;0,'01_Supuestos'!$F$15,0)))-((('01_Supuestos'!G31*$I417)*'01_Supuestos'!$F$11*($H417-'01_Supuestos'!$F$9))*'01_Supuestos'!$F$18)-($J417*'01_Supuestos'!G32)-(IF('01_Supuestos'!G30=MAX('01_Supuestos'!$C$30:$M$30),'01_Supuestos'!$F$19,0))-(MAX(0,(((('01_Supuestos'!G31*$I417)*'01_Supuestos'!$F$11*($H417-'01_Supuestos'!$F$9))-((('01_Supuestos'!G31*$I417)*'01_Supuestos'!$F$11*($H417-'01_Supuestos'!$F$9))*'01_Supuestos'!$F$12)-(('01_Supuestos'!G31*$I417)*'01_Supuestos'!$F$11*$K417)-(IF(('01_Supuestos'!G31*$I417)&gt;0,'01_Supuestos'!$F$15,0)))-($J417*'01_Supuestos'!G33)))*'01_Supuestos'!$F$16)</f>
        <v/>
      </c>
      <c r="Y417" s="109">
        <f>((('01_Supuestos'!H31*$I417)*'01_Supuestos'!$F$11*($H417-'01_Supuestos'!$F$9))-((('01_Supuestos'!H31*$I417)*'01_Supuestos'!$F$11*($H417-'01_Supuestos'!$F$9))*'01_Supuestos'!$F$12)-(('01_Supuestos'!H31*$I417)*'01_Supuestos'!$F$11*$K417)-(IF(('01_Supuestos'!H31*$I417)&gt;0,'01_Supuestos'!$F$15,0)))-((('01_Supuestos'!H31*$I417)*'01_Supuestos'!$F$11*($H417-'01_Supuestos'!$F$9))*'01_Supuestos'!$F$18)-($J417*'01_Supuestos'!H32)-(IF('01_Supuestos'!H30=MAX('01_Supuestos'!$C$30:$M$30),'01_Supuestos'!$F$19,0))-(MAX(0,(((('01_Supuestos'!H31*$I417)*'01_Supuestos'!$F$11*($H417-'01_Supuestos'!$F$9))-((('01_Supuestos'!H31*$I417)*'01_Supuestos'!$F$11*($H417-'01_Supuestos'!$F$9))*'01_Supuestos'!$F$12)-(('01_Supuestos'!H31*$I417)*'01_Supuestos'!$F$11*$K417)-(IF(('01_Supuestos'!H31*$I417)&gt;0,'01_Supuestos'!$F$15,0)))-($J417*'01_Supuestos'!H33)))*'01_Supuestos'!$F$16)</f>
        <v/>
      </c>
      <c r="Z417" s="109">
        <f>((('01_Supuestos'!I31*$I417)*'01_Supuestos'!$F$11*($H417-'01_Supuestos'!$F$9))-((('01_Supuestos'!I31*$I417)*'01_Supuestos'!$F$11*($H417-'01_Supuestos'!$F$9))*'01_Supuestos'!$F$12)-(('01_Supuestos'!I31*$I417)*'01_Supuestos'!$F$11*$K417)-(IF(('01_Supuestos'!I31*$I417)&gt;0,'01_Supuestos'!$F$15,0)))-((('01_Supuestos'!I31*$I417)*'01_Supuestos'!$F$11*($H417-'01_Supuestos'!$F$9))*'01_Supuestos'!$F$18)-($J417*'01_Supuestos'!I32)-(IF('01_Supuestos'!I30=MAX('01_Supuestos'!$C$30:$M$30),'01_Supuestos'!$F$19,0))-(MAX(0,(((('01_Supuestos'!I31*$I417)*'01_Supuestos'!$F$11*($H417-'01_Supuestos'!$F$9))-((('01_Supuestos'!I31*$I417)*'01_Supuestos'!$F$11*($H417-'01_Supuestos'!$F$9))*'01_Supuestos'!$F$12)-(('01_Supuestos'!I31*$I417)*'01_Supuestos'!$F$11*$K417)-(IF(('01_Supuestos'!I31*$I417)&gt;0,'01_Supuestos'!$F$15,0)))-($J417*'01_Supuestos'!I33)))*'01_Supuestos'!$F$16)</f>
        <v/>
      </c>
      <c r="AA417" s="109">
        <f>((('01_Supuestos'!J31*$I417)*'01_Supuestos'!$F$11*($H417-'01_Supuestos'!$F$9))-((('01_Supuestos'!J31*$I417)*'01_Supuestos'!$F$11*($H417-'01_Supuestos'!$F$9))*'01_Supuestos'!$F$12)-(('01_Supuestos'!J31*$I417)*'01_Supuestos'!$F$11*$K417)-(IF(('01_Supuestos'!J31*$I417)&gt;0,'01_Supuestos'!$F$15,0)))-((('01_Supuestos'!J31*$I417)*'01_Supuestos'!$F$11*($H417-'01_Supuestos'!$F$9))*'01_Supuestos'!$F$18)-($J417*'01_Supuestos'!J32)-(IF('01_Supuestos'!J30=MAX('01_Supuestos'!$C$30:$M$30),'01_Supuestos'!$F$19,0))-(MAX(0,(((('01_Supuestos'!J31*$I417)*'01_Supuestos'!$F$11*($H417-'01_Supuestos'!$F$9))-((('01_Supuestos'!J31*$I417)*'01_Supuestos'!$F$11*($H417-'01_Supuestos'!$F$9))*'01_Supuestos'!$F$12)-(('01_Supuestos'!J31*$I417)*'01_Supuestos'!$F$11*$K417)-(IF(('01_Supuestos'!J31*$I417)&gt;0,'01_Supuestos'!$F$15,0)))-($J417*'01_Supuestos'!J33)))*'01_Supuestos'!$F$16)</f>
        <v/>
      </c>
      <c r="AB417" s="109">
        <f>((('01_Supuestos'!K31*$I417)*'01_Supuestos'!$F$11*($H417-'01_Supuestos'!$F$9))-((('01_Supuestos'!K31*$I417)*'01_Supuestos'!$F$11*($H417-'01_Supuestos'!$F$9))*'01_Supuestos'!$F$12)-(('01_Supuestos'!K31*$I417)*'01_Supuestos'!$F$11*$K417)-(IF(('01_Supuestos'!K31*$I417)&gt;0,'01_Supuestos'!$F$15,0)))-((('01_Supuestos'!K31*$I417)*'01_Supuestos'!$F$11*($H417-'01_Supuestos'!$F$9))*'01_Supuestos'!$F$18)-($J417*'01_Supuestos'!K32)-(IF('01_Supuestos'!K30=MAX('01_Supuestos'!$C$30:$M$30),'01_Supuestos'!$F$19,0))-(MAX(0,(((('01_Supuestos'!K31*$I417)*'01_Supuestos'!$F$11*($H417-'01_Supuestos'!$F$9))-((('01_Supuestos'!K31*$I417)*'01_Supuestos'!$F$11*($H417-'01_Supuestos'!$F$9))*'01_Supuestos'!$F$12)-(('01_Supuestos'!K31*$I417)*'01_Supuestos'!$F$11*$K417)-(IF(('01_Supuestos'!K31*$I417)&gt;0,'01_Supuestos'!$F$15,0)))-($J417*'01_Supuestos'!K33)))*'01_Supuestos'!$F$16)</f>
        <v/>
      </c>
      <c r="AC417" s="109">
        <f>((('01_Supuestos'!L31*$I417)*'01_Supuestos'!$F$11*($H417-'01_Supuestos'!$F$9))-((('01_Supuestos'!L31*$I417)*'01_Supuestos'!$F$11*($H417-'01_Supuestos'!$F$9))*'01_Supuestos'!$F$12)-(('01_Supuestos'!L31*$I417)*'01_Supuestos'!$F$11*$K417)-(IF(('01_Supuestos'!L31*$I417)&gt;0,'01_Supuestos'!$F$15,0)))-((('01_Supuestos'!L31*$I417)*'01_Supuestos'!$F$11*($H417-'01_Supuestos'!$F$9))*'01_Supuestos'!$F$18)-($J417*'01_Supuestos'!L32)-(IF('01_Supuestos'!L30=MAX('01_Supuestos'!$C$30:$M$30),'01_Supuestos'!$F$19,0))-(MAX(0,(((('01_Supuestos'!L31*$I417)*'01_Supuestos'!$F$11*($H417-'01_Supuestos'!$F$9))-((('01_Supuestos'!L31*$I417)*'01_Supuestos'!$F$11*($H417-'01_Supuestos'!$F$9))*'01_Supuestos'!$F$12)-(('01_Supuestos'!L31*$I417)*'01_Supuestos'!$F$11*$K417)-(IF(('01_Supuestos'!L31*$I417)&gt;0,'01_Supuestos'!$F$15,0)))-($J417*'01_Supuestos'!L33)))*'01_Supuestos'!$F$16)</f>
        <v/>
      </c>
      <c r="AD417" s="109">
        <f>((('01_Supuestos'!M31*$I417)*'01_Supuestos'!$F$11*($H417-'01_Supuestos'!$F$9))-((('01_Supuestos'!M31*$I417)*'01_Supuestos'!$F$11*($H417-'01_Supuestos'!$F$9))*'01_Supuestos'!$F$12)-(('01_Supuestos'!M31*$I417)*'01_Supuestos'!$F$11*$K417)-(IF(('01_Supuestos'!M31*$I417)&gt;0,'01_Supuestos'!$F$15,0)))-((('01_Supuestos'!M31*$I417)*'01_Supuestos'!$F$11*($H417-'01_Supuestos'!$F$9))*'01_Supuestos'!$F$18)-($J417*'01_Supuestos'!M32)-(IF('01_Supuestos'!M30=MAX('01_Supuestos'!$C$30:$M$30),'01_Supuestos'!$F$19,0))-(MAX(0,(((('01_Supuestos'!M31*$I417)*'01_Supuestos'!$F$11*($H417-'01_Supuestos'!$F$9))-((('01_Supuestos'!M31*$I417)*'01_Supuestos'!$F$11*($H417-'01_Supuestos'!$F$9))*'01_Supuestos'!$F$12)-(('01_Supuestos'!M31*$I417)*'01_Supuestos'!$F$11*$K417)-(IF(('01_Supuestos'!M31*$I417)&gt;0,'01_Supuestos'!$F$15,0)))-($J417*'01_Supuestos'!M33)))*'01_Supuestos'!$F$16)</f>
        <v/>
      </c>
      <c r="AE417" s="109">
        <f>0</f>
        <v/>
      </c>
      <c r="AF417" s="109">
        <f>IF(S417&gt;R417,"Appraisal+Decision",IF(S417&lt;R417,"Develop Now","Indiferente"))</f>
        <v/>
      </c>
    </row>
    <row r="418">
      <c r="A418" t="n">
        <v>388</v>
      </c>
      <c r="B418" s="53">
        <f>RAND()</f>
        <v/>
      </c>
      <c r="C418" s="53">
        <f>RAND()</f>
        <v/>
      </c>
      <c r="D418" s="53">
        <f>RAND()</f>
        <v/>
      </c>
      <c r="E418" s="53">
        <f>RAND()</f>
        <v/>
      </c>
      <c r="F418" s="53">
        <f>RAND()</f>
        <v/>
      </c>
      <c r="G418" s="53">
        <f>RAND()</f>
        <v/>
      </c>
      <c r="H418" s="109">
        <f>IF(B418&lt;($B$11-$B$10)/($B$12-$B$10), $B$10+SQRT(B418*($B$11-$B$10)*($B$12-$B$10)), $B$12-SQRT((1-B418)*($B$12-$B$11)*($B$12-$B$10)))</f>
        <v/>
      </c>
      <c r="I418" s="53">
        <f>MAX(0.1,NORMINV(C418,$B$13,$B$14))</f>
        <v/>
      </c>
      <c r="J418" s="109">
        <f>'01_Supuestos'!$F$13*MAX(0.65,NORMINV(D418,1,$B$15))</f>
        <v/>
      </c>
      <c r="K418" s="109">
        <f>'01_Supuestos'!$F$14*MAX(0.6,NORMINV(E418,1,$B$16))</f>
        <v/>
      </c>
      <c r="L418" s="109">
        <f>--(F418&lt;=$B$5)</f>
        <v/>
      </c>
      <c r="M418" s="109">
        <f>IF(L418=1, IF(G418&lt;=$B$6, "+", "-"), IF(G418&lt;=(1-$B$7), "+", "-"))</f>
        <v/>
      </c>
      <c r="N418" s="110">
        <f>IF(M418="+",'05_Bayes_Arbol'!$B$16,'05_Bayes_Arbol'!$B$17)</f>
        <v/>
      </c>
      <c r="O418" s="109">
        <f>SUMPRODUCT(T418:AD418,'01_Supuestos'!$C$34:$M$34)</f>
        <v/>
      </c>
      <c r="P418" s="109">
        <f>N418*O418 + (1-N418)*$B$9</f>
        <v/>
      </c>
      <c r="Q418" s="109">
        <f>--(P418&gt;0)</f>
        <v/>
      </c>
      <c r="R418" s="109">
        <f>IF(L418=1,O418,$B$9)</f>
        <v/>
      </c>
      <c r="S418" s="109">
        <f>-$B$8 + IF(Q418=1, IF(L418=1,O418,$B$9), 0)</f>
        <v/>
      </c>
      <c r="T418" s="109">
        <f>((('01_Supuestos'!C31*$I418)*'01_Supuestos'!$F$11*($H418-'01_Supuestos'!$F$9))-((('01_Supuestos'!C31*$I418)*'01_Supuestos'!$F$11*($H418-'01_Supuestos'!$F$9))*'01_Supuestos'!$F$12)-(('01_Supuestos'!C31*$I418)*'01_Supuestos'!$F$11*$K418)-(IF(('01_Supuestos'!C31*$I418)&gt;0,'01_Supuestos'!$F$15,0)))-((('01_Supuestos'!C31*$I418)*'01_Supuestos'!$F$11*($H418-'01_Supuestos'!$F$9))*'01_Supuestos'!$F$18)-($J418*'01_Supuestos'!C32)-(IF('01_Supuestos'!C30=MAX('01_Supuestos'!$C$30:$M$30),'01_Supuestos'!$F$19,0))-(MAX(0,(((('01_Supuestos'!C31*$I418)*'01_Supuestos'!$F$11*($H418-'01_Supuestos'!$F$9))-((('01_Supuestos'!C31*$I418)*'01_Supuestos'!$F$11*($H418-'01_Supuestos'!$F$9))*'01_Supuestos'!$F$12)-(('01_Supuestos'!C31*$I418)*'01_Supuestos'!$F$11*$K418)-(IF(('01_Supuestos'!C31*$I418)&gt;0,'01_Supuestos'!$F$15,0)))-($J418*'01_Supuestos'!C33)))*'01_Supuestos'!$F$16)</f>
        <v/>
      </c>
      <c r="U418" s="109">
        <f>((('01_Supuestos'!D31*$I418)*'01_Supuestos'!$F$11*($H418-'01_Supuestos'!$F$9))-((('01_Supuestos'!D31*$I418)*'01_Supuestos'!$F$11*($H418-'01_Supuestos'!$F$9))*'01_Supuestos'!$F$12)-(('01_Supuestos'!D31*$I418)*'01_Supuestos'!$F$11*$K418)-(IF(('01_Supuestos'!D31*$I418)&gt;0,'01_Supuestos'!$F$15,0)))-((('01_Supuestos'!D31*$I418)*'01_Supuestos'!$F$11*($H418-'01_Supuestos'!$F$9))*'01_Supuestos'!$F$18)-($J418*'01_Supuestos'!D32)-(IF('01_Supuestos'!D30=MAX('01_Supuestos'!$C$30:$M$30),'01_Supuestos'!$F$19,0))-(MAX(0,(((('01_Supuestos'!D31*$I418)*'01_Supuestos'!$F$11*($H418-'01_Supuestos'!$F$9))-((('01_Supuestos'!D31*$I418)*'01_Supuestos'!$F$11*($H418-'01_Supuestos'!$F$9))*'01_Supuestos'!$F$12)-(('01_Supuestos'!D31*$I418)*'01_Supuestos'!$F$11*$K418)-(IF(('01_Supuestos'!D31*$I418)&gt;0,'01_Supuestos'!$F$15,0)))-($J418*'01_Supuestos'!D33)))*'01_Supuestos'!$F$16)</f>
        <v/>
      </c>
      <c r="V418" s="109">
        <f>((('01_Supuestos'!E31*$I418)*'01_Supuestos'!$F$11*($H418-'01_Supuestos'!$F$9))-((('01_Supuestos'!E31*$I418)*'01_Supuestos'!$F$11*($H418-'01_Supuestos'!$F$9))*'01_Supuestos'!$F$12)-(('01_Supuestos'!E31*$I418)*'01_Supuestos'!$F$11*$K418)-(IF(('01_Supuestos'!E31*$I418)&gt;0,'01_Supuestos'!$F$15,0)))-((('01_Supuestos'!E31*$I418)*'01_Supuestos'!$F$11*($H418-'01_Supuestos'!$F$9))*'01_Supuestos'!$F$18)-($J418*'01_Supuestos'!E32)-(IF('01_Supuestos'!E30=MAX('01_Supuestos'!$C$30:$M$30),'01_Supuestos'!$F$19,0))-(MAX(0,(((('01_Supuestos'!E31*$I418)*'01_Supuestos'!$F$11*($H418-'01_Supuestos'!$F$9))-((('01_Supuestos'!E31*$I418)*'01_Supuestos'!$F$11*($H418-'01_Supuestos'!$F$9))*'01_Supuestos'!$F$12)-(('01_Supuestos'!E31*$I418)*'01_Supuestos'!$F$11*$K418)-(IF(('01_Supuestos'!E31*$I418)&gt;0,'01_Supuestos'!$F$15,0)))-($J418*'01_Supuestos'!E33)))*'01_Supuestos'!$F$16)</f>
        <v/>
      </c>
      <c r="W418" s="109">
        <f>((('01_Supuestos'!F31*$I418)*'01_Supuestos'!$F$11*($H418-'01_Supuestos'!$F$9))-((('01_Supuestos'!F31*$I418)*'01_Supuestos'!$F$11*($H418-'01_Supuestos'!$F$9))*'01_Supuestos'!$F$12)-(('01_Supuestos'!F31*$I418)*'01_Supuestos'!$F$11*$K418)-(IF(('01_Supuestos'!F31*$I418)&gt;0,'01_Supuestos'!$F$15,0)))-((('01_Supuestos'!F31*$I418)*'01_Supuestos'!$F$11*($H418-'01_Supuestos'!$F$9))*'01_Supuestos'!$F$18)-($J418*'01_Supuestos'!F32)-(IF('01_Supuestos'!F30=MAX('01_Supuestos'!$C$30:$M$30),'01_Supuestos'!$F$19,0))-(MAX(0,(((('01_Supuestos'!F31*$I418)*'01_Supuestos'!$F$11*($H418-'01_Supuestos'!$F$9))-((('01_Supuestos'!F31*$I418)*'01_Supuestos'!$F$11*($H418-'01_Supuestos'!$F$9))*'01_Supuestos'!$F$12)-(('01_Supuestos'!F31*$I418)*'01_Supuestos'!$F$11*$K418)-(IF(('01_Supuestos'!F31*$I418)&gt;0,'01_Supuestos'!$F$15,0)))-($J418*'01_Supuestos'!F33)))*'01_Supuestos'!$F$16)</f>
        <v/>
      </c>
      <c r="X418" s="109">
        <f>((('01_Supuestos'!G31*$I418)*'01_Supuestos'!$F$11*($H418-'01_Supuestos'!$F$9))-((('01_Supuestos'!G31*$I418)*'01_Supuestos'!$F$11*($H418-'01_Supuestos'!$F$9))*'01_Supuestos'!$F$12)-(('01_Supuestos'!G31*$I418)*'01_Supuestos'!$F$11*$K418)-(IF(('01_Supuestos'!G31*$I418)&gt;0,'01_Supuestos'!$F$15,0)))-((('01_Supuestos'!G31*$I418)*'01_Supuestos'!$F$11*($H418-'01_Supuestos'!$F$9))*'01_Supuestos'!$F$18)-($J418*'01_Supuestos'!G32)-(IF('01_Supuestos'!G30=MAX('01_Supuestos'!$C$30:$M$30),'01_Supuestos'!$F$19,0))-(MAX(0,(((('01_Supuestos'!G31*$I418)*'01_Supuestos'!$F$11*($H418-'01_Supuestos'!$F$9))-((('01_Supuestos'!G31*$I418)*'01_Supuestos'!$F$11*($H418-'01_Supuestos'!$F$9))*'01_Supuestos'!$F$12)-(('01_Supuestos'!G31*$I418)*'01_Supuestos'!$F$11*$K418)-(IF(('01_Supuestos'!G31*$I418)&gt;0,'01_Supuestos'!$F$15,0)))-($J418*'01_Supuestos'!G33)))*'01_Supuestos'!$F$16)</f>
        <v/>
      </c>
      <c r="Y418" s="109">
        <f>((('01_Supuestos'!H31*$I418)*'01_Supuestos'!$F$11*($H418-'01_Supuestos'!$F$9))-((('01_Supuestos'!H31*$I418)*'01_Supuestos'!$F$11*($H418-'01_Supuestos'!$F$9))*'01_Supuestos'!$F$12)-(('01_Supuestos'!H31*$I418)*'01_Supuestos'!$F$11*$K418)-(IF(('01_Supuestos'!H31*$I418)&gt;0,'01_Supuestos'!$F$15,0)))-((('01_Supuestos'!H31*$I418)*'01_Supuestos'!$F$11*($H418-'01_Supuestos'!$F$9))*'01_Supuestos'!$F$18)-($J418*'01_Supuestos'!H32)-(IF('01_Supuestos'!H30=MAX('01_Supuestos'!$C$30:$M$30),'01_Supuestos'!$F$19,0))-(MAX(0,(((('01_Supuestos'!H31*$I418)*'01_Supuestos'!$F$11*($H418-'01_Supuestos'!$F$9))-((('01_Supuestos'!H31*$I418)*'01_Supuestos'!$F$11*($H418-'01_Supuestos'!$F$9))*'01_Supuestos'!$F$12)-(('01_Supuestos'!H31*$I418)*'01_Supuestos'!$F$11*$K418)-(IF(('01_Supuestos'!H31*$I418)&gt;0,'01_Supuestos'!$F$15,0)))-($J418*'01_Supuestos'!H33)))*'01_Supuestos'!$F$16)</f>
        <v/>
      </c>
      <c r="Z418" s="109">
        <f>((('01_Supuestos'!I31*$I418)*'01_Supuestos'!$F$11*($H418-'01_Supuestos'!$F$9))-((('01_Supuestos'!I31*$I418)*'01_Supuestos'!$F$11*($H418-'01_Supuestos'!$F$9))*'01_Supuestos'!$F$12)-(('01_Supuestos'!I31*$I418)*'01_Supuestos'!$F$11*$K418)-(IF(('01_Supuestos'!I31*$I418)&gt;0,'01_Supuestos'!$F$15,0)))-((('01_Supuestos'!I31*$I418)*'01_Supuestos'!$F$11*($H418-'01_Supuestos'!$F$9))*'01_Supuestos'!$F$18)-($J418*'01_Supuestos'!I32)-(IF('01_Supuestos'!I30=MAX('01_Supuestos'!$C$30:$M$30),'01_Supuestos'!$F$19,0))-(MAX(0,(((('01_Supuestos'!I31*$I418)*'01_Supuestos'!$F$11*($H418-'01_Supuestos'!$F$9))-((('01_Supuestos'!I31*$I418)*'01_Supuestos'!$F$11*($H418-'01_Supuestos'!$F$9))*'01_Supuestos'!$F$12)-(('01_Supuestos'!I31*$I418)*'01_Supuestos'!$F$11*$K418)-(IF(('01_Supuestos'!I31*$I418)&gt;0,'01_Supuestos'!$F$15,0)))-($J418*'01_Supuestos'!I33)))*'01_Supuestos'!$F$16)</f>
        <v/>
      </c>
      <c r="AA418" s="109">
        <f>((('01_Supuestos'!J31*$I418)*'01_Supuestos'!$F$11*($H418-'01_Supuestos'!$F$9))-((('01_Supuestos'!J31*$I418)*'01_Supuestos'!$F$11*($H418-'01_Supuestos'!$F$9))*'01_Supuestos'!$F$12)-(('01_Supuestos'!J31*$I418)*'01_Supuestos'!$F$11*$K418)-(IF(('01_Supuestos'!J31*$I418)&gt;0,'01_Supuestos'!$F$15,0)))-((('01_Supuestos'!J31*$I418)*'01_Supuestos'!$F$11*($H418-'01_Supuestos'!$F$9))*'01_Supuestos'!$F$18)-($J418*'01_Supuestos'!J32)-(IF('01_Supuestos'!J30=MAX('01_Supuestos'!$C$30:$M$30),'01_Supuestos'!$F$19,0))-(MAX(0,(((('01_Supuestos'!J31*$I418)*'01_Supuestos'!$F$11*($H418-'01_Supuestos'!$F$9))-((('01_Supuestos'!J31*$I418)*'01_Supuestos'!$F$11*($H418-'01_Supuestos'!$F$9))*'01_Supuestos'!$F$12)-(('01_Supuestos'!J31*$I418)*'01_Supuestos'!$F$11*$K418)-(IF(('01_Supuestos'!J31*$I418)&gt;0,'01_Supuestos'!$F$15,0)))-($J418*'01_Supuestos'!J33)))*'01_Supuestos'!$F$16)</f>
        <v/>
      </c>
      <c r="AB418" s="109">
        <f>((('01_Supuestos'!K31*$I418)*'01_Supuestos'!$F$11*($H418-'01_Supuestos'!$F$9))-((('01_Supuestos'!K31*$I418)*'01_Supuestos'!$F$11*($H418-'01_Supuestos'!$F$9))*'01_Supuestos'!$F$12)-(('01_Supuestos'!K31*$I418)*'01_Supuestos'!$F$11*$K418)-(IF(('01_Supuestos'!K31*$I418)&gt;0,'01_Supuestos'!$F$15,0)))-((('01_Supuestos'!K31*$I418)*'01_Supuestos'!$F$11*($H418-'01_Supuestos'!$F$9))*'01_Supuestos'!$F$18)-($J418*'01_Supuestos'!K32)-(IF('01_Supuestos'!K30=MAX('01_Supuestos'!$C$30:$M$30),'01_Supuestos'!$F$19,0))-(MAX(0,(((('01_Supuestos'!K31*$I418)*'01_Supuestos'!$F$11*($H418-'01_Supuestos'!$F$9))-((('01_Supuestos'!K31*$I418)*'01_Supuestos'!$F$11*($H418-'01_Supuestos'!$F$9))*'01_Supuestos'!$F$12)-(('01_Supuestos'!K31*$I418)*'01_Supuestos'!$F$11*$K418)-(IF(('01_Supuestos'!K31*$I418)&gt;0,'01_Supuestos'!$F$15,0)))-($J418*'01_Supuestos'!K33)))*'01_Supuestos'!$F$16)</f>
        <v/>
      </c>
      <c r="AC418" s="109">
        <f>((('01_Supuestos'!L31*$I418)*'01_Supuestos'!$F$11*($H418-'01_Supuestos'!$F$9))-((('01_Supuestos'!L31*$I418)*'01_Supuestos'!$F$11*($H418-'01_Supuestos'!$F$9))*'01_Supuestos'!$F$12)-(('01_Supuestos'!L31*$I418)*'01_Supuestos'!$F$11*$K418)-(IF(('01_Supuestos'!L31*$I418)&gt;0,'01_Supuestos'!$F$15,0)))-((('01_Supuestos'!L31*$I418)*'01_Supuestos'!$F$11*($H418-'01_Supuestos'!$F$9))*'01_Supuestos'!$F$18)-($J418*'01_Supuestos'!L32)-(IF('01_Supuestos'!L30=MAX('01_Supuestos'!$C$30:$M$30),'01_Supuestos'!$F$19,0))-(MAX(0,(((('01_Supuestos'!L31*$I418)*'01_Supuestos'!$F$11*($H418-'01_Supuestos'!$F$9))-((('01_Supuestos'!L31*$I418)*'01_Supuestos'!$F$11*($H418-'01_Supuestos'!$F$9))*'01_Supuestos'!$F$12)-(('01_Supuestos'!L31*$I418)*'01_Supuestos'!$F$11*$K418)-(IF(('01_Supuestos'!L31*$I418)&gt;0,'01_Supuestos'!$F$15,0)))-($J418*'01_Supuestos'!L33)))*'01_Supuestos'!$F$16)</f>
        <v/>
      </c>
      <c r="AD418" s="109">
        <f>((('01_Supuestos'!M31*$I418)*'01_Supuestos'!$F$11*($H418-'01_Supuestos'!$F$9))-((('01_Supuestos'!M31*$I418)*'01_Supuestos'!$F$11*($H418-'01_Supuestos'!$F$9))*'01_Supuestos'!$F$12)-(('01_Supuestos'!M31*$I418)*'01_Supuestos'!$F$11*$K418)-(IF(('01_Supuestos'!M31*$I418)&gt;0,'01_Supuestos'!$F$15,0)))-((('01_Supuestos'!M31*$I418)*'01_Supuestos'!$F$11*($H418-'01_Supuestos'!$F$9))*'01_Supuestos'!$F$18)-($J418*'01_Supuestos'!M32)-(IF('01_Supuestos'!M30=MAX('01_Supuestos'!$C$30:$M$30),'01_Supuestos'!$F$19,0))-(MAX(0,(((('01_Supuestos'!M31*$I418)*'01_Supuestos'!$F$11*($H418-'01_Supuestos'!$F$9))-((('01_Supuestos'!M31*$I418)*'01_Supuestos'!$F$11*($H418-'01_Supuestos'!$F$9))*'01_Supuestos'!$F$12)-(('01_Supuestos'!M31*$I418)*'01_Supuestos'!$F$11*$K418)-(IF(('01_Supuestos'!M31*$I418)&gt;0,'01_Supuestos'!$F$15,0)))-($J418*'01_Supuestos'!M33)))*'01_Supuestos'!$F$16)</f>
        <v/>
      </c>
      <c r="AE418" s="109">
        <f>0</f>
        <v/>
      </c>
      <c r="AF418" s="109">
        <f>IF(S418&gt;R418,"Appraisal+Decision",IF(S418&lt;R418,"Develop Now","Indiferente"))</f>
        <v/>
      </c>
    </row>
    <row r="419">
      <c r="A419" t="n">
        <v>389</v>
      </c>
      <c r="B419" s="53">
        <f>RAND()</f>
        <v/>
      </c>
      <c r="C419" s="53">
        <f>RAND()</f>
        <v/>
      </c>
      <c r="D419" s="53">
        <f>RAND()</f>
        <v/>
      </c>
      <c r="E419" s="53">
        <f>RAND()</f>
        <v/>
      </c>
      <c r="F419" s="53">
        <f>RAND()</f>
        <v/>
      </c>
      <c r="G419" s="53">
        <f>RAND()</f>
        <v/>
      </c>
      <c r="H419" s="109">
        <f>IF(B419&lt;($B$11-$B$10)/($B$12-$B$10), $B$10+SQRT(B419*($B$11-$B$10)*($B$12-$B$10)), $B$12-SQRT((1-B419)*($B$12-$B$11)*($B$12-$B$10)))</f>
        <v/>
      </c>
      <c r="I419" s="53">
        <f>MAX(0.1,NORMINV(C419,$B$13,$B$14))</f>
        <v/>
      </c>
      <c r="J419" s="109">
        <f>'01_Supuestos'!$F$13*MAX(0.65,NORMINV(D419,1,$B$15))</f>
        <v/>
      </c>
      <c r="K419" s="109">
        <f>'01_Supuestos'!$F$14*MAX(0.6,NORMINV(E419,1,$B$16))</f>
        <v/>
      </c>
      <c r="L419" s="109">
        <f>--(F419&lt;=$B$5)</f>
        <v/>
      </c>
      <c r="M419" s="109">
        <f>IF(L419=1, IF(G419&lt;=$B$6, "+", "-"), IF(G419&lt;=(1-$B$7), "+", "-"))</f>
        <v/>
      </c>
      <c r="N419" s="110">
        <f>IF(M419="+",'05_Bayes_Arbol'!$B$16,'05_Bayes_Arbol'!$B$17)</f>
        <v/>
      </c>
      <c r="O419" s="109">
        <f>SUMPRODUCT(T419:AD419,'01_Supuestos'!$C$34:$M$34)</f>
        <v/>
      </c>
      <c r="P419" s="109">
        <f>N419*O419 + (1-N419)*$B$9</f>
        <v/>
      </c>
      <c r="Q419" s="109">
        <f>--(P419&gt;0)</f>
        <v/>
      </c>
      <c r="R419" s="109">
        <f>IF(L419=1,O419,$B$9)</f>
        <v/>
      </c>
      <c r="S419" s="109">
        <f>-$B$8 + IF(Q419=1, IF(L419=1,O419,$B$9), 0)</f>
        <v/>
      </c>
      <c r="T419" s="109">
        <f>((('01_Supuestos'!C31*$I419)*'01_Supuestos'!$F$11*($H419-'01_Supuestos'!$F$9))-((('01_Supuestos'!C31*$I419)*'01_Supuestos'!$F$11*($H419-'01_Supuestos'!$F$9))*'01_Supuestos'!$F$12)-(('01_Supuestos'!C31*$I419)*'01_Supuestos'!$F$11*$K419)-(IF(('01_Supuestos'!C31*$I419)&gt;0,'01_Supuestos'!$F$15,0)))-((('01_Supuestos'!C31*$I419)*'01_Supuestos'!$F$11*($H419-'01_Supuestos'!$F$9))*'01_Supuestos'!$F$18)-($J419*'01_Supuestos'!C32)-(IF('01_Supuestos'!C30=MAX('01_Supuestos'!$C$30:$M$30),'01_Supuestos'!$F$19,0))-(MAX(0,(((('01_Supuestos'!C31*$I419)*'01_Supuestos'!$F$11*($H419-'01_Supuestos'!$F$9))-((('01_Supuestos'!C31*$I419)*'01_Supuestos'!$F$11*($H419-'01_Supuestos'!$F$9))*'01_Supuestos'!$F$12)-(('01_Supuestos'!C31*$I419)*'01_Supuestos'!$F$11*$K419)-(IF(('01_Supuestos'!C31*$I419)&gt;0,'01_Supuestos'!$F$15,0)))-($J419*'01_Supuestos'!C33)))*'01_Supuestos'!$F$16)</f>
        <v/>
      </c>
      <c r="U419" s="109">
        <f>((('01_Supuestos'!D31*$I419)*'01_Supuestos'!$F$11*($H419-'01_Supuestos'!$F$9))-((('01_Supuestos'!D31*$I419)*'01_Supuestos'!$F$11*($H419-'01_Supuestos'!$F$9))*'01_Supuestos'!$F$12)-(('01_Supuestos'!D31*$I419)*'01_Supuestos'!$F$11*$K419)-(IF(('01_Supuestos'!D31*$I419)&gt;0,'01_Supuestos'!$F$15,0)))-((('01_Supuestos'!D31*$I419)*'01_Supuestos'!$F$11*($H419-'01_Supuestos'!$F$9))*'01_Supuestos'!$F$18)-($J419*'01_Supuestos'!D32)-(IF('01_Supuestos'!D30=MAX('01_Supuestos'!$C$30:$M$30),'01_Supuestos'!$F$19,0))-(MAX(0,(((('01_Supuestos'!D31*$I419)*'01_Supuestos'!$F$11*($H419-'01_Supuestos'!$F$9))-((('01_Supuestos'!D31*$I419)*'01_Supuestos'!$F$11*($H419-'01_Supuestos'!$F$9))*'01_Supuestos'!$F$12)-(('01_Supuestos'!D31*$I419)*'01_Supuestos'!$F$11*$K419)-(IF(('01_Supuestos'!D31*$I419)&gt;0,'01_Supuestos'!$F$15,0)))-($J419*'01_Supuestos'!D33)))*'01_Supuestos'!$F$16)</f>
        <v/>
      </c>
      <c r="V419" s="109">
        <f>((('01_Supuestos'!E31*$I419)*'01_Supuestos'!$F$11*($H419-'01_Supuestos'!$F$9))-((('01_Supuestos'!E31*$I419)*'01_Supuestos'!$F$11*($H419-'01_Supuestos'!$F$9))*'01_Supuestos'!$F$12)-(('01_Supuestos'!E31*$I419)*'01_Supuestos'!$F$11*$K419)-(IF(('01_Supuestos'!E31*$I419)&gt;0,'01_Supuestos'!$F$15,0)))-((('01_Supuestos'!E31*$I419)*'01_Supuestos'!$F$11*($H419-'01_Supuestos'!$F$9))*'01_Supuestos'!$F$18)-($J419*'01_Supuestos'!E32)-(IF('01_Supuestos'!E30=MAX('01_Supuestos'!$C$30:$M$30),'01_Supuestos'!$F$19,0))-(MAX(0,(((('01_Supuestos'!E31*$I419)*'01_Supuestos'!$F$11*($H419-'01_Supuestos'!$F$9))-((('01_Supuestos'!E31*$I419)*'01_Supuestos'!$F$11*($H419-'01_Supuestos'!$F$9))*'01_Supuestos'!$F$12)-(('01_Supuestos'!E31*$I419)*'01_Supuestos'!$F$11*$K419)-(IF(('01_Supuestos'!E31*$I419)&gt;0,'01_Supuestos'!$F$15,0)))-($J419*'01_Supuestos'!E33)))*'01_Supuestos'!$F$16)</f>
        <v/>
      </c>
      <c r="W419" s="109">
        <f>((('01_Supuestos'!F31*$I419)*'01_Supuestos'!$F$11*($H419-'01_Supuestos'!$F$9))-((('01_Supuestos'!F31*$I419)*'01_Supuestos'!$F$11*($H419-'01_Supuestos'!$F$9))*'01_Supuestos'!$F$12)-(('01_Supuestos'!F31*$I419)*'01_Supuestos'!$F$11*$K419)-(IF(('01_Supuestos'!F31*$I419)&gt;0,'01_Supuestos'!$F$15,0)))-((('01_Supuestos'!F31*$I419)*'01_Supuestos'!$F$11*($H419-'01_Supuestos'!$F$9))*'01_Supuestos'!$F$18)-($J419*'01_Supuestos'!F32)-(IF('01_Supuestos'!F30=MAX('01_Supuestos'!$C$30:$M$30),'01_Supuestos'!$F$19,0))-(MAX(0,(((('01_Supuestos'!F31*$I419)*'01_Supuestos'!$F$11*($H419-'01_Supuestos'!$F$9))-((('01_Supuestos'!F31*$I419)*'01_Supuestos'!$F$11*($H419-'01_Supuestos'!$F$9))*'01_Supuestos'!$F$12)-(('01_Supuestos'!F31*$I419)*'01_Supuestos'!$F$11*$K419)-(IF(('01_Supuestos'!F31*$I419)&gt;0,'01_Supuestos'!$F$15,0)))-($J419*'01_Supuestos'!F33)))*'01_Supuestos'!$F$16)</f>
        <v/>
      </c>
      <c r="X419" s="109">
        <f>((('01_Supuestos'!G31*$I419)*'01_Supuestos'!$F$11*($H419-'01_Supuestos'!$F$9))-((('01_Supuestos'!G31*$I419)*'01_Supuestos'!$F$11*($H419-'01_Supuestos'!$F$9))*'01_Supuestos'!$F$12)-(('01_Supuestos'!G31*$I419)*'01_Supuestos'!$F$11*$K419)-(IF(('01_Supuestos'!G31*$I419)&gt;0,'01_Supuestos'!$F$15,0)))-((('01_Supuestos'!G31*$I419)*'01_Supuestos'!$F$11*($H419-'01_Supuestos'!$F$9))*'01_Supuestos'!$F$18)-($J419*'01_Supuestos'!G32)-(IF('01_Supuestos'!G30=MAX('01_Supuestos'!$C$30:$M$30),'01_Supuestos'!$F$19,0))-(MAX(0,(((('01_Supuestos'!G31*$I419)*'01_Supuestos'!$F$11*($H419-'01_Supuestos'!$F$9))-((('01_Supuestos'!G31*$I419)*'01_Supuestos'!$F$11*($H419-'01_Supuestos'!$F$9))*'01_Supuestos'!$F$12)-(('01_Supuestos'!G31*$I419)*'01_Supuestos'!$F$11*$K419)-(IF(('01_Supuestos'!G31*$I419)&gt;0,'01_Supuestos'!$F$15,0)))-($J419*'01_Supuestos'!G33)))*'01_Supuestos'!$F$16)</f>
        <v/>
      </c>
      <c r="Y419" s="109">
        <f>((('01_Supuestos'!H31*$I419)*'01_Supuestos'!$F$11*($H419-'01_Supuestos'!$F$9))-((('01_Supuestos'!H31*$I419)*'01_Supuestos'!$F$11*($H419-'01_Supuestos'!$F$9))*'01_Supuestos'!$F$12)-(('01_Supuestos'!H31*$I419)*'01_Supuestos'!$F$11*$K419)-(IF(('01_Supuestos'!H31*$I419)&gt;0,'01_Supuestos'!$F$15,0)))-((('01_Supuestos'!H31*$I419)*'01_Supuestos'!$F$11*($H419-'01_Supuestos'!$F$9))*'01_Supuestos'!$F$18)-($J419*'01_Supuestos'!H32)-(IF('01_Supuestos'!H30=MAX('01_Supuestos'!$C$30:$M$30),'01_Supuestos'!$F$19,0))-(MAX(0,(((('01_Supuestos'!H31*$I419)*'01_Supuestos'!$F$11*($H419-'01_Supuestos'!$F$9))-((('01_Supuestos'!H31*$I419)*'01_Supuestos'!$F$11*($H419-'01_Supuestos'!$F$9))*'01_Supuestos'!$F$12)-(('01_Supuestos'!H31*$I419)*'01_Supuestos'!$F$11*$K419)-(IF(('01_Supuestos'!H31*$I419)&gt;0,'01_Supuestos'!$F$15,0)))-($J419*'01_Supuestos'!H33)))*'01_Supuestos'!$F$16)</f>
        <v/>
      </c>
      <c r="Z419" s="109">
        <f>((('01_Supuestos'!I31*$I419)*'01_Supuestos'!$F$11*($H419-'01_Supuestos'!$F$9))-((('01_Supuestos'!I31*$I419)*'01_Supuestos'!$F$11*($H419-'01_Supuestos'!$F$9))*'01_Supuestos'!$F$12)-(('01_Supuestos'!I31*$I419)*'01_Supuestos'!$F$11*$K419)-(IF(('01_Supuestos'!I31*$I419)&gt;0,'01_Supuestos'!$F$15,0)))-((('01_Supuestos'!I31*$I419)*'01_Supuestos'!$F$11*($H419-'01_Supuestos'!$F$9))*'01_Supuestos'!$F$18)-($J419*'01_Supuestos'!I32)-(IF('01_Supuestos'!I30=MAX('01_Supuestos'!$C$30:$M$30),'01_Supuestos'!$F$19,0))-(MAX(0,(((('01_Supuestos'!I31*$I419)*'01_Supuestos'!$F$11*($H419-'01_Supuestos'!$F$9))-((('01_Supuestos'!I31*$I419)*'01_Supuestos'!$F$11*($H419-'01_Supuestos'!$F$9))*'01_Supuestos'!$F$12)-(('01_Supuestos'!I31*$I419)*'01_Supuestos'!$F$11*$K419)-(IF(('01_Supuestos'!I31*$I419)&gt;0,'01_Supuestos'!$F$15,0)))-($J419*'01_Supuestos'!I33)))*'01_Supuestos'!$F$16)</f>
        <v/>
      </c>
      <c r="AA419" s="109">
        <f>((('01_Supuestos'!J31*$I419)*'01_Supuestos'!$F$11*($H419-'01_Supuestos'!$F$9))-((('01_Supuestos'!J31*$I419)*'01_Supuestos'!$F$11*($H419-'01_Supuestos'!$F$9))*'01_Supuestos'!$F$12)-(('01_Supuestos'!J31*$I419)*'01_Supuestos'!$F$11*$K419)-(IF(('01_Supuestos'!J31*$I419)&gt;0,'01_Supuestos'!$F$15,0)))-((('01_Supuestos'!J31*$I419)*'01_Supuestos'!$F$11*($H419-'01_Supuestos'!$F$9))*'01_Supuestos'!$F$18)-($J419*'01_Supuestos'!J32)-(IF('01_Supuestos'!J30=MAX('01_Supuestos'!$C$30:$M$30),'01_Supuestos'!$F$19,0))-(MAX(0,(((('01_Supuestos'!J31*$I419)*'01_Supuestos'!$F$11*($H419-'01_Supuestos'!$F$9))-((('01_Supuestos'!J31*$I419)*'01_Supuestos'!$F$11*($H419-'01_Supuestos'!$F$9))*'01_Supuestos'!$F$12)-(('01_Supuestos'!J31*$I419)*'01_Supuestos'!$F$11*$K419)-(IF(('01_Supuestos'!J31*$I419)&gt;0,'01_Supuestos'!$F$15,0)))-($J419*'01_Supuestos'!J33)))*'01_Supuestos'!$F$16)</f>
        <v/>
      </c>
      <c r="AB419" s="109">
        <f>((('01_Supuestos'!K31*$I419)*'01_Supuestos'!$F$11*($H419-'01_Supuestos'!$F$9))-((('01_Supuestos'!K31*$I419)*'01_Supuestos'!$F$11*($H419-'01_Supuestos'!$F$9))*'01_Supuestos'!$F$12)-(('01_Supuestos'!K31*$I419)*'01_Supuestos'!$F$11*$K419)-(IF(('01_Supuestos'!K31*$I419)&gt;0,'01_Supuestos'!$F$15,0)))-((('01_Supuestos'!K31*$I419)*'01_Supuestos'!$F$11*($H419-'01_Supuestos'!$F$9))*'01_Supuestos'!$F$18)-($J419*'01_Supuestos'!K32)-(IF('01_Supuestos'!K30=MAX('01_Supuestos'!$C$30:$M$30),'01_Supuestos'!$F$19,0))-(MAX(0,(((('01_Supuestos'!K31*$I419)*'01_Supuestos'!$F$11*($H419-'01_Supuestos'!$F$9))-((('01_Supuestos'!K31*$I419)*'01_Supuestos'!$F$11*($H419-'01_Supuestos'!$F$9))*'01_Supuestos'!$F$12)-(('01_Supuestos'!K31*$I419)*'01_Supuestos'!$F$11*$K419)-(IF(('01_Supuestos'!K31*$I419)&gt;0,'01_Supuestos'!$F$15,0)))-($J419*'01_Supuestos'!K33)))*'01_Supuestos'!$F$16)</f>
        <v/>
      </c>
      <c r="AC419" s="109">
        <f>((('01_Supuestos'!L31*$I419)*'01_Supuestos'!$F$11*($H419-'01_Supuestos'!$F$9))-((('01_Supuestos'!L31*$I419)*'01_Supuestos'!$F$11*($H419-'01_Supuestos'!$F$9))*'01_Supuestos'!$F$12)-(('01_Supuestos'!L31*$I419)*'01_Supuestos'!$F$11*$K419)-(IF(('01_Supuestos'!L31*$I419)&gt;0,'01_Supuestos'!$F$15,0)))-((('01_Supuestos'!L31*$I419)*'01_Supuestos'!$F$11*($H419-'01_Supuestos'!$F$9))*'01_Supuestos'!$F$18)-($J419*'01_Supuestos'!L32)-(IF('01_Supuestos'!L30=MAX('01_Supuestos'!$C$30:$M$30),'01_Supuestos'!$F$19,0))-(MAX(0,(((('01_Supuestos'!L31*$I419)*'01_Supuestos'!$F$11*($H419-'01_Supuestos'!$F$9))-((('01_Supuestos'!L31*$I419)*'01_Supuestos'!$F$11*($H419-'01_Supuestos'!$F$9))*'01_Supuestos'!$F$12)-(('01_Supuestos'!L31*$I419)*'01_Supuestos'!$F$11*$K419)-(IF(('01_Supuestos'!L31*$I419)&gt;0,'01_Supuestos'!$F$15,0)))-($J419*'01_Supuestos'!L33)))*'01_Supuestos'!$F$16)</f>
        <v/>
      </c>
      <c r="AD419" s="109">
        <f>((('01_Supuestos'!M31*$I419)*'01_Supuestos'!$F$11*($H419-'01_Supuestos'!$F$9))-((('01_Supuestos'!M31*$I419)*'01_Supuestos'!$F$11*($H419-'01_Supuestos'!$F$9))*'01_Supuestos'!$F$12)-(('01_Supuestos'!M31*$I419)*'01_Supuestos'!$F$11*$K419)-(IF(('01_Supuestos'!M31*$I419)&gt;0,'01_Supuestos'!$F$15,0)))-((('01_Supuestos'!M31*$I419)*'01_Supuestos'!$F$11*($H419-'01_Supuestos'!$F$9))*'01_Supuestos'!$F$18)-($J419*'01_Supuestos'!M32)-(IF('01_Supuestos'!M30=MAX('01_Supuestos'!$C$30:$M$30),'01_Supuestos'!$F$19,0))-(MAX(0,(((('01_Supuestos'!M31*$I419)*'01_Supuestos'!$F$11*($H419-'01_Supuestos'!$F$9))-((('01_Supuestos'!M31*$I419)*'01_Supuestos'!$F$11*($H419-'01_Supuestos'!$F$9))*'01_Supuestos'!$F$12)-(('01_Supuestos'!M31*$I419)*'01_Supuestos'!$F$11*$K419)-(IF(('01_Supuestos'!M31*$I419)&gt;0,'01_Supuestos'!$F$15,0)))-($J419*'01_Supuestos'!M33)))*'01_Supuestos'!$F$16)</f>
        <v/>
      </c>
      <c r="AE419" s="109">
        <f>0</f>
        <v/>
      </c>
      <c r="AF419" s="109">
        <f>IF(S419&gt;R419,"Appraisal+Decision",IF(S419&lt;R419,"Develop Now","Indiferente"))</f>
        <v/>
      </c>
    </row>
    <row r="420">
      <c r="A420" t="n">
        <v>390</v>
      </c>
      <c r="B420" s="53">
        <f>RAND()</f>
        <v/>
      </c>
      <c r="C420" s="53">
        <f>RAND()</f>
        <v/>
      </c>
      <c r="D420" s="53">
        <f>RAND()</f>
        <v/>
      </c>
      <c r="E420" s="53">
        <f>RAND()</f>
        <v/>
      </c>
      <c r="F420" s="53">
        <f>RAND()</f>
        <v/>
      </c>
      <c r="G420" s="53">
        <f>RAND()</f>
        <v/>
      </c>
      <c r="H420" s="109">
        <f>IF(B420&lt;($B$11-$B$10)/($B$12-$B$10), $B$10+SQRT(B420*($B$11-$B$10)*($B$12-$B$10)), $B$12-SQRT((1-B420)*($B$12-$B$11)*($B$12-$B$10)))</f>
        <v/>
      </c>
      <c r="I420" s="53">
        <f>MAX(0.1,NORMINV(C420,$B$13,$B$14))</f>
        <v/>
      </c>
      <c r="J420" s="109">
        <f>'01_Supuestos'!$F$13*MAX(0.65,NORMINV(D420,1,$B$15))</f>
        <v/>
      </c>
      <c r="K420" s="109">
        <f>'01_Supuestos'!$F$14*MAX(0.6,NORMINV(E420,1,$B$16))</f>
        <v/>
      </c>
      <c r="L420" s="109">
        <f>--(F420&lt;=$B$5)</f>
        <v/>
      </c>
      <c r="M420" s="109">
        <f>IF(L420=1, IF(G420&lt;=$B$6, "+", "-"), IF(G420&lt;=(1-$B$7), "+", "-"))</f>
        <v/>
      </c>
      <c r="N420" s="110">
        <f>IF(M420="+",'05_Bayes_Arbol'!$B$16,'05_Bayes_Arbol'!$B$17)</f>
        <v/>
      </c>
      <c r="O420" s="109">
        <f>SUMPRODUCT(T420:AD420,'01_Supuestos'!$C$34:$M$34)</f>
        <v/>
      </c>
      <c r="P420" s="109">
        <f>N420*O420 + (1-N420)*$B$9</f>
        <v/>
      </c>
      <c r="Q420" s="109">
        <f>--(P420&gt;0)</f>
        <v/>
      </c>
      <c r="R420" s="109">
        <f>IF(L420=1,O420,$B$9)</f>
        <v/>
      </c>
      <c r="S420" s="109">
        <f>-$B$8 + IF(Q420=1, IF(L420=1,O420,$B$9), 0)</f>
        <v/>
      </c>
      <c r="T420" s="109">
        <f>((('01_Supuestos'!C31*$I420)*'01_Supuestos'!$F$11*($H420-'01_Supuestos'!$F$9))-((('01_Supuestos'!C31*$I420)*'01_Supuestos'!$F$11*($H420-'01_Supuestos'!$F$9))*'01_Supuestos'!$F$12)-(('01_Supuestos'!C31*$I420)*'01_Supuestos'!$F$11*$K420)-(IF(('01_Supuestos'!C31*$I420)&gt;0,'01_Supuestos'!$F$15,0)))-((('01_Supuestos'!C31*$I420)*'01_Supuestos'!$F$11*($H420-'01_Supuestos'!$F$9))*'01_Supuestos'!$F$18)-($J420*'01_Supuestos'!C32)-(IF('01_Supuestos'!C30=MAX('01_Supuestos'!$C$30:$M$30),'01_Supuestos'!$F$19,0))-(MAX(0,(((('01_Supuestos'!C31*$I420)*'01_Supuestos'!$F$11*($H420-'01_Supuestos'!$F$9))-((('01_Supuestos'!C31*$I420)*'01_Supuestos'!$F$11*($H420-'01_Supuestos'!$F$9))*'01_Supuestos'!$F$12)-(('01_Supuestos'!C31*$I420)*'01_Supuestos'!$F$11*$K420)-(IF(('01_Supuestos'!C31*$I420)&gt;0,'01_Supuestos'!$F$15,0)))-($J420*'01_Supuestos'!C33)))*'01_Supuestos'!$F$16)</f>
        <v/>
      </c>
      <c r="U420" s="109">
        <f>((('01_Supuestos'!D31*$I420)*'01_Supuestos'!$F$11*($H420-'01_Supuestos'!$F$9))-((('01_Supuestos'!D31*$I420)*'01_Supuestos'!$F$11*($H420-'01_Supuestos'!$F$9))*'01_Supuestos'!$F$12)-(('01_Supuestos'!D31*$I420)*'01_Supuestos'!$F$11*$K420)-(IF(('01_Supuestos'!D31*$I420)&gt;0,'01_Supuestos'!$F$15,0)))-((('01_Supuestos'!D31*$I420)*'01_Supuestos'!$F$11*($H420-'01_Supuestos'!$F$9))*'01_Supuestos'!$F$18)-($J420*'01_Supuestos'!D32)-(IF('01_Supuestos'!D30=MAX('01_Supuestos'!$C$30:$M$30),'01_Supuestos'!$F$19,0))-(MAX(0,(((('01_Supuestos'!D31*$I420)*'01_Supuestos'!$F$11*($H420-'01_Supuestos'!$F$9))-((('01_Supuestos'!D31*$I420)*'01_Supuestos'!$F$11*($H420-'01_Supuestos'!$F$9))*'01_Supuestos'!$F$12)-(('01_Supuestos'!D31*$I420)*'01_Supuestos'!$F$11*$K420)-(IF(('01_Supuestos'!D31*$I420)&gt;0,'01_Supuestos'!$F$15,0)))-($J420*'01_Supuestos'!D33)))*'01_Supuestos'!$F$16)</f>
        <v/>
      </c>
      <c r="V420" s="109">
        <f>((('01_Supuestos'!E31*$I420)*'01_Supuestos'!$F$11*($H420-'01_Supuestos'!$F$9))-((('01_Supuestos'!E31*$I420)*'01_Supuestos'!$F$11*($H420-'01_Supuestos'!$F$9))*'01_Supuestos'!$F$12)-(('01_Supuestos'!E31*$I420)*'01_Supuestos'!$F$11*$K420)-(IF(('01_Supuestos'!E31*$I420)&gt;0,'01_Supuestos'!$F$15,0)))-((('01_Supuestos'!E31*$I420)*'01_Supuestos'!$F$11*($H420-'01_Supuestos'!$F$9))*'01_Supuestos'!$F$18)-($J420*'01_Supuestos'!E32)-(IF('01_Supuestos'!E30=MAX('01_Supuestos'!$C$30:$M$30),'01_Supuestos'!$F$19,0))-(MAX(0,(((('01_Supuestos'!E31*$I420)*'01_Supuestos'!$F$11*($H420-'01_Supuestos'!$F$9))-((('01_Supuestos'!E31*$I420)*'01_Supuestos'!$F$11*($H420-'01_Supuestos'!$F$9))*'01_Supuestos'!$F$12)-(('01_Supuestos'!E31*$I420)*'01_Supuestos'!$F$11*$K420)-(IF(('01_Supuestos'!E31*$I420)&gt;0,'01_Supuestos'!$F$15,0)))-($J420*'01_Supuestos'!E33)))*'01_Supuestos'!$F$16)</f>
        <v/>
      </c>
      <c r="W420" s="109">
        <f>((('01_Supuestos'!F31*$I420)*'01_Supuestos'!$F$11*($H420-'01_Supuestos'!$F$9))-((('01_Supuestos'!F31*$I420)*'01_Supuestos'!$F$11*($H420-'01_Supuestos'!$F$9))*'01_Supuestos'!$F$12)-(('01_Supuestos'!F31*$I420)*'01_Supuestos'!$F$11*$K420)-(IF(('01_Supuestos'!F31*$I420)&gt;0,'01_Supuestos'!$F$15,0)))-((('01_Supuestos'!F31*$I420)*'01_Supuestos'!$F$11*($H420-'01_Supuestos'!$F$9))*'01_Supuestos'!$F$18)-($J420*'01_Supuestos'!F32)-(IF('01_Supuestos'!F30=MAX('01_Supuestos'!$C$30:$M$30),'01_Supuestos'!$F$19,0))-(MAX(0,(((('01_Supuestos'!F31*$I420)*'01_Supuestos'!$F$11*($H420-'01_Supuestos'!$F$9))-((('01_Supuestos'!F31*$I420)*'01_Supuestos'!$F$11*($H420-'01_Supuestos'!$F$9))*'01_Supuestos'!$F$12)-(('01_Supuestos'!F31*$I420)*'01_Supuestos'!$F$11*$K420)-(IF(('01_Supuestos'!F31*$I420)&gt;0,'01_Supuestos'!$F$15,0)))-($J420*'01_Supuestos'!F33)))*'01_Supuestos'!$F$16)</f>
        <v/>
      </c>
      <c r="X420" s="109">
        <f>((('01_Supuestos'!G31*$I420)*'01_Supuestos'!$F$11*($H420-'01_Supuestos'!$F$9))-((('01_Supuestos'!G31*$I420)*'01_Supuestos'!$F$11*($H420-'01_Supuestos'!$F$9))*'01_Supuestos'!$F$12)-(('01_Supuestos'!G31*$I420)*'01_Supuestos'!$F$11*$K420)-(IF(('01_Supuestos'!G31*$I420)&gt;0,'01_Supuestos'!$F$15,0)))-((('01_Supuestos'!G31*$I420)*'01_Supuestos'!$F$11*($H420-'01_Supuestos'!$F$9))*'01_Supuestos'!$F$18)-($J420*'01_Supuestos'!G32)-(IF('01_Supuestos'!G30=MAX('01_Supuestos'!$C$30:$M$30),'01_Supuestos'!$F$19,0))-(MAX(0,(((('01_Supuestos'!G31*$I420)*'01_Supuestos'!$F$11*($H420-'01_Supuestos'!$F$9))-((('01_Supuestos'!G31*$I420)*'01_Supuestos'!$F$11*($H420-'01_Supuestos'!$F$9))*'01_Supuestos'!$F$12)-(('01_Supuestos'!G31*$I420)*'01_Supuestos'!$F$11*$K420)-(IF(('01_Supuestos'!G31*$I420)&gt;0,'01_Supuestos'!$F$15,0)))-($J420*'01_Supuestos'!G33)))*'01_Supuestos'!$F$16)</f>
        <v/>
      </c>
      <c r="Y420" s="109">
        <f>((('01_Supuestos'!H31*$I420)*'01_Supuestos'!$F$11*($H420-'01_Supuestos'!$F$9))-((('01_Supuestos'!H31*$I420)*'01_Supuestos'!$F$11*($H420-'01_Supuestos'!$F$9))*'01_Supuestos'!$F$12)-(('01_Supuestos'!H31*$I420)*'01_Supuestos'!$F$11*$K420)-(IF(('01_Supuestos'!H31*$I420)&gt;0,'01_Supuestos'!$F$15,0)))-((('01_Supuestos'!H31*$I420)*'01_Supuestos'!$F$11*($H420-'01_Supuestos'!$F$9))*'01_Supuestos'!$F$18)-($J420*'01_Supuestos'!H32)-(IF('01_Supuestos'!H30=MAX('01_Supuestos'!$C$30:$M$30),'01_Supuestos'!$F$19,0))-(MAX(0,(((('01_Supuestos'!H31*$I420)*'01_Supuestos'!$F$11*($H420-'01_Supuestos'!$F$9))-((('01_Supuestos'!H31*$I420)*'01_Supuestos'!$F$11*($H420-'01_Supuestos'!$F$9))*'01_Supuestos'!$F$12)-(('01_Supuestos'!H31*$I420)*'01_Supuestos'!$F$11*$K420)-(IF(('01_Supuestos'!H31*$I420)&gt;0,'01_Supuestos'!$F$15,0)))-($J420*'01_Supuestos'!H33)))*'01_Supuestos'!$F$16)</f>
        <v/>
      </c>
      <c r="Z420" s="109">
        <f>((('01_Supuestos'!I31*$I420)*'01_Supuestos'!$F$11*($H420-'01_Supuestos'!$F$9))-((('01_Supuestos'!I31*$I420)*'01_Supuestos'!$F$11*($H420-'01_Supuestos'!$F$9))*'01_Supuestos'!$F$12)-(('01_Supuestos'!I31*$I420)*'01_Supuestos'!$F$11*$K420)-(IF(('01_Supuestos'!I31*$I420)&gt;0,'01_Supuestos'!$F$15,0)))-((('01_Supuestos'!I31*$I420)*'01_Supuestos'!$F$11*($H420-'01_Supuestos'!$F$9))*'01_Supuestos'!$F$18)-($J420*'01_Supuestos'!I32)-(IF('01_Supuestos'!I30=MAX('01_Supuestos'!$C$30:$M$30),'01_Supuestos'!$F$19,0))-(MAX(0,(((('01_Supuestos'!I31*$I420)*'01_Supuestos'!$F$11*($H420-'01_Supuestos'!$F$9))-((('01_Supuestos'!I31*$I420)*'01_Supuestos'!$F$11*($H420-'01_Supuestos'!$F$9))*'01_Supuestos'!$F$12)-(('01_Supuestos'!I31*$I420)*'01_Supuestos'!$F$11*$K420)-(IF(('01_Supuestos'!I31*$I420)&gt;0,'01_Supuestos'!$F$15,0)))-($J420*'01_Supuestos'!I33)))*'01_Supuestos'!$F$16)</f>
        <v/>
      </c>
      <c r="AA420" s="109">
        <f>((('01_Supuestos'!J31*$I420)*'01_Supuestos'!$F$11*($H420-'01_Supuestos'!$F$9))-((('01_Supuestos'!J31*$I420)*'01_Supuestos'!$F$11*($H420-'01_Supuestos'!$F$9))*'01_Supuestos'!$F$12)-(('01_Supuestos'!J31*$I420)*'01_Supuestos'!$F$11*$K420)-(IF(('01_Supuestos'!J31*$I420)&gt;0,'01_Supuestos'!$F$15,0)))-((('01_Supuestos'!J31*$I420)*'01_Supuestos'!$F$11*($H420-'01_Supuestos'!$F$9))*'01_Supuestos'!$F$18)-($J420*'01_Supuestos'!J32)-(IF('01_Supuestos'!J30=MAX('01_Supuestos'!$C$30:$M$30),'01_Supuestos'!$F$19,0))-(MAX(0,(((('01_Supuestos'!J31*$I420)*'01_Supuestos'!$F$11*($H420-'01_Supuestos'!$F$9))-((('01_Supuestos'!J31*$I420)*'01_Supuestos'!$F$11*($H420-'01_Supuestos'!$F$9))*'01_Supuestos'!$F$12)-(('01_Supuestos'!J31*$I420)*'01_Supuestos'!$F$11*$K420)-(IF(('01_Supuestos'!J31*$I420)&gt;0,'01_Supuestos'!$F$15,0)))-($J420*'01_Supuestos'!J33)))*'01_Supuestos'!$F$16)</f>
        <v/>
      </c>
      <c r="AB420" s="109">
        <f>((('01_Supuestos'!K31*$I420)*'01_Supuestos'!$F$11*($H420-'01_Supuestos'!$F$9))-((('01_Supuestos'!K31*$I420)*'01_Supuestos'!$F$11*($H420-'01_Supuestos'!$F$9))*'01_Supuestos'!$F$12)-(('01_Supuestos'!K31*$I420)*'01_Supuestos'!$F$11*$K420)-(IF(('01_Supuestos'!K31*$I420)&gt;0,'01_Supuestos'!$F$15,0)))-((('01_Supuestos'!K31*$I420)*'01_Supuestos'!$F$11*($H420-'01_Supuestos'!$F$9))*'01_Supuestos'!$F$18)-($J420*'01_Supuestos'!K32)-(IF('01_Supuestos'!K30=MAX('01_Supuestos'!$C$30:$M$30),'01_Supuestos'!$F$19,0))-(MAX(0,(((('01_Supuestos'!K31*$I420)*'01_Supuestos'!$F$11*($H420-'01_Supuestos'!$F$9))-((('01_Supuestos'!K31*$I420)*'01_Supuestos'!$F$11*($H420-'01_Supuestos'!$F$9))*'01_Supuestos'!$F$12)-(('01_Supuestos'!K31*$I420)*'01_Supuestos'!$F$11*$K420)-(IF(('01_Supuestos'!K31*$I420)&gt;0,'01_Supuestos'!$F$15,0)))-($J420*'01_Supuestos'!K33)))*'01_Supuestos'!$F$16)</f>
        <v/>
      </c>
      <c r="AC420" s="109">
        <f>((('01_Supuestos'!L31*$I420)*'01_Supuestos'!$F$11*($H420-'01_Supuestos'!$F$9))-((('01_Supuestos'!L31*$I420)*'01_Supuestos'!$F$11*($H420-'01_Supuestos'!$F$9))*'01_Supuestos'!$F$12)-(('01_Supuestos'!L31*$I420)*'01_Supuestos'!$F$11*$K420)-(IF(('01_Supuestos'!L31*$I420)&gt;0,'01_Supuestos'!$F$15,0)))-((('01_Supuestos'!L31*$I420)*'01_Supuestos'!$F$11*($H420-'01_Supuestos'!$F$9))*'01_Supuestos'!$F$18)-($J420*'01_Supuestos'!L32)-(IF('01_Supuestos'!L30=MAX('01_Supuestos'!$C$30:$M$30),'01_Supuestos'!$F$19,0))-(MAX(0,(((('01_Supuestos'!L31*$I420)*'01_Supuestos'!$F$11*($H420-'01_Supuestos'!$F$9))-((('01_Supuestos'!L31*$I420)*'01_Supuestos'!$F$11*($H420-'01_Supuestos'!$F$9))*'01_Supuestos'!$F$12)-(('01_Supuestos'!L31*$I420)*'01_Supuestos'!$F$11*$K420)-(IF(('01_Supuestos'!L31*$I420)&gt;0,'01_Supuestos'!$F$15,0)))-($J420*'01_Supuestos'!L33)))*'01_Supuestos'!$F$16)</f>
        <v/>
      </c>
      <c r="AD420" s="109">
        <f>((('01_Supuestos'!M31*$I420)*'01_Supuestos'!$F$11*($H420-'01_Supuestos'!$F$9))-((('01_Supuestos'!M31*$I420)*'01_Supuestos'!$F$11*($H420-'01_Supuestos'!$F$9))*'01_Supuestos'!$F$12)-(('01_Supuestos'!M31*$I420)*'01_Supuestos'!$F$11*$K420)-(IF(('01_Supuestos'!M31*$I420)&gt;0,'01_Supuestos'!$F$15,0)))-((('01_Supuestos'!M31*$I420)*'01_Supuestos'!$F$11*($H420-'01_Supuestos'!$F$9))*'01_Supuestos'!$F$18)-($J420*'01_Supuestos'!M32)-(IF('01_Supuestos'!M30=MAX('01_Supuestos'!$C$30:$M$30),'01_Supuestos'!$F$19,0))-(MAX(0,(((('01_Supuestos'!M31*$I420)*'01_Supuestos'!$F$11*($H420-'01_Supuestos'!$F$9))-((('01_Supuestos'!M31*$I420)*'01_Supuestos'!$F$11*($H420-'01_Supuestos'!$F$9))*'01_Supuestos'!$F$12)-(('01_Supuestos'!M31*$I420)*'01_Supuestos'!$F$11*$K420)-(IF(('01_Supuestos'!M31*$I420)&gt;0,'01_Supuestos'!$F$15,0)))-($J420*'01_Supuestos'!M33)))*'01_Supuestos'!$F$16)</f>
        <v/>
      </c>
      <c r="AE420" s="109">
        <f>0</f>
        <v/>
      </c>
      <c r="AF420" s="109">
        <f>IF(S420&gt;R420,"Appraisal+Decision",IF(S420&lt;R420,"Develop Now","Indiferente"))</f>
        <v/>
      </c>
    </row>
    <row r="421">
      <c r="A421" t="n">
        <v>391</v>
      </c>
      <c r="B421" s="53">
        <f>RAND()</f>
        <v/>
      </c>
      <c r="C421" s="53">
        <f>RAND()</f>
        <v/>
      </c>
      <c r="D421" s="53">
        <f>RAND()</f>
        <v/>
      </c>
      <c r="E421" s="53">
        <f>RAND()</f>
        <v/>
      </c>
      <c r="F421" s="53">
        <f>RAND()</f>
        <v/>
      </c>
      <c r="G421" s="53">
        <f>RAND()</f>
        <v/>
      </c>
      <c r="H421" s="109">
        <f>IF(B421&lt;($B$11-$B$10)/($B$12-$B$10), $B$10+SQRT(B421*($B$11-$B$10)*($B$12-$B$10)), $B$12-SQRT((1-B421)*($B$12-$B$11)*($B$12-$B$10)))</f>
        <v/>
      </c>
      <c r="I421" s="53">
        <f>MAX(0.1,NORMINV(C421,$B$13,$B$14))</f>
        <v/>
      </c>
      <c r="J421" s="109">
        <f>'01_Supuestos'!$F$13*MAX(0.65,NORMINV(D421,1,$B$15))</f>
        <v/>
      </c>
      <c r="K421" s="109">
        <f>'01_Supuestos'!$F$14*MAX(0.6,NORMINV(E421,1,$B$16))</f>
        <v/>
      </c>
      <c r="L421" s="109">
        <f>--(F421&lt;=$B$5)</f>
        <v/>
      </c>
      <c r="M421" s="109">
        <f>IF(L421=1, IF(G421&lt;=$B$6, "+", "-"), IF(G421&lt;=(1-$B$7), "+", "-"))</f>
        <v/>
      </c>
      <c r="N421" s="110">
        <f>IF(M421="+",'05_Bayes_Arbol'!$B$16,'05_Bayes_Arbol'!$B$17)</f>
        <v/>
      </c>
      <c r="O421" s="109">
        <f>SUMPRODUCT(T421:AD421,'01_Supuestos'!$C$34:$M$34)</f>
        <v/>
      </c>
      <c r="P421" s="109">
        <f>N421*O421 + (1-N421)*$B$9</f>
        <v/>
      </c>
      <c r="Q421" s="109">
        <f>--(P421&gt;0)</f>
        <v/>
      </c>
      <c r="R421" s="109">
        <f>IF(L421=1,O421,$B$9)</f>
        <v/>
      </c>
      <c r="S421" s="109">
        <f>-$B$8 + IF(Q421=1, IF(L421=1,O421,$B$9), 0)</f>
        <v/>
      </c>
      <c r="T421" s="109">
        <f>((('01_Supuestos'!C31*$I421)*'01_Supuestos'!$F$11*($H421-'01_Supuestos'!$F$9))-((('01_Supuestos'!C31*$I421)*'01_Supuestos'!$F$11*($H421-'01_Supuestos'!$F$9))*'01_Supuestos'!$F$12)-(('01_Supuestos'!C31*$I421)*'01_Supuestos'!$F$11*$K421)-(IF(('01_Supuestos'!C31*$I421)&gt;0,'01_Supuestos'!$F$15,0)))-((('01_Supuestos'!C31*$I421)*'01_Supuestos'!$F$11*($H421-'01_Supuestos'!$F$9))*'01_Supuestos'!$F$18)-($J421*'01_Supuestos'!C32)-(IF('01_Supuestos'!C30=MAX('01_Supuestos'!$C$30:$M$30),'01_Supuestos'!$F$19,0))-(MAX(0,(((('01_Supuestos'!C31*$I421)*'01_Supuestos'!$F$11*($H421-'01_Supuestos'!$F$9))-((('01_Supuestos'!C31*$I421)*'01_Supuestos'!$F$11*($H421-'01_Supuestos'!$F$9))*'01_Supuestos'!$F$12)-(('01_Supuestos'!C31*$I421)*'01_Supuestos'!$F$11*$K421)-(IF(('01_Supuestos'!C31*$I421)&gt;0,'01_Supuestos'!$F$15,0)))-($J421*'01_Supuestos'!C33)))*'01_Supuestos'!$F$16)</f>
        <v/>
      </c>
      <c r="U421" s="109">
        <f>((('01_Supuestos'!D31*$I421)*'01_Supuestos'!$F$11*($H421-'01_Supuestos'!$F$9))-((('01_Supuestos'!D31*$I421)*'01_Supuestos'!$F$11*($H421-'01_Supuestos'!$F$9))*'01_Supuestos'!$F$12)-(('01_Supuestos'!D31*$I421)*'01_Supuestos'!$F$11*$K421)-(IF(('01_Supuestos'!D31*$I421)&gt;0,'01_Supuestos'!$F$15,0)))-((('01_Supuestos'!D31*$I421)*'01_Supuestos'!$F$11*($H421-'01_Supuestos'!$F$9))*'01_Supuestos'!$F$18)-($J421*'01_Supuestos'!D32)-(IF('01_Supuestos'!D30=MAX('01_Supuestos'!$C$30:$M$30),'01_Supuestos'!$F$19,0))-(MAX(0,(((('01_Supuestos'!D31*$I421)*'01_Supuestos'!$F$11*($H421-'01_Supuestos'!$F$9))-((('01_Supuestos'!D31*$I421)*'01_Supuestos'!$F$11*($H421-'01_Supuestos'!$F$9))*'01_Supuestos'!$F$12)-(('01_Supuestos'!D31*$I421)*'01_Supuestos'!$F$11*$K421)-(IF(('01_Supuestos'!D31*$I421)&gt;0,'01_Supuestos'!$F$15,0)))-($J421*'01_Supuestos'!D33)))*'01_Supuestos'!$F$16)</f>
        <v/>
      </c>
      <c r="V421" s="109">
        <f>((('01_Supuestos'!E31*$I421)*'01_Supuestos'!$F$11*($H421-'01_Supuestos'!$F$9))-((('01_Supuestos'!E31*$I421)*'01_Supuestos'!$F$11*($H421-'01_Supuestos'!$F$9))*'01_Supuestos'!$F$12)-(('01_Supuestos'!E31*$I421)*'01_Supuestos'!$F$11*$K421)-(IF(('01_Supuestos'!E31*$I421)&gt;0,'01_Supuestos'!$F$15,0)))-((('01_Supuestos'!E31*$I421)*'01_Supuestos'!$F$11*($H421-'01_Supuestos'!$F$9))*'01_Supuestos'!$F$18)-($J421*'01_Supuestos'!E32)-(IF('01_Supuestos'!E30=MAX('01_Supuestos'!$C$30:$M$30),'01_Supuestos'!$F$19,0))-(MAX(0,(((('01_Supuestos'!E31*$I421)*'01_Supuestos'!$F$11*($H421-'01_Supuestos'!$F$9))-((('01_Supuestos'!E31*$I421)*'01_Supuestos'!$F$11*($H421-'01_Supuestos'!$F$9))*'01_Supuestos'!$F$12)-(('01_Supuestos'!E31*$I421)*'01_Supuestos'!$F$11*$K421)-(IF(('01_Supuestos'!E31*$I421)&gt;0,'01_Supuestos'!$F$15,0)))-($J421*'01_Supuestos'!E33)))*'01_Supuestos'!$F$16)</f>
        <v/>
      </c>
      <c r="W421" s="109">
        <f>((('01_Supuestos'!F31*$I421)*'01_Supuestos'!$F$11*($H421-'01_Supuestos'!$F$9))-((('01_Supuestos'!F31*$I421)*'01_Supuestos'!$F$11*($H421-'01_Supuestos'!$F$9))*'01_Supuestos'!$F$12)-(('01_Supuestos'!F31*$I421)*'01_Supuestos'!$F$11*$K421)-(IF(('01_Supuestos'!F31*$I421)&gt;0,'01_Supuestos'!$F$15,0)))-((('01_Supuestos'!F31*$I421)*'01_Supuestos'!$F$11*($H421-'01_Supuestos'!$F$9))*'01_Supuestos'!$F$18)-($J421*'01_Supuestos'!F32)-(IF('01_Supuestos'!F30=MAX('01_Supuestos'!$C$30:$M$30),'01_Supuestos'!$F$19,0))-(MAX(0,(((('01_Supuestos'!F31*$I421)*'01_Supuestos'!$F$11*($H421-'01_Supuestos'!$F$9))-((('01_Supuestos'!F31*$I421)*'01_Supuestos'!$F$11*($H421-'01_Supuestos'!$F$9))*'01_Supuestos'!$F$12)-(('01_Supuestos'!F31*$I421)*'01_Supuestos'!$F$11*$K421)-(IF(('01_Supuestos'!F31*$I421)&gt;0,'01_Supuestos'!$F$15,0)))-($J421*'01_Supuestos'!F33)))*'01_Supuestos'!$F$16)</f>
        <v/>
      </c>
      <c r="X421" s="109">
        <f>((('01_Supuestos'!G31*$I421)*'01_Supuestos'!$F$11*($H421-'01_Supuestos'!$F$9))-((('01_Supuestos'!G31*$I421)*'01_Supuestos'!$F$11*($H421-'01_Supuestos'!$F$9))*'01_Supuestos'!$F$12)-(('01_Supuestos'!G31*$I421)*'01_Supuestos'!$F$11*$K421)-(IF(('01_Supuestos'!G31*$I421)&gt;0,'01_Supuestos'!$F$15,0)))-((('01_Supuestos'!G31*$I421)*'01_Supuestos'!$F$11*($H421-'01_Supuestos'!$F$9))*'01_Supuestos'!$F$18)-($J421*'01_Supuestos'!G32)-(IF('01_Supuestos'!G30=MAX('01_Supuestos'!$C$30:$M$30),'01_Supuestos'!$F$19,0))-(MAX(0,(((('01_Supuestos'!G31*$I421)*'01_Supuestos'!$F$11*($H421-'01_Supuestos'!$F$9))-((('01_Supuestos'!G31*$I421)*'01_Supuestos'!$F$11*($H421-'01_Supuestos'!$F$9))*'01_Supuestos'!$F$12)-(('01_Supuestos'!G31*$I421)*'01_Supuestos'!$F$11*$K421)-(IF(('01_Supuestos'!G31*$I421)&gt;0,'01_Supuestos'!$F$15,0)))-($J421*'01_Supuestos'!G33)))*'01_Supuestos'!$F$16)</f>
        <v/>
      </c>
      <c r="Y421" s="109">
        <f>((('01_Supuestos'!H31*$I421)*'01_Supuestos'!$F$11*($H421-'01_Supuestos'!$F$9))-((('01_Supuestos'!H31*$I421)*'01_Supuestos'!$F$11*($H421-'01_Supuestos'!$F$9))*'01_Supuestos'!$F$12)-(('01_Supuestos'!H31*$I421)*'01_Supuestos'!$F$11*$K421)-(IF(('01_Supuestos'!H31*$I421)&gt;0,'01_Supuestos'!$F$15,0)))-((('01_Supuestos'!H31*$I421)*'01_Supuestos'!$F$11*($H421-'01_Supuestos'!$F$9))*'01_Supuestos'!$F$18)-($J421*'01_Supuestos'!H32)-(IF('01_Supuestos'!H30=MAX('01_Supuestos'!$C$30:$M$30),'01_Supuestos'!$F$19,0))-(MAX(0,(((('01_Supuestos'!H31*$I421)*'01_Supuestos'!$F$11*($H421-'01_Supuestos'!$F$9))-((('01_Supuestos'!H31*$I421)*'01_Supuestos'!$F$11*($H421-'01_Supuestos'!$F$9))*'01_Supuestos'!$F$12)-(('01_Supuestos'!H31*$I421)*'01_Supuestos'!$F$11*$K421)-(IF(('01_Supuestos'!H31*$I421)&gt;0,'01_Supuestos'!$F$15,0)))-($J421*'01_Supuestos'!H33)))*'01_Supuestos'!$F$16)</f>
        <v/>
      </c>
      <c r="Z421" s="109">
        <f>((('01_Supuestos'!I31*$I421)*'01_Supuestos'!$F$11*($H421-'01_Supuestos'!$F$9))-((('01_Supuestos'!I31*$I421)*'01_Supuestos'!$F$11*($H421-'01_Supuestos'!$F$9))*'01_Supuestos'!$F$12)-(('01_Supuestos'!I31*$I421)*'01_Supuestos'!$F$11*$K421)-(IF(('01_Supuestos'!I31*$I421)&gt;0,'01_Supuestos'!$F$15,0)))-((('01_Supuestos'!I31*$I421)*'01_Supuestos'!$F$11*($H421-'01_Supuestos'!$F$9))*'01_Supuestos'!$F$18)-($J421*'01_Supuestos'!I32)-(IF('01_Supuestos'!I30=MAX('01_Supuestos'!$C$30:$M$30),'01_Supuestos'!$F$19,0))-(MAX(0,(((('01_Supuestos'!I31*$I421)*'01_Supuestos'!$F$11*($H421-'01_Supuestos'!$F$9))-((('01_Supuestos'!I31*$I421)*'01_Supuestos'!$F$11*($H421-'01_Supuestos'!$F$9))*'01_Supuestos'!$F$12)-(('01_Supuestos'!I31*$I421)*'01_Supuestos'!$F$11*$K421)-(IF(('01_Supuestos'!I31*$I421)&gt;0,'01_Supuestos'!$F$15,0)))-($J421*'01_Supuestos'!I33)))*'01_Supuestos'!$F$16)</f>
        <v/>
      </c>
      <c r="AA421" s="109">
        <f>((('01_Supuestos'!J31*$I421)*'01_Supuestos'!$F$11*($H421-'01_Supuestos'!$F$9))-((('01_Supuestos'!J31*$I421)*'01_Supuestos'!$F$11*($H421-'01_Supuestos'!$F$9))*'01_Supuestos'!$F$12)-(('01_Supuestos'!J31*$I421)*'01_Supuestos'!$F$11*$K421)-(IF(('01_Supuestos'!J31*$I421)&gt;0,'01_Supuestos'!$F$15,0)))-((('01_Supuestos'!J31*$I421)*'01_Supuestos'!$F$11*($H421-'01_Supuestos'!$F$9))*'01_Supuestos'!$F$18)-($J421*'01_Supuestos'!J32)-(IF('01_Supuestos'!J30=MAX('01_Supuestos'!$C$30:$M$30),'01_Supuestos'!$F$19,0))-(MAX(0,(((('01_Supuestos'!J31*$I421)*'01_Supuestos'!$F$11*($H421-'01_Supuestos'!$F$9))-((('01_Supuestos'!J31*$I421)*'01_Supuestos'!$F$11*($H421-'01_Supuestos'!$F$9))*'01_Supuestos'!$F$12)-(('01_Supuestos'!J31*$I421)*'01_Supuestos'!$F$11*$K421)-(IF(('01_Supuestos'!J31*$I421)&gt;0,'01_Supuestos'!$F$15,0)))-($J421*'01_Supuestos'!J33)))*'01_Supuestos'!$F$16)</f>
        <v/>
      </c>
      <c r="AB421" s="109">
        <f>((('01_Supuestos'!K31*$I421)*'01_Supuestos'!$F$11*($H421-'01_Supuestos'!$F$9))-((('01_Supuestos'!K31*$I421)*'01_Supuestos'!$F$11*($H421-'01_Supuestos'!$F$9))*'01_Supuestos'!$F$12)-(('01_Supuestos'!K31*$I421)*'01_Supuestos'!$F$11*$K421)-(IF(('01_Supuestos'!K31*$I421)&gt;0,'01_Supuestos'!$F$15,0)))-((('01_Supuestos'!K31*$I421)*'01_Supuestos'!$F$11*($H421-'01_Supuestos'!$F$9))*'01_Supuestos'!$F$18)-($J421*'01_Supuestos'!K32)-(IF('01_Supuestos'!K30=MAX('01_Supuestos'!$C$30:$M$30),'01_Supuestos'!$F$19,0))-(MAX(0,(((('01_Supuestos'!K31*$I421)*'01_Supuestos'!$F$11*($H421-'01_Supuestos'!$F$9))-((('01_Supuestos'!K31*$I421)*'01_Supuestos'!$F$11*($H421-'01_Supuestos'!$F$9))*'01_Supuestos'!$F$12)-(('01_Supuestos'!K31*$I421)*'01_Supuestos'!$F$11*$K421)-(IF(('01_Supuestos'!K31*$I421)&gt;0,'01_Supuestos'!$F$15,0)))-($J421*'01_Supuestos'!K33)))*'01_Supuestos'!$F$16)</f>
        <v/>
      </c>
      <c r="AC421" s="109">
        <f>((('01_Supuestos'!L31*$I421)*'01_Supuestos'!$F$11*($H421-'01_Supuestos'!$F$9))-((('01_Supuestos'!L31*$I421)*'01_Supuestos'!$F$11*($H421-'01_Supuestos'!$F$9))*'01_Supuestos'!$F$12)-(('01_Supuestos'!L31*$I421)*'01_Supuestos'!$F$11*$K421)-(IF(('01_Supuestos'!L31*$I421)&gt;0,'01_Supuestos'!$F$15,0)))-((('01_Supuestos'!L31*$I421)*'01_Supuestos'!$F$11*($H421-'01_Supuestos'!$F$9))*'01_Supuestos'!$F$18)-($J421*'01_Supuestos'!L32)-(IF('01_Supuestos'!L30=MAX('01_Supuestos'!$C$30:$M$30),'01_Supuestos'!$F$19,0))-(MAX(0,(((('01_Supuestos'!L31*$I421)*'01_Supuestos'!$F$11*($H421-'01_Supuestos'!$F$9))-((('01_Supuestos'!L31*$I421)*'01_Supuestos'!$F$11*($H421-'01_Supuestos'!$F$9))*'01_Supuestos'!$F$12)-(('01_Supuestos'!L31*$I421)*'01_Supuestos'!$F$11*$K421)-(IF(('01_Supuestos'!L31*$I421)&gt;0,'01_Supuestos'!$F$15,0)))-($J421*'01_Supuestos'!L33)))*'01_Supuestos'!$F$16)</f>
        <v/>
      </c>
      <c r="AD421" s="109">
        <f>((('01_Supuestos'!M31*$I421)*'01_Supuestos'!$F$11*($H421-'01_Supuestos'!$F$9))-((('01_Supuestos'!M31*$I421)*'01_Supuestos'!$F$11*($H421-'01_Supuestos'!$F$9))*'01_Supuestos'!$F$12)-(('01_Supuestos'!M31*$I421)*'01_Supuestos'!$F$11*$K421)-(IF(('01_Supuestos'!M31*$I421)&gt;0,'01_Supuestos'!$F$15,0)))-((('01_Supuestos'!M31*$I421)*'01_Supuestos'!$F$11*($H421-'01_Supuestos'!$F$9))*'01_Supuestos'!$F$18)-($J421*'01_Supuestos'!M32)-(IF('01_Supuestos'!M30=MAX('01_Supuestos'!$C$30:$M$30),'01_Supuestos'!$F$19,0))-(MAX(0,(((('01_Supuestos'!M31*$I421)*'01_Supuestos'!$F$11*($H421-'01_Supuestos'!$F$9))-((('01_Supuestos'!M31*$I421)*'01_Supuestos'!$F$11*($H421-'01_Supuestos'!$F$9))*'01_Supuestos'!$F$12)-(('01_Supuestos'!M31*$I421)*'01_Supuestos'!$F$11*$K421)-(IF(('01_Supuestos'!M31*$I421)&gt;0,'01_Supuestos'!$F$15,0)))-($J421*'01_Supuestos'!M33)))*'01_Supuestos'!$F$16)</f>
        <v/>
      </c>
      <c r="AE421" s="109">
        <f>0</f>
        <v/>
      </c>
      <c r="AF421" s="109">
        <f>IF(S421&gt;R421,"Appraisal+Decision",IF(S421&lt;R421,"Develop Now","Indiferente"))</f>
        <v/>
      </c>
    </row>
    <row r="422">
      <c r="A422" t="n">
        <v>392</v>
      </c>
      <c r="B422" s="53">
        <f>RAND()</f>
        <v/>
      </c>
      <c r="C422" s="53">
        <f>RAND()</f>
        <v/>
      </c>
      <c r="D422" s="53">
        <f>RAND()</f>
        <v/>
      </c>
      <c r="E422" s="53">
        <f>RAND()</f>
        <v/>
      </c>
      <c r="F422" s="53">
        <f>RAND()</f>
        <v/>
      </c>
      <c r="G422" s="53">
        <f>RAND()</f>
        <v/>
      </c>
      <c r="H422" s="109">
        <f>IF(B422&lt;($B$11-$B$10)/($B$12-$B$10), $B$10+SQRT(B422*($B$11-$B$10)*($B$12-$B$10)), $B$12-SQRT((1-B422)*($B$12-$B$11)*($B$12-$B$10)))</f>
        <v/>
      </c>
      <c r="I422" s="53">
        <f>MAX(0.1,NORMINV(C422,$B$13,$B$14))</f>
        <v/>
      </c>
      <c r="J422" s="109">
        <f>'01_Supuestos'!$F$13*MAX(0.65,NORMINV(D422,1,$B$15))</f>
        <v/>
      </c>
      <c r="K422" s="109">
        <f>'01_Supuestos'!$F$14*MAX(0.6,NORMINV(E422,1,$B$16))</f>
        <v/>
      </c>
      <c r="L422" s="109">
        <f>--(F422&lt;=$B$5)</f>
        <v/>
      </c>
      <c r="M422" s="109">
        <f>IF(L422=1, IF(G422&lt;=$B$6, "+", "-"), IF(G422&lt;=(1-$B$7), "+", "-"))</f>
        <v/>
      </c>
      <c r="N422" s="110">
        <f>IF(M422="+",'05_Bayes_Arbol'!$B$16,'05_Bayes_Arbol'!$B$17)</f>
        <v/>
      </c>
      <c r="O422" s="109">
        <f>SUMPRODUCT(T422:AD422,'01_Supuestos'!$C$34:$M$34)</f>
        <v/>
      </c>
      <c r="P422" s="109">
        <f>N422*O422 + (1-N422)*$B$9</f>
        <v/>
      </c>
      <c r="Q422" s="109">
        <f>--(P422&gt;0)</f>
        <v/>
      </c>
      <c r="R422" s="109">
        <f>IF(L422=1,O422,$B$9)</f>
        <v/>
      </c>
      <c r="S422" s="109">
        <f>-$B$8 + IF(Q422=1, IF(L422=1,O422,$B$9), 0)</f>
        <v/>
      </c>
      <c r="T422" s="109">
        <f>((('01_Supuestos'!C31*$I422)*'01_Supuestos'!$F$11*($H422-'01_Supuestos'!$F$9))-((('01_Supuestos'!C31*$I422)*'01_Supuestos'!$F$11*($H422-'01_Supuestos'!$F$9))*'01_Supuestos'!$F$12)-(('01_Supuestos'!C31*$I422)*'01_Supuestos'!$F$11*$K422)-(IF(('01_Supuestos'!C31*$I422)&gt;0,'01_Supuestos'!$F$15,0)))-((('01_Supuestos'!C31*$I422)*'01_Supuestos'!$F$11*($H422-'01_Supuestos'!$F$9))*'01_Supuestos'!$F$18)-($J422*'01_Supuestos'!C32)-(IF('01_Supuestos'!C30=MAX('01_Supuestos'!$C$30:$M$30),'01_Supuestos'!$F$19,0))-(MAX(0,(((('01_Supuestos'!C31*$I422)*'01_Supuestos'!$F$11*($H422-'01_Supuestos'!$F$9))-((('01_Supuestos'!C31*$I422)*'01_Supuestos'!$F$11*($H422-'01_Supuestos'!$F$9))*'01_Supuestos'!$F$12)-(('01_Supuestos'!C31*$I422)*'01_Supuestos'!$F$11*$K422)-(IF(('01_Supuestos'!C31*$I422)&gt;0,'01_Supuestos'!$F$15,0)))-($J422*'01_Supuestos'!C33)))*'01_Supuestos'!$F$16)</f>
        <v/>
      </c>
      <c r="U422" s="109">
        <f>((('01_Supuestos'!D31*$I422)*'01_Supuestos'!$F$11*($H422-'01_Supuestos'!$F$9))-((('01_Supuestos'!D31*$I422)*'01_Supuestos'!$F$11*($H422-'01_Supuestos'!$F$9))*'01_Supuestos'!$F$12)-(('01_Supuestos'!D31*$I422)*'01_Supuestos'!$F$11*$K422)-(IF(('01_Supuestos'!D31*$I422)&gt;0,'01_Supuestos'!$F$15,0)))-((('01_Supuestos'!D31*$I422)*'01_Supuestos'!$F$11*($H422-'01_Supuestos'!$F$9))*'01_Supuestos'!$F$18)-($J422*'01_Supuestos'!D32)-(IF('01_Supuestos'!D30=MAX('01_Supuestos'!$C$30:$M$30),'01_Supuestos'!$F$19,0))-(MAX(0,(((('01_Supuestos'!D31*$I422)*'01_Supuestos'!$F$11*($H422-'01_Supuestos'!$F$9))-((('01_Supuestos'!D31*$I422)*'01_Supuestos'!$F$11*($H422-'01_Supuestos'!$F$9))*'01_Supuestos'!$F$12)-(('01_Supuestos'!D31*$I422)*'01_Supuestos'!$F$11*$K422)-(IF(('01_Supuestos'!D31*$I422)&gt;0,'01_Supuestos'!$F$15,0)))-($J422*'01_Supuestos'!D33)))*'01_Supuestos'!$F$16)</f>
        <v/>
      </c>
      <c r="V422" s="109">
        <f>((('01_Supuestos'!E31*$I422)*'01_Supuestos'!$F$11*($H422-'01_Supuestos'!$F$9))-((('01_Supuestos'!E31*$I422)*'01_Supuestos'!$F$11*($H422-'01_Supuestos'!$F$9))*'01_Supuestos'!$F$12)-(('01_Supuestos'!E31*$I422)*'01_Supuestos'!$F$11*$K422)-(IF(('01_Supuestos'!E31*$I422)&gt;0,'01_Supuestos'!$F$15,0)))-((('01_Supuestos'!E31*$I422)*'01_Supuestos'!$F$11*($H422-'01_Supuestos'!$F$9))*'01_Supuestos'!$F$18)-($J422*'01_Supuestos'!E32)-(IF('01_Supuestos'!E30=MAX('01_Supuestos'!$C$30:$M$30),'01_Supuestos'!$F$19,0))-(MAX(0,(((('01_Supuestos'!E31*$I422)*'01_Supuestos'!$F$11*($H422-'01_Supuestos'!$F$9))-((('01_Supuestos'!E31*$I422)*'01_Supuestos'!$F$11*($H422-'01_Supuestos'!$F$9))*'01_Supuestos'!$F$12)-(('01_Supuestos'!E31*$I422)*'01_Supuestos'!$F$11*$K422)-(IF(('01_Supuestos'!E31*$I422)&gt;0,'01_Supuestos'!$F$15,0)))-($J422*'01_Supuestos'!E33)))*'01_Supuestos'!$F$16)</f>
        <v/>
      </c>
      <c r="W422" s="109">
        <f>((('01_Supuestos'!F31*$I422)*'01_Supuestos'!$F$11*($H422-'01_Supuestos'!$F$9))-((('01_Supuestos'!F31*$I422)*'01_Supuestos'!$F$11*($H422-'01_Supuestos'!$F$9))*'01_Supuestos'!$F$12)-(('01_Supuestos'!F31*$I422)*'01_Supuestos'!$F$11*$K422)-(IF(('01_Supuestos'!F31*$I422)&gt;0,'01_Supuestos'!$F$15,0)))-((('01_Supuestos'!F31*$I422)*'01_Supuestos'!$F$11*($H422-'01_Supuestos'!$F$9))*'01_Supuestos'!$F$18)-($J422*'01_Supuestos'!F32)-(IF('01_Supuestos'!F30=MAX('01_Supuestos'!$C$30:$M$30),'01_Supuestos'!$F$19,0))-(MAX(0,(((('01_Supuestos'!F31*$I422)*'01_Supuestos'!$F$11*($H422-'01_Supuestos'!$F$9))-((('01_Supuestos'!F31*$I422)*'01_Supuestos'!$F$11*($H422-'01_Supuestos'!$F$9))*'01_Supuestos'!$F$12)-(('01_Supuestos'!F31*$I422)*'01_Supuestos'!$F$11*$K422)-(IF(('01_Supuestos'!F31*$I422)&gt;0,'01_Supuestos'!$F$15,0)))-($J422*'01_Supuestos'!F33)))*'01_Supuestos'!$F$16)</f>
        <v/>
      </c>
      <c r="X422" s="109">
        <f>((('01_Supuestos'!G31*$I422)*'01_Supuestos'!$F$11*($H422-'01_Supuestos'!$F$9))-((('01_Supuestos'!G31*$I422)*'01_Supuestos'!$F$11*($H422-'01_Supuestos'!$F$9))*'01_Supuestos'!$F$12)-(('01_Supuestos'!G31*$I422)*'01_Supuestos'!$F$11*$K422)-(IF(('01_Supuestos'!G31*$I422)&gt;0,'01_Supuestos'!$F$15,0)))-((('01_Supuestos'!G31*$I422)*'01_Supuestos'!$F$11*($H422-'01_Supuestos'!$F$9))*'01_Supuestos'!$F$18)-($J422*'01_Supuestos'!G32)-(IF('01_Supuestos'!G30=MAX('01_Supuestos'!$C$30:$M$30),'01_Supuestos'!$F$19,0))-(MAX(0,(((('01_Supuestos'!G31*$I422)*'01_Supuestos'!$F$11*($H422-'01_Supuestos'!$F$9))-((('01_Supuestos'!G31*$I422)*'01_Supuestos'!$F$11*($H422-'01_Supuestos'!$F$9))*'01_Supuestos'!$F$12)-(('01_Supuestos'!G31*$I422)*'01_Supuestos'!$F$11*$K422)-(IF(('01_Supuestos'!G31*$I422)&gt;0,'01_Supuestos'!$F$15,0)))-($J422*'01_Supuestos'!G33)))*'01_Supuestos'!$F$16)</f>
        <v/>
      </c>
      <c r="Y422" s="109">
        <f>((('01_Supuestos'!H31*$I422)*'01_Supuestos'!$F$11*($H422-'01_Supuestos'!$F$9))-((('01_Supuestos'!H31*$I422)*'01_Supuestos'!$F$11*($H422-'01_Supuestos'!$F$9))*'01_Supuestos'!$F$12)-(('01_Supuestos'!H31*$I422)*'01_Supuestos'!$F$11*$K422)-(IF(('01_Supuestos'!H31*$I422)&gt;0,'01_Supuestos'!$F$15,0)))-((('01_Supuestos'!H31*$I422)*'01_Supuestos'!$F$11*($H422-'01_Supuestos'!$F$9))*'01_Supuestos'!$F$18)-($J422*'01_Supuestos'!H32)-(IF('01_Supuestos'!H30=MAX('01_Supuestos'!$C$30:$M$30),'01_Supuestos'!$F$19,0))-(MAX(0,(((('01_Supuestos'!H31*$I422)*'01_Supuestos'!$F$11*($H422-'01_Supuestos'!$F$9))-((('01_Supuestos'!H31*$I422)*'01_Supuestos'!$F$11*($H422-'01_Supuestos'!$F$9))*'01_Supuestos'!$F$12)-(('01_Supuestos'!H31*$I422)*'01_Supuestos'!$F$11*$K422)-(IF(('01_Supuestos'!H31*$I422)&gt;0,'01_Supuestos'!$F$15,0)))-($J422*'01_Supuestos'!H33)))*'01_Supuestos'!$F$16)</f>
        <v/>
      </c>
      <c r="Z422" s="109">
        <f>((('01_Supuestos'!I31*$I422)*'01_Supuestos'!$F$11*($H422-'01_Supuestos'!$F$9))-((('01_Supuestos'!I31*$I422)*'01_Supuestos'!$F$11*($H422-'01_Supuestos'!$F$9))*'01_Supuestos'!$F$12)-(('01_Supuestos'!I31*$I422)*'01_Supuestos'!$F$11*$K422)-(IF(('01_Supuestos'!I31*$I422)&gt;0,'01_Supuestos'!$F$15,0)))-((('01_Supuestos'!I31*$I422)*'01_Supuestos'!$F$11*($H422-'01_Supuestos'!$F$9))*'01_Supuestos'!$F$18)-($J422*'01_Supuestos'!I32)-(IF('01_Supuestos'!I30=MAX('01_Supuestos'!$C$30:$M$30),'01_Supuestos'!$F$19,0))-(MAX(0,(((('01_Supuestos'!I31*$I422)*'01_Supuestos'!$F$11*($H422-'01_Supuestos'!$F$9))-((('01_Supuestos'!I31*$I422)*'01_Supuestos'!$F$11*($H422-'01_Supuestos'!$F$9))*'01_Supuestos'!$F$12)-(('01_Supuestos'!I31*$I422)*'01_Supuestos'!$F$11*$K422)-(IF(('01_Supuestos'!I31*$I422)&gt;0,'01_Supuestos'!$F$15,0)))-($J422*'01_Supuestos'!I33)))*'01_Supuestos'!$F$16)</f>
        <v/>
      </c>
      <c r="AA422" s="109">
        <f>((('01_Supuestos'!J31*$I422)*'01_Supuestos'!$F$11*($H422-'01_Supuestos'!$F$9))-((('01_Supuestos'!J31*$I422)*'01_Supuestos'!$F$11*($H422-'01_Supuestos'!$F$9))*'01_Supuestos'!$F$12)-(('01_Supuestos'!J31*$I422)*'01_Supuestos'!$F$11*$K422)-(IF(('01_Supuestos'!J31*$I422)&gt;0,'01_Supuestos'!$F$15,0)))-((('01_Supuestos'!J31*$I422)*'01_Supuestos'!$F$11*($H422-'01_Supuestos'!$F$9))*'01_Supuestos'!$F$18)-($J422*'01_Supuestos'!J32)-(IF('01_Supuestos'!J30=MAX('01_Supuestos'!$C$30:$M$30),'01_Supuestos'!$F$19,0))-(MAX(0,(((('01_Supuestos'!J31*$I422)*'01_Supuestos'!$F$11*($H422-'01_Supuestos'!$F$9))-((('01_Supuestos'!J31*$I422)*'01_Supuestos'!$F$11*($H422-'01_Supuestos'!$F$9))*'01_Supuestos'!$F$12)-(('01_Supuestos'!J31*$I422)*'01_Supuestos'!$F$11*$K422)-(IF(('01_Supuestos'!J31*$I422)&gt;0,'01_Supuestos'!$F$15,0)))-($J422*'01_Supuestos'!J33)))*'01_Supuestos'!$F$16)</f>
        <v/>
      </c>
      <c r="AB422" s="109">
        <f>((('01_Supuestos'!K31*$I422)*'01_Supuestos'!$F$11*($H422-'01_Supuestos'!$F$9))-((('01_Supuestos'!K31*$I422)*'01_Supuestos'!$F$11*($H422-'01_Supuestos'!$F$9))*'01_Supuestos'!$F$12)-(('01_Supuestos'!K31*$I422)*'01_Supuestos'!$F$11*$K422)-(IF(('01_Supuestos'!K31*$I422)&gt;0,'01_Supuestos'!$F$15,0)))-((('01_Supuestos'!K31*$I422)*'01_Supuestos'!$F$11*($H422-'01_Supuestos'!$F$9))*'01_Supuestos'!$F$18)-($J422*'01_Supuestos'!K32)-(IF('01_Supuestos'!K30=MAX('01_Supuestos'!$C$30:$M$30),'01_Supuestos'!$F$19,0))-(MAX(0,(((('01_Supuestos'!K31*$I422)*'01_Supuestos'!$F$11*($H422-'01_Supuestos'!$F$9))-((('01_Supuestos'!K31*$I422)*'01_Supuestos'!$F$11*($H422-'01_Supuestos'!$F$9))*'01_Supuestos'!$F$12)-(('01_Supuestos'!K31*$I422)*'01_Supuestos'!$F$11*$K422)-(IF(('01_Supuestos'!K31*$I422)&gt;0,'01_Supuestos'!$F$15,0)))-($J422*'01_Supuestos'!K33)))*'01_Supuestos'!$F$16)</f>
        <v/>
      </c>
      <c r="AC422" s="109">
        <f>((('01_Supuestos'!L31*$I422)*'01_Supuestos'!$F$11*($H422-'01_Supuestos'!$F$9))-((('01_Supuestos'!L31*$I422)*'01_Supuestos'!$F$11*($H422-'01_Supuestos'!$F$9))*'01_Supuestos'!$F$12)-(('01_Supuestos'!L31*$I422)*'01_Supuestos'!$F$11*$K422)-(IF(('01_Supuestos'!L31*$I422)&gt;0,'01_Supuestos'!$F$15,0)))-((('01_Supuestos'!L31*$I422)*'01_Supuestos'!$F$11*($H422-'01_Supuestos'!$F$9))*'01_Supuestos'!$F$18)-($J422*'01_Supuestos'!L32)-(IF('01_Supuestos'!L30=MAX('01_Supuestos'!$C$30:$M$30),'01_Supuestos'!$F$19,0))-(MAX(0,(((('01_Supuestos'!L31*$I422)*'01_Supuestos'!$F$11*($H422-'01_Supuestos'!$F$9))-((('01_Supuestos'!L31*$I422)*'01_Supuestos'!$F$11*($H422-'01_Supuestos'!$F$9))*'01_Supuestos'!$F$12)-(('01_Supuestos'!L31*$I422)*'01_Supuestos'!$F$11*$K422)-(IF(('01_Supuestos'!L31*$I422)&gt;0,'01_Supuestos'!$F$15,0)))-($J422*'01_Supuestos'!L33)))*'01_Supuestos'!$F$16)</f>
        <v/>
      </c>
      <c r="AD422" s="109">
        <f>((('01_Supuestos'!M31*$I422)*'01_Supuestos'!$F$11*($H422-'01_Supuestos'!$F$9))-((('01_Supuestos'!M31*$I422)*'01_Supuestos'!$F$11*($H422-'01_Supuestos'!$F$9))*'01_Supuestos'!$F$12)-(('01_Supuestos'!M31*$I422)*'01_Supuestos'!$F$11*$K422)-(IF(('01_Supuestos'!M31*$I422)&gt;0,'01_Supuestos'!$F$15,0)))-((('01_Supuestos'!M31*$I422)*'01_Supuestos'!$F$11*($H422-'01_Supuestos'!$F$9))*'01_Supuestos'!$F$18)-($J422*'01_Supuestos'!M32)-(IF('01_Supuestos'!M30=MAX('01_Supuestos'!$C$30:$M$30),'01_Supuestos'!$F$19,0))-(MAX(0,(((('01_Supuestos'!M31*$I422)*'01_Supuestos'!$F$11*($H422-'01_Supuestos'!$F$9))-((('01_Supuestos'!M31*$I422)*'01_Supuestos'!$F$11*($H422-'01_Supuestos'!$F$9))*'01_Supuestos'!$F$12)-(('01_Supuestos'!M31*$I422)*'01_Supuestos'!$F$11*$K422)-(IF(('01_Supuestos'!M31*$I422)&gt;0,'01_Supuestos'!$F$15,0)))-($J422*'01_Supuestos'!M33)))*'01_Supuestos'!$F$16)</f>
        <v/>
      </c>
      <c r="AE422" s="109">
        <f>0</f>
        <v/>
      </c>
      <c r="AF422" s="109">
        <f>IF(S422&gt;R422,"Appraisal+Decision",IF(S422&lt;R422,"Develop Now","Indiferente"))</f>
        <v/>
      </c>
    </row>
    <row r="423">
      <c r="A423" t="n">
        <v>393</v>
      </c>
      <c r="B423" s="53">
        <f>RAND()</f>
        <v/>
      </c>
      <c r="C423" s="53">
        <f>RAND()</f>
        <v/>
      </c>
      <c r="D423" s="53">
        <f>RAND()</f>
        <v/>
      </c>
      <c r="E423" s="53">
        <f>RAND()</f>
        <v/>
      </c>
      <c r="F423" s="53">
        <f>RAND()</f>
        <v/>
      </c>
      <c r="G423" s="53">
        <f>RAND()</f>
        <v/>
      </c>
      <c r="H423" s="109">
        <f>IF(B423&lt;($B$11-$B$10)/($B$12-$B$10), $B$10+SQRT(B423*($B$11-$B$10)*($B$12-$B$10)), $B$12-SQRT((1-B423)*($B$12-$B$11)*($B$12-$B$10)))</f>
        <v/>
      </c>
      <c r="I423" s="53">
        <f>MAX(0.1,NORMINV(C423,$B$13,$B$14))</f>
        <v/>
      </c>
      <c r="J423" s="109">
        <f>'01_Supuestos'!$F$13*MAX(0.65,NORMINV(D423,1,$B$15))</f>
        <v/>
      </c>
      <c r="K423" s="109">
        <f>'01_Supuestos'!$F$14*MAX(0.6,NORMINV(E423,1,$B$16))</f>
        <v/>
      </c>
      <c r="L423" s="109">
        <f>--(F423&lt;=$B$5)</f>
        <v/>
      </c>
      <c r="M423" s="109">
        <f>IF(L423=1, IF(G423&lt;=$B$6, "+", "-"), IF(G423&lt;=(1-$B$7), "+", "-"))</f>
        <v/>
      </c>
      <c r="N423" s="110">
        <f>IF(M423="+",'05_Bayes_Arbol'!$B$16,'05_Bayes_Arbol'!$B$17)</f>
        <v/>
      </c>
      <c r="O423" s="109">
        <f>SUMPRODUCT(T423:AD423,'01_Supuestos'!$C$34:$M$34)</f>
        <v/>
      </c>
      <c r="P423" s="109">
        <f>N423*O423 + (1-N423)*$B$9</f>
        <v/>
      </c>
      <c r="Q423" s="109">
        <f>--(P423&gt;0)</f>
        <v/>
      </c>
      <c r="R423" s="109">
        <f>IF(L423=1,O423,$B$9)</f>
        <v/>
      </c>
      <c r="S423" s="109">
        <f>-$B$8 + IF(Q423=1, IF(L423=1,O423,$B$9), 0)</f>
        <v/>
      </c>
      <c r="T423" s="109">
        <f>((('01_Supuestos'!C31*$I423)*'01_Supuestos'!$F$11*($H423-'01_Supuestos'!$F$9))-((('01_Supuestos'!C31*$I423)*'01_Supuestos'!$F$11*($H423-'01_Supuestos'!$F$9))*'01_Supuestos'!$F$12)-(('01_Supuestos'!C31*$I423)*'01_Supuestos'!$F$11*$K423)-(IF(('01_Supuestos'!C31*$I423)&gt;0,'01_Supuestos'!$F$15,0)))-((('01_Supuestos'!C31*$I423)*'01_Supuestos'!$F$11*($H423-'01_Supuestos'!$F$9))*'01_Supuestos'!$F$18)-($J423*'01_Supuestos'!C32)-(IF('01_Supuestos'!C30=MAX('01_Supuestos'!$C$30:$M$30),'01_Supuestos'!$F$19,0))-(MAX(0,(((('01_Supuestos'!C31*$I423)*'01_Supuestos'!$F$11*($H423-'01_Supuestos'!$F$9))-((('01_Supuestos'!C31*$I423)*'01_Supuestos'!$F$11*($H423-'01_Supuestos'!$F$9))*'01_Supuestos'!$F$12)-(('01_Supuestos'!C31*$I423)*'01_Supuestos'!$F$11*$K423)-(IF(('01_Supuestos'!C31*$I423)&gt;0,'01_Supuestos'!$F$15,0)))-($J423*'01_Supuestos'!C33)))*'01_Supuestos'!$F$16)</f>
        <v/>
      </c>
      <c r="U423" s="109">
        <f>((('01_Supuestos'!D31*$I423)*'01_Supuestos'!$F$11*($H423-'01_Supuestos'!$F$9))-((('01_Supuestos'!D31*$I423)*'01_Supuestos'!$F$11*($H423-'01_Supuestos'!$F$9))*'01_Supuestos'!$F$12)-(('01_Supuestos'!D31*$I423)*'01_Supuestos'!$F$11*$K423)-(IF(('01_Supuestos'!D31*$I423)&gt;0,'01_Supuestos'!$F$15,0)))-((('01_Supuestos'!D31*$I423)*'01_Supuestos'!$F$11*($H423-'01_Supuestos'!$F$9))*'01_Supuestos'!$F$18)-($J423*'01_Supuestos'!D32)-(IF('01_Supuestos'!D30=MAX('01_Supuestos'!$C$30:$M$30),'01_Supuestos'!$F$19,0))-(MAX(0,(((('01_Supuestos'!D31*$I423)*'01_Supuestos'!$F$11*($H423-'01_Supuestos'!$F$9))-((('01_Supuestos'!D31*$I423)*'01_Supuestos'!$F$11*($H423-'01_Supuestos'!$F$9))*'01_Supuestos'!$F$12)-(('01_Supuestos'!D31*$I423)*'01_Supuestos'!$F$11*$K423)-(IF(('01_Supuestos'!D31*$I423)&gt;0,'01_Supuestos'!$F$15,0)))-($J423*'01_Supuestos'!D33)))*'01_Supuestos'!$F$16)</f>
        <v/>
      </c>
      <c r="V423" s="109">
        <f>((('01_Supuestos'!E31*$I423)*'01_Supuestos'!$F$11*($H423-'01_Supuestos'!$F$9))-((('01_Supuestos'!E31*$I423)*'01_Supuestos'!$F$11*($H423-'01_Supuestos'!$F$9))*'01_Supuestos'!$F$12)-(('01_Supuestos'!E31*$I423)*'01_Supuestos'!$F$11*$K423)-(IF(('01_Supuestos'!E31*$I423)&gt;0,'01_Supuestos'!$F$15,0)))-((('01_Supuestos'!E31*$I423)*'01_Supuestos'!$F$11*($H423-'01_Supuestos'!$F$9))*'01_Supuestos'!$F$18)-($J423*'01_Supuestos'!E32)-(IF('01_Supuestos'!E30=MAX('01_Supuestos'!$C$30:$M$30),'01_Supuestos'!$F$19,0))-(MAX(0,(((('01_Supuestos'!E31*$I423)*'01_Supuestos'!$F$11*($H423-'01_Supuestos'!$F$9))-((('01_Supuestos'!E31*$I423)*'01_Supuestos'!$F$11*($H423-'01_Supuestos'!$F$9))*'01_Supuestos'!$F$12)-(('01_Supuestos'!E31*$I423)*'01_Supuestos'!$F$11*$K423)-(IF(('01_Supuestos'!E31*$I423)&gt;0,'01_Supuestos'!$F$15,0)))-($J423*'01_Supuestos'!E33)))*'01_Supuestos'!$F$16)</f>
        <v/>
      </c>
      <c r="W423" s="109">
        <f>((('01_Supuestos'!F31*$I423)*'01_Supuestos'!$F$11*($H423-'01_Supuestos'!$F$9))-((('01_Supuestos'!F31*$I423)*'01_Supuestos'!$F$11*($H423-'01_Supuestos'!$F$9))*'01_Supuestos'!$F$12)-(('01_Supuestos'!F31*$I423)*'01_Supuestos'!$F$11*$K423)-(IF(('01_Supuestos'!F31*$I423)&gt;0,'01_Supuestos'!$F$15,0)))-((('01_Supuestos'!F31*$I423)*'01_Supuestos'!$F$11*($H423-'01_Supuestos'!$F$9))*'01_Supuestos'!$F$18)-($J423*'01_Supuestos'!F32)-(IF('01_Supuestos'!F30=MAX('01_Supuestos'!$C$30:$M$30),'01_Supuestos'!$F$19,0))-(MAX(0,(((('01_Supuestos'!F31*$I423)*'01_Supuestos'!$F$11*($H423-'01_Supuestos'!$F$9))-((('01_Supuestos'!F31*$I423)*'01_Supuestos'!$F$11*($H423-'01_Supuestos'!$F$9))*'01_Supuestos'!$F$12)-(('01_Supuestos'!F31*$I423)*'01_Supuestos'!$F$11*$K423)-(IF(('01_Supuestos'!F31*$I423)&gt;0,'01_Supuestos'!$F$15,0)))-($J423*'01_Supuestos'!F33)))*'01_Supuestos'!$F$16)</f>
        <v/>
      </c>
      <c r="X423" s="109">
        <f>((('01_Supuestos'!G31*$I423)*'01_Supuestos'!$F$11*($H423-'01_Supuestos'!$F$9))-((('01_Supuestos'!G31*$I423)*'01_Supuestos'!$F$11*($H423-'01_Supuestos'!$F$9))*'01_Supuestos'!$F$12)-(('01_Supuestos'!G31*$I423)*'01_Supuestos'!$F$11*$K423)-(IF(('01_Supuestos'!G31*$I423)&gt;0,'01_Supuestos'!$F$15,0)))-((('01_Supuestos'!G31*$I423)*'01_Supuestos'!$F$11*($H423-'01_Supuestos'!$F$9))*'01_Supuestos'!$F$18)-($J423*'01_Supuestos'!G32)-(IF('01_Supuestos'!G30=MAX('01_Supuestos'!$C$30:$M$30),'01_Supuestos'!$F$19,0))-(MAX(0,(((('01_Supuestos'!G31*$I423)*'01_Supuestos'!$F$11*($H423-'01_Supuestos'!$F$9))-((('01_Supuestos'!G31*$I423)*'01_Supuestos'!$F$11*($H423-'01_Supuestos'!$F$9))*'01_Supuestos'!$F$12)-(('01_Supuestos'!G31*$I423)*'01_Supuestos'!$F$11*$K423)-(IF(('01_Supuestos'!G31*$I423)&gt;0,'01_Supuestos'!$F$15,0)))-($J423*'01_Supuestos'!G33)))*'01_Supuestos'!$F$16)</f>
        <v/>
      </c>
      <c r="Y423" s="109">
        <f>((('01_Supuestos'!H31*$I423)*'01_Supuestos'!$F$11*($H423-'01_Supuestos'!$F$9))-((('01_Supuestos'!H31*$I423)*'01_Supuestos'!$F$11*($H423-'01_Supuestos'!$F$9))*'01_Supuestos'!$F$12)-(('01_Supuestos'!H31*$I423)*'01_Supuestos'!$F$11*$K423)-(IF(('01_Supuestos'!H31*$I423)&gt;0,'01_Supuestos'!$F$15,0)))-((('01_Supuestos'!H31*$I423)*'01_Supuestos'!$F$11*($H423-'01_Supuestos'!$F$9))*'01_Supuestos'!$F$18)-($J423*'01_Supuestos'!H32)-(IF('01_Supuestos'!H30=MAX('01_Supuestos'!$C$30:$M$30),'01_Supuestos'!$F$19,0))-(MAX(0,(((('01_Supuestos'!H31*$I423)*'01_Supuestos'!$F$11*($H423-'01_Supuestos'!$F$9))-((('01_Supuestos'!H31*$I423)*'01_Supuestos'!$F$11*($H423-'01_Supuestos'!$F$9))*'01_Supuestos'!$F$12)-(('01_Supuestos'!H31*$I423)*'01_Supuestos'!$F$11*$K423)-(IF(('01_Supuestos'!H31*$I423)&gt;0,'01_Supuestos'!$F$15,0)))-($J423*'01_Supuestos'!H33)))*'01_Supuestos'!$F$16)</f>
        <v/>
      </c>
      <c r="Z423" s="109">
        <f>((('01_Supuestos'!I31*$I423)*'01_Supuestos'!$F$11*($H423-'01_Supuestos'!$F$9))-((('01_Supuestos'!I31*$I423)*'01_Supuestos'!$F$11*($H423-'01_Supuestos'!$F$9))*'01_Supuestos'!$F$12)-(('01_Supuestos'!I31*$I423)*'01_Supuestos'!$F$11*$K423)-(IF(('01_Supuestos'!I31*$I423)&gt;0,'01_Supuestos'!$F$15,0)))-((('01_Supuestos'!I31*$I423)*'01_Supuestos'!$F$11*($H423-'01_Supuestos'!$F$9))*'01_Supuestos'!$F$18)-($J423*'01_Supuestos'!I32)-(IF('01_Supuestos'!I30=MAX('01_Supuestos'!$C$30:$M$30),'01_Supuestos'!$F$19,0))-(MAX(0,(((('01_Supuestos'!I31*$I423)*'01_Supuestos'!$F$11*($H423-'01_Supuestos'!$F$9))-((('01_Supuestos'!I31*$I423)*'01_Supuestos'!$F$11*($H423-'01_Supuestos'!$F$9))*'01_Supuestos'!$F$12)-(('01_Supuestos'!I31*$I423)*'01_Supuestos'!$F$11*$K423)-(IF(('01_Supuestos'!I31*$I423)&gt;0,'01_Supuestos'!$F$15,0)))-($J423*'01_Supuestos'!I33)))*'01_Supuestos'!$F$16)</f>
        <v/>
      </c>
      <c r="AA423" s="109">
        <f>((('01_Supuestos'!J31*$I423)*'01_Supuestos'!$F$11*($H423-'01_Supuestos'!$F$9))-((('01_Supuestos'!J31*$I423)*'01_Supuestos'!$F$11*($H423-'01_Supuestos'!$F$9))*'01_Supuestos'!$F$12)-(('01_Supuestos'!J31*$I423)*'01_Supuestos'!$F$11*$K423)-(IF(('01_Supuestos'!J31*$I423)&gt;0,'01_Supuestos'!$F$15,0)))-((('01_Supuestos'!J31*$I423)*'01_Supuestos'!$F$11*($H423-'01_Supuestos'!$F$9))*'01_Supuestos'!$F$18)-($J423*'01_Supuestos'!J32)-(IF('01_Supuestos'!J30=MAX('01_Supuestos'!$C$30:$M$30),'01_Supuestos'!$F$19,0))-(MAX(0,(((('01_Supuestos'!J31*$I423)*'01_Supuestos'!$F$11*($H423-'01_Supuestos'!$F$9))-((('01_Supuestos'!J31*$I423)*'01_Supuestos'!$F$11*($H423-'01_Supuestos'!$F$9))*'01_Supuestos'!$F$12)-(('01_Supuestos'!J31*$I423)*'01_Supuestos'!$F$11*$K423)-(IF(('01_Supuestos'!J31*$I423)&gt;0,'01_Supuestos'!$F$15,0)))-($J423*'01_Supuestos'!J33)))*'01_Supuestos'!$F$16)</f>
        <v/>
      </c>
      <c r="AB423" s="109">
        <f>((('01_Supuestos'!K31*$I423)*'01_Supuestos'!$F$11*($H423-'01_Supuestos'!$F$9))-((('01_Supuestos'!K31*$I423)*'01_Supuestos'!$F$11*($H423-'01_Supuestos'!$F$9))*'01_Supuestos'!$F$12)-(('01_Supuestos'!K31*$I423)*'01_Supuestos'!$F$11*$K423)-(IF(('01_Supuestos'!K31*$I423)&gt;0,'01_Supuestos'!$F$15,0)))-((('01_Supuestos'!K31*$I423)*'01_Supuestos'!$F$11*($H423-'01_Supuestos'!$F$9))*'01_Supuestos'!$F$18)-($J423*'01_Supuestos'!K32)-(IF('01_Supuestos'!K30=MAX('01_Supuestos'!$C$30:$M$30),'01_Supuestos'!$F$19,0))-(MAX(0,(((('01_Supuestos'!K31*$I423)*'01_Supuestos'!$F$11*($H423-'01_Supuestos'!$F$9))-((('01_Supuestos'!K31*$I423)*'01_Supuestos'!$F$11*($H423-'01_Supuestos'!$F$9))*'01_Supuestos'!$F$12)-(('01_Supuestos'!K31*$I423)*'01_Supuestos'!$F$11*$K423)-(IF(('01_Supuestos'!K31*$I423)&gt;0,'01_Supuestos'!$F$15,0)))-($J423*'01_Supuestos'!K33)))*'01_Supuestos'!$F$16)</f>
        <v/>
      </c>
      <c r="AC423" s="109">
        <f>((('01_Supuestos'!L31*$I423)*'01_Supuestos'!$F$11*($H423-'01_Supuestos'!$F$9))-((('01_Supuestos'!L31*$I423)*'01_Supuestos'!$F$11*($H423-'01_Supuestos'!$F$9))*'01_Supuestos'!$F$12)-(('01_Supuestos'!L31*$I423)*'01_Supuestos'!$F$11*$K423)-(IF(('01_Supuestos'!L31*$I423)&gt;0,'01_Supuestos'!$F$15,0)))-((('01_Supuestos'!L31*$I423)*'01_Supuestos'!$F$11*($H423-'01_Supuestos'!$F$9))*'01_Supuestos'!$F$18)-($J423*'01_Supuestos'!L32)-(IF('01_Supuestos'!L30=MAX('01_Supuestos'!$C$30:$M$30),'01_Supuestos'!$F$19,0))-(MAX(0,(((('01_Supuestos'!L31*$I423)*'01_Supuestos'!$F$11*($H423-'01_Supuestos'!$F$9))-((('01_Supuestos'!L31*$I423)*'01_Supuestos'!$F$11*($H423-'01_Supuestos'!$F$9))*'01_Supuestos'!$F$12)-(('01_Supuestos'!L31*$I423)*'01_Supuestos'!$F$11*$K423)-(IF(('01_Supuestos'!L31*$I423)&gt;0,'01_Supuestos'!$F$15,0)))-($J423*'01_Supuestos'!L33)))*'01_Supuestos'!$F$16)</f>
        <v/>
      </c>
      <c r="AD423" s="109">
        <f>((('01_Supuestos'!M31*$I423)*'01_Supuestos'!$F$11*($H423-'01_Supuestos'!$F$9))-((('01_Supuestos'!M31*$I423)*'01_Supuestos'!$F$11*($H423-'01_Supuestos'!$F$9))*'01_Supuestos'!$F$12)-(('01_Supuestos'!M31*$I423)*'01_Supuestos'!$F$11*$K423)-(IF(('01_Supuestos'!M31*$I423)&gt;0,'01_Supuestos'!$F$15,0)))-((('01_Supuestos'!M31*$I423)*'01_Supuestos'!$F$11*($H423-'01_Supuestos'!$F$9))*'01_Supuestos'!$F$18)-($J423*'01_Supuestos'!M32)-(IF('01_Supuestos'!M30=MAX('01_Supuestos'!$C$30:$M$30),'01_Supuestos'!$F$19,0))-(MAX(0,(((('01_Supuestos'!M31*$I423)*'01_Supuestos'!$F$11*($H423-'01_Supuestos'!$F$9))-((('01_Supuestos'!M31*$I423)*'01_Supuestos'!$F$11*($H423-'01_Supuestos'!$F$9))*'01_Supuestos'!$F$12)-(('01_Supuestos'!M31*$I423)*'01_Supuestos'!$F$11*$K423)-(IF(('01_Supuestos'!M31*$I423)&gt;0,'01_Supuestos'!$F$15,0)))-($J423*'01_Supuestos'!M33)))*'01_Supuestos'!$F$16)</f>
        <v/>
      </c>
      <c r="AE423" s="109">
        <f>0</f>
        <v/>
      </c>
      <c r="AF423" s="109">
        <f>IF(S423&gt;R423,"Appraisal+Decision",IF(S423&lt;R423,"Develop Now","Indiferente"))</f>
        <v/>
      </c>
    </row>
    <row r="424">
      <c r="A424" t="n">
        <v>394</v>
      </c>
      <c r="B424" s="53">
        <f>RAND()</f>
        <v/>
      </c>
      <c r="C424" s="53">
        <f>RAND()</f>
        <v/>
      </c>
      <c r="D424" s="53">
        <f>RAND()</f>
        <v/>
      </c>
      <c r="E424" s="53">
        <f>RAND()</f>
        <v/>
      </c>
      <c r="F424" s="53">
        <f>RAND()</f>
        <v/>
      </c>
      <c r="G424" s="53">
        <f>RAND()</f>
        <v/>
      </c>
      <c r="H424" s="109">
        <f>IF(B424&lt;($B$11-$B$10)/($B$12-$B$10), $B$10+SQRT(B424*($B$11-$B$10)*($B$12-$B$10)), $B$12-SQRT((1-B424)*($B$12-$B$11)*($B$12-$B$10)))</f>
        <v/>
      </c>
      <c r="I424" s="53">
        <f>MAX(0.1,NORMINV(C424,$B$13,$B$14))</f>
        <v/>
      </c>
      <c r="J424" s="109">
        <f>'01_Supuestos'!$F$13*MAX(0.65,NORMINV(D424,1,$B$15))</f>
        <v/>
      </c>
      <c r="K424" s="109">
        <f>'01_Supuestos'!$F$14*MAX(0.6,NORMINV(E424,1,$B$16))</f>
        <v/>
      </c>
      <c r="L424" s="109">
        <f>--(F424&lt;=$B$5)</f>
        <v/>
      </c>
      <c r="M424" s="109">
        <f>IF(L424=1, IF(G424&lt;=$B$6, "+", "-"), IF(G424&lt;=(1-$B$7), "+", "-"))</f>
        <v/>
      </c>
      <c r="N424" s="110">
        <f>IF(M424="+",'05_Bayes_Arbol'!$B$16,'05_Bayes_Arbol'!$B$17)</f>
        <v/>
      </c>
      <c r="O424" s="109">
        <f>SUMPRODUCT(T424:AD424,'01_Supuestos'!$C$34:$M$34)</f>
        <v/>
      </c>
      <c r="P424" s="109">
        <f>N424*O424 + (1-N424)*$B$9</f>
        <v/>
      </c>
      <c r="Q424" s="109">
        <f>--(P424&gt;0)</f>
        <v/>
      </c>
      <c r="R424" s="109">
        <f>IF(L424=1,O424,$B$9)</f>
        <v/>
      </c>
      <c r="S424" s="109">
        <f>-$B$8 + IF(Q424=1, IF(L424=1,O424,$B$9), 0)</f>
        <v/>
      </c>
      <c r="T424" s="109">
        <f>((('01_Supuestos'!C31*$I424)*'01_Supuestos'!$F$11*($H424-'01_Supuestos'!$F$9))-((('01_Supuestos'!C31*$I424)*'01_Supuestos'!$F$11*($H424-'01_Supuestos'!$F$9))*'01_Supuestos'!$F$12)-(('01_Supuestos'!C31*$I424)*'01_Supuestos'!$F$11*$K424)-(IF(('01_Supuestos'!C31*$I424)&gt;0,'01_Supuestos'!$F$15,0)))-((('01_Supuestos'!C31*$I424)*'01_Supuestos'!$F$11*($H424-'01_Supuestos'!$F$9))*'01_Supuestos'!$F$18)-($J424*'01_Supuestos'!C32)-(IF('01_Supuestos'!C30=MAX('01_Supuestos'!$C$30:$M$30),'01_Supuestos'!$F$19,0))-(MAX(0,(((('01_Supuestos'!C31*$I424)*'01_Supuestos'!$F$11*($H424-'01_Supuestos'!$F$9))-((('01_Supuestos'!C31*$I424)*'01_Supuestos'!$F$11*($H424-'01_Supuestos'!$F$9))*'01_Supuestos'!$F$12)-(('01_Supuestos'!C31*$I424)*'01_Supuestos'!$F$11*$K424)-(IF(('01_Supuestos'!C31*$I424)&gt;0,'01_Supuestos'!$F$15,0)))-($J424*'01_Supuestos'!C33)))*'01_Supuestos'!$F$16)</f>
        <v/>
      </c>
      <c r="U424" s="109">
        <f>((('01_Supuestos'!D31*$I424)*'01_Supuestos'!$F$11*($H424-'01_Supuestos'!$F$9))-((('01_Supuestos'!D31*$I424)*'01_Supuestos'!$F$11*($H424-'01_Supuestos'!$F$9))*'01_Supuestos'!$F$12)-(('01_Supuestos'!D31*$I424)*'01_Supuestos'!$F$11*$K424)-(IF(('01_Supuestos'!D31*$I424)&gt;0,'01_Supuestos'!$F$15,0)))-((('01_Supuestos'!D31*$I424)*'01_Supuestos'!$F$11*($H424-'01_Supuestos'!$F$9))*'01_Supuestos'!$F$18)-($J424*'01_Supuestos'!D32)-(IF('01_Supuestos'!D30=MAX('01_Supuestos'!$C$30:$M$30),'01_Supuestos'!$F$19,0))-(MAX(0,(((('01_Supuestos'!D31*$I424)*'01_Supuestos'!$F$11*($H424-'01_Supuestos'!$F$9))-((('01_Supuestos'!D31*$I424)*'01_Supuestos'!$F$11*($H424-'01_Supuestos'!$F$9))*'01_Supuestos'!$F$12)-(('01_Supuestos'!D31*$I424)*'01_Supuestos'!$F$11*$K424)-(IF(('01_Supuestos'!D31*$I424)&gt;0,'01_Supuestos'!$F$15,0)))-($J424*'01_Supuestos'!D33)))*'01_Supuestos'!$F$16)</f>
        <v/>
      </c>
      <c r="V424" s="109">
        <f>((('01_Supuestos'!E31*$I424)*'01_Supuestos'!$F$11*($H424-'01_Supuestos'!$F$9))-((('01_Supuestos'!E31*$I424)*'01_Supuestos'!$F$11*($H424-'01_Supuestos'!$F$9))*'01_Supuestos'!$F$12)-(('01_Supuestos'!E31*$I424)*'01_Supuestos'!$F$11*$K424)-(IF(('01_Supuestos'!E31*$I424)&gt;0,'01_Supuestos'!$F$15,0)))-((('01_Supuestos'!E31*$I424)*'01_Supuestos'!$F$11*($H424-'01_Supuestos'!$F$9))*'01_Supuestos'!$F$18)-($J424*'01_Supuestos'!E32)-(IF('01_Supuestos'!E30=MAX('01_Supuestos'!$C$30:$M$30),'01_Supuestos'!$F$19,0))-(MAX(0,(((('01_Supuestos'!E31*$I424)*'01_Supuestos'!$F$11*($H424-'01_Supuestos'!$F$9))-((('01_Supuestos'!E31*$I424)*'01_Supuestos'!$F$11*($H424-'01_Supuestos'!$F$9))*'01_Supuestos'!$F$12)-(('01_Supuestos'!E31*$I424)*'01_Supuestos'!$F$11*$K424)-(IF(('01_Supuestos'!E31*$I424)&gt;0,'01_Supuestos'!$F$15,0)))-($J424*'01_Supuestos'!E33)))*'01_Supuestos'!$F$16)</f>
        <v/>
      </c>
      <c r="W424" s="109">
        <f>((('01_Supuestos'!F31*$I424)*'01_Supuestos'!$F$11*($H424-'01_Supuestos'!$F$9))-((('01_Supuestos'!F31*$I424)*'01_Supuestos'!$F$11*($H424-'01_Supuestos'!$F$9))*'01_Supuestos'!$F$12)-(('01_Supuestos'!F31*$I424)*'01_Supuestos'!$F$11*$K424)-(IF(('01_Supuestos'!F31*$I424)&gt;0,'01_Supuestos'!$F$15,0)))-((('01_Supuestos'!F31*$I424)*'01_Supuestos'!$F$11*($H424-'01_Supuestos'!$F$9))*'01_Supuestos'!$F$18)-($J424*'01_Supuestos'!F32)-(IF('01_Supuestos'!F30=MAX('01_Supuestos'!$C$30:$M$30),'01_Supuestos'!$F$19,0))-(MAX(0,(((('01_Supuestos'!F31*$I424)*'01_Supuestos'!$F$11*($H424-'01_Supuestos'!$F$9))-((('01_Supuestos'!F31*$I424)*'01_Supuestos'!$F$11*($H424-'01_Supuestos'!$F$9))*'01_Supuestos'!$F$12)-(('01_Supuestos'!F31*$I424)*'01_Supuestos'!$F$11*$K424)-(IF(('01_Supuestos'!F31*$I424)&gt;0,'01_Supuestos'!$F$15,0)))-($J424*'01_Supuestos'!F33)))*'01_Supuestos'!$F$16)</f>
        <v/>
      </c>
      <c r="X424" s="109">
        <f>((('01_Supuestos'!G31*$I424)*'01_Supuestos'!$F$11*($H424-'01_Supuestos'!$F$9))-((('01_Supuestos'!G31*$I424)*'01_Supuestos'!$F$11*($H424-'01_Supuestos'!$F$9))*'01_Supuestos'!$F$12)-(('01_Supuestos'!G31*$I424)*'01_Supuestos'!$F$11*$K424)-(IF(('01_Supuestos'!G31*$I424)&gt;0,'01_Supuestos'!$F$15,0)))-((('01_Supuestos'!G31*$I424)*'01_Supuestos'!$F$11*($H424-'01_Supuestos'!$F$9))*'01_Supuestos'!$F$18)-($J424*'01_Supuestos'!G32)-(IF('01_Supuestos'!G30=MAX('01_Supuestos'!$C$30:$M$30),'01_Supuestos'!$F$19,0))-(MAX(0,(((('01_Supuestos'!G31*$I424)*'01_Supuestos'!$F$11*($H424-'01_Supuestos'!$F$9))-((('01_Supuestos'!G31*$I424)*'01_Supuestos'!$F$11*($H424-'01_Supuestos'!$F$9))*'01_Supuestos'!$F$12)-(('01_Supuestos'!G31*$I424)*'01_Supuestos'!$F$11*$K424)-(IF(('01_Supuestos'!G31*$I424)&gt;0,'01_Supuestos'!$F$15,0)))-($J424*'01_Supuestos'!G33)))*'01_Supuestos'!$F$16)</f>
        <v/>
      </c>
      <c r="Y424" s="109">
        <f>((('01_Supuestos'!H31*$I424)*'01_Supuestos'!$F$11*($H424-'01_Supuestos'!$F$9))-((('01_Supuestos'!H31*$I424)*'01_Supuestos'!$F$11*($H424-'01_Supuestos'!$F$9))*'01_Supuestos'!$F$12)-(('01_Supuestos'!H31*$I424)*'01_Supuestos'!$F$11*$K424)-(IF(('01_Supuestos'!H31*$I424)&gt;0,'01_Supuestos'!$F$15,0)))-((('01_Supuestos'!H31*$I424)*'01_Supuestos'!$F$11*($H424-'01_Supuestos'!$F$9))*'01_Supuestos'!$F$18)-($J424*'01_Supuestos'!H32)-(IF('01_Supuestos'!H30=MAX('01_Supuestos'!$C$30:$M$30),'01_Supuestos'!$F$19,0))-(MAX(0,(((('01_Supuestos'!H31*$I424)*'01_Supuestos'!$F$11*($H424-'01_Supuestos'!$F$9))-((('01_Supuestos'!H31*$I424)*'01_Supuestos'!$F$11*($H424-'01_Supuestos'!$F$9))*'01_Supuestos'!$F$12)-(('01_Supuestos'!H31*$I424)*'01_Supuestos'!$F$11*$K424)-(IF(('01_Supuestos'!H31*$I424)&gt;0,'01_Supuestos'!$F$15,0)))-($J424*'01_Supuestos'!H33)))*'01_Supuestos'!$F$16)</f>
        <v/>
      </c>
      <c r="Z424" s="109">
        <f>((('01_Supuestos'!I31*$I424)*'01_Supuestos'!$F$11*($H424-'01_Supuestos'!$F$9))-((('01_Supuestos'!I31*$I424)*'01_Supuestos'!$F$11*($H424-'01_Supuestos'!$F$9))*'01_Supuestos'!$F$12)-(('01_Supuestos'!I31*$I424)*'01_Supuestos'!$F$11*$K424)-(IF(('01_Supuestos'!I31*$I424)&gt;0,'01_Supuestos'!$F$15,0)))-((('01_Supuestos'!I31*$I424)*'01_Supuestos'!$F$11*($H424-'01_Supuestos'!$F$9))*'01_Supuestos'!$F$18)-($J424*'01_Supuestos'!I32)-(IF('01_Supuestos'!I30=MAX('01_Supuestos'!$C$30:$M$30),'01_Supuestos'!$F$19,0))-(MAX(0,(((('01_Supuestos'!I31*$I424)*'01_Supuestos'!$F$11*($H424-'01_Supuestos'!$F$9))-((('01_Supuestos'!I31*$I424)*'01_Supuestos'!$F$11*($H424-'01_Supuestos'!$F$9))*'01_Supuestos'!$F$12)-(('01_Supuestos'!I31*$I424)*'01_Supuestos'!$F$11*$K424)-(IF(('01_Supuestos'!I31*$I424)&gt;0,'01_Supuestos'!$F$15,0)))-($J424*'01_Supuestos'!I33)))*'01_Supuestos'!$F$16)</f>
        <v/>
      </c>
      <c r="AA424" s="109">
        <f>((('01_Supuestos'!J31*$I424)*'01_Supuestos'!$F$11*($H424-'01_Supuestos'!$F$9))-((('01_Supuestos'!J31*$I424)*'01_Supuestos'!$F$11*($H424-'01_Supuestos'!$F$9))*'01_Supuestos'!$F$12)-(('01_Supuestos'!J31*$I424)*'01_Supuestos'!$F$11*$K424)-(IF(('01_Supuestos'!J31*$I424)&gt;0,'01_Supuestos'!$F$15,0)))-((('01_Supuestos'!J31*$I424)*'01_Supuestos'!$F$11*($H424-'01_Supuestos'!$F$9))*'01_Supuestos'!$F$18)-($J424*'01_Supuestos'!J32)-(IF('01_Supuestos'!J30=MAX('01_Supuestos'!$C$30:$M$30),'01_Supuestos'!$F$19,0))-(MAX(0,(((('01_Supuestos'!J31*$I424)*'01_Supuestos'!$F$11*($H424-'01_Supuestos'!$F$9))-((('01_Supuestos'!J31*$I424)*'01_Supuestos'!$F$11*($H424-'01_Supuestos'!$F$9))*'01_Supuestos'!$F$12)-(('01_Supuestos'!J31*$I424)*'01_Supuestos'!$F$11*$K424)-(IF(('01_Supuestos'!J31*$I424)&gt;0,'01_Supuestos'!$F$15,0)))-($J424*'01_Supuestos'!J33)))*'01_Supuestos'!$F$16)</f>
        <v/>
      </c>
      <c r="AB424" s="109">
        <f>((('01_Supuestos'!K31*$I424)*'01_Supuestos'!$F$11*($H424-'01_Supuestos'!$F$9))-((('01_Supuestos'!K31*$I424)*'01_Supuestos'!$F$11*($H424-'01_Supuestos'!$F$9))*'01_Supuestos'!$F$12)-(('01_Supuestos'!K31*$I424)*'01_Supuestos'!$F$11*$K424)-(IF(('01_Supuestos'!K31*$I424)&gt;0,'01_Supuestos'!$F$15,0)))-((('01_Supuestos'!K31*$I424)*'01_Supuestos'!$F$11*($H424-'01_Supuestos'!$F$9))*'01_Supuestos'!$F$18)-($J424*'01_Supuestos'!K32)-(IF('01_Supuestos'!K30=MAX('01_Supuestos'!$C$30:$M$30),'01_Supuestos'!$F$19,0))-(MAX(0,(((('01_Supuestos'!K31*$I424)*'01_Supuestos'!$F$11*($H424-'01_Supuestos'!$F$9))-((('01_Supuestos'!K31*$I424)*'01_Supuestos'!$F$11*($H424-'01_Supuestos'!$F$9))*'01_Supuestos'!$F$12)-(('01_Supuestos'!K31*$I424)*'01_Supuestos'!$F$11*$K424)-(IF(('01_Supuestos'!K31*$I424)&gt;0,'01_Supuestos'!$F$15,0)))-($J424*'01_Supuestos'!K33)))*'01_Supuestos'!$F$16)</f>
        <v/>
      </c>
      <c r="AC424" s="109">
        <f>((('01_Supuestos'!L31*$I424)*'01_Supuestos'!$F$11*($H424-'01_Supuestos'!$F$9))-((('01_Supuestos'!L31*$I424)*'01_Supuestos'!$F$11*($H424-'01_Supuestos'!$F$9))*'01_Supuestos'!$F$12)-(('01_Supuestos'!L31*$I424)*'01_Supuestos'!$F$11*$K424)-(IF(('01_Supuestos'!L31*$I424)&gt;0,'01_Supuestos'!$F$15,0)))-((('01_Supuestos'!L31*$I424)*'01_Supuestos'!$F$11*($H424-'01_Supuestos'!$F$9))*'01_Supuestos'!$F$18)-($J424*'01_Supuestos'!L32)-(IF('01_Supuestos'!L30=MAX('01_Supuestos'!$C$30:$M$30),'01_Supuestos'!$F$19,0))-(MAX(0,(((('01_Supuestos'!L31*$I424)*'01_Supuestos'!$F$11*($H424-'01_Supuestos'!$F$9))-((('01_Supuestos'!L31*$I424)*'01_Supuestos'!$F$11*($H424-'01_Supuestos'!$F$9))*'01_Supuestos'!$F$12)-(('01_Supuestos'!L31*$I424)*'01_Supuestos'!$F$11*$K424)-(IF(('01_Supuestos'!L31*$I424)&gt;0,'01_Supuestos'!$F$15,0)))-($J424*'01_Supuestos'!L33)))*'01_Supuestos'!$F$16)</f>
        <v/>
      </c>
      <c r="AD424" s="109">
        <f>((('01_Supuestos'!M31*$I424)*'01_Supuestos'!$F$11*($H424-'01_Supuestos'!$F$9))-((('01_Supuestos'!M31*$I424)*'01_Supuestos'!$F$11*($H424-'01_Supuestos'!$F$9))*'01_Supuestos'!$F$12)-(('01_Supuestos'!M31*$I424)*'01_Supuestos'!$F$11*$K424)-(IF(('01_Supuestos'!M31*$I424)&gt;0,'01_Supuestos'!$F$15,0)))-((('01_Supuestos'!M31*$I424)*'01_Supuestos'!$F$11*($H424-'01_Supuestos'!$F$9))*'01_Supuestos'!$F$18)-($J424*'01_Supuestos'!M32)-(IF('01_Supuestos'!M30=MAX('01_Supuestos'!$C$30:$M$30),'01_Supuestos'!$F$19,0))-(MAX(0,(((('01_Supuestos'!M31*$I424)*'01_Supuestos'!$F$11*($H424-'01_Supuestos'!$F$9))-((('01_Supuestos'!M31*$I424)*'01_Supuestos'!$F$11*($H424-'01_Supuestos'!$F$9))*'01_Supuestos'!$F$12)-(('01_Supuestos'!M31*$I424)*'01_Supuestos'!$F$11*$K424)-(IF(('01_Supuestos'!M31*$I424)&gt;0,'01_Supuestos'!$F$15,0)))-($J424*'01_Supuestos'!M33)))*'01_Supuestos'!$F$16)</f>
        <v/>
      </c>
      <c r="AE424" s="109">
        <f>0</f>
        <v/>
      </c>
      <c r="AF424" s="109">
        <f>IF(S424&gt;R424,"Appraisal+Decision",IF(S424&lt;R424,"Develop Now","Indiferente"))</f>
        <v/>
      </c>
    </row>
    <row r="425">
      <c r="A425" t="n">
        <v>395</v>
      </c>
      <c r="B425" s="53">
        <f>RAND()</f>
        <v/>
      </c>
      <c r="C425" s="53">
        <f>RAND()</f>
        <v/>
      </c>
      <c r="D425" s="53">
        <f>RAND()</f>
        <v/>
      </c>
      <c r="E425" s="53">
        <f>RAND()</f>
        <v/>
      </c>
      <c r="F425" s="53">
        <f>RAND()</f>
        <v/>
      </c>
      <c r="G425" s="53">
        <f>RAND()</f>
        <v/>
      </c>
      <c r="H425" s="109">
        <f>IF(B425&lt;($B$11-$B$10)/($B$12-$B$10), $B$10+SQRT(B425*($B$11-$B$10)*($B$12-$B$10)), $B$12-SQRT((1-B425)*($B$12-$B$11)*($B$12-$B$10)))</f>
        <v/>
      </c>
      <c r="I425" s="53">
        <f>MAX(0.1,NORMINV(C425,$B$13,$B$14))</f>
        <v/>
      </c>
      <c r="J425" s="109">
        <f>'01_Supuestos'!$F$13*MAX(0.65,NORMINV(D425,1,$B$15))</f>
        <v/>
      </c>
      <c r="K425" s="109">
        <f>'01_Supuestos'!$F$14*MAX(0.6,NORMINV(E425,1,$B$16))</f>
        <v/>
      </c>
      <c r="L425" s="109">
        <f>--(F425&lt;=$B$5)</f>
        <v/>
      </c>
      <c r="M425" s="109">
        <f>IF(L425=1, IF(G425&lt;=$B$6, "+", "-"), IF(G425&lt;=(1-$B$7), "+", "-"))</f>
        <v/>
      </c>
      <c r="N425" s="110">
        <f>IF(M425="+",'05_Bayes_Arbol'!$B$16,'05_Bayes_Arbol'!$B$17)</f>
        <v/>
      </c>
      <c r="O425" s="109">
        <f>SUMPRODUCT(T425:AD425,'01_Supuestos'!$C$34:$M$34)</f>
        <v/>
      </c>
      <c r="P425" s="109">
        <f>N425*O425 + (1-N425)*$B$9</f>
        <v/>
      </c>
      <c r="Q425" s="109">
        <f>--(P425&gt;0)</f>
        <v/>
      </c>
      <c r="R425" s="109">
        <f>IF(L425=1,O425,$B$9)</f>
        <v/>
      </c>
      <c r="S425" s="109">
        <f>-$B$8 + IF(Q425=1, IF(L425=1,O425,$B$9), 0)</f>
        <v/>
      </c>
      <c r="T425" s="109">
        <f>((('01_Supuestos'!C31*$I425)*'01_Supuestos'!$F$11*($H425-'01_Supuestos'!$F$9))-((('01_Supuestos'!C31*$I425)*'01_Supuestos'!$F$11*($H425-'01_Supuestos'!$F$9))*'01_Supuestos'!$F$12)-(('01_Supuestos'!C31*$I425)*'01_Supuestos'!$F$11*$K425)-(IF(('01_Supuestos'!C31*$I425)&gt;0,'01_Supuestos'!$F$15,0)))-((('01_Supuestos'!C31*$I425)*'01_Supuestos'!$F$11*($H425-'01_Supuestos'!$F$9))*'01_Supuestos'!$F$18)-($J425*'01_Supuestos'!C32)-(IF('01_Supuestos'!C30=MAX('01_Supuestos'!$C$30:$M$30),'01_Supuestos'!$F$19,0))-(MAX(0,(((('01_Supuestos'!C31*$I425)*'01_Supuestos'!$F$11*($H425-'01_Supuestos'!$F$9))-((('01_Supuestos'!C31*$I425)*'01_Supuestos'!$F$11*($H425-'01_Supuestos'!$F$9))*'01_Supuestos'!$F$12)-(('01_Supuestos'!C31*$I425)*'01_Supuestos'!$F$11*$K425)-(IF(('01_Supuestos'!C31*$I425)&gt;0,'01_Supuestos'!$F$15,0)))-($J425*'01_Supuestos'!C33)))*'01_Supuestos'!$F$16)</f>
        <v/>
      </c>
      <c r="U425" s="109">
        <f>((('01_Supuestos'!D31*$I425)*'01_Supuestos'!$F$11*($H425-'01_Supuestos'!$F$9))-((('01_Supuestos'!D31*$I425)*'01_Supuestos'!$F$11*($H425-'01_Supuestos'!$F$9))*'01_Supuestos'!$F$12)-(('01_Supuestos'!D31*$I425)*'01_Supuestos'!$F$11*$K425)-(IF(('01_Supuestos'!D31*$I425)&gt;0,'01_Supuestos'!$F$15,0)))-((('01_Supuestos'!D31*$I425)*'01_Supuestos'!$F$11*($H425-'01_Supuestos'!$F$9))*'01_Supuestos'!$F$18)-($J425*'01_Supuestos'!D32)-(IF('01_Supuestos'!D30=MAX('01_Supuestos'!$C$30:$M$30),'01_Supuestos'!$F$19,0))-(MAX(0,(((('01_Supuestos'!D31*$I425)*'01_Supuestos'!$F$11*($H425-'01_Supuestos'!$F$9))-((('01_Supuestos'!D31*$I425)*'01_Supuestos'!$F$11*($H425-'01_Supuestos'!$F$9))*'01_Supuestos'!$F$12)-(('01_Supuestos'!D31*$I425)*'01_Supuestos'!$F$11*$K425)-(IF(('01_Supuestos'!D31*$I425)&gt;0,'01_Supuestos'!$F$15,0)))-($J425*'01_Supuestos'!D33)))*'01_Supuestos'!$F$16)</f>
        <v/>
      </c>
      <c r="V425" s="109">
        <f>((('01_Supuestos'!E31*$I425)*'01_Supuestos'!$F$11*($H425-'01_Supuestos'!$F$9))-((('01_Supuestos'!E31*$I425)*'01_Supuestos'!$F$11*($H425-'01_Supuestos'!$F$9))*'01_Supuestos'!$F$12)-(('01_Supuestos'!E31*$I425)*'01_Supuestos'!$F$11*$K425)-(IF(('01_Supuestos'!E31*$I425)&gt;0,'01_Supuestos'!$F$15,0)))-((('01_Supuestos'!E31*$I425)*'01_Supuestos'!$F$11*($H425-'01_Supuestos'!$F$9))*'01_Supuestos'!$F$18)-($J425*'01_Supuestos'!E32)-(IF('01_Supuestos'!E30=MAX('01_Supuestos'!$C$30:$M$30),'01_Supuestos'!$F$19,0))-(MAX(0,(((('01_Supuestos'!E31*$I425)*'01_Supuestos'!$F$11*($H425-'01_Supuestos'!$F$9))-((('01_Supuestos'!E31*$I425)*'01_Supuestos'!$F$11*($H425-'01_Supuestos'!$F$9))*'01_Supuestos'!$F$12)-(('01_Supuestos'!E31*$I425)*'01_Supuestos'!$F$11*$K425)-(IF(('01_Supuestos'!E31*$I425)&gt;0,'01_Supuestos'!$F$15,0)))-($J425*'01_Supuestos'!E33)))*'01_Supuestos'!$F$16)</f>
        <v/>
      </c>
      <c r="W425" s="109">
        <f>((('01_Supuestos'!F31*$I425)*'01_Supuestos'!$F$11*($H425-'01_Supuestos'!$F$9))-((('01_Supuestos'!F31*$I425)*'01_Supuestos'!$F$11*($H425-'01_Supuestos'!$F$9))*'01_Supuestos'!$F$12)-(('01_Supuestos'!F31*$I425)*'01_Supuestos'!$F$11*$K425)-(IF(('01_Supuestos'!F31*$I425)&gt;0,'01_Supuestos'!$F$15,0)))-((('01_Supuestos'!F31*$I425)*'01_Supuestos'!$F$11*($H425-'01_Supuestos'!$F$9))*'01_Supuestos'!$F$18)-($J425*'01_Supuestos'!F32)-(IF('01_Supuestos'!F30=MAX('01_Supuestos'!$C$30:$M$30),'01_Supuestos'!$F$19,0))-(MAX(0,(((('01_Supuestos'!F31*$I425)*'01_Supuestos'!$F$11*($H425-'01_Supuestos'!$F$9))-((('01_Supuestos'!F31*$I425)*'01_Supuestos'!$F$11*($H425-'01_Supuestos'!$F$9))*'01_Supuestos'!$F$12)-(('01_Supuestos'!F31*$I425)*'01_Supuestos'!$F$11*$K425)-(IF(('01_Supuestos'!F31*$I425)&gt;0,'01_Supuestos'!$F$15,0)))-($J425*'01_Supuestos'!F33)))*'01_Supuestos'!$F$16)</f>
        <v/>
      </c>
      <c r="X425" s="109">
        <f>((('01_Supuestos'!G31*$I425)*'01_Supuestos'!$F$11*($H425-'01_Supuestos'!$F$9))-((('01_Supuestos'!G31*$I425)*'01_Supuestos'!$F$11*($H425-'01_Supuestos'!$F$9))*'01_Supuestos'!$F$12)-(('01_Supuestos'!G31*$I425)*'01_Supuestos'!$F$11*$K425)-(IF(('01_Supuestos'!G31*$I425)&gt;0,'01_Supuestos'!$F$15,0)))-((('01_Supuestos'!G31*$I425)*'01_Supuestos'!$F$11*($H425-'01_Supuestos'!$F$9))*'01_Supuestos'!$F$18)-($J425*'01_Supuestos'!G32)-(IF('01_Supuestos'!G30=MAX('01_Supuestos'!$C$30:$M$30),'01_Supuestos'!$F$19,0))-(MAX(0,(((('01_Supuestos'!G31*$I425)*'01_Supuestos'!$F$11*($H425-'01_Supuestos'!$F$9))-((('01_Supuestos'!G31*$I425)*'01_Supuestos'!$F$11*($H425-'01_Supuestos'!$F$9))*'01_Supuestos'!$F$12)-(('01_Supuestos'!G31*$I425)*'01_Supuestos'!$F$11*$K425)-(IF(('01_Supuestos'!G31*$I425)&gt;0,'01_Supuestos'!$F$15,0)))-($J425*'01_Supuestos'!G33)))*'01_Supuestos'!$F$16)</f>
        <v/>
      </c>
      <c r="Y425" s="109">
        <f>((('01_Supuestos'!H31*$I425)*'01_Supuestos'!$F$11*($H425-'01_Supuestos'!$F$9))-((('01_Supuestos'!H31*$I425)*'01_Supuestos'!$F$11*($H425-'01_Supuestos'!$F$9))*'01_Supuestos'!$F$12)-(('01_Supuestos'!H31*$I425)*'01_Supuestos'!$F$11*$K425)-(IF(('01_Supuestos'!H31*$I425)&gt;0,'01_Supuestos'!$F$15,0)))-((('01_Supuestos'!H31*$I425)*'01_Supuestos'!$F$11*($H425-'01_Supuestos'!$F$9))*'01_Supuestos'!$F$18)-($J425*'01_Supuestos'!H32)-(IF('01_Supuestos'!H30=MAX('01_Supuestos'!$C$30:$M$30),'01_Supuestos'!$F$19,0))-(MAX(0,(((('01_Supuestos'!H31*$I425)*'01_Supuestos'!$F$11*($H425-'01_Supuestos'!$F$9))-((('01_Supuestos'!H31*$I425)*'01_Supuestos'!$F$11*($H425-'01_Supuestos'!$F$9))*'01_Supuestos'!$F$12)-(('01_Supuestos'!H31*$I425)*'01_Supuestos'!$F$11*$K425)-(IF(('01_Supuestos'!H31*$I425)&gt;0,'01_Supuestos'!$F$15,0)))-($J425*'01_Supuestos'!H33)))*'01_Supuestos'!$F$16)</f>
        <v/>
      </c>
      <c r="Z425" s="109">
        <f>((('01_Supuestos'!I31*$I425)*'01_Supuestos'!$F$11*($H425-'01_Supuestos'!$F$9))-((('01_Supuestos'!I31*$I425)*'01_Supuestos'!$F$11*($H425-'01_Supuestos'!$F$9))*'01_Supuestos'!$F$12)-(('01_Supuestos'!I31*$I425)*'01_Supuestos'!$F$11*$K425)-(IF(('01_Supuestos'!I31*$I425)&gt;0,'01_Supuestos'!$F$15,0)))-((('01_Supuestos'!I31*$I425)*'01_Supuestos'!$F$11*($H425-'01_Supuestos'!$F$9))*'01_Supuestos'!$F$18)-($J425*'01_Supuestos'!I32)-(IF('01_Supuestos'!I30=MAX('01_Supuestos'!$C$30:$M$30),'01_Supuestos'!$F$19,0))-(MAX(0,(((('01_Supuestos'!I31*$I425)*'01_Supuestos'!$F$11*($H425-'01_Supuestos'!$F$9))-((('01_Supuestos'!I31*$I425)*'01_Supuestos'!$F$11*($H425-'01_Supuestos'!$F$9))*'01_Supuestos'!$F$12)-(('01_Supuestos'!I31*$I425)*'01_Supuestos'!$F$11*$K425)-(IF(('01_Supuestos'!I31*$I425)&gt;0,'01_Supuestos'!$F$15,0)))-($J425*'01_Supuestos'!I33)))*'01_Supuestos'!$F$16)</f>
        <v/>
      </c>
      <c r="AA425" s="109">
        <f>((('01_Supuestos'!J31*$I425)*'01_Supuestos'!$F$11*($H425-'01_Supuestos'!$F$9))-((('01_Supuestos'!J31*$I425)*'01_Supuestos'!$F$11*($H425-'01_Supuestos'!$F$9))*'01_Supuestos'!$F$12)-(('01_Supuestos'!J31*$I425)*'01_Supuestos'!$F$11*$K425)-(IF(('01_Supuestos'!J31*$I425)&gt;0,'01_Supuestos'!$F$15,0)))-((('01_Supuestos'!J31*$I425)*'01_Supuestos'!$F$11*($H425-'01_Supuestos'!$F$9))*'01_Supuestos'!$F$18)-($J425*'01_Supuestos'!J32)-(IF('01_Supuestos'!J30=MAX('01_Supuestos'!$C$30:$M$30),'01_Supuestos'!$F$19,0))-(MAX(0,(((('01_Supuestos'!J31*$I425)*'01_Supuestos'!$F$11*($H425-'01_Supuestos'!$F$9))-((('01_Supuestos'!J31*$I425)*'01_Supuestos'!$F$11*($H425-'01_Supuestos'!$F$9))*'01_Supuestos'!$F$12)-(('01_Supuestos'!J31*$I425)*'01_Supuestos'!$F$11*$K425)-(IF(('01_Supuestos'!J31*$I425)&gt;0,'01_Supuestos'!$F$15,0)))-($J425*'01_Supuestos'!J33)))*'01_Supuestos'!$F$16)</f>
        <v/>
      </c>
      <c r="AB425" s="109">
        <f>((('01_Supuestos'!K31*$I425)*'01_Supuestos'!$F$11*($H425-'01_Supuestos'!$F$9))-((('01_Supuestos'!K31*$I425)*'01_Supuestos'!$F$11*($H425-'01_Supuestos'!$F$9))*'01_Supuestos'!$F$12)-(('01_Supuestos'!K31*$I425)*'01_Supuestos'!$F$11*$K425)-(IF(('01_Supuestos'!K31*$I425)&gt;0,'01_Supuestos'!$F$15,0)))-((('01_Supuestos'!K31*$I425)*'01_Supuestos'!$F$11*($H425-'01_Supuestos'!$F$9))*'01_Supuestos'!$F$18)-($J425*'01_Supuestos'!K32)-(IF('01_Supuestos'!K30=MAX('01_Supuestos'!$C$30:$M$30),'01_Supuestos'!$F$19,0))-(MAX(0,(((('01_Supuestos'!K31*$I425)*'01_Supuestos'!$F$11*($H425-'01_Supuestos'!$F$9))-((('01_Supuestos'!K31*$I425)*'01_Supuestos'!$F$11*($H425-'01_Supuestos'!$F$9))*'01_Supuestos'!$F$12)-(('01_Supuestos'!K31*$I425)*'01_Supuestos'!$F$11*$K425)-(IF(('01_Supuestos'!K31*$I425)&gt;0,'01_Supuestos'!$F$15,0)))-($J425*'01_Supuestos'!K33)))*'01_Supuestos'!$F$16)</f>
        <v/>
      </c>
      <c r="AC425" s="109">
        <f>((('01_Supuestos'!L31*$I425)*'01_Supuestos'!$F$11*($H425-'01_Supuestos'!$F$9))-((('01_Supuestos'!L31*$I425)*'01_Supuestos'!$F$11*($H425-'01_Supuestos'!$F$9))*'01_Supuestos'!$F$12)-(('01_Supuestos'!L31*$I425)*'01_Supuestos'!$F$11*$K425)-(IF(('01_Supuestos'!L31*$I425)&gt;0,'01_Supuestos'!$F$15,0)))-((('01_Supuestos'!L31*$I425)*'01_Supuestos'!$F$11*($H425-'01_Supuestos'!$F$9))*'01_Supuestos'!$F$18)-($J425*'01_Supuestos'!L32)-(IF('01_Supuestos'!L30=MAX('01_Supuestos'!$C$30:$M$30),'01_Supuestos'!$F$19,0))-(MAX(0,(((('01_Supuestos'!L31*$I425)*'01_Supuestos'!$F$11*($H425-'01_Supuestos'!$F$9))-((('01_Supuestos'!L31*$I425)*'01_Supuestos'!$F$11*($H425-'01_Supuestos'!$F$9))*'01_Supuestos'!$F$12)-(('01_Supuestos'!L31*$I425)*'01_Supuestos'!$F$11*$K425)-(IF(('01_Supuestos'!L31*$I425)&gt;0,'01_Supuestos'!$F$15,0)))-($J425*'01_Supuestos'!L33)))*'01_Supuestos'!$F$16)</f>
        <v/>
      </c>
      <c r="AD425" s="109">
        <f>((('01_Supuestos'!M31*$I425)*'01_Supuestos'!$F$11*($H425-'01_Supuestos'!$F$9))-((('01_Supuestos'!M31*$I425)*'01_Supuestos'!$F$11*($H425-'01_Supuestos'!$F$9))*'01_Supuestos'!$F$12)-(('01_Supuestos'!M31*$I425)*'01_Supuestos'!$F$11*$K425)-(IF(('01_Supuestos'!M31*$I425)&gt;0,'01_Supuestos'!$F$15,0)))-((('01_Supuestos'!M31*$I425)*'01_Supuestos'!$F$11*($H425-'01_Supuestos'!$F$9))*'01_Supuestos'!$F$18)-($J425*'01_Supuestos'!M32)-(IF('01_Supuestos'!M30=MAX('01_Supuestos'!$C$30:$M$30),'01_Supuestos'!$F$19,0))-(MAX(0,(((('01_Supuestos'!M31*$I425)*'01_Supuestos'!$F$11*($H425-'01_Supuestos'!$F$9))-((('01_Supuestos'!M31*$I425)*'01_Supuestos'!$F$11*($H425-'01_Supuestos'!$F$9))*'01_Supuestos'!$F$12)-(('01_Supuestos'!M31*$I425)*'01_Supuestos'!$F$11*$K425)-(IF(('01_Supuestos'!M31*$I425)&gt;0,'01_Supuestos'!$F$15,0)))-($J425*'01_Supuestos'!M33)))*'01_Supuestos'!$F$16)</f>
        <v/>
      </c>
      <c r="AE425" s="109">
        <f>0</f>
        <v/>
      </c>
      <c r="AF425" s="109">
        <f>IF(S425&gt;R425,"Appraisal+Decision",IF(S425&lt;R425,"Develop Now","Indiferente"))</f>
        <v/>
      </c>
    </row>
    <row r="426">
      <c r="A426" t="n">
        <v>396</v>
      </c>
      <c r="B426" s="53">
        <f>RAND()</f>
        <v/>
      </c>
      <c r="C426" s="53">
        <f>RAND()</f>
        <v/>
      </c>
      <c r="D426" s="53">
        <f>RAND()</f>
        <v/>
      </c>
      <c r="E426" s="53">
        <f>RAND()</f>
        <v/>
      </c>
      <c r="F426" s="53">
        <f>RAND()</f>
        <v/>
      </c>
      <c r="G426" s="53">
        <f>RAND()</f>
        <v/>
      </c>
      <c r="H426" s="109">
        <f>IF(B426&lt;($B$11-$B$10)/($B$12-$B$10), $B$10+SQRT(B426*($B$11-$B$10)*($B$12-$B$10)), $B$12-SQRT((1-B426)*($B$12-$B$11)*($B$12-$B$10)))</f>
        <v/>
      </c>
      <c r="I426" s="53">
        <f>MAX(0.1,NORMINV(C426,$B$13,$B$14))</f>
        <v/>
      </c>
      <c r="J426" s="109">
        <f>'01_Supuestos'!$F$13*MAX(0.65,NORMINV(D426,1,$B$15))</f>
        <v/>
      </c>
      <c r="K426" s="109">
        <f>'01_Supuestos'!$F$14*MAX(0.6,NORMINV(E426,1,$B$16))</f>
        <v/>
      </c>
      <c r="L426" s="109">
        <f>--(F426&lt;=$B$5)</f>
        <v/>
      </c>
      <c r="M426" s="109">
        <f>IF(L426=1, IF(G426&lt;=$B$6, "+", "-"), IF(G426&lt;=(1-$B$7), "+", "-"))</f>
        <v/>
      </c>
      <c r="N426" s="110">
        <f>IF(M426="+",'05_Bayes_Arbol'!$B$16,'05_Bayes_Arbol'!$B$17)</f>
        <v/>
      </c>
      <c r="O426" s="109">
        <f>SUMPRODUCT(T426:AD426,'01_Supuestos'!$C$34:$M$34)</f>
        <v/>
      </c>
      <c r="P426" s="109">
        <f>N426*O426 + (1-N426)*$B$9</f>
        <v/>
      </c>
      <c r="Q426" s="109">
        <f>--(P426&gt;0)</f>
        <v/>
      </c>
      <c r="R426" s="109">
        <f>IF(L426=1,O426,$B$9)</f>
        <v/>
      </c>
      <c r="S426" s="109">
        <f>-$B$8 + IF(Q426=1, IF(L426=1,O426,$B$9), 0)</f>
        <v/>
      </c>
      <c r="T426" s="109">
        <f>((('01_Supuestos'!C31*$I426)*'01_Supuestos'!$F$11*($H426-'01_Supuestos'!$F$9))-((('01_Supuestos'!C31*$I426)*'01_Supuestos'!$F$11*($H426-'01_Supuestos'!$F$9))*'01_Supuestos'!$F$12)-(('01_Supuestos'!C31*$I426)*'01_Supuestos'!$F$11*$K426)-(IF(('01_Supuestos'!C31*$I426)&gt;0,'01_Supuestos'!$F$15,0)))-((('01_Supuestos'!C31*$I426)*'01_Supuestos'!$F$11*($H426-'01_Supuestos'!$F$9))*'01_Supuestos'!$F$18)-($J426*'01_Supuestos'!C32)-(IF('01_Supuestos'!C30=MAX('01_Supuestos'!$C$30:$M$30),'01_Supuestos'!$F$19,0))-(MAX(0,(((('01_Supuestos'!C31*$I426)*'01_Supuestos'!$F$11*($H426-'01_Supuestos'!$F$9))-((('01_Supuestos'!C31*$I426)*'01_Supuestos'!$F$11*($H426-'01_Supuestos'!$F$9))*'01_Supuestos'!$F$12)-(('01_Supuestos'!C31*$I426)*'01_Supuestos'!$F$11*$K426)-(IF(('01_Supuestos'!C31*$I426)&gt;0,'01_Supuestos'!$F$15,0)))-($J426*'01_Supuestos'!C33)))*'01_Supuestos'!$F$16)</f>
        <v/>
      </c>
      <c r="U426" s="109">
        <f>((('01_Supuestos'!D31*$I426)*'01_Supuestos'!$F$11*($H426-'01_Supuestos'!$F$9))-((('01_Supuestos'!D31*$I426)*'01_Supuestos'!$F$11*($H426-'01_Supuestos'!$F$9))*'01_Supuestos'!$F$12)-(('01_Supuestos'!D31*$I426)*'01_Supuestos'!$F$11*$K426)-(IF(('01_Supuestos'!D31*$I426)&gt;0,'01_Supuestos'!$F$15,0)))-((('01_Supuestos'!D31*$I426)*'01_Supuestos'!$F$11*($H426-'01_Supuestos'!$F$9))*'01_Supuestos'!$F$18)-($J426*'01_Supuestos'!D32)-(IF('01_Supuestos'!D30=MAX('01_Supuestos'!$C$30:$M$30),'01_Supuestos'!$F$19,0))-(MAX(0,(((('01_Supuestos'!D31*$I426)*'01_Supuestos'!$F$11*($H426-'01_Supuestos'!$F$9))-((('01_Supuestos'!D31*$I426)*'01_Supuestos'!$F$11*($H426-'01_Supuestos'!$F$9))*'01_Supuestos'!$F$12)-(('01_Supuestos'!D31*$I426)*'01_Supuestos'!$F$11*$K426)-(IF(('01_Supuestos'!D31*$I426)&gt;0,'01_Supuestos'!$F$15,0)))-($J426*'01_Supuestos'!D33)))*'01_Supuestos'!$F$16)</f>
        <v/>
      </c>
      <c r="V426" s="109">
        <f>((('01_Supuestos'!E31*$I426)*'01_Supuestos'!$F$11*($H426-'01_Supuestos'!$F$9))-((('01_Supuestos'!E31*$I426)*'01_Supuestos'!$F$11*($H426-'01_Supuestos'!$F$9))*'01_Supuestos'!$F$12)-(('01_Supuestos'!E31*$I426)*'01_Supuestos'!$F$11*$K426)-(IF(('01_Supuestos'!E31*$I426)&gt;0,'01_Supuestos'!$F$15,0)))-((('01_Supuestos'!E31*$I426)*'01_Supuestos'!$F$11*($H426-'01_Supuestos'!$F$9))*'01_Supuestos'!$F$18)-($J426*'01_Supuestos'!E32)-(IF('01_Supuestos'!E30=MAX('01_Supuestos'!$C$30:$M$30),'01_Supuestos'!$F$19,0))-(MAX(0,(((('01_Supuestos'!E31*$I426)*'01_Supuestos'!$F$11*($H426-'01_Supuestos'!$F$9))-((('01_Supuestos'!E31*$I426)*'01_Supuestos'!$F$11*($H426-'01_Supuestos'!$F$9))*'01_Supuestos'!$F$12)-(('01_Supuestos'!E31*$I426)*'01_Supuestos'!$F$11*$K426)-(IF(('01_Supuestos'!E31*$I426)&gt;0,'01_Supuestos'!$F$15,0)))-($J426*'01_Supuestos'!E33)))*'01_Supuestos'!$F$16)</f>
        <v/>
      </c>
      <c r="W426" s="109">
        <f>((('01_Supuestos'!F31*$I426)*'01_Supuestos'!$F$11*($H426-'01_Supuestos'!$F$9))-((('01_Supuestos'!F31*$I426)*'01_Supuestos'!$F$11*($H426-'01_Supuestos'!$F$9))*'01_Supuestos'!$F$12)-(('01_Supuestos'!F31*$I426)*'01_Supuestos'!$F$11*$K426)-(IF(('01_Supuestos'!F31*$I426)&gt;0,'01_Supuestos'!$F$15,0)))-((('01_Supuestos'!F31*$I426)*'01_Supuestos'!$F$11*($H426-'01_Supuestos'!$F$9))*'01_Supuestos'!$F$18)-($J426*'01_Supuestos'!F32)-(IF('01_Supuestos'!F30=MAX('01_Supuestos'!$C$30:$M$30),'01_Supuestos'!$F$19,0))-(MAX(0,(((('01_Supuestos'!F31*$I426)*'01_Supuestos'!$F$11*($H426-'01_Supuestos'!$F$9))-((('01_Supuestos'!F31*$I426)*'01_Supuestos'!$F$11*($H426-'01_Supuestos'!$F$9))*'01_Supuestos'!$F$12)-(('01_Supuestos'!F31*$I426)*'01_Supuestos'!$F$11*$K426)-(IF(('01_Supuestos'!F31*$I426)&gt;0,'01_Supuestos'!$F$15,0)))-($J426*'01_Supuestos'!F33)))*'01_Supuestos'!$F$16)</f>
        <v/>
      </c>
      <c r="X426" s="109">
        <f>((('01_Supuestos'!G31*$I426)*'01_Supuestos'!$F$11*($H426-'01_Supuestos'!$F$9))-((('01_Supuestos'!G31*$I426)*'01_Supuestos'!$F$11*($H426-'01_Supuestos'!$F$9))*'01_Supuestos'!$F$12)-(('01_Supuestos'!G31*$I426)*'01_Supuestos'!$F$11*$K426)-(IF(('01_Supuestos'!G31*$I426)&gt;0,'01_Supuestos'!$F$15,0)))-((('01_Supuestos'!G31*$I426)*'01_Supuestos'!$F$11*($H426-'01_Supuestos'!$F$9))*'01_Supuestos'!$F$18)-($J426*'01_Supuestos'!G32)-(IF('01_Supuestos'!G30=MAX('01_Supuestos'!$C$30:$M$30),'01_Supuestos'!$F$19,0))-(MAX(0,(((('01_Supuestos'!G31*$I426)*'01_Supuestos'!$F$11*($H426-'01_Supuestos'!$F$9))-((('01_Supuestos'!G31*$I426)*'01_Supuestos'!$F$11*($H426-'01_Supuestos'!$F$9))*'01_Supuestos'!$F$12)-(('01_Supuestos'!G31*$I426)*'01_Supuestos'!$F$11*$K426)-(IF(('01_Supuestos'!G31*$I426)&gt;0,'01_Supuestos'!$F$15,0)))-($J426*'01_Supuestos'!G33)))*'01_Supuestos'!$F$16)</f>
        <v/>
      </c>
      <c r="Y426" s="109">
        <f>((('01_Supuestos'!H31*$I426)*'01_Supuestos'!$F$11*($H426-'01_Supuestos'!$F$9))-((('01_Supuestos'!H31*$I426)*'01_Supuestos'!$F$11*($H426-'01_Supuestos'!$F$9))*'01_Supuestos'!$F$12)-(('01_Supuestos'!H31*$I426)*'01_Supuestos'!$F$11*$K426)-(IF(('01_Supuestos'!H31*$I426)&gt;0,'01_Supuestos'!$F$15,0)))-((('01_Supuestos'!H31*$I426)*'01_Supuestos'!$F$11*($H426-'01_Supuestos'!$F$9))*'01_Supuestos'!$F$18)-($J426*'01_Supuestos'!H32)-(IF('01_Supuestos'!H30=MAX('01_Supuestos'!$C$30:$M$30),'01_Supuestos'!$F$19,0))-(MAX(0,(((('01_Supuestos'!H31*$I426)*'01_Supuestos'!$F$11*($H426-'01_Supuestos'!$F$9))-((('01_Supuestos'!H31*$I426)*'01_Supuestos'!$F$11*($H426-'01_Supuestos'!$F$9))*'01_Supuestos'!$F$12)-(('01_Supuestos'!H31*$I426)*'01_Supuestos'!$F$11*$K426)-(IF(('01_Supuestos'!H31*$I426)&gt;0,'01_Supuestos'!$F$15,0)))-($J426*'01_Supuestos'!H33)))*'01_Supuestos'!$F$16)</f>
        <v/>
      </c>
      <c r="Z426" s="109">
        <f>((('01_Supuestos'!I31*$I426)*'01_Supuestos'!$F$11*($H426-'01_Supuestos'!$F$9))-((('01_Supuestos'!I31*$I426)*'01_Supuestos'!$F$11*($H426-'01_Supuestos'!$F$9))*'01_Supuestos'!$F$12)-(('01_Supuestos'!I31*$I426)*'01_Supuestos'!$F$11*$K426)-(IF(('01_Supuestos'!I31*$I426)&gt;0,'01_Supuestos'!$F$15,0)))-((('01_Supuestos'!I31*$I426)*'01_Supuestos'!$F$11*($H426-'01_Supuestos'!$F$9))*'01_Supuestos'!$F$18)-($J426*'01_Supuestos'!I32)-(IF('01_Supuestos'!I30=MAX('01_Supuestos'!$C$30:$M$30),'01_Supuestos'!$F$19,0))-(MAX(0,(((('01_Supuestos'!I31*$I426)*'01_Supuestos'!$F$11*($H426-'01_Supuestos'!$F$9))-((('01_Supuestos'!I31*$I426)*'01_Supuestos'!$F$11*($H426-'01_Supuestos'!$F$9))*'01_Supuestos'!$F$12)-(('01_Supuestos'!I31*$I426)*'01_Supuestos'!$F$11*$K426)-(IF(('01_Supuestos'!I31*$I426)&gt;0,'01_Supuestos'!$F$15,0)))-($J426*'01_Supuestos'!I33)))*'01_Supuestos'!$F$16)</f>
        <v/>
      </c>
      <c r="AA426" s="109">
        <f>((('01_Supuestos'!J31*$I426)*'01_Supuestos'!$F$11*($H426-'01_Supuestos'!$F$9))-((('01_Supuestos'!J31*$I426)*'01_Supuestos'!$F$11*($H426-'01_Supuestos'!$F$9))*'01_Supuestos'!$F$12)-(('01_Supuestos'!J31*$I426)*'01_Supuestos'!$F$11*$K426)-(IF(('01_Supuestos'!J31*$I426)&gt;0,'01_Supuestos'!$F$15,0)))-((('01_Supuestos'!J31*$I426)*'01_Supuestos'!$F$11*($H426-'01_Supuestos'!$F$9))*'01_Supuestos'!$F$18)-($J426*'01_Supuestos'!J32)-(IF('01_Supuestos'!J30=MAX('01_Supuestos'!$C$30:$M$30),'01_Supuestos'!$F$19,0))-(MAX(0,(((('01_Supuestos'!J31*$I426)*'01_Supuestos'!$F$11*($H426-'01_Supuestos'!$F$9))-((('01_Supuestos'!J31*$I426)*'01_Supuestos'!$F$11*($H426-'01_Supuestos'!$F$9))*'01_Supuestos'!$F$12)-(('01_Supuestos'!J31*$I426)*'01_Supuestos'!$F$11*$K426)-(IF(('01_Supuestos'!J31*$I426)&gt;0,'01_Supuestos'!$F$15,0)))-($J426*'01_Supuestos'!J33)))*'01_Supuestos'!$F$16)</f>
        <v/>
      </c>
      <c r="AB426" s="109">
        <f>((('01_Supuestos'!K31*$I426)*'01_Supuestos'!$F$11*($H426-'01_Supuestos'!$F$9))-((('01_Supuestos'!K31*$I426)*'01_Supuestos'!$F$11*($H426-'01_Supuestos'!$F$9))*'01_Supuestos'!$F$12)-(('01_Supuestos'!K31*$I426)*'01_Supuestos'!$F$11*$K426)-(IF(('01_Supuestos'!K31*$I426)&gt;0,'01_Supuestos'!$F$15,0)))-((('01_Supuestos'!K31*$I426)*'01_Supuestos'!$F$11*($H426-'01_Supuestos'!$F$9))*'01_Supuestos'!$F$18)-($J426*'01_Supuestos'!K32)-(IF('01_Supuestos'!K30=MAX('01_Supuestos'!$C$30:$M$30),'01_Supuestos'!$F$19,0))-(MAX(0,(((('01_Supuestos'!K31*$I426)*'01_Supuestos'!$F$11*($H426-'01_Supuestos'!$F$9))-((('01_Supuestos'!K31*$I426)*'01_Supuestos'!$F$11*($H426-'01_Supuestos'!$F$9))*'01_Supuestos'!$F$12)-(('01_Supuestos'!K31*$I426)*'01_Supuestos'!$F$11*$K426)-(IF(('01_Supuestos'!K31*$I426)&gt;0,'01_Supuestos'!$F$15,0)))-($J426*'01_Supuestos'!K33)))*'01_Supuestos'!$F$16)</f>
        <v/>
      </c>
      <c r="AC426" s="109">
        <f>((('01_Supuestos'!L31*$I426)*'01_Supuestos'!$F$11*($H426-'01_Supuestos'!$F$9))-((('01_Supuestos'!L31*$I426)*'01_Supuestos'!$F$11*($H426-'01_Supuestos'!$F$9))*'01_Supuestos'!$F$12)-(('01_Supuestos'!L31*$I426)*'01_Supuestos'!$F$11*$K426)-(IF(('01_Supuestos'!L31*$I426)&gt;0,'01_Supuestos'!$F$15,0)))-((('01_Supuestos'!L31*$I426)*'01_Supuestos'!$F$11*($H426-'01_Supuestos'!$F$9))*'01_Supuestos'!$F$18)-($J426*'01_Supuestos'!L32)-(IF('01_Supuestos'!L30=MAX('01_Supuestos'!$C$30:$M$30),'01_Supuestos'!$F$19,0))-(MAX(0,(((('01_Supuestos'!L31*$I426)*'01_Supuestos'!$F$11*($H426-'01_Supuestos'!$F$9))-((('01_Supuestos'!L31*$I426)*'01_Supuestos'!$F$11*($H426-'01_Supuestos'!$F$9))*'01_Supuestos'!$F$12)-(('01_Supuestos'!L31*$I426)*'01_Supuestos'!$F$11*$K426)-(IF(('01_Supuestos'!L31*$I426)&gt;0,'01_Supuestos'!$F$15,0)))-($J426*'01_Supuestos'!L33)))*'01_Supuestos'!$F$16)</f>
        <v/>
      </c>
      <c r="AD426" s="109">
        <f>((('01_Supuestos'!M31*$I426)*'01_Supuestos'!$F$11*($H426-'01_Supuestos'!$F$9))-((('01_Supuestos'!M31*$I426)*'01_Supuestos'!$F$11*($H426-'01_Supuestos'!$F$9))*'01_Supuestos'!$F$12)-(('01_Supuestos'!M31*$I426)*'01_Supuestos'!$F$11*$K426)-(IF(('01_Supuestos'!M31*$I426)&gt;0,'01_Supuestos'!$F$15,0)))-((('01_Supuestos'!M31*$I426)*'01_Supuestos'!$F$11*($H426-'01_Supuestos'!$F$9))*'01_Supuestos'!$F$18)-($J426*'01_Supuestos'!M32)-(IF('01_Supuestos'!M30=MAX('01_Supuestos'!$C$30:$M$30),'01_Supuestos'!$F$19,0))-(MAX(0,(((('01_Supuestos'!M31*$I426)*'01_Supuestos'!$F$11*($H426-'01_Supuestos'!$F$9))-((('01_Supuestos'!M31*$I426)*'01_Supuestos'!$F$11*($H426-'01_Supuestos'!$F$9))*'01_Supuestos'!$F$12)-(('01_Supuestos'!M31*$I426)*'01_Supuestos'!$F$11*$K426)-(IF(('01_Supuestos'!M31*$I426)&gt;0,'01_Supuestos'!$F$15,0)))-($J426*'01_Supuestos'!M33)))*'01_Supuestos'!$F$16)</f>
        <v/>
      </c>
      <c r="AE426" s="109">
        <f>0</f>
        <v/>
      </c>
      <c r="AF426" s="109">
        <f>IF(S426&gt;R426,"Appraisal+Decision",IF(S426&lt;R426,"Develop Now","Indiferente"))</f>
        <v/>
      </c>
    </row>
    <row r="427">
      <c r="A427" t="n">
        <v>397</v>
      </c>
      <c r="B427" s="53">
        <f>RAND()</f>
        <v/>
      </c>
      <c r="C427" s="53">
        <f>RAND()</f>
        <v/>
      </c>
      <c r="D427" s="53">
        <f>RAND()</f>
        <v/>
      </c>
      <c r="E427" s="53">
        <f>RAND()</f>
        <v/>
      </c>
      <c r="F427" s="53">
        <f>RAND()</f>
        <v/>
      </c>
      <c r="G427" s="53">
        <f>RAND()</f>
        <v/>
      </c>
      <c r="H427" s="109">
        <f>IF(B427&lt;($B$11-$B$10)/($B$12-$B$10), $B$10+SQRT(B427*($B$11-$B$10)*($B$12-$B$10)), $B$12-SQRT((1-B427)*($B$12-$B$11)*($B$12-$B$10)))</f>
        <v/>
      </c>
      <c r="I427" s="53">
        <f>MAX(0.1,NORMINV(C427,$B$13,$B$14))</f>
        <v/>
      </c>
      <c r="J427" s="109">
        <f>'01_Supuestos'!$F$13*MAX(0.65,NORMINV(D427,1,$B$15))</f>
        <v/>
      </c>
      <c r="K427" s="109">
        <f>'01_Supuestos'!$F$14*MAX(0.6,NORMINV(E427,1,$B$16))</f>
        <v/>
      </c>
      <c r="L427" s="109">
        <f>--(F427&lt;=$B$5)</f>
        <v/>
      </c>
      <c r="M427" s="109">
        <f>IF(L427=1, IF(G427&lt;=$B$6, "+", "-"), IF(G427&lt;=(1-$B$7), "+", "-"))</f>
        <v/>
      </c>
      <c r="N427" s="110">
        <f>IF(M427="+",'05_Bayes_Arbol'!$B$16,'05_Bayes_Arbol'!$B$17)</f>
        <v/>
      </c>
      <c r="O427" s="109">
        <f>SUMPRODUCT(T427:AD427,'01_Supuestos'!$C$34:$M$34)</f>
        <v/>
      </c>
      <c r="P427" s="109">
        <f>N427*O427 + (1-N427)*$B$9</f>
        <v/>
      </c>
      <c r="Q427" s="109">
        <f>--(P427&gt;0)</f>
        <v/>
      </c>
      <c r="R427" s="109">
        <f>IF(L427=1,O427,$B$9)</f>
        <v/>
      </c>
      <c r="S427" s="109">
        <f>-$B$8 + IF(Q427=1, IF(L427=1,O427,$B$9), 0)</f>
        <v/>
      </c>
      <c r="T427" s="109">
        <f>((('01_Supuestos'!C31*$I427)*'01_Supuestos'!$F$11*($H427-'01_Supuestos'!$F$9))-((('01_Supuestos'!C31*$I427)*'01_Supuestos'!$F$11*($H427-'01_Supuestos'!$F$9))*'01_Supuestos'!$F$12)-(('01_Supuestos'!C31*$I427)*'01_Supuestos'!$F$11*$K427)-(IF(('01_Supuestos'!C31*$I427)&gt;0,'01_Supuestos'!$F$15,0)))-((('01_Supuestos'!C31*$I427)*'01_Supuestos'!$F$11*($H427-'01_Supuestos'!$F$9))*'01_Supuestos'!$F$18)-($J427*'01_Supuestos'!C32)-(IF('01_Supuestos'!C30=MAX('01_Supuestos'!$C$30:$M$30),'01_Supuestos'!$F$19,0))-(MAX(0,(((('01_Supuestos'!C31*$I427)*'01_Supuestos'!$F$11*($H427-'01_Supuestos'!$F$9))-((('01_Supuestos'!C31*$I427)*'01_Supuestos'!$F$11*($H427-'01_Supuestos'!$F$9))*'01_Supuestos'!$F$12)-(('01_Supuestos'!C31*$I427)*'01_Supuestos'!$F$11*$K427)-(IF(('01_Supuestos'!C31*$I427)&gt;0,'01_Supuestos'!$F$15,0)))-($J427*'01_Supuestos'!C33)))*'01_Supuestos'!$F$16)</f>
        <v/>
      </c>
      <c r="U427" s="109">
        <f>((('01_Supuestos'!D31*$I427)*'01_Supuestos'!$F$11*($H427-'01_Supuestos'!$F$9))-((('01_Supuestos'!D31*$I427)*'01_Supuestos'!$F$11*($H427-'01_Supuestos'!$F$9))*'01_Supuestos'!$F$12)-(('01_Supuestos'!D31*$I427)*'01_Supuestos'!$F$11*$K427)-(IF(('01_Supuestos'!D31*$I427)&gt;0,'01_Supuestos'!$F$15,0)))-((('01_Supuestos'!D31*$I427)*'01_Supuestos'!$F$11*($H427-'01_Supuestos'!$F$9))*'01_Supuestos'!$F$18)-($J427*'01_Supuestos'!D32)-(IF('01_Supuestos'!D30=MAX('01_Supuestos'!$C$30:$M$30),'01_Supuestos'!$F$19,0))-(MAX(0,(((('01_Supuestos'!D31*$I427)*'01_Supuestos'!$F$11*($H427-'01_Supuestos'!$F$9))-((('01_Supuestos'!D31*$I427)*'01_Supuestos'!$F$11*($H427-'01_Supuestos'!$F$9))*'01_Supuestos'!$F$12)-(('01_Supuestos'!D31*$I427)*'01_Supuestos'!$F$11*$K427)-(IF(('01_Supuestos'!D31*$I427)&gt;0,'01_Supuestos'!$F$15,0)))-($J427*'01_Supuestos'!D33)))*'01_Supuestos'!$F$16)</f>
        <v/>
      </c>
      <c r="V427" s="109">
        <f>((('01_Supuestos'!E31*$I427)*'01_Supuestos'!$F$11*($H427-'01_Supuestos'!$F$9))-((('01_Supuestos'!E31*$I427)*'01_Supuestos'!$F$11*($H427-'01_Supuestos'!$F$9))*'01_Supuestos'!$F$12)-(('01_Supuestos'!E31*$I427)*'01_Supuestos'!$F$11*$K427)-(IF(('01_Supuestos'!E31*$I427)&gt;0,'01_Supuestos'!$F$15,0)))-((('01_Supuestos'!E31*$I427)*'01_Supuestos'!$F$11*($H427-'01_Supuestos'!$F$9))*'01_Supuestos'!$F$18)-($J427*'01_Supuestos'!E32)-(IF('01_Supuestos'!E30=MAX('01_Supuestos'!$C$30:$M$30),'01_Supuestos'!$F$19,0))-(MAX(0,(((('01_Supuestos'!E31*$I427)*'01_Supuestos'!$F$11*($H427-'01_Supuestos'!$F$9))-((('01_Supuestos'!E31*$I427)*'01_Supuestos'!$F$11*($H427-'01_Supuestos'!$F$9))*'01_Supuestos'!$F$12)-(('01_Supuestos'!E31*$I427)*'01_Supuestos'!$F$11*$K427)-(IF(('01_Supuestos'!E31*$I427)&gt;0,'01_Supuestos'!$F$15,0)))-($J427*'01_Supuestos'!E33)))*'01_Supuestos'!$F$16)</f>
        <v/>
      </c>
      <c r="W427" s="109">
        <f>((('01_Supuestos'!F31*$I427)*'01_Supuestos'!$F$11*($H427-'01_Supuestos'!$F$9))-((('01_Supuestos'!F31*$I427)*'01_Supuestos'!$F$11*($H427-'01_Supuestos'!$F$9))*'01_Supuestos'!$F$12)-(('01_Supuestos'!F31*$I427)*'01_Supuestos'!$F$11*$K427)-(IF(('01_Supuestos'!F31*$I427)&gt;0,'01_Supuestos'!$F$15,0)))-((('01_Supuestos'!F31*$I427)*'01_Supuestos'!$F$11*($H427-'01_Supuestos'!$F$9))*'01_Supuestos'!$F$18)-($J427*'01_Supuestos'!F32)-(IF('01_Supuestos'!F30=MAX('01_Supuestos'!$C$30:$M$30),'01_Supuestos'!$F$19,0))-(MAX(0,(((('01_Supuestos'!F31*$I427)*'01_Supuestos'!$F$11*($H427-'01_Supuestos'!$F$9))-((('01_Supuestos'!F31*$I427)*'01_Supuestos'!$F$11*($H427-'01_Supuestos'!$F$9))*'01_Supuestos'!$F$12)-(('01_Supuestos'!F31*$I427)*'01_Supuestos'!$F$11*$K427)-(IF(('01_Supuestos'!F31*$I427)&gt;0,'01_Supuestos'!$F$15,0)))-($J427*'01_Supuestos'!F33)))*'01_Supuestos'!$F$16)</f>
        <v/>
      </c>
      <c r="X427" s="109">
        <f>((('01_Supuestos'!G31*$I427)*'01_Supuestos'!$F$11*($H427-'01_Supuestos'!$F$9))-((('01_Supuestos'!G31*$I427)*'01_Supuestos'!$F$11*($H427-'01_Supuestos'!$F$9))*'01_Supuestos'!$F$12)-(('01_Supuestos'!G31*$I427)*'01_Supuestos'!$F$11*$K427)-(IF(('01_Supuestos'!G31*$I427)&gt;0,'01_Supuestos'!$F$15,0)))-((('01_Supuestos'!G31*$I427)*'01_Supuestos'!$F$11*($H427-'01_Supuestos'!$F$9))*'01_Supuestos'!$F$18)-($J427*'01_Supuestos'!G32)-(IF('01_Supuestos'!G30=MAX('01_Supuestos'!$C$30:$M$30),'01_Supuestos'!$F$19,0))-(MAX(0,(((('01_Supuestos'!G31*$I427)*'01_Supuestos'!$F$11*($H427-'01_Supuestos'!$F$9))-((('01_Supuestos'!G31*$I427)*'01_Supuestos'!$F$11*($H427-'01_Supuestos'!$F$9))*'01_Supuestos'!$F$12)-(('01_Supuestos'!G31*$I427)*'01_Supuestos'!$F$11*$K427)-(IF(('01_Supuestos'!G31*$I427)&gt;0,'01_Supuestos'!$F$15,0)))-($J427*'01_Supuestos'!G33)))*'01_Supuestos'!$F$16)</f>
        <v/>
      </c>
      <c r="Y427" s="109">
        <f>((('01_Supuestos'!H31*$I427)*'01_Supuestos'!$F$11*($H427-'01_Supuestos'!$F$9))-((('01_Supuestos'!H31*$I427)*'01_Supuestos'!$F$11*($H427-'01_Supuestos'!$F$9))*'01_Supuestos'!$F$12)-(('01_Supuestos'!H31*$I427)*'01_Supuestos'!$F$11*$K427)-(IF(('01_Supuestos'!H31*$I427)&gt;0,'01_Supuestos'!$F$15,0)))-((('01_Supuestos'!H31*$I427)*'01_Supuestos'!$F$11*($H427-'01_Supuestos'!$F$9))*'01_Supuestos'!$F$18)-($J427*'01_Supuestos'!H32)-(IF('01_Supuestos'!H30=MAX('01_Supuestos'!$C$30:$M$30),'01_Supuestos'!$F$19,0))-(MAX(0,(((('01_Supuestos'!H31*$I427)*'01_Supuestos'!$F$11*($H427-'01_Supuestos'!$F$9))-((('01_Supuestos'!H31*$I427)*'01_Supuestos'!$F$11*($H427-'01_Supuestos'!$F$9))*'01_Supuestos'!$F$12)-(('01_Supuestos'!H31*$I427)*'01_Supuestos'!$F$11*$K427)-(IF(('01_Supuestos'!H31*$I427)&gt;0,'01_Supuestos'!$F$15,0)))-($J427*'01_Supuestos'!H33)))*'01_Supuestos'!$F$16)</f>
        <v/>
      </c>
      <c r="Z427" s="109">
        <f>((('01_Supuestos'!I31*$I427)*'01_Supuestos'!$F$11*($H427-'01_Supuestos'!$F$9))-((('01_Supuestos'!I31*$I427)*'01_Supuestos'!$F$11*($H427-'01_Supuestos'!$F$9))*'01_Supuestos'!$F$12)-(('01_Supuestos'!I31*$I427)*'01_Supuestos'!$F$11*$K427)-(IF(('01_Supuestos'!I31*$I427)&gt;0,'01_Supuestos'!$F$15,0)))-((('01_Supuestos'!I31*$I427)*'01_Supuestos'!$F$11*($H427-'01_Supuestos'!$F$9))*'01_Supuestos'!$F$18)-($J427*'01_Supuestos'!I32)-(IF('01_Supuestos'!I30=MAX('01_Supuestos'!$C$30:$M$30),'01_Supuestos'!$F$19,0))-(MAX(0,(((('01_Supuestos'!I31*$I427)*'01_Supuestos'!$F$11*($H427-'01_Supuestos'!$F$9))-((('01_Supuestos'!I31*$I427)*'01_Supuestos'!$F$11*($H427-'01_Supuestos'!$F$9))*'01_Supuestos'!$F$12)-(('01_Supuestos'!I31*$I427)*'01_Supuestos'!$F$11*$K427)-(IF(('01_Supuestos'!I31*$I427)&gt;0,'01_Supuestos'!$F$15,0)))-($J427*'01_Supuestos'!I33)))*'01_Supuestos'!$F$16)</f>
        <v/>
      </c>
      <c r="AA427" s="109">
        <f>((('01_Supuestos'!J31*$I427)*'01_Supuestos'!$F$11*($H427-'01_Supuestos'!$F$9))-((('01_Supuestos'!J31*$I427)*'01_Supuestos'!$F$11*($H427-'01_Supuestos'!$F$9))*'01_Supuestos'!$F$12)-(('01_Supuestos'!J31*$I427)*'01_Supuestos'!$F$11*$K427)-(IF(('01_Supuestos'!J31*$I427)&gt;0,'01_Supuestos'!$F$15,0)))-((('01_Supuestos'!J31*$I427)*'01_Supuestos'!$F$11*($H427-'01_Supuestos'!$F$9))*'01_Supuestos'!$F$18)-($J427*'01_Supuestos'!J32)-(IF('01_Supuestos'!J30=MAX('01_Supuestos'!$C$30:$M$30),'01_Supuestos'!$F$19,0))-(MAX(0,(((('01_Supuestos'!J31*$I427)*'01_Supuestos'!$F$11*($H427-'01_Supuestos'!$F$9))-((('01_Supuestos'!J31*$I427)*'01_Supuestos'!$F$11*($H427-'01_Supuestos'!$F$9))*'01_Supuestos'!$F$12)-(('01_Supuestos'!J31*$I427)*'01_Supuestos'!$F$11*$K427)-(IF(('01_Supuestos'!J31*$I427)&gt;0,'01_Supuestos'!$F$15,0)))-($J427*'01_Supuestos'!J33)))*'01_Supuestos'!$F$16)</f>
        <v/>
      </c>
      <c r="AB427" s="109">
        <f>((('01_Supuestos'!K31*$I427)*'01_Supuestos'!$F$11*($H427-'01_Supuestos'!$F$9))-((('01_Supuestos'!K31*$I427)*'01_Supuestos'!$F$11*($H427-'01_Supuestos'!$F$9))*'01_Supuestos'!$F$12)-(('01_Supuestos'!K31*$I427)*'01_Supuestos'!$F$11*$K427)-(IF(('01_Supuestos'!K31*$I427)&gt;0,'01_Supuestos'!$F$15,0)))-((('01_Supuestos'!K31*$I427)*'01_Supuestos'!$F$11*($H427-'01_Supuestos'!$F$9))*'01_Supuestos'!$F$18)-($J427*'01_Supuestos'!K32)-(IF('01_Supuestos'!K30=MAX('01_Supuestos'!$C$30:$M$30),'01_Supuestos'!$F$19,0))-(MAX(0,(((('01_Supuestos'!K31*$I427)*'01_Supuestos'!$F$11*($H427-'01_Supuestos'!$F$9))-((('01_Supuestos'!K31*$I427)*'01_Supuestos'!$F$11*($H427-'01_Supuestos'!$F$9))*'01_Supuestos'!$F$12)-(('01_Supuestos'!K31*$I427)*'01_Supuestos'!$F$11*$K427)-(IF(('01_Supuestos'!K31*$I427)&gt;0,'01_Supuestos'!$F$15,0)))-($J427*'01_Supuestos'!K33)))*'01_Supuestos'!$F$16)</f>
        <v/>
      </c>
      <c r="AC427" s="109">
        <f>((('01_Supuestos'!L31*$I427)*'01_Supuestos'!$F$11*($H427-'01_Supuestos'!$F$9))-((('01_Supuestos'!L31*$I427)*'01_Supuestos'!$F$11*($H427-'01_Supuestos'!$F$9))*'01_Supuestos'!$F$12)-(('01_Supuestos'!L31*$I427)*'01_Supuestos'!$F$11*$K427)-(IF(('01_Supuestos'!L31*$I427)&gt;0,'01_Supuestos'!$F$15,0)))-((('01_Supuestos'!L31*$I427)*'01_Supuestos'!$F$11*($H427-'01_Supuestos'!$F$9))*'01_Supuestos'!$F$18)-($J427*'01_Supuestos'!L32)-(IF('01_Supuestos'!L30=MAX('01_Supuestos'!$C$30:$M$30),'01_Supuestos'!$F$19,0))-(MAX(0,(((('01_Supuestos'!L31*$I427)*'01_Supuestos'!$F$11*($H427-'01_Supuestos'!$F$9))-((('01_Supuestos'!L31*$I427)*'01_Supuestos'!$F$11*($H427-'01_Supuestos'!$F$9))*'01_Supuestos'!$F$12)-(('01_Supuestos'!L31*$I427)*'01_Supuestos'!$F$11*$K427)-(IF(('01_Supuestos'!L31*$I427)&gt;0,'01_Supuestos'!$F$15,0)))-($J427*'01_Supuestos'!L33)))*'01_Supuestos'!$F$16)</f>
        <v/>
      </c>
      <c r="AD427" s="109">
        <f>((('01_Supuestos'!M31*$I427)*'01_Supuestos'!$F$11*($H427-'01_Supuestos'!$F$9))-((('01_Supuestos'!M31*$I427)*'01_Supuestos'!$F$11*($H427-'01_Supuestos'!$F$9))*'01_Supuestos'!$F$12)-(('01_Supuestos'!M31*$I427)*'01_Supuestos'!$F$11*$K427)-(IF(('01_Supuestos'!M31*$I427)&gt;0,'01_Supuestos'!$F$15,0)))-((('01_Supuestos'!M31*$I427)*'01_Supuestos'!$F$11*($H427-'01_Supuestos'!$F$9))*'01_Supuestos'!$F$18)-($J427*'01_Supuestos'!M32)-(IF('01_Supuestos'!M30=MAX('01_Supuestos'!$C$30:$M$30),'01_Supuestos'!$F$19,0))-(MAX(0,(((('01_Supuestos'!M31*$I427)*'01_Supuestos'!$F$11*($H427-'01_Supuestos'!$F$9))-((('01_Supuestos'!M31*$I427)*'01_Supuestos'!$F$11*($H427-'01_Supuestos'!$F$9))*'01_Supuestos'!$F$12)-(('01_Supuestos'!M31*$I427)*'01_Supuestos'!$F$11*$K427)-(IF(('01_Supuestos'!M31*$I427)&gt;0,'01_Supuestos'!$F$15,0)))-($J427*'01_Supuestos'!M33)))*'01_Supuestos'!$F$16)</f>
        <v/>
      </c>
      <c r="AE427" s="109">
        <f>0</f>
        <v/>
      </c>
      <c r="AF427" s="109">
        <f>IF(S427&gt;R427,"Appraisal+Decision",IF(S427&lt;R427,"Develop Now","Indiferente"))</f>
        <v/>
      </c>
    </row>
    <row r="428">
      <c r="A428" t="n">
        <v>398</v>
      </c>
      <c r="B428" s="53">
        <f>RAND()</f>
        <v/>
      </c>
      <c r="C428" s="53">
        <f>RAND()</f>
        <v/>
      </c>
      <c r="D428" s="53">
        <f>RAND()</f>
        <v/>
      </c>
      <c r="E428" s="53">
        <f>RAND()</f>
        <v/>
      </c>
      <c r="F428" s="53">
        <f>RAND()</f>
        <v/>
      </c>
      <c r="G428" s="53">
        <f>RAND()</f>
        <v/>
      </c>
      <c r="H428" s="109">
        <f>IF(B428&lt;($B$11-$B$10)/($B$12-$B$10), $B$10+SQRT(B428*($B$11-$B$10)*($B$12-$B$10)), $B$12-SQRT((1-B428)*($B$12-$B$11)*($B$12-$B$10)))</f>
        <v/>
      </c>
      <c r="I428" s="53">
        <f>MAX(0.1,NORMINV(C428,$B$13,$B$14))</f>
        <v/>
      </c>
      <c r="J428" s="109">
        <f>'01_Supuestos'!$F$13*MAX(0.65,NORMINV(D428,1,$B$15))</f>
        <v/>
      </c>
      <c r="K428" s="109">
        <f>'01_Supuestos'!$F$14*MAX(0.6,NORMINV(E428,1,$B$16))</f>
        <v/>
      </c>
      <c r="L428" s="109">
        <f>--(F428&lt;=$B$5)</f>
        <v/>
      </c>
      <c r="M428" s="109">
        <f>IF(L428=1, IF(G428&lt;=$B$6, "+", "-"), IF(G428&lt;=(1-$B$7), "+", "-"))</f>
        <v/>
      </c>
      <c r="N428" s="110">
        <f>IF(M428="+",'05_Bayes_Arbol'!$B$16,'05_Bayes_Arbol'!$B$17)</f>
        <v/>
      </c>
      <c r="O428" s="109">
        <f>SUMPRODUCT(T428:AD428,'01_Supuestos'!$C$34:$M$34)</f>
        <v/>
      </c>
      <c r="P428" s="109">
        <f>N428*O428 + (1-N428)*$B$9</f>
        <v/>
      </c>
      <c r="Q428" s="109">
        <f>--(P428&gt;0)</f>
        <v/>
      </c>
      <c r="R428" s="109">
        <f>IF(L428=1,O428,$B$9)</f>
        <v/>
      </c>
      <c r="S428" s="109">
        <f>-$B$8 + IF(Q428=1, IF(L428=1,O428,$B$9), 0)</f>
        <v/>
      </c>
      <c r="T428" s="109">
        <f>((('01_Supuestos'!C31*$I428)*'01_Supuestos'!$F$11*($H428-'01_Supuestos'!$F$9))-((('01_Supuestos'!C31*$I428)*'01_Supuestos'!$F$11*($H428-'01_Supuestos'!$F$9))*'01_Supuestos'!$F$12)-(('01_Supuestos'!C31*$I428)*'01_Supuestos'!$F$11*$K428)-(IF(('01_Supuestos'!C31*$I428)&gt;0,'01_Supuestos'!$F$15,0)))-((('01_Supuestos'!C31*$I428)*'01_Supuestos'!$F$11*($H428-'01_Supuestos'!$F$9))*'01_Supuestos'!$F$18)-($J428*'01_Supuestos'!C32)-(IF('01_Supuestos'!C30=MAX('01_Supuestos'!$C$30:$M$30),'01_Supuestos'!$F$19,0))-(MAX(0,(((('01_Supuestos'!C31*$I428)*'01_Supuestos'!$F$11*($H428-'01_Supuestos'!$F$9))-((('01_Supuestos'!C31*$I428)*'01_Supuestos'!$F$11*($H428-'01_Supuestos'!$F$9))*'01_Supuestos'!$F$12)-(('01_Supuestos'!C31*$I428)*'01_Supuestos'!$F$11*$K428)-(IF(('01_Supuestos'!C31*$I428)&gt;0,'01_Supuestos'!$F$15,0)))-($J428*'01_Supuestos'!C33)))*'01_Supuestos'!$F$16)</f>
        <v/>
      </c>
      <c r="U428" s="109">
        <f>((('01_Supuestos'!D31*$I428)*'01_Supuestos'!$F$11*($H428-'01_Supuestos'!$F$9))-((('01_Supuestos'!D31*$I428)*'01_Supuestos'!$F$11*($H428-'01_Supuestos'!$F$9))*'01_Supuestos'!$F$12)-(('01_Supuestos'!D31*$I428)*'01_Supuestos'!$F$11*$K428)-(IF(('01_Supuestos'!D31*$I428)&gt;0,'01_Supuestos'!$F$15,0)))-((('01_Supuestos'!D31*$I428)*'01_Supuestos'!$F$11*($H428-'01_Supuestos'!$F$9))*'01_Supuestos'!$F$18)-($J428*'01_Supuestos'!D32)-(IF('01_Supuestos'!D30=MAX('01_Supuestos'!$C$30:$M$30),'01_Supuestos'!$F$19,0))-(MAX(0,(((('01_Supuestos'!D31*$I428)*'01_Supuestos'!$F$11*($H428-'01_Supuestos'!$F$9))-((('01_Supuestos'!D31*$I428)*'01_Supuestos'!$F$11*($H428-'01_Supuestos'!$F$9))*'01_Supuestos'!$F$12)-(('01_Supuestos'!D31*$I428)*'01_Supuestos'!$F$11*$K428)-(IF(('01_Supuestos'!D31*$I428)&gt;0,'01_Supuestos'!$F$15,0)))-($J428*'01_Supuestos'!D33)))*'01_Supuestos'!$F$16)</f>
        <v/>
      </c>
      <c r="V428" s="109">
        <f>((('01_Supuestos'!E31*$I428)*'01_Supuestos'!$F$11*($H428-'01_Supuestos'!$F$9))-((('01_Supuestos'!E31*$I428)*'01_Supuestos'!$F$11*($H428-'01_Supuestos'!$F$9))*'01_Supuestos'!$F$12)-(('01_Supuestos'!E31*$I428)*'01_Supuestos'!$F$11*$K428)-(IF(('01_Supuestos'!E31*$I428)&gt;0,'01_Supuestos'!$F$15,0)))-((('01_Supuestos'!E31*$I428)*'01_Supuestos'!$F$11*($H428-'01_Supuestos'!$F$9))*'01_Supuestos'!$F$18)-($J428*'01_Supuestos'!E32)-(IF('01_Supuestos'!E30=MAX('01_Supuestos'!$C$30:$M$30),'01_Supuestos'!$F$19,0))-(MAX(0,(((('01_Supuestos'!E31*$I428)*'01_Supuestos'!$F$11*($H428-'01_Supuestos'!$F$9))-((('01_Supuestos'!E31*$I428)*'01_Supuestos'!$F$11*($H428-'01_Supuestos'!$F$9))*'01_Supuestos'!$F$12)-(('01_Supuestos'!E31*$I428)*'01_Supuestos'!$F$11*$K428)-(IF(('01_Supuestos'!E31*$I428)&gt;0,'01_Supuestos'!$F$15,0)))-($J428*'01_Supuestos'!E33)))*'01_Supuestos'!$F$16)</f>
        <v/>
      </c>
      <c r="W428" s="109">
        <f>((('01_Supuestos'!F31*$I428)*'01_Supuestos'!$F$11*($H428-'01_Supuestos'!$F$9))-((('01_Supuestos'!F31*$I428)*'01_Supuestos'!$F$11*($H428-'01_Supuestos'!$F$9))*'01_Supuestos'!$F$12)-(('01_Supuestos'!F31*$I428)*'01_Supuestos'!$F$11*$K428)-(IF(('01_Supuestos'!F31*$I428)&gt;0,'01_Supuestos'!$F$15,0)))-((('01_Supuestos'!F31*$I428)*'01_Supuestos'!$F$11*($H428-'01_Supuestos'!$F$9))*'01_Supuestos'!$F$18)-($J428*'01_Supuestos'!F32)-(IF('01_Supuestos'!F30=MAX('01_Supuestos'!$C$30:$M$30),'01_Supuestos'!$F$19,0))-(MAX(0,(((('01_Supuestos'!F31*$I428)*'01_Supuestos'!$F$11*($H428-'01_Supuestos'!$F$9))-((('01_Supuestos'!F31*$I428)*'01_Supuestos'!$F$11*($H428-'01_Supuestos'!$F$9))*'01_Supuestos'!$F$12)-(('01_Supuestos'!F31*$I428)*'01_Supuestos'!$F$11*$K428)-(IF(('01_Supuestos'!F31*$I428)&gt;0,'01_Supuestos'!$F$15,0)))-($J428*'01_Supuestos'!F33)))*'01_Supuestos'!$F$16)</f>
        <v/>
      </c>
      <c r="X428" s="109">
        <f>((('01_Supuestos'!G31*$I428)*'01_Supuestos'!$F$11*($H428-'01_Supuestos'!$F$9))-((('01_Supuestos'!G31*$I428)*'01_Supuestos'!$F$11*($H428-'01_Supuestos'!$F$9))*'01_Supuestos'!$F$12)-(('01_Supuestos'!G31*$I428)*'01_Supuestos'!$F$11*$K428)-(IF(('01_Supuestos'!G31*$I428)&gt;0,'01_Supuestos'!$F$15,0)))-((('01_Supuestos'!G31*$I428)*'01_Supuestos'!$F$11*($H428-'01_Supuestos'!$F$9))*'01_Supuestos'!$F$18)-($J428*'01_Supuestos'!G32)-(IF('01_Supuestos'!G30=MAX('01_Supuestos'!$C$30:$M$30),'01_Supuestos'!$F$19,0))-(MAX(0,(((('01_Supuestos'!G31*$I428)*'01_Supuestos'!$F$11*($H428-'01_Supuestos'!$F$9))-((('01_Supuestos'!G31*$I428)*'01_Supuestos'!$F$11*($H428-'01_Supuestos'!$F$9))*'01_Supuestos'!$F$12)-(('01_Supuestos'!G31*$I428)*'01_Supuestos'!$F$11*$K428)-(IF(('01_Supuestos'!G31*$I428)&gt;0,'01_Supuestos'!$F$15,0)))-($J428*'01_Supuestos'!G33)))*'01_Supuestos'!$F$16)</f>
        <v/>
      </c>
      <c r="Y428" s="109">
        <f>((('01_Supuestos'!H31*$I428)*'01_Supuestos'!$F$11*($H428-'01_Supuestos'!$F$9))-((('01_Supuestos'!H31*$I428)*'01_Supuestos'!$F$11*($H428-'01_Supuestos'!$F$9))*'01_Supuestos'!$F$12)-(('01_Supuestos'!H31*$I428)*'01_Supuestos'!$F$11*$K428)-(IF(('01_Supuestos'!H31*$I428)&gt;0,'01_Supuestos'!$F$15,0)))-((('01_Supuestos'!H31*$I428)*'01_Supuestos'!$F$11*($H428-'01_Supuestos'!$F$9))*'01_Supuestos'!$F$18)-($J428*'01_Supuestos'!H32)-(IF('01_Supuestos'!H30=MAX('01_Supuestos'!$C$30:$M$30),'01_Supuestos'!$F$19,0))-(MAX(0,(((('01_Supuestos'!H31*$I428)*'01_Supuestos'!$F$11*($H428-'01_Supuestos'!$F$9))-((('01_Supuestos'!H31*$I428)*'01_Supuestos'!$F$11*($H428-'01_Supuestos'!$F$9))*'01_Supuestos'!$F$12)-(('01_Supuestos'!H31*$I428)*'01_Supuestos'!$F$11*$K428)-(IF(('01_Supuestos'!H31*$I428)&gt;0,'01_Supuestos'!$F$15,0)))-($J428*'01_Supuestos'!H33)))*'01_Supuestos'!$F$16)</f>
        <v/>
      </c>
      <c r="Z428" s="109">
        <f>((('01_Supuestos'!I31*$I428)*'01_Supuestos'!$F$11*($H428-'01_Supuestos'!$F$9))-((('01_Supuestos'!I31*$I428)*'01_Supuestos'!$F$11*($H428-'01_Supuestos'!$F$9))*'01_Supuestos'!$F$12)-(('01_Supuestos'!I31*$I428)*'01_Supuestos'!$F$11*$K428)-(IF(('01_Supuestos'!I31*$I428)&gt;0,'01_Supuestos'!$F$15,0)))-((('01_Supuestos'!I31*$I428)*'01_Supuestos'!$F$11*($H428-'01_Supuestos'!$F$9))*'01_Supuestos'!$F$18)-($J428*'01_Supuestos'!I32)-(IF('01_Supuestos'!I30=MAX('01_Supuestos'!$C$30:$M$30),'01_Supuestos'!$F$19,0))-(MAX(0,(((('01_Supuestos'!I31*$I428)*'01_Supuestos'!$F$11*($H428-'01_Supuestos'!$F$9))-((('01_Supuestos'!I31*$I428)*'01_Supuestos'!$F$11*($H428-'01_Supuestos'!$F$9))*'01_Supuestos'!$F$12)-(('01_Supuestos'!I31*$I428)*'01_Supuestos'!$F$11*$K428)-(IF(('01_Supuestos'!I31*$I428)&gt;0,'01_Supuestos'!$F$15,0)))-($J428*'01_Supuestos'!I33)))*'01_Supuestos'!$F$16)</f>
        <v/>
      </c>
      <c r="AA428" s="109">
        <f>((('01_Supuestos'!J31*$I428)*'01_Supuestos'!$F$11*($H428-'01_Supuestos'!$F$9))-((('01_Supuestos'!J31*$I428)*'01_Supuestos'!$F$11*($H428-'01_Supuestos'!$F$9))*'01_Supuestos'!$F$12)-(('01_Supuestos'!J31*$I428)*'01_Supuestos'!$F$11*$K428)-(IF(('01_Supuestos'!J31*$I428)&gt;0,'01_Supuestos'!$F$15,0)))-((('01_Supuestos'!J31*$I428)*'01_Supuestos'!$F$11*($H428-'01_Supuestos'!$F$9))*'01_Supuestos'!$F$18)-($J428*'01_Supuestos'!J32)-(IF('01_Supuestos'!J30=MAX('01_Supuestos'!$C$30:$M$30),'01_Supuestos'!$F$19,0))-(MAX(0,(((('01_Supuestos'!J31*$I428)*'01_Supuestos'!$F$11*($H428-'01_Supuestos'!$F$9))-((('01_Supuestos'!J31*$I428)*'01_Supuestos'!$F$11*($H428-'01_Supuestos'!$F$9))*'01_Supuestos'!$F$12)-(('01_Supuestos'!J31*$I428)*'01_Supuestos'!$F$11*$K428)-(IF(('01_Supuestos'!J31*$I428)&gt;0,'01_Supuestos'!$F$15,0)))-($J428*'01_Supuestos'!J33)))*'01_Supuestos'!$F$16)</f>
        <v/>
      </c>
      <c r="AB428" s="109">
        <f>((('01_Supuestos'!K31*$I428)*'01_Supuestos'!$F$11*($H428-'01_Supuestos'!$F$9))-((('01_Supuestos'!K31*$I428)*'01_Supuestos'!$F$11*($H428-'01_Supuestos'!$F$9))*'01_Supuestos'!$F$12)-(('01_Supuestos'!K31*$I428)*'01_Supuestos'!$F$11*$K428)-(IF(('01_Supuestos'!K31*$I428)&gt;0,'01_Supuestos'!$F$15,0)))-((('01_Supuestos'!K31*$I428)*'01_Supuestos'!$F$11*($H428-'01_Supuestos'!$F$9))*'01_Supuestos'!$F$18)-($J428*'01_Supuestos'!K32)-(IF('01_Supuestos'!K30=MAX('01_Supuestos'!$C$30:$M$30),'01_Supuestos'!$F$19,0))-(MAX(0,(((('01_Supuestos'!K31*$I428)*'01_Supuestos'!$F$11*($H428-'01_Supuestos'!$F$9))-((('01_Supuestos'!K31*$I428)*'01_Supuestos'!$F$11*($H428-'01_Supuestos'!$F$9))*'01_Supuestos'!$F$12)-(('01_Supuestos'!K31*$I428)*'01_Supuestos'!$F$11*$K428)-(IF(('01_Supuestos'!K31*$I428)&gt;0,'01_Supuestos'!$F$15,0)))-($J428*'01_Supuestos'!K33)))*'01_Supuestos'!$F$16)</f>
        <v/>
      </c>
      <c r="AC428" s="109">
        <f>((('01_Supuestos'!L31*$I428)*'01_Supuestos'!$F$11*($H428-'01_Supuestos'!$F$9))-((('01_Supuestos'!L31*$I428)*'01_Supuestos'!$F$11*($H428-'01_Supuestos'!$F$9))*'01_Supuestos'!$F$12)-(('01_Supuestos'!L31*$I428)*'01_Supuestos'!$F$11*$K428)-(IF(('01_Supuestos'!L31*$I428)&gt;0,'01_Supuestos'!$F$15,0)))-((('01_Supuestos'!L31*$I428)*'01_Supuestos'!$F$11*($H428-'01_Supuestos'!$F$9))*'01_Supuestos'!$F$18)-($J428*'01_Supuestos'!L32)-(IF('01_Supuestos'!L30=MAX('01_Supuestos'!$C$30:$M$30),'01_Supuestos'!$F$19,0))-(MAX(0,(((('01_Supuestos'!L31*$I428)*'01_Supuestos'!$F$11*($H428-'01_Supuestos'!$F$9))-((('01_Supuestos'!L31*$I428)*'01_Supuestos'!$F$11*($H428-'01_Supuestos'!$F$9))*'01_Supuestos'!$F$12)-(('01_Supuestos'!L31*$I428)*'01_Supuestos'!$F$11*$K428)-(IF(('01_Supuestos'!L31*$I428)&gt;0,'01_Supuestos'!$F$15,0)))-($J428*'01_Supuestos'!L33)))*'01_Supuestos'!$F$16)</f>
        <v/>
      </c>
      <c r="AD428" s="109">
        <f>((('01_Supuestos'!M31*$I428)*'01_Supuestos'!$F$11*($H428-'01_Supuestos'!$F$9))-((('01_Supuestos'!M31*$I428)*'01_Supuestos'!$F$11*($H428-'01_Supuestos'!$F$9))*'01_Supuestos'!$F$12)-(('01_Supuestos'!M31*$I428)*'01_Supuestos'!$F$11*$K428)-(IF(('01_Supuestos'!M31*$I428)&gt;0,'01_Supuestos'!$F$15,0)))-((('01_Supuestos'!M31*$I428)*'01_Supuestos'!$F$11*($H428-'01_Supuestos'!$F$9))*'01_Supuestos'!$F$18)-($J428*'01_Supuestos'!M32)-(IF('01_Supuestos'!M30=MAX('01_Supuestos'!$C$30:$M$30),'01_Supuestos'!$F$19,0))-(MAX(0,(((('01_Supuestos'!M31*$I428)*'01_Supuestos'!$F$11*($H428-'01_Supuestos'!$F$9))-((('01_Supuestos'!M31*$I428)*'01_Supuestos'!$F$11*($H428-'01_Supuestos'!$F$9))*'01_Supuestos'!$F$12)-(('01_Supuestos'!M31*$I428)*'01_Supuestos'!$F$11*$K428)-(IF(('01_Supuestos'!M31*$I428)&gt;0,'01_Supuestos'!$F$15,0)))-($J428*'01_Supuestos'!M33)))*'01_Supuestos'!$F$16)</f>
        <v/>
      </c>
      <c r="AE428" s="109">
        <f>0</f>
        <v/>
      </c>
      <c r="AF428" s="109">
        <f>IF(S428&gt;R428,"Appraisal+Decision",IF(S428&lt;R428,"Develop Now","Indiferente"))</f>
        <v/>
      </c>
    </row>
    <row r="429">
      <c r="A429" t="n">
        <v>399</v>
      </c>
      <c r="B429" s="53">
        <f>RAND()</f>
        <v/>
      </c>
      <c r="C429" s="53">
        <f>RAND()</f>
        <v/>
      </c>
      <c r="D429" s="53">
        <f>RAND()</f>
        <v/>
      </c>
      <c r="E429" s="53">
        <f>RAND()</f>
        <v/>
      </c>
      <c r="F429" s="53">
        <f>RAND()</f>
        <v/>
      </c>
      <c r="G429" s="53">
        <f>RAND()</f>
        <v/>
      </c>
      <c r="H429" s="109">
        <f>IF(B429&lt;($B$11-$B$10)/($B$12-$B$10), $B$10+SQRT(B429*($B$11-$B$10)*($B$12-$B$10)), $B$12-SQRT((1-B429)*($B$12-$B$11)*($B$12-$B$10)))</f>
        <v/>
      </c>
      <c r="I429" s="53">
        <f>MAX(0.1,NORMINV(C429,$B$13,$B$14))</f>
        <v/>
      </c>
      <c r="J429" s="109">
        <f>'01_Supuestos'!$F$13*MAX(0.65,NORMINV(D429,1,$B$15))</f>
        <v/>
      </c>
      <c r="K429" s="109">
        <f>'01_Supuestos'!$F$14*MAX(0.6,NORMINV(E429,1,$B$16))</f>
        <v/>
      </c>
      <c r="L429" s="109">
        <f>--(F429&lt;=$B$5)</f>
        <v/>
      </c>
      <c r="M429" s="109">
        <f>IF(L429=1, IF(G429&lt;=$B$6, "+", "-"), IF(G429&lt;=(1-$B$7), "+", "-"))</f>
        <v/>
      </c>
      <c r="N429" s="110">
        <f>IF(M429="+",'05_Bayes_Arbol'!$B$16,'05_Bayes_Arbol'!$B$17)</f>
        <v/>
      </c>
      <c r="O429" s="109">
        <f>SUMPRODUCT(T429:AD429,'01_Supuestos'!$C$34:$M$34)</f>
        <v/>
      </c>
      <c r="P429" s="109">
        <f>N429*O429 + (1-N429)*$B$9</f>
        <v/>
      </c>
      <c r="Q429" s="109">
        <f>--(P429&gt;0)</f>
        <v/>
      </c>
      <c r="R429" s="109">
        <f>IF(L429=1,O429,$B$9)</f>
        <v/>
      </c>
      <c r="S429" s="109">
        <f>-$B$8 + IF(Q429=1, IF(L429=1,O429,$B$9), 0)</f>
        <v/>
      </c>
      <c r="T429" s="109">
        <f>((('01_Supuestos'!C31*$I429)*'01_Supuestos'!$F$11*($H429-'01_Supuestos'!$F$9))-((('01_Supuestos'!C31*$I429)*'01_Supuestos'!$F$11*($H429-'01_Supuestos'!$F$9))*'01_Supuestos'!$F$12)-(('01_Supuestos'!C31*$I429)*'01_Supuestos'!$F$11*$K429)-(IF(('01_Supuestos'!C31*$I429)&gt;0,'01_Supuestos'!$F$15,0)))-((('01_Supuestos'!C31*$I429)*'01_Supuestos'!$F$11*($H429-'01_Supuestos'!$F$9))*'01_Supuestos'!$F$18)-($J429*'01_Supuestos'!C32)-(IF('01_Supuestos'!C30=MAX('01_Supuestos'!$C$30:$M$30),'01_Supuestos'!$F$19,0))-(MAX(0,(((('01_Supuestos'!C31*$I429)*'01_Supuestos'!$F$11*($H429-'01_Supuestos'!$F$9))-((('01_Supuestos'!C31*$I429)*'01_Supuestos'!$F$11*($H429-'01_Supuestos'!$F$9))*'01_Supuestos'!$F$12)-(('01_Supuestos'!C31*$I429)*'01_Supuestos'!$F$11*$K429)-(IF(('01_Supuestos'!C31*$I429)&gt;0,'01_Supuestos'!$F$15,0)))-($J429*'01_Supuestos'!C33)))*'01_Supuestos'!$F$16)</f>
        <v/>
      </c>
      <c r="U429" s="109">
        <f>((('01_Supuestos'!D31*$I429)*'01_Supuestos'!$F$11*($H429-'01_Supuestos'!$F$9))-((('01_Supuestos'!D31*$I429)*'01_Supuestos'!$F$11*($H429-'01_Supuestos'!$F$9))*'01_Supuestos'!$F$12)-(('01_Supuestos'!D31*$I429)*'01_Supuestos'!$F$11*$K429)-(IF(('01_Supuestos'!D31*$I429)&gt;0,'01_Supuestos'!$F$15,0)))-((('01_Supuestos'!D31*$I429)*'01_Supuestos'!$F$11*($H429-'01_Supuestos'!$F$9))*'01_Supuestos'!$F$18)-($J429*'01_Supuestos'!D32)-(IF('01_Supuestos'!D30=MAX('01_Supuestos'!$C$30:$M$30),'01_Supuestos'!$F$19,0))-(MAX(0,(((('01_Supuestos'!D31*$I429)*'01_Supuestos'!$F$11*($H429-'01_Supuestos'!$F$9))-((('01_Supuestos'!D31*$I429)*'01_Supuestos'!$F$11*($H429-'01_Supuestos'!$F$9))*'01_Supuestos'!$F$12)-(('01_Supuestos'!D31*$I429)*'01_Supuestos'!$F$11*$K429)-(IF(('01_Supuestos'!D31*$I429)&gt;0,'01_Supuestos'!$F$15,0)))-($J429*'01_Supuestos'!D33)))*'01_Supuestos'!$F$16)</f>
        <v/>
      </c>
      <c r="V429" s="109">
        <f>((('01_Supuestos'!E31*$I429)*'01_Supuestos'!$F$11*($H429-'01_Supuestos'!$F$9))-((('01_Supuestos'!E31*$I429)*'01_Supuestos'!$F$11*($H429-'01_Supuestos'!$F$9))*'01_Supuestos'!$F$12)-(('01_Supuestos'!E31*$I429)*'01_Supuestos'!$F$11*$K429)-(IF(('01_Supuestos'!E31*$I429)&gt;0,'01_Supuestos'!$F$15,0)))-((('01_Supuestos'!E31*$I429)*'01_Supuestos'!$F$11*($H429-'01_Supuestos'!$F$9))*'01_Supuestos'!$F$18)-($J429*'01_Supuestos'!E32)-(IF('01_Supuestos'!E30=MAX('01_Supuestos'!$C$30:$M$30),'01_Supuestos'!$F$19,0))-(MAX(0,(((('01_Supuestos'!E31*$I429)*'01_Supuestos'!$F$11*($H429-'01_Supuestos'!$F$9))-((('01_Supuestos'!E31*$I429)*'01_Supuestos'!$F$11*($H429-'01_Supuestos'!$F$9))*'01_Supuestos'!$F$12)-(('01_Supuestos'!E31*$I429)*'01_Supuestos'!$F$11*$K429)-(IF(('01_Supuestos'!E31*$I429)&gt;0,'01_Supuestos'!$F$15,0)))-($J429*'01_Supuestos'!E33)))*'01_Supuestos'!$F$16)</f>
        <v/>
      </c>
      <c r="W429" s="109">
        <f>((('01_Supuestos'!F31*$I429)*'01_Supuestos'!$F$11*($H429-'01_Supuestos'!$F$9))-((('01_Supuestos'!F31*$I429)*'01_Supuestos'!$F$11*($H429-'01_Supuestos'!$F$9))*'01_Supuestos'!$F$12)-(('01_Supuestos'!F31*$I429)*'01_Supuestos'!$F$11*$K429)-(IF(('01_Supuestos'!F31*$I429)&gt;0,'01_Supuestos'!$F$15,0)))-((('01_Supuestos'!F31*$I429)*'01_Supuestos'!$F$11*($H429-'01_Supuestos'!$F$9))*'01_Supuestos'!$F$18)-($J429*'01_Supuestos'!F32)-(IF('01_Supuestos'!F30=MAX('01_Supuestos'!$C$30:$M$30),'01_Supuestos'!$F$19,0))-(MAX(0,(((('01_Supuestos'!F31*$I429)*'01_Supuestos'!$F$11*($H429-'01_Supuestos'!$F$9))-((('01_Supuestos'!F31*$I429)*'01_Supuestos'!$F$11*($H429-'01_Supuestos'!$F$9))*'01_Supuestos'!$F$12)-(('01_Supuestos'!F31*$I429)*'01_Supuestos'!$F$11*$K429)-(IF(('01_Supuestos'!F31*$I429)&gt;0,'01_Supuestos'!$F$15,0)))-($J429*'01_Supuestos'!F33)))*'01_Supuestos'!$F$16)</f>
        <v/>
      </c>
      <c r="X429" s="109">
        <f>((('01_Supuestos'!G31*$I429)*'01_Supuestos'!$F$11*($H429-'01_Supuestos'!$F$9))-((('01_Supuestos'!G31*$I429)*'01_Supuestos'!$F$11*($H429-'01_Supuestos'!$F$9))*'01_Supuestos'!$F$12)-(('01_Supuestos'!G31*$I429)*'01_Supuestos'!$F$11*$K429)-(IF(('01_Supuestos'!G31*$I429)&gt;0,'01_Supuestos'!$F$15,0)))-((('01_Supuestos'!G31*$I429)*'01_Supuestos'!$F$11*($H429-'01_Supuestos'!$F$9))*'01_Supuestos'!$F$18)-($J429*'01_Supuestos'!G32)-(IF('01_Supuestos'!G30=MAX('01_Supuestos'!$C$30:$M$30),'01_Supuestos'!$F$19,0))-(MAX(0,(((('01_Supuestos'!G31*$I429)*'01_Supuestos'!$F$11*($H429-'01_Supuestos'!$F$9))-((('01_Supuestos'!G31*$I429)*'01_Supuestos'!$F$11*($H429-'01_Supuestos'!$F$9))*'01_Supuestos'!$F$12)-(('01_Supuestos'!G31*$I429)*'01_Supuestos'!$F$11*$K429)-(IF(('01_Supuestos'!G31*$I429)&gt;0,'01_Supuestos'!$F$15,0)))-($J429*'01_Supuestos'!G33)))*'01_Supuestos'!$F$16)</f>
        <v/>
      </c>
      <c r="Y429" s="109">
        <f>((('01_Supuestos'!H31*$I429)*'01_Supuestos'!$F$11*($H429-'01_Supuestos'!$F$9))-((('01_Supuestos'!H31*$I429)*'01_Supuestos'!$F$11*($H429-'01_Supuestos'!$F$9))*'01_Supuestos'!$F$12)-(('01_Supuestos'!H31*$I429)*'01_Supuestos'!$F$11*$K429)-(IF(('01_Supuestos'!H31*$I429)&gt;0,'01_Supuestos'!$F$15,0)))-((('01_Supuestos'!H31*$I429)*'01_Supuestos'!$F$11*($H429-'01_Supuestos'!$F$9))*'01_Supuestos'!$F$18)-($J429*'01_Supuestos'!H32)-(IF('01_Supuestos'!H30=MAX('01_Supuestos'!$C$30:$M$30),'01_Supuestos'!$F$19,0))-(MAX(0,(((('01_Supuestos'!H31*$I429)*'01_Supuestos'!$F$11*($H429-'01_Supuestos'!$F$9))-((('01_Supuestos'!H31*$I429)*'01_Supuestos'!$F$11*($H429-'01_Supuestos'!$F$9))*'01_Supuestos'!$F$12)-(('01_Supuestos'!H31*$I429)*'01_Supuestos'!$F$11*$K429)-(IF(('01_Supuestos'!H31*$I429)&gt;0,'01_Supuestos'!$F$15,0)))-($J429*'01_Supuestos'!H33)))*'01_Supuestos'!$F$16)</f>
        <v/>
      </c>
      <c r="Z429" s="109">
        <f>((('01_Supuestos'!I31*$I429)*'01_Supuestos'!$F$11*($H429-'01_Supuestos'!$F$9))-((('01_Supuestos'!I31*$I429)*'01_Supuestos'!$F$11*($H429-'01_Supuestos'!$F$9))*'01_Supuestos'!$F$12)-(('01_Supuestos'!I31*$I429)*'01_Supuestos'!$F$11*$K429)-(IF(('01_Supuestos'!I31*$I429)&gt;0,'01_Supuestos'!$F$15,0)))-((('01_Supuestos'!I31*$I429)*'01_Supuestos'!$F$11*($H429-'01_Supuestos'!$F$9))*'01_Supuestos'!$F$18)-($J429*'01_Supuestos'!I32)-(IF('01_Supuestos'!I30=MAX('01_Supuestos'!$C$30:$M$30),'01_Supuestos'!$F$19,0))-(MAX(0,(((('01_Supuestos'!I31*$I429)*'01_Supuestos'!$F$11*($H429-'01_Supuestos'!$F$9))-((('01_Supuestos'!I31*$I429)*'01_Supuestos'!$F$11*($H429-'01_Supuestos'!$F$9))*'01_Supuestos'!$F$12)-(('01_Supuestos'!I31*$I429)*'01_Supuestos'!$F$11*$K429)-(IF(('01_Supuestos'!I31*$I429)&gt;0,'01_Supuestos'!$F$15,0)))-($J429*'01_Supuestos'!I33)))*'01_Supuestos'!$F$16)</f>
        <v/>
      </c>
      <c r="AA429" s="109">
        <f>((('01_Supuestos'!J31*$I429)*'01_Supuestos'!$F$11*($H429-'01_Supuestos'!$F$9))-((('01_Supuestos'!J31*$I429)*'01_Supuestos'!$F$11*($H429-'01_Supuestos'!$F$9))*'01_Supuestos'!$F$12)-(('01_Supuestos'!J31*$I429)*'01_Supuestos'!$F$11*$K429)-(IF(('01_Supuestos'!J31*$I429)&gt;0,'01_Supuestos'!$F$15,0)))-((('01_Supuestos'!J31*$I429)*'01_Supuestos'!$F$11*($H429-'01_Supuestos'!$F$9))*'01_Supuestos'!$F$18)-($J429*'01_Supuestos'!J32)-(IF('01_Supuestos'!J30=MAX('01_Supuestos'!$C$30:$M$30),'01_Supuestos'!$F$19,0))-(MAX(0,(((('01_Supuestos'!J31*$I429)*'01_Supuestos'!$F$11*($H429-'01_Supuestos'!$F$9))-((('01_Supuestos'!J31*$I429)*'01_Supuestos'!$F$11*($H429-'01_Supuestos'!$F$9))*'01_Supuestos'!$F$12)-(('01_Supuestos'!J31*$I429)*'01_Supuestos'!$F$11*$K429)-(IF(('01_Supuestos'!J31*$I429)&gt;0,'01_Supuestos'!$F$15,0)))-($J429*'01_Supuestos'!J33)))*'01_Supuestos'!$F$16)</f>
        <v/>
      </c>
      <c r="AB429" s="109">
        <f>((('01_Supuestos'!K31*$I429)*'01_Supuestos'!$F$11*($H429-'01_Supuestos'!$F$9))-((('01_Supuestos'!K31*$I429)*'01_Supuestos'!$F$11*($H429-'01_Supuestos'!$F$9))*'01_Supuestos'!$F$12)-(('01_Supuestos'!K31*$I429)*'01_Supuestos'!$F$11*$K429)-(IF(('01_Supuestos'!K31*$I429)&gt;0,'01_Supuestos'!$F$15,0)))-((('01_Supuestos'!K31*$I429)*'01_Supuestos'!$F$11*($H429-'01_Supuestos'!$F$9))*'01_Supuestos'!$F$18)-($J429*'01_Supuestos'!K32)-(IF('01_Supuestos'!K30=MAX('01_Supuestos'!$C$30:$M$30),'01_Supuestos'!$F$19,0))-(MAX(0,(((('01_Supuestos'!K31*$I429)*'01_Supuestos'!$F$11*($H429-'01_Supuestos'!$F$9))-((('01_Supuestos'!K31*$I429)*'01_Supuestos'!$F$11*($H429-'01_Supuestos'!$F$9))*'01_Supuestos'!$F$12)-(('01_Supuestos'!K31*$I429)*'01_Supuestos'!$F$11*$K429)-(IF(('01_Supuestos'!K31*$I429)&gt;0,'01_Supuestos'!$F$15,0)))-($J429*'01_Supuestos'!K33)))*'01_Supuestos'!$F$16)</f>
        <v/>
      </c>
      <c r="AC429" s="109">
        <f>((('01_Supuestos'!L31*$I429)*'01_Supuestos'!$F$11*($H429-'01_Supuestos'!$F$9))-((('01_Supuestos'!L31*$I429)*'01_Supuestos'!$F$11*($H429-'01_Supuestos'!$F$9))*'01_Supuestos'!$F$12)-(('01_Supuestos'!L31*$I429)*'01_Supuestos'!$F$11*$K429)-(IF(('01_Supuestos'!L31*$I429)&gt;0,'01_Supuestos'!$F$15,0)))-((('01_Supuestos'!L31*$I429)*'01_Supuestos'!$F$11*($H429-'01_Supuestos'!$F$9))*'01_Supuestos'!$F$18)-($J429*'01_Supuestos'!L32)-(IF('01_Supuestos'!L30=MAX('01_Supuestos'!$C$30:$M$30),'01_Supuestos'!$F$19,0))-(MAX(0,(((('01_Supuestos'!L31*$I429)*'01_Supuestos'!$F$11*($H429-'01_Supuestos'!$F$9))-((('01_Supuestos'!L31*$I429)*'01_Supuestos'!$F$11*($H429-'01_Supuestos'!$F$9))*'01_Supuestos'!$F$12)-(('01_Supuestos'!L31*$I429)*'01_Supuestos'!$F$11*$K429)-(IF(('01_Supuestos'!L31*$I429)&gt;0,'01_Supuestos'!$F$15,0)))-($J429*'01_Supuestos'!L33)))*'01_Supuestos'!$F$16)</f>
        <v/>
      </c>
      <c r="AD429" s="109">
        <f>((('01_Supuestos'!M31*$I429)*'01_Supuestos'!$F$11*($H429-'01_Supuestos'!$F$9))-((('01_Supuestos'!M31*$I429)*'01_Supuestos'!$F$11*($H429-'01_Supuestos'!$F$9))*'01_Supuestos'!$F$12)-(('01_Supuestos'!M31*$I429)*'01_Supuestos'!$F$11*$K429)-(IF(('01_Supuestos'!M31*$I429)&gt;0,'01_Supuestos'!$F$15,0)))-((('01_Supuestos'!M31*$I429)*'01_Supuestos'!$F$11*($H429-'01_Supuestos'!$F$9))*'01_Supuestos'!$F$18)-($J429*'01_Supuestos'!M32)-(IF('01_Supuestos'!M30=MAX('01_Supuestos'!$C$30:$M$30),'01_Supuestos'!$F$19,0))-(MAX(0,(((('01_Supuestos'!M31*$I429)*'01_Supuestos'!$F$11*($H429-'01_Supuestos'!$F$9))-((('01_Supuestos'!M31*$I429)*'01_Supuestos'!$F$11*($H429-'01_Supuestos'!$F$9))*'01_Supuestos'!$F$12)-(('01_Supuestos'!M31*$I429)*'01_Supuestos'!$F$11*$K429)-(IF(('01_Supuestos'!M31*$I429)&gt;0,'01_Supuestos'!$F$15,0)))-($J429*'01_Supuestos'!M33)))*'01_Supuestos'!$F$16)</f>
        <v/>
      </c>
      <c r="AE429" s="109">
        <f>0</f>
        <v/>
      </c>
      <c r="AF429" s="109">
        <f>IF(S429&gt;R429,"Appraisal+Decision",IF(S429&lt;R429,"Develop Now","Indiferente"))</f>
        <v/>
      </c>
    </row>
    <row r="430">
      <c r="A430" t="n">
        <v>400</v>
      </c>
      <c r="B430" s="53">
        <f>RAND()</f>
        <v/>
      </c>
      <c r="C430" s="53">
        <f>RAND()</f>
        <v/>
      </c>
      <c r="D430" s="53">
        <f>RAND()</f>
        <v/>
      </c>
      <c r="E430" s="53">
        <f>RAND()</f>
        <v/>
      </c>
      <c r="F430" s="53">
        <f>RAND()</f>
        <v/>
      </c>
      <c r="G430" s="53">
        <f>RAND()</f>
        <v/>
      </c>
      <c r="H430" s="109">
        <f>IF(B430&lt;($B$11-$B$10)/($B$12-$B$10), $B$10+SQRT(B430*($B$11-$B$10)*($B$12-$B$10)), $B$12-SQRT((1-B430)*($B$12-$B$11)*($B$12-$B$10)))</f>
        <v/>
      </c>
      <c r="I430" s="53">
        <f>MAX(0.1,NORMINV(C430,$B$13,$B$14))</f>
        <v/>
      </c>
      <c r="J430" s="109">
        <f>'01_Supuestos'!$F$13*MAX(0.65,NORMINV(D430,1,$B$15))</f>
        <v/>
      </c>
      <c r="K430" s="109">
        <f>'01_Supuestos'!$F$14*MAX(0.6,NORMINV(E430,1,$B$16))</f>
        <v/>
      </c>
      <c r="L430" s="109">
        <f>--(F430&lt;=$B$5)</f>
        <v/>
      </c>
      <c r="M430" s="109">
        <f>IF(L430=1, IF(G430&lt;=$B$6, "+", "-"), IF(G430&lt;=(1-$B$7), "+", "-"))</f>
        <v/>
      </c>
      <c r="N430" s="110">
        <f>IF(M430="+",'05_Bayes_Arbol'!$B$16,'05_Bayes_Arbol'!$B$17)</f>
        <v/>
      </c>
      <c r="O430" s="109">
        <f>SUMPRODUCT(T430:AD430,'01_Supuestos'!$C$34:$M$34)</f>
        <v/>
      </c>
      <c r="P430" s="109">
        <f>N430*O430 + (1-N430)*$B$9</f>
        <v/>
      </c>
      <c r="Q430" s="109">
        <f>--(P430&gt;0)</f>
        <v/>
      </c>
      <c r="R430" s="109">
        <f>IF(L430=1,O430,$B$9)</f>
        <v/>
      </c>
      <c r="S430" s="109">
        <f>-$B$8 + IF(Q430=1, IF(L430=1,O430,$B$9), 0)</f>
        <v/>
      </c>
      <c r="T430" s="109">
        <f>((('01_Supuestos'!C31*$I430)*'01_Supuestos'!$F$11*($H430-'01_Supuestos'!$F$9))-((('01_Supuestos'!C31*$I430)*'01_Supuestos'!$F$11*($H430-'01_Supuestos'!$F$9))*'01_Supuestos'!$F$12)-(('01_Supuestos'!C31*$I430)*'01_Supuestos'!$F$11*$K430)-(IF(('01_Supuestos'!C31*$I430)&gt;0,'01_Supuestos'!$F$15,0)))-((('01_Supuestos'!C31*$I430)*'01_Supuestos'!$F$11*($H430-'01_Supuestos'!$F$9))*'01_Supuestos'!$F$18)-($J430*'01_Supuestos'!C32)-(IF('01_Supuestos'!C30=MAX('01_Supuestos'!$C$30:$M$30),'01_Supuestos'!$F$19,0))-(MAX(0,(((('01_Supuestos'!C31*$I430)*'01_Supuestos'!$F$11*($H430-'01_Supuestos'!$F$9))-((('01_Supuestos'!C31*$I430)*'01_Supuestos'!$F$11*($H430-'01_Supuestos'!$F$9))*'01_Supuestos'!$F$12)-(('01_Supuestos'!C31*$I430)*'01_Supuestos'!$F$11*$K430)-(IF(('01_Supuestos'!C31*$I430)&gt;0,'01_Supuestos'!$F$15,0)))-($J430*'01_Supuestos'!C33)))*'01_Supuestos'!$F$16)</f>
        <v/>
      </c>
      <c r="U430" s="109">
        <f>((('01_Supuestos'!D31*$I430)*'01_Supuestos'!$F$11*($H430-'01_Supuestos'!$F$9))-((('01_Supuestos'!D31*$I430)*'01_Supuestos'!$F$11*($H430-'01_Supuestos'!$F$9))*'01_Supuestos'!$F$12)-(('01_Supuestos'!D31*$I430)*'01_Supuestos'!$F$11*$K430)-(IF(('01_Supuestos'!D31*$I430)&gt;0,'01_Supuestos'!$F$15,0)))-((('01_Supuestos'!D31*$I430)*'01_Supuestos'!$F$11*($H430-'01_Supuestos'!$F$9))*'01_Supuestos'!$F$18)-($J430*'01_Supuestos'!D32)-(IF('01_Supuestos'!D30=MAX('01_Supuestos'!$C$30:$M$30),'01_Supuestos'!$F$19,0))-(MAX(0,(((('01_Supuestos'!D31*$I430)*'01_Supuestos'!$F$11*($H430-'01_Supuestos'!$F$9))-((('01_Supuestos'!D31*$I430)*'01_Supuestos'!$F$11*($H430-'01_Supuestos'!$F$9))*'01_Supuestos'!$F$12)-(('01_Supuestos'!D31*$I430)*'01_Supuestos'!$F$11*$K430)-(IF(('01_Supuestos'!D31*$I430)&gt;0,'01_Supuestos'!$F$15,0)))-($J430*'01_Supuestos'!D33)))*'01_Supuestos'!$F$16)</f>
        <v/>
      </c>
      <c r="V430" s="109">
        <f>((('01_Supuestos'!E31*$I430)*'01_Supuestos'!$F$11*($H430-'01_Supuestos'!$F$9))-((('01_Supuestos'!E31*$I430)*'01_Supuestos'!$F$11*($H430-'01_Supuestos'!$F$9))*'01_Supuestos'!$F$12)-(('01_Supuestos'!E31*$I430)*'01_Supuestos'!$F$11*$K430)-(IF(('01_Supuestos'!E31*$I430)&gt;0,'01_Supuestos'!$F$15,0)))-((('01_Supuestos'!E31*$I430)*'01_Supuestos'!$F$11*($H430-'01_Supuestos'!$F$9))*'01_Supuestos'!$F$18)-($J430*'01_Supuestos'!E32)-(IF('01_Supuestos'!E30=MAX('01_Supuestos'!$C$30:$M$30),'01_Supuestos'!$F$19,0))-(MAX(0,(((('01_Supuestos'!E31*$I430)*'01_Supuestos'!$F$11*($H430-'01_Supuestos'!$F$9))-((('01_Supuestos'!E31*$I430)*'01_Supuestos'!$F$11*($H430-'01_Supuestos'!$F$9))*'01_Supuestos'!$F$12)-(('01_Supuestos'!E31*$I430)*'01_Supuestos'!$F$11*$K430)-(IF(('01_Supuestos'!E31*$I430)&gt;0,'01_Supuestos'!$F$15,0)))-($J430*'01_Supuestos'!E33)))*'01_Supuestos'!$F$16)</f>
        <v/>
      </c>
      <c r="W430" s="109">
        <f>((('01_Supuestos'!F31*$I430)*'01_Supuestos'!$F$11*($H430-'01_Supuestos'!$F$9))-((('01_Supuestos'!F31*$I430)*'01_Supuestos'!$F$11*($H430-'01_Supuestos'!$F$9))*'01_Supuestos'!$F$12)-(('01_Supuestos'!F31*$I430)*'01_Supuestos'!$F$11*$K430)-(IF(('01_Supuestos'!F31*$I430)&gt;0,'01_Supuestos'!$F$15,0)))-((('01_Supuestos'!F31*$I430)*'01_Supuestos'!$F$11*($H430-'01_Supuestos'!$F$9))*'01_Supuestos'!$F$18)-($J430*'01_Supuestos'!F32)-(IF('01_Supuestos'!F30=MAX('01_Supuestos'!$C$30:$M$30),'01_Supuestos'!$F$19,0))-(MAX(0,(((('01_Supuestos'!F31*$I430)*'01_Supuestos'!$F$11*($H430-'01_Supuestos'!$F$9))-((('01_Supuestos'!F31*$I430)*'01_Supuestos'!$F$11*($H430-'01_Supuestos'!$F$9))*'01_Supuestos'!$F$12)-(('01_Supuestos'!F31*$I430)*'01_Supuestos'!$F$11*$K430)-(IF(('01_Supuestos'!F31*$I430)&gt;0,'01_Supuestos'!$F$15,0)))-($J430*'01_Supuestos'!F33)))*'01_Supuestos'!$F$16)</f>
        <v/>
      </c>
      <c r="X430" s="109">
        <f>((('01_Supuestos'!G31*$I430)*'01_Supuestos'!$F$11*($H430-'01_Supuestos'!$F$9))-((('01_Supuestos'!G31*$I430)*'01_Supuestos'!$F$11*($H430-'01_Supuestos'!$F$9))*'01_Supuestos'!$F$12)-(('01_Supuestos'!G31*$I430)*'01_Supuestos'!$F$11*$K430)-(IF(('01_Supuestos'!G31*$I430)&gt;0,'01_Supuestos'!$F$15,0)))-((('01_Supuestos'!G31*$I430)*'01_Supuestos'!$F$11*($H430-'01_Supuestos'!$F$9))*'01_Supuestos'!$F$18)-($J430*'01_Supuestos'!G32)-(IF('01_Supuestos'!G30=MAX('01_Supuestos'!$C$30:$M$30),'01_Supuestos'!$F$19,0))-(MAX(0,(((('01_Supuestos'!G31*$I430)*'01_Supuestos'!$F$11*($H430-'01_Supuestos'!$F$9))-((('01_Supuestos'!G31*$I430)*'01_Supuestos'!$F$11*($H430-'01_Supuestos'!$F$9))*'01_Supuestos'!$F$12)-(('01_Supuestos'!G31*$I430)*'01_Supuestos'!$F$11*$K430)-(IF(('01_Supuestos'!G31*$I430)&gt;0,'01_Supuestos'!$F$15,0)))-($J430*'01_Supuestos'!G33)))*'01_Supuestos'!$F$16)</f>
        <v/>
      </c>
      <c r="Y430" s="109">
        <f>((('01_Supuestos'!H31*$I430)*'01_Supuestos'!$F$11*($H430-'01_Supuestos'!$F$9))-((('01_Supuestos'!H31*$I430)*'01_Supuestos'!$F$11*($H430-'01_Supuestos'!$F$9))*'01_Supuestos'!$F$12)-(('01_Supuestos'!H31*$I430)*'01_Supuestos'!$F$11*$K430)-(IF(('01_Supuestos'!H31*$I430)&gt;0,'01_Supuestos'!$F$15,0)))-((('01_Supuestos'!H31*$I430)*'01_Supuestos'!$F$11*($H430-'01_Supuestos'!$F$9))*'01_Supuestos'!$F$18)-($J430*'01_Supuestos'!H32)-(IF('01_Supuestos'!H30=MAX('01_Supuestos'!$C$30:$M$30),'01_Supuestos'!$F$19,0))-(MAX(0,(((('01_Supuestos'!H31*$I430)*'01_Supuestos'!$F$11*($H430-'01_Supuestos'!$F$9))-((('01_Supuestos'!H31*$I430)*'01_Supuestos'!$F$11*($H430-'01_Supuestos'!$F$9))*'01_Supuestos'!$F$12)-(('01_Supuestos'!H31*$I430)*'01_Supuestos'!$F$11*$K430)-(IF(('01_Supuestos'!H31*$I430)&gt;0,'01_Supuestos'!$F$15,0)))-($J430*'01_Supuestos'!H33)))*'01_Supuestos'!$F$16)</f>
        <v/>
      </c>
      <c r="Z430" s="109">
        <f>((('01_Supuestos'!I31*$I430)*'01_Supuestos'!$F$11*($H430-'01_Supuestos'!$F$9))-((('01_Supuestos'!I31*$I430)*'01_Supuestos'!$F$11*($H430-'01_Supuestos'!$F$9))*'01_Supuestos'!$F$12)-(('01_Supuestos'!I31*$I430)*'01_Supuestos'!$F$11*$K430)-(IF(('01_Supuestos'!I31*$I430)&gt;0,'01_Supuestos'!$F$15,0)))-((('01_Supuestos'!I31*$I430)*'01_Supuestos'!$F$11*($H430-'01_Supuestos'!$F$9))*'01_Supuestos'!$F$18)-($J430*'01_Supuestos'!I32)-(IF('01_Supuestos'!I30=MAX('01_Supuestos'!$C$30:$M$30),'01_Supuestos'!$F$19,0))-(MAX(0,(((('01_Supuestos'!I31*$I430)*'01_Supuestos'!$F$11*($H430-'01_Supuestos'!$F$9))-((('01_Supuestos'!I31*$I430)*'01_Supuestos'!$F$11*($H430-'01_Supuestos'!$F$9))*'01_Supuestos'!$F$12)-(('01_Supuestos'!I31*$I430)*'01_Supuestos'!$F$11*$K430)-(IF(('01_Supuestos'!I31*$I430)&gt;0,'01_Supuestos'!$F$15,0)))-($J430*'01_Supuestos'!I33)))*'01_Supuestos'!$F$16)</f>
        <v/>
      </c>
      <c r="AA430" s="109">
        <f>((('01_Supuestos'!J31*$I430)*'01_Supuestos'!$F$11*($H430-'01_Supuestos'!$F$9))-((('01_Supuestos'!J31*$I430)*'01_Supuestos'!$F$11*($H430-'01_Supuestos'!$F$9))*'01_Supuestos'!$F$12)-(('01_Supuestos'!J31*$I430)*'01_Supuestos'!$F$11*$K430)-(IF(('01_Supuestos'!J31*$I430)&gt;0,'01_Supuestos'!$F$15,0)))-((('01_Supuestos'!J31*$I430)*'01_Supuestos'!$F$11*($H430-'01_Supuestos'!$F$9))*'01_Supuestos'!$F$18)-($J430*'01_Supuestos'!J32)-(IF('01_Supuestos'!J30=MAX('01_Supuestos'!$C$30:$M$30),'01_Supuestos'!$F$19,0))-(MAX(0,(((('01_Supuestos'!J31*$I430)*'01_Supuestos'!$F$11*($H430-'01_Supuestos'!$F$9))-((('01_Supuestos'!J31*$I430)*'01_Supuestos'!$F$11*($H430-'01_Supuestos'!$F$9))*'01_Supuestos'!$F$12)-(('01_Supuestos'!J31*$I430)*'01_Supuestos'!$F$11*$K430)-(IF(('01_Supuestos'!J31*$I430)&gt;0,'01_Supuestos'!$F$15,0)))-($J430*'01_Supuestos'!J33)))*'01_Supuestos'!$F$16)</f>
        <v/>
      </c>
      <c r="AB430" s="109">
        <f>((('01_Supuestos'!K31*$I430)*'01_Supuestos'!$F$11*($H430-'01_Supuestos'!$F$9))-((('01_Supuestos'!K31*$I430)*'01_Supuestos'!$F$11*($H430-'01_Supuestos'!$F$9))*'01_Supuestos'!$F$12)-(('01_Supuestos'!K31*$I430)*'01_Supuestos'!$F$11*$K430)-(IF(('01_Supuestos'!K31*$I430)&gt;0,'01_Supuestos'!$F$15,0)))-((('01_Supuestos'!K31*$I430)*'01_Supuestos'!$F$11*($H430-'01_Supuestos'!$F$9))*'01_Supuestos'!$F$18)-($J430*'01_Supuestos'!K32)-(IF('01_Supuestos'!K30=MAX('01_Supuestos'!$C$30:$M$30),'01_Supuestos'!$F$19,0))-(MAX(0,(((('01_Supuestos'!K31*$I430)*'01_Supuestos'!$F$11*($H430-'01_Supuestos'!$F$9))-((('01_Supuestos'!K31*$I430)*'01_Supuestos'!$F$11*($H430-'01_Supuestos'!$F$9))*'01_Supuestos'!$F$12)-(('01_Supuestos'!K31*$I430)*'01_Supuestos'!$F$11*$K430)-(IF(('01_Supuestos'!K31*$I430)&gt;0,'01_Supuestos'!$F$15,0)))-($J430*'01_Supuestos'!K33)))*'01_Supuestos'!$F$16)</f>
        <v/>
      </c>
      <c r="AC430" s="109">
        <f>((('01_Supuestos'!L31*$I430)*'01_Supuestos'!$F$11*($H430-'01_Supuestos'!$F$9))-((('01_Supuestos'!L31*$I430)*'01_Supuestos'!$F$11*($H430-'01_Supuestos'!$F$9))*'01_Supuestos'!$F$12)-(('01_Supuestos'!L31*$I430)*'01_Supuestos'!$F$11*$K430)-(IF(('01_Supuestos'!L31*$I430)&gt;0,'01_Supuestos'!$F$15,0)))-((('01_Supuestos'!L31*$I430)*'01_Supuestos'!$F$11*($H430-'01_Supuestos'!$F$9))*'01_Supuestos'!$F$18)-($J430*'01_Supuestos'!L32)-(IF('01_Supuestos'!L30=MAX('01_Supuestos'!$C$30:$M$30),'01_Supuestos'!$F$19,0))-(MAX(0,(((('01_Supuestos'!L31*$I430)*'01_Supuestos'!$F$11*($H430-'01_Supuestos'!$F$9))-((('01_Supuestos'!L31*$I430)*'01_Supuestos'!$F$11*($H430-'01_Supuestos'!$F$9))*'01_Supuestos'!$F$12)-(('01_Supuestos'!L31*$I430)*'01_Supuestos'!$F$11*$K430)-(IF(('01_Supuestos'!L31*$I430)&gt;0,'01_Supuestos'!$F$15,0)))-($J430*'01_Supuestos'!L33)))*'01_Supuestos'!$F$16)</f>
        <v/>
      </c>
      <c r="AD430" s="109">
        <f>((('01_Supuestos'!M31*$I430)*'01_Supuestos'!$F$11*($H430-'01_Supuestos'!$F$9))-((('01_Supuestos'!M31*$I430)*'01_Supuestos'!$F$11*($H430-'01_Supuestos'!$F$9))*'01_Supuestos'!$F$12)-(('01_Supuestos'!M31*$I430)*'01_Supuestos'!$F$11*$K430)-(IF(('01_Supuestos'!M31*$I430)&gt;0,'01_Supuestos'!$F$15,0)))-((('01_Supuestos'!M31*$I430)*'01_Supuestos'!$F$11*($H430-'01_Supuestos'!$F$9))*'01_Supuestos'!$F$18)-($J430*'01_Supuestos'!M32)-(IF('01_Supuestos'!M30=MAX('01_Supuestos'!$C$30:$M$30),'01_Supuestos'!$F$19,0))-(MAX(0,(((('01_Supuestos'!M31*$I430)*'01_Supuestos'!$F$11*($H430-'01_Supuestos'!$F$9))-((('01_Supuestos'!M31*$I430)*'01_Supuestos'!$F$11*($H430-'01_Supuestos'!$F$9))*'01_Supuestos'!$F$12)-(('01_Supuestos'!M31*$I430)*'01_Supuestos'!$F$11*$K430)-(IF(('01_Supuestos'!M31*$I430)&gt;0,'01_Supuestos'!$F$15,0)))-($J430*'01_Supuestos'!M33)))*'01_Supuestos'!$F$16)</f>
        <v/>
      </c>
      <c r="AE430" s="109">
        <f>0</f>
        <v/>
      </c>
      <c r="AF430" s="109">
        <f>IF(S430&gt;R430,"Appraisal+Decision",IF(S430&lt;R430,"Develop Now","Indiferente"))</f>
        <v/>
      </c>
    </row>
    <row r="431">
      <c r="A431" t="n">
        <v>401</v>
      </c>
      <c r="B431" s="53">
        <f>RAND()</f>
        <v/>
      </c>
      <c r="C431" s="53">
        <f>RAND()</f>
        <v/>
      </c>
      <c r="D431" s="53">
        <f>RAND()</f>
        <v/>
      </c>
      <c r="E431" s="53">
        <f>RAND()</f>
        <v/>
      </c>
      <c r="F431" s="53">
        <f>RAND()</f>
        <v/>
      </c>
      <c r="G431" s="53">
        <f>RAND()</f>
        <v/>
      </c>
      <c r="H431" s="109">
        <f>IF(B431&lt;($B$11-$B$10)/($B$12-$B$10), $B$10+SQRT(B431*($B$11-$B$10)*($B$12-$B$10)), $B$12-SQRT((1-B431)*($B$12-$B$11)*($B$12-$B$10)))</f>
        <v/>
      </c>
      <c r="I431" s="53">
        <f>MAX(0.1,NORMINV(C431,$B$13,$B$14))</f>
        <v/>
      </c>
      <c r="J431" s="109">
        <f>'01_Supuestos'!$F$13*MAX(0.65,NORMINV(D431,1,$B$15))</f>
        <v/>
      </c>
      <c r="K431" s="109">
        <f>'01_Supuestos'!$F$14*MAX(0.6,NORMINV(E431,1,$B$16))</f>
        <v/>
      </c>
      <c r="L431" s="109">
        <f>--(F431&lt;=$B$5)</f>
        <v/>
      </c>
      <c r="M431" s="109">
        <f>IF(L431=1, IF(G431&lt;=$B$6, "+", "-"), IF(G431&lt;=(1-$B$7), "+", "-"))</f>
        <v/>
      </c>
      <c r="N431" s="110">
        <f>IF(M431="+",'05_Bayes_Arbol'!$B$16,'05_Bayes_Arbol'!$B$17)</f>
        <v/>
      </c>
      <c r="O431" s="109">
        <f>SUMPRODUCT(T431:AD431,'01_Supuestos'!$C$34:$M$34)</f>
        <v/>
      </c>
      <c r="P431" s="109">
        <f>N431*O431 + (1-N431)*$B$9</f>
        <v/>
      </c>
      <c r="Q431" s="109">
        <f>--(P431&gt;0)</f>
        <v/>
      </c>
      <c r="R431" s="109">
        <f>IF(L431=1,O431,$B$9)</f>
        <v/>
      </c>
      <c r="S431" s="109">
        <f>-$B$8 + IF(Q431=1, IF(L431=1,O431,$B$9), 0)</f>
        <v/>
      </c>
      <c r="T431" s="109">
        <f>((('01_Supuestos'!C31*$I431)*'01_Supuestos'!$F$11*($H431-'01_Supuestos'!$F$9))-((('01_Supuestos'!C31*$I431)*'01_Supuestos'!$F$11*($H431-'01_Supuestos'!$F$9))*'01_Supuestos'!$F$12)-(('01_Supuestos'!C31*$I431)*'01_Supuestos'!$F$11*$K431)-(IF(('01_Supuestos'!C31*$I431)&gt;0,'01_Supuestos'!$F$15,0)))-((('01_Supuestos'!C31*$I431)*'01_Supuestos'!$F$11*($H431-'01_Supuestos'!$F$9))*'01_Supuestos'!$F$18)-($J431*'01_Supuestos'!C32)-(IF('01_Supuestos'!C30=MAX('01_Supuestos'!$C$30:$M$30),'01_Supuestos'!$F$19,0))-(MAX(0,(((('01_Supuestos'!C31*$I431)*'01_Supuestos'!$F$11*($H431-'01_Supuestos'!$F$9))-((('01_Supuestos'!C31*$I431)*'01_Supuestos'!$F$11*($H431-'01_Supuestos'!$F$9))*'01_Supuestos'!$F$12)-(('01_Supuestos'!C31*$I431)*'01_Supuestos'!$F$11*$K431)-(IF(('01_Supuestos'!C31*$I431)&gt;0,'01_Supuestos'!$F$15,0)))-($J431*'01_Supuestos'!C33)))*'01_Supuestos'!$F$16)</f>
        <v/>
      </c>
      <c r="U431" s="109">
        <f>((('01_Supuestos'!D31*$I431)*'01_Supuestos'!$F$11*($H431-'01_Supuestos'!$F$9))-((('01_Supuestos'!D31*$I431)*'01_Supuestos'!$F$11*($H431-'01_Supuestos'!$F$9))*'01_Supuestos'!$F$12)-(('01_Supuestos'!D31*$I431)*'01_Supuestos'!$F$11*$K431)-(IF(('01_Supuestos'!D31*$I431)&gt;0,'01_Supuestos'!$F$15,0)))-((('01_Supuestos'!D31*$I431)*'01_Supuestos'!$F$11*($H431-'01_Supuestos'!$F$9))*'01_Supuestos'!$F$18)-($J431*'01_Supuestos'!D32)-(IF('01_Supuestos'!D30=MAX('01_Supuestos'!$C$30:$M$30),'01_Supuestos'!$F$19,0))-(MAX(0,(((('01_Supuestos'!D31*$I431)*'01_Supuestos'!$F$11*($H431-'01_Supuestos'!$F$9))-((('01_Supuestos'!D31*$I431)*'01_Supuestos'!$F$11*($H431-'01_Supuestos'!$F$9))*'01_Supuestos'!$F$12)-(('01_Supuestos'!D31*$I431)*'01_Supuestos'!$F$11*$K431)-(IF(('01_Supuestos'!D31*$I431)&gt;0,'01_Supuestos'!$F$15,0)))-($J431*'01_Supuestos'!D33)))*'01_Supuestos'!$F$16)</f>
        <v/>
      </c>
      <c r="V431" s="109">
        <f>((('01_Supuestos'!E31*$I431)*'01_Supuestos'!$F$11*($H431-'01_Supuestos'!$F$9))-((('01_Supuestos'!E31*$I431)*'01_Supuestos'!$F$11*($H431-'01_Supuestos'!$F$9))*'01_Supuestos'!$F$12)-(('01_Supuestos'!E31*$I431)*'01_Supuestos'!$F$11*$K431)-(IF(('01_Supuestos'!E31*$I431)&gt;0,'01_Supuestos'!$F$15,0)))-((('01_Supuestos'!E31*$I431)*'01_Supuestos'!$F$11*($H431-'01_Supuestos'!$F$9))*'01_Supuestos'!$F$18)-($J431*'01_Supuestos'!E32)-(IF('01_Supuestos'!E30=MAX('01_Supuestos'!$C$30:$M$30),'01_Supuestos'!$F$19,0))-(MAX(0,(((('01_Supuestos'!E31*$I431)*'01_Supuestos'!$F$11*($H431-'01_Supuestos'!$F$9))-((('01_Supuestos'!E31*$I431)*'01_Supuestos'!$F$11*($H431-'01_Supuestos'!$F$9))*'01_Supuestos'!$F$12)-(('01_Supuestos'!E31*$I431)*'01_Supuestos'!$F$11*$K431)-(IF(('01_Supuestos'!E31*$I431)&gt;0,'01_Supuestos'!$F$15,0)))-($J431*'01_Supuestos'!E33)))*'01_Supuestos'!$F$16)</f>
        <v/>
      </c>
      <c r="W431" s="109">
        <f>((('01_Supuestos'!F31*$I431)*'01_Supuestos'!$F$11*($H431-'01_Supuestos'!$F$9))-((('01_Supuestos'!F31*$I431)*'01_Supuestos'!$F$11*($H431-'01_Supuestos'!$F$9))*'01_Supuestos'!$F$12)-(('01_Supuestos'!F31*$I431)*'01_Supuestos'!$F$11*$K431)-(IF(('01_Supuestos'!F31*$I431)&gt;0,'01_Supuestos'!$F$15,0)))-((('01_Supuestos'!F31*$I431)*'01_Supuestos'!$F$11*($H431-'01_Supuestos'!$F$9))*'01_Supuestos'!$F$18)-($J431*'01_Supuestos'!F32)-(IF('01_Supuestos'!F30=MAX('01_Supuestos'!$C$30:$M$30),'01_Supuestos'!$F$19,0))-(MAX(0,(((('01_Supuestos'!F31*$I431)*'01_Supuestos'!$F$11*($H431-'01_Supuestos'!$F$9))-((('01_Supuestos'!F31*$I431)*'01_Supuestos'!$F$11*($H431-'01_Supuestos'!$F$9))*'01_Supuestos'!$F$12)-(('01_Supuestos'!F31*$I431)*'01_Supuestos'!$F$11*$K431)-(IF(('01_Supuestos'!F31*$I431)&gt;0,'01_Supuestos'!$F$15,0)))-($J431*'01_Supuestos'!F33)))*'01_Supuestos'!$F$16)</f>
        <v/>
      </c>
      <c r="X431" s="109">
        <f>((('01_Supuestos'!G31*$I431)*'01_Supuestos'!$F$11*($H431-'01_Supuestos'!$F$9))-((('01_Supuestos'!G31*$I431)*'01_Supuestos'!$F$11*($H431-'01_Supuestos'!$F$9))*'01_Supuestos'!$F$12)-(('01_Supuestos'!G31*$I431)*'01_Supuestos'!$F$11*$K431)-(IF(('01_Supuestos'!G31*$I431)&gt;0,'01_Supuestos'!$F$15,0)))-((('01_Supuestos'!G31*$I431)*'01_Supuestos'!$F$11*($H431-'01_Supuestos'!$F$9))*'01_Supuestos'!$F$18)-($J431*'01_Supuestos'!G32)-(IF('01_Supuestos'!G30=MAX('01_Supuestos'!$C$30:$M$30),'01_Supuestos'!$F$19,0))-(MAX(0,(((('01_Supuestos'!G31*$I431)*'01_Supuestos'!$F$11*($H431-'01_Supuestos'!$F$9))-((('01_Supuestos'!G31*$I431)*'01_Supuestos'!$F$11*($H431-'01_Supuestos'!$F$9))*'01_Supuestos'!$F$12)-(('01_Supuestos'!G31*$I431)*'01_Supuestos'!$F$11*$K431)-(IF(('01_Supuestos'!G31*$I431)&gt;0,'01_Supuestos'!$F$15,0)))-($J431*'01_Supuestos'!G33)))*'01_Supuestos'!$F$16)</f>
        <v/>
      </c>
      <c r="Y431" s="109">
        <f>((('01_Supuestos'!H31*$I431)*'01_Supuestos'!$F$11*($H431-'01_Supuestos'!$F$9))-((('01_Supuestos'!H31*$I431)*'01_Supuestos'!$F$11*($H431-'01_Supuestos'!$F$9))*'01_Supuestos'!$F$12)-(('01_Supuestos'!H31*$I431)*'01_Supuestos'!$F$11*$K431)-(IF(('01_Supuestos'!H31*$I431)&gt;0,'01_Supuestos'!$F$15,0)))-((('01_Supuestos'!H31*$I431)*'01_Supuestos'!$F$11*($H431-'01_Supuestos'!$F$9))*'01_Supuestos'!$F$18)-($J431*'01_Supuestos'!H32)-(IF('01_Supuestos'!H30=MAX('01_Supuestos'!$C$30:$M$30),'01_Supuestos'!$F$19,0))-(MAX(0,(((('01_Supuestos'!H31*$I431)*'01_Supuestos'!$F$11*($H431-'01_Supuestos'!$F$9))-((('01_Supuestos'!H31*$I431)*'01_Supuestos'!$F$11*($H431-'01_Supuestos'!$F$9))*'01_Supuestos'!$F$12)-(('01_Supuestos'!H31*$I431)*'01_Supuestos'!$F$11*$K431)-(IF(('01_Supuestos'!H31*$I431)&gt;0,'01_Supuestos'!$F$15,0)))-($J431*'01_Supuestos'!H33)))*'01_Supuestos'!$F$16)</f>
        <v/>
      </c>
      <c r="Z431" s="109">
        <f>((('01_Supuestos'!I31*$I431)*'01_Supuestos'!$F$11*($H431-'01_Supuestos'!$F$9))-((('01_Supuestos'!I31*$I431)*'01_Supuestos'!$F$11*($H431-'01_Supuestos'!$F$9))*'01_Supuestos'!$F$12)-(('01_Supuestos'!I31*$I431)*'01_Supuestos'!$F$11*$K431)-(IF(('01_Supuestos'!I31*$I431)&gt;0,'01_Supuestos'!$F$15,0)))-((('01_Supuestos'!I31*$I431)*'01_Supuestos'!$F$11*($H431-'01_Supuestos'!$F$9))*'01_Supuestos'!$F$18)-($J431*'01_Supuestos'!I32)-(IF('01_Supuestos'!I30=MAX('01_Supuestos'!$C$30:$M$30),'01_Supuestos'!$F$19,0))-(MAX(0,(((('01_Supuestos'!I31*$I431)*'01_Supuestos'!$F$11*($H431-'01_Supuestos'!$F$9))-((('01_Supuestos'!I31*$I431)*'01_Supuestos'!$F$11*($H431-'01_Supuestos'!$F$9))*'01_Supuestos'!$F$12)-(('01_Supuestos'!I31*$I431)*'01_Supuestos'!$F$11*$K431)-(IF(('01_Supuestos'!I31*$I431)&gt;0,'01_Supuestos'!$F$15,0)))-($J431*'01_Supuestos'!I33)))*'01_Supuestos'!$F$16)</f>
        <v/>
      </c>
      <c r="AA431" s="109">
        <f>((('01_Supuestos'!J31*$I431)*'01_Supuestos'!$F$11*($H431-'01_Supuestos'!$F$9))-((('01_Supuestos'!J31*$I431)*'01_Supuestos'!$F$11*($H431-'01_Supuestos'!$F$9))*'01_Supuestos'!$F$12)-(('01_Supuestos'!J31*$I431)*'01_Supuestos'!$F$11*$K431)-(IF(('01_Supuestos'!J31*$I431)&gt;0,'01_Supuestos'!$F$15,0)))-((('01_Supuestos'!J31*$I431)*'01_Supuestos'!$F$11*($H431-'01_Supuestos'!$F$9))*'01_Supuestos'!$F$18)-($J431*'01_Supuestos'!J32)-(IF('01_Supuestos'!J30=MAX('01_Supuestos'!$C$30:$M$30),'01_Supuestos'!$F$19,0))-(MAX(0,(((('01_Supuestos'!J31*$I431)*'01_Supuestos'!$F$11*($H431-'01_Supuestos'!$F$9))-((('01_Supuestos'!J31*$I431)*'01_Supuestos'!$F$11*($H431-'01_Supuestos'!$F$9))*'01_Supuestos'!$F$12)-(('01_Supuestos'!J31*$I431)*'01_Supuestos'!$F$11*$K431)-(IF(('01_Supuestos'!J31*$I431)&gt;0,'01_Supuestos'!$F$15,0)))-($J431*'01_Supuestos'!J33)))*'01_Supuestos'!$F$16)</f>
        <v/>
      </c>
      <c r="AB431" s="109">
        <f>((('01_Supuestos'!K31*$I431)*'01_Supuestos'!$F$11*($H431-'01_Supuestos'!$F$9))-((('01_Supuestos'!K31*$I431)*'01_Supuestos'!$F$11*($H431-'01_Supuestos'!$F$9))*'01_Supuestos'!$F$12)-(('01_Supuestos'!K31*$I431)*'01_Supuestos'!$F$11*$K431)-(IF(('01_Supuestos'!K31*$I431)&gt;0,'01_Supuestos'!$F$15,0)))-((('01_Supuestos'!K31*$I431)*'01_Supuestos'!$F$11*($H431-'01_Supuestos'!$F$9))*'01_Supuestos'!$F$18)-($J431*'01_Supuestos'!K32)-(IF('01_Supuestos'!K30=MAX('01_Supuestos'!$C$30:$M$30),'01_Supuestos'!$F$19,0))-(MAX(0,(((('01_Supuestos'!K31*$I431)*'01_Supuestos'!$F$11*($H431-'01_Supuestos'!$F$9))-((('01_Supuestos'!K31*$I431)*'01_Supuestos'!$F$11*($H431-'01_Supuestos'!$F$9))*'01_Supuestos'!$F$12)-(('01_Supuestos'!K31*$I431)*'01_Supuestos'!$F$11*$K431)-(IF(('01_Supuestos'!K31*$I431)&gt;0,'01_Supuestos'!$F$15,0)))-($J431*'01_Supuestos'!K33)))*'01_Supuestos'!$F$16)</f>
        <v/>
      </c>
      <c r="AC431" s="109">
        <f>((('01_Supuestos'!L31*$I431)*'01_Supuestos'!$F$11*($H431-'01_Supuestos'!$F$9))-((('01_Supuestos'!L31*$I431)*'01_Supuestos'!$F$11*($H431-'01_Supuestos'!$F$9))*'01_Supuestos'!$F$12)-(('01_Supuestos'!L31*$I431)*'01_Supuestos'!$F$11*$K431)-(IF(('01_Supuestos'!L31*$I431)&gt;0,'01_Supuestos'!$F$15,0)))-((('01_Supuestos'!L31*$I431)*'01_Supuestos'!$F$11*($H431-'01_Supuestos'!$F$9))*'01_Supuestos'!$F$18)-($J431*'01_Supuestos'!L32)-(IF('01_Supuestos'!L30=MAX('01_Supuestos'!$C$30:$M$30),'01_Supuestos'!$F$19,0))-(MAX(0,(((('01_Supuestos'!L31*$I431)*'01_Supuestos'!$F$11*($H431-'01_Supuestos'!$F$9))-((('01_Supuestos'!L31*$I431)*'01_Supuestos'!$F$11*($H431-'01_Supuestos'!$F$9))*'01_Supuestos'!$F$12)-(('01_Supuestos'!L31*$I431)*'01_Supuestos'!$F$11*$K431)-(IF(('01_Supuestos'!L31*$I431)&gt;0,'01_Supuestos'!$F$15,0)))-($J431*'01_Supuestos'!L33)))*'01_Supuestos'!$F$16)</f>
        <v/>
      </c>
      <c r="AD431" s="109">
        <f>((('01_Supuestos'!M31*$I431)*'01_Supuestos'!$F$11*($H431-'01_Supuestos'!$F$9))-((('01_Supuestos'!M31*$I431)*'01_Supuestos'!$F$11*($H431-'01_Supuestos'!$F$9))*'01_Supuestos'!$F$12)-(('01_Supuestos'!M31*$I431)*'01_Supuestos'!$F$11*$K431)-(IF(('01_Supuestos'!M31*$I431)&gt;0,'01_Supuestos'!$F$15,0)))-((('01_Supuestos'!M31*$I431)*'01_Supuestos'!$F$11*($H431-'01_Supuestos'!$F$9))*'01_Supuestos'!$F$18)-($J431*'01_Supuestos'!M32)-(IF('01_Supuestos'!M30=MAX('01_Supuestos'!$C$30:$M$30),'01_Supuestos'!$F$19,0))-(MAX(0,(((('01_Supuestos'!M31*$I431)*'01_Supuestos'!$F$11*($H431-'01_Supuestos'!$F$9))-((('01_Supuestos'!M31*$I431)*'01_Supuestos'!$F$11*($H431-'01_Supuestos'!$F$9))*'01_Supuestos'!$F$12)-(('01_Supuestos'!M31*$I431)*'01_Supuestos'!$F$11*$K431)-(IF(('01_Supuestos'!M31*$I431)&gt;0,'01_Supuestos'!$F$15,0)))-($J431*'01_Supuestos'!M33)))*'01_Supuestos'!$F$16)</f>
        <v/>
      </c>
      <c r="AE431" s="109">
        <f>0</f>
        <v/>
      </c>
      <c r="AF431" s="109">
        <f>IF(S431&gt;R431,"Appraisal+Decision",IF(S431&lt;R431,"Develop Now","Indiferente"))</f>
        <v/>
      </c>
    </row>
    <row r="432">
      <c r="A432" t="n">
        <v>402</v>
      </c>
      <c r="B432" s="53">
        <f>RAND()</f>
        <v/>
      </c>
      <c r="C432" s="53">
        <f>RAND()</f>
        <v/>
      </c>
      <c r="D432" s="53">
        <f>RAND()</f>
        <v/>
      </c>
      <c r="E432" s="53">
        <f>RAND()</f>
        <v/>
      </c>
      <c r="F432" s="53">
        <f>RAND()</f>
        <v/>
      </c>
      <c r="G432" s="53">
        <f>RAND()</f>
        <v/>
      </c>
      <c r="H432" s="109">
        <f>IF(B432&lt;($B$11-$B$10)/($B$12-$B$10), $B$10+SQRT(B432*($B$11-$B$10)*($B$12-$B$10)), $B$12-SQRT((1-B432)*($B$12-$B$11)*($B$12-$B$10)))</f>
        <v/>
      </c>
      <c r="I432" s="53">
        <f>MAX(0.1,NORMINV(C432,$B$13,$B$14))</f>
        <v/>
      </c>
      <c r="J432" s="109">
        <f>'01_Supuestos'!$F$13*MAX(0.65,NORMINV(D432,1,$B$15))</f>
        <v/>
      </c>
      <c r="K432" s="109">
        <f>'01_Supuestos'!$F$14*MAX(0.6,NORMINV(E432,1,$B$16))</f>
        <v/>
      </c>
      <c r="L432" s="109">
        <f>--(F432&lt;=$B$5)</f>
        <v/>
      </c>
      <c r="M432" s="109">
        <f>IF(L432=1, IF(G432&lt;=$B$6, "+", "-"), IF(G432&lt;=(1-$B$7), "+", "-"))</f>
        <v/>
      </c>
      <c r="N432" s="110">
        <f>IF(M432="+",'05_Bayes_Arbol'!$B$16,'05_Bayes_Arbol'!$B$17)</f>
        <v/>
      </c>
      <c r="O432" s="109">
        <f>SUMPRODUCT(T432:AD432,'01_Supuestos'!$C$34:$M$34)</f>
        <v/>
      </c>
      <c r="P432" s="109">
        <f>N432*O432 + (1-N432)*$B$9</f>
        <v/>
      </c>
      <c r="Q432" s="109">
        <f>--(P432&gt;0)</f>
        <v/>
      </c>
      <c r="R432" s="109">
        <f>IF(L432=1,O432,$B$9)</f>
        <v/>
      </c>
      <c r="S432" s="109">
        <f>-$B$8 + IF(Q432=1, IF(L432=1,O432,$B$9), 0)</f>
        <v/>
      </c>
      <c r="T432" s="109">
        <f>((('01_Supuestos'!C31*$I432)*'01_Supuestos'!$F$11*($H432-'01_Supuestos'!$F$9))-((('01_Supuestos'!C31*$I432)*'01_Supuestos'!$F$11*($H432-'01_Supuestos'!$F$9))*'01_Supuestos'!$F$12)-(('01_Supuestos'!C31*$I432)*'01_Supuestos'!$F$11*$K432)-(IF(('01_Supuestos'!C31*$I432)&gt;0,'01_Supuestos'!$F$15,0)))-((('01_Supuestos'!C31*$I432)*'01_Supuestos'!$F$11*($H432-'01_Supuestos'!$F$9))*'01_Supuestos'!$F$18)-($J432*'01_Supuestos'!C32)-(IF('01_Supuestos'!C30=MAX('01_Supuestos'!$C$30:$M$30),'01_Supuestos'!$F$19,0))-(MAX(0,(((('01_Supuestos'!C31*$I432)*'01_Supuestos'!$F$11*($H432-'01_Supuestos'!$F$9))-((('01_Supuestos'!C31*$I432)*'01_Supuestos'!$F$11*($H432-'01_Supuestos'!$F$9))*'01_Supuestos'!$F$12)-(('01_Supuestos'!C31*$I432)*'01_Supuestos'!$F$11*$K432)-(IF(('01_Supuestos'!C31*$I432)&gt;0,'01_Supuestos'!$F$15,0)))-($J432*'01_Supuestos'!C33)))*'01_Supuestos'!$F$16)</f>
        <v/>
      </c>
      <c r="U432" s="109">
        <f>((('01_Supuestos'!D31*$I432)*'01_Supuestos'!$F$11*($H432-'01_Supuestos'!$F$9))-((('01_Supuestos'!D31*$I432)*'01_Supuestos'!$F$11*($H432-'01_Supuestos'!$F$9))*'01_Supuestos'!$F$12)-(('01_Supuestos'!D31*$I432)*'01_Supuestos'!$F$11*$K432)-(IF(('01_Supuestos'!D31*$I432)&gt;0,'01_Supuestos'!$F$15,0)))-((('01_Supuestos'!D31*$I432)*'01_Supuestos'!$F$11*($H432-'01_Supuestos'!$F$9))*'01_Supuestos'!$F$18)-($J432*'01_Supuestos'!D32)-(IF('01_Supuestos'!D30=MAX('01_Supuestos'!$C$30:$M$30),'01_Supuestos'!$F$19,0))-(MAX(0,(((('01_Supuestos'!D31*$I432)*'01_Supuestos'!$F$11*($H432-'01_Supuestos'!$F$9))-((('01_Supuestos'!D31*$I432)*'01_Supuestos'!$F$11*($H432-'01_Supuestos'!$F$9))*'01_Supuestos'!$F$12)-(('01_Supuestos'!D31*$I432)*'01_Supuestos'!$F$11*$K432)-(IF(('01_Supuestos'!D31*$I432)&gt;0,'01_Supuestos'!$F$15,0)))-($J432*'01_Supuestos'!D33)))*'01_Supuestos'!$F$16)</f>
        <v/>
      </c>
      <c r="V432" s="109">
        <f>((('01_Supuestos'!E31*$I432)*'01_Supuestos'!$F$11*($H432-'01_Supuestos'!$F$9))-((('01_Supuestos'!E31*$I432)*'01_Supuestos'!$F$11*($H432-'01_Supuestos'!$F$9))*'01_Supuestos'!$F$12)-(('01_Supuestos'!E31*$I432)*'01_Supuestos'!$F$11*$K432)-(IF(('01_Supuestos'!E31*$I432)&gt;0,'01_Supuestos'!$F$15,0)))-((('01_Supuestos'!E31*$I432)*'01_Supuestos'!$F$11*($H432-'01_Supuestos'!$F$9))*'01_Supuestos'!$F$18)-($J432*'01_Supuestos'!E32)-(IF('01_Supuestos'!E30=MAX('01_Supuestos'!$C$30:$M$30),'01_Supuestos'!$F$19,0))-(MAX(0,(((('01_Supuestos'!E31*$I432)*'01_Supuestos'!$F$11*($H432-'01_Supuestos'!$F$9))-((('01_Supuestos'!E31*$I432)*'01_Supuestos'!$F$11*($H432-'01_Supuestos'!$F$9))*'01_Supuestos'!$F$12)-(('01_Supuestos'!E31*$I432)*'01_Supuestos'!$F$11*$K432)-(IF(('01_Supuestos'!E31*$I432)&gt;0,'01_Supuestos'!$F$15,0)))-($J432*'01_Supuestos'!E33)))*'01_Supuestos'!$F$16)</f>
        <v/>
      </c>
      <c r="W432" s="109">
        <f>((('01_Supuestos'!F31*$I432)*'01_Supuestos'!$F$11*($H432-'01_Supuestos'!$F$9))-((('01_Supuestos'!F31*$I432)*'01_Supuestos'!$F$11*($H432-'01_Supuestos'!$F$9))*'01_Supuestos'!$F$12)-(('01_Supuestos'!F31*$I432)*'01_Supuestos'!$F$11*$K432)-(IF(('01_Supuestos'!F31*$I432)&gt;0,'01_Supuestos'!$F$15,0)))-((('01_Supuestos'!F31*$I432)*'01_Supuestos'!$F$11*($H432-'01_Supuestos'!$F$9))*'01_Supuestos'!$F$18)-($J432*'01_Supuestos'!F32)-(IF('01_Supuestos'!F30=MAX('01_Supuestos'!$C$30:$M$30),'01_Supuestos'!$F$19,0))-(MAX(0,(((('01_Supuestos'!F31*$I432)*'01_Supuestos'!$F$11*($H432-'01_Supuestos'!$F$9))-((('01_Supuestos'!F31*$I432)*'01_Supuestos'!$F$11*($H432-'01_Supuestos'!$F$9))*'01_Supuestos'!$F$12)-(('01_Supuestos'!F31*$I432)*'01_Supuestos'!$F$11*$K432)-(IF(('01_Supuestos'!F31*$I432)&gt;0,'01_Supuestos'!$F$15,0)))-($J432*'01_Supuestos'!F33)))*'01_Supuestos'!$F$16)</f>
        <v/>
      </c>
      <c r="X432" s="109">
        <f>((('01_Supuestos'!G31*$I432)*'01_Supuestos'!$F$11*($H432-'01_Supuestos'!$F$9))-((('01_Supuestos'!G31*$I432)*'01_Supuestos'!$F$11*($H432-'01_Supuestos'!$F$9))*'01_Supuestos'!$F$12)-(('01_Supuestos'!G31*$I432)*'01_Supuestos'!$F$11*$K432)-(IF(('01_Supuestos'!G31*$I432)&gt;0,'01_Supuestos'!$F$15,0)))-((('01_Supuestos'!G31*$I432)*'01_Supuestos'!$F$11*($H432-'01_Supuestos'!$F$9))*'01_Supuestos'!$F$18)-($J432*'01_Supuestos'!G32)-(IF('01_Supuestos'!G30=MAX('01_Supuestos'!$C$30:$M$30),'01_Supuestos'!$F$19,0))-(MAX(0,(((('01_Supuestos'!G31*$I432)*'01_Supuestos'!$F$11*($H432-'01_Supuestos'!$F$9))-((('01_Supuestos'!G31*$I432)*'01_Supuestos'!$F$11*($H432-'01_Supuestos'!$F$9))*'01_Supuestos'!$F$12)-(('01_Supuestos'!G31*$I432)*'01_Supuestos'!$F$11*$K432)-(IF(('01_Supuestos'!G31*$I432)&gt;0,'01_Supuestos'!$F$15,0)))-($J432*'01_Supuestos'!G33)))*'01_Supuestos'!$F$16)</f>
        <v/>
      </c>
      <c r="Y432" s="109">
        <f>((('01_Supuestos'!H31*$I432)*'01_Supuestos'!$F$11*($H432-'01_Supuestos'!$F$9))-((('01_Supuestos'!H31*$I432)*'01_Supuestos'!$F$11*($H432-'01_Supuestos'!$F$9))*'01_Supuestos'!$F$12)-(('01_Supuestos'!H31*$I432)*'01_Supuestos'!$F$11*$K432)-(IF(('01_Supuestos'!H31*$I432)&gt;0,'01_Supuestos'!$F$15,0)))-((('01_Supuestos'!H31*$I432)*'01_Supuestos'!$F$11*($H432-'01_Supuestos'!$F$9))*'01_Supuestos'!$F$18)-($J432*'01_Supuestos'!H32)-(IF('01_Supuestos'!H30=MAX('01_Supuestos'!$C$30:$M$30),'01_Supuestos'!$F$19,0))-(MAX(0,(((('01_Supuestos'!H31*$I432)*'01_Supuestos'!$F$11*($H432-'01_Supuestos'!$F$9))-((('01_Supuestos'!H31*$I432)*'01_Supuestos'!$F$11*($H432-'01_Supuestos'!$F$9))*'01_Supuestos'!$F$12)-(('01_Supuestos'!H31*$I432)*'01_Supuestos'!$F$11*$K432)-(IF(('01_Supuestos'!H31*$I432)&gt;0,'01_Supuestos'!$F$15,0)))-($J432*'01_Supuestos'!H33)))*'01_Supuestos'!$F$16)</f>
        <v/>
      </c>
      <c r="Z432" s="109">
        <f>((('01_Supuestos'!I31*$I432)*'01_Supuestos'!$F$11*($H432-'01_Supuestos'!$F$9))-((('01_Supuestos'!I31*$I432)*'01_Supuestos'!$F$11*($H432-'01_Supuestos'!$F$9))*'01_Supuestos'!$F$12)-(('01_Supuestos'!I31*$I432)*'01_Supuestos'!$F$11*$K432)-(IF(('01_Supuestos'!I31*$I432)&gt;0,'01_Supuestos'!$F$15,0)))-((('01_Supuestos'!I31*$I432)*'01_Supuestos'!$F$11*($H432-'01_Supuestos'!$F$9))*'01_Supuestos'!$F$18)-($J432*'01_Supuestos'!I32)-(IF('01_Supuestos'!I30=MAX('01_Supuestos'!$C$30:$M$30),'01_Supuestos'!$F$19,0))-(MAX(0,(((('01_Supuestos'!I31*$I432)*'01_Supuestos'!$F$11*($H432-'01_Supuestos'!$F$9))-((('01_Supuestos'!I31*$I432)*'01_Supuestos'!$F$11*($H432-'01_Supuestos'!$F$9))*'01_Supuestos'!$F$12)-(('01_Supuestos'!I31*$I432)*'01_Supuestos'!$F$11*$K432)-(IF(('01_Supuestos'!I31*$I432)&gt;0,'01_Supuestos'!$F$15,0)))-($J432*'01_Supuestos'!I33)))*'01_Supuestos'!$F$16)</f>
        <v/>
      </c>
      <c r="AA432" s="109">
        <f>((('01_Supuestos'!J31*$I432)*'01_Supuestos'!$F$11*($H432-'01_Supuestos'!$F$9))-((('01_Supuestos'!J31*$I432)*'01_Supuestos'!$F$11*($H432-'01_Supuestos'!$F$9))*'01_Supuestos'!$F$12)-(('01_Supuestos'!J31*$I432)*'01_Supuestos'!$F$11*$K432)-(IF(('01_Supuestos'!J31*$I432)&gt;0,'01_Supuestos'!$F$15,0)))-((('01_Supuestos'!J31*$I432)*'01_Supuestos'!$F$11*($H432-'01_Supuestos'!$F$9))*'01_Supuestos'!$F$18)-($J432*'01_Supuestos'!J32)-(IF('01_Supuestos'!J30=MAX('01_Supuestos'!$C$30:$M$30),'01_Supuestos'!$F$19,0))-(MAX(0,(((('01_Supuestos'!J31*$I432)*'01_Supuestos'!$F$11*($H432-'01_Supuestos'!$F$9))-((('01_Supuestos'!J31*$I432)*'01_Supuestos'!$F$11*($H432-'01_Supuestos'!$F$9))*'01_Supuestos'!$F$12)-(('01_Supuestos'!J31*$I432)*'01_Supuestos'!$F$11*$K432)-(IF(('01_Supuestos'!J31*$I432)&gt;0,'01_Supuestos'!$F$15,0)))-($J432*'01_Supuestos'!J33)))*'01_Supuestos'!$F$16)</f>
        <v/>
      </c>
      <c r="AB432" s="109">
        <f>((('01_Supuestos'!K31*$I432)*'01_Supuestos'!$F$11*($H432-'01_Supuestos'!$F$9))-((('01_Supuestos'!K31*$I432)*'01_Supuestos'!$F$11*($H432-'01_Supuestos'!$F$9))*'01_Supuestos'!$F$12)-(('01_Supuestos'!K31*$I432)*'01_Supuestos'!$F$11*$K432)-(IF(('01_Supuestos'!K31*$I432)&gt;0,'01_Supuestos'!$F$15,0)))-((('01_Supuestos'!K31*$I432)*'01_Supuestos'!$F$11*($H432-'01_Supuestos'!$F$9))*'01_Supuestos'!$F$18)-($J432*'01_Supuestos'!K32)-(IF('01_Supuestos'!K30=MAX('01_Supuestos'!$C$30:$M$30),'01_Supuestos'!$F$19,0))-(MAX(0,(((('01_Supuestos'!K31*$I432)*'01_Supuestos'!$F$11*($H432-'01_Supuestos'!$F$9))-((('01_Supuestos'!K31*$I432)*'01_Supuestos'!$F$11*($H432-'01_Supuestos'!$F$9))*'01_Supuestos'!$F$12)-(('01_Supuestos'!K31*$I432)*'01_Supuestos'!$F$11*$K432)-(IF(('01_Supuestos'!K31*$I432)&gt;0,'01_Supuestos'!$F$15,0)))-($J432*'01_Supuestos'!K33)))*'01_Supuestos'!$F$16)</f>
        <v/>
      </c>
      <c r="AC432" s="109">
        <f>((('01_Supuestos'!L31*$I432)*'01_Supuestos'!$F$11*($H432-'01_Supuestos'!$F$9))-((('01_Supuestos'!L31*$I432)*'01_Supuestos'!$F$11*($H432-'01_Supuestos'!$F$9))*'01_Supuestos'!$F$12)-(('01_Supuestos'!L31*$I432)*'01_Supuestos'!$F$11*$K432)-(IF(('01_Supuestos'!L31*$I432)&gt;0,'01_Supuestos'!$F$15,0)))-((('01_Supuestos'!L31*$I432)*'01_Supuestos'!$F$11*($H432-'01_Supuestos'!$F$9))*'01_Supuestos'!$F$18)-($J432*'01_Supuestos'!L32)-(IF('01_Supuestos'!L30=MAX('01_Supuestos'!$C$30:$M$30),'01_Supuestos'!$F$19,0))-(MAX(0,(((('01_Supuestos'!L31*$I432)*'01_Supuestos'!$F$11*($H432-'01_Supuestos'!$F$9))-((('01_Supuestos'!L31*$I432)*'01_Supuestos'!$F$11*($H432-'01_Supuestos'!$F$9))*'01_Supuestos'!$F$12)-(('01_Supuestos'!L31*$I432)*'01_Supuestos'!$F$11*$K432)-(IF(('01_Supuestos'!L31*$I432)&gt;0,'01_Supuestos'!$F$15,0)))-($J432*'01_Supuestos'!L33)))*'01_Supuestos'!$F$16)</f>
        <v/>
      </c>
      <c r="AD432" s="109">
        <f>((('01_Supuestos'!M31*$I432)*'01_Supuestos'!$F$11*($H432-'01_Supuestos'!$F$9))-((('01_Supuestos'!M31*$I432)*'01_Supuestos'!$F$11*($H432-'01_Supuestos'!$F$9))*'01_Supuestos'!$F$12)-(('01_Supuestos'!M31*$I432)*'01_Supuestos'!$F$11*$K432)-(IF(('01_Supuestos'!M31*$I432)&gt;0,'01_Supuestos'!$F$15,0)))-((('01_Supuestos'!M31*$I432)*'01_Supuestos'!$F$11*($H432-'01_Supuestos'!$F$9))*'01_Supuestos'!$F$18)-($J432*'01_Supuestos'!M32)-(IF('01_Supuestos'!M30=MAX('01_Supuestos'!$C$30:$M$30),'01_Supuestos'!$F$19,0))-(MAX(0,(((('01_Supuestos'!M31*$I432)*'01_Supuestos'!$F$11*($H432-'01_Supuestos'!$F$9))-((('01_Supuestos'!M31*$I432)*'01_Supuestos'!$F$11*($H432-'01_Supuestos'!$F$9))*'01_Supuestos'!$F$12)-(('01_Supuestos'!M31*$I432)*'01_Supuestos'!$F$11*$K432)-(IF(('01_Supuestos'!M31*$I432)&gt;0,'01_Supuestos'!$F$15,0)))-($J432*'01_Supuestos'!M33)))*'01_Supuestos'!$F$16)</f>
        <v/>
      </c>
      <c r="AE432" s="109">
        <f>0</f>
        <v/>
      </c>
      <c r="AF432" s="109">
        <f>IF(S432&gt;R432,"Appraisal+Decision",IF(S432&lt;R432,"Develop Now","Indiferente"))</f>
        <v/>
      </c>
    </row>
    <row r="433">
      <c r="A433" t="n">
        <v>403</v>
      </c>
      <c r="B433" s="53">
        <f>RAND()</f>
        <v/>
      </c>
      <c r="C433" s="53">
        <f>RAND()</f>
        <v/>
      </c>
      <c r="D433" s="53">
        <f>RAND()</f>
        <v/>
      </c>
      <c r="E433" s="53">
        <f>RAND()</f>
        <v/>
      </c>
      <c r="F433" s="53">
        <f>RAND()</f>
        <v/>
      </c>
      <c r="G433" s="53">
        <f>RAND()</f>
        <v/>
      </c>
      <c r="H433" s="109">
        <f>IF(B433&lt;($B$11-$B$10)/($B$12-$B$10), $B$10+SQRT(B433*($B$11-$B$10)*($B$12-$B$10)), $B$12-SQRT((1-B433)*($B$12-$B$11)*($B$12-$B$10)))</f>
        <v/>
      </c>
      <c r="I433" s="53">
        <f>MAX(0.1,NORMINV(C433,$B$13,$B$14))</f>
        <v/>
      </c>
      <c r="J433" s="109">
        <f>'01_Supuestos'!$F$13*MAX(0.65,NORMINV(D433,1,$B$15))</f>
        <v/>
      </c>
      <c r="K433" s="109">
        <f>'01_Supuestos'!$F$14*MAX(0.6,NORMINV(E433,1,$B$16))</f>
        <v/>
      </c>
      <c r="L433" s="109">
        <f>--(F433&lt;=$B$5)</f>
        <v/>
      </c>
      <c r="M433" s="109">
        <f>IF(L433=1, IF(G433&lt;=$B$6, "+", "-"), IF(G433&lt;=(1-$B$7), "+", "-"))</f>
        <v/>
      </c>
      <c r="N433" s="110">
        <f>IF(M433="+",'05_Bayes_Arbol'!$B$16,'05_Bayes_Arbol'!$B$17)</f>
        <v/>
      </c>
      <c r="O433" s="109">
        <f>SUMPRODUCT(T433:AD433,'01_Supuestos'!$C$34:$M$34)</f>
        <v/>
      </c>
      <c r="P433" s="109">
        <f>N433*O433 + (1-N433)*$B$9</f>
        <v/>
      </c>
      <c r="Q433" s="109">
        <f>--(P433&gt;0)</f>
        <v/>
      </c>
      <c r="R433" s="109">
        <f>IF(L433=1,O433,$B$9)</f>
        <v/>
      </c>
      <c r="S433" s="109">
        <f>-$B$8 + IF(Q433=1, IF(L433=1,O433,$B$9), 0)</f>
        <v/>
      </c>
      <c r="T433" s="109">
        <f>((('01_Supuestos'!C31*$I433)*'01_Supuestos'!$F$11*($H433-'01_Supuestos'!$F$9))-((('01_Supuestos'!C31*$I433)*'01_Supuestos'!$F$11*($H433-'01_Supuestos'!$F$9))*'01_Supuestos'!$F$12)-(('01_Supuestos'!C31*$I433)*'01_Supuestos'!$F$11*$K433)-(IF(('01_Supuestos'!C31*$I433)&gt;0,'01_Supuestos'!$F$15,0)))-((('01_Supuestos'!C31*$I433)*'01_Supuestos'!$F$11*($H433-'01_Supuestos'!$F$9))*'01_Supuestos'!$F$18)-($J433*'01_Supuestos'!C32)-(IF('01_Supuestos'!C30=MAX('01_Supuestos'!$C$30:$M$30),'01_Supuestos'!$F$19,0))-(MAX(0,(((('01_Supuestos'!C31*$I433)*'01_Supuestos'!$F$11*($H433-'01_Supuestos'!$F$9))-((('01_Supuestos'!C31*$I433)*'01_Supuestos'!$F$11*($H433-'01_Supuestos'!$F$9))*'01_Supuestos'!$F$12)-(('01_Supuestos'!C31*$I433)*'01_Supuestos'!$F$11*$K433)-(IF(('01_Supuestos'!C31*$I433)&gt;0,'01_Supuestos'!$F$15,0)))-($J433*'01_Supuestos'!C33)))*'01_Supuestos'!$F$16)</f>
        <v/>
      </c>
      <c r="U433" s="109">
        <f>((('01_Supuestos'!D31*$I433)*'01_Supuestos'!$F$11*($H433-'01_Supuestos'!$F$9))-((('01_Supuestos'!D31*$I433)*'01_Supuestos'!$F$11*($H433-'01_Supuestos'!$F$9))*'01_Supuestos'!$F$12)-(('01_Supuestos'!D31*$I433)*'01_Supuestos'!$F$11*$K433)-(IF(('01_Supuestos'!D31*$I433)&gt;0,'01_Supuestos'!$F$15,0)))-((('01_Supuestos'!D31*$I433)*'01_Supuestos'!$F$11*($H433-'01_Supuestos'!$F$9))*'01_Supuestos'!$F$18)-($J433*'01_Supuestos'!D32)-(IF('01_Supuestos'!D30=MAX('01_Supuestos'!$C$30:$M$30),'01_Supuestos'!$F$19,0))-(MAX(0,(((('01_Supuestos'!D31*$I433)*'01_Supuestos'!$F$11*($H433-'01_Supuestos'!$F$9))-((('01_Supuestos'!D31*$I433)*'01_Supuestos'!$F$11*($H433-'01_Supuestos'!$F$9))*'01_Supuestos'!$F$12)-(('01_Supuestos'!D31*$I433)*'01_Supuestos'!$F$11*$K433)-(IF(('01_Supuestos'!D31*$I433)&gt;0,'01_Supuestos'!$F$15,0)))-($J433*'01_Supuestos'!D33)))*'01_Supuestos'!$F$16)</f>
        <v/>
      </c>
      <c r="V433" s="109">
        <f>((('01_Supuestos'!E31*$I433)*'01_Supuestos'!$F$11*($H433-'01_Supuestos'!$F$9))-((('01_Supuestos'!E31*$I433)*'01_Supuestos'!$F$11*($H433-'01_Supuestos'!$F$9))*'01_Supuestos'!$F$12)-(('01_Supuestos'!E31*$I433)*'01_Supuestos'!$F$11*$K433)-(IF(('01_Supuestos'!E31*$I433)&gt;0,'01_Supuestos'!$F$15,0)))-((('01_Supuestos'!E31*$I433)*'01_Supuestos'!$F$11*($H433-'01_Supuestos'!$F$9))*'01_Supuestos'!$F$18)-($J433*'01_Supuestos'!E32)-(IF('01_Supuestos'!E30=MAX('01_Supuestos'!$C$30:$M$30),'01_Supuestos'!$F$19,0))-(MAX(0,(((('01_Supuestos'!E31*$I433)*'01_Supuestos'!$F$11*($H433-'01_Supuestos'!$F$9))-((('01_Supuestos'!E31*$I433)*'01_Supuestos'!$F$11*($H433-'01_Supuestos'!$F$9))*'01_Supuestos'!$F$12)-(('01_Supuestos'!E31*$I433)*'01_Supuestos'!$F$11*$K433)-(IF(('01_Supuestos'!E31*$I433)&gt;0,'01_Supuestos'!$F$15,0)))-($J433*'01_Supuestos'!E33)))*'01_Supuestos'!$F$16)</f>
        <v/>
      </c>
      <c r="W433" s="109">
        <f>((('01_Supuestos'!F31*$I433)*'01_Supuestos'!$F$11*($H433-'01_Supuestos'!$F$9))-((('01_Supuestos'!F31*$I433)*'01_Supuestos'!$F$11*($H433-'01_Supuestos'!$F$9))*'01_Supuestos'!$F$12)-(('01_Supuestos'!F31*$I433)*'01_Supuestos'!$F$11*$K433)-(IF(('01_Supuestos'!F31*$I433)&gt;0,'01_Supuestos'!$F$15,0)))-((('01_Supuestos'!F31*$I433)*'01_Supuestos'!$F$11*($H433-'01_Supuestos'!$F$9))*'01_Supuestos'!$F$18)-($J433*'01_Supuestos'!F32)-(IF('01_Supuestos'!F30=MAX('01_Supuestos'!$C$30:$M$30),'01_Supuestos'!$F$19,0))-(MAX(0,(((('01_Supuestos'!F31*$I433)*'01_Supuestos'!$F$11*($H433-'01_Supuestos'!$F$9))-((('01_Supuestos'!F31*$I433)*'01_Supuestos'!$F$11*($H433-'01_Supuestos'!$F$9))*'01_Supuestos'!$F$12)-(('01_Supuestos'!F31*$I433)*'01_Supuestos'!$F$11*$K433)-(IF(('01_Supuestos'!F31*$I433)&gt;0,'01_Supuestos'!$F$15,0)))-($J433*'01_Supuestos'!F33)))*'01_Supuestos'!$F$16)</f>
        <v/>
      </c>
      <c r="X433" s="109">
        <f>((('01_Supuestos'!G31*$I433)*'01_Supuestos'!$F$11*($H433-'01_Supuestos'!$F$9))-((('01_Supuestos'!G31*$I433)*'01_Supuestos'!$F$11*($H433-'01_Supuestos'!$F$9))*'01_Supuestos'!$F$12)-(('01_Supuestos'!G31*$I433)*'01_Supuestos'!$F$11*$K433)-(IF(('01_Supuestos'!G31*$I433)&gt;0,'01_Supuestos'!$F$15,0)))-((('01_Supuestos'!G31*$I433)*'01_Supuestos'!$F$11*($H433-'01_Supuestos'!$F$9))*'01_Supuestos'!$F$18)-($J433*'01_Supuestos'!G32)-(IF('01_Supuestos'!G30=MAX('01_Supuestos'!$C$30:$M$30),'01_Supuestos'!$F$19,0))-(MAX(0,(((('01_Supuestos'!G31*$I433)*'01_Supuestos'!$F$11*($H433-'01_Supuestos'!$F$9))-((('01_Supuestos'!G31*$I433)*'01_Supuestos'!$F$11*($H433-'01_Supuestos'!$F$9))*'01_Supuestos'!$F$12)-(('01_Supuestos'!G31*$I433)*'01_Supuestos'!$F$11*$K433)-(IF(('01_Supuestos'!G31*$I433)&gt;0,'01_Supuestos'!$F$15,0)))-($J433*'01_Supuestos'!G33)))*'01_Supuestos'!$F$16)</f>
        <v/>
      </c>
      <c r="Y433" s="109">
        <f>((('01_Supuestos'!H31*$I433)*'01_Supuestos'!$F$11*($H433-'01_Supuestos'!$F$9))-((('01_Supuestos'!H31*$I433)*'01_Supuestos'!$F$11*($H433-'01_Supuestos'!$F$9))*'01_Supuestos'!$F$12)-(('01_Supuestos'!H31*$I433)*'01_Supuestos'!$F$11*$K433)-(IF(('01_Supuestos'!H31*$I433)&gt;0,'01_Supuestos'!$F$15,0)))-((('01_Supuestos'!H31*$I433)*'01_Supuestos'!$F$11*($H433-'01_Supuestos'!$F$9))*'01_Supuestos'!$F$18)-($J433*'01_Supuestos'!H32)-(IF('01_Supuestos'!H30=MAX('01_Supuestos'!$C$30:$M$30),'01_Supuestos'!$F$19,0))-(MAX(0,(((('01_Supuestos'!H31*$I433)*'01_Supuestos'!$F$11*($H433-'01_Supuestos'!$F$9))-((('01_Supuestos'!H31*$I433)*'01_Supuestos'!$F$11*($H433-'01_Supuestos'!$F$9))*'01_Supuestos'!$F$12)-(('01_Supuestos'!H31*$I433)*'01_Supuestos'!$F$11*$K433)-(IF(('01_Supuestos'!H31*$I433)&gt;0,'01_Supuestos'!$F$15,0)))-($J433*'01_Supuestos'!H33)))*'01_Supuestos'!$F$16)</f>
        <v/>
      </c>
      <c r="Z433" s="109">
        <f>((('01_Supuestos'!I31*$I433)*'01_Supuestos'!$F$11*($H433-'01_Supuestos'!$F$9))-((('01_Supuestos'!I31*$I433)*'01_Supuestos'!$F$11*($H433-'01_Supuestos'!$F$9))*'01_Supuestos'!$F$12)-(('01_Supuestos'!I31*$I433)*'01_Supuestos'!$F$11*$K433)-(IF(('01_Supuestos'!I31*$I433)&gt;0,'01_Supuestos'!$F$15,0)))-((('01_Supuestos'!I31*$I433)*'01_Supuestos'!$F$11*($H433-'01_Supuestos'!$F$9))*'01_Supuestos'!$F$18)-($J433*'01_Supuestos'!I32)-(IF('01_Supuestos'!I30=MAX('01_Supuestos'!$C$30:$M$30),'01_Supuestos'!$F$19,0))-(MAX(0,(((('01_Supuestos'!I31*$I433)*'01_Supuestos'!$F$11*($H433-'01_Supuestos'!$F$9))-((('01_Supuestos'!I31*$I433)*'01_Supuestos'!$F$11*($H433-'01_Supuestos'!$F$9))*'01_Supuestos'!$F$12)-(('01_Supuestos'!I31*$I433)*'01_Supuestos'!$F$11*$K433)-(IF(('01_Supuestos'!I31*$I433)&gt;0,'01_Supuestos'!$F$15,0)))-($J433*'01_Supuestos'!I33)))*'01_Supuestos'!$F$16)</f>
        <v/>
      </c>
      <c r="AA433" s="109">
        <f>((('01_Supuestos'!J31*$I433)*'01_Supuestos'!$F$11*($H433-'01_Supuestos'!$F$9))-((('01_Supuestos'!J31*$I433)*'01_Supuestos'!$F$11*($H433-'01_Supuestos'!$F$9))*'01_Supuestos'!$F$12)-(('01_Supuestos'!J31*$I433)*'01_Supuestos'!$F$11*$K433)-(IF(('01_Supuestos'!J31*$I433)&gt;0,'01_Supuestos'!$F$15,0)))-((('01_Supuestos'!J31*$I433)*'01_Supuestos'!$F$11*($H433-'01_Supuestos'!$F$9))*'01_Supuestos'!$F$18)-($J433*'01_Supuestos'!J32)-(IF('01_Supuestos'!J30=MAX('01_Supuestos'!$C$30:$M$30),'01_Supuestos'!$F$19,0))-(MAX(0,(((('01_Supuestos'!J31*$I433)*'01_Supuestos'!$F$11*($H433-'01_Supuestos'!$F$9))-((('01_Supuestos'!J31*$I433)*'01_Supuestos'!$F$11*($H433-'01_Supuestos'!$F$9))*'01_Supuestos'!$F$12)-(('01_Supuestos'!J31*$I433)*'01_Supuestos'!$F$11*$K433)-(IF(('01_Supuestos'!J31*$I433)&gt;0,'01_Supuestos'!$F$15,0)))-($J433*'01_Supuestos'!J33)))*'01_Supuestos'!$F$16)</f>
        <v/>
      </c>
      <c r="AB433" s="109">
        <f>((('01_Supuestos'!K31*$I433)*'01_Supuestos'!$F$11*($H433-'01_Supuestos'!$F$9))-((('01_Supuestos'!K31*$I433)*'01_Supuestos'!$F$11*($H433-'01_Supuestos'!$F$9))*'01_Supuestos'!$F$12)-(('01_Supuestos'!K31*$I433)*'01_Supuestos'!$F$11*$K433)-(IF(('01_Supuestos'!K31*$I433)&gt;0,'01_Supuestos'!$F$15,0)))-((('01_Supuestos'!K31*$I433)*'01_Supuestos'!$F$11*($H433-'01_Supuestos'!$F$9))*'01_Supuestos'!$F$18)-($J433*'01_Supuestos'!K32)-(IF('01_Supuestos'!K30=MAX('01_Supuestos'!$C$30:$M$30),'01_Supuestos'!$F$19,0))-(MAX(0,(((('01_Supuestos'!K31*$I433)*'01_Supuestos'!$F$11*($H433-'01_Supuestos'!$F$9))-((('01_Supuestos'!K31*$I433)*'01_Supuestos'!$F$11*($H433-'01_Supuestos'!$F$9))*'01_Supuestos'!$F$12)-(('01_Supuestos'!K31*$I433)*'01_Supuestos'!$F$11*$K433)-(IF(('01_Supuestos'!K31*$I433)&gt;0,'01_Supuestos'!$F$15,0)))-($J433*'01_Supuestos'!K33)))*'01_Supuestos'!$F$16)</f>
        <v/>
      </c>
      <c r="AC433" s="109">
        <f>((('01_Supuestos'!L31*$I433)*'01_Supuestos'!$F$11*($H433-'01_Supuestos'!$F$9))-((('01_Supuestos'!L31*$I433)*'01_Supuestos'!$F$11*($H433-'01_Supuestos'!$F$9))*'01_Supuestos'!$F$12)-(('01_Supuestos'!L31*$I433)*'01_Supuestos'!$F$11*$K433)-(IF(('01_Supuestos'!L31*$I433)&gt;0,'01_Supuestos'!$F$15,0)))-((('01_Supuestos'!L31*$I433)*'01_Supuestos'!$F$11*($H433-'01_Supuestos'!$F$9))*'01_Supuestos'!$F$18)-($J433*'01_Supuestos'!L32)-(IF('01_Supuestos'!L30=MAX('01_Supuestos'!$C$30:$M$30),'01_Supuestos'!$F$19,0))-(MAX(0,(((('01_Supuestos'!L31*$I433)*'01_Supuestos'!$F$11*($H433-'01_Supuestos'!$F$9))-((('01_Supuestos'!L31*$I433)*'01_Supuestos'!$F$11*($H433-'01_Supuestos'!$F$9))*'01_Supuestos'!$F$12)-(('01_Supuestos'!L31*$I433)*'01_Supuestos'!$F$11*$K433)-(IF(('01_Supuestos'!L31*$I433)&gt;0,'01_Supuestos'!$F$15,0)))-($J433*'01_Supuestos'!L33)))*'01_Supuestos'!$F$16)</f>
        <v/>
      </c>
      <c r="AD433" s="109">
        <f>((('01_Supuestos'!M31*$I433)*'01_Supuestos'!$F$11*($H433-'01_Supuestos'!$F$9))-((('01_Supuestos'!M31*$I433)*'01_Supuestos'!$F$11*($H433-'01_Supuestos'!$F$9))*'01_Supuestos'!$F$12)-(('01_Supuestos'!M31*$I433)*'01_Supuestos'!$F$11*$K433)-(IF(('01_Supuestos'!M31*$I433)&gt;0,'01_Supuestos'!$F$15,0)))-((('01_Supuestos'!M31*$I433)*'01_Supuestos'!$F$11*($H433-'01_Supuestos'!$F$9))*'01_Supuestos'!$F$18)-($J433*'01_Supuestos'!M32)-(IF('01_Supuestos'!M30=MAX('01_Supuestos'!$C$30:$M$30),'01_Supuestos'!$F$19,0))-(MAX(0,(((('01_Supuestos'!M31*$I433)*'01_Supuestos'!$F$11*($H433-'01_Supuestos'!$F$9))-((('01_Supuestos'!M31*$I433)*'01_Supuestos'!$F$11*($H433-'01_Supuestos'!$F$9))*'01_Supuestos'!$F$12)-(('01_Supuestos'!M31*$I433)*'01_Supuestos'!$F$11*$K433)-(IF(('01_Supuestos'!M31*$I433)&gt;0,'01_Supuestos'!$F$15,0)))-($J433*'01_Supuestos'!M33)))*'01_Supuestos'!$F$16)</f>
        <v/>
      </c>
      <c r="AE433" s="109">
        <f>0</f>
        <v/>
      </c>
      <c r="AF433" s="109">
        <f>IF(S433&gt;R433,"Appraisal+Decision",IF(S433&lt;R433,"Develop Now","Indiferente"))</f>
        <v/>
      </c>
    </row>
    <row r="434">
      <c r="A434" t="n">
        <v>404</v>
      </c>
      <c r="B434" s="53">
        <f>RAND()</f>
        <v/>
      </c>
      <c r="C434" s="53">
        <f>RAND()</f>
        <v/>
      </c>
      <c r="D434" s="53">
        <f>RAND()</f>
        <v/>
      </c>
      <c r="E434" s="53">
        <f>RAND()</f>
        <v/>
      </c>
      <c r="F434" s="53">
        <f>RAND()</f>
        <v/>
      </c>
      <c r="G434" s="53">
        <f>RAND()</f>
        <v/>
      </c>
      <c r="H434" s="109">
        <f>IF(B434&lt;($B$11-$B$10)/($B$12-$B$10), $B$10+SQRT(B434*($B$11-$B$10)*($B$12-$B$10)), $B$12-SQRT((1-B434)*($B$12-$B$11)*($B$12-$B$10)))</f>
        <v/>
      </c>
      <c r="I434" s="53">
        <f>MAX(0.1,NORMINV(C434,$B$13,$B$14))</f>
        <v/>
      </c>
      <c r="J434" s="109">
        <f>'01_Supuestos'!$F$13*MAX(0.65,NORMINV(D434,1,$B$15))</f>
        <v/>
      </c>
      <c r="K434" s="109">
        <f>'01_Supuestos'!$F$14*MAX(0.6,NORMINV(E434,1,$B$16))</f>
        <v/>
      </c>
      <c r="L434" s="109">
        <f>--(F434&lt;=$B$5)</f>
        <v/>
      </c>
      <c r="M434" s="109">
        <f>IF(L434=1, IF(G434&lt;=$B$6, "+", "-"), IF(G434&lt;=(1-$B$7), "+", "-"))</f>
        <v/>
      </c>
      <c r="N434" s="110">
        <f>IF(M434="+",'05_Bayes_Arbol'!$B$16,'05_Bayes_Arbol'!$B$17)</f>
        <v/>
      </c>
      <c r="O434" s="109">
        <f>SUMPRODUCT(T434:AD434,'01_Supuestos'!$C$34:$M$34)</f>
        <v/>
      </c>
      <c r="P434" s="109">
        <f>N434*O434 + (1-N434)*$B$9</f>
        <v/>
      </c>
      <c r="Q434" s="109">
        <f>--(P434&gt;0)</f>
        <v/>
      </c>
      <c r="R434" s="109">
        <f>IF(L434=1,O434,$B$9)</f>
        <v/>
      </c>
      <c r="S434" s="109">
        <f>-$B$8 + IF(Q434=1, IF(L434=1,O434,$B$9), 0)</f>
        <v/>
      </c>
      <c r="T434" s="109">
        <f>((('01_Supuestos'!C31*$I434)*'01_Supuestos'!$F$11*($H434-'01_Supuestos'!$F$9))-((('01_Supuestos'!C31*$I434)*'01_Supuestos'!$F$11*($H434-'01_Supuestos'!$F$9))*'01_Supuestos'!$F$12)-(('01_Supuestos'!C31*$I434)*'01_Supuestos'!$F$11*$K434)-(IF(('01_Supuestos'!C31*$I434)&gt;0,'01_Supuestos'!$F$15,0)))-((('01_Supuestos'!C31*$I434)*'01_Supuestos'!$F$11*($H434-'01_Supuestos'!$F$9))*'01_Supuestos'!$F$18)-($J434*'01_Supuestos'!C32)-(IF('01_Supuestos'!C30=MAX('01_Supuestos'!$C$30:$M$30),'01_Supuestos'!$F$19,0))-(MAX(0,(((('01_Supuestos'!C31*$I434)*'01_Supuestos'!$F$11*($H434-'01_Supuestos'!$F$9))-((('01_Supuestos'!C31*$I434)*'01_Supuestos'!$F$11*($H434-'01_Supuestos'!$F$9))*'01_Supuestos'!$F$12)-(('01_Supuestos'!C31*$I434)*'01_Supuestos'!$F$11*$K434)-(IF(('01_Supuestos'!C31*$I434)&gt;0,'01_Supuestos'!$F$15,0)))-($J434*'01_Supuestos'!C33)))*'01_Supuestos'!$F$16)</f>
        <v/>
      </c>
      <c r="U434" s="109">
        <f>((('01_Supuestos'!D31*$I434)*'01_Supuestos'!$F$11*($H434-'01_Supuestos'!$F$9))-((('01_Supuestos'!D31*$I434)*'01_Supuestos'!$F$11*($H434-'01_Supuestos'!$F$9))*'01_Supuestos'!$F$12)-(('01_Supuestos'!D31*$I434)*'01_Supuestos'!$F$11*$K434)-(IF(('01_Supuestos'!D31*$I434)&gt;0,'01_Supuestos'!$F$15,0)))-((('01_Supuestos'!D31*$I434)*'01_Supuestos'!$F$11*($H434-'01_Supuestos'!$F$9))*'01_Supuestos'!$F$18)-($J434*'01_Supuestos'!D32)-(IF('01_Supuestos'!D30=MAX('01_Supuestos'!$C$30:$M$30),'01_Supuestos'!$F$19,0))-(MAX(0,(((('01_Supuestos'!D31*$I434)*'01_Supuestos'!$F$11*($H434-'01_Supuestos'!$F$9))-((('01_Supuestos'!D31*$I434)*'01_Supuestos'!$F$11*($H434-'01_Supuestos'!$F$9))*'01_Supuestos'!$F$12)-(('01_Supuestos'!D31*$I434)*'01_Supuestos'!$F$11*$K434)-(IF(('01_Supuestos'!D31*$I434)&gt;0,'01_Supuestos'!$F$15,0)))-($J434*'01_Supuestos'!D33)))*'01_Supuestos'!$F$16)</f>
        <v/>
      </c>
      <c r="V434" s="109">
        <f>((('01_Supuestos'!E31*$I434)*'01_Supuestos'!$F$11*($H434-'01_Supuestos'!$F$9))-((('01_Supuestos'!E31*$I434)*'01_Supuestos'!$F$11*($H434-'01_Supuestos'!$F$9))*'01_Supuestos'!$F$12)-(('01_Supuestos'!E31*$I434)*'01_Supuestos'!$F$11*$K434)-(IF(('01_Supuestos'!E31*$I434)&gt;0,'01_Supuestos'!$F$15,0)))-((('01_Supuestos'!E31*$I434)*'01_Supuestos'!$F$11*($H434-'01_Supuestos'!$F$9))*'01_Supuestos'!$F$18)-($J434*'01_Supuestos'!E32)-(IF('01_Supuestos'!E30=MAX('01_Supuestos'!$C$30:$M$30),'01_Supuestos'!$F$19,0))-(MAX(0,(((('01_Supuestos'!E31*$I434)*'01_Supuestos'!$F$11*($H434-'01_Supuestos'!$F$9))-((('01_Supuestos'!E31*$I434)*'01_Supuestos'!$F$11*($H434-'01_Supuestos'!$F$9))*'01_Supuestos'!$F$12)-(('01_Supuestos'!E31*$I434)*'01_Supuestos'!$F$11*$K434)-(IF(('01_Supuestos'!E31*$I434)&gt;0,'01_Supuestos'!$F$15,0)))-($J434*'01_Supuestos'!E33)))*'01_Supuestos'!$F$16)</f>
        <v/>
      </c>
      <c r="W434" s="109">
        <f>((('01_Supuestos'!F31*$I434)*'01_Supuestos'!$F$11*($H434-'01_Supuestos'!$F$9))-((('01_Supuestos'!F31*$I434)*'01_Supuestos'!$F$11*($H434-'01_Supuestos'!$F$9))*'01_Supuestos'!$F$12)-(('01_Supuestos'!F31*$I434)*'01_Supuestos'!$F$11*$K434)-(IF(('01_Supuestos'!F31*$I434)&gt;0,'01_Supuestos'!$F$15,0)))-((('01_Supuestos'!F31*$I434)*'01_Supuestos'!$F$11*($H434-'01_Supuestos'!$F$9))*'01_Supuestos'!$F$18)-($J434*'01_Supuestos'!F32)-(IF('01_Supuestos'!F30=MAX('01_Supuestos'!$C$30:$M$30),'01_Supuestos'!$F$19,0))-(MAX(0,(((('01_Supuestos'!F31*$I434)*'01_Supuestos'!$F$11*($H434-'01_Supuestos'!$F$9))-((('01_Supuestos'!F31*$I434)*'01_Supuestos'!$F$11*($H434-'01_Supuestos'!$F$9))*'01_Supuestos'!$F$12)-(('01_Supuestos'!F31*$I434)*'01_Supuestos'!$F$11*$K434)-(IF(('01_Supuestos'!F31*$I434)&gt;0,'01_Supuestos'!$F$15,0)))-($J434*'01_Supuestos'!F33)))*'01_Supuestos'!$F$16)</f>
        <v/>
      </c>
      <c r="X434" s="109">
        <f>((('01_Supuestos'!G31*$I434)*'01_Supuestos'!$F$11*($H434-'01_Supuestos'!$F$9))-((('01_Supuestos'!G31*$I434)*'01_Supuestos'!$F$11*($H434-'01_Supuestos'!$F$9))*'01_Supuestos'!$F$12)-(('01_Supuestos'!G31*$I434)*'01_Supuestos'!$F$11*$K434)-(IF(('01_Supuestos'!G31*$I434)&gt;0,'01_Supuestos'!$F$15,0)))-((('01_Supuestos'!G31*$I434)*'01_Supuestos'!$F$11*($H434-'01_Supuestos'!$F$9))*'01_Supuestos'!$F$18)-($J434*'01_Supuestos'!G32)-(IF('01_Supuestos'!G30=MAX('01_Supuestos'!$C$30:$M$30),'01_Supuestos'!$F$19,0))-(MAX(0,(((('01_Supuestos'!G31*$I434)*'01_Supuestos'!$F$11*($H434-'01_Supuestos'!$F$9))-((('01_Supuestos'!G31*$I434)*'01_Supuestos'!$F$11*($H434-'01_Supuestos'!$F$9))*'01_Supuestos'!$F$12)-(('01_Supuestos'!G31*$I434)*'01_Supuestos'!$F$11*$K434)-(IF(('01_Supuestos'!G31*$I434)&gt;0,'01_Supuestos'!$F$15,0)))-($J434*'01_Supuestos'!G33)))*'01_Supuestos'!$F$16)</f>
        <v/>
      </c>
      <c r="Y434" s="109">
        <f>((('01_Supuestos'!H31*$I434)*'01_Supuestos'!$F$11*($H434-'01_Supuestos'!$F$9))-((('01_Supuestos'!H31*$I434)*'01_Supuestos'!$F$11*($H434-'01_Supuestos'!$F$9))*'01_Supuestos'!$F$12)-(('01_Supuestos'!H31*$I434)*'01_Supuestos'!$F$11*$K434)-(IF(('01_Supuestos'!H31*$I434)&gt;0,'01_Supuestos'!$F$15,0)))-((('01_Supuestos'!H31*$I434)*'01_Supuestos'!$F$11*($H434-'01_Supuestos'!$F$9))*'01_Supuestos'!$F$18)-($J434*'01_Supuestos'!H32)-(IF('01_Supuestos'!H30=MAX('01_Supuestos'!$C$30:$M$30),'01_Supuestos'!$F$19,0))-(MAX(0,(((('01_Supuestos'!H31*$I434)*'01_Supuestos'!$F$11*($H434-'01_Supuestos'!$F$9))-((('01_Supuestos'!H31*$I434)*'01_Supuestos'!$F$11*($H434-'01_Supuestos'!$F$9))*'01_Supuestos'!$F$12)-(('01_Supuestos'!H31*$I434)*'01_Supuestos'!$F$11*$K434)-(IF(('01_Supuestos'!H31*$I434)&gt;0,'01_Supuestos'!$F$15,0)))-($J434*'01_Supuestos'!H33)))*'01_Supuestos'!$F$16)</f>
        <v/>
      </c>
      <c r="Z434" s="109">
        <f>((('01_Supuestos'!I31*$I434)*'01_Supuestos'!$F$11*($H434-'01_Supuestos'!$F$9))-((('01_Supuestos'!I31*$I434)*'01_Supuestos'!$F$11*($H434-'01_Supuestos'!$F$9))*'01_Supuestos'!$F$12)-(('01_Supuestos'!I31*$I434)*'01_Supuestos'!$F$11*$K434)-(IF(('01_Supuestos'!I31*$I434)&gt;0,'01_Supuestos'!$F$15,0)))-((('01_Supuestos'!I31*$I434)*'01_Supuestos'!$F$11*($H434-'01_Supuestos'!$F$9))*'01_Supuestos'!$F$18)-($J434*'01_Supuestos'!I32)-(IF('01_Supuestos'!I30=MAX('01_Supuestos'!$C$30:$M$30),'01_Supuestos'!$F$19,0))-(MAX(0,(((('01_Supuestos'!I31*$I434)*'01_Supuestos'!$F$11*($H434-'01_Supuestos'!$F$9))-((('01_Supuestos'!I31*$I434)*'01_Supuestos'!$F$11*($H434-'01_Supuestos'!$F$9))*'01_Supuestos'!$F$12)-(('01_Supuestos'!I31*$I434)*'01_Supuestos'!$F$11*$K434)-(IF(('01_Supuestos'!I31*$I434)&gt;0,'01_Supuestos'!$F$15,0)))-($J434*'01_Supuestos'!I33)))*'01_Supuestos'!$F$16)</f>
        <v/>
      </c>
      <c r="AA434" s="109">
        <f>((('01_Supuestos'!J31*$I434)*'01_Supuestos'!$F$11*($H434-'01_Supuestos'!$F$9))-((('01_Supuestos'!J31*$I434)*'01_Supuestos'!$F$11*($H434-'01_Supuestos'!$F$9))*'01_Supuestos'!$F$12)-(('01_Supuestos'!J31*$I434)*'01_Supuestos'!$F$11*$K434)-(IF(('01_Supuestos'!J31*$I434)&gt;0,'01_Supuestos'!$F$15,0)))-((('01_Supuestos'!J31*$I434)*'01_Supuestos'!$F$11*($H434-'01_Supuestos'!$F$9))*'01_Supuestos'!$F$18)-($J434*'01_Supuestos'!J32)-(IF('01_Supuestos'!J30=MAX('01_Supuestos'!$C$30:$M$30),'01_Supuestos'!$F$19,0))-(MAX(0,(((('01_Supuestos'!J31*$I434)*'01_Supuestos'!$F$11*($H434-'01_Supuestos'!$F$9))-((('01_Supuestos'!J31*$I434)*'01_Supuestos'!$F$11*($H434-'01_Supuestos'!$F$9))*'01_Supuestos'!$F$12)-(('01_Supuestos'!J31*$I434)*'01_Supuestos'!$F$11*$K434)-(IF(('01_Supuestos'!J31*$I434)&gt;0,'01_Supuestos'!$F$15,0)))-($J434*'01_Supuestos'!J33)))*'01_Supuestos'!$F$16)</f>
        <v/>
      </c>
      <c r="AB434" s="109">
        <f>((('01_Supuestos'!K31*$I434)*'01_Supuestos'!$F$11*($H434-'01_Supuestos'!$F$9))-((('01_Supuestos'!K31*$I434)*'01_Supuestos'!$F$11*($H434-'01_Supuestos'!$F$9))*'01_Supuestos'!$F$12)-(('01_Supuestos'!K31*$I434)*'01_Supuestos'!$F$11*$K434)-(IF(('01_Supuestos'!K31*$I434)&gt;0,'01_Supuestos'!$F$15,0)))-((('01_Supuestos'!K31*$I434)*'01_Supuestos'!$F$11*($H434-'01_Supuestos'!$F$9))*'01_Supuestos'!$F$18)-($J434*'01_Supuestos'!K32)-(IF('01_Supuestos'!K30=MAX('01_Supuestos'!$C$30:$M$30),'01_Supuestos'!$F$19,0))-(MAX(0,(((('01_Supuestos'!K31*$I434)*'01_Supuestos'!$F$11*($H434-'01_Supuestos'!$F$9))-((('01_Supuestos'!K31*$I434)*'01_Supuestos'!$F$11*($H434-'01_Supuestos'!$F$9))*'01_Supuestos'!$F$12)-(('01_Supuestos'!K31*$I434)*'01_Supuestos'!$F$11*$K434)-(IF(('01_Supuestos'!K31*$I434)&gt;0,'01_Supuestos'!$F$15,0)))-($J434*'01_Supuestos'!K33)))*'01_Supuestos'!$F$16)</f>
        <v/>
      </c>
      <c r="AC434" s="109">
        <f>((('01_Supuestos'!L31*$I434)*'01_Supuestos'!$F$11*($H434-'01_Supuestos'!$F$9))-((('01_Supuestos'!L31*$I434)*'01_Supuestos'!$F$11*($H434-'01_Supuestos'!$F$9))*'01_Supuestos'!$F$12)-(('01_Supuestos'!L31*$I434)*'01_Supuestos'!$F$11*$K434)-(IF(('01_Supuestos'!L31*$I434)&gt;0,'01_Supuestos'!$F$15,0)))-((('01_Supuestos'!L31*$I434)*'01_Supuestos'!$F$11*($H434-'01_Supuestos'!$F$9))*'01_Supuestos'!$F$18)-($J434*'01_Supuestos'!L32)-(IF('01_Supuestos'!L30=MAX('01_Supuestos'!$C$30:$M$30),'01_Supuestos'!$F$19,0))-(MAX(0,(((('01_Supuestos'!L31*$I434)*'01_Supuestos'!$F$11*($H434-'01_Supuestos'!$F$9))-((('01_Supuestos'!L31*$I434)*'01_Supuestos'!$F$11*($H434-'01_Supuestos'!$F$9))*'01_Supuestos'!$F$12)-(('01_Supuestos'!L31*$I434)*'01_Supuestos'!$F$11*$K434)-(IF(('01_Supuestos'!L31*$I434)&gt;0,'01_Supuestos'!$F$15,0)))-($J434*'01_Supuestos'!L33)))*'01_Supuestos'!$F$16)</f>
        <v/>
      </c>
      <c r="AD434" s="109">
        <f>((('01_Supuestos'!M31*$I434)*'01_Supuestos'!$F$11*($H434-'01_Supuestos'!$F$9))-((('01_Supuestos'!M31*$I434)*'01_Supuestos'!$F$11*($H434-'01_Supuestos'!$F$9))*'01_Supuestos'!$F$12)-(('01_Supuestos'!M31*$I434)*'01_Supuestos'!$F$11*$K434)-(IF(('01_Supuestos'!M31*$I434)&gt;0,'01_Supuestos'!$F$15,0)))-((('01_Supuestos'!M31*$I434)*'01_Supuestos'!$F$11*($H434-'01_Supuestos'!$F$9))*'01_Supuestos'!$F$18)-($J434*'01_Supuestos'!M32)-(IF('01_Supuestos'!M30=MAX('01_Supuestos'!$C$30:$M$30),'01_Supuestos'!$F$19,0))-(MAX(0,(((('01_Supuestos'!M31*$I434)*'01_Supuestos'!$F$11*($H434-'01_Supuestos'!$F$9))-((('01_Supuestos'!M31*$I434)*'01_Supuestos'!$F$11*($H434-'01_Supuestos'!$F$9))*'01_Supuestos'!$F$12)-(('01_Supuestos'!M31*$I434)*'01_Supuestos'!$F$11*$K434)-(IF(('01_Supuestos'!M31*$I434)&gt;0,'01_Supuestos'!$F$15,0)))-($J434*'01_Supuestos'!M33)))*'01_Supuestos'!$F$16)</f>
        <v/>
      </c>
      <c r="AE434" s="109">
        <f>0</f>
        <v/>
      </c>
      <c r="AF434" s="109">
        <f>IF(S434&gt;R434,"Appraisal+Decision",IF(S434&lt;R434,"Develop Now","Indiferente"))</f>
        <v/>
      </c>
    </row>
    <row r="435">
      <c r="A435" t="n">
        <v>405</v>
      </c>
      <c r="B435" s="53">
        <f>RAND()</f>
        <v/>
      </c>
      <c r="C435" s="53">
        <f>RAND()</f>
        <v/>
      </c>
      <c r="D435" s="53">
        <f>RAND()</f>
        <v/>
      </c>
      <c r="E435" s="53">
        <f>RAND()</f>
        <v/>
      </c>
      <c r="F435" s="53">
        <f>RAND()</f>
        <v/>
      </c>
      <c r="G435" s="53">
        <f>RAND()</f>
        <v/>
      </c>
      <c r="H435" s="109">
        <f>IF(B435&lt;($B$11-$B$10)/($B$12-$B$10), $B$10+SQRT(B435*($B$11-$B$10)*($B$12-$B$10)), $B$12-SQRT((1-B435)*($B$12-$B$11)*($B$12-$B$10)))</f>
        <v/>
      </c>
      <c r="I435" s="53">
        <f>MAX(0.1,NORMINV(C435,$B$13,$B$14))</f>
        <v/>
      </c>
      <c r="J435" s="109">
        <f>'01_Supuestos'!$F$13*MAX(0.65,NORMINV(D435,1,$B$15))</f>
        <v/>
      </c>
      <c r="K435" s="109">
        <f>'01_Supuestos'!$F$14*MAX(0.6,NORMINV(E435,1,$B$16))</f>
        <v/>
      </c>
      <c r="L435" s="109">
        <f>--(F435&lt;=$B$5)</f>
        <v/>
      </c>
      <c r="M435" s="109">
        <f>IF(L435=1, IF(G435&lt;=$B$6, "+", "-"), IF(G435&lt;=(1-$B$7), "+", "-"))</f>
        <v/>
      </c>
      <c r="N435" s="110">
        <f>IF(M435="+",'05_Bayes_Arbol'!$B$16,'05_Bayes_Arbol'!$B$17)</f>
        <v/>
      </c>
      <c r="O435" s="109">
        <f>SUMPRODUCT(T435:AD435,'01_Supuestos'!$C$34:$M$34)</f>
        <v/>
      </c>
      <c r="P435" s="109">
        <f>N435*O435 + (1-N435)*$B$9</f>
        <v/>
      </c>
      <c r="Q435" s="109">
        <f>--(P435&gt;0)</f>
        <v/>
      </c>
      <c r="R435" s="109">
        <f>IF(L435=1,O435,$B$9)</f>
        <v/>
      </c>
      <c r="S435" s="109">
        <f>-$B$8 + IF(Q435=1, IF(L435=1,O435,$B$9), 0)</f>
        <v/>
      </c>
      <c r="T435" s="109">
        <f>((('01_Supuestos'!C31*$I435)*'01_Supuestos'!$F$11*($H435-'01_Supuestos'!$F$9))-((('01_Supuestos'!C31*$I435)*'01_Supuestos'!$F$11*($H435-'01_Supuestos'!$F$9))*'01_Supuestos'!$F$12)-(('01_Supuestos'!C31*$I435)*'01_Supuestos'!$F$11*$K435)-(IF(('01_Supuestos'!C31*$I435)&gt;0,'01_Supuestos'!$F$15,0)))-((('01_Supuestos'!C31*$I435)*'01_Supuestos'!$F$11*($H435-'01_Supuestos'!$F$9))*'01_Supuestos'!$F$18)-($J435*'01_Supuestos'!C32)-(IF('01_Supuestos'!C30=MAX('01_Supuestos'!$C$30:$M$30),'01_Supuestos'!$F$19,0))-(MAX(0,(((('01_Supuestos'!C31*$I435)*'01_Supuestos'!$F$11*($H435-'01_Supuestos'!$F$9))-((('01_Supuestos'!C31*$I435)*'01_Supuestos'!$F$11*($H435-'01_Supuestos'!$F$9))*'01_Supuestos'!$F$12)-(('01_Supuestos'!C31*$I435)*'01_Supuestos'!$F$11*$K435)-(IF(('01_Supuestos'!C31*$I435)&gt;0,'01_Supuestos'!$F$15,0)))-($J435*'01_Supuestos'!C33)))*'01_Supuestos'!$F$16)</f>
        <v/>
      </c>
      <c r="U435" s="109">
        <f>((('01_Supuestos'!D31*$I435)*'01_Supuestos'!$F$11*($H435-'01_Supuestos'!$F$9))-((('01_Supuestos'!D31*$I435)*'01_Supuestos'!$F$11*($H435-'01_Supuestos'!$F$9))*'01_Supuestos'!$F$12)-(('01_Supuestos'!D31*$I435)*'01_Supuestos'!$F$11*$K435)-(IF(('01_Supuestos'!D31*$I435)&gt;0,'01_Supuestos'!$F$15,0)))-((('01_Supuestos'!D31*$I435)*'01_Supuestos'!$F$11*($H435-'01_Supuestos'!$F$9))*'01_Supuestos'!$F$18)-($J435*'01_Supuestos'!D32)-(IF('01_Supuestos'!D30=MAX('01_Supuestos'!$C$30:$M$30),'01_Supuestos'!$F$19,0))-(MAX(0,(((('01_Supuestos'!D31*$I435)*'01_Supuestos'!$F$11*($H435-'01_Supuestos'!$F$9))-((('01_Supuestos'!D31*$I435)*'01_Supuestos'!$F$11*($H435-'01_Supuestos'!$F$9))*'01_Supuestos'!$F$12)-(('01_Supuestos'!D31*$I435)*'01_Supuestos'!$F$11*$K435)-(IF(('01_Supuestos'!D31*$I435)&gt;0,'01_Supuestos'!$F$15,0)))-($J435*'01_Supuestos'!D33)))*'01_Supuestos'!$F$16)</f>
        <v/>
      </c>
      <c r="V435" s="109">
        <f>((('01_Supuestos'!E31*$I435)*'01_Supuestos'!$F$11*($H435-'01_Supuestos'!$F$9))-((('01_Supuestos'!E31*$I435)*'01_Supuestos'!$F$11*($H435-'01_Supuestos'!$F$9))*'01_Supuestos'!$F$12)-(('01_Supuestos'!E31*$I435)*'01_Supuestos'!$F$11*$K435)-(IF(('01_Supuestos'!E31*$I435)&gt;0,'01_Supuestos'!$F$15,0)))-((('01_Supuestos'!E31*$I435)*'01_Supuestos'!$F$11*($H435-'01_Supuestos'!$F$9))*'01_Supuestos'!$F$18)-($J435*'01_Supuestos'!E32)-(IF('01_Supuestos'!E30=MAX('01_Supuestos'!$C$30:$M$30),'01_Supuestos'!$F$19,0))-(MAX(0,(((('01_Supuestos'!E31*$I435)*'01_Supuestos'!$F$11*($H435-'01_Supuestos'!$F$9))-((('01_Supuestos'!E31*$I435)*'01_Supuestos'!$F$11*($H435-'01_Supuestos'!$F$9))*'01_Supuestos'!$F$12)-(('01_Supuestos'!E31*$I435)*'01_Supuestos'!$F$11*$K435)-(IF(('01_Supuestos'!E31*$I435)&gt;0,'01_Supuestos'!$F$15,0)))-($J435*'01_Supuestos'!E33)))*'01_Supuestos'!$F$16)</f>
        <v/>
      </c>
      <c r="W435" s="109">
        <f>((('01_Supuestos'!F31*$I435)*'01_Supuestos'!$F$11*($H435-'01_Supuestos'!$F$9))-((('01_Supuestos'!F31*$I435)*'01_Supuestos'!$F$11*($H435-'01_Supuestos'!$F$9))*'01_Supuestos'!$F$12)-(('01_Supuestos'!F31*$I435)*'01_Supuestos'!$F$11*$K435)-(IF(('01_Supuestos'!F31*$I435)&gt;0,'01_Supuestos'!$F$15,0)))-((('01_Supuestos'!F31*$I435)*'01_Supuestos'!$F$11*($H435-'01_Supuestos'!$F$9))*'01_Supuestos'!$F$18)-($J435*'01_Supuestos'!F32)-(IF('01_Supuestos'!F30=MAX('01_Supuestos'!$C$30:$M$30),'01_Supuestos'!$F$19,0))-(MAX(0,(((('01_Supuestos'!F31*$I435)*'01_Supuestos'!$F$11*($H435-'01_Supuestos'!$F$9))-((('01_Supuestos'!F31*$I435)*'01_Supuestos'!$F$11*($H435-'01_Supuestos'!$F$9))*'01_Supuestos'!$F$12)-(('01_Supuestos'!F31*$I435)*'01_Supuestos'!$F$11*$K435)-(IF(('01_Supuestos'!F31*$I435)&gt;0,'01_Supuestos'!$F$15,0)))-($J435*'01_Supuestos'!F33)))*'01_Supuestos'!$F$16)</f>
        <v/>
      </c>
      <c r="X435" s="109">
        <f>((('01_Supuestos'!G31*$I435)*'01_Supuestos'!$F$11*($H435-'01_Supuestos'!$F$9))-((('01_Supuestos'!G31*$I435)*'01_Supuestos'!$F$11*($H435-'01_Supuestos'!$F$9))*'01_Supuestos'!$F$12)-(('01_Supuestos'!G31*$I435)*'01_Supuestos'!$F$11*$K435)-(IF(('01_Supuestos'!G31*$I435)&gt;0,'01_Supuestos'!$F$15,0)))-((('01_Supuestos'!G31*$I435)*'01_Supuestos'!$F$11*($H435-'01_Supuestos'!$F$9))*'01_Supuestos'!$F$18)-($J435*'01_Supuestos'!G32)-(IF('01_Supuestos'!G30=MAX('01_Supuestos'!$C$30:$M$30),'01_Supuestos'!$F$19,0))-(MAX(0,(((('01_Supuestos'!G31*$I435)*'01_Supuestos'!$F$11*($H435-'01_Supuestos'!$F$9))-((('01_Supuestos'!G31*$I435)*'01_Supuestos'!$F$11*($H435-'01_Supuestos'!$F$9))*'01_Supuestos'!$F$12)-(('01_Supuestos'!G31*$I435)*'01_Supuestos'!$F$11*$K435)-(IF(('01_Supuestos'!G31*$I435)&gt;0,'01_Supuestos'!$F$15,0)))-($J435*'01_Supuestos'!G33)))*'01_Supuestos'!$F$16)</f>
        <v/>
      </c>
      <c r="Y435" s="109">
        <f>((('01_Supuestos'!H31*$I435)*'01_Supuestos'!$F$11*($H435-'01_Supuestos'!$F$9))-((('01_Supuestos'!H31*$I435)*'01_Supuestos'!$F$11*($H435-'01_Supuestos'!$F$9))*'01_Supuestos'!$F$12)-(('01_Supuestos'!H31*$I435)*'01_Supuestos'!$F$11*$K435)-(IF(('01_Supuestos'!H31*$I435)&gt;0,'01_Supuestos'!$F$15,0)))-((('01_Supuestos'!H31*$I435)*'01_Supuestos'!$F$11*($H435-'01_Supuestos'!$F$9))*'01_Supuestos'!$F$18)-($J435*'01_Supuestos'!H32)-(IF('01_Supuestos'!H30=MAX('01_Supuestos'!$C$30:$M$30),'01_Supuestos'!$F$19,0))-(MAX(0,(((('01_Supuestos'!H31*$I435)*'01_Supuestos'!$F$11*($H435-'01_Supuestos'!$F$9))-((('01_Supuestos'!H31*$I435)*'01_Supuestos'!$F$11*($H435-'01_Supuestos'!$F$9))*'01_Supuestos'!$F$12)-(('01_Supuestos'!H31*$I435)*'01_Supuestos'!$F$11*$K435)-(IF(('01_Supuestos'!H31*$I435)&gt;0,'01_Supuestos'!$F$15,0)))-($J435*'01_Supuestos'!H33)))*'01_Supuestos'!$F$16)</f>
        <v/>
      </c>
      <c r="Z435" s="109">
        <f>((('01_Supuestos'!I31*$I435)*'01_Supuestos'!$F$11*($H435-'01_Supuestos'!$F$9))-((('01_Supuestos'!I31*$I435)*'01_Supuestos'!$F$11*($H435-'01_Supuestos'!$F$9))*'01_Supuestos'!$F$12)-(('01_Supuestos'!I31*$I435)*'01_Supuestos'!$F$11*$K435)-(IF(('01_Supuestos'!I31*$I435)&gt;0,'01_Supuestos'!$F$15,0)))-((('01_Supuestos'!I31*$I435)*'01_Supuestos'!$F$11*($H435-'01_Supuestos'!$F$9))*'01_Supuestos'!$F$18)-($J435*'01_Supuestos'!I32)-(IF('01_Supuestos'!I30=MAX('01_Supuestos'!$C$30:$M$30),'01_Supuestos'!$F$19,0))-(MAX(0,(((('01_Supuestos'!I31*$I435)*'01_Supuestos'!$F$11*($H435-'01_Supuestos'!$F$9))-((('01_Supuestos'!I31*$I435)*'01_Supuestos'!$F$11*($H435-'01_Supuestos'!$F$9))*'01_Supuestos'!$F$12)-(('01_Supuestos'!I31*$I435)*'01_Supuestos'!$F$11*$K435)-(IF(('01_Supuestos'!I31*$I435)&gt;0,'01_Supuestos'!$F$15,0)))-($J435*'01_Supuestos'!I33)))*'01_Supuestos'!$F$16)</f>
        <v/>
      </c>
      <c r="AA435" s="109">
        <f>((('01_Supuestos'!J31*$I435)*'01_Supuestos'!$F$11*($H435-'01_Supuestos'!$F$9))-((('01_Supuestos'!J31*$I435)*'01_Supuestos'!$F$11*($H435-'01_Supuestos'!$F$9))*'01_Supuestos'!$F$12)-(('01_Supuestos'!J31*$I435)*'01_Supuestos'!$F$11*$K435)-(IF(('01_Supuestos'!J31*$I435)&gt;0,'01_Supuestos'!$F$15,0)))-((('01_Supuestos'!J31*$I435)*'01_Supuestos'!$F$11*($H435-'01_Supuestos'!$F$9))*'01_Supuestos'!$F$18)-($J435*'01_Supuestos'!J32)-(IF('01_Supuestos'!J30=MAX('01_Supuestos'!$C$30:$M$30),'01_Supuestos'!$F$19,0))-(MAX(0,(((('01_Supuestos'!J31*$I435)*'01_Supuestos'!$F$11*($H435-'01_Supuestos'!$F$9))-((('01_Supuestos'!J31*$I435)*'01_Supuestos'!$F$11*($H435-'01_Supuestos'!$F$9))*'01_Supuestos'!$F$12)-(('01_Supuestos'!J31*$I435)*'01_Supuestos'!$F$11*$K435)-(IF(('01_Supuestos'!J31*$I435)&gt;0,'01_Supuestos'!$F$15,0)))-($J435*'01_Supuestos'!J33)))*'01_Supuestos'!$F$16)</f>
        <v/>
      </c>
      <c r="AB435" s="109">
        <f>((('01_Supuestos'!K31*$I435)*'01_Supuestos'!$F$11*($H435-'01_Supuestos'!$F$9))-((('01_Supuestos'!K31*$I435)*'01_Supuestos'!$F$11*($H435-'01_Supuestos'!$F$9))*'01_Supuestos'!$F$12)-(('01_Supuestos'!K31*$I435)*'01_Supuestos'!$F$11*$K435)-(IF(('01_Supuestos'!K31*$I435)&gt;0,'01_Supuestos'!$F$15,0)))-((('01_Supuestos'!K31*$I435)*'01_Supuestos'!$F$11*($H435-'01_Supuestos'!$F$9))*'01_Supuestos'!$F$18)-($J435*'01_Supuestos'!K32)-(IF('01_Supuestos'!K30=MAX('01_Supuestos'!$C$30:$M$30),'01_Supuestos'!$F$19,0))-(MAX(0,(((('01_Supuestos'!K31*$I435)*'01_Supuestos'!$F$11*($H435-'01_Supuestos'!$F$9))-((('01_Supuestos'!K31*$I435)*'01_Supuestos'!$F$11*($H435-'01_Supuestos'!$F$9))*'01_Supuestos'!$F$12)-(('01_Supuestos'!K31*$I435)*'01_Supuestos'!$F$11*$K435)-(IF(('01_Supuestos'!K31*$I435)&gt;0,'01_Supuestos'!$F$15,0)))-($J435*'01_Supuestos'!K33)))*'01_Supuestos'!$F$16)</f>
        <v/>
      </c>
      <c r="AC435" s="109">
        <f>((('01_Supuestos'!L31*$I435)*'01_Supuestos'!$F$11*($H435-'01_Supuestos'!$F$9))-((('01_Supuestos'!L31*$I435)*'01_Supuestos'!$F$11*($H435-'01_Supuestos'!$F$9))*'01_Supuestos'!$F$12)-(('01_Supuestos'!L31*$I435)*'01_Supuestos'!$F$11*$K435)-(IF(('01_Supuestos'!L31*$I435)&gt;0,'01_Supuestos'!$F$15,0)))-((('01_Supuestos'!L31*$I435)*'01_Supuestos'!$F$11*($H435-'01_Supuestos'!$F$9))*'01_Supuestos'!$F$18)-($J435*'01_Supuestos'!L32)-(IF('01_Supuestos'!L30=MAX('01_Supuestos'!$C$30:$M$30),'01_Supuestos'!$F$19,0))-(MAX(0,(((('01_Supuestos'!L31*$I435)*'01_Supuestos'!$F$11*($H435-'01_Supuestos'!$F$9))-((('01_Supuestos'!L31*$I435)*'01_Supuestos'!$F$11*($H435-'01_Supuestos'!$F$9))*'01_Supuestos'!$F$12)-(('01_Supuestos'!L31*$I435)*'01_Supuestos'!$F$11*$K435)-(IF(('01_Supuestos'!L31*$I435)&gt;0,'01_Supuestos'!$F$15,0)))-($J435*'01_Supuestos'!L33)))*'01_Supuestos'!$F$16)</f>
        <v/>
      </c>
      <c r="AD435" s="109">
        <f>((('01_Supuestos'!M31*$I435)*'01_Supuestos'!$F$11*($H435-'01_Supuestos'!$F$9))-((('01_Supuestos'!M31*$I435)*'01_Supuestos'!$F$11*($H435-'01_Supuestos'!$F$9))*'01_Supuestos'!$F$12)-(('01_Supuestos'!M31*$I435)*'01_Supuestos'!$F$11*$K435)-(IF(('01_Supuestos'!M31*$I435)&gt;0,'01_Supuestos'!$F$15,0)))-((('01_Supuestos'!M31*$I435)*'01_Supuestos'!$F$11*($H435-'01_Supuestos'!$F$9))*'01_Supuestos'!$F$18)-($J435*'01_Supuestos'!M32)-(IF('01_Supuestos'!M30=MAX('01_Supuestos'!$C$30:$M$30),'01_Supuestos'!$F$19,0))-(MAX(0,(((('01_Supuestos'!M31*$I435)*'01_Supuestos'!$F$11*($H435-'01_Supuestos'!$F$9))-((('01_Supuestos'!M31*$I435)*'01_Supuestos'!$F$11*($H435-'01_Supuestos'!$F$9))*'01_Supuestos'!$F$12)-(('01_Supuestos'!M31*$I435)*'01_Supuestos'!$F$11*$K435)-(IF(('01_Supuestos'!M31*$I435)&gt;0,'01_Supuestos'!$F$15,0)))-($J435*'01_Supuestos'!M33)))*'01_Supuestos'!$F$16)</f>
        <v/>
      </c>
      <c r="AE435" s="109">
        <f>0</f>
        <v/>
      </c>
      <c r="AF435" s="109">
        <f>IF(S435&gt;R435,"Appraisal+Decision",IF(S435&lt;R435,"Develop Now","Indiferente"))</f>
        <v/>
      </c>
    </row>
    <row r="436">
      <c r="A436" t="n">
        <v>406</v>
      </c>
      <c r="B436" s="53">
        <f>RAND()</f>
        <v/>
      </c>
      <c r="C436" s="53">
        <f>RAND()</f>
        <v/>
      </c>
      <c r="D436" s="53">
        <f>RAND()</f>
        <v/>
      </c>
      <c r="E436" s="53">
        <f>RAND()</f>
        <v/>
      </c>
      <c r="F436" s="53">
        <f>RAND()</f>
        <v/>
      </c>
      <c r="G436" s="53">
        <f>RAND()</f>
        <v/>
      </c>
      <c r="H436" s="109">
        <f>IF(B436&lt;($B$11-$B$10)/($B$12-$B$10), $B$10+SQRT(B436*($B$11-$B$10)*($B$12-$B$10)), $B$12-SQRT((1-B436)*($B$12-$B$11)*($B$12-$B$10)))</f>
        <v/>
      </c>
      <c r="I436" s="53">
        <f>MAX(0.1,NORMINV(C436,$B$13,$B$14))</f>
        <v/>
      </c>
      <c r="J436" s="109">
        <f>'01_Supuestos'!$F$13*MAX(0.65,NORMINV(D436,1,$B$15))</f>
        <v/>
      </c>
      <c r="K436" s="109">
        <f>'01_Supuestos'!$F$14*MAX(0.6,NORMINV(E436,1,$B$16))</f>
        <v/>
      </c>
      <c r="L436" s="109">
        <f>--(F436&lt;=$B$5)</f>
        <v/>
      </c>
      <c r="M436" s="109">
        <f>IF(L436=1, IF(G436&lt;=$B$6, "+", "-"), IF(G436&lt;=(1-$B$7), "+", "-"))</f>
        <v/>
      </c>
      <c r="N436" s="110">
        <f>IF(M436="+",'05_Bayes_Arbol'!$B$16,'05_Bayes_Arbol'!$B$17)</f>
        <v/>
      </c>
      <c r="O436" s="109">
        <f>SUMPRODUCT(T436:AD436,'01_Supuestos'!$C$34:$M$34)</f>
        <v/>
      </c>
      <c r="P436" s="109">
        <f>N436*O436 + (1-N436)*$B$9</f>
        <v/>
      </c>
      <c r="Q436" s="109">
        <f>--(P436&gt;0)</f>
        <v/>
      </c>
      <c r="R436" s="109">
        <f>IF(L436=1,O436,$B$9)</f>
        <v/>
      </c>
      <c r="S436" s="109">
        <f>-$B$8 + IF(Q436=1, IF(L436=1,O436,$B$9), 0)</f>
        <v/>
      </c>
      <c r="T436" s="109">
        <f>((('01_Supuestos'!C31*$I436)*'01_Supuestos'!$F$11*($H436-'01_Supuestos'!$F$9))-((('01_Supuestos'!C31*$I436)*'01_Supuestos'!$F$11*($H436-'01_Supuestos'!$F$9))*'01_Supuestos'!$F$12)-(('01_Supuestos'!C31*$I436)*'01_Supuestos'!$F$11*$K436)-(IF(('01_Supuestos'!C31*$I436)&gt;0,'01_Supuestos'!$F$15,0)))-((('01_Supuestos'!C31*$I436)*'01_Supuestos'!$F$11*($H436-'01_Supuestos'!$F$9))*'01_Supuestos'!$F$18)-($J436*'01_Supuestos'!C32)-(IF('01_Supuestos'!C30=MAX('01_Supuestos'!$C$30:$M$30),'01_Supuestos'!$F$19,0))-(MAX(0,(((('01_Supuestos'!C31*$I436)*'01_Supuestos'!$F$11*($H436-'01_Supuestos'!$F$9))-((('01_Supuestos'!C31*$I436)*'01_Supuestos'!$F$11*($H436-'01_Supuestos'!$F$9))*'01_Supuestos'!$F$12)-(('01_Supuestos'!C31*$I436)*'01_Supuestos'!$F$11*$K436)-(IF(('01_Supuestos'!C31*$I436)&gt;0,'01_Supuestos'!$F$15,0)))-($J436*'01_Supuestos'!C33)))*'01_Supuestos'!$F$16)</f>
        <v/>
      </c>
      <c r="U436" s="109">
        <f>((('01_Supuestos'!D31*$I436)*'01_Supuestos'!$F$11*($H436-'01_Supuestos'!$F$9))-((('01_Supuestos'!D31*$I436)*'01_Supuestos'!$F$11*($H436-'01_Supuestos'!$F$9))*'01_Supuestos'!$F$12)-(('01_Supuestos'!D31*$I436)*'01_Supuestos'!$F$11*$K436)-(IF(('01_Supuestos'!D31*$I436)&gt;0,'01_Supuestos'!$F$15,0)))-((('01_Supuestos'!D31*$I436)*'01_Supuestos'!$F$11*($H436-'01_Supuestos'!$F$9))*'01_Supuestos'!$F$18)-($J436*'01_Supuestos'!D32)-(IF('01_Supuestos'!D30=MAX('01_Supuestos'!$C$30:$M$30),'01_Supuestos'!$F$19,0))-(MAX(0,(((('01_Supuestos'!D31*$I436)*'01_Supuestos'!$F$11*($H436-'01_Supuestos'!$F$9))-((('01_Supuestos'!D31*$I436)*'01_Supuestos'!$F$11*($H436-'01_Supuestos'!$F$9))*'01_Supuestos'!$F$12)-(('01_Supuestos'!D31*$I436)*'01_Supuestos'!$F$11*$K436)-(IF(('01_Supuestos'!D31*$I436)&gt;0,'01_Supuestos'!$F$15,0)))-($J436*'01_Supuestos'!D33)))*'01_Supuestos'!$F$16)</f>
        <v/>
      </c>
      <c r="V436" s="109">
        <f>((('01_Supuestos'!E31*$I436)*'01_Supuestos'!$F$11*($H436-'01_Supuestos'!$F$9))-((('01_Supuestos'!E31*$I436)*'01_Supuestos'!$F$11*($H436-'01_Supuestos'!$F$9))*'01_Supuestos'!$F$12)-(('01_Supuestos'!E31*$I436)*'01_Supuestos'!$F$11*$K436)-(IF(('01_Supuestos'!E31*$I436)&gt;0,'01_Supuestos'!$F$15,0)))-((('01_Supuestos'!E31*$I436)*'01_Supuestos'!$F$11*($H436-'01_Supuestos'!$F$9))*'01_Supuestos'!$F$18)-($J436*'01_Supuestos'!E32)-(IF('01_Supuestos'!E30=MAX('01_Supuestos'!$C$30:$M$30),'01_Supuestos'!$F$19,0))-(MAX(0,(((('01_Supuestos'!E31*$I436)*'01_Supuestos'!$F$11*($H436-'01_Supuestos'!$F$9))-((('01_Supuestos'!E31*$I436)*'01_Supuestos'!$F$11*($H436-'01_Supuestos'!$F$9))*'01_Supuestos'!$F$12)-(('01_Supuestos'!E31*$I436)*'01_Supuestos'!$F$11*$K436)-(IF(('01_Supuestos'!E31*$I436)&gt;0,'01_Supuestos'!$F$15,0)))-($J436*'01_Supuestos'!E33)))*'01_Supuestos'!$F$16)</f>
        <v/>
      </c>
      <c r="W436" s="109">
        <f>((('01_Supuestos'!F31*$I436)*'01_Supuestos'!$F$11*($H436-'01_Supuestos'!$F$9))-((('01_Supuestos'!F31*$I436)*'01_Supuestos'!$F$11*($H436-'01_Supuestos'!$F$9))*'01_Supuestos'!$F$12)-(('01_Supuestos'!F31*$I436)*'01_Supuestos'!$F$11*$K436)-(IF(('01_Supuestos'!F31*$I436)&gt;0,'01_Supuestos'!$F$15,0)))-((('01_Supuestos'!F31*$I436)*'01_Supuestos'!$F$11*($H436-'01_Supuestos'!$F$9))*'01_Supuestos'!$F$18)-($J436*'01_Supuestos'!F32)-(IF('01_Supuestos'!F30=MAX('01_Supuestos'!$C$30:$M$30),'01_Supuestos'!$F$19,0))-(MAX(0,(((('01_Supuestos'!F31*$I436)*'01_Supuestos'!$F$11*($H436-'01_Supuestos'!$F$9))-((('01_Supuestos'!F31*$I436)*'01_Supuestos'!$F$11*($H436-'01_Supuestos'!$F$9))*'01_Supuestos'!$F$12)-(('01_Supuestos'!F31*$I436)*'01_Supuestos'!$F$11*$K436)-(IF(('01_Supuestos'!F31*$I436)&gt;0,'01_Supuestos'!$F$15,0)))-($J436*'01_Supuestos'!F33)))*'01_Supuestos'!$F$16)</f>
        <v/>
      </c>
      <c r="X436" s="109">
        <f>((('01_Supuestos'!G31*$I436)*'01_Supuestos'!$F$11*($H436-'01_Supuestos'!$F$9))-((('01_Supuestos'!G31*$I436)*'01_Supuestos'!$F$11*($H436-'01_Supuestos'!$F$9))*'01_Supuestos'!$F$12)-(('01_Supuestos'!G31*$I436)*'01_Supuestos'!$F$11*$K436)-(IF(('01_Supuestos'!G31*$I436)&gt;0,'01_Supuestos'!$F$15,0)))-((('01_Supuestos'!G31*$I436)*'01_Supuestos'!$F$11*($H436-'01_Supuestos'!$F$9))*'01_Supuestos'!$F$18)-($J436*'01_Supuestos'!G32)-(IF('01_Supuestos'!G30=MAX('01_Supuestos'!$C$30:$M$30),'01_Supuestos'!$F$19,0))-(MAX(0,(((('01_Supuestos'!G31*$I436)*'01_Supuestos'!$F$11*($H436-'01_Supuestos'!$F$9))-((('01_Supuestos'!G31*$I436)*'01_Supuestos'!$F$11*($H436-'01_Supuestos'!$F$9))*'01_Supuestos'!$F$12)-(('01_Supuestos'!G31*$I436)*'01_Supuestos'!$F$11*$K436)-(IF(('01_Supuestos'!G31*$I436)&gt;0,'01_Supuestos'!$F$15,0)))-($J436*'01_Supuestos'!G33)))*'01_Supuestos'!$F$16)</f>
        <v/>
      </c>
      <c r="Y436" s="109">
        <f>((('01_Supuestos'!H31*$I436)*'01_Supuestos'!$F$11*($H436-'01_Supuestos'!$F$9))-((('01_Supuestos'!H31*$I436)*'01_Supuestos'!$F$11*($H436-'01_Supuestos'!$F$9))*'01_Supuestos'!$F$12)-(('01_Supuestos'!H31*$I436)*'01_Supuestos'!$F$11*$K436)-(IF(('01_Supuestos'!H31*$I436)&gt;0,'01_Supuestos'!$F$15,0)))-((('01_Supuestos'!H31*$I436)*'01_Supuestos'!$F$11*($H436-'01_Supuestos'!$F$9))*'01_Supuestos'!$F$18)-($J436*'01_Supuestos'!H32)-(IF('01_Supuestos'!H30=MAX('01_Supuestos'!$C$30:$M$30),'01_Supuestos'!$F$19,0))-(MAX(0,(((('01_Supuestos'!H31*$I436)*'01_Supuestos'!$F$11*($H436-'01_Supuestos'!$F$9))-((('01_Supuestos'!H31*$I436)*'01_Supuestos'!$F$11*($H436-'01_Supuestos'!$F$9))*'01_Supuestos'!$F$12)-(('01_Supuestos'!H31*$I436)*'01_Supuestos'!$F$11*$K436)-(IF(('01_Supuestos'!H31*$I436)&gt;0,'01_Supuestos'!$F$15,0)))-($J436*'01_Supuestos'!H33)))*'01_Supuestos'!$F$16)</f>
        <v/>
      </c>
      <c r="Z436" s="109">
        <f>((('01_Supuestos'!I31*$I436)*'01_Supuestos'!$F$11*($H436-'01_Supuestos'!$F$9))-((('01_Supuestos'!I31*$I436)*'01_Supuestos'!$F$11*($H436-'01_Supuestos'!$F$9))*'01_Supuestos'!$F$12)-(('01_Supuestos'!I31*$I436)*'01_Supuestos'!$F$11*$K436)-(IF(('01_Supuestos'!I31*$I436)&gt;0,'01_Supuestos'!$F$15,0)))-((('01_Supuestos'!I31*$I436)*'01_Supuestos'!$F$11*($H436-'01_Supuestos'!$F$9))*'01_Supuestos'!$F$18)-($J436*'01_Supuestos'!I32)-(IF('01_Supuestos'!I30=MAX('01_Supuestos'!$C$30:$M$30),'01_Supuestos'!$F$19,0))-(MAX(0,(((('01_Supuestos'!I31*$I436)*'01_Supuestos'!$F$11*($H436-'01_Supuestos'!$F$9))-((('01_Supuestos'!I31*$I436)*'01_Supuestos'!$F$11*($H436-'01_Supuestos'!$F$9))*'01_Supuestos'!$F$12)-(('01_Supuestos'!I31*$I436)*'01_Supuestos'!$F$11*$K436)-(IF(('01_Supuestos'!I31*$I436)&gt;0,'01_Supuestos'!$F$15,0)))-($J436*'01_Supuestos'!I33)))*'01_Supuestos'!$F$16)</f>
        <v/>
      </c>
      <c r="AA436" s="109">
        <f>((('01_Supuestos'!J31*$I436)*'01_Supuestos'!$F$11*($H436-'01_Supuestos'!$F$9))-((('01_Supuestos'!J31*$I436)*'01_Supuestos'!$F$11*($H436-'01_Supuestos'!$F$9))*'01_Supuestos'!$F$12)-(('01_Supuestos'!J31*$I436)*'01_Supuestos'!$F$11*$K436)-(IF(('01_Supuestos'!J31*$I436)&gt;0,'01_Supuestos'!$F$15,0)))-((('01_Supuestos'!J31*$I436)*'01_Supuestos'!$F$11*($H436-'01_Supuestos'!$F$9))*'01_Supuestos'!$F$18)-($J436*'01_Supuestos'!J32)-(IF('01_Supuestos'!J30=MAX('01_Supuestos'!$C$30:$M$30),'01_Supuestos'!$F$19,0))-(MAX(0,(((('01_Supuestos'!J31*$I436)*'01_Supuestos'!$F$11*($H436-'01_Supuestos'!$F$9))-((('01_Supuestos'!J31*$I436)*'01_Supuestos'!$F$11*($H436-'01_Supuestos'!$F$9))*'01_Supuestos'!$F$12)-(('01_Supuestos'!J31*$I436)*'01_Supuestos'!$F$11*$K436)-(IF(('01_Supuestos'!J31*$I436)&gt;0,'01_Supuestos'!$F$15,0)))-($J436*'01_Supuestos'!J33)))*'01_Supuestos'!$F$16)</f>
        <v/>
      </c>
      <c r="AB436" s="109">
        <f>((('01_Supuestos'!K31*$I436)*'01_Supuestos'!$F$11*($H436-'01_Supuestos'!$F$9))-((('01_Supuestos'!K31*$I436)*'01_Supuestos'!$F$11*($H436-'01_Supuestos'!$F$9))*'01_Supuestos'!$F$12)-(('01_Supuestos'!K31*$I436)*'01_Supuestos'!$F$11*$K436)-(IF(('01_Supuestos'!K31*$I436)&gt;0,'01_Supuestos'!$F$15,0)))-((('01_Supuestos'!K31*$I436)*'01_Supuestos'!$F$11*($H436-'01_Supuestos'!$F$9))*'01_Supuestos'!$F$18)-($J436*'01_Supuestos'!K32)-(IF('01_Supuestos'!K30=MAX('01_Supuestos'!$C$30:$M$30),'01_Supuestos'!$F$19,0))-(MAX(0,(((('01_Supuestos'!K31*$I436)*'01_Supuestos'!$F$11*($H436-'01_Supuestos'!$F$9))-((('01_Supuestos'!K31*$I436)*'01_Supuestos'!$F$11*($H436-'01_Supuestos'!$F$9))*'01_Supuestos'!$F$12)-(('01_Supuestos'!K31*$I436)*'01_Supuestos'!$F$11*$K436)-(IF(('01_Supuestos'!K31*$I436)&gt;0,'01_Supuestos'!$F$15,0)))-($J436*'01_Supuestos'!K33)))*'01_Supuestos'!$F$16)</f>
        <v/>
      </c>
      <c r="AC436" s="109">
        <f>((('01_Supuestos'!L31*$I436)*'01_Supuestos'!$F$11*($H436-'01_Supuestos'!$F$9))-((('01_Supuestos'!L31*$I436)*'01_Supuestos'!$F$11*($H436-'01_Supuestos'!$F$9))*'01_Supuestos'!$F$12)-(('01_Supuestos'!L31*$I436)*'01_Supuestos'!$F$11*$K436)-(IF(('01_Supuestos'!L31*$I436)&gt;0,'01_Supuestos'!$F$15,0)))-((('01_Supuestos'!L31*$I436)*'01_Supuestos'!$F$11*($H436-'01_Supuestos'!$F$9))*'01_Supuestos'!$F$18)-($J436*'01_Supuestos'!L32)-(IF('01_Supuestos'!L30=MAX('01_Supuestos'!$C$30:$M$30),'01_Supuestos'!$F$19,0))-(MAX(0,(((('01_Supuestos'!L31*$I436)*'01_Supuestos'!$F$11*($H436-'01_Supuestos'!$F$9))-((('01_Supuestos'!L31*$I436)*'01_Supuestos'!$F$11*($H436-'01_Supuestos'!$F$9))*'01_Supuestos'!$F$12)-(('01_Supuestos'!L31*$I436)*'01_Supuestos'!$F$11*$K436)-(IF(('01_Supuestos'!L31*$I436)&gt;0,'01_Supuestos'!$F$15,0)))-($J436*'01_Supuestos'!L33)))*'01_Supuestos'!$F$16)</f>
        <v/>
      </c>
      <c r="AD436" s="109">
        <f>((('01_Supuestos'!M31*$I436)*'01_Supuestos'!$F$11*($H436-'01_Supuestos'!$F$9))-((('01_Supuestos'!M31*$I436)*'01_Supuestos'!$F$11*($H436-'01_Supuestos'!$F$9))*'01_Supuestos'!$F$12)-(('01_Supuestos'!M31*$I436)*'01_Supuestos'!$F$11*$K436)-(IF(('01_Supuestos'!M31*$I436)&gt;0,'01_Supuestos'!$F$15,0)))-((('01_Supuestos'!M31*$I436)*'01_Supuestos'!$F$11*($H436-'01_Supuestos'!$F$9))*'01_Supuestos'!$F$18)-($J436*'01_Supuestos'!M32)-(IF('01_Supuestos'!M30=MAX('01_Supuestos'!$C$30:$M$30),'01_Supuestos'!$F$19,0))-(MAX(0,(((('01_Supuestos'!M31*$I436)*'01_Supuestos'!$F$11*($H436-'01_Supuestos'!$F$9))-((('01_Supuestos'!M31*$I436)*'01_Supuestos'!$F$11*($H436-'01_Supuestos'!$F$9))*'01_Supuestos'!$F$12)-(('01_Supuestos'!M31*$I436)*'01_Supuestos'!$F$11*$K436)-(IF(('01_Supuestos'!M31*$I436)&gt;0,'01_Supuestos'!$F$15,0)))-($J436*'01_Supuestos'!M33)))*'01_Supuestos'!$F$16)</f>
        <v/>
      </c>
      <c r="AE436" s="109">
        <f>0</f>
        <v/>
      </c>
      <c r="AF436" s="109">
        <f>IF(S436&gt;R436,"Appraisal+Decision",IF(S436&lt;R436,"Develop Now","Indiferente"))</f>
        <v/>
      </c>
    </row>
    <row r="437">
      <c r="A437" t="n">
        <v>407</v>
      </c>
      <c r="B437" s="53">
        <f>RAND()</f>
        <v/>
      </c>
      <c r="C437" s="53">
        <f>RAND()</f>
        <v/>
      </c>
      <c r="D437" s="53">
        <f>RAND()</f>
        <v/>
      </c>
      <c r="E437" s="53">
        <f>RAND()</f>
        <v/>
      </c>
      <c r="F437" s="53">
        <f>RAND()</f>
        <v/>
      </c>
      <c r="G437" s="53">
        <f>RAND()</f>
        <v/>
      </c>
      <c r="H437" s="109">
        <f>IF(B437&lt;($B$11-$B$10)/($B$12-$B$10), $B$10+SQRT(B437*($B$11-$B$10)*($B$12-$B$10)), $B$12-SQRT((1-B437)*($B$12-$B$11)*($B$12-$B$10)))</f>
        <v/>
      </c>
      <c r="I437" s="53">
        <f>MAX(0.1,NORMINV(C437,$B$13,$B$14))</f>
        <v/>
      </c>
      <c r="J437" s="109">
        <f>'01_Supuestos'!$F$13*MAX(0.65,NORMINV(D437,1,$B$15))</f>
        <v/>
      </c>
      <c r="K437" s="109">
        <f>'01_Supuestos'!$F$14*MAX(0.6,NORMINV(E437,1,$B$16))</f>
        <v/>
      </c>
      <c r="L437" s="109">
        <f>--(F437&lt;=$B$5)</f>
        <v/>
      </c>
      <c r="M437" s="109">
        <f>IF(L437=1, IF(G437&lt;=$B$6, "+", "-"), IF(G437&lt;=(1-$B$7), "+", "-"))</f>
        <v/>
      </c>
      <c r="N437" s="110">
        <f>IF(M437="+",'05_Bayes_Arbol'!$B$16,'05_Bayes_Arbol'!$B$17)</f>
        <v/>
      </c>
      <c r="O437" s="109">
        <f>SUMPRODUCT(T437:AD437,'01_Supuestos'!$C$34:$M$34)</f>
        <v/>
      </c>
      <c r="P437" s="109">
        <f>N437*O437 + (1-N437)*$B$9</f>
        <v/>
      </c>
      <c r="Q437" s="109">
        <f>--(P437&gt;0)</f>
        <v/>
      </c>
      <c r="R437" s="109">
        <f>IF(L437=1,O437,$B$9)</f>
        <v/>
      </c>
      <c r="S437" s="109">
        <f>-$B$8 + IF(Q437=1, IF(L437=1,O437,$B$9), 0)</f>
        <v/>
      </c>
      <c r="T437" s="109">
        <f>((('01_Supuestos'!C31*$I437)*'01_Supuestos'!$F$11*($H437-'01_Supuestos'!$F$9))-((('01_Supuestos'!C31*$I437)*'01_Supuestos'!$F$11*($H437-'01_Supuestos'!$F$9))*'01_Supuestos'!$F$12)-(('01_Supuestos'!C31*$I437)*'01_Supuestos'!$F$11*$K437)-(IF(('01_Supuestos'!C31*$I437)&gt;0,'01_Supuestos'!$F$15,0)))-((('01_Supuestos'!C31*$I437)*'01_Supuestos'!$F$11*($H437-'01_Supuestos'!$F$9))*'01_Supuestos'!$F$18)-($J437*'01_Supuestos'!C32)-(IF('01_Supuestos'!C30=MAX('01_Supuestos'!$C$30:$M$30),'01_Supuestos'!$F$19,0))-(MAX(0,(((('01_Supuestos'!C31*$I437)*'01_Supuestos'!$F$11*($H437-'01_Supuestos'!$F$9))-((('01_Supuestos'!C31*$I437)*'01_Supuestos'!$F$11*($H437-'01_Supuestos'!$F$9))*'01_Supuestos'!$F$12)-(('01_Supuestos'!C31*$I437)*'01_Supuestos'!$F$11*$K437)-(IF(('01_Supuestos'!C31*$I437)&gt;0,'01_Supuestos'!$F$15,0)))-($J437*'01_Supuestos'!C33)))*'01_Supuestos'!$F$16)</f>
        <v/>
      </c>
      <c r="U437" s="109">
        <f>((('01_Supuestos'!D31*$I437)*'01_Supuestos'!$F$11*($H437-'01_Supuestos'!$F$9))-((('01_Supuestos'!D31*$I437)*'01_Supuestos'!$F$11*($H437-'01_Supuestos'!$F$9))*'01_Supuestos'!$F$12)-(('01_Supuestos'!D31*$I437)*'01_Supuestos'!$F$11*$K437)-(IF(('01_Supuestos'!D31*$I437)&gt;0,'01_Supuestos'!$F$15,0)))-((('01_Supuestos'!D31*$I437)*'01_Supuestos'!$F$11*($H437-'01_Supuestos'!$F$9))*'01_Supuestos'!$F$18)-($J437*'01_Supuestos'!D32)-(IF('01_Supuestos'!D30=MAX('01_Supuestos'!$C$30:$M$30),'01_Supuestos'!$F$19,0))-(MAX(0,(((('01_Supuestos'!D31*$I437)*'01_Supuestos'!$F$11*($H437-'01_Supuestos'!$F$9))-((('01_Supuestos'!D31*$I437)*'01_Supuestos'!$F$11*($H437-'01_Supuestos'!$F$9))*'01_Supuestos'!$F$12)-(('01_Supuestos'!D31*$I437)*'01_Supuestos'!$F$11*$K437)-(IF(('01_Supuestos'!D31*$I437)&gt;0,'01_Supuestos'!$F$15,0)))-($J437*'01_Supuestos'!D33)))*'01_Supuestos'!$F$16)</f>
        <v/>
      </c>
      <c r="V437" s="109">
        <f>((('01_Supuestos'!E31*$I437)*'01_Supuestos'!$F$11*($H437-'01_Supuestos'!$F$9))-((('01_Supuestos'!E31*$I437)*'01_Supuestos'!$F$11*($H437-'01_Supuestos'!$F$9))*'01_Supuestos'!$F$12)-(('01_Supuestos'!E31*$I437)*'01_Supuestos'!$F$11*$K437)-(IF(('01_Supuestos'!E31*$I437)&gt;0,'01_Supuestos'!$F$15,0)))-((('01_Supuestos'!E31*$I437)*'01_Supuestos'!$F$11*($H437-'01_Supuestos'!$F$9))*'01_Supuestos'!$F$18)-($J437*'01_Supuestos'!E32)-(IF('01_Supuestos'!E30=MAX('01_Supuestos'!$C$30:$M$30),'01_Supuestos'!$F$19,0))-(MAX(0,(((('01_Supuestos'!E31*$I437)*'01_Supuestos'!$F$11*($H437-'01_Supuestos'!$F$9))-((('01_Supuestos'!E31*$I437)*'01_Supuestos'!$F$11*($H437-'01_Supuestos'!$F$9))*'01_Supuestos'!$F$12)-(('01_Supuestos'!E31*$I437)*'01_Supuestos'!$F$11*$K437)-(IF(('01_Supuestos'!E31*$I437)&gt;0,'01_Supuestos'!$F$15,0)))-($J437*'01_Supuestos'!E33)))*'01_Supuestos'!$F$16)</f>
        <v/>
      </c>
      <c r="W437" s="109">
        <f>((('01_Supuestos'!F31*$I437)*'01_Supuestos'!$F$11*($H437-'01_Supuestos'!$F$9))-((('01_Supuestos'!F31*$I437)*'01_Supuestos'!$F$11*($H437-'01_Supuestos'!$F$9))*'01_Supuestos'!$F$12)-(('01_Supuestos'!F31*$I437)*'01_Supuestos'!$F$11*$K437)-(IF(('01_Supuestos'!F31*$I437)&gt;0,'01_Supuestos'!$F$15,0)))-((('01_Supuestos'!F31*$I437)*'01_Supuestos'!$F$11*($H437-'01_Supuestos'!$F$9))*'01_Supuestos'!$F$18)-($J437*'01_Supuestos'!F32)-(IF('01_Supuestos'!F30=MAX('01_Supuestos'!$C$30:$M$30),'01_Supuestos'!$F$19,0))-(MAX(0,(((('01_Supuestos'!F31*$I437)*'01_Supuestos'!$F$11*($H437-'01_Supuestos'!$F$9))-((('01_Supuestos'!F31*$I437)*'01_Supuestos'!$F$11*($H437-'01_Supuestos'!$F$9))*'01_Supuestos'!$F$12)-(('01_Supuestos'!F31*$I437)*'01_Supuestos'!$F$11*$K437)-(IF(('01_Supuestos'!F31*$I437)&gt;0,'01_Supuestos'!$F$15,0)))-($J437*'01_Supuestos'!F33)))*'01_Supuestos'!$F$16)</f>
        <v/>
      </c>
      <c r="X437" s="109">
        <f>((('01_Supuestos'!G31*$I437)*'01_Supuestos'!$F$11*($H437-'01_Supuestos'!$F$9))-((('01_Supuestos'!G31*$I437)*'01_Supuestos'!$F$11*($H437-'01_Supuestos'!$F$9))*'01_Supuestos'!$F$12)-(('01_Supuestos'!G31*$I437)*'01_Supuestos'!$F$11*$K437)-(IF(('01_Supuestos'!G31*$I437)&gt;0,'01_Supuestos'!$F$15,0)))-((('01_Supuestos'!G31*$I437)*'01_Supuestos'!$F$11*($H437-'01_Supuestos'!$F$9))*'01_Supuestos'!$F$18)-($J437*'01_Supuestos'!G32)-(IF('01_Supuestos'!G30=MAX('01_Supuestos'!$C$30:$M$30),'01_Supuestos'!$F$19,0))-(MAX(0,(((('01_Supuestos'!G31*$I437)*'01_Supuestos'!$F$11*($H437-'01_Supuestos'!$F$9))-((('01_Supuestos'!G31*$I437)*'01_Supuestos'!$F$11*($H437-'01_Supuestos'!$F$9))*'01_Supuestos'!$F$12)-(('01_Supuestos'!G31*$I437)*'01_Supuestos'!$F$11*$K437)-(IF(('01_Supuestos'!G31*$I437)&gt;0,'01_Supuestos'!$F$15,0)))-($J437*'01_Supuestos'!G33)))*'01_Supuestos'!$F$16)</f>
        <v/>
      </c>
      <c r="Y437" s="109">
        <f>((('01_Supuestos'!H31*$I437)*'01_Supuestos'!$F$11*($H437-'01_Supuestos'!$F$9))-((('01_Supuestos'!H31*$I437)*'01_Supuestos'!$F$11*($H437-'01_Supuestos'!$F$9))*'01_Supuestos'!$F$12)-(('01_Supuestos'!H31*$I437)*'01_Supuestos'!$F$11*$K437)-(IF(('01_Supuestos'!H31*$I437)&gt;0,'01_Supuestos'!$F$15,0)))-((('01_Supuestos'!H31*$I437)*'01_Supuestos'!$F$11*($H437-'01_Supuestos'!$F$9))*'01_Supuestos'!$F$18)-($J437*'01_Supuestos'!H32)-(IF('01_Supuestos'!H30=MAX('01_Supuestos'!$C$30:$M$30),'01_Supuestos'!$F$19,0))-(MAX(0,(((('01_Supuestos'!H31*$I437)*'01_Supuestos'!$F$11*($H437-'01_Supuestos'!$F$9))-((('01_Supuestos'!H31*$I437)*'01_Supuestos'!$F$11*($H437-'01_Supuestos'!$F$9))*'01_Supuestos'!$F$12)-(('01_Supuestos'!H31*$I437)*'01_Supuestos'!$F$11*$K437)-(IF(('01_Supuestos'!H31*$I437)&gt;0,'01_Supuestos'!$F$15,0)))-($J437*'01_Supuestos'!H33)))*'01_Supuestos'!$F$16)</f>
        <v/>
      </c>
      <c r="Z437" s="109">
        <f>((('01_Supuestos'!I31*$I437)*'01_Supuestos'!$F$11*($H437-'01_Supuestos'!$F$9))-((('01_Supuestos'!I31*$I437)*'01_Supuestos'!$F$11*($H437-'01_Supuestos'!$F$9))*'01_Supuestos'!$F$12)-(('01_Supuestos'!I31*$I437)*'01_Supuestos'!$F$11*$K437)-(IF(('01_Supuestos'!I31*$I437)&gt;0,'01_Supuestos'!$F$15,0)))-((('01_Supuestos'!I31*$I437)*'01_Supuestos'!$F$11*($H437-'01_Supuestos'!$F$9))*'01_Supuestos'!$F$18)-($J437*'01_Supuestos'!I32)-(IF('01_Supuestos'!I30=MAX('01_Supuestos'!$C$30:$M$30),'01_Supuestos'!$F$19,0))-(MAX(0,(((('01_Supuestos'!I31*$I437)*'01_Supuestos'!$F$11*($H437-'01_Supuestos'!$F$9))-((('01_Supuestos'!I31*$I437)*'01_Supuestos'!$F$11*($H437-'01_Supuestos'!$F$9))*'01_Supuestos'!$F$12)-(('01_Supuestos'!I31*$I437)*'01_Supuestos'!$F$11*$K437)-(IF(('01_Supuestos'!I31*$I437)&gt;0,'01_Supuestos'!$F$15,0)))-($J437*'01_Supuestos'!I33)))*'01_Supuestos'!$F$16)</f>
        <v/>
      </c>
      <c r="AA437" s="109">
        <f>((('01_Supuestos'!J31*$I437)*'01_Supuestos'!$F$11*($H437-'01_Supuestos'!$F$9))-((('01_Supuestos'!J31*$I437)*'01_Supuestos'!$F$11*($H437-'01_Supuestos'!$F$9))*'01_Supuestos'!$F$12)-(('01_Supuestos'!J31*$I437)*'01_Supuestos'!$F$11*$K437)-(IF(('01_Supuestos'!J31*$I437)&gt;0,'01_Supuestos'!$F$15,0)))-((('01_Supuestos'!J31*$I437)*'01_Supuestos'!$F$11*($H437-'01_Supuestos'!$F$9))*'01_Supuestos'!$F$18)-($J437*'01_Supuestos'!J32)-(IF('01_Supuestos'!J30=MAX('01_Supuestos'!$C$30:$M$30),'01_Supuestos'!$F$19,0))-(MAX(0,(((('01_Supuestos'!J31*$I437)*'01_Supuestos'!$F$11*($H437-'01_Supuestos'!$F$9))-((('01_Supuestos'!J31*$I437)*'01_Supuestos'!$F$11*($H437-'01_Supuestos'!$F$9))*'01_Supuestos'!$F$12)-(('01_Supuestos'!J31*$I437)*'01_Supuestos'!$F$11*$K437)-(IF(('01_Supuestos'!J31*$I437)&gt;0,'01_Supuestos'!$F$15,0)))-($J437*'01_Supuestos'!J33)))*'01_Supuestos'!$F$16)</f>
        <v/>
      </c>
      <c r="AB437" s="109">
        <f>((('01_Supuestos'!K31*$I437)*'01_Supuestos'!$F$11*($H437-'01_Supuestos'!$F$9))-((('01_Supuestos'!K31*$I437)*'01_Supuestos'!$F$11*($H437-'01_Supuestos'!$F$9))*'01_Supuestos'!$F$12)-(('01_Supuestos'!K31*$I437)*'01_Supuestos'!$F$11*$K437)-(IF(('01_Supuestos'!K31*$I437)&gt;0,'01_Supuestos'!$F$15,0)))-((('01_Supuestos'!K31*$I437)*'01_Supuestos'!$F$11*($H437-'01_Supuestos'!$F$9))*'01_Supuestos'!$F$18)-($J437*'01_Supuestos'!K32)-(IF('01_Supuestos'!K30=MAX('01_Supuestos'!$C$30:$M$30),'01_Supuestos'!$F$19,0))-(MAX(0,(((('01_Supuestos'!K31*$I437)*'01_Supuestos'!$F$11*($H437-'01_Supuestos'!$F$9))-((('01_Supuestos'!K31*$I437)*'01_Supuestos'!$F$11*($H437-'01_Supuestos'!$F$9))*'01_Supuestos'!$F$12)-(('01_Supuestos'!K31*$I437)*'01_Supuestos'!$F$11*$K437)-(IF(('01_Supuestos'!K31*$I437)&gt;0,'01_Supuestos'!$F$15,0)))-($J437*'01_Supuestos'!K33)))*'01_Supuestos'!$F$16)</f>
        <v/>
      </c>
      <c r="AC437" s="109">
        <f>((('01_Supuestos'!L31*$I437)*'01_Supuestos'!$F$11*($H437-'01_Supuestos'!$F$9))-((('01_Supuestos'!L31*$I437)*'01_Supuestos'!$F$11*($H437-'01_Supuestos'!$F$9))*'01_Supuestos'!$F$12)-(('01_Supuestos'!L31*$I437)*'01_Supuestos'!$F$11*$K437)-(IF(('01_Supuestos'!L31*$I437)&gt;0,'01_Supuestos'!$F$15,0)))-((('01_Supuestos'!L31*$I437)*'01_Supuestos'!$F$11*($H437-'01_Supuestos'!$F$9))*'01_Supuestos'!$F$18)-($J437*'01_Supuestos'!L32)-(IF('01_Supuestos'!L30=MAX('01_Supuestos'!$C$30:$M$30),'01_Supuestos'!$F$19,0))-(MAX(0,(((('01_Supuestos'!L31*$I437)*'01_Supuestos'!$F$11*($H437-'01_Supuestos'!$F$9))-((('01_Supuestos'!L31*$I437)*'01_Supuestos'!$F$11*($H437-'01_Supuestos'!$F$9))*'01_Supuestos'!$F$12)-(('01_Supuestos'!L31*$I437)*'01_Supuestos'!$F$11*$K437)-(IF(('01_Supuestos'!L31*$I437)&gt;0,'01_Supuestos'!$F$15,0)))-($J437*'01_Supuestos'!L33)))*'01_Supuestos'!$F$16)</f>
        <v/>
      </c>
      <c r="AD437" s="109">
        <f>((('01_Supuestos'!M31*$I437)*'01_Supuestos'!$F$11*($H437-'01_Supuestos'!$F$9))-((('01_Supuestos'!M31*$I437)*'01_Supuestos'!$F$11*($H437-'01_Supuestos'!$F$9))*'01_Supuestos'!$F$12)-(('01_Supuestos'!M31*$I437)*'01_Supuestos'!$F$11*$K437)-(IF(('01_Supuestos'!M31*$I437)&gt;0,'01_Supuestos'!$F$15,0)))-((('01_Supuestos'!M31*$I437)*'01_Supuestos'!$F$11*($H437-'01_Supuestos'!$F$9))*'01_Supuestos'!$F$18)-($J437*'01_Supuestos'!M32)-(IF('01_Supuestos'!M30=MAX('01_Supuestos'!$C$30:$M$30),'01_Supuestos'!$F$19,0))-(MAX(0,(((('01_Supuestos'!M31*$I437)*'01_Supuestos'!$F$11*($H437-'01_Supuestos'!$F$9))-((('01_Supuestos'!M31*$I437)*'01_Supuestos'!$F$11*($H437-'01_Supuestos'!$F$9))*'01_Supuestos'!$F$12)-(('01_Supuestos'!M31*$I437)*'01_Supuestos'!$F$11*$K437)-(IF(('01_Supuestos'!M31*$I437)&gt;0,'01_Supuestos'!$F$15,0)))-($J437*'01_Supuestos'!M33)))*'01_Supuestos'!$F$16)</f>
        <v/>
      </c>
      <c r="AE437" s="109">
        <f>0</f>
        <v/>
      </c>
      <c r="AF437" s="109">
        <f>IF(S437&gt;R437,"Appraisal+Decision",IF(S437&lt;R437,"Develop Now","Indiferente"))</f>
        <v/>
      </c>
    </row>
    <row r="438">
      <c r="A438" t="n">
        <v>408</v>
      </c>
      <c r="B438" s="53">
        <f>RAND()</f>
        <v/>
      </c>
      <c r="C438" s="53">
        <f>RAND()</f>
        <v/>
      </c>
      <c r="D438" s="53">
        <f>RAND()</f>
        <v/>
      </c>
      <c r="E438" s="53">
        <f>RAND()</f>
        <v/>
      </c>
      <c r="F438" s="53">
        <f>RAND()</f>
        <v/>
      </c>
      <c r="G438" s="53">
        <f>RAND()</f>
        <v/>
      </c>
      <c r="H438" s="109">
        <f>IF(B438&lt;($B$11-$B$10)/($B$12-$B$10), $B$10+SQRT(B438*($B$11-$B$10)*($B$12-$B$10)), $B$12-SQRT((1-B438)*($B$12-$B$11)*($B$12-$B$10)))</f>
        <v/>
      </c>
      <c r="I438" s="53">
        <f>MAX(0.1,NORMINV(C438,$B$13,$B$14))</f>
        <v/>
      </c>
      <c r="J438" s="109">
        <f>'01_Supuestos'!$F$13*MAX(0.65,NORMINV(D438,1,$B$15))</f>
        <v/>
      </c>
      <c r="K438" s="109">
        <f>'01_Supuestos'!$F$14*MAX(0.6,NORMINV(E438,1,$B$16))</f>
        <v/>
      </c>
      <c r="L438" s="109">
        <f>--(F438&lt;=$B$5)</f>
        <v/>
      </c>
      <c r="M438" s="109">
        <f>IF(L438=1, IF(G438&lt;=$B$6, "+", "-"), IF(G438&lt;=(1-$B$7), "+", "-"))</f>
        <v/>
      </c>
      <c r="N438" s="110">
        <f>IF(M438="+",'05_Bayes_Arbol'!$B$16,'05_Bayes_Arbol'!$B$17)</f>
        <v/>
      </c>
      <c r="O438" s="109">
        <f>SUMPRODUCT(T438:AD438,'01_Supuestos'!$C$34:$M$34)</f>
        <v/>
      </c>
      <c r="P438" s="109">
        <f>N438*O438 + (1-N438)*$B$9</f>
        <v/>
      </c>
      <c r="Q438" s="109">
        <f>--(P438&gt;0)</f>
        <v/>
      </c>
      <c r="R438" s="109">
        <f>IF(L438=1,O438,$B$9)</f>
        <v/>
      </c>
      <c r="S438" s="109">
        <f>-$B$8 + IF(Q438=1, IF(L438=1,O438,$B$9), 0)</f>
        <v/>
      </c>
      <c r="T438" s="109">
        <f>((('01_Supuestos'!C31*$I438)*'01_Supuestos'!$F$11*($H438-'01_Supuestos'!$F$9))-((('01_Supuestos'!C31*$I438)*'01_Supuestos'!$F$11*($H438-'01_Supuestos'!$F$9))*'01_Supuestos'!$F$12)-(('01_Supuestos'!C31*$I438)*'01_Supuestos'!$F$11*$K438)-(IF(('01_Supuestos'!C31*$I438)&gt;0,'01_Supuestos'!$F$15,0)))-((('01_Supuestos'!C31*$I438)*'01_Supuestos'!$F$11*($H438-'01_Supuestos'!$F$9))*'01_Supuestos'!$F$18)-($J438*'01_Supuestos'!C32)-(IF('01_Supuestos'!C30=MAX('01_Supuestos'!$C$30:$M$30),'01_Supuestos'!$F$19,0))-(MAX(0,(((('01_Supuestos'!C31*$I438)*'01_Supuestos'!$F$11*($H438-'01_Supuestos'!$F$9))-((('01_Supuestos'!C31*$I438)*'01_Supuestos'!$F$11*($H438-'01_Supuestos'!$F$9))*'01_Supuestos'!$F$12)-(('01_Supuestos'!C31*$I438)*'01_Supuestos'!$F$11*$K438)-(IF(('01_Supuestos'!C31*$I438)&gt;0,'01_Supuestos'!$F$15,0)))-($J438*'01_Supuestos'!C33)))*'01_Supuestos'!$F$16)</f>
        <v/>
      </c>
      <c r="U438" s="109">
        <f>((('01_Supuestos'!D31*$I438)*'01_Supuestos'!$F$11*($H438-'01_Supuestos'!$F$9))-((('01_Supuestos'!D31*$I438)*'01_Supuestos'!$F$11*($H438-'01_Supuestos'!$F$9))*'01_Supuestos'!$F$12)-(('01_Supuestos'!D31*$I438)*'01_Supuestos'!$F$11*$K438)-(IF(('01_Supuestos'!D31*$I438)&gt;0,'01_Supuestos'!$F$15,0)))-((('01_Supuestos'!D31*$I438)*'01_Supuestos'!$F$11*($H438-'01_Supuestos'!$F$9))*'01_Supuestos'!$F$18)-($J438*'01_Supuestos'!D32)-(IF('01_Supuestos'!D30=MAX('01_Supuestos'!$C$30:$M$30),'01_Supuestos'!$F$19,0))-(MAX(0,(((('01_Supuestos'!D31*$I438)*'01_Supuestos'!$F$11*($H438-'01_Supuestos'!$F$9))-((('01_Supuestos'!D31*$I438)*'01_Supuestos'!$F$11*($H438-'01_Supuestos'!$F$9))*'01_Supuestos'!$F$12)-(('01_Supuestos'!D31*$I438)*'01_Supuestos'!$F$11*$K438)-(IF(('01_Supuestos'!D31*$I438)&gt;0,'01_Supuestos'!$F$15,0)))-($J438*'01_Supuestos'!D33)))*'01_Supuestos'!$F$16)</f>
        <v/>
      </c>
      <c r="V438" s="109">
        <f>((('01_Supuestos'!E31*$I438)*'01_Supuestos'!$F$11*($H438-'01_Supuestos'!$F$9))-((('01_Supuestos'!E31*$I438)*'01_Supuestos'!$F$11*($H438-'01_Supuestos'!$F$9))*'01_Supuestos'!$F$12)-(('01_Supuestos'!E31*$I438)*'01_Supuestos'!$F$11*$K438)-(IF(('01_Supuestos'!E31*$I438)&gt;0,'01_Supuestos'!$F$15,0)))-((('01_Supuestos'!E31*$I438)*'01_Supuestos'!$F$11*($H438-'01_Supuestos'!$F$9))*'01_Supuestos'!$F$18)-($J438*'01_Supuestos'!E32)-(IF('01_Supuestos'!E30=MAX('01_Supuestos'!$C$30:$M$30),'01_Supuestos'!$F$19,0))-(MAX(0,(((('01_Supuestos'!E31*$I438)*'01_Supuestos'!$F$11*($H438-'01_Supuestos'!$F$9))-((('01_Supuestos'!E31*$I438)*'01_Supuestos'!$F$11*($H438-'01_Supuestos'!$F$9))*'01_Supuestos'!$F$12)-(('01_Supuestos'!E31*$I438)*'01_Supuestos'!$F$11*$K438)-(IF(('01_Supuestos'!E31*$I438)&gt;0,'01_Supuestos'!$F$15,0)))-($J438*'01_Supuestos'!E33)))*'01_Supuestos'!$F$16)</f>
        <v/>
      </c>
      <c r="W438" s="109">
        <f>((('01_Supuestos'!F31*$I438)*'01_Supuestos'!$F$11*($H438-'01_Supuestos'!$F$9))-((('01_Supuestos'!F31*$I438)*'01_Supuestos'!$F$11*($H438-'01_Supuestos'!$F$9))*'01_Supuestos'!$F$12)-(('01_Supuestos'!F31*$I438)*'01_Supuestos'!$F$11*$K438)-(IF(('01_Supuestos'!F31*$I438)&gt;0,'01_Supuestos'!$F$15,0)))-((('01_Supuestos'!F31*$I438)*'01_Supuestos'!$F$11*($H438-'01_Supuestos'!$F$9))*'01_Supuestos'!$F$18)-($J438*'01_Supuestos'!F32)-(IF('01_Supuestos'!F30=MAX('01_Supuestos'!$C$30:$M$30),'01_Supuestos'!$F$19,0))-(MAX(0,(((('01_Supuestos'!F31*$I438)*'01_Supuestos'!$F$11*($H438-'01_Supuestos'!$F$9))-((('01_Supuestos'!F31*$I438)*'01_Supuestos'!$F$11*($H438-'01_Supuestos'!$F$9))*'01_Supuestos'!$F$12)-(('01_Supuestos'!F31*$I438)*'01_Supuestos'!$F$11*$K438)-(IF(('01_Supuestos'!F31*$I438)&gt;0,'01_Supuestos'!$F$15,0)))-($J438*'01_Supuestos'!F33)))*'01_Supuestos'!$F$16)</f>
        <v/>
      </c>
      <c r="X438" s="109">
        <f>((('01_Supuestos'!G31*$I438)*'01_Supuestos'!$F$11*($H438-'01_Supuestos'!$F$9))-((('01_Supuestos'!G31*$I438)*'01_Supuestos'!$F$11*($H438-'01_Supuestos'!$F$9))*'01_Supuestos'!$F$12)-(('01_Supuestos'!G31*$I438)*'01_Supuestos'!$F$11*$K438)-(IF(('01_Supuestos'!G31*$I438)&gt;0,'01_Supuestos'!$F$15,0)))-((('01_Supuestos'!G31*$I438)*'01_Supuestos'!$F$11*($H438-'01_Supuestos'!$F$9))*'01_Supuestos'!$F$18)-($J438*'01_Supuestos'!G32)-(IF('01_Supuestos'!G30=MAX('01_Supuestos'!$C$30:$M$30),'01_Supuestos'!$F$19,0))-(MAX(0,(((('01_Supuestos'!G31*$I438)*'01_Supuestos'!$F$11*($H438-'01_Supuestos'!$F$9))-((('01_Supuestos'!G31*$I438)*'01_Supuestos'!$F$11*($H438-'01_Supuestos'!$F$9))*'01_Supuestos'!$F$12)-(('01_Supuestos'!G31*$I438)*'01_Supuestos'!$F$11*$K438)-(IF(('01_Supuestos'!G31*$I438)&gt;0,'01_Supuestos'!$F$15,0)))-($J438*'01_Supuestos'!G33)))*'01_Supuestos'!$F$16)</f>
        <v/>
      </c>
      <c r="Y438" s="109">
        <f>((('01_Supuestos'!H31*$I438)*'01_Supuestos'!$F$11*($H438-'01_Supuestos'!$F$9))-((('01_Supuestos'!H31*$I438)*'01_Supuestos'!$F$11*($H438-'01_Supuestos'!$F$9))*'01_Supuestos'!$F$12)-(('01_Supuestos'!H31*$I438)*'01_Supuestos'!$F$11*$K438)-(IF(('01_Supuestos'!H31*$I438)&gt;0,'01_Supuestos'!$F$15,0)))-((('01_Supuestos'!H31*$I438)*'01_Supuestos'!$F$11*($H438-'01_Supuestos'!$F$9))*'01_Supuestos'!$F$18)-($J438*'01_Supuestos'!H32)-(IF('01_Supuestos'!H30=MAX('01_Supuestos'!$C$30:$M$30),'01_Supuestos'!$F$19,0))-(MAX(0,(((('01_Supuestos'!H31*$I438)*'01_Supuestos'!$F$11*($H438-'01_Supuestos'!$F$9))-((('01_Supuestos'!H31*$I438)*'01_Supuestos'!$F$11*($H438-'01_Supuestos'!$F$9))*'01_Supuestos'!$F$12)-(('01_Supuestos'!H31*$I438)*'01_Supuestos'!$F$11*$K438)-(IF(('01_Supuestos'!H31*$I438)&gt;0,'01_Supuestos'!$F$15,0)))-($J438*'01_Supuestos'!H33)))*'01_Supuestos'!$F$16)</f>
        <v/>
      </c>
      <c r="Z438" s="109">
        <f>((('01_Supuestos'!I31*$I438)*'01_Supuestos'!$F$11*($H438-'01_Supuestos'!$F$9))-((('01_Supuestos'!I31*$I438)*'01_Supuestos'!$F$11*($H438-'01_Supuestos'!$F$9))*'01_Supuestos'!$F$12)-(('01_Supuestos'!I31*$I438)*'01_Supuestos'!$F$11*$K438)-(IF(('01_Supuestos'!I31*$I438)&gt;0,'01_Supuestos'!$F$15,0)))-((('01_Supuestos'!I31*$I438)*'01_Supuestos'!$F$11*($H438-'01_Supuestos'!$F$9))*'01_Supuestos'!$F$18)-($J438*'01_Supuestos'!I32)-(IF('01_Supuestos'!I30=MAX('01_Supuestos'!$C$30:$M$30),'01_Supuestos'!$F$19,0))-(MAX(0,(((('01_Supuestos'!I31*$I438)*'01_Supuestos'!$F$11*($H438-'01_Supuestos'!$F$9))-((('01_Supuestos'!I31*$I438)*'01_Supuestos'!$F$11*($H438-'01_Supuestos'!$F$9))*'01_Supuestos'!$F$12)-(('01_Supuestos'!I31*$I438)*'01_Supuestos'!$F$11*$K438)-(IF(('01_Supuestos'!I31*$I438)&gt;0,'01_Supuestos'!$F$15,0)))-($J438*'01_Supuestos'!I33)))*'01_Supuestos'!$F$16)</f>
        <v/>
      </c>
      <c r="AA438" s="109">
        <f>((('01_Supuestos'!J31*$I438)*'01_Supuestos'!$F$11*($H438-'01_Supuestos'!$F$9))-((('01_Supuestos'!J31*$I438)*'01_Supuestos'!$F$11*($H438-'01_Supuestos'!$F$9))*'01_Supuestos'!$F$12)-(('01_Supuestos'!J31*$I438)*'01_Supuestos'!$F$11*$K438)-(IF(('01_Supuestos'!J31*$I438)&gt;0,'01_Supuestos'!$F$15,0)))-((('01_Supuestos'!J31*$I438)*'01_Supuestos'!$F$11*($H438-'01_Supuestos'!$F$9))*'01_Supuestos'!$F$18)-($J438*'01_Supuestos'!J32)-(IF('01_Supuestos'!J30=MAX('01_Supuestos'!$C$30:$M$30),'01_Supuestos'!$F$19,0))-(MAX(0,(((('01_Supuestos'!J31*$I438)*'01_Supuestos'!$F$11*($H438-'01_Supuestos'!$F$9))-((('01_Supuestos'!J31*$I438)*'01_Supuestos'!$F$11*($H438-'01_Supuestos'!$F$9))*'01_Supuestos'!$F$12)-(('01_Supuestos'!J31*$I438)*'01_Supuestos'!$F$11*$K438)-(IF(('01_Supuestos'!J31*$I438)&gt;0,'01_Supuestos'!$F$15,0)))-($J438*'01_Supuestos'!J33)))*'01_Supuestos'!$F$16)</f>
        <v/>
      </c>
      <c r="AB438" s="109">
        <f>((('01_Supuestos'!K31*$I438)*'01_Supuestos'!$F$11*($H438-'01_Supuestos'!$F$9))-((('01_Supuestos'!K31*$I438)*'01_Supuestos'!$F$11*($H438-'01_Supuestos'!$F$9))*'01_Supuestos'!$F$12)-(('01_Supuestos'!K31*$I438)*'01_Supuestos'!$F$11*$K438)-(IF(('01_Supuestos'!K31*$I438)&gt;0,'01_Supuestos'!$F$15,0)))-((('01_Supuestos'!K31*$I438)*'01_Supuestos'!$F$11*($H438-'01_Supuestos'!$F$9))*'01_Supuestos'!$F$18)-($J438*'01_Supuestos'!K32)-(IF('01_Supuestos'!K30=MAX('01_Supuestos'!$C$30:$M$30),'01_Supuestos'!$F$19,0))-(MAX(0,(((('01_Supuestos'!K31*$I438)*'01_Supuestos'!$F$11*($H438-'01_Supuestos'!$F$9))-((('01_Supuestos'!K31*$I438)*'01_Supuestos'!$F$11*($H438-'01_Supuestos'!$F$9))*'01_Supuestos'!$F$12)-(('01_Supuestos'!K31*$I438)*'01_Supuestos'!$F$11*$K438)-(IF(('01_Supuestos'!K31*$I438)&gt;0,'01_Supuestos'!$F$15,0)))-($J438*'01_Supuestos'!K33)))*'01_Supuestos'!$F$16)</f>
        <v/>
      </c>
      <c r="AC438" s="109">
        <f>((('01_Supuestos'!L31*$I438)*'01_Supuestos'!$F$11*($H438-'01_Supuestos'!$F$9))-((('01_Supuestos'!L31*$I438)*'01_Supuestos'!$F$11*($H438-'01_Supuestos'!$F$9))*'01_Supuestos'!$F$12)-(('01_Supuestos'!L31*$I438)*'01_Supuestos'!$F$11*$K438)-(IF(('01_Supuestos'!L31*$I438)&gt;0,'01_Supuestos'!$F$15,0)))-((('01_Supuestos'!L31*$I438)*'01_Supuestos'!$F$11*($H438-'01_Supuestos'!$F$9))*'01_Supuestos'!$F$18)-($J438*'01_Supuestos'!L32)-(IF('01_Supuestos'!L30=MAX('01_Supuestos'!$C$30:$M$30),'01_Supuestos'!$F$19,0))-(MAX(0,(((('01_Supuestos'!L31*$I438)*'01_Supuestos'!$F$11*($H438-'01_Supuestos'!$F$9))-((('01_Supuestos'!L31*$I438)*'01_Supuestos'!$F$11*($H438-'01_Supuestos'!$F$9))*'01_Supuestos'!$F$12)-(('01_Supuestos'!L31*$I438)*'01_Supuestos'!$F$11*$K438)-(IF(('01_Supuestos'!L31*$I438)&gt;0,'01_Supuestos'!$F$15,0)))-($J438*'01_Supuestos'!L33)))*'01_Supuestos'!$F$16)</f>
        <v/>
      </c>
      <c r="AD438" s="109">
        <f>((('01_Supuestos'!M31*$I438)*'01_Supuestos'!$F$11*($H438-'01_Supuestos'!$F$9))-((('01_Supuestos'!M31*$I438)*'01_Supuestos'!$F$11*($H438-'01_Supuestos'!$F$9))*'01_Supuestos'!$F$12)-(('01_Supuestos'!M31*$I438)*'01_Supuestos'!$F$11*$K438)-(IF(('01_Supuestos'!M31*$I438)&gt;0,'01_Supuestos'!$F$15,0)))-((('01_Supuestos'!M31*$I438)*'01_Supuestos'!$F$11*($H438-'01_Supuestos'!$F$9))*'01_Supuestos'!$F$18)-($J438*'01_Supuestos'!M32)-(IF('01_Supuestos'!M30=MAX('01_Supuestos'!$C$30:$M$30),'01_Supuestos'!$F$19,0))-(MAX(0,(((('01_Supuestos'!M31*$I438)*'01_Supuestos'!$F$11*($H438-'01_Supuestos'!$F$9))-((('01_Supuestos'!M31*$I438)*'01_Supuestos'!$F$11*($H438-'01_Supuestos'!$F$9))*'01_Supuestos'!$F$12)-(('01_Supuestos'!M31*$I438)*'01_Supuestos'!$F$11*$K438)-(IF(('01_Supuestos'!M31*$I438)&gt;0,'01_Supuestos'!$F$15,0)))-($J438*'01_Supuestos'!M33)))*'01_Supuestos'!$F$16)</f>
        <v/>
      </c>
      <c r="AE438" s="109">
        <f>0</f>
        <v/>
      </c>
      <c r="AF438" s="109">
        <f>IF(S438&gt;R438,"Appraisal+Decision",IF(S438&lt;R438,"Develop Now","Indiferente"))</f>
        <v/>
      </c>
    </row>
    <row r="439">
      <c r="A439" t="n">
        <v>409</v>
      </c>
      <c r="B439" s="53">
        <f>RAND()</f>
        <v/>
      </c>
      <c r="C439" s="53">
        <f>RAND()</f>
        <v/>
      </c>
      <c r="D439" s="53">
        <f>RAND()</f>
        <v/>
      </c>
      <c r="E439" s="53">
        <f>RAND()</f>
        <v/>
      </c>
      <c r="F439" s="53">
        <f>RAND()</f>
        <v/>
      </c>
      <c r="G439" s="53">
        <f>RAND()</f>
        <v/>
      </c>
      <c r="H439" s="109">
        <f>IF(B439&lt;($B$11-$B$10)/($B$12-$B$10), $B$10+SQRT(B439*($B$11-$B$10)*($B$12-$B$10)), $B$12-SQRT((1-B439)*($B$12-$B$11)*($B$12-$B$10)))</f>
        <v/>
      </c>
      <c r="I439" s="53">
        <f>MAX(0.1,NORMINV(C439,$B$13,$B$14))</f>
        <v/>
      </c>
      <c r="J439" s="109">
        <f>'01_Supuestos'!$F$13*MAX(0.65,NORMINV(D439,1,$B$15))</f>
        <v/>
      </c>
      <c r="K439" s="109">
        <f>'01_Supuestos'!$F$14*MAX(0.6,NORMINV(E439,1,$B$16))</f>
        <v/>
      </c>
      <c r="L439" s="109">
        <f>--(F439&lt;=$B$5)</f>
        <v/>
      </c>
      <c r="M439" s="109">
        <f>IF(L439=1, IF(G439&lt;=$B$6, "+", "-"), IF(G439&lt;=(1-$B$7), "+", "-"))</f>
        <v/>
      </c>
      <c r="N439" s="110">
        <f>IF(M439="+",'05_Bayes_Arbol'!$B$16,'05_Bayes_Arbol'!$B$17)</f>
        <v/>
      </c>
      <c r="O439" s="109">
        <f>SUMPRODUCT(T439:AD439,'01_Supuestos'!$C$34:$M$34)</f>
        <v/>
      </c>
      <c r="P439" s="109">
        <f>N439*O439 + (1-N439)*$B$9</f>
        <v/>
      </c>
      <c r="Q439" s="109">
        <f>--(P439&gt;0)</f>
        <v/>
      </c>
      <c r="R439" s="109">
        <f>IF(L439=1,O439,$B$9)</f>
        <v/>
      </c>
      <c r="S439" s="109">
        <f>-$B$8 + IF(Q439=1, IF(L439=1,O439,$B$9), 0)</f>
        <v/>
      </c>
      <c r="T439" s="109">
        <f>((('01_Supuestos'!C31*$I439)*'01_Supuestos'!$F$11*($H439-'01_Supuestos'!$F$9))-((('01_Supuestos'!C31*$I439)*'01_Supuestos'!$F$11*($H439-'01_Supuestos'!$F$9))*'01_Supuestos'!$F$12)-(('01_Supuestos'!C31*$I439)*'01_Supuestos'!$F$11*$K439)-(IF(('01_Supuestos'!C31*$I439)&gt;0,'01_Supuestos'!$F$15,0)))-((('01_Supuestos'!C31*$I439)*'01_Supuestos'!$F$11*($H439-'01_Supuestos'!$F$9))*'01_Supuestos'!$F$18)-($J439*'01_Supuestos'!C32)-(IF('01_Supuestos'!C30=MAX('01_Supuestos'!$C$30:$M$30),'01_Supuestos'!$F$19,0))-(MAX(0,(((('01_Supuestos'!C31*$I439)*'01_Supuestos'!$F$11*($H439-'01_Supuestos'!$F$9))-((('01_Supuestos'!C31*$I439)*'01_Supuestos'!$F$11*($H439-'01_Supuestos'!$F$9))*'01_Supuestos'!$F$12)-(('01_Supuestos'!C31*$I439)*'01_Supuestos'!$F$11*$K439)-(IF(('01_Supuestos'!C31*$I439)&gt;0,'01_Supuestos'!$F$15,0)))-($J439*'01_Supuestos'!C33)))*'01_Supuestos'!$F$16)</f>
        <v/>
      </c>
      <c r="U439" s="109">
        <f>((('01_Supuestos'!D31*$I439)*'01_Supuestos'!$F$11*($H439-'01_Supuestos'!$F$9))-((('01_Supuestos'!D31*$I439)*'01_Supuestos'!$F$11*($H439-'01_Supuestos'!$F$9))*'01_Supuestos'!$F$12)-(('01_Supuestos'!D31*$I439)*'01_Supuestos'!$F$11*$K439)-(IF(('01_Supuestos'!D31*$I439)&gt;0,'01_Supuestos'!$F$15,0)))-((('01_Supuestos'!D31*$I439)*'01_Supuestos'!$F$11*($H439-'01_Supuestos'!$F$9))*'01_Supuestos'!$F$18)-($J439*'01_Supuestos'!D32)-(IF('01_Supuestos'!D30=MAX('01_Supuestos'!$C$30:$M$30),'01_Supuestos'!$F$19,0))-(MAX(0,(((('01_Supuestos'!D31*$I439)*'01_Supuestos'!$F$11*($H439-'01_Supuestos'!$F$9))-((('01_Supuestos'!D31*$I439)*'01_Supuestos'!$F$11*($H439-'01_Supuestos'!$F$9))*'01_Supuestos'!$F$12)-(('01_Supuestos'!D31*$I439)*'01_Supuestos'!$F$11*$K439)-(IF(('01_Supuestos'!D31*$I439)&gt;0,'01_Supuestos'!$F$15,0)))-($J439*'01_Supuestos'!D33)))*'01_Supuestos'!$F$16)</f>
        <v/>
      </c>
      <c r="V439" s="109">
        <f>((('01_Supuestos'!E31*$I439)*'01_Supuestos'!$F$11*($H439-'01_Supuestos'!$F$9))-((('01_Supuestos'!E31*$I439)*'01_Supuestos'!$F$11*($H439-'01_Supuestos'!$F$9))*'01_Supuestos'!$F$12)-(('01_Supuestos'!E31*$I439)*'01_Supuestos'!$F$11*$K439)-(IF(('01_Supuestos'!E31*$I439)&gt;0,'01_Supuestos'!$F$15,0)))-((('01_Supuestos'!E31*$I439)*'01_Supuestos'!$F$11*($H439-'01_Supuestos'!$F$9))*'01_Supuestos'!$F$18)-($J439*'01_Supuestos'!E32)-(IF('01_Supuestos'!E30=MAX('01_Supuestos'!$C$30:$M$30),'01_Supuestos'!$F$19,0))-(MAX(0,(((('01_Supuestos'!E31*$I439)*'01_Supuestos'!$F$11*($H439-'01_Supuestos'!$F$9))-((('01_Supuestos'!E31*$I439)*'01_Supuestos'!$F$11*($H439-'01_Supuestos'!$F$9))*'01_Supuestos'!$F$12)-(('01_Supuestos'!E31*$I439)*'01_Supuestos'!$F$11*$K439)-(IF(('01_Supuestos'!E31*$I439)&gt;0,'01_Supuestos'!$F$15,0)))-($J439*'01_Supuestos'!E33)))*'01_Supuestos'!$F$16)</f>
        <v/>
      </c>
      <c r="W439" s="109">
        <f>((('01_Supuestos'!F31*$I439)*'01_Supuestos'!$F$11*($H439-'01_Supuestos'!$F$9))-((('01_Supuestos'!F31*$I439)*'01_Supuestos'!$F$11*($H439-'01_Supuestos'!$F$9))*'01_Supuestos'!$F$12)-(('01_Supuestos'!F31*$I439)*'01_Supuestos'!$F$11*$K439)-(IF(('01_Supuestos'!F31*$I439)&gt;0,'01_Supuestos'!$F$15,0)))-((('01_Supuestos'!F31*$I439)*'01_Supuestos'!$F$11*($H439-'01_Supuestos'!$F$9))*'01_Supuestos'!$F$18)-($J439*'01_Supuestos'!F32)-(IF('01_Supuestos'!F30=MAX('01_Supuestos'!$C$30:$M$30),'01_Supuestos'!$F$19,0))-(MAX(0,(((('01_Supuestos'!F31*$I439)*'01_Supuestos'!$F$11*($H439-'01_Supuestos'!$F$9))-((('01_Supuestos'!F31*$I439)*'01_Supuestos'!$F$11*($H439-'01_Supuestos'!$F$9))*'01_Supuestos'!$F$12)-(('01_Supuestos'!F31*$I439)*'01_Supuestos'!$F$11*$K439)-(IF(('01_Supuestos'!F31*$I439)&gt;0,'01_Supuestos'!$F$15,0)))-($J439*'01_Supuestos'!F33)))*'01_Supuestos'!$F$16)</f>
        <v/>
      </c>
      <c r="X439" s="109">
        <f>((('01_Supuestos'!G31*$I439)*'01_Supuestos'!$F$11*($H439-'01_Supuestos'!$F$9))-((('01_Supuestos'!G31*$I439)*'01_Supuestos'!$F$11*($H439-'01_Supuestos'!$F$9))*'01_Supuestos'!$F$12)-(('01_Supuestos'!G31*$I439)*'01_Supuestos'!$F$11*$K439)-(IF(('01_Supuestos'!G31*$I439)&gt;0,'01_Supuestos'!$F$15,0)))-((('01_Supuestos'!G31*$I439)*'01_Supuestos'!$F$11*($H439-'01_Supuestos'!$F$9))*'01_Supuestos'!$F$18)-($J439*'01_Supuestos'!G32)-(IF('01_Supuestos'!G30=MAX('01_Supuestos'!$C$30:$M$30),'01_Supuestos'!$F$19,0))-(MAX(0,(((('01_Supuestos'!G31*$I439)*'01_Supuestos'!$F$11*($H439-'01_Supuestos'!$F$9))-((('01_Supuestos'!G31*$I439)*'01_Supuestos'!$F$11*($H439-'01_Supuestos'!$F$9))*'01_Supuestos'!$F$12)-(('01_Supuestos'!G31*$I439)*'01_Supuestos'!$F$11*$K439)-(IF(('01_Supuestos'!G31*$I439)&gt;0,'01_Supuestos'!$F$15,0)))-($J439*'01_Supuestos'!G33)))*'01_Supuestos'!$F$16)</f>
        <v/>
      </c>
      <c r="Y439" s="109">
        <f>((('01_Supuestos'!H31*$I439)*'01_Supuestos'!$F$11*($H439-'01_Supuestos'!$F$9))-((('01_Supuestos'!H31*$I439)*'01_Supuestos'!$F$11*($H439-'01_Supuestos'!$F$9))*'01_Supuestos'!$F$12)-(('01_Supuestos'!H31*$I439)*'01_Supuestos'!$F$11*$K439)-(IF(('01_Supuestos'!H31*$I439)&gt;0,'01_Supuestos'!$F$15,0)))-((('01_Supuestos'!H31*$I439)*'01_Supuestos'!$F$11*($H439-'01_Supuestos'!$F$9))*'01_Supuestos'!$F$18)-($J439*'01_Supuestos'!H32)-(IF('01_Supuestos'!H30=MAX('01_Supuestos'!$C$30:$M$30),'01_Supuestos'!$F$19,0))-(MAX(0,(((('01_Supuestos'!H31*$I439)*'01_Supuestos'!$F$11*($H439-'01_Supuestos'!$F$9))-((('01_Supuestos'!H31*$I439)*'01_Supuestos'!$F$11*($H439-'01_Supuestos'!$F$9))*'01_Supuestos'!$F$12)-(('01_Supuestos'!H31*$I439)*'01_Supuestos'!$F$11*$K439)-(IF(('01_Supuestos'!H31*$I439)&gt;0,'01_Supuestos'!$F$15,0)))-($J439*'01_Supuestos'!H33)))*'01_Supuestos'!$F$16)</f>
        <v/>
      </c>
      <c r="Z439" s="109">
        <f>((('01_Supuestos'!I31*$I439)*'01_Supuestos'!$F$11*($H439-'01_Supuestos'!$F$9))-((('01_Supuestos'!I31*$I439)*'01_Supuestos'!$F$11*($H439-'01_Supuestos'!$F$9))*'01_Supuestos'!$F$12)-(('01_Supuestos'!I31*$I439)*'01_Supuestos'!$F$11*$K439)-(IF(('01_Supuestos'!I31*$I439)&gt;0,'01_Supuestos'!$F$15,0)))-((('01_Supuestos'!I31*$I439)*'01_Supuestos'!$F$11*($H439-'01_Supuestos'!$F$9))*'01_Supuestos'!$F$18)-($J439*'01_Supuestos'!I32)-(IF('01_Supuestos'!I30=MAX('01_Supuestos'!$C$30:$M$30),'01_Supuestos'!$F$19,0))-(MAX(0,(((('01_Supuestos'!I31*$I439)*'01_Supuestos'!$F$11*($H439-'01_Supuestos'!$F$9))-((('01_Supuestos'!I31*$I439)*'01_Supuestos'!$F$11*($H439-'01_Supuestos'!$F$9))*'01_Supuestos'!$F$12)-(('01_Supuestos'!I31*$I439)*'01_Supuestos'!$F$11*$K439)-(IF(('01_Supuestos'!I31*$I439)&gt;0,'01_Supuestos'!$F$15,0)))-($J439*'01_Supuestos'!I33)))*'01_Supuestos'!$F$16)</f>
        <v/>
      </c>
      <c r="AA439" s="109">
        <f>((('01_Supuestos'!J31*$I439)*'01_Supuestos'!$F$11*($H439-'01_Supuestos'!$F$9))-((('01_Supuestos'!J31*$I439)*'01_Supuestos'!$F$11*($H439-'01_Supuestos'!$F$9))*'01_Supuestos'!$F$12)-(('01_Supuestos'!J31*$I439)*'01_Supuestos'!$F$11*$K439)-(IF(('01_Supuestos'!J31*$I439)&gt;0,'01_Supuestos'!$F$15,0)))-((('01_Supuestos'!J31*$I439)*'01_Supuestos'!$F$11*($H439-'01_Supuestos'!$F$9))*'01_Supuestos'!$F$18)-($J439*'01_Supuestos'!J32)-(IF('01_Supuestos'!J30=MAX('01_Supuestos'!$C$30:$M$30),'01_Supuestos'!$F$19,0))-(MAX(0,(((('01_Supuestos'!J31*$I439)*'01_Supuestos'!$F$11*($H439-'01_Supuestos'!$F$9))-((('01_Supuestos'!J31*$I439)*'01_Supuestos'!$F$11*($H439-'01_Supuestos'!$F$9))*'01_Supuestos'!$F$12)-(('01_Supuestos'!J31*$I439)*'01_Supuestos'!$F$11*$K439)-(IF(('01_Supuestos'!J31*$I439)&gt;0,'01_Supuestos'!$F$15,0)))-($J439*'01_Supuestos'!J33)))*'01_Supuestos'!$F$16)</f>
        <v/>
      </c>
      <c r="AB439" s="109">
        <f>((('01_Supuestos'!K31*$I439)*'01_Supuestos'!$F$11*($H439-'01_Supuestos'!$F$9))-((('01_Supuestos'!K31*$I439)*'01_Supuestos'!$F$11*($H439-'01_Supuestos'!$F$9))*'01_Supuestos'!$F$12)-(('01_Supuestos'!K31*$I439)*'01_Supuestos'!$F$11*$K439)-(IF(('01_Supuestos'!K31*$I439)&gt;0,'01_Supuestos'!$F$15,0)))-((('01_Supuestos'!K31*$I439)*'01_Supuestos'!$F$11*($H439-'01_Supuestos'!$F$9))*'01_Supuestos'!$F$18)-($J439*'01_Supuestos'!K32)-(IF('01_Supuestos'!K30=MAX('01_Supuestos'!$C$30:$M$30),'01_Supuestos'!$F$19,0))-(MAX(0,(((('01_Supuestos'!K31*$I439)*'01_Supuestos'!$F$11*($H439-'01_Supuestos'!$F$9))-((('01_Supuestos'!K31*$I439)*'01_Supuestos'!$F$11*($H439-'01_Supuestos'!$F$9))*'01_Supuestos'!$F$12)-(('01_Supuestos'!K31*$I439)*'01_Supuestos'!$F$11*$K439)-(IF(('01_Supuestos'!K31*$I439)&gt;0,'01_Supuestos'!$F$15,0)))-($J439*'01_Supuestos'!K33)))*'01_Supuestos'!$F$16)</f>
        <v/>
      </c>
      <c r="AC439" s="109">
        <f>((('01_Supuestos'!L31*$I439)*'01_Supuestos'!$F$11*($H439-'01_Supuestos'!$F$9))-((('01_Supuestos'!L31*$I439)*'01_Supuestos'!$F$11*($H439-'01_Supuestos'!$F$9))*'01_Supuestos'!$F$12)-(('01_Supuestos'!L31*$I439)*'01_Supuestos'!$F$11*$K439)-(IF(('01_Supuestos'!L31*$I439)&gt;0,'01_Supuestos'!$F$15,0)))-((('01_Supuestos'!L31*$I439)*'01_Supuestos'!$F$11*($H439-'01_Supuestos'!$F$9))*'01_Supuestos'!$F$18)-($J439*'01_Supuestos'!L32)-(IF('01_Supuestos'!L30=MAX('01_Supuestos'!$C$30:$M$30),'01_Supuestos'!$F$19,0))-(MAX(0,(((('01_Supuestos'!L31*$I439)*'01_Supuestos'!$F$11*($H439-'01_Supuestos'!$F$9))-((('01_Supuestos'!L31*$I439)*'01_Supuestos'!$F$11*($H439-'01_Supuestos'!$F$9))*'01_Supuestos'!$F$12)-(('01_Supuestos'!L31*$I439)*'01_Supuestos'!$F$11*$K439)-(IF(('01_Supuestos'!L31*$I439)&gt;0,'01_Supuestos'!$F$15,0)))-($J439*'01_Supuestos'!L33)))*'01_Supuestos'!$F$16)</f>
        <v/>
      </c>
      <c r="AD439" s="109">
        <f>((('01_Supuestos'!M31*$I439)*'01_Supuestos'!$F$11*($H439-'01_Supuestos'!$F$9))-((('01_Supuestos'!M31*$I439)*'01_Supuestos'!$F$11*($H439-'01_Supuestos'!$F$9))*'01_Supuestos'!$F$12)-(('01_Supuestos'!M31*$I439)*'01_Supuestos'!$F$11*$K439)-(IF(('01_Supuestos'!M31*$I439)&gt;0,'01_Supuestos'!$F$15,0)))-((('01_Supuestos'!M31*$I439)*'01_Supuestos'!$F$11*($H439-'01_Supuestos'!$F$9))*'01_Supuestos'!$F$18)-($J439*'01_Supuestos'!M32)-(IF('01_Supuestos'!M30=MAX('01_Supuestos'!$C$30:$M$30),'01_Supuestos'!$F$19,0))-(MAX(0,(((('01_Supuestos'!M31*$I439)*'01_Supuestos'!$F$11*($H439-'01_Supuestos'!$F$9))-((('01_Supuestos'!M31*$I439)*'01_Supuestos'!$F$11*($H439-'01_Supuestos'!$F$9))*'01_Supuestos'!$F$12)-(('01_Supuestos'!M31*$I439)*'01_Supuestos'!$F$11*$K439)-(IF(('01_Supuestos'!M31*$I439)&gt;0,'01_Supuestos'!$F$15,0)))-($J439*'01_Supuestos'!M33)))*'01_Supuestos'!$F$16)</f>
        <v/>
      </c>
      <c r="AE439" s="109">
        <f>0</f>
        <v/>
      </c>
      <c r="AF439" s="109">
        <f>IF(S439&gt;R439,"Appraisal+Decision",IF(S439&lt;R439,"Develop Now","Indiferente"))</f>
        <v/>
      </c>
    </row>
    <row r="440">
      <c r="A440" t="n">
        <v>410</v>
      </c>
      <c r="B440" s="53">
        <f>RAND()</f>
        <v/>
      </c>
      <c r="C440" s="53">
        <f>RAND()</f>
        <v/>
      </c>
      <c r="D440" s="53">
        <f>RAND()</f>
        <v/>
      </c>
      <c r="E440" s="53">
        <f>RAND()</f>
        <v/>
      </c>
      <c r="F440" s="53">
        <f>RAND()</f>
        <v/>
      </c>
      <c r="G440" s="53">
        <f>RAND()</f>
        <v/>
      </c>
      <c r="H440" s="109">
        <f>IF(B440&lt;($B$11-$B$10)/($B$12-$B$10), $B$10+SQRT(B440*($B$11-$B$10)*($B$12-$B$10)), $B$12-SQRT((1-B440)*($B$12-$B$11)*($B$12-$B$10)))</f>
        <v/>
      </c>
      <c r="I440" s="53">
        <f>MAX(0.1,NORMINV(C440,$B$13,$B$14))</f>
        <v/>
      </c>
      <c r="J440" s="109">
        <f>'01_Supuestos'!$F$13*MAX(0.65,NORMINV(D440,1,$B$15))</f>
        <v/>
      </c>
      <c r="K440" s="109">
        <f>'01_Supuestos'!$F$14*MAX(0.6,NORMINV(E440,1,$B$16))</f>
        <v/>
      </c>
      <c r="L440" s="109">
        <f>--(F440&lt;=$B$5)</f>
        <v/>
      </c>
      <c r="M440" s="109">
        <f>IF(L440=1, IF(G440&lt;=$B$6, "+", "-"), IF(G440&lt;=(1-$B$7), "+", "-"))</f>
        <v/>
      </c>
      <c r="N440" s="110">
        <f>IF(M440="+",'05_Bayes_Arbol'!$B$16,'05_Bayes_Arbol'!$B$17)</f>
        <v/>
      </c>
      <c r="O440" s="109">
        <f>SUMPRODUCT(T440:AD440,'01_Supuestos'!$C$34:$M$34)</f>
        <v/>
      </c>
      <c r="P440" s="109">
        <f>N440*O440 + (1-N440)*$B$9</f>
        <v/>
      </c>
      <c r="Q440" s="109">
        <f>--(P440&gt;0)</f>
        <v/>
      </c>
      <c r="R440" s="109">
        <f>IF(L440=1,O440,$B$9)</f>
        <v/>
      </c>
      <c r="S440" s="109">
        <f>-$B$8 + IF(Q440=1, IF(L440=1,O440,$B$9), 0)</f>
        <v/>
      </c>
      <c r="T440" s="109">
        <f>((('01_Supuestos'!C31*$I440)*'01_Supuestos'!$F$11*($H440-'01_Supuestos'!$F$9))-((('01_Supuestos'!C31*$I440)*'01_Supuestos'!$F$11*($H440-'01_Supuestos'!$F$9))*'01_Supuestos'!$F$12)-(('01_Supuestos'!C31*$I440)*'01_Supuestos'!$F$11*$K440)-(IF(('01_Supuestos'!C31*$I440)&gt;0,'01_Supuestos'!$F$15,0)))-((('01_Supuestos'!C31*$I440)*'01_Supuestos'!$F$11*($H440-'01_Supuestos'!$F$9))*'01_Supuestos'!$F$18)-($J440*'01_Supuestos'!C32)-(IF('01_Supuestos'!C30=MAX('01_Supuestos'!$C$30:$M$30),'01_Supuestos'!$F$19,0))-(MAX(0,(((('01_Supuestos'!C31*$I440)*'01_Supuestos'!$F$11*($H440-'01_Supuestos'!$F$9))-((('01_Supuestos'!C31*$I440)*'01_Supuestos'!$F$11*($H440-'01_Supuestos'!$F$9))*'01_Supuestos'!$F$12)-(('01_Supuestos'!C31*$I440)*'01_Supuestos'!$F$11*$K440)-(IF(('01_Supuestos'!C31*$I440)&gt;0,'01_Supuestos'!$F$15,0)))-($J440*'01_Supuestos'!C33)))*'01_Supuestos'!$F$16)</f>
        <v/>
      </c>
      <c r="U440" s="109">
        <f>((('01_Supuestos'!D31*$I440)*'01_Supuestos'!$F$11*($H440-'01_Supuestos'!$F$9))-((('01_Supuestos'!D31*$I440)*'01_Supuestos'!$F$11*($H440-'01_Supuestos'!$F$9))*'01_Supuestos'!$F$12)-(('01_Supuestos'!D31*$I440)*'01_Supuestos'!$F$11*$K440)-(IF(('01_Supuestos'!D31*$I440)&gt;0,'01_Supuestos'!$F$15,0)))-((('01_Supuestos'!D31*$I440)*'01_Supuestos'!$F$11*($H440-'01_Supuestos'!$F$9))*'01_Supuestos'!$F$18)-($J440*'01_Supuestos'!D32)-(IF('01_Supuestos'!D30=MAX('01_Supuestos'!$C$30:$M$30),'01_Supuestos'!$F$19,0))-(MAX(0,(((('01_Supuestos'!D31*$I440)*'01_Supuestos'!$F$11*($H440-'01_Supuestos'!$F$9))-((('01_Supuestos'!D31*$I440)*'01_Supuestos'!$F$11*($H440-'01_Supuestos'!$F$9))*'01_Supuestos'!$F$12)-(('01_Supuestos'!D31*$I440)*'01_Supuestos'!$F$11*$K440)-(IF(('01_Supuestos'!D31*$I440)&gt;0,'01_Supuestos'!$F$15,0)))-($J440*'01_Supuestos'!D33)))*'01_Supuestos'!$F$16)</f>
        <v/>
      </c>
      <c r="V440" s="109">
        <f>((('01_Supuestos'!E31*$I440)*'01_Supuestos'!$F$11*($H440-'01_Supuestos'!$F$9))-((('01_Supuestos'!E31*$I440)*'01_Supuestos'!$F$11*($H440-'01_Supuestos'!$F$9))*'01_Supuestos'!$F$12)-(('01_Supuestos'!E31*$I440)*'01_Supuestos'!$F$11*$K440)-(IF(('01_Supuestos'!E31*$I440)&gt;0,'01_Supuestos'!$F$15,0)))-((('01_Supuestos'!E31*$I440)*'01_Supuestos'!$F$11*($H440-'01_Supuestos'!$F$9))*'01_Supuestos'!$F$18)-($J440*'01_Supuestos'!E32)-(IF('01_Supuestos'!E30=MAX('01_Supuestos'!$C$30:$M$30),'01_Supuestos'!$F$19,0))-(MAX(0,(((('01_Supuestos'!E31*$I440)*'01_Supuestos'!$F$11*($H440-'01_Supuestos'!$F$9))-((('01_Supuestos'!E31*$I440)*'01_Supuestos'!$F$11*($H440-'01_Supuestos'!$F$9))*'01_Supuestos'!$F$12)-(('01_Supuestos'!E31*$I440)*'01_Supuestos'!$F$11*$K440)-(IF(('01_Supuestos'!E31*$I440)&gt;0,'01_Supuestos'!$F$15,0)))-($J440*'01_Supuestos'!E33)))*'01_Supuestos'!$F$16)</f>
        <v/>
      </c>
      <c r="W440" s="109">
        <f>((('01_Supuestos'!F31*$I440)*'01_Supuestos'!$F$11*($H440-'01_Supuestos'!$F$9))-((('01_Supuestos'!F31*$I440)*'01_Supuestos'!$F$11*($H440-'01_Supuestos'!$F$9))*'01_Supuestos'!$F$12)-(('01_Supuestos'!F31*$I440)*'01_Supuestos'!$F$11*$K440)-(IF(('01_Supuestos'!F31*$I440)&gt;0,'01_Supuestos'!$F$15,0)))-((('01_Supuestos'!F31*$I440)*'01_Supuestos'!$F$11*($H440-'01_Supuestos'!$F$9))*'01_Supuestos'!$F$18)-($J440*'01_Supuestos'!F32)-(IF('01_Supuestos'!F30=MAX('01_Supuestos'!$C$30:$M$30),'01_Supuestos'!$F$19,0))-(MAX(0,(((('01_Supuestos'!F31*$I440)*'01_Supuestos'!$F$11*($H440-'01_Supuestos'!$F$9))-((('01_Supuestos'!F31*$I440)*'01_Supuestos'!$F$11*($H440-'01_Supuestos'!$F$9))*'01_Supuestos'!$F$12)-(('01_Supuestos'!F31*$I440)*'01_Supuestos'!$F$11*$K440)-(IF(('01_Supuestos'!F31*$I440)&gt;0,'01_Supuestos'!$F$15,0)))-($J440*'01_Supuestos'!F33)))*'01_Supuestos'!$F$16)</f>
        <v/>
      </c>
      <c r="X440" s="109">
        <f>((('01_Supuestos'!G31*$I440)*'01_Supuestos'!$F$11*($H440-'01_Supuestos'!$F$9))-((('01_Supuestos'!G31*$I440)*'01_Supuestos'!$F$11*($H440-'01_Supuestos'!$F$9))*'01_Supuestos'!$F$12)-(('01_Supuestos'!G31*$I440)*'01_Supuestos'!$F$11*$K440)-(IF(('01_Supuestos'!G31*$I440)&gt;0,'01_Supuestos'!$F$15,0)))-((('01_Supuestos'!G31*$I440)*'01_Supuestos'!$F$11*($H440-'01_Supuestos'!$F$9))*'01_Supuestos'!$F$18)-($J440*'01_Supuestos'!G32)-(IF('01_Supuestos'!G30=MAX('01_Supuestos'!$C$30:$M$30),'01_Supuestos'!$F$19,0))-(MAX(0,(((('01_Supuestos'!G31*$I440)*'01_Supuestos'!$F$11*($H440-'01_Supuestos'!$F$9))-((('01_Supuestos'!G31*$I440)*'01_Supuestos'!$F$11*($H440-'01_Supuestos'!$F$9))*'01_Supuestos'!$F$12)-(('01_Supuestos'!G31*$I440)*'01_Supuestos'!$F$11*$K440)-(IF(('01_Supuestos'!G31*$I440)&gt;0,'01_Supuestos'!$F$15,0)))-($J440*'01_Supuestos'!G33)))*'01_Supuestos'!$F$16)</f>
        <v/>
      </c>
      <c r="Y440" s="109">
        <f>((('01_Supuestos'!H31*$I440)*'01_Supuestos'!$F$11*($H440-'01_Supuestos'!$F$9))-((('01_Supuestos'!H31*$I440)*'01_Supuestos'!$F$11*($H440-'01_Supuestos'!$F$9))*'01_Supuestos'!$F$12)-(('01_Supuestos'!H31*$I440)*'01_Supuestos'!$F$11*$K440)-(IF(('01_Supuestos'!H31*$I440)&gt;0,'01_Supuestos'!$F$15,0)))-((('01_Supuestos'!H31*$I440)*'01_Supuestos'!$F$11*($H440-'01_Supuestos'!$F$9))*'01_Supuestos'!$F$18)-($J440*'01_Supuestos'!H32)-(IF('01_Supuestos'!H30=MAX('01_Supuestos'!$C$30:$M$30),'01_Supuestos'!$F$19,0))-(MAX(0,(((('01_Supuestos'!H31*$I440)*'01_Supuestos'!$F$11*($H440-'01_Supuestos'!$F$9))-((('01_Supuestos'!H31*$I440)*'01_Supuestos'!$F$11*($H440-'01_Supuestos'!$F$9))*'01_Supuestos'!$F$12)-(('01_Supuestos'!H31*$I440)*'01_Supuestos'!$F$11*$K440)-(IF(('01_Supuestos'!H31*$I440)&gt;0,'01_Supuestos'!$F$15,0)))-($J440*'01_Supuestos'!H33)))*'01_Supuestos'!$F$16)</f>
        <v/>
      </c>
      <c r="Z440" s="109">
        <f>((('01_Supuestos'!I31*$I440)*'01_Supuestos'!$F$11*($H440-'01_Supuestos'!$F$9))-((('01_Supuestos'!I31*$I440)*'01_Supuestos'!$F$11*($H440-'01_Supuestos'!$F$9))*'01_Supuestos'!$F$12)-(('01_Supuestos'!I31*$I440)*'01_Supuestos'!$F$11*$K440)-(IF(('01_Supuestos'!I31*$I440)&gt;0,'01_Supuestos'!$F$15,0)))-((('01_Supuestos'!I31*$I440)*'01_Supuestos'!$F$11*($H440-'01_Supuestos'!$F$9))*'01_Supuestos'!$F$18)-($J440*'01_Supuestos'!I32)-(IF('01_Supuestos'!I30=MAX('01_Supuestos'!$C$30:$M$30),'01_Supuestos'!$F$19,0))-(MAX(0,(((('01_Supuestos'!I31*$I440)*'01_Supuestos'!$F$11*($H440-'01_Supuestos'!$F$9))-((('01_Supuestos'!I31*$I440)*'01_Supuestos'!$F$11*($H440-'01_Supuestos'!$F$9))*'01_Supuestos'!$F$12)-(('01_Supuestos'!I31*$I440)*'01_Supuestos'!$F$11*$K440)-(IF(('01_Supuestos'!I31*$I440)&gt;0,'01_Supuestos'!$F$15,0)))-($J440*'01_Supuestos'!I33)))*'01_Supuestos'!$F$16)</f>
        <v/>
      </c>
      <c r="AA440" s="109">
        <f>((('01_Supuestos'!J31*$I440)*'01_Supuestos'!$F$11*($H440-'01_Supuestos'!$F$9))-((('01_Supuestos'!J31*$I440)*'01_Supuestos'!$F$11*($H440-'01_Supuestos'!$F$9))*'01_Supuestos'!$F$12)-(('01_Supuestos'!J31*$I440)*'01_Supuestos'!$F$11*$K440)-(IF(('01_Supuestos'!J31*$I440)&gt;0,'01_Supuestos'!$F$15,0)))-((('01_Supuestos'!J31*$I440)*'01_Supuestos'!$F$11*($H440-'01_Supuestos'!$F$9))*'01_Supuestos'!$F$18)-($J440*'01_Supuestos'!J32)-(IF('01_Supuestos'!J30=MAX('01_Supuestos'!$C$30:$M$30),'01_Supuestos'!$F$19,0))-(MAX(0,(((('01_Supuestos'!J31*$I440)*'01_Supuestos'!$F$11*($H440-'01_Supuestos'!$F$9))-((('01_Supuestos'!J31*$I440)*'01_Supuestos'!$F$11*($H440-'01_Supuestos'!$F$9))*'01_Supuestos'!$F$12)-(('01_Supuestos'!J31*$I440)*'01_Supuestos'!$F$11*$K440)-(IF(('01_Supuestos'!J31*$I440)&gt;0,'01_Supuestos'!$F$15,0)))-($J440*'01_Supuestos'!J33)))*'01_Supuestos'!$F$16)</f>
        <v/>
      </c>
      <c r="AB440" s="109">
        <f>((('01_Supuestos'!K31*$I440)*'01_Supuestos'!$F$11*($H440-'01_Supuestos'!$F$9))-((('01_Supuestos'!K31*$I440)*'01_Supuestos'!$F$11*($H440-'01_Supuestos'!$F$9))*'01_Supuestos'!$F$12)-(('01_Supuestos'!K31*$I440)*'01_Supuestos'!$F$11*$K440)-(IF(('01_Supuestos'!K31*$I440)&gt;0,'01_Supuestos'!$F$15,0)))-((('01_Supuestos'!K31*$I440)*'01_Supuestos'!$F$11*($H440-'01_Supuestos'!$F$9))*'01_Supuestos'!$F$18)-($J440*'01_Supuestos'!K32)-(IF('01_Supuestos'!K30=MAX('01_Supuestos'!$C$30:$M$30),'01_Supuestos'!$F$19,0))-(MAX(0,(((('01_Supuestos'!K31*$I440)*'01_Supuestos'!$F$11*($H440-'01_Supuestos'!$F$9))-((('01_Supuestos'!K31*$I440)*'01_Supuestos'!$F$11*($H440-'01_Supuestos'!$F$9))*'01_Supuestos'!$F$12)-(('01_Supuestos'!K31*$I440)*'01_Supuestos'!$F$11*$K440)-(IF(('01_Supuestos'!K31*$I440)&gt;0,'01_Supuestos'!$F$15,0)))-($J440*'01_Supuestos'!K33)))*'01_Supuestos'!$F$16)</f>
        <v/>
      </c>
      <c r="AC440" s="109">
        <f>((('01_Supuestos'!L31*$I440)*'01_Supuestos'!$F$11*($H440-'01_Supuestos'!$F$9))-((('01_Supuestos'!L31*$I440)*'01_Supuestos'!$F$11*($H440-'01_Supuestos'!$F$9))*'01_Supuestos'!$F$12)-(('01_Supuestos'!L31*$I440)*'01_Supuestos'!$F$11*$K440)-(IF(('01_Supuestos'!L31*$I440)&gt;0,'01_Supuestos'!$F$15,0)))-((('01_Supuestos'!L31*$I440)*'01_Supuestos'!$F$11*($H440-'01_Supuestos'!$F$9))*'01_Supuestos'!$F$18)-($J440*'01_Supuestos'!L32)-(IF('01_Supuestos'!L30=MAX('01_Supuestos'!$C$30:$M$30),'01_Supuestos'!$F$19,0))-(MAX(0,(((('01_Supuestos'!L31*$I440)*'01_Supuestos'!$F$11*($H440-'01_Supuestos'!$F$9))-((('01_Supuestos'!L31*$I440)*'01_Supuestos'!$F$11*($H440-'01_Supuestos'!$F$9))*'01_Supuestos'!$F$12)-(('01_Supuestos'!L31*$I440)*'01_Supuestos'!$F$11*$K440)-(IF(('01_Supuestos'!L31*$I440)&gt;0,'01_Supuestos'!$F$15,0)))-($J440*'01_Supuestos'!L33)))*'01_Supuestos'!$F$16)</f>
        <v/>
      </c>
      <c r="AD440" s="109">
        <f>((('01_Supuestos'!M31*$I440)*'01_Supuestos'!$F$11*($H440-'01_Supuestos'!$F$9))-((('01_Supuestos'!M31*$I440)*'01_Supuestos'!$F$11*($H440-'01_Supuestos'!$F$9))*'01_Supuestos'!$F$12)-(('01_Supuestos'!M31*$I440)*'01_Supuestos'!$F$11*$K440)-(IF(('01_Supuestos'!M31*$I440)&gt;0,'01_Supuestos'!$F$15,0)))-((('01_Supuestos'!M31*$I440)*'01_Supuestos'!$F$11*($H440-'01_Supuestos'!$F$9))*'01_Supuestos'!$F$18)-($J440*'01_Supuestos'!M32)-(IF('01_Supuestos'!M30=MAX('01_Supuestos'!$C$30:$M$30),'01_Supuestos'!$F$19,0))-(MAX(0,(((('01_Supuestos'!M31*$I440)*'01_Supuestos'!$F$11*($H440-'01_Supuestos'!$F$9))-((('01_Supuestos'!M31*$I440)*'01_Supuestos'!$F$11*($H440-'01_Supuestos'!$F$9))*'01_Supuestos'!$F$12)-(('01_Supuestos'!M31*$I440)*'01_Supuestos'!$F$11*$K440)-(IF(('01_Supuestos'!M31*$I440)&gt;0,'01_Supuestos'!$F$15,0)))-($J440*'01_Supuestos'!M33)))*'01_Supuestos'!$F$16)</f>
        <v/>
      </c>
      <c r="AE440" s="109">
        <f>0</f>
        <v/>
      </c>
      <c r="AF440" s="109">
        <f>IF(S440&gt;R440,"Appraisal+Decision",IF(S440&lt;R440,"Develop Now","Indiferente"))</f>
        <v/>
      </c>
    </row>
    <row r="441">
      <c r="A441" t="n">
        <v>411</v>
      </c>
      <c r="B441" s="53">
        <f>RAND()</f>
        <v/>
      </c>
      <c r="C441" s="53">
        <f>RAND()</f>
        <v/>
      </c>
      <c r="D441" s="53">
        <f>RAND()</f>
        <v/>
      </c>
      <c r="E441" s="53">
        <f>RAND()</f>
        <v/>
      </c>
      <c r="F441" s="53">
        <f>RAND()</f>
        <v/>
      </c>
      <c r="G441" s="53">
        <f>RAND()</f>
        <v/>
      </c>
      <c r="H441" s="109">
        <f>IF(B441&lt;($B$11-$B$10)/($B$12-$B$10), $B$10+SQRT(B441*($B$11-$B$10)*($B$12-$B$10)), $B$12-SQRT((1-B441)*($B$12-$B$11)*($B$12-$B$10)))</f>
        <v/>
      </c>
      <c r="I441" s="53">
        <f>MAX(0.1,NORMINV(C441,$B$13,$B$14))</f>
        <v/>
      </c>
      <c r="J441" s="109">
        <f>'01_Supuestos'!$F$13*MAX(0.65,NORMINV(D441,1,$B$15))</f>
        <v/>
      </c>
      <c r="K441" s="109">
        <f>'01_Supuestos'!$F$14*MAX(0.6,NORMINV(E441,1,$B$16))</f>
        <v/>
      </c>
      <c r="L441" s="109">
        <f>--(F441&lt;=$B$5)</f>
        <v/>
      </c>
      <c r="M441" s="109">
        <f>IF(L441=1, IF(G441&lt;=$B$6, "+", "-"), IF(G441&lt;=(1-$B$7), "+", "-"))</f>
        <v/>
      </c>
      <c r="N441" s="110">
        <f>IF(M441="+",'05_Bayes_Arbol'!$B$16,'05_Bayes_Arbol'!$B$17)</f>
        <v/>
      </c>
      <c r="O441" s="109">
        <f>SUMPRODUCT(T441:AD441,'01_Supuestos'!$C$34:$M$34)</f>
        <v/>
      </c>
      <c r="P441" s="109">
        <f>N441*O441 + (1-N441)*$B$9</f>
        <v/>
      </c>
      <c r="Q441" s="109">
        <f>--(P441&gt;0)</f>
        <v/>
      </c>
      <c r="R441" s="109">
        <f>IF(L441=1,O441,$B$9)</f>
        <v/>
      </c>
      <c r="S441" s="109">
        <f>-$B$8 + IF(Q441=1, IF(L441=1,O441,$B$9), 0)</f>
        <v/>
      </c>
      <c r="T441" s="109">
        <f>((('01_Supuestos'!C31*$I441)*'01_Supuestos'!$F$11*($H441-'01_Supuestos'!$F$9))-((('01_Supuestos'!C31*$I441)*'01_Supuestos'!$F$11*($H441-'01_Supuestos'!$F$9))*'01_Supuestos'!$F$12)-(('01_Supuestos'!C31*$I441)*'01_Supuestos'!$F$11*$K441)-(IF(('01_Supuestos'!C31*$I441)&gt;0,'01_Supuestos'!$F$15,0)))-((('01_Supuestos'!C31*$I441)*'01_Supuestos'!$F$11*($H441-'01_Supuestos'!$F$9))*'01_Supuestos'!$F$18)-($J441*'01_Supuestos'!C32)-(IF('01_Supuestos'!C30=MAX('01_Supuestos'!$C$30:$M$30),'01_Supuestos'!$F$19,0))-(MAX(0,(((('01_Supuestos'!C31*$I441)*'01_Supuestos'!$F$11*($H441-'01_Supuestos'!$F$9))-((('01_Supuestos'!C31*$I441)*'01_Supuestos'!$F$11*($H441-'01_Supuestos'!$F$9))*'01_Supuestos'!$F$12)-(('01_Supuestos'!C31*$I441)*'01_Supuestos'!$F$11*$K441)-(IF(('01_Supuestos'!C31*$I441)&gt;0,'01_Supuestos'!$F$15,0)))-($J441*'01_Supuestos'!C33)))*'01_Supuestos'!$F$16)</f>
        <v/>
      </c>
      <c r="U441" s="109">
        <f>((('01_Supuestos'!D31*$I441)*'01_Supuestos'!$F$11*($H441-'01_Supuestos'!$F$9))-((('01_Supuestos'!D31*$I441)*'01_Supuestos'!$F$11*($H441-'01_Supuestos'!$F$9))*'01_Supuestos'!$F$12)-(('01_Supuestos'!D31*$I441)*'01_Supuestos'!$F$11*$K441)-(IF(('01_Supuestos'!D31*$I441)&gt;0,'01_Supuestos'!$F$15,0)))-((('01_Supuestos'!D31*$I441)*'01_Supuestos'!$F$11*($H441-'01_Supuestos'!$F$9))*'01_Supuestos'!$F$18)-($J441*'01_Supuestos'!D32)-(IF('01_Supuestos'!D30=MAX('01_Supuestos'!$C$30:$M$30),'01_Supuestos'!$F$19,0))-(MAX(0,(((('01_Supuestos'!D31*$I441)*'01_Supuestos'!$F$11*($H441-'01_Supuestos'!$F$9))-((('01_Supuestos'!D31*$I441)*'01_Supuestos'!$F$11*($H441-'01_Supuestos'!$F$9))*'01_Supuestos'!$F$12)-(('01_Supuestos'!D31*$I441)*'01_Supuestos'!$F$11*$K441)-(IF(('01_Supuestos'!D31*$I441)&gt;0,'01_Supuestos'!$F$15,0)))-($J441*'01_Supuestos'!D33)))*'01_Supuestos'!$F$16)</f>
        <v/>
      </c>
      <c r="V441" s="109">
        <f>((('01_Supuestos'!E31*$I441)*'01_Supuestos'!$F$11*($H441-'01_Supuestos'!$F$9))-((('01_Supuestos'!E31*$I441)*'01_Supuestos'!$F$11*($H441-'01_Supuestos'!$F$9))*'01_Supuestos'!$F$12)-(('01_Supuestos'!E31*$I441)*'01_Supuestos'!$F$11*$K441)-(IF(('01_Supuestos'!E31*$I441)&gt;0,'01_Supuestos'!$F$15,0)))-((('01_Supuestos'!E31*$I441)*'01_Supuestos'!$F$11*($H441-'01_Supuestos'!$F$9))*'01_Supuestos'!$F$18)-($J441*'01_Supuestos'!E32)-(IF('01_Supuestos'!E30=MAX('01_Supuestos'!$C$30:$M$30),'01_Supuestos'!$F$19,0))-(MAX(0,(((('01_Supuestos'!E31*$I441)*'01_Supuestos'!$F$11*($H441-'01_Supuestos'!$F$9))-((('01_Supuestos'!E31*$I441)*'01_Supuestos'!$F$11*($H441-'01_Supuestos'!$F$9))*'01_Supuestos'!$F$12)-(('01_Supuestos'!E31*$I441)*'01_Supuestos'!$F$11*$K441)-(IF(('01_Supuestos'!E31*$I441)&gt;0,'01_Supuestos'!$F$15,0)))-($J441*'01_Supuestos'!E33)))*'01_Supuestos'!$F$16)</f>
        <v/>
      </c>
      <c r="W441" s="109">
        <f>((('01_Supuestos'!F31*$I441)*'01_Supuestos'!$F$11*($H441-'01_Supuestos'!$F$9))-((('01_Supuestos'!F31*$I441)*'01_Supuestos'!$F$11*($H441-'01_Supuestos'!$F$9))*'01_Supuestos'!$F$12)-(('01_Supuestos'!F31*$I441)*'01_Supuestos'!$F$11*$K441)-(IF(('01_Supuestos'!F31*$I441)&gt;0,'01_Supuestos'!$F$15,0)))-((('01_Supuestos'!F31*$I441)*'01_Supuestos'!$F$11*($H441-'01_Supuestos'!$F$9))*'01_Supuestos'!$F$18)-($J441*'01_Supuestos'!F32)-(IF('01_Supuestos'!F30=MAX('01_Supuestos'!$C$30:$M$30),'01_Supuestos'!$F$19,0))-(MAX(0,(((('01_Supuestos'!F31*$I441)*'01_Supuestos'!$F$11*($H441-'01_Supuestos'!$F$9))-((('01_Supuestos'!F31*$I441)*'01_Supuestos'!$F$11*($H441-'01_Supuestos'!$F$9))*'01_Supuestos'!$F$12)-(('01_Supuestos'!F31*$I441)*'01_Supuestos'!$F$11*$K441)-(IF(('01_Supuestos'!F31*$I441)&gt;0,'01_Supuestos'!$F$15,0)))-($J441*'01_Supuestos'!F33)))*'01_Supuestos'!$F$16)</f>
        <v/>
      </c>
      <c r="X441" s="109">
        <f>((('01_Supuestos'!G31*$I441)*'01_Supuestos'!$F$11*($H441-'01_Supuestos'!$F$9))-((('01_Supuestos'!G31*$I441)*'01_Supuestos'!$F$11*($H441-'01_Supuestos'!$F$9))*'01_Supuestos'!$F$12)-(('01_Supuestos'!G31*$I441)*'01_Supuestos'!$F$11*$K441)-(IF(('01_Supuestos'!G31*$I441)&gt;0,'01_Supuestos'!$F$15,0)))-((('01_Supuestos'!G31*$I441)*'01_Supuestos'!$F$11*($H441-'01_Supuestos'!$F$9))*'01_Supuestos'!$F$18)-($J441*'01_Supuestos'!G32)-(IF('01_Supuestos'!G30=MAX('01_Supuestos'!$C$30:$M$30),'01_Supuestos'!$F$19,0))-(MAX(0,(((('01_Supuestos'!G31*$I441)*'01_Supuestos'!$F$11*($H441-'01_Supuestos'!$F$9))-((('01_Supuestos'!G31*$I441)*'01_Supuestos'!$F$11*($H441-'01_Supuestos'!$F$9))*'01_Supuestos'!$F$12)-(('01_Supuestos'!G31*$I441)*'01_Supuestos'!$F$11*$K441)-(IF(('01_Supuestos'!G31*$I441)&gt;0,'01_Supuestos'!$F$15,0)))-($J441*'01_Supuestos'!G33)))*'01_Supuestos'!$F$16)</f>
        <v/>
      </c>
      <c r="Y441" s="109">
        <f>((('01_Supuestos'!H31*$I441)*'01_Supuestos'!$F$11*($H441-'01_Supuestos'!$F$9))-((('01_Supuestos'!H31*$I441)*'01_Supuestos'!$F$11*($H441-'01_Supuestos'!$F$9))*'01_Supuestos'!$F$12)-(('01_Supuestos'!H31*$I441)*'01_Supuestos'!$F$11*$K441)-(IF(('01_Supuestos'!H31*$I441)&gt;0,'01_Supuestos'!$F$15,0)))-((('01_Supuestos'!H31*$I441)*'01_Supuestos'!$F$11*($H441-'01_Supuestos'!$F$9))*'01_Supuestos'!$F$18)-($J441*'01_Supuestos'!H32)-(IF('01_Supuestos'!H30=MAX('01_Supuestos'!$C$30:$M$30),'01_Supuestos'!$F$19,0))-(MAX(0,(((('01_Supuestos'!H31*$I441)*'01_Supuestos'!$F$11*($H441-'01_Supuestos'!$F$9))-((('01_Supuestos'!H31*$I441)*'01_Supuestos'!$F$11*($H441-'01_Supuestos'!$F$9))*'01_Supuestos'!$F$12)-(('01_Supuestos'!H31*$I441)*'01_Supuestos'!$F$11*$K441)-(IF(('01_Supuestos'!H31*$I441)&gt;0,'01_Supuestos'!$F$15,0)))-($J441*'01_Supuestos'!H33)))*'01_Supuestos'!$F$16)</f>
        <v/>
      </c>
      <c r="Z441" s="109">
        <f>((('01_Supuestos'!I31*$I441)*'01_Supuestos'!$F$11*($H441-'01_Supuestos'!$F$9))-((('01_Supuestos'!I31*$I441)*'01_Supuestos'!$F$11*($H441-'01_Supuestos'!$F$9))*'01_Supuestos'!$F$12)-(('01_Supuestos'!I31*$I441)*'01_Supuestos'!$F$11*$K441)-(IF(('01_Supuestos'!I31*$I441)&gt;0,'01_Supuestos'!$F$15,0)))-((('01_Supuestos'!I31*$I441)*'01_Supuestos'!$F$11*($H441-'01_Supuestos'!$F$9))*'01_Supuestos'!$F$18)-($J441*'01_Supuestos'!I32)-(IF('01_Supuestos'!I30=MAX('01_Supuestos'!$C$30:$M$30),'01_Supuestos'!$F$19,0))-(MAX(0,(((('01_Supuestos'!I31*$I441)*'01_Supuestos'!$F$11*($H441-'01_Supuestos'!$F$9))-((('01_Supuestos'!I31*$I441)*'01_Supuestos'!$F$11*($H441-'01_Supuestos'!$F$9))*'01_Supuestos'!$F$12)-(('01_Supuestos'!I31*$I441)*'01_Supuestos'!$F$11*$K441)-(IF(('01_Supuestos'!I31*$I441)&gt;0,'01_Supuestos'!$F$15,0)))-($J441*'01_Supuestos'!I33)))*'01_Supuestos'!$F$16)</f>
        <v/>
      </c>
      <c r="AA441" s="109">
        <f>((('01_Supuestos'!J31*$I441)*'01_Supuestos'!$F$11*($H441-'01_Supuestos'!$F$9))-((('01_Supuestos'!J31*$I441)*'01_Supuestos'!$F$11*($H441-'01_Supuestos'!$F$9))*'01_Supuestos'!$F$12)-(('01_Supuestos'!J31*$I441)*'01_Supuestos'!$F$11*$K441)-(IF(('01_Supuestos'!J31*$I441)&gt;0,'01_Supuestos'!$F$15,0)))-((('01_Supuestos'!J31*$I441)*'01_Supuestos'!$F$11*($H441-'01_Supuestos'!$F$9))*'01_Supuestos'!$F$18)-($J441*'01_Supuestos'!J32)-(IF('01_Supuestos'!J30=MAX('01_Supuestos'!$C$30:$M$30),'01_Supuestos'!$F$19,0))-(MAX(0,(((('01_Supuestos'!J31*$I441)*'01_Supuestos'!$F$11*($H441-'01_Supuestos'!$F$9))-((('01_Supuestos'!J31*$I441)*'01_Supuestos'!$F$11*($H441-'01_Supuestos'!$F$9))*'01_Supuestos'!$F$12)-(('01_Supuestos'!J31*$I441)*'01_Supuestos'!$F$11*$K441)-(IF(('01_Supuestos'!J31*$I441)&gt;0,'01_Supuestos'!$F$15,0)))-($J441*'01_Supuestos'!J33)))*'01_Supuestos'!$F$16)</f>
        <v/>
      </c>
      <c r="AB441" s="109">
        <f>((('01_Supuestos'!K31*$I441)*'01_Supuestos'!$F$11*($H441-'01_Supuestos'!$F$9))-((('01_Supuestos'!K31*$I441)*'01_Supuestos'!$F$11*($H441-'01_Supuestos'!$F$9))*'01_Supuestos'!$F$12)-(('01_Supuestos'!K31*$I441)*'01_Supuestos'!$F$11*$K441)-(IF(('01_Supuestos'!K31*$I441)&gt;0,'01_Supuestos'!$F$15,0)))-((('01_Supuestos'!K31*$I441)*'01_Supuestos'!$F$11*($H441-'01_Supuestos'!$F$9))*'01_Supuestos'!$F$18)-($J441*'01_Supuestos'!K32)-(IF('01_Supuestos'!K30=MAX('01_Supuestos'!$C$30:$M$30),'01_Supuestos'!$F$19,0))-(MAX(0,(((('01_Supuestos'!K31*$I441)*'01_Supuestos'!$F$11*($H441-'01_Supuestos'!$F$9))-((('01_Supuestos'!K31*$I441)*'01_Supuestos'!$F$11*($H441-'01_Supuestos'!$F$9))*'01_Supuestos'!$F$12)-(('01_Supuestos'!K31*$I441)*'01_Supuestos'!$F$11*$K441)-(IF(('01_Supuestos'!K31*$I441)&gt;0,'01_Supuestos'!$F$15,0)))-($J441*'01_Supuestos'!K33)))*'01_Supuestos'!$F$16)</f>
        <v/>
      </c>
      <c r="AC441" s="109">
        <f>((('01_Supuestos'!L31*$I441)*'01_Supuestos'!$F$11*($H441-'01_Supuestos'!$F$9))-((('01_Supuestos'!L31*$I441)*'01_Supuestos'!$F$11*($H441-'01_Supuestos'!$F$9))*'01_Supuestos'!$F$12)-(('01_Supuestos'!L31*$I441)*'01_Supuestos'!$F$11*$K441)-(IF(('01_Supuestos'!L31*$I441)&gt;0,'01_Supuestos'!$F$15,0)))-((('01_Supuestos'!L31*$I441)*'01_Supuestos'!$F$11*($H441-'01_Supuestos'!$F$9))*'01_Supuestos'!$F$18)-($J441*'01_Supuestos'!L32)-(IF('01_Supuestos'!L30=MAX('01_Supuestos'!$C$30:$M$30),'01_Supuestos'!$F$19,0))-(MAX(0,(((('01_Supuestos'!L31*$I441)*'01_Supuestos'!$F$11*($H441-'01_Supuestos'!$F$9))-((('01_Supuestos'!L31*$I441)*'01_Supuestos'!$F$11*($H441-'01_Supuestos'!$F$9))*'01_Supuestos'!$F$12)-(('01_Supuestos'!L31*$I441)*'01_Supuestos'!$F$11*$K441)-(IF(('01_Supuestos'!L31*$I441)&gt;0,'01_Supuestos'!$F$15,0)))-($J441*'01_Supuestos'!L33)))*'01_Supuestos'!$F$16)</f>
        <v/>
      </c>
      <c r="AD441" s="109">
        <f>((('01_Supuestos'!M31*$I441)*'01_Supuestos'!$F$11*($H441-'01_Supuestos'!$F$9))-((('01_Supuestos'!M31*$I441)*'01_Supuestos'!$F$11*($H441-'01_Supuestos'!$F$9))*'01_Supuestos'!$F$12)-(('01_Supuestos'!M31*$I441)*'01_Supuestos'!$F$11*$K441)-(IF(('01_Supuestos'!M31*$I441)&gt;0,'01_Supuestos'!$F$15,0)))-((('01_Supuestos'!M31*$I441)*'01_Supuestos'!$F$11*($H441-'01_Supuestos'!$F$9))*'01_Supuestos'!$F$18)-($J441*'01_Supuestos'!M32)-(IF('01_Supuestos'!M30=MAX('01_Supuestos'!$C$30:$M$30),'01_Supuestos'!$F$19,0))-(MAX(0,(((('01_Supuestos'!M31*$I441)*'01_Supuestos'!$F$11*($H441-'01_Supuestos'!$F$9))-((('01_Supuestos'!M31*$I441)*'01_Supuestos'!$F$11*($H441-'01_Supuestos'!$F$9))*'01_Supuestos'!$F$12)-(('01_Supuestos'!M31*$I441)*'01_Supuestos'!$F$11*$K441)-(IF(('01_Supuestos'!M31*$I441)&gt;0,'01_Supuestos'!$F$15,0)))-($J441*'01_Supuestos'!M33)))*'01_Supuestos'!$F$16)</f>
        <v/>
      </c>
      <c r="AE441" s="109">
        <f>0</f>
        <v/>
      </c>
      <c r="AF441" s="109">
        <f>IF(S441&gt;R441,"Appraisal+Decision",IF(S441&lt;R441,"Develop Now","Indiferente"))</f>
        <v/>
      </c>
    </row>
    <row r="442">
      <c r="A442" t="n">
        <v>412</v>
      </c>
      <c r="B442" s="53">
        <f>RAND()</f>
        <v/>
      </c>
      <c r="C442" s="53">
        <f>RAND()</f>
        <v/>
      </c>
      <c r="D442" s="53">
        <f>RAND()</f>
        <v/>
      </c>
      <c r="E442" s="53">
        <f>RAND()</f>
        <v/>
      </c>
      <c r="F442" s="53">
        <f>RAND()</f>
        <v/>
      </c>
      <c r="G442" s="53">
        <f>RAND()</f>
        <v/>
      </c>
      <c r="H442" s="109">
        <f>IF(B442&lt;($B$11-$B$10)/($B$12-$B$10), $B$10+SQRT(B442*($B$11-$B$10)*($B$12-$B$10)), $B$12-SQRT((1-B442)*($B$12-$B$11)*($B$12-$B$10)))</f>
        <v/>
      </c>
      <c r="I442" s="53">
        <f>MAX(0.1,NORMINV(C442,$B$13,$B$14))</f>
        <v/>
      </c>
      <c r="J442" s="109">
        <f>'01_Supuestos'!$F$13*MAX(0.65,NORMINV(D442,1,$B$15))</f>
        <v/>
      </c>
      <c r="K442" s="109">
        <f>'01_Supuestos'!$F$14*MAX(0.6,NORMINV(E442,1,$B$16))</f>
        <v/>
      </c>
      <c r="L442" s="109">
        <f>--(F442&lt;=$B$5)</f>
        <v/>
      </c>
      <c r="M442" s="109">
        <f>IF(L442=1, IF(G442&lt;=$B$6, "+", "-"), IF(G442&lt;=(1-$B$7), "+", "-"))</f>
        <v/>
      </c>
      <c r="N442" s="110">
        <f>IF(M442="+",'05_Bayes_Arbol'!$B$16,'05_Bayes_Arbol'!$B$17)</f>
        <v/>
      </c>
      <c r="O442" s="109">
        <f>SUMPRODUCT(T442:AD442,'01_Supuestos'!$C$34:$M$34)</f>
        <v/>
      </c>
      <c r="P442" s="109">
        <f>N442*O442 + (1-N442)*$B$9</f>
        <v/>
      </c>
      <c r="Q442" s="109">
        <f>--(P442&gt;0)</f>
        <v/>
      </c>
      <c r="R442" s="109">
        <f>IF(L442=1,O442,$B$9)</f>
        <v/>
      </c>
      <c r="S442" s="109">
        <f>-$B$8 + IF(Q442=1, IF(L442=1,O442,$B$9), 0)</f>
        <v/>
      </c>
      <c r="T442" s="109">
        <f>((('01_Supuestos'!C31*$I442)*'01_Supuestos'!$F$11*($H442-'01_Supuestos'!$F$9))-((('01_Supuestos'!C31*$I442)*'01_Supuestos'!$F$11*($H442-'01_Supuestos'!$F$9))*'01_Supuestos'!$F$12)-(('01_Supuestos'!C31*$I442)*'01_Supuestos'!$F$11*$K442)-(IF(('01_Supuestos'!C31*$I442)&gt;0,'01_Supuestos'!$F$15,0)))-((('01_Supuestos'!C31*$I442)*'01_Supuestos'!$F$11*($H442-'01_Supuestos'!$F$9))*'01_Supuestos'!$F$18)-($J442*'01_Supuestos'!C32)-(IF('01_Supuestos'!C30=MAX('01_Supuestos'!$C$30:$M$30),'01_Supuestos'!$F$19,0))-(MAX(0,(((('01_Supuestos'!C31*$I442)*'01_Supuestos'!$F$11*($H442-'01_Supuestos'!$F$9))-((('01_Supuestos'!C31*$I442)*'01_Supuestos'!$F$11*($H442-'01_Supuestos'!$F$9))*'01_Supuestos'!$F$12)-(('01_Supuestos'!C31*$I442)*'01_Supuestos'!$F$11*$K442)-(IF(('01_Supuestos'!C31*$I442)&gt;0,'01_Supuestos'!$F$15,0)))-($J442*'01_Supuestos'!C33)))*'01_Supuestos'!$F$16)</f>
        <v/>
      </c>
      <c r="U442" s="109">
        <f>((('01_Supuestos'!D31*$I442)*'01_Supuestos'!$F$11*($H442-'01_Supuestos'!$F$9))-((('01_Supuestos'!D31*$I442)*'01_Supuestos'!$F$11*($H442-'01_Supuestos'!$F$9))*'01_Supuestos'!$F$12)-(('01_Supuestos'!D31*$I442)*'01_Supuestos'!$F$11*$K442)-(IF(('01_Supuestos'!D31*$I442)&gt;0,'01_Supuestos'!$F$15,0)))-((('01_Supuestos'!D31*$I442)*'01_Supuestos'!$F$11*($H442-'01_Supuestos'!$F$9))*'01_Supuestos'!$F$18)-($J442*'01_Supuestos'!D32)-(IF('01_Supuestos'!D30=MAX('01_Supuestos'!$C$30:$M$30),'01_Supuestos'!$F$19,0))-(MAX(0,(((('01_Supuestos'!D31*$I442)*'01_Supuestos'!$F$11*($H442-'01_Supuestos'!$F$9))-((('01_Supuestos'!D31*$I442)*'01_Supuestos'!$F$11*($H442-'01_Supuestos'!$F$9))*'01_Supuestos'!$F$12)-(('01_Supuestos'!D31*$I442)*'01_Supuestos'!$F$11*$K442)-(IF(('01_Supuestos'!D31*$I442)&gt;0,'01_Supuestos'!$F$15,0)))-($J442*'01_Supuestos'!D33)))*'01_Supuestos'!$F$16)</f>
        <v/>
      </c>
      <c r="V442" s="109">
        <f>((('01_Supuestos'!E31*$I442)*'01_Supuestos'!$F$11*($H442-'01_Supuestos'!$F$9))-((('01_Supuestos'!E31*$I442)*'01_Supuestos'!$F$11*($H442-'01_Supuestos'!$F$9))*'01_Supuestos'!$F$12)-(('01_Supuestos'!E31*$I442)*'01_Supuestos'!$F$11*$K442)-(IF(('01_Supuestos'!E31*$I442)&gt;0,'01_Supuestos'!$F$15,0)))-((('01_Supuestos'!E31*$I442)*'01_Supuestos'!$F$11*($H442-'01_Supuestos'!$F$9))*'01_Supuestos'!$F$18)-($J442*'01_Supuestos'!E32)-(IF('01_Supuestos'!E30=MAX('01_Supuestos'!$C$30:$M$30),'01_Supuestos'!$F$19,0))-(MAX(0,(((('01_Supuestos'!E31*$I442)*'01_Supuestos'!$F$11*($H442-'01_Supuestos'!$F$9))-((('01_Supuestos'!E31*$I442)*'01_Supuestos'!$F$11*($H442-'01_Supuestos'!$F$9))*'01_Supuestos'!$F$12)-(('01_Supuestos'!E31*$I442)*'01_Supuestos'!$F$11*$K442)-(IF(('01_Supuestos'!E31*$I442)&gt;0,'01_Supuestos'!$F$15,0)))-($J442*'01_Supuestos'!E33)))*'01_Supuestos'!$F$16)</f>
        <v/>
      </c>
      <c r="W442" s="109">
        <f>((('01_Supuestos'!F31*$I442)*'01_Supuestos'!$F$11*($H442-'01_Supuestos'!$F$9))-((('01_Supuestos'!F31*$I442)*'01_Supuestos'!$F$11*($H442-'01_Supuestos'!$F$9))*'01_Supuestos'!$F$12)-(('01_Supuestos'!F31*$I442)*'01_Supuestos'!$F$11*$K442)-(IF(('01_Supuestos'!F31*$I442)&gt;0,'01_Supuestos'!$F$15,0)))-((('01_Supuestos'!F31*$I442)*'01_Supuestos'!$F$11*($H442-'01_Supuestos'!$F$9))*'01_Supuestos'!$F$18)-($J442*'01_Supuestos'!F32)-(IF('01_Supuestos'!F30=MAX('01_Supuestos'!$C$30:$M$30),'01_Supuestos'!$F$19,0))-(MAX(0,(((('01_Supuestos'!F31*$I442)*'01_Supuestos'!$F$11*($H442-'01_Supuestos'!$F$9))-((('01_Supuestos'!F31*$I442)*'01_Supuestos'!$F$11*($H442-'01_Supuestos'!$F$9))*'01_Supuestos'!$F$12)-(('01_Supuestos'!F31*$I442)*'01_Supuestos'!$F$11*$K442)-(IF(('01_Supuestos'!F31*$I442)&gt;0,'01_Supuestos'!$F$15,0)))-($J442*'01_Supuestos'!F33)))*'01_Supuestos'!$F$16)</f>
        <v/>
      </c>
      <c r="X442" s="109">
        <f>((('01_Supuestos'!G31*$I442)*'01_Supuestos'!$F$11*($H442-'01_Supuestos'!$F$9))-((('01_Supuestos'!G31*$I442)*'01_Supuestos'!$F$11*($H442-'01_Supuestos'!$F$9))*'01_Supuestos'!$F$12)-(('01_Supuestos'!G31*$I442)*'01_Supuestos'!$F$11*$K442)-(IF(('01_Supuestos'!G31*$I442)&gt;0,'01_Supuestos'!$F$15,0)))-((('01_Supuestos'!G31*$I442)*'01_Supuestos'!$F$11*($H442-'01_Supuestos'!$F$9))*'01_Supuestos'!$F$18)-($J442*'01_Supuestos'!G32)-(IF('01_Supuestos'!G30=MAX('01_Supuestos'!$C$30:$M$30),'01_Supuestos'!$F$19,0))-(MAX(0,(((('01_Supuestos'!G31*$I442)*'01_Supuestos'!$F$11*($H442-'01_Supuestos'!$F$9))-((('01_Supuestos'!G31*$I442)*'01_Supuestos'!$F$11*($H442-'01_Supuestos'!$F$9))*'01_Supuestos'!$F$12)-(('01_Supuestos'!G31*$I442)*'01_Supuestos'!$F$11*$K442)-(IF(('01_Supuestos'!G31*$I442)&gt;0,'01_Supuestos'!$F$15,0)))-($J442*'01_Supuestos'!G33)))*'01_Supuestos'!$F$16)</f>
        <v/>
      </c>
      <c r="Y442" s="109">
        <f>((('01_Supuestos'!H31*$I442)*'01_Supuestos'!$F$11*($H442-'01_Supuestos'!$F$9))-((('01_Supuestos'!H31*$I442)*'01_Supuestos'!$F$11*($H442-'01_Supuestos'!$F$9))*'01_Supuestos'!$F$12)-(('01_Supuestos'!H31*$I442)*'01_Supuestos'!$F$11*$K442)-(IF(('01_Supuestos'!H31*$I442)&gt;0,'01_Supuestos'!$F$15,0)))-((('01_Supuestos'!H31*$I442)*'01_Supuestos'!$F$11*($H442-'01_Supuestos'!$F$9))*'01_Supuestos'!$F$18)-($J442*'01_Supuestos'!H32)-(IF('01_Supuestos'!H30=MAX('01_Supuestos'!$C$30:$M$30),'01_Supuestos'!$F$19,0))-(MAX(0,(((('01_Supuestos'!H31*$I442)*'01_Supuestos'!$F$11*($H442-'01_Supuestos'!$F$9))-((('01_Supuestos'!H31*$I442)*'01_Supuestos'!$F$11*($H442-'01_Supuestos'!$F$9))*'01_Supuestos'!$F$12)-(('01_Supuestos'!H31*$I442)*'01_Supuestos'!$F$11*$K442)-(IF(('01_Supuestos'!H31*$I442)&gt;0,'01_Supuestos'!$F$15,0)))-($J442*'01_Supuestos'!H33)))*'01_Supuestos'!$F$16)</f>
        <v/>
      </c>
      <c r="Z442" s="109">
        <f>((('01_Supuestos'!I31*$I442)*'01_Supuestos'!$F$11*($H442-'01_Supuestos'!$F$9))-((('01_Supuestos'!I31*$I442)*'01_Supuestos'!$F$11*($H442-'01_Supuestos'!$F$9))*'01_Supuestos'!$F$12)-(('01_Supuestos'!I31*$I442)*'01_Supuestos'!$F$11*$K442)-(IF(('01_Supuestos'!I31*$I442)&gt;0,'01_Supuestos'!$F$15,0)))-((('01_Supuestos'!I31*$I442)*'01_Supuestos'!$F$11*($H442-'01_Supuestos'!$F$9))*'01_Supuestos'!$F$18)-($J442*'01_Supuestos'!I32)-(IF('01_Supuestos'!I30=MAX('01_Supuestos'!$C$30:$M$30),'01_Supuestos'!$F$19,0))-(MAX(0,(((('01_Supuestos'!I31*$I442)*'01_Supuestos'!$F$11*($H442-'01_Supuestos'!$F$9))-((('01_Supuestos'!I31*$I442)*'01_Supuestos'!$F$11*($H442-'01_Supuestos'!$F$9))*'01_Supuestos'!$F$12)-(('01_Supuestos'!I31*$I442)*'01_Supuestos'!$F$11*$K442)-(IF(('01_Supuestos'!I31*$I442)&gt;0,'01_Supuestos'!$F$15,0)))-($J442*'01_Supuestos'!I33)))*'01_Supuestos'!$F$16)</f>
        <v/>
      </c>
      <c r="AA442" s="109">
        <f>((('01_Supuestos'!J31*$I442)*'01_Supuestos'!$F$11*($H442-'01_Supuestos'!$F$9))-((('01_Supuestos'!J31*$I442)*'01_Supuestos'!$F$11*($H442-'01_Supuestos'!$F$9))*'01_Supuestos'!$F$12)-(('01_Supuestos'!J31*$I442)*'01_Supuestos'!$F$11*$K442)-(IF(('01_Supuestos'!J31*$I442)&gt;0,'01_Supuestos'!$F$15,0)))-((('01_Supuestos'!J31*$I442)*'01_Supuestos'!$F$11*($H442-'01_Supuestos'!$F$9))*'01_Supuestos'!$F$18)-($J442*'01_Supuestos'!J32)-(IF('01_Supuestos'!J30=MAX('01_Supuestos'!$C$30:$M$30),'01_Supuestos'!$F$19,0))-(MAX(0,(((('01_Supuestos'!J31*$I442)*'01_Supuestos'!$F$11*($H442-'01_Supuestos'!$F$9))-((('01_Supuestos'!J31*$I442)*'01_Supuestos'!$F$11*($H442-'01_Supuestos'!$F$9))*'01_Supuestos'!$F$12)-(('01_Supuestos'!J31*$I442)*'01_Supuestos'!$F$11*$K442)-(IF(('01_Supuestos'!J31*$I442)&gt;0,'01_Supuestos'!$F$15,0)))-($J442*'01_Supuestos'!J33)))*'01_Supuestos'!$F$16)</f>
        <v/>
      </c>
      <c r="AB442" s="109">
        <f>((('01_Supuestos'!K31*$I442)*'01_Supuestos'!$F$11*($H442-'01_Supuestos'!$F$9))-((('01_Supuestos'!K31*$I442)*'01_Supuestos'!$F$11*($H442-'01_Supuestos'!$F$9))*'01_Supuestos'!$F$12)-(('01_Supuestos'!K31*$I442)*'01_Supuestos'!$F$11*$K442)-(IF(('01_Supuestos'!K31*$I442)&gt;0,'01_Supuestos'!$F$15,0)))-((('01_Supuestos'!K31*$I442)*'01_Supuestos'!$F$11*($H442-'01_Supuestos'!$F$9))*'01_Supuestos'!$F$18)-($J442*'01_Supuestos'!K32)-(IF('01_Supuestos'!K30=MAX('01_Supuestos'!$C$30:$M$30),'01_Supuestos'!$F$19,0))-(MAX(0,(((('01_Supuestos'!K31*$I442)*'01_Supuestos'!$F$11*($H442-'01_Supuestos'!$F$9))-((('01_Supuestos'!K31*$I442)*'01_Supuestos'!$F$11*($H442-'01_Supuestos'!$F$9))*'01_Supuestos'!$F$12)-(('01_Supuestos'!K31*$I442)*'01_Supuestos'!$F$11*$K442)-(IF(('01_Supuestos'!K31*$I442)&gt;0,'01_Supuestos'!$F$15,0)))-($J442*'01_Supuestos'!K33)))*'01_Supuestos'!$F$16)</f>
        <v/>
      </c>
      <c r="AC442" s="109">
        <f>((('01_Supuestos'!L31*$I442)*'01_Supuestos'!$F$11*($H442-'01_Supuestos'!$F$9))-((('01_Supuestos'!L31*$I442)*'01_Supuestos'!$F$11*($H442-'01_Supuestos'!$F$9))*'01_Supuestos'!$F$12)-(('01_Supuestos'!L31*$I442)*'01_Supuestos'!$F$11*$K442)-(IF(('01_Supuestos'!L31*$I442)&gt;0,'01_Supuestos'!$F$15,0)))-((('01_Supuestos'!L31*$I442)*'01_Supuestos'!$F$11*($H442-'01_Supuestos'!$F$9))*'01_Supuestos'!$F$18)-($J442*'01_Supuestos'!L32)-(IF('01_Supuestos'!L30=MAX('01_Supuestos'!$C$30:$M$30),'01_Supuestos'!$F$19,0))-(MAX(0,(((('01_Supuestos'!L31*$I442)*'01_Supuestos'!$F$11*($H442-'01_Supuestos'!$F$9))-((('01_Supuestos'!L31*$I442)*'01_Supuestos'!$F$11*($H442-'01_Supuestos'!$F$9))*'01_Supuestos'!$F$12)-(('01_Supuestos'!L31*$I442)*'01_Supuestos'!$F$11*$K442)-(IF(('01_Supuestos'!L31*$I442)&gt;0,'01_Supuestos'!$F$15,0)))-($J442*'01_Supuestos'!L33)))*'01_Supuestos'!$F$16)</f>
        <v/>
      </c>
      <c r="AD442" s="109">
        <f>((('01_Supuestos'!M31*$I442)*'01_Supuestos'!$F$11*($H442-'01_Supuestos'!$F$9))-((('01_Supuestos'!M31*$I442)*'01_Supuestos'!$F$11*($H442-'01_Supuestos'!$F$9))*'01_Supuestos'!$F$12)-(('01_Supuestos'!M31*$I442)*'01_Supuestos'!$F$11*$K442)-(IF(('01_Supuestos'!M31*$I442)&gt;0,'01_Supuestos'!$F$15,0)))-((('01_Supuestos'!M31*$I442)*'01_Supuestos'!$F$11*($H442-'01_Supuestos'!$F$9))*'01_Supuestos'!$F$18)-($J442*'01_Supuestos'!M32)-(IF('01_Supuestos'!M30=MAX('01_Supuestos'!$C$30:$M$30),'01_Supuestos'!$F$19,0))-(MAX(0,(((('01_Supuestos'!M31*$I442)*'01_Supuestos'!$F$11*($H442-'01_Supuestos'!$F$9))-((('01_Supuestos'!M31*$I442)*'01_Supuestos'!$F$11*($H442-'01_Supuestos'!$F$9))*'01_Supuestos'!$F$12)-(('01_Supuestos'!M31*$I442)*'01_Supuestos'!$F$11*$K442)-(IF(('01_Supuestos'!M31*$I442)&gt;0,'01_Supuestos'!$F$15,0)))-($J442*'01_Supuestos'!M33)))*'01_Supuestos'!$F$16)</f>
        <v/>
      </c>
      <c r="AE442" s="109">
        <f>0</f>
        <v/>
      </c>
      <c r="AF442" s="109">
        <f>IF(S442&gt;R442,"Appraisal+Decision",IF(S442&lt;R442,"Develop Now","Indiferente"))</f>
        <v/>
      </c>
    </row>
    <row r="443">
      <c r="A443" t="n">
        <v>413</v>
      </c>
      <c r="B443" s="53">
        <f>RAND()</f>
        <v/>
      </c>
      <c r="C443" s="53">
        <f>RAND()</f>
        <v/>
      </c>
      <c r="D443" s="53">
        <f>RAND()</f>
        <v/>
      </c>
      <c r="E443" s="53">
        <f>RAND()</f>
        <v/>
      </c>
      <c r="F443" s="53">
        <f>RAND()</f>
        <v/>
      </c>
      <c r="G443" s="53">
        <f>RAND()</f>
        <v/>
      </c>
      <c r="H443" s="109">
        <f>IF(B443&lt;($B$11-$B$10)/($B$12-$B$10), $B$10+SQRT(B443*($B$11-$B$10)*($B$12-$B$10)), $B$12-SQRT((1-B443)*($B$12-$B$11)*($B$12-$B$10)))</f>
        <v/>
      </c>
      <c r="I443" s="53">
        <f>MAX(0.1,NORMINV(C443,$B$13,$B$14))</f>
        <v/>
      </c>
      <c r="J443" s="109">
        <f>'01_Supuestos'!$F$13*MAX(0.65,NORMINV(D443,1,$B$15))</f>
        <v/>
      </c>
      <c r="K443" s="109">
        <f>'01_Supuestos'!$F$14*MAX(0.6,NORMINV(E443,1,$B$16))</f>
        <v/>
      </c>
      <c r="L443" s="109">
        <f>--(F443&lt;=$B$5)</f>
        <v/>
      </c>
      <c r="M443" s="109">
        <f>IF(L443=1, IF(G443&lt;=$B$6, "+", "-"), IF(G443&lt;=(1-$B$7), "+", "-"))</f>
        <v/>
      </c>
      <c r="N443" s="110">
        <f>IF(M443="+",'05_Bayes_Arbol'!$B$16,'05_Bayes_Arbol'!$B$17)</f>
        <v/>
      </c>
      <c r="O443" s="109">
        <f>SUMPRODUCT(T443:AD443,'01_Supuestos'!$C$34:$M$34)</f>
        <v/>
      </c>
      <c r="P443" s="109">
        <f>N443*O443 + (1-N443)*$B$9</f>
        <v/>
      </c>
      <c r="Q443" s="109">
        <f>--(P443&gt;0)</f>
        <v/>
      </c>
      <c r="R443" s="109">
        <f>IF(L443=1,O443,$B$9)</f>
        <v/>
      </c>
      <c r="S443" s="109">
        <f>-$B$8 + IF(Q443=1, IF(L443=1,O443,$B$9), 0)</f>
        <v/>
      </c>
      <c r="T443" s="109">
        <f>((('01_Supuestos'!C31*$I443)*'01_Supuestos'!$F$11*($H443-'01_Supuestos'!$F$9))-((('01_Supuestos'!C31*$I443)*'01_Supuestos'!$F$11*($H443-'01_Supuestos'!$F$9))*'01_Supuestos'!$F$12)-(('01_Supuestos'!C31*$I443)*'01_Supuestos'!$F$11*$K443)-(IF(('01_Supuestos'!C31*$I443)&gt;0,'01_Supuestos'!$F$15,0)))-((('01_Supuestos'!C31*$I443)*'01_Supuestos'!$F$11*($H443-'01_Supuestos'!$F$9))*'01_Supuestos'!$F$18)-($J443*'01_Supuestos'!C32)-(IF('01_Supuestos'!C30=MAX('01_Supuestos'!$C$30:$M$30),'01_Supuestos'!$F$19,0))-(MAX(0,(((('01_Supuestos'!C31*$I443)*'01_Supuestos'!$F$11*($H443-'01_Supuestos'!$F$9))-((('01_Supuestos'!C31*$I443)*'01_Supuestos'!$F$11*($H443-'01_Supuestos'!$F$9))*'01_Supuestos'!$F$12)-(('01_Supuestos'!C31*$I443)*'01_Supuestos'!$F$11*$K443)-(IF(('01_Supuestos'!C31*$I443)&gt;0,'01_Supuestos'!$F$15,0)))-($J443*'01_Supuestos'!C33)))*'01_Supuestos'!$F$16)</f>
        <v/>
      </c>
      <c r="U443" s="109">
        <f>((('01_Supuestos'!D31*$I443)*'01_Supuestos'!$F$11*($H443-'01_Supuestos'!$F$9))-((('01_Supuestos'!D31*$I443)*'01_Supuestos'!$F$11*($H443-'01_Supuestos'!$F$9))*'01_Supuestos'!$F$12)-(('01_Supuestos'!D31*$I443)*'01_Supuestos'!$F$11*$K443)-(IF(('01_Supuestos'!D31*$I443)&gt;0,'01_Supuestos'!$F$15,0)))-((('01_Supuestos'!D31*$I443)*'01_Supuestos'!$F$11*($H443-'01_Supuestos'!$F$9))*'01_Supuestos'!$F$18)-($J443*'01_Supuestos'!D32)-(IF('01_Supuestos'!D30=MAX('01_Supuestos'!$C$30:$M$30),'01_Supuestos'!$F$19,0))-(MAX(0,(((('01_Supuestos'!D31*$I443)*'01_Supuestos'!$F$11*($H443-'01_Supuestos'!$F$9))-((('01_Supuestos'!D31*$I443)*'01_Supuestos'!$F$11*($H443-'01_Supuestos'!$F$9))*'01_Supuestos'!$F$12)-(('01_Supuestos'!D31*$I443)*'01_Supuestos'!$F$11*$K443)-(IF(('01_Supuestos'!D31*$I443)&gt;0,'01_Supuestos'!$F$15,0)))-($J443*'01_Supuestos'!D33)))*'01_Supuestos'!$F$16)</f>
        <v/>
      </c>
      <c r="V443" s="109">
        <f>((('01_Supuestos'!E31*$I443)*'01_Supuestos'!$F$11*($H443-'01_Supuestos'!$F$9))-((('01_Supuestos'!E31*$I443)*'01_Supuestos'!$F$11*($H443-'01_Supuestos'!$F$9))*'01_Supuestos'!$F$12)-(('01_Supuestos'!E31*$I443)*'01_Supuestos'!$F$11*$K443)-(IF(('01_Supuestos'!E31*$I443)&gt;0,'01_Supuestos'!$F$15,0)))-((('01_Supuestos'!E31*$I443)*'01_Supuestos'!$F$11*($H443-'01_Supuestos'!$F$9))*'01_Supuestos'!$F$18)-($J443*'01_Supuestos'!E32)-(IF('01_Supuestos'!E30=MAX('01_Supuestos'!$C$30:$M$30),'01_Supuestos'!$F$19,0))-(MAX(0,(((('01_Supuestos'!E31*$I443)*'01_Supuestos'!$F$11*($H443-'01_Supuestos'!$F$9))-((('01_Supuestos'!E31*$I443)*'01_Supuestos'!$F$11*($H443-'01_Supuestos'!$F$9))*'01_Supuestos'!$F$12)-(('01_Supuestos'!E31*$I443)*'01_Supuestos'!$F$11*$K443)-(IF(('01_Supuestos'!E31*$I443)&gt;0,'01_Supuestos'!$F$15,0)))-($J443*'01_Supuestos'!E33)))*'01_Supuestos'!$F$16)</f>
        <v/>
      </c>
      <c r="W443" s="109">
        <f>((('01_Supuestos'!F31*$I443)*'01_Supuestos'!$F$11*($H443-'01_Supuestos'!$F$9))-((('01_Supuestos'!F31*$I443)*'01_Supuestos'!$F$11*($H443-'01_Supuestos'!$F$9))*'01_Supuestos'!$F$12)-(('01_Supuestos'!F31*$I443)*'01_Supuestos'!$F$11*$K443)-(IF(('01_Supuestos'!F31*$I443)&gt;0,'01_Supuestos'!$F$15,0)))-((('01_Supuestos'!F31*$I443)*'01_Supuestos'!$F$11*($H443-'01_Supuestos'!$F$9))*'01_Supuestos'!$F$18)-($J443*'01_Supuestos'!F32)-(IF('01_Supuestos'!F30=MAX('01_Supuestos'!$C$30:$M$30),'01_Supuestos'!$F$19,0))-(MAX(0,(((('01_Supuestos'!F31*$I443)*'01_Supuestos'!$F$11*($H443-'01_Supuestos'!$F$9))-((('01_Supuestos'!F31*$I443)*'01_Supuestos'!$F$11*($H443-'01_Supuestos'!$F$9))*'01_Supuestos'!$F$12)-(('01_Supuestos'!F31*$I443)*'01_Supuestos'!$F$11*$K443)-(IF(('01_Supuestos'!F31*$I443)&gt;0,'01_Supuestos'!$F$15,0)))-($J443*'01_Supuestos'!F33)))*'01_Supuestos'!$F$16)</f>
        <v/>
      </c>
      <c r="X443" s="109">
        <f>((('01_Supuestos'!G31*$I443)*'01_Supuestos'!$F$11*($H443-'01_Supuestos'!$F$9))-((('01_Supuestos'!G31*$I443)*'01_Supuestos'!$F$11*($H443-'01_Supuestos'!$F$9))*'01_Supuestos'!$F$12)-(('01_Supuestos'!G31*$I443)*'01_Supuestos'!$F$11*$K443)-(IF(('01_Supuestos'!G31*$I443)&gt;0,'01_Supuestos'!$F$15,0)))-((('01_Supuestos'!G31*$I443)*'01_Supuestos'!$F$11*($H443-'01_Supuestos'!$F$9))*'01_Supuestos'!$F$18)-($J443*'01_Supuestos'!G32)-(IF('01_Supuestos'!G30=MAX('01_Supuestos'!$C$30:$M$30),'01_Supuestos'!$F$19,0))-(MAX(0,(((('01_Supuestos'!G31*$I443)*'01_Supuestos'!$F$11*($H443-'01_Supuestos'!$F$9))-((('01_Supuestos'!G31*$I443)*'01_Supuestos'!$F$11*($H443-'01_Supuestos'!$F$9))*'01_Supuestos'!$F$12)-(('01_Supuestos'!G31*$I443)*'01_Supuestos'!$F$11*$K443)-(IF(('01_Supuestos'!G31*$I443)&gt;0,'01_Supuestos'!$F$15,0)))-($J443*'01_Supuestos'!G33)))*'01_Supuestos'!$F$16)</f>
        <v/>
      </c>
      <c r="Y443" s="109">
        <f>((('01_Supuestos'!H31*$I443)*'01_Supuestos'!$F$11*($H443-'01_Supuestos'!$F$9))-((('01_Supuestos'!H31*$I443)*'01_Supuestos'!$F$11*($H443-'01_Supuestos'!$F$9))*'01_Supuestos'!$F$12)-(('01_Supuestos'!H31*$I443)*'01_Supuestos'!$F$11*$K443)-(IF(('01_Supuestos'!H31*$I443)&gt;0,'01_Supuestos'!$F$15,0)))-((('01_Supuestos'!H31*$I443)*'01_Supuestos'!$F$11*($H443-'01_Supuestos'!$F$9))*'01_Supuestos'!$F$18)-($J443*'01_Supuestos'!H32)-(IF('01_Supuestos'!H30=MAX('01_Supuestos'!$C$30:$M$30),'01_Supuestos'!$F$19,0))-(MAX(0,(((('01_Supuestos'!H31*$I443)*'01_Supuestos'!$F$11*($H443-'01_Supuestos'!$F$9))-((('01_Supuestos'!H31*$I443)*'01_Supuestos'!$F$11*($H443-'01_Supuestos'!$F$9))*'01_Supuestos'!$F$12)-(('01_Supuestos'!H31*$I443)*'01_Supuestos'!$F$11*$K443)-(IF(('01_Supuestos'!H31*$I443)&gt;0,'01_Supuestos'!$F$15,0)))-($J443*'01_Supuestos'!H33)))*'01_Supuestos'!$F$16)</f>
        <v/>
      </c>
      <c r="Z443" s="109">
        <f>((('01_Supuestos'!I31*$I443)*'01_Supuestos'!$F$11*($H443-'01_Supuestos'!$F$9))-((('01_Supuestos'!I31*$I443)*'01_Supuestos'!$F$11*($H443-'01_Supuestos'!$F$9))*'01_Supuestos'!$F$12)-(('01_Supuestos'!I31*$I443)*'01_Supuestos'!$F$11*$K443)-(IF(('01_Supuestos'!I31*$I443)&gt;0,'01_Supuestos'!$F$15,0)))-((('01_Supuestos'!I31*$I443)*'01_Supuestos'!$F$11*($H443-'01_Supuestos'!$F$9))*'01_Supuestos'!$F$18)-($J443*'01_Supuestos'!I32)-(IF('01_Supuestos'!I30=MAX('01_Supuestos'!$C$30:$M$30),'01_Supuestos'!$F$19,0))-(MAX(0,(((('01_Supuestos'!I31*$I443)*'01_Supuestos'!$F$11*($H443-'01_Supuestos'!$F$9))-((('01_Supuestos'!I31*$I443)*'01_Supuestos'!$F$11*($H443-'01_Supuestos'!$F$9))*'01_Supuestos'!$F$12)-(('01_Supuestos'!I31*$I443)*'01_Supuestos'!$F$11*$K443)-(IF(('01_Supuestos'!I31*$I443)&gt;0,'01_Supuestos'!$F$15,0)))-($J443*'01_Supuestos'!I33)))*'01_Supuestos'!$F$16)</f>
        <v/>
      </c>
      <c r="AA443" s="109">
        <f>((('01_Supuestos'!J31*$I443)*'01_Supuestos'!$F$11*($H443-'01_Supuestos'!$F$9))-((('01_Supuestos'!J31*$I443)*'01_Supuestos'!$F$11*($H443-'01_Supuestos'!$F$9))*'01_Supuestos'!$F$12)-(('01_Supuestos'!J31*$I443)*'01_Supuestos'!$F$11*$K443)-(IF(('01_Supuestos'!J31*$I443)&gt;0,'01_Supuestos'!$F$15,0)))-((('01_Supuestos'!J31*$I443)*'01_Supuestos'!$F$11*($H443-'01_Supuestos'!$F$9))*'01_Supuestos'!$F$18)-($J443*'01_Supuestos'!J32)-(IF('01_Supuestos'!J30=MAX('01_Supuestos'!$C$30:$M$30),'01_Supuestos'!$F$19,0))-(MAX(0,(((('01_Supuestos'!J31*$I443)*'01_Supuestos'!$F$11*($H443-'01_Supuestos'!$F$9))-((('01_Supuestos'!J31*$I443)*'01_Supuestos'!$F$11*($H443-'01_Supuestos'!$F$9))*'01_Supuestos'!$F$12)-(('01_Supuestos'!J31*$I443)*'01_Supuestos'!$F$11*$K443)-(IF(('01_Supuestos'!J31*$I443)&gt;0,'01_Supuestos'!$F$15,0)))-($J443*'01_Supuestos'!J33)))*'01_Supuestos'!$F$16)</f>
        <v/>
      </c>
      <c r="AB443" s="109">
        <f>((('01_Supuestos'!K31*$I443)*'01_Supuestos'!$F$11*($H443-'01_Supuestos'!$F$9))-((('01_Supuestos'!K31*$I443)*'01_Supuestos'!$F$11*($H443-'01_Supuestos'!$F$9))*'01_Supuestos'!$F$12)-(('01_Supuestos'!K31*$I443)*'01_Supuestos'!$F$11*$K443)-(IF(('01_Supuestos'!K31*$I443)&gt;0,'01_Supuestos'!$F$15,0)))-((('01_Supuestos'!K31*$I443)*'01_Supuestos'!$F$11*($H443-'01_Supuestos'!$F$9))*'01_Supuestos'!$F$18)-($J443*'01_Supuestos'!K32)-(IF('01_Supuestos'!K30=MAX('01_Supuestos'!$C$30:$M$30),'01_Supuestos'!$F$19,0))-(MAX(0,(((('01_Supuestos'!K31*$I443)*'01_Supuestos'!$F$11*($H443-'01_Supuestos'!$F$9))-((('01_Supuestos'!K31*$I443)*'01_Supuestos'!$F$11*($H443-'01_Supuestos'!$F$9))*'01_Supuestos'!$F$12)-(('01_Supuestos'!K31*$I443)*'01_Supuestos'!$F$11*$K443)-(IF(('01_Supuestos'!K31*$I443)&gt;0,'01_Supuestos'!$F$15,0)))-($J443*'01_Supuestos'!K33)))*'01_Supuestos'!$F$16)</f>
        <v/>
      </c>
      <c r="AC443" s="109">
        <f>((('01_Supuestos'!L31*$I443)*'01_Supuestos'!$F$11*($H443-'01_Supuestos'!$F$9))-((('01_Supuestos'!L31*$I443)*'01_Supuestos'!$F$11*($H443-'01_Supuestos'!$F$9))*'01_Supuestos'!$F$12)-(('01_Supuestos'!L31*$I443)*'01_Supuestos'!$F$11*$K443)-(IF(('01_Supuestos'!L31*$I443)&gt;0,'01_Supuestos'!$F$15,0)))-((('01_Supuestos'!L31*$I443)*'01_Supuestos'!$F$11*($H443-'01_Supuestos'!$F$9))*'01_Supuestos'!$F$18)-($J443*'01_Supuestos'!L32)-(IF('01_Supuestos'!L30=MAX('01_Supuestos'!$C$30:$M$30),'01_Supuestos'!$F$19,0))-(MAX(0,(((('01_Supuestos'!L31*$I443)*'01_Supuestos'!$F$11*($H443-'01_Supuestos'!$F$9))-((('01_Supuestos'!L31*$I443)*'01_Supuestos'!$F$11*($H443-'01_Supuestos'!$F$9))*'01_Supuestos'!$F$12)-(('01_Supuestos'!L31*$I443)*'01_Supuestos'!$F$11*$K443)-(IF(('01_Supuestos'!L31*$I443)&gt;0,'01_Supuestos'!$F$15,0)))-($J443*'01_Supuestos'!L33)))*'01_Supuestos'!$F$16)</f>
        <v/>
      </c>
      <c r="AD443" s="109">
        <f>((('01_Supuestos'!M31*$I443)*'01_Supuestos'!$F$11*($H443-'01_Supuestos'!$F$9))-((('01_Supuestos'!M31*$I443)*'01_Supuestos'!$F$11*($H443-'01_Supuestos'!$F$9))*'01_Supuestos'!$F$12)-(('01_Supuestos'!M31*$I443)*'01_Supuestos'!$F$11*$K443)-(IF(('01_Supuestos'!M31*$I443)&gt;0,'01_Supuestos'!$F$15,0)))-((('01_Supuestos'!M31*$I443)*'01_Supuestos'!$F$11*($H443-'01_Supuestos'!$F$9))*'01_Supuestos'!$F$18)-($J443*'01_Supuestos'!M32)-(IF('01_Supuestos'!M30=MAX('01_Supuestos'!$C$30:$M$30),'01_Supuestos'!$F$19,0))-(MAX(0,(((('01_Supuestos'!M31*$I443)*'01_Supuestos'!$F$11*($H443-'01_Supuestos'!$F$9))-((('01_Supuestos'!M31*$I443)*'01_Supuestos'!$F$11*($H443-'01_Supuestos'!$F$9))*'01_Supuestos'!$F$12)-(('01_Supuestos'!M31*$I443)*'01_Supuestos'!$F$11*$K443)-(IF(('01_Supuestos'!M31*$I443)&gt;0,'01_Supuestos'!$F$15,0)))-($J443*'01_Supuestos'!M33)))*'01_Supuestos'!$F$16)</f>
        <v/>
      </c>
      <c r="AE443" s="109">
        <f>0</f>
        <v/>
      </c>
      <c r="AF443" s="109">
        <f>IF(S443&gt;R443,"Appraisal+Decision",IF(S443&lt;R443,"Develop Now","Indiferente"))</f>
        <v/>
      </c>
    </row>
    <row r="444">
      <c r="A444" t="n">
        <v>414</v>
      </c>
      <c r="B444" s="53">
        <f>RAND()</f>
        <v/>
      </c>
      <c r="C444" s="53">
        <f>RAND()</f>
        <v/>
      </c>
      <c r="D444" s="53">
        <f>RAND()</f>
        <v/>
      </c>
      <c r="E444" s="53">
        <f>RAND()</f>
        <v/>
      </c>
      <c r="F444" s="53">
        <f>RAND()</f>
        <v/>
      </c>
      <c r="G444" s="53">
        <f>RAND()</f>
        <v/>
      </c>
      <c r="H444" s="109">
        <f>IF(B444&lt;($B$11-$B$10)/($B$12-$B$10), $B$10+SQRT(B444*($B$11-$B$10)*($B$12-$B$10)), $B$12-SQRT((1-B444)*($B$12-$B$11)*($B$12-$B$10)))</f>
        <v/>
      </c>
      <c r="I444" s="53">
        <f>MAX(0.1,NORMINV(C444,$B$13,$B$14))</f>
        <v/>
      </c>
      <c r="J444" s="109">
        <f>'01_Supuestos'!$F$13*MAX(0.65,NORMINV(D444,1,$B$15))</f>
        <v/>
      </c>
      <c r="K444" s="109">
        <f>'01_Supuestos'!$F$14*MAX(0.6,NORMINV(E444,1,$B$16))</f>
        <v/>
      </c>
      <c r="L444" s="109">
        <f>--(F444&lt;=$B$5)</f>
        <v/>
      </c>
      <c r="M444" s="109">
        <f>IF(L444=1, IF(G444&lt;=$B$6, "+", "-"), IF(G444&lt;=(1-$B$7), "+", "-"))</f>
        <v/>
      </c>
      <c r="N444" s="110">
        <f>IF(M444="+",'05_Bayes_Arbol'!$B$16,'05_Bayes_Arbol'!$B$17)</f>
        <v/>
      </c>
      <c r="O444" s="109">
        <f>SUMPRODUCT(T444:AD444,'01_Supuestos'!$C$34:$M$34)</f>
        <v/>
      </c>
      <c r="P444" s="109">
        <f>N444*O444 + (1-N444)*$B$9</f>
        <v/>
      </c>
      <c r="Q444" s="109">
        <f>--(P444&gt;0)</f>
        <v/>
      </c>
      <c r="R444" s="109">
        <f>IF(L444=1,O444,$B$9)</f>
        <v/>
      </c>
      <c r="S444" s="109">
        <f>-$B$8 + IF(Q444=1, IF(L444=1,O444,$B$9), 0)</f>
        <v/>
      </c>
      <c r="T444" s="109">
        <f>((('01_Supuestos'!C31*$I444)*'01_Supuestos'!$F$11*($H444-'01_Supuestos'!$F$9))-((('01_Supuestos'!C31*$I444)*'01_Supuestos'!$F$11*($H444-'01_Supuestos'!$F$9))*'01_Supuestos'!$F$12)-(('01_Supuestos'!C31*$I444)*'01_Supuestos'!$F$11*$K444)-(IF(('01_Supuestos'!C31*$I444)&gt;0,'01_Supuestos'!$F$15,0)))-((('01_Supuestos'!C31*$I444)*'01_Supuestos'!$F$11*($H444-'01_Supuestos'!$F$9))*'01_Supuestos'!$F$18)-($J444*'01_Supuestos'!C32)-(IF('01_Supuestos'!C30=MAX('01_Supuestos'!$C$30:$M$30),'01_Supuestos'!$F$19,0))-(MAX(0,(((('01_Supuestos'!C31*$I444)*'01_Supuestos'!$F$11*($H444-'01_Supuestos'!$F$9))-((('01_Supuestos'!C31*$I444)*'01_Supuestos'!$F$11*($H444-'01_Supuestos'!$F$9))*'01_Supuestos'!$F$12)-(('01_Supuestos'!C31*$I444)*'01_Supuestos'!$F$11*$K444)-(IF(('01_Supuestos'!C31*$I444)&gt;0,'01_Supuestos'!$F$15,0)))-($J444*'01_Supuestos'!C33)))*'01_Supuestos'!$F$16)</f>
        <v/>
      </c>
      <c r="U444" s="109">
        <f>((('01_Supuestos'!D31*$I444)*'01_Supuestos'!$F$11*($H444-'01_Supuestos'!$F$9))-((('01_Supuestos'!D31*$I444)*'01_Supuestos'!$F$11*($H444-'01_Supuestos'!$F$9))*'01_Supuestos'!$F$12)-(('01_Supuestos'!D31*$I444)*'01_Supuestos'!$F$11*$K444)-(IF(('01_Supuestos'!D31*$I444)&gt;0,'01_Supuestos'!$F$15,0)))-((('01_Supuestos'!D31*$I444)*'01_Supuestos'!$F$11*($H444-'01_Supuestos'!$F$9))*'01_Supuestos'!$F$18)-($J444*'01_Supuestos'!D32)-(IF('01_Supuestos'!D30=MAX('01_Supuestos'!$C$30:$M$30),'01_Supuestos'!$F$19,0))-(MAX(0,(((('01_Supuestos'!D31*$I444)*'01_Supuestos'!$F$11*($H444-'01_Supuestos'!$F$9))-((('01_Supuestos'!D31*$I444)*'01_Supuestos'!$F$11*($H444-'01_Supuestos'!$F$9))*'01_Supuestos'!$F$12)-(('01_Supuestos'!D31*$I444)*'01_Supuestos'!$F$11*$K444)-(IF(('01_Supuestos'!D31*$I444)&gt;0,'01_Supuestos'!$F$15,0)))-($J444*'01_Supuestos'!D33)))*'01_Supuestos'!$F$16)</f>
        <v/>
      </c>
      <c r="V444" s="109">
        <f>((('01_Supuestos'!E31*$I444)*'01_Supuestos'!$F$11*($H444-'01_Supuestos'!$F$9))-((('01_Supuestos'!E31*$I444)*'01_Supuestos'!$F$11*($H444-'01_Supuestos'!$F$9))*'01_Supuestos'!$F$12)-(('01_Supuestos'!E31*$I444)*'01_Supuestos'!$F$11*$K444)-(IF(('01_Supuestos'!E31*$I444)&gt;0,'01_Supuestos'!$F$15,0)))-((('01_Supuestos'!E31*$I444)*'01_Supuestos'!$F$11*($H444-'01_Supuestos'!$F$9))*'01_Supuestos'!$F$18)-($J444*'01_Supuestos'!E32)-(IF('01_Supuestos'!E30=MAX('01_Supuestos'!$C$30:$M$30),'01_Supuestos'!$F$19,0))-(MAX(0,(((('01_Supuestos'!E31*$I444)*'01_Supuestos'!$F$11*($H444-'01_Supuestos'!$F$9))-((('01_Supuestos'!E31*$I444)*'01_Supuestos'!$F$11*($H444-'01_Supuestos'!$F$9))*'01_Supuestos'!$F$12)-(('01_Supuestos'!E31*$I444)*'01_Supuestos'!$F$11*$K444)-(IF(('01_Supuestos'!E31*$I444)&gt;0,'01_Supuestos'!$F$15,0)))-($J444*'01_Supuestos'!E33)))*'01_Supuestos'!$F$16)</f>
        <v/>
      </c>
      <c r="W444" s="109">
        <f>((('01_Supuestos'!F31*$I444)*'01_Supuestos'!$F$11*($H444-'01_Supuestos'!$F$9))-((('01_Supuestos'!F31*$I444)*'01_Supuestos'!$F$11*($H444-'01_Supuestos'!$F$9))*'01_Supuestos'!$F$12)-(('01_Supuestos'!F31*$I444)*'01_Supuestos'!$F$11*$K444)-(IF(('01_Supuestos'!F31*$I444)&gt;0,'01_Supuestos'!$F$15,0)))-((('01_Supuestos'!F31*$I444)*'01_Supuestos'!$F$11*($H444-'01_Supuestos'!$F$9))*'01_Supuestos'!$F$18)-($J444*'01_Supuestos'!F32)-(IF('01_Supuestos'!F30=MAX('01_Supuestos'!$C$30:$M$30),'01_Supuestos'!$F$19,0))-(MAX(0,(((('01_Supuestos'!F31*$I444)*'01_Supuestos'!$F$11*($H444-'01_Supuestos'!$F$9))-((('01_Supuestos'!F31*$I444)*'01_Supuestos'!$F$11*($H444-'01_Supuestos'!$F$9))*'01_Supuestos'!$F$12)-(('01_Supuestos'!F31*$I444)*'01_Supuestos'!$F$11*$K444)-(IF(('01_Supuestos'!F31*$I444)&gt;0,'01_Supuestos'!$F$15,0)))-($J444*'01_Supuestos'!F33)))*'01_Supuestos'!$F$16)</f>
        <v/>
      </c>
      <c r="X444" s="109">
        <f>((('01_Supuestos'!G31*$I444)*'01_Supuestos'!$F$11*($H444-'01_Supuestos'!$F$9))-((('01_Supuestos'!G31*$I444)*'01_Supuestos'!$F$11*($H444-'01_Supuestos'!$F$9))*'01_Supuestos'!$F$12)-(('01_Supuestos'!G31*$I444)*'01_Supuestos'!$F$11*$K444)-(IF(('01_Supuestos'!G31*$I444)&gt;0,'01_Supuestos'!$F$15,0)))-((('01_Supuestos'!G31*$I444)*'01_Supuestos'!$F$11*($H444-'01_Supuestos'!$F$9))*'01_Supuestos'!$F$18)-($J444*'01_Supuestos'!G32)-(IF('01_Supuestos'!G30=MAX('01_Supuestos'!$C$30:$M$30),'01_Supuestos'!$F$19,0))-(MAX(0,(((('01_Supuestos'!G31*$I444)*'01_Supuestos'!$F$11*($H444-'01_Supuestos'!$F$9))-((('01_Supuestos'!G31*$I444)*'01_Supuestos'!$F$11*($H444-'01_Supuestos'!$F$9))*'01_Supuestos'!$F$12)-(('01_Supuestos'!G31*$I444)*'01_Supuestos'!$F$11*$K444)-(IF(('01_Supuestos'!G31*$I444)&gt;0,'01_Supuestos'!$F$15,0)))-($J444*'01_Supuestos'!G33)))*'01_Supuestos'!$F$16)</f>
        <v/>
      </c>
      <c r="Y444" s="109">
        <f>((('01_Supuestos'!H31*$I444)*'01_Supuestos'!$F$11*($H444-'01_Supuestos'!$F$9))-((('01_Supuestos'!H31*$I444)*'01_Supuestos'!$F$11*($H444-'01_Supuestos'!$F$9))*'01_Supuestos'!$F$12)-(('01_Supuestos'!H31*$I444)*'01_Supuestos'!$F$11*$K444)-(IF(('01_Supuestos'!H31*$I444)&gt;0,'01_Supuestos'!$F$15,0)))-((('01_Supuestos'!H31*$I444)*'01_Supuestos'!$F$11*($H444-'01_Supuestos'!$F$9))*'01_Supuestos'!$F$18)-($J444*'01_Supuestos'!H32)-(IF('01_Supuestos'!H30=MAX('01_Supuestos'!$C$30:$M$30),'01_Supuestos'!$F$19,0))-(MAX(0,(((('01_Supuestos'!H31*$I444)*'01_Supuestos'!$F$11*($H444-'01_Supuestos'!$F$9))-((('01_Supuestos'!H31*$I444)*'01_Supuestos'!$F$11*($H444-'01_Supuestos'!$F$9))*'01_Supuestos'!$F$12)-(('01_Supuestos'!H31*$I444)*'01_Supuestos'!$F$11*$K444)-(IF(('01_Supuestos'!H31*$I444)&gt;0,'01_Supuestos'!$F$15,0)))-($J444*'01_Supuestos'!H33)))*'01_Supuestos'!$F$16)</f>
        <v/>
      </c>
      <c r="Z444" s="109">
        <f>((('01_Supuestos'!I31*$I444)*'01_Supuestos'!$F$11*($H444-'01_Supuestos'!$F$9))-((('01_Supuestos'!I31*$I444)*'01_Supuestos'!$F$11*($H444-'01_Supuestos'!$F$9))*'01_Supuestos'!$F$12)-(('01_Supuestos'!I31*$I444)*'01_Supuestos'!$F$11*$K444)-(IF(('01_Supuestos'!I31*$I444)&gt;0,'01_Supuestos'!$F$15,0)))-((('01_Supuestos'!I31*$I444)*'01_Supuestos'!$F$11*($H444-'01_Supuestos'!$F$9))*'01_Supuestos'!$F$18)-($J444*'01_Supuestos'!I32)-(IF('01_Supuestos'!I30=MAX('01_Supuestos'!$C$30:$M$30),'01_Supuestos'!$F$19,0))-(MAX(0,(((('01_Supuestos'!I31*$I444)*'01_Supuestos'!$F$11*($H444-'01_Supuestos'!$F$9))-((('01_Supuestos'!I31*$I444)*'01_Supuestos'!$F$11*($H444-'01_Supuestos'!$F$9))*'01_Supuestos'!$F$12)-(('01_Supuestos'!I31*$I444)*'01_Supuestos'!$F$11*$K444)-(IF(('01_Supuestos'!I31*$I444)&gt;0,'01_Supuestos'!$F$15,0)))-($J444*'01_Supuestos'!I33)))*'01_Supuestos'!$F$16)</f>
        <v/>
      </c>
      <c r="AA444" s="109">
        <f>((('01_Supuestos'!J31*$I444)*'01_Supuestos'!$F$11*($H444-'01_Supuestos'!$F$9))-((('01_Supuestos'!J31*$I444)*'01_Supuestos'!$F$11*($H444-'01_Supuestos'!$F$9))*'01_Supuestos'!$F$12)-(('01_Supuestos'!J31*$I444)*'01_Supuestos'!$F$11*$K444)-(IF(('01_Supuestos'!J31*$I444)&gt;0,'01_Supuestos'!$F$15,0)))-((('01_Supuestos'!J31*$I444)*'01_Supuestos'!$F$11*($H444-'01_Supuestos'!$F$9))*'01_Supuestos'!$F$18)-($J444*'01_Supuestos'!J32)-(IF('01_Supuestos'!J30=MAX('01_Supuestos'!$C$30:$M$30),'01_Supuestos'!$F$19,0))-(MAX(0,(((('01_Supuestos'!J31*$I444)*'01_Supuestos'!$F$11*($H444-'01_Supuestos'!$F$9))-((('01_Supuestos'!J31*$I444)*'01_Supuestos'!$F$11*($H444-'01_Supuestos'!$F$9))*'01_Supuestos'!$F$12)-(('01_Supuestos'!J31*$I444)*'01_Supuestos'!$F$11*$K444)-(IF(('01_Supuestos'!J31*$I444)&gt;0,'01_Supuestos'!$F$15,0)))-($J444*'01_Supuestos'!J33)))*'01_Supuestos'!$F$16)</f>
        <v/>
      </c>
      <c r="AB444" s="109">
        <f>((('01_Supuestos'!K31*$I444)*'01_Supuestos'!$F$11*($H444-'01_Supuestos'!$F$9))-((('01_Supuestos'!K31*$I444)*'01_Supuestos'!$F$11*($H444-'01_Supuestos'!$F$9))*'01_Supuestos'!$F$12)-(('01_Supuestos'!K31*$I444)*'01_Supuestos'!$F$11*$K444)-(IF(('01_Supuestos'!K31*$I444)&gt;0,'01_Supuestos'!$F$15,0)))-((('01_Supuestos'!K31*$I444)*'01_Supuestos'!$F$11*($H444-'01_Supuestos'!$F$9))*'01_Supuestos'!$F$18)-($J444*'01_Supuestos'!K32)-(IF('01_Supuestos'!K30=MAX('01_Supuestos'!$C$30:$M$30),'01_Supuestos'!$F$19,0))-(MAX(0,(((('01_Supuestos'!K31*$I444)*'01_Supuestos'!$F$11*($H444-'01_Supuestos'!$F$9))-((('01_Supuestos'!K31*$I444)*'01_Supuestos'!$F$11*($H444-'01_Supuestos'!$F$9))*'01_Supuestos'!$F$12)-(('01_Supuestos'!K31*$I444)*'01_Supuestos'!$F$11*$K444)-(IF(('01_Supuestos'!K31*$I444)&gt;0,'01_Supuestos'!$F$15,0)))-($J444*'01_Supuestos'!K33)))*'01_Supuestos'!$F$16)</f>
        <v/>
      </c>
      <c r="AC444" s="109">
        <f>((('01_Supuestos'!L31*$I444)*'01_Supuestos'!$F$11*($H444-'01_Supuestos'!$F$9))-((('01_Supuestos'!L31*$I444)*'01_Supuestos'!$F$11*($H444-'01_Supuestos'!$F$9))*'01_Supuestos'!$F$12)-(('01_Supuestos'!L31*$I444)*'01_Supuestos'!$F$11*$K444)-(IF(('01_Supuestos'!L31*$I444)&gt;0,'01_Supuestos'!$F$15,0)))-((('01_Supuestos'!L31*$I444)*'01_Supuestos'!$F$11*($H444-'01_Supuestos'!$F$9))*'01_Supuestos'!$F$18)-($J444*'01_Supuestos'!L32)-(IF('01_Supuestos'!L30=MAX('01_Supuestos'!$C$30:$M$30),'01_Supuestos'!$F$19,0))-(MAX(0,(((('01_Supuestos'!L31*$I444)*'01_Supuestos'!$F$11*($H444-'01_Supuestos'!$F$9))-((('01_Supuestos'!L31*$I444)*'01_Supuestos'!$F$11*($H444-'01_Supuestos'!$F$9))*'01_Supuestos'!$F$12)-(('01_Supuestos'!L31*$I444)*'01_Supuestos'!$F$11*$K444)-(IF(('01_Supuestos'!L31*$I444)&gt;0,'01_Supuestos'!$F$15,0)))-($J444*'01_Supuestos'!L33)))*'01_Supuestos'!$F$16)</f>
        <v/>
      </c>
      <c r="AD444" s="109">
        <f>((('01_Supuestos'!M31*$I444)*'01_Supuestos'!$F$11*($H444-'01_Supuestos'!$F$9))-((('01_Supuestos'!M31*$I444)*'01_Supuestos'!$F$11*($H444-'01_Supuestos'!$F$9))*'01_Supuestos'!$F$12)-(('01_Supuestos'!M31*$I444)*'01_Supuestos'!$F$11*$K444)-(IF(('01_Supuestos'!M31*$I444)&gt;0,'01_Supuestos'!$F$15,0)))-((('01_Supuestos'!M31*$I444)*'01_Supuestos'!$F$11*($H444-'01_Supuestos'!$F$9))*'01_Supuestos'!$F$18)-($J444*'01_Supuestos'!M32)-(IF('01_Supuestos'!M30=MAX('01_Supuestos'!$C$30:$M$30),'01_Supuestos'!$F$19,0))-(MAX(0,(((('01_Supuestos'!M31*$I444)*'01_Supuestos'!$F$11*($H444-'01_Supuestos'!$F$9))-((('01_Supuestos'!M31*$I444)*'01_Supuestos'!$F$11*($H444-'01_Supuestos'!$F$9))*'01_Supuestos'!$F$12)-(('01_Supuestos'!M31*$I444)*'01_Supuestos'!$F$11*$K444)-(IF(('01_Supuestos'!M31*$I444)&gt;0,'01_Supuestos'!$F$15,0)))-($J444*'01_Supuestos'!M33)))*'01_Supuestos'!$F$16)</f>
        <v/>
      </c>
      <c r="AE444" s="109">
        <f>0</f>
        <v/>
      </c>
      <c r="AF444" s="109">
        <f>IF(S444&gt;R444,"Appraisal+Decision",IF(S444&lt;R444,"Develop Now","Indiferente"))</f>
        <v/>
      </c>
    </row>
    <row r="445">
      <c r="A445" t="n">
        <v>415</v>
      </c>
      <c r="B445" s="53">
        <f>RAND()</f>
        <v/>
      </c>
      <c r="C445" s="53">
        <f>RAND()</f>
        <v/>
      </c>
      <c r="D445" s="53">
        <f>RAND()</f>
        <v/>
      </c>
      <c r="E445" s="53">
        <f>RAND()</f>
        <v/>
      </c>
      <c r="F445" s="53">
        <f>RAND()</f>
        <v/>
      </c>
      <c r="G445" s="53">
        <f>RAND()</f>
        <v/>
      </c>
      <c r="H445" s="109">
        <f>IF(B445&lt;($B$11-$B$10)/($B$12-$B$10), $B$10+SQRT(B445*($B$11-$B$10)*($B$12-$B$10)), $B$12-SQRT((1-B445)*($B$12-$B$11)*($B$12-$B$10)))</f>
        <v/>
      </c>
      <c r="I445" s="53">
        <f>MAX(0.1,NORMINV(C445,$B$13,$B$14))</f>
        <v/>
      </c>
      <c r="J445" s="109">
        <f>'01_Supuestos'!$F$13*MAX(0.65,NORMINV(D445,1,$B$15))</f>
        <v/>
      </c>
      <c r="K445" s="109">
        <f>'01_Supuestos'!$F$14*MAX(0.6,NORMINV(E445,1,$B$16))</f>
        <v/>
      </c>
      <c r="L445" s="109">
        <f>--(F445&lt;=$B$5)</f>
        <v/>
      </c>
      <c r="M445" s="109">
        <f>IF(L445=1, IF(G445&lt;=$B$6, "+", "-"), IF(G445&lt;=(1-$B$7), "+", "-"))</f>
        <v/>
      </c>
      <c r="N445" s="110">
        <f>IF(M445="+",'05_Bayes_Arbol'!$B$16,'05_Bayes_Arbol'!$B$17)</f>
        <v/>
      </c>
      <c r="O445" s="109">
        <f>SUMPRODUCT(T445:AD445,'01_Supuestos'!$C$34:$M$34)</f>
        <v/>
      </c>
      <c r="P445" s="109">
        <f>N445*O445 + (1-N445)*$B$9</f>
        <v/>
      </c>
      <c r="Q445" s="109">
        <f>--(P445&gt;0)</f>
        <v/>
      </c>
      <c r="R445" s="109">
        <f>IF(L445=1,O445,$B$9)</f>
        <v/>
      </c>
      <c r="S445" s="109">
        <f>-$B$8 + IF(Q445=1, IF(L445=1,O445,$B$9), 0)</f>
        <v/>
      </c>
      <c r="T445" s="109">
        <f>((('01_Supuestos'!C31*$I445)*'01_Supuestos'!$F$11*($H445-'01_Supuestos'!$F$9))-((('01_Supuestos'!C31*$I445)*'01_Supuestos'!$F$11*($H445-'01_Supuestos'!$F$9))*'01_Supuestos'!$F$12)-(('01_Supuestos'!C31*$I445)*'01_Supuestos'!$F$11*$K445)-(IF(('01_Supuestos'!C31*$I445)&gt;0,'01_Supuestos'!$F$15,0)))-((('01_Supuestos'!C31*$I445)*'01_Supuestos'!$F$11*($H445-'01_Supuestos'!$F$9))*'01_Supuestos'!$F$18)-($J445*'01_Supuestos'!C32)-(IF('01_Supuestos'!C30=MAX('01_Supuestos'!$C$30:$M$30),'01_Supuestos'!$F$19,0))-(MAX(0,(((('01_Supuestos'!C31*$I445)*'01_Supuestos'!$F$11*($H445-'01_Supuestos'!$F$9))-((('01_Supuestos'!C31*$I445)*'01_Supuestos'!$F$11*($H445-'01_Supuestos'!$F$9))*'01_Supuestos'!$F$12)-(('01_Supuestos'!C31*$I445)*'01_Supuestos'!$F$11*$K445)-(IF(('01_Supuestos'!C31*$I445)&gt;0,'01_Supuestos'!$F$15,0)))-($J445*'01_Supuestos'!C33)))*'01_Supuestos'!$F$16)</f>
        <v/>
      </c>
      <c r="U445" s="109">
        <f>((('01_Supuestos'!D31*$I445)*'01_Supuestos'!$F$11*($H445-'01_Supuestos'!$F$9))-((('01_Supuestos'!D31*$I445)*'01_Supuestos'!$F$11*($H445-'01_Supuestos'!$F$9))*'01_Supuestos'!$F$12)-(('01_Supuestos'!D31*$I445)*'01_Supuestos'!$F$11*$K445)-(IF(('01_Supuestos'!D31*$I445)&gt;0,'01_Supuestos'!$F$15,0)))-((('01_Supuestos'!D31*$I445)*'01_Supuestos'!$F$11*($H445-'01_Supuestos'!$F$9))*'01_Supuestos'!$F$18)-($J445*'01_Supuestos'!D32)-(IF('01_Supuestos'!D30=MAX('01_Supuestos'!$C$30:$M$30),'01_Supuestos'!$F$19,0))-(MAX(0,(((('01_Supuestos'!D31*$I445)*'01_Supuestos'!$F$11*($H445-'01_Supuestos'!$F$9))-((('01_Supuestos'!D31*$I445)*'01_Supuestos'!$F$11*($H445-'01_Supuestos'!$F$9))*'01_Supuestos'!$F$12)-(('01_Supuestos'!D31*$I445)*'01_Supuestos'!$F$11*$K445)-(IF(('01_Supuestos'!D31*$I445)&gt;0,'01_Supuestos'!$F$15,0)))-($J445*'01_Supuestos'!D33)))*'01_Supuestos'!$F$16)</f>
        <v/>
      </c>
      <c r="V445" s="109">
        <f>((('01_Supuestos'!E31*$I445)*'01_Supuestos'!$F$11*($H445-'01_Supuestos'!$F$9))-((('01_Supuestos'!E31*$I445)*'01_Supuestos'!$F$11*($H445-'01_Supuestos'!$F$9))*'01_Supuestos'!$F$12)-(('01_Supuestos'!E31*$I445)*'01_Supuestos'!$F$11*$K445)-(IF(('01_Supuestos'!E31*$I445)&gt;0,'01_Supuestos'!$F$15,0)))-((('01_Supuestos'!E31*$I445)*'01_Supuestos'!$F$11*($H445-'01_Supuestos'!$F$9))*'01_Supuestos'!$F$18)-($J445*'01_Supuestos'!E32)-(IF('01_Supuestos'!E30=MAX('01_Supuestos'!$C$30:$M$30),'01_Supuestos'!$F$19,0))-(MAX(0,(((('01_Supuestos'!E31*$I445)*'01_Supuestos'!$F$11*($H445-'01_Supuestos'!$F$9))-((('01_Supuestos'!E31*$I445)*'01_Supuestos'!$F$11*($H445-'01_Supuestos'!$F$9))*'01_Supuestos'!$F$12)-(('01_Supuestos'!E31*$I445)*'01_Supuestos'!$F$11*$K445)-(IF(('01_Supuestos'!E31*$I445)&gt;0,'01_Supuestos'!$F$15,0)))-($J445*'01_Supuestos'!E33)))*'01_Supuestos'!$F$16)</f>
        <v/>
      </c>
      <c r="W445" s="109">
        <f>((('01_Supuestos'!F31*$I445)*'01_Supuestos'!$F$11*($H445-'01_Supuestos'!$F$9))-((('01_Supuestos'!F31*$I445)*'01_Supuestos'!$F$11*($H445-'01_Supuestos'!$F$9))*'01_Supuestos'!$F$12)-(('01_Supuestos'!F31*$I445)*'01_Supuestos'!$F$11*$K445)-(IF(('01_Supuestos'!F31*$I445)&gt;0,'01_Supuestos'!$F$15,0)))-((('01_Supuestos'!F31*$I445)*'01_Supuestos'!$F$11*($H445-'01_Supuestos'!$F$9))*'01_Supuestos'!$F$18)-($J445*'01_Supuestos'!F32)-(IF('01_Supuestos'!F30=MAX('01_Supuestos'!$C$30:$M$30),'01_Supuestos'!$F$19,0))-(MAX(0,(((('01_Supuestos'!F31*$I445)*'01_Supuestos'!$F$11*($H445-'01_Supuestos'!$F$9))-((('01_Supuestos'!F31*$I445)*'01_Supuestos'!$F$11*($H445-'01_Supuestos'!$F$9))*'01_Supuestos'!$F$12)-(('01_Supuestos'!F31*$I445)*'01_Supuestos'!$F$11*$K445)-(IF(('01_Supuestos'!F31*$I445)&gt;0,'01_Supuestos'!$F$15,0)))-($J445*'01_Supuestos'!F33)))*'01_Supuestos'!$F$16)</f>
        <v/>
      </c>
      <c r="X445" s="109">
        <f>((('01_Supuestos'!G31*$I445)*'01_Supuestos'!$F$11*($H445-'01_Supuestos'!$F$9))-((('01_Supuestos'!G31*$I445)*'01_Supuestos'!$F$11*($H445-'01_Supuestos'!$F$9))*'01_Supuestos'!$F$12)-(('01_Supuestos'!G31*$I445)*'01_Supuestos'!$F$11*$K445)-(IF(('01_Supuestos'!G31*$I445)&gt;0,'01_Supuestos'!$F$15,0)))-((('01_Supuestos'!G31*$I445)*'01_Supuestos'!$F$11*($H445-'01_Supuestos'!$F$9))*'01_Supuestos'!$F$18)-($J445*'01_Supuestos'!G32)-(IF('01_Supuestos'!G30=MAX('01_Supuestos'!$C$30:$M$30),'01_Supuestos'!$F$19,0))-(MAX(0,(((('01_Supuestos'!G31*$I445)*'01_Supuestos'!$F$11*($H445-'01_Supuestos'!$F$9))-((('01_Supuestos'!G31*$I445)*'01_Supuestos'!$F$11*($H445-'01_Supuestos'!$F$9))*'01_Supuestos'!$F$12)-(('01_Supuestos'!G31*$I445)*'01_Supuestos'!$F$11*$K445)-(IF(('01_Supuestos'!G31*$I445)&gt;0,'01_Supuestos'!$F$15,0)))-($J445*'01_Supuestos'!G33)))*'01_Supuestos'!$F$16)</f>
        <v/>
      </c>
      <c r="Y445" s="109">
        <f>((('01_Supuestos'!H31*$I445)*'01_Supuestos'!$F$11*($H445-'01_Supuestos'!$F$9))-((('01_Supuestos'!H31*$I445)*'01_Supuestos'!$F$11*($H445-'01_Supuestos'!$F$9))*'01_Supuestos'!$F$12)-(('01_Supuestos'!H31*$I445)*'01_Supuestos'!$F$11*$K445)-(IF(('01_Supuestos'!H31*$I445)&gt;0,'01_Supuestos'!$F$15,0)))-((('01_Supuestos'!H31*$I445)*'01_Supuestos'!$F$11*($H445-'01_Supuestos'!$F$9))*'01_Supuestos'!$F$18)-($J445*'01_Supuestos'!H32)-(IF('01_Supuestos'!H30=MAX('01_Supuestos'!$C$30:$M$30),'01_Supuestos'!$F$19,0))-(MAX(0,(((('01_Supuestos'!H31*$I445)*'01_Supuestos'!$F$11*($H445-'01_Supuestos'!$F$9))-((('01_Supuestos'!H31*$I445)*'01_Supuestos'!$F$11*($H445-'01_Supuestos'!$F$9))*'01_Supuestos'!$F$12)-(('01_Supuestos'!H31*$I445)*'01_Supuestos'!$F$11*$K445)-(IF(('01_Supuestos'!H31*$I445)&gt;0,'01_Supuestos'!$F$15,0)))-($J445*'01_Supuestos'!H33)))*'01_Supuestos'!$F$16)</f>
        <v/>
      </c>
      <c r="Z445" s="109">
        <f>((('01_Supuestos'!I31*$I445)*'01_Supuestos'!$F$11*($H445-'01_Supuestos'!$F$9))-((('01_Supuestos'!I31*$I445)*'01_Supuestos'!$F$11*($H445-'01_Supuestos'!$F$9))*'01_Supuestos'!$F$12)-(('01_Supuestos'!I31*$I445)*'01_Supuestos'!$F$11*$K445)-(IF(('01_Supuestos'!I31*$I445)&gt;0,'01_Supuestos'!$F$15,0)))-((('01_Supuestos'!I31*$I445)*'01_Supuestos'!$F$11*($H445-'01_Supuestos'!$F$9))*'01_Supuestos'!$F$18)-($J445*'01_Supuestos'!I32)-(IF('01_Supuestos'!I30=MAX('01_Supuestos'!$C$30:$M$30),'01_Supuestos'!$F$19,0))-(MAX(0,(((('01_Supuestos'!I31*$I445)*'01_Supuestos'!$F$11*($H445-'01_Supuestos'!$F$9))-((('01_Supuestos'!I31*$I445)*'01_Supuestos'!$F$11*($H445-'01_Supuestos'!$F$9))*'01_Supuestos'!$F$12)-(('01_Supuestos'!I31*$I445)*'01_Supuestos'!$F$11*$K445)-(IF(('01_Supuestos'!I31*$I445)&gt;0,'01_Supuestos'!$F$15,0)))-($J445*'01_Supuestos'!I33)))*'01_Supuestos'!$F$16)</f>
        <v/>
      </c>
      <c r="AA445" s="109">
        <f>((('01_Supuestos'!J31*$I445)*'01_Supuestos'!$F$11*($H445-'01_Supuestos'!$F$9))-((('01_Supuestos'!J31*$I445)*'01_Supuestos'!$F$11*($H445-'01_Supuestos'!$F$9))*'01_Supuestos'!$F$12)-(('01_Supuestos'!J31*$I445)*'01_Supuestos'!$F$11*$K445)-(IF(('01_Supuestos'!J31*$I445)&gt;0,'01_Supuestos'!$F$15,0)))-((('01_Supuestos'!J31*$I445)*'01_Supuestos'!$F$11*($H445-'01_Supuestos'!$F$9))*'01_Supuestos'!$F$18)-($J445*'01_Supuestos'!J32)-(IF('01_Supuestos'!J30=MAX('01_Supuestos'!$C$30:$M$30),'01_Supuestos'!$F$19,0))-(MAX(0,(((('01_Supuestos'!J31*$I445)*'01_Supuestos'!$F$11*($H445-'01_Supuestos'!$F$9))-((('01_Supuestos'!J31*$I445)*'01_Supuestos'!$F$11*($H445-'01_Supuestos'!$F$9))*'01_Supuestos'!$F$12)-(('01_Supuestos'!J31*$I445)*'01_Supuestos'!$F$11*$K445)-(IF(('01_Supuestos'!J31*$I445)&gt;0,'01_Supuestos'!$F$15,0)))-($J445*'01_Supuestos'!J33)))*'01_Supuestos'!$F$16)</f>
        <v/>
      </c>
      <c r="AB445" s="109">
        <f>((('01_Supuestos'!K31*$I445)*'01_Supuestos'!$F$11*($H445-'01_Supuestos'!$F$9))-((('01_Supuestos'!K31*$I445)*'01_Supuestos'!$F$11*($H445-'01_Supuestos'!$F$9))*'01_Supuestos'!$F$12)-(('01_Supuestos'!K31*$I445)*'01_Supuestos'!$F$11*$K445)-(IF(('01_Supuestos'!K31*$I445)&gt;0,'01_Supuestos'!$F$15,0)))-((('01_Supuestos'!K31*$I445)*'01_Supuestos'!$F$11*($H445-'01_Supuestos'!$F$9))*'01_Supuestos'!$F$18)-($J445*'01_Supuestos'!K32)-(IF('01_Supuestos'!K30=MAX('01_Supuestos'!$C$30:$M$30),'01_Supuestos'!$F$19,0))-(MAX(0,(((('01_Supuestos'!K31*$I445)*'01_Supuestos'!$F$11*($H445-'01_Supuestos'!$F$9))-((('01_Supuestos'!K31*$I445)*'01_Supuestos'!$F$11*($H445-'01_Supuestos'!$F$9))*'01_Supuestos'!$F$12)-(('01_Supuestos'!K31*$I445)*'01_Supuestos'!$F$11*$K445)-(IF(('01_Supuestos'!K31*$I445)&gt;0,'01_Supuestos'!$F$15,0)))-($J445*'01_Supuestos'!K33)))*'01_Supuestos'!$F$16)</f>
        <v/>
      </c>
      <c r="AC445" s="109">
        <f>((('01_Supuestos'!L31*$I445)*'01_Supuestos'!$F$11*($H445-'01_Supuestos'!$F$9))-((('01_Supuestos'!L31*$I445)*'01_Supuestos'!$F$11*($H445-'01_Supuestos'!$F$9))*'01_Supuestos'!$F$12)-(('01_Supuestos'!L31*$I445)*'01_Supuestos'!$F$11*$K445)-(IF(('01_Supuestos'!L31*$I445)&gt;0,'01_Supuestos'!$F$15,0)))-((('01_Supuestos'!L31*$I445)*'01_Supuestos'!$F$11*($H445-'01_Supuestos'!$F$9))*'01_Supuestos'!$F$18)-($J445*'01_Supuestos'!L32)-(IF('01_Supuestos'!L30=MAX('01_Supuestos'!$C$30:$M$30),'01_Supuestos'!$F$19,0))-(MAX(0,(((('01_Supuestos'!L31*$I445)*'01_Supuestos'!$F$11*($H445-'01_Supuestos'!$F$9))-((('01_Supuestos'!L31*$I445)*'01_Supuestos'!$F$11*($H445-'01_Supuestos'!$F$9))*'01_Supuestos'!$F$12)-(('01_Supuestos'!L31*$I445)*'01_Supuestos'!$F$11*$K445)-(IF(('01_Supuestos'!L31*$I445)&gt;0,'01_Supuestos'!$F$15,0)))-($J445*'01_Supuestos'!L33)))*'01_Supuestos'!$F$16)</f>
        <v/>
      </c>
      <c r="AD445" s="109">
        <f>((('01_Supuestos'!M31*$I445)*'01_Supuestos'!$F$11*($H445-'01_Supuestos'!$F$9))-((('01_Supuestos'!M31*$I445)*'01_Supuestos'!$F$11*($H445-'01_Supuestos'!$F$9))*'01_Supuestos'!$F$12)-(('01_Supuestos'!M31*$I445)*'01_Supuestos'!$F$11*$K445)-(IF(('01_Supuestos'!M31*$I445)&gt;0,'01_Supuestos'!$F$15,0)))-((('01_Supuestos'!M31*$I445)*'01_Supuestos'!$F$11*($H445-'01_Supuestos'!$F$9))*'01_Supuestos'!$F$18)-($J445*'01_Supuestos'!M32)-(IF('01_Supuestos'!M30=MAX('01_Supuestos'!$C$30:$M$30),'01_Supuestos'!$F$19,0))-(MAX(0,(((('01_Supuestos'!M31*$I445)*'01_Supuestos'!$F$11*($H445-'01_Supuestos'!$F$9))-((('01_Supuestos'!M31*$I445)*'01_Supuestos'!$F$11*($H445-'01_Supuestos'!$F$9))*'01_Supuestos'!$F$12)-(('01_Supuestos'!M31*$I445)*'01_Supuestos'!$F$11*$K445)-(IF(('01_Supuestos'!M31*$I445)&gt;0,'01_Supuestos'!$F$15,0)))-($J445*'01_Supuestos'!M33)))*'01_Supuestos'!$F$16)</f>
        <v/>
      </c>
      <c r="AE445" s="109">
        <f>0</f>
        <v/>
      </c>
      <c r="AF445" s="109">
        <f>IF(S445&gt;R445,"Appraisal+Decision",IF(S445&lt;R445,"Develop Now","Indiferente"))</f>
        <v/>
      </c>
    </row>
    <row r="446">
      <c r="A446" t="n">
        <v>416</v>
      </c>
      <c r="B446" s="53">
        <f>RAND()</f>
        <v/>
      </c>
      <c r="C446" s="53">
        <f>RAND()</f>
        <v/>
      </c>
      <c r="D446" s="53">
        <f>RAND()</f>
        <v/>
      </c>
      <c r="E446" s="53">
        <f>RAND()</f>
        <v/>
      </c>
      <c r="F446" s="53">
        <f>RAND()</f>
        <v/>
      </c>
      <c r="G446" s="53">
        <f>RAND()</f>
        <v/>
      </c>
      <c r="H446" s="109">
        <f>IF(B446&lt;($B$11-$B$10)/($B$12-$B$10), $B$10+SQRT(B446*($B$11-$B$10)*($B$12-$B$10)), $B$12-SQRT((1-B446)*($B$12-$B$11)*($B$12-$B$10)))</f>
        <v/>
      </c>
      <c r="I446" s="53">
        <f>MAX(0.1,NORMINV(C446,$B$13,$B$14))</f>
        <v/>
      </c>
      <c r="J446" s="109">
        <f>'01_Supuestos'!$F$13*MAX(0.65,NORMINV(D446,1,$B$15))</f>
        <v/>
      </c>
      <c r="K446" s="109">
        <f>'01_Supuestos'!$F$14*MAX(0.6,NORMINV(E446,1,$B$16))</f>
        <v/>
      </c>
      <c r="L446" s="109">
        <f>--(F446&lt;=$B$5)</f>
        <v/>
      </c>
      <c r="M446" s="109">
        <f>IF(L446=1, IF(G446&lt;=$B$6, "+", "-"), IF(G446&lt;=(1-$B$7), "+", "-"))</f>
        <v/>
      </c>
      <c r="N446" s="110">
        <f>IF(M446="+",'05_Bayes_Arbol'!$B$16,'05_Bayes_Arbol'!$B$17)</f>
        <v/>
      </c>
      <c r="O446" s="109">
        <f>SUMPRODUCT(T446:AD446,'01_Supuestos'!$C$34:$M$34)</f>
        <v/>
      </c>
      <c r="P446" s="109">
        <f>N446*O446 + (1-N446)*$B$9</f>
        <v/>
      </c>
      <c r="Q446" s="109">
        <f>--(P446&gt;0)</f>
        <v/>
      </c>
      <c r="R446" s="109">
        <f>IF(L446=1,O446,$B$9)</f>
        <v/>
      </c>
      <c r="S446" s="109">
        <f>-$B$8 + IF(Q446=1, IF(L446=1,O446,$B$9), 0)</f>
        <v/>
      </c>
      <c r="T446" s="109">
        <f>((('01_Supuestos'!C31*$I446)*'01_Supuestos'!$F$11*($H446-'01_Supuestos'!$F$9))-((('01_Supuestos'!C31*$I446)*'01_Supuestos'!$F$11*($H446-'01_Supuestos'!$F$9))*'01_Supuestos'!$F$12)-(('01_Supuestos'!C31*$I446)*'01_Supuestos'!$F$11*$K446)-(IF(('01_Supuestos'!C31*$I446)&gt;0,'01_Supuestos'!$F$15,0)))-((('01_Supuestos'!C31*$I446)*'01_Supuestos'!$F$11*($H446-'01_Supuestos'!$F$9))*'01_Supuestos'!$F$18)-($J446*'01_Supuestos'!C32)-(IF('01_Supuestos'!C30=MAX('01_Supuestos'!$C$30:$M$30),'01_Supuestos'!$F$19,0))-(MAX(0,(((('01_Supuestos'!C31*$I446)*'01_Supuestos'!$F$11*($H446-'01_Supuestos'!$F$9))-((('01_Supuestos'!C31*$I446)*'01_Supuestos'!$F$11*($H446-'01_Supuestos'!$F$9))*'01_Supuestos'!$F$12)-(('01_Supuestos'!C31*$I446)*'01_Supuestos'!$F$11*$K446)-(IF(('01_Supuestos'!C31*$I446)&gt;0,'01_Supuestos'!$F$15,0)))-($J446*'01_Supuestos'!C33)))*'01_Supuestos'!$F$16)</f>
        <v/>
      </c>
      <c r="U446" s="109">
        <f>((('01_Supuestos'!D31*$I446)*'01_Supuestos'!$F$11*($H446-'01_Supuestos'!$F$9))-((('01_Supuestos'!D31*$I446)*'01_Supuestos'!$F$11*($H446-'01_Supuestos'!$F$9))*'01_Supuestos'!$F$12)-(('01_Supuestos'!D31*$I446)*'01_Supuestos'!$F$11*$K446)-(IF(('01_Supuestos'!D31*$I446)&gt;0,'01_Supuestos'!$F$15,0)))-((('01_Supuestos'!D31*$I446)*'01_Supuestos'!$F$11*($H446-'01_Supuestos'!$F$9))*'01_Supuestos'!$F$18)-($J446*'01_Supuestos'!D32)-(IF('01_Supuestos'!D30=MAX('01_Supuestos'!$C$30:$M$30),'01_Supuestos'!$F$19,0))-(MAX(0,(((('01_Supuestos'!D31*$I446)*'01_Supuestos'!$F$11*($H446-'01_Supuestos'!$F$9))-((('01_Supuestos'!D31*$I446)*'01_Supuestos'!$F$11*($H446-'01_Supuestos'!$F$9))*'01_Supuestos'!$F$12)-(('01_Supuestos'!D31*$I446)*'01_Supuestos'!$F$11*$K446)-(IF(('01_Supuestos'!D31*$I446)&gt;0,'01_Supuestos'!$F$15,0)))-($J446*'01_Supuestos'!D33)))*'01_Supuestos'!$F$16)</f>
        <v/>
      </c>
      <c r="V446" s="109">
        <f>((('01_Supuestos'!E31*$I446)*'01_Supuestos'!$F$11*($H446-'01_Supuestos'!$F$9))-((('01_Supuestos'!E31*$I446)*'01_Supuestos'!$F$11*($H446-'01_Supuestos'!$F$9))*'01_Supuestos'!$F$12)-(('01_Supuestos'!E31*$I446)*'01_Supuestos'!$F$11*$K446)-(IF(('01_Supuestos'!E31*$I446)&gt;0,'01_Supuestos'!$F$15,0)))-((('01_Supuestos'!E31*$I446)*'01_Supuestos'!$F$11*($H446-'01_Supuestos'!$F$9))*'01_Supuestos'!$F$18)-($J446*'01_Supuestos'!E32)-(IF('01_Supuestos'!E30=MAX('01_Supuestos'!$C$30:$M$30),'01_Supuestos'!$F$19,0))-(MAX(0,(((('01_Supuestos'!E31*$I446)*'01_Supuestos'!$F$11*($H446-'01_Supuestos'!$F$9))-((('01_Supuestos'!E31*$I446)*'01_Supuestos'!$F$11*($H446-'01_Supuestos'!$F$9))*'01_Supuestos'!$F$12)-(('01_Supuestos'!E31*$I446)*'01_Supuestos'!$F$11*$K446)-(IF(('01_Supuestos'!E31*$I446)&gt;0,'01_Supuestos'!$F$15,0)))-($J446*'01_Supuestos'!E33)))*'01_Supuestos'!$F$16)</f>
        <v/>
      </c>
      <c r="W446" s="109">
        <f>((('01_Supuestos'!F31*$I446)*'01_Supuestos'!$F$11*($H446-'01_Supuestos'!$F$9))-((('01_Supuestos'!F31*$I446)*'01_Supuestos'!$F$11*($H446-'01_Supuestos'!$F$9))*'01_Supuestos'!$F$12)-(('01_Supuestos'!F31*$I446)*'01_Supuestos'!$F$11*$K446)-(IF(('01_Supuestos'!F31*$I446)&gt;0,'01_Supuestos'!$F$15,0)))-((('01_Supuestos'!F31*$I446)*'01_Supuestos'!$F$11*($H446-'01_Supuestos'!$F$9))*'01_Supuestos'!$F$18)-($J446*'01_Supuestos'!F32)-(IF('01_Supuestos'!F30=MAX('01_Supuestos'!$C$30:$M$30),'01_Supuestos'!$F$19,0))-(MAX(0,(((('01_Supuestos'!F31*$I446)*'01_Supuestos'!$F$11*($H446-'01_Supuestos'!$F$9))-((('01_Supuestos'!F31*$I446)*'01_Supuestos'!$F$11*($H446-'01_Supuestos'!$F$9))*'01_Supuestos'!$F$12)-(('01_Supuestos'!F31*$I446)*'01_Supuestos'!$F$11*$K446)-(IF(('01_Supuestos'!F31*$I446)&gt;0,'01_Supuestos'!$F$15,0)))-($J446*'01_Supuestos'!F33)))*'01_Supuestos'!$F$16)</f>
        <v/>
      </c>
      <c r="X446" s="109">
        <f>((('01_Supuestos'!G31*$I446)*'01_Supuestos'!$F$11*($H446-'01_Supuestos'!$F$9))-((('01_Supuestos'!G31*$I446)*'01_Supuestos'!$F$11*($H446-'01_Supuestos'!$F$9))*'01_Supuestos'!$F$12)-(('01_Supuestos'!G31*$I446)*'01_Supuestos'!$F$11*$K446)-(IF(('01_Supuestos'!G31*$I446)&gt;0,'01_Supuestos'!$F$15,0)))-((('01_Supuestos'!G31*$I446)*'01_Supuestos'!$F$11*($H446-'01_Supuestos'!$F$9))*'01_Supuestos'!$F$18)-($J446*'01_Supuestos'!G32)-(IF('01_Supuestos'!G30=MAX('01_Supuestos'!$C$30:$M$30),'01_Supuestos'!$F$19,0))-(MAX(0,(((('01_Supuestos'!G31*$I446)*'01_Supuestos'!$F$11*($H446-'01_Supuestos'!$F$9))-((('01_Supuestos'!G31*$I446)*'01_Supuestos'!$F$11*($H446-'01_Supuestos'!$F$9))*'01_Supuestos'!$F$12)-(('01_Supuestos'!G31*$I446)*'01_Supuestos'!$F$11*$K446)-(IF(('01_Supuestos'!G31*$I446)&gt;0,'01_Supuestos'!$F$15,0)))-($J446*'01_Supuestos'!G33)))*'01_Supuestos'!$F$16)</f>
        <v/>
      </c>
      <c r="Y446" s="109">
        <f>((('01_Supuestos'!H31*$I446)*'01_Supuestos'!$F$11*($H446-'01_Supuestos'!$F$9))-((('01_Supuestos'!H31*$I446)*'01_Supuestos'!$F$11*($H446-'01_Supuestos'!$F$9))*'01_Supuestos'!$F$12)-(('01_Supuestos'!H31*$I446)*'01_Supuestos'!$F$11*$K446)-(IF(('01_Supuestos'!H31*$I446)&gt;0,'01_Supuestos'!$F$15,0)))-((('01_Supuestos'!H31*$I446)*'01_Supuestos'!$F$11*($H446-'01_Supuestos'!$F$9))*'01_Supuestos'!$F$18)-($J446*'01_Supuestos'!H32)-(IF('01_Supuestos'!H30=MAX('01_Supuestos'!$C$30:$M$30),'01_Supuestos'!$F$19,0))-(MAX(0,(((('01_Supuestos'!H31*$I446)*'01_Supuestos'!$F$11*($H446-'01_Supuestos'!$F$9))-((('01_Supuestos'!H31*$I446)*'01_Supuestos'!$F$11*($H446-'01_Supuestos'!$F$9))*'01_Supuestos'!$F$12)-(('01_Supuestos'!H31*$I446)*'01_Supuestos'!$F$11*$K446)-(IF(('01_Supuestos'!H31*$I446)&gt;0,'01_Supuestos'!$F$15,0)))-($J446*'01_Supuestos'!H33)))*'01_Supuestos'!$F$16)</f>
        <v/>
      </c>
      <c r="Z446" s="109">
        <f>((('01_Supuestos'!I31*$I446)*'01_Supuestos'!$F$11*($H446-'01_Supuestos'!$F$9))-((('01_Supuestos'!I31*$I446)*'01_Supuestos'!$F$11*($H446-'01_Supuestos'!$F$9))*'01_Supuestos'!$F$12)-(('01_Supuestos'!I31*$I446)*'01_Supuestos'!$F$11*$K446)-(IF(('01_Supuestos'!I31*$I446)&gt;0,'01_Supuestos'!$F$15,0)))-((('01_Supuestos'!I31*$I446)*'01_Supuestos'!$F$11*($H446-'01_Supuestos'!$F$9))*'01_Supuestos'!$F$18)-($J446*'01_Supuestos'!I32)-(IF('01_Supuestos'!I30=MAX('01_Supuestos'!$C$30:$M$30),'01_Supuestos'!$F$19,0))-(MAX(0,(((('01_Supuestos'!I31*$I446)*'01_Supuestos'!$F$11*($H446-'01_Supuestos'!$F$9))-((('01_Supuestos'!I31*$I446)*'01_Supuestos'!$F$11*($H446-'01_Supuestos'!$F$9))*'01_Supuestos'!$F$12)-(('01_Supuestos'!I31*$I446)*'01_Supuestos'!$F$11*$K446)-(IF(('01_Supuestos'!I31*$I446)&gt;0,'01_Supuestos'!$F$15,0)))-($J446*'01_Supuestos'!I33)))*'01_Supuestos'!$F$16)</f>
        <v/>
      </c>
      <c r="AA446" s="109">
        <f>((('01_Supuestos'!J31*$I446)*'01_Supuestos'!$F$11*($H446-'01_Supuestos'!$F$9))-((('01_Supuestos'!J31*$I446)*'01_Supuestos'!$F$11*($H446-'01_Supuestos'!$F$9))*'01_Supuestos'!$F$12)-(('01_Supuestos'!J31*$I446)*'01_Supuestos'!$F$11*$K446)-(IF(('01_Supuestos'!J31*$I446)&gt;0,'01_Supuestos'!$F$15,0)))-((('01_Supuestos'!J31*$I446)*'01_Supuestos'!$F$11*($H446-'01_Supuestos'!$F$9))*'01_Supuestos'!$F$18)-($J446*'01_Supuestos'!J32)-(IF('01_Supuestos'!J30=MAX('01_Supuestos'!$C$30:$M$30),'01_Supuestos'!$F$19,0))-(MAX(0,(((('01_Supuestos'!J31*$I446)*'01_Supuestos'!$F$11*($H446-'01_Supuestos'!$F$9))-((('01_Supuestos'!J31*$I446)*'01_Supuestos'!$F$11*($H446-'01_Supuestos'!$F$9))*'01_Supuestos'!$F$12)-(('01_Supuestos'!J31*$I446)*'01_Supuestos'!$F$11*$K446)-(IF(('01_Supuestos'!J31*$I446)&gt;0,'01_Supuestos'!$F$15,0)))-($J446*'01_Supuestos'!J33)))*'01_Supuestos'!$F$16)</f>
        <v/>
      </c>
      <c r="AB446" s="109">
        <f>((('01_Supuestos'!K31*$I446)*'01_Supuestos'!$F$11*($H446-'01_Supuestos'!$F$9))-((('01_Supuestos'!K31*$I446)*'01_Supuestos'!$F$11*($H446-'01_Supuestos'!$F$9))*'01_Supuestos'!$F$12)-(('01_Supuestos'!K31*$I446)*'01_Supuestos'!$F$11*$K446)-(IF(('01_Supuestos'!K31*$I446)&gt;0,'01_Supuestos'!$F$15,0)))-((('01_Supuestos'!K31*$I446)*'01_Supuestos'!$F$11*($H446-'01_Supuestos'!$F$9))*'01_Supuestos'!$F$18)-($J446*'01_Supuestos'!K32)-(IF('01_Supuestos'!K30=MAX('01_Supuestos'!$C$30:$M$30),'01_Supuestos'!$F$19,0))-(MAX(0,(((('01_Supuestos'!K31*$I446)*'01_Supuestos'!$F$11*($H446-'01_Supuestos'!$F$9))-((('01_Supuestos'!K31*$I446)*'01_Supuestos'!$F$11*($H446-'01_Supuestos'!$F$9))*'01_Supuestos'!$F$12)-(('01_Supuestos'!K31*$I446)*'01_Supuestos'!$F$11*$K446)-(IF(('01_Supuestos'!K31*$I446)&gt;0,'01_Supuestos'!$F$15,0)))-($J446*'01_Supuestos'!K33)))*'01_Supuestos'!$F$16)</f>
        <v/>
      </c>
      <c r="AC446" s="109">
        <f>((('01_Supuestos'!L31*$I446)*'01_Supuestos'!$F$11*($H446-'01_Supuestos'!$F$9))-((('01_Supuestos'!L31*$I446)*'01_Supuestos'!$F$11*($H446-'01_Supuestos'!$F$9))*'01_Supuestos'!$F$12)-(('01_Supuestos'!L31*$I446)*'01_Supuestos'!$F$11*$K446)-(IF(('01_Supuestos'!L31*$I446)&gt;0,'01_Supuestos'!$F$15,0)))-((('01_Supuestos'!L31*$I446)*'01_Supuestos'!$F$11*($H446-'01_Supuestos'!$F$9))*'01_Supuestos'!$F$18)-($J446*'01_Supuestos'!L32)-(IF('01_Supuestos'!L30=MAX('01_Supuestos'!$C$30:$M$30),'01_Supuestos'!$F$19,0))-(MAX(0,(((('01_Supuestos'!L31*$I446)*'01_Supuestos'!$F$11*($H446-'01_Supuestos'!$F$9))-((('01_Supuestos'!L31*$I446)*'01_Supuestos'!$F$11*($H446-'01_Supuestos'!$F$9))*'01_Supuestos'!$F$12)-(('01_Supuestos'!L31*$I446)*'01_Supuestos'!$F$11*$K446)-(IF(('01_Supuestos'!L31*$I446)&gt;0,'01_Supuestos'!$F$15,0)))-($J446*'01_Supuestos'!L33)))*'01_Supuestos'!$F$16)</f>
        <v/>
      </c>
      <c r="AD446" s="109">
        <f>((('01_Supuestos'!M31*$I446)*'01_Supuestos'!$F$11*($H446-'01_Supuestos'!$F$9))-((('01_Supuestos'!M31*$I446)*'01_Supuestos'!$F$11*($H446-'01_Supuestos'!$F$9))*'01_Supuestos'!$F$12)-(('01_Supuestos'!M31*$I446)*'01_Supuestos'!$F$11*$K446)-(IF(('01_Supuestos'!M31*$I446)&gt;0,'01_Supuestos'!$F$15,0)))-((('01_Supuestos'!M31*$I446)*'01_Supuestos'!$F$11*($H446-'01_Supuestos'!$F$9))*'01_Supuestos'!$F$18)-($J446*'01_Supuestos'!M32)-(IF('01_Supuestos'!M30=MAX('01_Supuestos'!$C$30:$M$30),'01_Supuestos'!$F$19,0))-(MAX(0,(((('01_Supuestos'!M31*$I446)*'01_Supuestos'!$F$11*($H446-'01_Supuestos'!$F$9))-((('01_Supuestos'!M31*$I446)*'01_Supuestos'!$F$11*($H446-'01_Supuestos'!$F$9))*'01_Supuestos'!$F$12)-(('01_Supuestos'!M31*$I446)*'01_Supuestos'!$F$11*$K446)-(IF(('01_Supuestos'!M31*$I446)&gt;0,'01_Supuestos'!$F$15,0)))-($J446*'01_Supuestos'!M33)))*'01_Supuestos'!$F$16)</f>
        <v/>
      </c>
      <c r="AE446" s="109">
        <f>0</f>
        <v/>
      </c>
      <c r="AF446" s="109">
        <f>IF(S446&gt;R446,"Appraisal+Decision",IF(S446&lt;R446,"Develop Now","Indiferente"))</f>
        <v/>
      </c>
    </row>
    <row r="447">
      <c r="A447" t="n">
        <v>417</v>
      </c>
      <c r="B447" s="53">
        <f>RAND()</f>
        <v/>
      </c>
      <c r="C447" s="53">
        <f>RAND()</f>
        <v/>
      </c>
      <c r="D447" s="53">
        <f>RAND()</f>
        <v/>
      </c>
      <c r="E447" s="53">
        <f>RAND()</f>
        <v/>
      </c>
      <c r="F447" s="53">
        <f>RAND()</f>
        <v/>
      </c>
      <c r="G447" s="53">
        <f>RAND()</f>
        <v/>
      </c>
      <c r="H447" s="109">
        <f>IF(B447&lt;($B$11-$B$10)/($B$12-$B$10), $B$10+SQRT(B447*($B$11-$B$10)*($B$12-$B$10)), $B$12-SQRT((1-B447)*($B$12-$B$11)*($B$12-$B$10)))</f>
        <v/>
      </c>
      <c r="I447" s="53">
        <f>MAX(0.1,NORMINV(C447,$B$13,$B$14))</f>
        <v/>
      </c>
      <c r="J447" s="109">
        <f>'01_Supuestos'!$F$13*MAX(0.65,NORMINV(D447,1,$B$15))</f>
        <v/>
      </c>
      <c r="K447" s="109">
        <f>'01_Supuestos'!$F$14*MAX(0.6,NORMINV(E447,1,$B$16))</f>
        <v/>
      </c>
      <c r="L447" s="109">
        <f>--(F447&lt;=$B$5)</f>
        <v/>
      </c>
      <c r="M447" s="109">
        <f>IF(L447=1, IF(G447&lt;=$B$6, "+", "-"), IF(G447&lt;=(1-$B$7), "+", "-"))</f>
        <v/>
      </c>
      <c r="N447" s="110">
        <f>IF(M447="+",'05_Bayes_Arbol'!$B$16,'05_Bayes_Arbol'!$B$17)</f>
        <v/>
      </c>
      <c r="O447" s="109">
        <f>SUMPRODUCT(T447:AD447,'01_Supuestos'!$C$34:$M$34)</f>
        <v/>
      </c>
      <c r="P447" s="109">
        <f>N447*O447 + (1-N447)*$B$9</f>
        <v/>
      </c>
      <c r="Q447" s="109">
        <f>--(P447&gt;0)</f>
        <v/>
      </c>
      <c r="R447" s="109">
        <f>IF(L447=1,O447,$B$9)</f>
        <v/>
      </c>
      <c r="S447" s="109">
        <f>-$B$8 + IF(Q447=1, IF(L447=1,O447,$B$9), 0)</f>
        <v/>
      </c>
      <c r="T447" s="109">
        <f>((('01_Supuestos'!C31*$I447)*'01_Supuestos'!$F$11*($H447-'01_Supuestos'!$F$9))-((('01_Supuestos'!C31*$I447)*'01_Supuestos'!$F$11*($H447-'01_Supuestos'!$F$9))*'01_Supuestos'!$F$12)-(('01_Supuestos'!C31*$I447)*'01_Supuestos'!$F$11*$K447)-(IF(('01_Supuestos'!C31*$I447)&gt;0,'01_Supuestos'!$F$15,0)))-((('01_Supuestos'!C31*$I447)*'01_Supuestos'!$F$11*($H447-'01_Supuestos'!$F$9))*'01_Supuestos'!$F$18)-($J447*'01_Supuestos'!C32)-(IF('01_Supuestos'!C30=MAX('01_Supuestos'!$C$30:$M$30),'01_Supuestos'!$F$19,0))-(MAX(0,(((('01_Supuestos'!C31*$I447)*'01_Supuestos'!$F$11*($H447-'01_Supuestos'!$F$9))-((('01_Supuestos'!C31*$I447)*'01_Supuestos'!$F$11*($H447-'01_Supuestos'!$F$9))*'01_Supuestos'!$F$12)-(('01_Supuestos'!C31*$I447)*'01_Supuestos'!$F$11*$K447)-(IF(('01_Supuestos'!C31*$I447)&gt;0,'01_Supuestos'!$F$15,0)))-($J447*'01_Supuestos'!C33)))*'01_Supuestos'!$F$16)</f>
        <v/>
      </c>
      <c r="U447" s="109">
        <f>((('01_Supuestos'!D31*$I447)*'01_Supuestos'!$F$11*($H447-'01_Supuestos'!$F$9))-((('01_Supuestos'!D31*$I447)*'01_Supuestos'!$F$11*($H447-'01_Supuestos'!$F$9))*'01_Supuestos'!$F$12)-(('01_Supuestos'!D31*$I447)*'01_Supuestos'!$F$11*$K447)-(IF(('01_Supuestos'!D31*$I447)&gt;0,'01_Supuestos'!$F$15,0)))-((('01_Supuestos'!D31*$I447)*'01_Supuestos'!$F$11*($H447-'01_Supuestos'!$F$9))*'01_Supuestos'!$F$18)-($J447*'01_Supuestos'!D32)-(IF('01_Supuestos'!D30=MAX('01_Supuestos'!$C$30:$M$30),'01_Supuestos'!$F$19,0))-(MAX(0,(((('01_Supuestos'!D31*$I447)*'01_Supuestos'!$F$11*($H447-'01_Supuestos'!$F$9))-((('01_Supuestos'!D31*$I447)*'01_Supuestos'!$F$11*($H447-'01_Supuestos'!$F$9))*'01_Supuestos'!$F$12)-(('01_Supuestos'!D31*$I447)*'01_Supuestos'!$F$11*$K447)-(IF(('01_Supuestos'!D31*$I447)&gt;0,'01_Supuestos'!$F$15,0)))-($J447*'01_Supuestos'!D33)))*'01_Supuestos'!$F$16)</f>
        <v/>
      </c>
      <c r="V447" s="109">
        <f>((('01_Supuestos'!E31*$I447)*'01_Supuestos'!$F$11*($H447-'01_Supuestos'!$F$9))-((('01_Supuestos'!E31*$I447)*'01_Supuestos'!$F$11*($H447-'01_Supuestos'!$F$9))*'01_Supuestos'!$F$12)-(('01_Supuestos'!E31*$I447)*'01_Supuestos'!$F$11*$K447)-(IF(('01_Supuestos'!E31*$I447)&gt;0,'01_Supuestos'!$F$15,0)))-((('01_Supuestos'!E31*$I447)*'01_Supuestos'!$F$11*($H447-'01_Supuestos'!$F$9))*'01_Supuestos'!$F$18)-($J447*'01_Supuestos'!E32)-(IF('01_Supuestos'!E30=MAX('01_Supuestos'!$C$30:$M$30),'01_Supuestos'!$F$19,0))-(MAX(0,(((('01_Supuestos'!E31*$I447)*'01_Supuestos'!$F$11*($H447-'01_Supuestos'!$F$9))-((('01_Supuestos'!E31*$I447)*'01_Supuestos'!$F$11*($H447-'01_Supuestos'!$F$9))*'01_Supuestos'!$F$12)-(('01_Supuestos'!E31*$I447)*'01_Supuestos'!$F$11*$K447)-(IF(('01_Supuestos'!E31*$I447)&gt;0,'01_Supuestos'!$F$15,0)))-($J447*'01_Supuestos'!E33)))*'01_Supuestos'!$F$16)</f>
        <v/>
      </c>
      <c r="W447" s="109">
        <f>((('01_Supuestos'!F31*$I447)*'01_Supuestos'!$F$11*($H447-'01_Supuestos'!$F$9))-((('01_Supuestos'!F31*$I447)*'01_Supuestos'!$F$11*($H447-'01_Supuestos'!$F$9))*'01_Supuestos'!$F$12)-(('01_Supuestos'!F31*$I447)*'01_Supuestos'!$F$11*$K447)-(IF(('01_Supuestos'!F31*$I447)&gt;0,'01_Supuestos'!$F$15,0)))-((('01_Supuestos'!F31*$I447)*'01_Supuestos'!$F$11*($H447-'01_Supuestos'!$F$9))*'01_Supuestos'!$F$18)-($J447*'01_Supuestos'!F32)-(IF('01_Supuestos'!F30=MAX('01_Supuestos'!$C$30:$M$30),'01_Supuestos'!$F$19,0))-(MAX(0,(((('01_Supuestos'!F31*$I447)*'01_Supuestos'!$F$11*($H447-'01_Supuestos'!$F$9))-((('01_Supuestos'!F31*$I447)*'01_Supuestos'!$F$11*($H447-'01_Supuestos'!$F$9))*'01_Supuestos'!$F$12)-(('01_Supuestos'!F31*$I447)*'01_Supuestos'!$F$11*$K447)-(IF(('01_Supuestos'!F31*$I447)&gt;0,'01_Supuestos'!$F$15,0)))-($J447*'01_Supuestos'!F33)))*'01_Supuestos'!$F$16)</f>
        <v/>
      </c>
      <c r="X447" s="109">
        <f>((('01_Supuestos'!G31*$I447)*'01_Supuestos'!$F$11*($H447-'01_Supuestos'!$F$9))-((('01_Supuestos'!G31*$I447)*'01_Supuestos'!$F$11*($H447-'01_Supuestos'!$F$9))*'01_Supuestos'!$F$12)-(('01_Supuestos'!G31*$I447)*'01_Supuestos'!$F$11*$K447)-(IF(('01_Supuestos'!G31*$I447)&gt;0,'01_Supuestos'!$F$15,0)))-((('01_Supuestos'!G31*$I447)*'01_Supuestos'!$F$11*($H447-'01_Supuestos'!$F$9))*'01_Supuestos'!$F$18)-($J447*'01_Supuestos'!G32)-(IF('01_Supuestos'!G30=MAX('01_Supuestos'!$C$30:$M$30),'01_Supuestos'!$F$19,0))-(MAX(0,(((('01_Supuestos'!G31*$I447)*'01_Supuestos'!$F$11*($H447-'01_Supuestos'!$F$9))-((('01_Supuestos'!G31*$I447)*'01_Supuestos'!$F$11*($H447-'01_Supuestos'!$F$9))*'01_Supuestos'!$F$12)-(('01_Supuestos'!G31*$I447)*'01_Supuestos'!$F$11*$K447)-(IF(('01_Supuestos'!G31*$I447)&gt;0,'01_Supuestos'!$F$15,0)))-($J447*'01_Supuestos'!G33)))*'01_Supuestos'!$F$16)</f>
        <v/>
      </c>
      <c r="Y447" s="109">
        <f>((('01_Supuestos'!H31*$I447)*'01_Supuestos'!$F$11*($H447-'01_Supuestos'!$F$9))-((('01_Supuestos'!H31*$I447)*'01_Supuestos'!$F$11*($H447-'01_Supuestos'!$F$9))*'01_Supuestos'!$F$12)-(('01_Supuestos'!H31*$I447)*'01_Supuestos'!$F$11*$K447)-(IF(('01_Supuestos'!H31*$I447)&gt;0,'01_Supuestos'!$F$15,0)))-((('01_Supuestos'!H31*$I447)*'01_Supuestos'!$F$11*($H447-'01_Supuestos'!$F$9))*'01_Supuestos'!$F$18)-($J447*'01_Supuestos'!H32)-(IF('01_Supuestos'!H30=MAX('01_Supuestos'!$C$30:$M$30),'01_Supuestos'!$F$19,0))-(MAX(0,(((('01_Supuestos'!H31*$I447)*'01_Supuestos'!$F$11*($H447-'01_Supuestos'!$F$9))-((('01_Supuestos'!H31*$I447)*'01_Supuestos'!$F$11*($H447-'01_Supuestos'!$F$9))*'01_Supuestos'!$F$12)-(('01_Supuestos'!H31*$I447)*'01_Supuestos'!$F$11*$K447)-(IF(('01_Supuestos'!H31*$I447)&gt;0,'01_Supuestos'!$F$15,0)))-($J447*'01_Supuestos'!H33)))*'01_Supuestos'!$F$16)</f>
        <v/>
      </c>
      <c r="Z447" s="109">
        <f>((('01_Supuestos'!I31*$I447)*'01_Supuestos'!$F$11*($H447-'01_Supuestos'!$F$9))-((('01_Supuestos'!I31*$I447)*'01_Supuestos'!$F$11*($H447-'01_Supuestos'!$F$9))*'01_Supuestos'!$F$12)-(('01_Supuestos'!I31*$I447)*'01_Supuestos'!$F$11*$K447)-(IF(('01_Supuestos'!I31*$I447)&gt;0,'01_Supuestos'!$F$15,0)))-((('01_Supuestos'!I31*$I447)*'01_Supuestos'!$F$11*($H447-'01_Supuestos'!$F$9))*'01_Supuestos'!$F$18)-($J447*'01_Supuestos'!I32)-(IF('01_Supuestos'!I30=MAX('01_Supuestos'!$C$30:$M$30),'01_Supuestos'!$F$19,0))-(MAX(0,(((('01_Supuestos'!I31*$I447)*'01_Supuestos'!$F$11*($H447-'01_Supuestos'!$F$9))-((('01_Supuestos'!I31*$I447)*'01_Supuestos'!$F$11*($H447-'01_Supuestos'!$F$9))*'01_Supuestos'!$F$12)-(('01_Supuestos'!I31*$I447)*'01_Supuestos'!$F$11*$K447)-(IF(('01_Supuestos'!I31*$I447)&gt;0,'01_Supuestos'!$F$15,0)))-($J447*'01_Supuestos'!I33)))*'01_Supuestos'!$F$16)</f>
        <v/>
      </c>
      <c r="AA447" s="109">
        <f>((('01_Supuestos'!J31*$I447)*'01_Supuestos'!$F$11*($H447-'01_Supuestos'!$F$9))-((('01_Supuestos'!J31*$I447)*'01_Supuestos'!$F$11*($H447-'01_Supuestos'!$F$9))*'01_Supuestos'!$F$12)-(('01_Supuestos'!J31*$I447)*'01_Supuestos'!$F$11*$K447)-(IF(('01_Supuestos'!J31*$I447)&gt;0,'01_Supuestos'!$F$15,0)))-((('01_Supuestos'!J31*$I447)*'01_Supuestos'!$F$11*($H447-'01_Supuestos'!$F$9))*'01_Supuestos'!$F$18)-($J447*'01_Supuestos'!J32)-(IF('01_Supuestos'!J30=MAX('01_Supuestos'!$C$30:$M$30),'01_Supuestos'!$F$19,0))-(MAX(0,(((('01_Supuestos'!J31*$I447)*'01_Supuestos'!$F$11*($H447-'01_Supuestos'!$F$9))-((('01_Supuestos'!J31*$I447)*'01_Supuestos'!$F$11*($H447-'01_Supuestos'!$F$9))*'01_Supuestos'!$F$12)-(('01_Supuestos'!J31*$I447)*'01_Supuestos'!$F$11*$K447)-(IF(('01_Supuestos'!J31*$I447)&gt;0,'01_Supuestos'!$F$15,0)))-($J447*'01_Supuestos'!J33)))*'01_Supuestos'!$F$16)</f>
        <v/>
      </c>
      <c r="AB447" s="109">
        <f>((('01_Supuestos'!K31*$I447)*'01_Supuestos'!$F$11*($H447-'01_Supuestos'!$F$9))-((('01_Supuestos'!K31*$I447)*'01_Supuestos'!$F$11*($H447-'01_Supuestos'!$F$9))*'01_Supuestos'!$F$12)-(('01_Supuestos'!K31*$I447)*'01_Supuestos'!$F$11*$K447)-(IF(('01_Supuestos'!K31*$I447)&gt;0,'01_Supuestos'!$F$15,0)))-((('01_Supuestos'!K31*$I447)*'01_Supuestos'!$F$11*($H447-'01_Supuestos'!$F$9))*'01_Supuestos'!$F$18)-($J447*'01_Supuestos'!K32)-(IF('01_Supuestos'!K30=MAX('01_Supuestos'!$C$30:$M$30),'01_Supuestos'!$F$19,0))-(MAX(0,(((('01_Supuestos'!K31*$I447)*'01_Supuestos'!$F$11*($H447-'01_Supuestos'!$F$9))-((('01_Supuestos'!K31*$I447)*'01_Supuestos'!$F$11*($H447-'01_Supuestos'!$F$9))*'01_Supuestos'!$F$12)-(('01_Supuestos'!K31*$I447)*'01_Supuestos'!$F$11*$K447)-(IF(('01_Supuestos'!K31*$I447)&gt;0,'01_Supuestos'!$F$15,0)))-($J447*'01_Supuestos'!K33)))*'01_Supuestos'!$F$16)</f>
        <v/>
      </c>
      <c r="AC447" s="109">
        <f>((('01_Supuestos'!L31*$I447)*'01_Supuestos'!$F$11*($H447-'01_Supuestos'!$F$9))-((('01_Supuestos'!L31*$I447)*'01_Supuestos'!$F$11*($H447-'01_Supuestos'!$F$9))*'01_Supuestos'!$F$12)-(('01_Supuestos'!L31*$I447)*'01_Supuestos'!$F$11*$K447)-(IF(('01_Supuestos'!L31*$I447)&gt;0,'01_Supuestos'!$F$15,0)))-((('01_Supuestos'!L31*$I447)*'01_Supuestos'!$F$11*($H447-'01_Supuestos'!$F$9))*'01_Supuestos'!$F$18)-($J447*'01_Supuestos'!L32)-(IF('01_Supuestos'!L30=MAX('01_Supuestos'!$C$30:$M$30),'01_Supuestos'!$F$19,0))-(MAX(0,(((('01_Supuestos'!L31*$I447)*'01_Supuestos'!$F$11*($H447-'01_Supuestos'!$F$9))-((('01_Supuestos'!L31*$I447)*'01_Supuestos'!$F$11*($H447-'01_Supuestos'!$F$9))*'01_Supuestos'!$F$12)-(('01_Supuestos'!L31*$I447)*'01_Supuestos'!$F$11*$K447)-(IF(('01_Supuestos'!L31*$I447)&gt;0,'01_Supuestos'!$F$15,0)))-($J447*'01_Supuestos'!L33)))*'01_Supuestos'!$F$16)</f>
        <v/>
      </c>
      <c r="AD447" s="109">
        <f>((('01_Supuestos'!M31*$I447)*'01_Supuestos'!$F$11*($H447-'01_Supuestos'!$F$9))-((('01_Supuestos'!M31*$I447)*'01_Supuestos'!$F$11*($H447-'01_Supuestos'!$F$9))*'01_Supuestos'!$F$12)-(('01_Supuestos'!M31*$I447)*'01_Supuestos'!$F$11*$K447)-(IF(('01_Supuestos'!M31*$I447)&gt;0,'01_Supuestos'!$F$15,0)))-((('01_Supuestos'!M31*$I447)*'01_Supuestos'!$F$11*($H447-'01_Supuestos'!$F$9))*'01_Supuestos'!$F$18)-($J447*'01_Supuestos'!M32)-(IF('01_Supuestos'!M30=MAX('01_Supuestos'!$C$30:$M$30),'01_Supuestos'!$F$19,0))-(MAX(0,(((('01_Supuestos'!M31*$I447)*'01_Supuestos'!$F$11*($H447-'01_Supuestos'!$F$9))-((('01_Supuestos'!M31*$I447)*'01_Supuestos'!$F$11*($H447-'01_Supuestos'!$F$9))*'01_Supuestos'!$F$12)-(('01_Supuestos'!M31*$I447)*'01_Supuestos'!$F$11*$K447)-(IF(('01_Supuestos'!M31*$I447)&gt;0,'01_Supuestos'!$F$15,0)))-($J447*'01_Supuestos'!M33)))*'01_Supuestos'!$F$16)</f>
        <v/>
      </c>
      <c r="AE447" s="109">
        <f>0</f>
        <v/>
      </c>
      <c r="AF447" s="109">
        <f>IF(S447&gt;R447,"Appraisal+Decision",IF(S447&lt;R447,"Develop Now","Indiferente"))</f>
        <v/>
      </c>
    </row>
    <row r="448">
      <c r="A448" t="n">
        <v>418</v>
      </c>
      <c r="B448" s="53">
        <f>RAND()</f>
        <v/>
      </c>
      <c r="C448" s="53">
        <f>RAND()</f>
        <v/>
      </c>
      <c r="D448" s="53">
        <f>RAND()</f>
        <v/>
      </c>
      <c r="E448" s="53">
        <f>RAND()</f>
        <v/>
      </c>
      <c r="F448" s="53">
        <f>RAND()</f>
        <v/>
      </c>
      <c r="G448" s="53">
        <f>RAND()</f>
        <v/>
      </c>
      <c r="H448" s="109">
        <f>IF(B448&lt;($B$11-$B$10)/($B$12-$B$10), $B$10+SQRT(B448*($B$11-$B$10)*($B$12-$B$10)), $B$12-SQRT((1-B448)*($B$12-$B$11)*($B$12-$B$10)))</f>
        <v/>
      </c>
      <c r="I448" s="53">
        <f>MAX(0.1,NORMINV(C448,$B$13,$B$14))</f>
        <v/>
      </c>
      <c r="J448" s="109">
        <f>'01_Supuestos'!$F$13*MAX(0.65,NORMINV(D448,1,$B$15))</f>
        <v/>
      </c>
      <c r="K448" s="109">
        <f>'01_Supuestos'!$F$14*MAX(0.6,NORMINV(E448,1,$B$16))</f>
        <v/>
      </c>
      <c r="L448" s="109">
        <f>--(F448&lt;=$B$5)</f>
        <v/>
      </c>
      <c r="M448" s="109">
        <f>IF(L448=1, IF(G448&lt;=$B$6, "+", "-"), IF(G448&lt;=(1-$B$7), "+", "-"))</f>
        <v/>
      </c>
      <c r="N448" s="110">
        <f>IF(M448="+",'05_Bayes_Arbol'!$B$16,'05_Bayes_Arbol'!$B$17)</f>
        <v/>
      </c>
      <c r="O448" s="109">
        <f>SUMPRODUCT(T448:AD448,'01_Supuestos'!$C$34:$M$34)</f>
        <v/>
      </c>
      <c r="P448" s="109">
        <f>N448*O448 + (1-N448)*$B$9</f>
        <v/>
      </c>
      <c r="Q448" s="109">
        <f>--(P448&gt;0)</f>
        <v/>
      </c>
      <c r="R448" s="109">
        <f>IF(L448=1,O448,$B$9)</f>
        <v/>
      </c>
      <c r="S448" s="109">
        <f>-$B$8 + IF(Q448=1, IF(L448=1,O448,$B$9), 0)</f>
        <v/>
      </c>
      <c r="T448" s="109">
        <f>((('01_Supuestos'!C31*$I448)*'01_Supuestos'!$F$11*($H448-'01_Supuestos'!$F$9))-((('01_Supuestos'!C31*$I448)*'01_Supuestos'!$F$11*($H448-'01_Supuestos'!$F$9))*'01_Supuestos'!$F$12)-(('01_Supuestos'!C31*$I448)*'01_Supuestos'!$F$11*$K448)-(IF(('01_Supuestos'!C31*$I448)&gt;0,'01_Supuestos'!$F$15,0)))-((('01_Supuestos'!C31*$I448)*'01_Supuestos'!$F$11*($H448-'01_Supuestos'!$F$9))*'01_Supuestos'!$F$18)-($J448*'01_Supuestos'!C32)-(IF('01_Supuestos'!C30=MAX('01_Supuestos'!$C$30:$M$30),'01_Supuestos'!$F$19,0))-(MAX(0,(((('01_Supuestos'!C31*$I448)*'01_Supuestos'!$F$11*($H448-'01_Supuestos'!$F$9))-((('01_Supuestos'!C31*$I448)*'01_Supuestos'!$F$11*($H448-'01_Supuestos'!$F$9))*'01_Supuestos'!$F$12)-(('01_Supuestos'!C31*$I448)*'01_Supuestos'!$F$11*$K448)-(IF(('01_Supuestos'!C31*$I448)&gt;0,'01_Supuestos'!$F$15,0)))-($J448*'01_Supuestos'!C33)))*'01_Supuestos'!$F$16)</f>
        <v/>
      </c>
      <c r="U448" s="109">
        <f>((('01_Supuestos'!D31*$I448)*'01_Supuestos'!$F$11*($H448-'01_Supuestos'!$F$9))-((('01_Supuestos'!D31*$I448)*'01_Supuestos'!$F$11*($H448-'01_Supuestos'!$F$9))*'01_Supuestos'!$F$12)-(('01_Supuestos'!D31*$I448)*'01_Supuestos'!$F$11*$K448)-(IF(('01_Supuestos'!D31*$I448)&gt;0,'01_Supuestos'!$F$15,0)))-((('01_Supuestos'!D31*$I448)*'01_Supuestos'!$F$11*($H448-'01_Supuestos'!$F$9))*'01_Supuestos'!$F$18)-($J448*'01_Supuestos'!D32)-(IF('01_Supuestos'!D30=MAX('01_Supuestos'!$C$30:$M$30),'01_Supuestos'!$F$19,0))-(MAX(0,(((('01_Supuestos'!D31*$I448)*'01_Supuestos'!$F$11*($H448-'01_Supuestos'!$F$9))-((('01_Supuestos'!D31*$I448)*'01_Supuestos'!$F$11*($H448-'01_Supuestos'!$F$9))*'01_Supuestos'!$F$12)-(('01_Supuestos'!D31*$I448)*'01_Supuestos'!$F$11*$K448)-(IF(('01_Supuestos'!D31*$I448)&gt;0,'01_Supuestos'!$F$15,0)))-($J448*'01_Supuestos'!D33)))*'01_Supuestos'!$F$16)</f>
        <v/>
      </c>
      <c r="V448" s="109">
        <f>((('01_Supuestos'!E31*$I448)*'01_Supuestos'!$F$11*($H448-'01_Supuestos'!$F$9))-((('01_Supuestos'!E31*$I448)*'01_Supuestos'!$F$11*($H448-'01_Supuestos'!$F$9))*'01_Supuestos'!$F$12)-(('01_Supuestos'!E31*$I448)*'01_Supuestos'!$F$11*$K448)-(IF(('01_Supuestos'!E31*$I448)&gt;0,'01_Supuestos'!$F$15,0)))-((('01_Supuestos'!E31*$I448)*'01_Supuestos'!$F$11*($H448-'01_Supuestos'!$F$9))*'01_Supuestos'!$F$18)-($J448*'01_Supuestos'!E32)-(IF('01_Supuestos'!E30=MAX('01_Supuestos'!$C$30:$M$30),'01_Supuestos'!$F$19,0))-(MAX(0,(((('01_Supuestos'!E31*$I448)*'01_Supuestos'!$F$11*($H448-'01_Supuestos'!$F$9))-((('01_Supuestos'!E31*$I448)*'01_Supuestos'!$F$11*($H448-'01_Supuestos'!$F$9))*'01_Supuestos'!$F$12)-(('01_Supuestos'!E31*$I448)*'01_Supuestos'!$F$11*$K448)-(IF(('01_Supuestos'!E31*$I448)&gt;0,'01_Supuestos'!$F$15,0)))-($J448*'01_Supuestos'!E33)))*'01_Supuestos'!$F$16)</f>
        <v/>
      </c>
      <c r="W448" s="109">
        <f>((('01_Supuestos'!F31*$I448)*'01_Supuestos'!$F$11*($H448-'01_Supuestos'!$F$9))-((('01_Supuestos'!F31*$I448)*'01_Supuestos'!$F$11*($H448-'01_Supuestos'!$F$9))*'01_Supuestos'!$F$12)-(('01_Supuestos'!F31*$I448)*'01_Supuestos'!$F$11*$K448)-(IF(('01_Supuestos'!F31*$I448)&gt;0,'01_Supuestos'!$F$15,0)))-((('01_Supuestos'!F31*$I448)*'01_Supuestos'!$F$11*($H448-'01_Supuestos'!$F$9))*'01_Supuestos'!$F$18)-($J448*'01_Supuestos'!F32)-(IF('01_Supuestos'!F30=MAX('01_Supuestos'!$C$30:$M$30),'01_Supuestos'!$F$19,0))-(MAX(0,(((('01_Supuestos'!F31*$I448)*'01_Supuestos'!$F$11*($H448-'01_Supuestos'!$F$9))-((('01_Supuestos'!F31*$I448)*'01_Supuestos'!$F$11*($H448-'01_Supuestos'!$F$9))*'01_Supuestos'!$F$12)-(('01_Supuestos'!F31*$I448)*'01_Supuestos'!$F$11*$K448)-(IF(('01_Supuestos'!F31*$I448)&gt;0,'01_Supuestos'!$F$15,0)))-($J448*'01_Supuestos'!F33)))*'01_Supuestos'!$F$16)</f>
        <v/>
      </c>
      <c r="X448" s="109">
        <f>((('01_Supuestos'!G31*$I448)*'01_Supuestos'!$F$11*($H448-'01_Supuestos'!$F$9))-((('01_Supuestos'!G31*$I448)*'01_Supuestos'!$F$11*($H448-'01_Supuestos'!$F$9))*'01_Supuestos'!$F$12)-(('01_Supuestos'!G31*$I448)*'01_Supuestos'!$F$11*$K448)-(IF(('01_Supuestos'!G31*$I448)&gt;0,'01_Supuestos'!$F$15,0)))-((('01_Supuestos'!G31*$I448)*'01_Supuestos'!$F$11*($H448-'01_Supuestos'!$F$9))*'01_Supuestos'!$F$18)-($J448*'01_Supuestos'!G32)-(IF('01_Supuestos'!G30=MAX('01_Supuestos'!$C$30:$M$30),'01_Supuestos'!$F$19,0))-(MAX(0,(((('01_Supuestos'!G31*$I448)*'01_Supuestos'!$F$11*($H448-'01_Supuestos'!$F$9))-((('01_Supuestos'!G31*$I448)*'01_Supuestos'!$F$11*($H448-'01_Supuestos'!$F$9))*'01_Supuestos'!$F$12)-(('01_Supuestos'!G31*$I448)*'01_Supuestos'!$F$11*$K448)-(IF(('01_Supuestos'!G31*$I448)&gt;0,'01_Supuestos'!$F$15,0)))-($J448*'01_Supuestos'!G33)))*'01_Supuestos'!$F$16)</f>
        <v/>
      </c>
      <c r="Y448" s="109">
        <f>((('01_Supuestos'!H31*$I448)*'01_Supuestos'!$F$11*($H448-'01_Supuestos'!$F$9))-((('01_Supuestos'!H31*$I448)*'01_Supuestos'!$F$11*($H448-'01_Supuestos'!$F$9))*'01_Supuestos'!$F$12)-(('01_Supuestos'!H31*$I448)*'01_Supuestos'!$F$11*$K448)-(IF(('01_Supuestos'!H31*$I448)&gt;0,'01_Supuestos'!$F$15,0)))-((('01_Supuestos'!H31*$I448)*'01_Supuestos'!$F$11*($H448-'01_Supuestos'!$F$9))*'01_Supuestos'!$F$18)-($J448*'01_Supuestos'!H32)-(IF('01_Supuestos'!H30=MAX('01_Supuestos'!$C$30:$M$30),'01_Supuestos'!$F$19,0))-(MAX(0,(((('01_Supuestos'!H31*$I448)*'01_Supuestos'!$F$11*($H448-'01_Supuestos'!$F$9))-((('01_Supuestos'!H31*$I448)*'01_Supuestos'!$F$11*($H448-'01_Supuestos'!$F$9))*'01_Supuestos'!$F$12)-(('01_Supuestos'!H31*$I448)*'01_Supuestos'!$F$11*$K448)-(IF(('01_Supuestos'!H31*$I448)&gt;0,'01_Supuestos'!$F$15,0)))-($J448*'01_Supuestos'!H33)))*'01_Supuestos'!$F$16)</f>
        <v/>
      </c>
      <c r="Z448" s="109">
        <f>((('01_Supuestos'!I31*$I448)*'01_Supuestos'!$F$11*($H448-'01_Supuestos'!$F$9))-((('01_Supuestos'!I31*$I448)*'01_Supuestos'!$F$11*($H448-'01_Supuestos'!$F$9))*'01_Supuestos'!$F$12)-(('01_Supuestos'!I31*$I448)*'01_Supuestos'!$F$11*$K448)-(IF(('01_Supuestos'!I31*$I448)&gt;0,'01_Supuestos'!$F$15,0)))-((('01_Supuestos'!I31*$I448)*'01_Supuestos'!$F$11*($H448-'01_Supuestos'!$F$9))*'01_Supuestos'!$F$18)-($J448*'01_Supuestos'!I32)-(IF('01_Supuestos'!I30=MAX('01_Supuestos'!$C$30:$M$30),'01_Supuestos'!$F$19,0))-(MAX(0,(((('01_Supuestos'!I31*$I448)*'01_Supuestos'!$F$11*($H448-'01_Supuestos'!$F$9))-((('01_Supuestos'!I31*$I448)*'01_Supuestos'!$F$11*($H448-'01_Supuestos'!$F$9))*'01_Supuestos'!$F$12)-(('01_Supuestos'!I31*$I448)*'01_Supuestos'!$F$11*$K448)-(IF(('01_Supuestos'!I31*$I448)&gt;0,'01_Supuestos'!$F$15,0)))-($J448*'01_Supuestos'!I33)))*'01_Supuestos'!$F$16)</f>
        <v/>
      </c>
      <c r="AA448" s="109">
        <f>((('01_Supuestos'!J31*$I448)*'01_Supuestos'!$F$11*($H448-'01_Supuestos'!$F$9))-((('01_Supuestos'!J31*$I448)*'01_Supuestos'!$F$11*($H448-'01_Supuestos'!$F$9))*'01_Supuestos'!$F$12)-(('01_Supuestos'!J31*$I448)*'01_Supuestos'!$F$11*$K448)-(IF(('01_Supuestos'!J31*$I448)&gt;0,'01_Supuestos'!$F$15,0)))-((('01_Supuestos'!J31*$I448)*'01_Supuestos'!$F$11*($H448-'01_Supuestos'!$F$9))*'01_Supuestos'!$F$18)-($J448*'01_Supuestos'!J32)-(IF('01_Supuestos'!J30=MAX('01_Supuestos'!$C$30:$M$30),'01_Supuestos'!$F$19,0))-(MAX(0,(((('01_Supuestos'!J31*$I448)*'01_Supuestos'!$F$11*($H448-'01_Supuestos'!$F$9))-((('01_Supuestos'!J31*$I448)*'01_Supuestos'!$F$11*($H448-'01_Supuestos'!$F$9))*'01_Supuestos'!$F$12)-(('01_Supuestos'!J31*$I448)*'01_Supuestos'!$F$11*$K448)-(IF(('01_Supuestos'!J31*$I448)&gt;0,'01_Supuestos'!$F$15,0)))-($J448*'01_Supuestos'!J33)))*'01_Supuestos'!$F$16)</f>
        <v/>
      </c>
      <c r="AB448" s="109">
        <f>((('01_Supuestos'!K31*$I448)*'01_Supuestos'!$F$11*($H448-'01_Supuestos'!$F$9))-((('01_Supuestos'!K31*$I448)*'01_Supuestos'!$F$11*($H448-'01_Supuestos'!$F$9))*'01_Supuestos'!$F$12)-(('01_Supuestos'!K31*$I448)*'01_Supuestos'!$F$11*$K448)-(IF(('01_Supuestos'!K31*$I448)&gt;0,'01_Supuestos'!$F$15,0)))-((('01_Supuestos'!K31*$I448)*'01_Supuestos'!$F$11*($H448-'01_Supuestos'!$F$9))*'01_Supuestos'!$F$18)-($J448*'01_Supuestos'!K32)-(IF('01_Supuestos'!K30=MAX('01_Supuestos'!$C$30:$M$30),'01_Supuestos'!$F$19,0))-(MAX(0,(((('01_Supuestos'!K31*$I448)*'01_Supuestos'!$F$11*($H448-'01_Supuestos'!$F$9))-((('01_Supuestos'!K31*$I448)*'01_Supuestos'!$F$11*($H448-'01_Supuestos'!$F$9))*'01_Supuestos'!$F$12)-(('01_Supuestos'!K31*$I448)*'01_Supuestos'!$F$11*$K448)-(IF(('01_Supuestos'!K31*$I448)&gt;0,'01_Supuestos'!$F$15,0)))-($J448*'01_Supuestos'!K33)))*'01_Supuestos'!$F$16)</f>
        <v/>
      </c>
      <c r="AC448" s="109">
        <f>((('01_Supuestos'!L31*$I448)*'01_Supuestos'!$F$11*($H448-'01_Supuestos'!$F$9))-((('01_Supuestos'!L31*$I448)*'01_Supuestos'!$F$11*($H448-'01_Supuestos'!$F$9))*'01_Supuestos'!$F$12)-(('01_Supuestos'!L31*$I448)*'01_Supuestos'!$F$11*$K448)-(IF(('01_Supuestos'!L31*$I448)&gt;0,'01_Supuestos'!$F$15,0)))-((('01_Supuestos'!L31*$I448)*'01_Supuestos'!$F$11*($H448-'01_Supuestos'!$F$9))*'01_Supuestos'!$F$18)-($J448*'01_Supuestos'!L32)-(IF('01_Supuestos'!L30=MAX('01_Supuestos'!$C$30:$M$30),'01_Supuestos'!$F$19,0))-(MAX(0,(((('01_Supuestos'!L31*$I448)*'01_Supuestos'!$F$11*($H448-'01_Supuestos'!$F$9))-((('01_Supuestos'!L31*$I448)*'01_Supuestos'!$F$11*($H448-'01_Supuestos'!$F$9))*'01_Supuestos'!$F$12)-(('01_Supuestos'!L31*$I448)*'01_Supuestos'!$F$11*$K448)-(IF(('01_Supuestos'!L31*$I448)&gt;0,'01_Supuestos'!$F$15,0)))-($J448*'01_Supuestos'!L33)))*'01_Supuestos'!$F$16)</f>
        <v/>
      </c>
      <c r="AD448" s="109">
        <f>((('01_Supuestos'!M31*$I448)*'01_Supuestos'!$F$11*($H448-'01_Supuestos'!$F$9))-((('01_Supuestos'!M31*$I448)*'01_Supuestos'!$F$11*($H448-'01_Supuestos'!$F$9))*'01_Supuestos'!$F$12)-(('01_Supuestos'!M31*$I448)*'01_Supuestos'!$F$11*$K448)-(IF(('01_Supuestos'!M31*$I448)&gt;0,'01_Supuestos'!$F$15,0)))-((('01_Supuestos'!M31*$I448)*'01_Supuestos'!$F$11*($H448-'01_Supuestos'!$F$9))*'01_Supuestos'!$F$18)-($J448*'01_Supuestos'!M32)-(IF('01_Supuestos'!M30=MAX('01_Supuestos'!$C$30:$M$30),'01_Supuestos'!$F$19,0))-(MAX(0,(((('01_Supuestos'!M31*$I448)*'01_Supuestos'!$F$11*($H448-'01_Supuestos'!$F$9))-((('01_Supuestos'!M31*$I448)*'01_Supuestos'!$F$11*($H448-'01_Supuestos'!$F$9))*'01_Supuestos'!$F$12)-(('01_Supuestos'!M31*$I448)*'01_Supuestos'!$F$11*$K448)-(IF(('01_Supuestos'!M31*$I448)&gt;0,'01_Supuestos'!$F$15,0)))-($J448*'01_Supuestos'!M33)))*'01_Supuestos'!$F$16)</f>
        <v/>
      </c>
      <c r="AE448" s="109">
        <f>0</f>
        <v/>
      </c>
      <c r="AF448" s="109">
        <f>IF(S448&gt;R448,"Appraisal+Decision",IF(S448&lt;R448,"Develop Now","Indiferente"))</f>
        <v/>
      </c>
    </row>
    <row r="449">
      <c r="A449" t="n">
        <v>419</v>
      </c>
      <c r="B449" s="53">
        <f>RAND()</f>
        <v/>
      </c>
      <c r="C449" s="53">
        <f>RAND()</f>
        <v/>
      </c>
      <c r="D449" s="53">
        <f>RAND()</f>
        <v/>
      </c>
      <c r="E449" s="53">
        <f>RAND()</f>
        <v/>
      </c>
      <c r="F449" s="53">
        <f>RAND()</f>
        <v/>
      </c>
      <c r="G449" s="53">
        <f>RAND()</f>
        <v/>
      </c>
      <c r="H449" s="109">
        <f>IF(B449&lt;($B$11-$B$10)/($B$12-$B$10), $B$10+SQRT(B449*($B$11-$B$10)*($B$12-$B$10)), $B$12-SQRT((1-B449)*($B$12-$B$11)*($B$12-$B$10)))</f>
        <v/>
      </c>
      <c r="I449" s="53">
        <f>MAX(0.1,NORMINV(C449,$B$13,$B$14))</f>
        <v/>
      </c>
      <c r="J449" s="109">
        <f>'01_Supuestos'!$F$13*MAX(0.65,NORMINV(D449,1,$B$15))</f>
        <v/>
      </c>
      <c r="K449" s="109">
        <f>'01_Supuestos'!$F$14*MAX(0.6,NORMINV(E449,1,$B$16))</f>
        <v/>
      </c>
      <c r="L449" s="109">
        <f>--(F449&lt;=$B$5)</f>
        <v/>
      </c>
      <c r="M449" s="109">
        <f>IF(L449=1, IF(G449&lt;=$B$6, "+", "-"), IF(G449&lt;=(1-$B$7), "+", "-"))</f>
        <v/>
      </c>
      <c r="N449" s="110">
        <f>IF(M449="+",'05_Bayes_Arbol'!$B$16,'05_Bayes_Arbol'!$B$17)</f>
        <v/>
      </c>
      <c r="O449" s="109">
        <f>SUMPRODUCT(T449:AD449,'01_Supuestos'!$C$34:$M$34)</f>
        <v/>
      </c>
      <c r="P449" s="109">
        <f>N449*O449 + (1-N449)*$B$9</f>
        <v/>
      </c>
      <c r="Q449" s="109">
        <f>--(P449&gt;0)</f>
        <v/>
      </c>
      <c r="R449" s="109">
        <f>IF(L449=1,O449,$B$9)</f>
        <v/>
      </c>
      <c r="S449" s="109">
        <f>-$B$8 + IF(Q449=1, IF(L449=1,O449,$B$9), 0)</f>
        <v/>
      </c>
      <c r="T449" s="109">
        <f>((('01_Supuestos'!C31*$I449)*'01_Supuestos'!$F$11*($H449-'01_Supuestos'!$F$9))-((('01_Supuestos'!C31*$I449)*'01_Supuestos'!$F$11*($H449-'01_Supuestos'!$F$9))*'01_Supuestos'!$F$12)-(('01_Supuestos'!C31*$I449)*'01_Supuestos'!$F$11*$K449)-(IF(('01_Supuestos'!C31*$I449)&gt;0,'01_Supuestos'!$F$15,0)))-((('01_Supuestos'!C31*$I449)*'01_Supuestos'!$F$11*($H449-'01_Supuestos'!$F$9))*'01_Supuestos'!$F$18)-($J449*'01_Supuestos'!C32)-(IF('01_Supuestos'!C30=MAX('01_Supuestos'!$C$30:$M$30),'01_Supuestos'!$F$19,0))-(MAX(0,(((('01_Supuestos'!C31*$I449)*'01_Supuestos'!$F$11*($H449-'01_Supuestos'!$F$9))-((('01_Supuestos'!C31*$I449)*'01_Supuestos'!$F$11*($H449-'01_Supuestos'!$F$9))*'01_Supuestos'!$F$12)-(('01_Supuestos'!C31*$I449)*'01_Supuestos'!$F$11*$K449)-(IF(('01_Supuestos'!C31*$I449)&gt;0,'01_Supuestos'!$F$15,0)))-($J449*'01_Supuestos'!C33)))*'01_Supuestos'!$F$16)</f>
        <v/>
      </c>
      <c r="U449" s="109">
        <f>((('01_Supuestos'!D31*$I449)*'01_Supuestos'!$F$11*($H449-'01_Supuestos'!$F$9))-((('01_Supuestos'!D31*$I449)*'01_Supuestos'!$F$11*($H449-'01_Supuestos'!$F$9))*'01_Supuestos'!$F$12)-(('01_Supuestos'!D31*$I449)*'01_Supuestos'!$F$11*$K449)-(IF(('01_Supuestos'!D31*$I449)&gt;0,'01_Supuestos'!$F$15,0)))-((('01_Supuestos'!D31*$I449)*'01_Supuestos'!$F$11*($H449-'01_Supuestos'!$F$9))*'01_Supuestos'!$F$18)-($J449*'01_Supuestos'!D32)-(IF('01_Supuestos'!D30=MAX('01_Supuestos'!$C$30:$M$30),'01_Supuestos'!$F$19,0))-(MAX(0,(((('01_Supuestos'!D31*$I449)*'01_Supuestos'!$F$11*($H449-'01_Supuestos'!$F$9))-((('01_Supuestos'!D31*$I449)*'01_Supuestos'!$F$11*($H449-'01_Supuestos'!$F$9))*'01_Supuestos'!$F$12)-(('01_Supuestos'!D31*$I449)*'01_Supuestos'!$F$11*$K449)-(IF(('01_Supuestos'!D31*$I449)&gt;0,'01_Supuestos'!$F$15,0)))-($J449*'01_Supuestos'!D33)))*'01_Supuestos'!$F$16)</f>
        <v/>
      </c>
      <c r="V449" s="109">
        <f>((('01_Supuestos'!E31*$I449)*'01_Supuestos'!$F$11*($H449-'01_Supuestos'!$F$9))-((('01_Supuestos'!E31*$I449)*'01_Supuestos'!$F$11*($H449-'01_Supuestos'!$F$9))*'01_Supuestos'!$F$12)-(('01_Supuestos'!E31*$I449)*'01_Supuestos'!$F$11*$K449)-(IF(('01_Supuestos'!E31*$I449)&gt;0,'01_Supuestos'!$F$15,0)))-((('01_Supuestos'!E31*$I449)*'01_Supuestos'!$F$11*($H449-'01_Supuestos'!$F$9))*'01_Supuestos'!$F$18)-($J449*'01_Supuestos'!E32)-(IF('01_Supuestos'!E30=MAX('01_Supuestos'!$C$30:$M$30),'01_Supuestos'!$F$19,0))-(MAX(0,(((('01_Supuestos'!E31*$I449)*'01_Supuestos'!$F$11*($H449-'01_Supuestos'!$F$9))-((('01_Supuestos'!E31*$I449)*'01_Supuestos'!$F$11*($H449-'01_Supuestos'!$F$9))*'01_Supuestos'!$F$12)-(('01_Supuestos'!E31*$I449)*'01_Supuestos'!$F$11*$K449)-(IF(('01_Supuestos'!E31*$I449)&gt;0,'01_Supuestos'!$F$15,0)))-($J449*'01_Supuestos'!E33)))*'01_Supuestos'!$F$16)</f>
        <v/>
      </c>
      <c r="W449" s="109">
        <f>((('01_Supuestos'!F31*$I449)*'01_Supuestos'!$F$11*($H449-'01_Supuestos'!$F$9))-((('01_Supuestos'!F31*$I449)*'01_Supuestos'!$F$11*($H449-'01_Supuestos'!$F$9))*'01_Supuestos'!$F$12)-(('01_Supuestos'!F31*$I449)*'01_Supuestos'!$F$11*$K449)-(IF(('01_Supuestos'!F31*$I449)&gt;0,'01_Supuestos'!$F$15,0)))-((('01_Supuestos'!F31*$I449)*'01_Supuestos'!$F$11*($H449-'01_Supuestos'!$F$9))*'01_Supuestos'!$F$18)-($J449*'01_Supuestos'!F32)-(IF('01_Supuestos'!F30=MAX('01_Supuestos'!$C$30:$M$30),'01_Supuestos'!$F$19,0))-(MAX(0,(((('01_Supuestos'!F31*$I449)*'01_Supuestos'!$F$11*($H449-'01_Supuestos'!$F$9))-((('01_Supuestos'!F31*$I449)*'01_Supuestos'!$F$11*($H449-'01_Supuestos'!$F$9))*'01_Supuestos'!$F$12)-(('01_Supuestos'!F31*$I449)*'01_Supuestos'!$F$11*$K449)-(IF(('01_Supuestos'!F31*$I449)&gt;0,'01_Supuestos'!$F$15,0)))-($J449*'01_Supuestos'!F33)))*'01_Supuestos'!$F$16)</f>
        <v/>
      </c>
      <c r="X449" s="109">
        <f>((('01_Supuestos'!G31*$I449)*'01_Supuestos'!$F$11*($H449-'01_Supuestos'!$F$9))-((('01_Supuestos'!G31*$I449)*'01_Supuestos'!$F$11*($H449-'01_Supuestos'!$F$9))*'01_Supuestos'!$F$12)-(('01_Supuestos'!G31*$I449)*'01_Supuestos'!$F$11*$K449)-(IF(('01_Supuestos'!G31*$I449)&gt;0,'01_Supuestos'!$F$15,0)))-((('01_Supuestos'!G31*$I449)*'01_Supuestos'!$F$11*($H449-'01_Supuestos'!$F$9))*'01_Supuestos'!$F$18)-($J449*'01_Supuestos'!G32)-(IF('01_Supuestos'!G30=MAX('01_Supuestos'!$C$30:$M$30),'01_Supuestos'!$F$19,0))-(MAX(0,(((('01_Supuestos'!G31*$I449)*'01_Supuestos'!$F$11*($H449-'01_Supuestos'!$F$9))-((('01_Supuestos'!G31*$I449)*'01_Supuestos'!$F$11*($H449-'01_Supuestos'!$F$9))*'01_Supuestos'!$F$12)-(('01_Supuestos'!G31*$I449)*'01_Supuestos'!$F$11*$K449)-(IF(('01_Supuestos'!G31*$I449)&gt;0,'01_Supuestos'!$F$15,0)))-($J449*'01_Supuestos'!G33)))*'01_Supuestos'!$F$16)</f>
        <v/>
      </c>
      <c r="Y449" s="109">
        <f>((('01_Supuestos'!H31*$I449)*'01_Supuestos'!$F$11*($H449-'01_Supuestos'!$F$9))-((('01_Supuestos'!H31*$I449)*'01_Supuestos'!$F$11*($H449-'01_Supuestos'!$F$9))*'01_Supuestos'!$F$12)-(('01_Supuestos'!H31*$I449)*'01_Supuestos'!$F$11*$K449)-(IF(('01_Supuestos'!H31*$I449)&gt;0,'01_Supuestos'!$F$15,0)))-((('01_Supuestos'!H31*$I449)*'01_Supuestos'!$F$11*($H449-'01_Supuestos'!$F$9))*'01_Supuestos'!$F$18)-($J449*'01_Supuestos'!H32)-(IF('01_Supuestos'!H30=MAX('01_Supuestos'!$C$30:$M$30),'01_Supuestos'!$F$19,0))-(MAX(0,(((('01_Supuestos'!H31*$I449)*'01_Supuestos'!$F$11*($H449-'01_Supuestos'!$F$9))-((('01_Supuestos'!H31*$I449)*'01_Supuestos'!$F$11*($H449-'01_Supuestos'!$F$9))*'01_Supuestos'!$F$12)-(('01_Supuestos'!H31*$I449)*'01_Supuestos'!$F$11*$K449)-(IF(('01_Supuestos'!H31*$I449)&gt;0,'01_Supuestos'!$F$15,0)))-($J449*'01_Supuestos'!H33)))*'01_Supuestos'!$F$16)</f>
        <v/>
      </c>
      <c r="Z449" s="109">
        <f>((('01_Supuestos'!I31*$I449)*'01_Supuestos'!$F$11*($H449-'01_Supuestos'!$F$9))-((('01_Supuestos'!I31*$I449)*'01_Supuestos'!$F$11*($H449-'01_Supuestos'!$F$9))*'01_Supuestos'!$F$12)-(('01_Supuestos'!I31*$I449)*'01_Supuestos'!$F$11*$K449)-(IF(('01_Supuestos'!I31*$I449)&gt;0,'01_Supuestos'!$F$15,0)))-((('01_Supuestos'!I31*$I449)*'01_Supuestos'!$F$11*($H449-'01_Supuestos'!$F$9))*'01_Supuestos'!$F$18)-($J449*'01_Supuestos'!I32)-(IF('01_Supuestos'!I30=MAX('01_Supuestos'!$C$30:$M$30),'01_Supuestos'!$F$19,0))-(MAX(0,(((('01_Supuestos'!I31*$I449)*'01_Supuestos'!$F$11*($H449-'01_Supuestos'!$F$9))-((('01_Supuestos'!I31*$I449)*'01_Supuestos'!$F$11*($H449-'01_Supuestos'!$F$9))*'01_Supuestos'!$F$12)-(('01_Supuestos'!I31*$I449)*'01_Supuestos'!$F$11*$K449)-(IF(('01_Supuestos'!I31*$I449)&gt;0,'01_Supuestos'!$F$15,0)))-($J449*'01_Supuestos'!I33)))*'01_Supuestos'!$F$16)</f>
        <v/>
      </c>
      <c r="AA449" s="109">
        <f>((('01_Supuestos'!J31*$I449)*'01_Supuestos'!$F$11*($H449-'01_Supuestos'!$F$9))-((('01_Supuestos'!J31*$I449)*'01_Supuestos'!$F$11*($H449-'01_Supuestos'!$F$9))*'01_Supuestos'!$F$12)-(('01_Supuestos'!J31*$I449)*'01_Supuestos'!$F$11*$K449)-(IF(('01_Supuestos'!J31*$I449)&gt;0,'01_Supuestos'!$F$15,0)))-((('01_Supuestos'!J31*$I449)*'01_Supuestos'!$F$11*($H449-'01_Supuestos'!$F$9))*'01_Supuestos'!$F$18)-($J449*'01_Supuestos'!J32)-(IF('01_Supuestos'!J30=MAX('01_Supuestos'!$C$30:$M$30),'01_Supuestos'!$F$19,0))-(MAX(0,(((('01_Supuestos'!J31*$I449)*'01_Supuestos'!$F$11*($H449-'01_Supuestos'!$F$9))-((('01_Supuestos'!J31*$I449)*'01_Supuestos'!$F$11*($H449-'01_Supuestos'!$F$9))*'01_Supuestos'!$F$12)-(('01_Supuestos'!J31*$I449)*'01_Supuestos'!$F$11*$K449)-(IF(('01_Supuestos'!J31*$I449)&gt;0,'01_Supuestos'!$F$15,0)))-($J449*'01_Supuestos'!J33)))*'01_Supuestos'!$F$16)</f>
        <v/>
      </c>
      <c r="AB449" s="109">
        <f>((('01_Supuestos'!K31*$I449)*'01_Supuestos'!$F$11*($H449-'01_Supuestos'!$F$9))-((('01_Supuestos'!K31*$I449)*'01_Supuestos'!$F$11*($H449-'01_Supuestos'!$F$9))*'01_Supuestos'!$F$12)-(('01_Supuestos'!K31*$I449)*'01_Supuestos'!$F$11*$K449)-(IF(('01_Supuestos'!K31*$I449)&gt;0,'01_Supuestos'!$F$15,0)))-((('01_Supuestos'!K31*$I449)*'01_Supuestos'!$F$11*($H449-'01_Supuestos'!$F$9))*'01_Supuestos'!$F$18)-($J449*'01_Supuestos'!K32)-(IF('01_Supuestos'!K30=MAX('01_Supuestos'!$C$30:$M$30),'01_Supuestos'!$F$19,0))-(MAX(0,(((('01_Supuestos'!K31*$I449)*'01_Supuestos'!$F$11*($H449-'01_Supuestos'!$F$9))-((('01_Supuestos'!K31*$I449)*'01_Supuestos'!$F$11*($H449-'01_Supuestos'!$F$9))*'01_Supuestos'!$F$12)-(('01_Supuestos'!K31*$I449)*'01_Supuestos'!$F$11*$K449)-(IF(('01_Supuestos'!K31*$I449)&gt;0,'01_Supuestos'!$F$15,0)))-($J449*'01_Supuestos'!K33)))*'01_Supuestos'!$F$16)</f>
        <v/>
      </c>
      <c r="AC449" s="109">
        <f>((('01_Supuestos'!L31*$I449)*'01_Supuestos'!$F$11*($H449-'01_Supuestos'!$F$9))-((('01_Supuestos'!L31*$I449)*'01_Supuestos'!$F$11*($H449-'01_Supuestos'!$F$9))*'01_Supuestos'!$F$12)-(('01_Supuestos'!L31*$I449)*'01_Supuestos'!$F$11*$K449)-(IF(('01_Supuestos'!L31*$I449)&gt;0,'01_Supuestos'!$F$15,0)))-((('01_Supuestos'!L31*$I449)*'01_Supuestos'!$F$11*($H449-'01_Supuestos'!$F$9))*'01_Supuestos'!$F$18)-($J449*'01_Supuestos'!L32)-(IF('01_Supuestos'!L30=MAX('01_Supuestos'!$C$30:$M$30),'01_Supuestos'!$F$19,0))-(MAX(0,(((('01_Supuestos'!L31*$I449)*'01_Supuestos'!$F$11*($H449-'01_Supuestos'!$F$9))-((('01_Supuestos'!L31*$I449)*'01_Supuestos'!$F$11*($H449-'01_Supuestos'!$F$9))*'01_Supuestos'!$F$12)-(('01_Supuestos'!L31*$I449)*'01_Supuestos'!$F$11*$K449)-(IF(('01_Supuestos'!L31*$I449)&gt;0,'01_Supuestos'!$F$15,0)))-($J449*'01_Supuestos'!L33)))*'01_Supuestos'!$F$16)</f>
        <v/>
      </c>
      <c r="AD449" s="109">
        <f>((('01_Supuestos'!M31*$I449)*'01_Supuestos'!$F$11*($H449-'01_Supuestos'!$F$9))-((('01_Supuestos'!M31*$I449)*'01_Supuestos'!$F$11*($H449-'01_Supuestos'!$F$9))*'01_Supuestos'!$F$12)-(('01_Supuestos'!M31*$I449)*'01_Supuestos'!$F$11*$K449)-(IF(('01_Supuestos'!M31*$I449)&gt;0,'01_Supuestos'!$F$15,0)))-((('01_Supuestos'!M31*$I449)*'01_Supuestos'!$F$11*($H449-'01_Supuestos'!$F$9))*'01_Supuestos'!$F$18)-($J449*'01_Supuestos'!M32)-(IF('01_Supuestos'!M30=MAX('01_Supuestos'!$C$30:$M$30),'01_Supuestos'!$F$19,0))-(MAX(0,(((('01_Supuestos'!M31*$I449)*'01_Supuestos'!$F$11*($H449-'01_Supuestos'!$F$9))-((('01_Supuestos'!M31*$I449)*'01_Supuestos'!$F$11*($H449-'01_Supuestos'!$F$9))*'01_Supuestos'!$F$12)-(('01_Supuestos'!M31*$I449)*'01_Supuestos'!$F$11*$K449)-(IF(('01_Supuestos'!M31*$I449)&gt;0,'01_Supuestos'!$F$15,0)))-($J449*'01_Supuestos'!M33)))*'01_Supuestos'!$F$16)</f>
        <v/>
      </c>
      <c r="AE449" s="109">
        <f>0</f>
        <v/>
      </c>
      <c r="AF449" s="109">
        <f>IF(S449&gt;R449,"Appraisal+Decision",IF(S449&lt;R449,"Develop Now","Indiferente"))</f>
        <v/>
      </c>
    </row>
    <row r="450">
      <c r="A450" t="n">
        <v>420</v>
      </c>
      <c r="B450" s="53">
        <f>RAND()</f>
        <v/>
      </c>
      <c r="C450" s="53">
        <f>RAND()</f>
        <v/>
      </c>
      <c r="D450" s="53">
        <f>RAND()</f>
        <v/>
      </c>
      <c r="E450" s="53">
        <f>RAND()</f>
        <v/>
      </c>
      <c r="F450" s="53">
        <f>RAND()</f>
        <v/>
      </c>
      <c r="G450" s="53">
        <f>RAND()</f>
        <v/>
      </c>
      <c r="H450" s="109">
        <f>IF(B450&lt;($B$11-$B$10)/($B$12-$B$10), $B$10+SQRT(B450*($B$11-$B$10)*($B$12-$B$10)), $B$12-SQRT((1-B450)*($B$12-$B$11)*($B$12-$B$10)))</f>
        <v/>
      </c>
      <c r="I450" s="53">
        <f>MAX(0.1,NORMINV(C450,$B$13,$B$14))</f>
        <v/>
      </c>
      <c r="J450" s="109">
        <f>'01_Supuestos'!$F$13*MAX(0.65,NORMINV(D450,1,$B$15))</f>
        <v/>
      </c>
      <c r="K450" s="109">
        <f>'01_Supuestos'!$F$14*MAX(0.6,NORMINV(E450,1,$B$16))</f>
        <v/>
      </c>
      <c r="L450" s="109">
        <f>--(F450&lt;=$B$5)</f>
        <v/>
      </c>
      <c r="M450" s="109">
        <f>IF(L450=1, IF(G450&lt;=$B$6, "+", "-"), IF(G450&lt;=(1-$B$7), "+", "-"))</f>
        <v/>
      </c>
      <c r="N450" s="110">
        <f>IF(M450="+",'05_Bayes_Arbol'!$B$16,'05_Bayes_Arbol'!$B$17)</f>
        <v/>
      </c>
      <c r="O450" s="109">
        <f>SUMPRODUCT(T450:AD450,'01_Supuestos'!$C$34:$M$34)</f>
        <v/>
      </c>
      <c r="P450" s="109">
        <f>N450*O450 + (1-N450)*$B$9</f>
        <v/>
      </c>
      <c r="Q450" s="109">
        <f>--(P450&gt;0)</f>
        <v/>
      </c>
      <c r="R450" s="109">
        <f>IF(L450=1,O450,$B$9)</f>
        <v/>
      </c>
      <c r="S450" s="109">
        <f>-$B$8 + IF(Q450=1, IF(L450=1,O450,$B$9), 0)</f>
        <v/>
      </c>
      <c r="T450" s="109">
        <f>((('01_Supuestos'!C31*$I450)*'01_Supuestos'!$F$11*($H450-'01_Supuestos'!$F$9))-((('01_Supuestos'!C31*$I450)*'01_Supuestos'!$F$11*($H450-'01_Supuestos'!$F$9))*'01_Supuestos'!$F$12)-(('01_Supuestos'!C31*$I450)*'01_Supuestos'!$F$11*$K450)-(IF(('01_Supuestos'!C31*$I450)&gt;0,'01_Supuestos'!$F$15,0)))-((('01_Supuestos'!C31*$I450)*'01_Supuestos'!$F$11*($H450-'01_Supuestos'!$F$9))*'01_Supuestos'!$F$18)-($J450*'01_Supuestos'!C32)-(IF('01_Supuestos'!C30=MAX('01_Supuestos'!$C$30:$M$30),'01_Supuestos'!$F$19,0))-(MAX(0,(((('01_Supuestos'!C31*$I450)*'01_Supuestos'!$F$11*($H450-'01_Supuestos'!$F$9))-((('01_Supuestos'!C31*$I450)*'01_Supuestos'!$F$11*($H450-'01_Supuestos'!$F$9))*'01_Supuestos'!$F$12)-(('01_Supuestos'!C31*$I450)*'01_Supuestos'!$F$11*$K450)-(IF(('01_Supuestos'!C31*$I450)&gt;0,'01_Supuestos'!$F$15,0)))-($J450*'01_Supuestos'!C33)))*'01_Supuestos'!$F$16)</f>
        <v/>
      </c>
      <c r="U450" s="109">
        <f>((('01_Supuestos'!D31*$I450)*'01_Supuestos'!$F$11*($H450-'01_Supuestos'!$F$9))-((('01_Supuestos'!D31*$I450)*'01_Supuestos'!$F$11*($H450-'01_Supuestos'!$F$9))*'01_Supuestos'!$F$12)-(('01_Supuestos'!D31*$I450)*'01_Supuestos'!$F$11*$K450)-(IF(('01_Supuestos'!D31*$I450)&gt;0,'01_Supuestos'!$F$15,0)))-((('01_Supuestos'!D31*$I450)*'01_Supuestos'!$F$11*($H450-'01_Supuestos'!$F$9))*'01_Supuestos'!$F$18)-($J450*'01_Supuestos'!D32)-(IF('01_Supuestos'!D30=MAX('01_Supuestos'!$C$30:$M$30),'01_Supuestos'!$F$19,0))-(MAX(0,(((('01_Supuestos'!D31*$I450)*'01_Supuestos'!$F$11*($H450-'01_Supuestos'!$F$9))-((('01_Supuestos'!D31*$I450)*'01_Supuestos'!$F$11*($H450-'01_Supuestos'!$F$9))*'01_Supuestos'!$F$12)-(('01_Supuestos'!D31*$I450)*'01_Supuestos'!$F$11*$K450)-(IF(('01_Supuestos'!D31*$I450)&gt;0,'01_Supuestos'!$F$15,0)))-($J450*'01_Supuestos'!D33)))*'01_Supuestos'!$F$16)</f>
        <v/>
      </c>
      <c r="V450" s="109">
        <f>((('01_Supuestos'!E31*$I450)*'01_Supuestos'!$F$11*($H450-'01_Supuestos'!$F$9))-((('01_Supuestos'!E31*$I450)*'01_Supuestos'!$F$11*($H450-'01_Supuestos'!$F$9))*'01_Supuestos'!$F$12)-(('01_Supuestos'!E31*$I450)*'01_Supuestos'!$F$11*$K450)-(IF(('01_Supuestos'!E31*$I450)&gt;0,'01_Supuestos'!$F$15,0)))-((('01_Supuestos'!E31*$I450)*'01_Supuestos'!$F$11*($H450-'01_Supuestos'!$F$9))*'01_Supuestos'!$F$18)-($J450*'01_Supuestos'!E32)-(IF('01_Supuestos'!E30=MAX('01_Supuestos'!$C$30:$M$30),'01_Supuestos'!$F$19,0))-(MAX(0,(((('01_Supuestos'!E31*$I450)*'01_Supuestos'!$F$11*($H450-'01_Supuestos'!$F$9))-((('01_Supuestos'!E31*$I450)*'01_Supuestos'!$F$11*($H450-'01_Supuestos'!$F$9))*'01_Supuestos'!$F$12)-(('01_Supuestos'!E31*$I450)*'01_Supuestos'!$F$11*$K450)-(IF(('01_Supuestos'!E31*$I450)&gt;0,'01_Supuestos'!$F$15,0)))-($J450*'01_Supuestos'!E33)))*'01_Supuestos'!$F$16)</f>
        <v/>
      </c>
      <c r="W450" s="109">
        <f>((('01_Supuestos'!F31*$I450)*'01_Supuestos'!$F$11*($H450-'01_Supuestos'!$F$9))-((('01_Supuestos'!F31*$I450)*'01_Supuestos'!$F$11*($H450-'01_Supuestos'!$F$9))*'01_Supuestos'!$F$12)-(('01_Supuestos'!F31*$I450)*'01_Supuestos'!$F$11*$K450)-(IF(('01_Supuestos'!F31*$I450)&gt;0,'01_Supuestos'!$F$15,0)))-((('01_Supuestos'!F31*$I450)*'01_Supuestos'!$F$11*($H450-'01_Supuestos'!$F$9))*'01_Supuestos'!$F$18)-($J450*'01_Supuestos'!F32)-(IF('01_Supuestos'!F30=MAX('01_Supuestos'!$C$30:$M$30),'01_Supuestos'!$F$19,0))-(MAX(0,(((('01_Supuestos'!F31*$I450)*'01_Supuestos'!$F$11*($H450-'01_Supuestos'!$F$9))-((('01_Supuestos'!F31*$I450)*'01_Supuestos'!$F$11*($H450-'01_Supuestos'!$F$9))*'01_Supuestos'!$F$12)-(('01_Supuestos'!F31*$I450)*'01_Supuestos'!$F$11*$K450)-(IF(('01_Supuestos'!F31*$I450)&gt;0,'01_Supuestos'!$F$15,0)))-($J450*'01_Supuestos'!F33)))*'01_Supuestos'!$F$16)</f>
        <v/>
      </c>
      <c r="X450" s="109">
        <f>((('01_Supuestos'!G31*$I450)*'01_Supuestos'!$F$11*($H450-'01_Supuestos'!$F$9))-((('01_Supuestos'!G31*$I450)*'01_Supuestos'!$F$11*($H450-'01_Supuestos'!$F$9))*'01_Supuestos'!$F$12)-(('01_Supuestos'!G31*$I450)*'01_Supuestos'!$F$11*$K450)-(IF(('01_Supuestos'!G31*$I450)&gt;0,'01_Supuestos'!$F$15,0)))-((('01_Supuestos'!G31*$I450)*'01_Supuestos'!$F$11*($H450-'01_Supuestos'!$F$9))*'01_Supuestos'!$F$18)-($J450*'01_Supuestos'!G32)-(IF('01_Supuestos'!G30=MAX('01_Supuestos'!$C$30:$M$30),'01_Supuestos'!$F$19,0))-(MAX(0,(((('01_Supuestos'!G31*$I450)*'01_Supuestos'!$F$11*($H450-'01_Supuestos'!$F$9))-((('01_Supuestos'!G31*$I450)*'01_Supuestos'!$F$11*($H450-'01_Supuestos'!$F$9))*'01_Supuestos'!$F$12)-(('01_Supuestos'!G31*$I450)*'01_Supuestos'!$F$11*$K450)-(IF(('01_Supuestos'!G31*$I450)&gt;0,'01_Supuestos'!$F$15,0)))-($J450*'01_Supuestos'!G33)))*'01_Supuestos'!$F$16)</f>
        <v/>
      </c>
      <c r="Y450" s="109">
        <f>((('01_Supuestos'!H31*$I450)*'01_Supuestos'!$F$11*($H450-'01_Supuestos'!$F$9))-((('01_Supuestos'!H31*$I450)*'01_Supuestos'!$F$11*($H450-'01_Supuestos'!$F$9))*'01_Supuestos'!$F$12)-(('01_Supuestos'!H31*$I450)*'01_Supuestos'!$F$11*$K450)-(IF(('01_Supuestos'!H31*$I450)&gt;0,'01_Supuestos'!$F$15,0)))-((('01_Supuestos'!H31*$I450)*'01_Supuestos'!$F$11*($H450-'01_Supuestos'!$F$9))*'01_Supuestos'!$F$18)-($J450*'01_Supuestos'!H32)-(IF('01_Supuestos'!H30=MAX('01_Supuestos'!$C$30:$M$30),'01_Supuestos'!$F$19,0))-(MAX(0,(((('01_Supuestos'!H31*$I450)*'01_Supuestos'!$F$11*($H450-'01_Supuestos'!$F$9))-((('01_Supuestos'!H31*$I450)*'01_Supuestos'!$F$11*($H450-'01_Supuestos'!$F$9))*'01_Supuestos'!$F$12)-(('01_Supuestos'!H31*$I450)*'01_Supuestos'!$F$11*$K450)-(IF(('01_Supuestos'!H31*$I450)&gt;0,'01_Supuestos'!$F$15,0)))-($J450*'01_Supuestos'!H33)))*'01_Supuestos'!$F$16)</f>
        <v/>
      </c>
      <c r="Z450" s="109">
        <f>((('01_Supuestos'!I31*$I450)*'01_Supuestos'!$F$11*($H450-'01_Supuestos'!$F$9))-((('01_Supuestos'!I31*$I450)*'01_Supuestos'!$F$11*($H450-'01_Supuestos'!$F$9))*'01_Supuestos'!$F$12)-(('01_Supuestos'!I31*$I450)*'01_Supuestos'!$F$11*$K450)-(IF(('01_Supuestos'!I31*$I450)&gt;0,'01_Supuestos'!$F$15,0)))-((('01_Supuestos'!I31*$I450)*'01_Supuestos'!$F$11*($H450-'01_Supuestos'!$F$9))*'01_Supuestos'!$F$18)-($J450*'01_Supuestos'!I32)-(IF('01_Supuestos'!I30=MAX('01_Supuestos'!$C$30:$M$30),'01_Supuestos'!$F$19,0))-(MAX(0,(((('01_Supuestos'!I31*$I450)*'01_Supuestos'!$F$11*($H450-'01_Supuestos'!$F$9))-((('01_Supuestos'!I31*$I450)*'01_Supuestos'!$F$11*($H450-'01_Supuestos'!$F$9))*'01_Supuestos'!$F$12)-(('01_Supuestos'!I31*$I450)*'01_Supuestos'!$F$11*$K450)-(IF(('01_Supuestos'!I31*$I450)&gt;0,'01_Supuestos'!$F$15,0)))-($J450*'01_Supuestos'!I33)))*'01_Supuestos'!$F$16)</f>
        <v/>
      </c>
      <c r="AA450" s="109">
        <f>((('01_Supuestos'!J31*$I450)*'01_Supuestos'!$F$11*($H450-'01_Supuestos'!$F$9))-((('01_Supuestos'!J31*$I450)*'01_Supuestos'!$F$11*($H450-'01_Supuestos'!$F$9))*'01_Supuestos'!$F$12)-(('01_Supuestos'!J31*$I450)*'01_Supuestos'!$F$11*$K450)-(IF(('01_Supuestos'!J31*$I450)&gt;0,'01_Supuestos'!$F$15,0)))-((('01_Supuestos'!J31*$I450)*'01_Supuestos'!$F$11*($H450-'01_Supuestos'!$F$9))*'01_Supuestos'!$F$18)-($J450*'01_Supuestos'!J32)-(IF('01_Supuestos'!J30=MAX('01_Supuestos'!$C$30:$M$30),'01_Supuestos'!$F$19,0))-(MAX(0,(((('01_Supuestos'!J31*$I450)*'01_Supuestos'!$F$11*($H450-'01_Supuestos'!$F$9))-((('01_Supuestos'!J31*$I450)*'01_Supuestos'!$F$11*($H450-'01_Supuestos'!$F$9))*'01_Supuestos'!$F$12)-(('01_Supuestos'!J31*$I450)*'01_Supuestos'!$F$11*$K450)-(IF(('01_Supuestos'!J31*$I450)&gt;0,'01_Supuestos'!$F$15,0)))-($J450*'01_Supuestos'!J33)))*'01_Supuestos'!$F$16)</f>
        <v/>
      </c>
      <c r="AB450" s="109">
        <f>((('01_Supuestos'!K31*$I450)*'01_Supuestos'!$F$11*($H450-'01_Supuestos'!$F$9))-((('01_Supuestos'!K31*$I450)*'01_Supuestos'!$F$11*($H450-'01_Supuestos'!$F$9))*'01_Supuestos'!$F$12)-(('01_Supuestos'!K31*$I450)*'01_Supuestos'!$F$11*$K450)-(IF(('01_Supuestos'!K31*$I450)&gt;0,'01_Supuestos'!$F$15,0)))-((('01_Supuestos'!K31*$I450)*'01_Supuestos'!$F$11*($H450-'01_Supuestos'!$F$9))*'01_Supuestos'!$F$18)-($J450*'01_Supuestos'!K32)-(IF('01_Supuestos'!K30=MAX('01_Supuestos'!$C$30:$M$30),'01_Supuestos'!$F$19,0))-(MAX(0,(((('01_Supuestos'!K31*$I450)*'01_Supuestos'!$F$11*($H450-'01_Supuestos'!$F$9))-((('01_Supuestos'!K31*$I450)*'01_Supuestos'!$F$11*($H450-'01_Supuestos'!$F$9))*'01_Supuestos'!$F$12)-(('01_Supuestos'!K31*$I450)*'01_Supuestos'!$F$11*$K450)-(IF(('01_Supuestos'!K31*$I450)&gt;0,'01_Supuestos'!$F$15,0)))-($J450*'01_Supuestos'!K33)))*'01_Supuestos'!$F$16)</f>
        <v/>
      </c>
      <c r="AC450" s="109">
        <f>((('01_Supuestos'!L31*$I450)*'01_Supuestos'!$F$11*($H450-'01_Supuestos'!$F$9))-((('01_Supuestos'!L31*$I450)*'01_Supuestos'!$F$11*($H450-'01_Supuestos'!$F$9))*'01_Supuestos'!$F$12)-(('01_Supuestos'!L31*$I450)*'01_Supuestos'!$F$11*$K450)-(IF(('01_Supuestos'!L31*$I450)&gt;0,'01_Supuestos'!$F$15,0)))-((('01_Supuestos'!L31*$I450)*'01_Supuestos'!$F$11*($H450-'01_Supuestos'!$F$9))*'01_Supuestos'!$F$18)-($J450*'01_Supuestos'!L32)-(IF('01_Supuestos'!L30=MAX('01_Supuestos'!$C$30:$M$30),'01_Supuestos'!$F$19,0))-(MAX(0,(((('01_Supuestos'!L31*$I450)*'01_Supuestos'!$F$11*($H450-'01_Supuestos'!$F$9))-((('01_Supuestos'!L31*$I450)*'01_Supuestos'!$F$11*($H450-'01_Supuestos'!$F$9))*'01_Supuestos'!$F$12)-(('01_Supuestos'!L31*$I450)*'01_Supuestos'!$F$11*$K450)-(IF(('01_Supuestos'!L31*$I450)&gt;0,'01_Supuestos'!$F$15,0)))-($J450*'01_Supuestos'!L33)))*'01_Supuestos'!$F$16)</f>
        <v/>
      </c>
      <c r="AD450" s="109">
        <f>((('01_Supuestos'!M31*$I450)*'01_Supuestos'!$F$11*($H450-'01_Supuestos'!$F$9))-((('01_Supuestos'!M31*$I450)*'01_Supuestos'!$F$11*($H450-'01_Supuestos'!$F$9))*'01_Supuestos'!$F$12)-(('01_Supuestos'!M31*$I450)*'01_Supuestos'!$F$11*$K450)-(IF(('01_Supuestos'!M31*$I450)&gt;0,'01_Supuestos'!$F$15,0)))-((('01_Supuestos'!M31*$I450)*'01_Supuestos'!$F$11*($H450-'01_Supuestos'!$F$9))*'01_Supuestos'!$F$18)-($J450*'01_Supuestos'!M32)-(IF('01_Supuestos'!M30=MAX('01_Supuestos'!$C$30:$M$30),'01_Supuestos'!$F$19,0))-(MAX(0,(((('01_Supuestos'!M31*$I450)*'01_Supuestos'!$F$11*($H450-'01_Supuestos'!$F$9))-((('01_Supuestos'!M31*$I450)*'01_Supuestos'!$F$11*($H450-'01_Supuestos'!$F$9))*'01_Supuestos'!$F$12)-(('01_Supuestos'!M31*$I450)*'01_Supuestos'!$F$11*$K450)-(IF(('01_Supuestos'!M31*$I450)&gt;0,'01_Supuestos'!$F$15,0)))-($J450*'01_Supuestos'!M33)))*'01_Supuestos'!$F$16)</f>
        <v/>
      </c>
      <c r="AE450" s="109">
        <f>0</f>
        <v/>
      </c>
      <c r="AF450" s="109">
        <f>IF(S450&gt;R450,"Appraisal+Decision",IF(S450&lt;R450,"Develop Now","Indiferente"))</f>
        <v/>
      </c>
    </row>
    <row r="451">
      <c r="A451" t="n">
        <v>421</v>
      </c>
      <c r="B451" s="53">
        <f>RAND()</f>
        <v/>
      </c>
      <c r="C451" s="53">
        <f>RAND()</f>
        <v/>
      </c>
      <c r="D451" s="53">
        <f>RAND()</f>
        <v/>
      </c>
      <c r="E451" s="53">
        <f>RAND()</f>
        <v/>
      </c>
      <c r="F451" s="53">
        <f>RAND()</f>
        <v/>
      </c>
      <c r="G451" s="53">
        <f>RAND()</f>
        <v/>
      </c>
      <c r="H451" s="109">
        <f>IF(B451&lt;($B$11-$B$10)/($B$12-$B$10), $B$10+SQRT(B451*($B$11-$B$10)*($B$12-$B$10)), $B$12-SQRT((1-B451)*($B$12-$B$11)*($B$12-$B$10)))</f>
        <v/>
      </c>
      <c r="I451" s="53">
        <f>MAX(0.1,NORMINV(C451,$B$13,$B$14))</f>
        <v/>
      </c>
      <c r="J451" s="109">
        <f>'01_Supuestos'!$F$13*MAX(0.65,NORMINV(D451,1,$B$15))</f>
        <v/>
      </c>
      <c r="K451" s="109">
        <f>'01_Supuestos'!$F$14*MAX(0.6,NORMINV(E451,1,$B$16))</f>
        <v/>
      </c>
      <c r="L451" s="109">
        <f>--(F451&lt;=$B$5)</f>
        <v/>
      </c>
      <c r="M451" s="109">
        <f>IF(L451=1, IF(G451&lt;=$B$6, "+", "-"), IF(G451&lt;=(1-$B$7), "+", "-"))</f>
        <v/>
      </c>
      <c r="N451" s="110">
        <f>IF(M451="+",'05_Bayes_Arbol'!$B$16,'05_Bayes_Arbol'!$B$17)</f>
        <v/>
      </c>
      <c r="O451" s="109">
        <f>SUMPRODUCT(T451:AD451,'01_Supuestos'!$C$34:$M$34)</f>
        <v/>
      </c>
      <c r="P451" s="109">
        <f>N451*O451 + (1-N451)*$B$9</f>
        <v/>
      </c>
      <c r="Q451" s="109">
        <f>--(P451&gt;0)</f>
        <v/>
      </c>
      <c r="R451" s="109">
        <f>IF(L451=1,O451,$B$9)</f>
        <v/>
      </c>
      <c r="S451" s="109">
        <f>-$B$8 + IF(Q451=1, IF(L451=1,O451,$B$9), 0)</f>
        <v/>
      </c>
      <c r="T451" s="109">
        <f>((('01_Supuestos'!C31*$I451)*'01_Supuestos'!$F$11*($H451-'01_Supuestos'!$F$9))-((('01_Supuestos'!C31*$I451)*'01_Supuestos'!$F$11*($H451-'01_Supuestos'!$F$9))*'01_Supuestos'!$F$12)-(('01_Supuestos'!C31*$I451)*'01_Supuestos'!$F$11*$K451)-(IF(('01_Supuestos'!C31*$I451)&gt;0,'01_Supuestos'!$F$15,0)))-((('01_Supuestos'!C31*$I451)*'01_Supuestos'!$F$11*($H451-'01_Supuestos'!$F$9))*'01_Supuestos'!$F$18)-($J451*'01_Supuestos'!C32)-(IF('01_Supuestos'!C30=MAX('01_Supuestos'!$C$30:$M$30),'01_Supuestos'!$F$19,0))-(MAX(0,(((('01_Supuestos'!C31*$I451)*'01_Supuestos'!$F$11*($H451-'01_Supuestos'!$F$9))-((('01_Supuestos'!C31*$I451)*'01_Supuestos'!$F$11*($H451-'01_Supuestos'!$F$9))*'01_Supuestos'!$F$12)-(('01_Supuestos'!C31*$I451)*'01_Supuestos'!$F$11*$K451)-(IF(('01_Supuestos'!C31*$I451)&gt;0,'01_Supuestos'!$F$15,0)))-($J451*'01_Supuestos'!C33)))*'01_Supuestos'!$F$16)</f>
        <v/>
      </c>
      <c r="U451" s="109">
        <f>((('01_Supuestos'!D31*$I451)*'01_Supuestos'!$F$11*($H451-'01_Supuestos'!$F$9))-((('01_Supuestos'!D31*$I451)*'01_Supuestos'!$F$11*($H451-'01_Supuestos'!$F$9))*'01_Supuestos'!$F$12)-(('01_Supuestos'!D31*$I451)*'01_Supuestos'!$F$11*$K451)-(IF(('01_Supuestos'!D31*$I451)&gt;0,'01_Supuestos'!$F$15,0)))-((('01_Supuestos'!D31*$I451)*'01_Supuestos'!$F$11*($H451-'01_Supuestos'!$F$9))*'01_Supuestos'!$F$18)-($J451*'01_Supuestos'!D32)-(IF('01_Supuestos'!D30=MAX('01_Supuestos'!$C$30:$M$30),'01_Supuestos'!$F$19,0))-(MAX(0,(((('01_Supuestos'!D31*$I451)*'01_Supuestos'!$F$11*($H451-'01_Supuestos'!$F$9))-((('01_Supuestos'!D31*$I451)*'01_Supuestos'!$F$11*($H451-'01_Supuestos'!$F$9))*'01_Supuestos'!$F$12)-(('01_Supuestos'!D31*$I451)*'01_Supuestos'!$F$11*$K451)-(IF(('01_Supuestos'!D31*$I451)&gt;0,'01_Supuestos'!$F$15,0)))-($J451*'01_Supuestos'!D33)))*'01_Supuestos'!$F$16)</f>
        <v/>
      </c>
      <c r="V451" s="109">
        <f>((('01_Supuestos'!E31*$I451)*'01_Supuestos'!$F$11*($H451-'01_Supuestos'!$F$9))-((('01_Supuestos'!E31*$I451)*'01_Supuestos'!$F$11*($H451-'01_Supuestos'!$F$9))*'01_Supuestos'!$F$12)-(('01_Supuestos'!E31*$I451)*'01_Supuestos'!$F$11*$K451)-(IF(('01_Supuestos'!E31*$I451)&gt;0,'01_Supuestos'!$F$15,0)))-((('01_Supuestos'!E31*$I451)*'01_Supuestos'!$F$11*($H451-'01_Supuestos'!$F$9))*'01_Supuestos'!$F$18)-($J451*'01_Supuestos'!E32)-(IF('01_Supuestos'!E30=MAX('01_Supuestos'!$C$30:$M$30),'01_Supuestos'!$F$19,0))-(MAX(0,(((('01_Supuestos'!E31*$I451)*'01_Supuestos'!$F$11*($H451-'01_Supuestos'!$F$9))-((('01_Supuestos'!E31*$I451)*'01_Supuestos'!$F$11*($H451-'01_Supuestos'!$F$9))*'01_Supuestos'!$F$12)-(('01_Supuestos'!E31*$I451)*'01_Supuestos'!$F$11*$K451)-(IF(('01_Supuestos'!E31*$I451)&gt;0,'01_Supuestos'!$F$15,0)))-($J451*'01_Supuestos'!E33)))*'01_Supuestos'!$F$16)</f>
        <v/>
      </c>
      <c r="W451" s="109">
        <f>((('01_Supuestos'!F31*$I451)*'01_Supuestos'!$F$11*($H451-'01_Supuestos'!$F$9))-((('01_Supuestos'!F31*$I451)*'01_Supuestos'!$F$11*($H451-'01_Supuestos'!$F$9))*'01_Supuestos'!$F$12)-(('01_Supuestos'!F31*$I451)*'01_Supuestos'!$F$11*$K451)-(IF(('01_Supuestos'!F31*$I451)&gt;0,'01_Supuestos'!$F$15,0)))-((('01_Supuestos'!F31*$I451)*'01_Supuestos'!$F$11*($H451-'01_Supuestos'!$F$9))*'01_Supuestos'!$F$18)-($J451*'01_Supuestos'!F32)-(IF('01_Supuestos'!F30=MAX('01_Supuestos'!$C$30:$M$30),'01_Supuestos'!$F$19,0))-(MAX(0,(((('01_Supuestos'!F31*$I451)*'01_Supuestos'!$F$11*($H451-'01_Supuestos'!$F$9))-((('01_Supuestos'!F31*$I451)*'01_Supuestos'!$F$11*($H451-'01_Supuestos'!$F$9))*'01_Supuestos'!$F$12)-(('01_Supuestos'!F31*$I451)*'01_Supuestos'!$F$11*$K451)-(IF(('01_Supuestos'!F31*$I451)&gt;0,'01_Supuestos'!$F$15,0)))-($J451*'01_Supuestos'!F33)))*'01_Supuestos'!$F$16)</f>
        <v/>
      </c>
      <c r="X451" s="109">
        <f>((('01_Supuestos'!G31*$I451)*'01_Supuestos'!$F$11*($H451-'01_Supuestos'!$F$9))-((('01_Supuestos'!G31*$I451)*'01_Supuestos'!$F$11*($H451-'01_Supuestos'!$F$9))*'01_Supuestos'!$F$12)-(('01_Supuestos'!G31*$I451)*'01_Supuestos'!$F$11*$K451)-(IF(('01_Supuestos'!G31*$I451)&gt;0,'01_Supuestos'!$F$15,0)))-((('01_Supuestos'!G31*$I451)*'01_Supuestos'!$F$11*($H451-'01_Supuestos'!$F$9))*'01_Supuestos'!$F$18)-($J451*'01_Supuestos'!G32)-(IF('01_Supuestos'!G30=MAX('01_Supuestos'!$C$30:$M$30),'01_Supuestos'!$F$19,0))-(MAX(0,(((('01_Supuestos'!G31*$I451)*'01_Supuestos'!$F$11*($H451-'01_Supuestos'!$F$9))-((('01_Supuestos'!G31*$I451)*'01_Supuestos'!$F$11*($H451-'01_Supuestos'!$F$9))*'01_Supuestos'!$F$12)-(('01_Supuestos'!G31*$I451)*'01_Supuestos'!$F$11*$K451)-(IF(('01_Supuestos'!G31*$I451)&gt;0,'01_Supuestos'!$F$15,0)))-($J451*'01_Supuestos'!G33)))*'01_Supuestos'!$F$16)</f>
        <v/>
      </c>
      <c r="Y451" s="109">
        <f>((('01_Supuestos'!H31*$I451)*'01_Supuestos'!$F$11*($H451-'01_Supuestos'!$F$9))-((('01_Supuestos'!H31*$I451)*'01_Supuestos'!$F$11*($H451-'01_Supuestos'!$F$9))*'01_Supuestos'!$F$12)-(('01_Supuestos'!H31*$I451)*'01_Supuestos'!$F$11*$K451)-(IF(('01_Supuestos'!H31*$I451)&gt;0,'01_Supuestos'!$F$15,0)))-((('01_Supuestos'!H31*$I451)*'01_Supuestos'!$F$11*($H451-'01_Supuestos'!$F$9))*'01_Supuestos'!$F$18)-($J451*'01_Supuestos'!H32)-(IF('01_Supuestos'!H30=MAX('01_Supuestos'!$C$30:$M$30),'01_Supuestos'!$F$19,0))-(MAX(0,(((('01_Supuestos'!H31*$I451)*'01_Supuestos'!$F$11*($H451-'01_Supuestos'!$F$9))-((('01_Supuestos'!H31*$I451)*'01_Supuestos'!$F$11*($H451-'01_Supuestos'!$F$9))*'01_Supuestos'!$F$12)-(('01_Supuestos'!H31*$I451)*'01_Supuestos'!$F$11*$K451)-(IF(('01_Supuestos'!H31*$I451)&gt;0,'01_Supuestos'!$F$15,0)))-($J451*'01_Supuestos'!H33)))*'01_Supuestos'!$F$16)</f>
        <v/>
      </c>
      <c r="Z451" s="109">
        <f>((('01_Supuestos'!I31*$I451)*'01_Supuestos'!$F$11*($H451-'01_Supuestos'!$F$9))-((('01_Supuestos'!I31*$I451)*'01_Supuestos'!$F$11*($H451-'01_Supuestos'!$F$9))*'01_Supuestos'!$F$12)-(('01_Supuestos'!I31*$I451)*'01_Supuestos'!$F$11*$K451)-(IF(('01_Supuestos'!I31*$I451)&gt;0,'01_Supuestos'!$F$15,0)))-((('01_Supuestos'!I31*$I451)*'01_Supuestos'!$F$11*($H451-'01_Supuestos'!$F$9))*'01_Supuestos'!$F$18)-($J451*'01_Supuestos'!I32)-(IF('01_Supuestos'!I30=MAX('01_Supuestos'!$C$30:$M$30),'01_Supuestos'!$F$19,0))-(MAX(0,(((('01_Supuestos'!I31*$I451)*'01_Supuestos'!$F$11*($H451-'01_Supuestos'!$F$9))-((('01_Supuestos'!I31*$I451)*'01_Supuestos'!$F$11*($H451-'01_Supuestos'!$F$9))*'01_Supuestos'!$F$12)-(('01_Supuestos'!I31*$I451)*'01_Supuestos'!$F$11*$K451)-(IF(('01_Supuestos'!I31*$I451)&gt;0,'01_Supuestos'!$F$15,0)))-($J451*'01_Supuestos'!I33)))*'01_Supuestos'!$F$16)</f>
        <v/>
      </c>
      <c r="AA451" s="109">
        <f>((('01_Supuestos'!J31*$I451)*'01_Supuestos'!$F$11*($H451-'01_Supuestos'!$F$9))-((('01_Supuestos'!J31*$I451)*'01_Supuestos'!$F$11*($H451-'01_Supuestos'!$F$9))*'01_Supuestos'!$F$12)-(('01_Supuestos'!J31*$I451)*'01_Supuestos'!$F$11*$K451)-(IF(('01_Supuestos'!J31*$I451)&gt;0,'01_Supuestos'!$F$15,0)))-((('01_Supuestos'!J31*$I451)*'01_Supuestos'!$F$11*($H451-'01_Supuestos'!$F$9))*'01_Supuestos'!$F$18)-($J451*'01_Supuestos'!J32)-(IF('01_Supuestos'!J30=MAX('01_Supuestos'!$C$30:$M$30),'01_Supuestos'!$F$19,0))-(MAX(0,(((('01_Supuestos'!J31*$I451)*'01_Supuestos'!$F$11*($H451-'01_Supuestos'!$F$9))-((('01_Supuestos'!J31*$I451)*'01_Supuestos'!$F$11*($H451-'01_Supuestos'!$F$9))*'01_Supuestos'!$F$12)-(('01_Supuestos'!J31*$I451)*'01_Supuestos'!$F$11*$K451)-(IF(('01_Supuestos'!J31*$I451)&gt;0,'01_Supuestos'!$F$15,0)))-($J451*'01_Supuestos'!J33)))*'01_Supuestos'!$F$16)</f>
        <v/>
      </c>
      <c r="AB451" s="109">
        <f>((('01_Supuestos'!K31*$I451)*'01_Supuestos'!$F$11*($H451-'01_Supuestos'!$F$9))-((('01_Supuestos'!K31*$I451)*'01_Supuestos'!$F$11*($H451-'01_Supuestos'!$F$9))*'01_Supuestos'!$F$12)-(('01_Supuestos'!K31*$I451)*'01_Supuestos'!$F$11*$K451)-(IF(('01_Supuestos'!K31*$I451)&gt;0,'01_Supuestos'!$F$15,0)))-((('01_Supuestos'!K31*$I451)*'01_Supuestos'!$F$11*($H451-'01_Supuestos'!$F$9))*'01_Supuestos'!$F$18)-($J451*'01_Supuestos'!K32)-(IF('01_Supuestos'!K30=MAX('01_Supuestos'!$C$30:$M$30),'01_Supuestos'!$F$19,0))-(MAX(0,(((('01_Supuestos'!K31*$I451)*'01_Supuestos'!$F$11*($H451-'01_Supuestos'!$F$9))-((('01_Supuestos'!K31*$I451)*'01_Supuestos'!$F$11*($H451-'01_Supuestos'!$F$9))*'01_Supuestos'!$F$12)-(('01_Supuestos'!K31*$I451)*'01_Supuestos'!$F$11*$K451)-(IF(('01_Supuestos'!K31*$I451)&gt;0,'01_Supuestos'!$F$15,0)))-($J451*'01_Supuestos'!K33)))*'01_Supuestos'!$F$16)</f>
        <v/>
      </c>
      <c r="AC451" s="109">
        <f>((('01_Supuestos'!L31*$I451)*'01_Supuestos'!$F$11*($H451-'01_Supuestos'!$F$9))-((('01_Supuestos'!L31*$I451)*'01_Supuestos'!$F$11*($H451-'01_Supuestos'!$F$9))*'01_Supuestos'!$F$12)-(('01_Supuestos'!L31*$I451)*'01_Supuestos'!$F$11*$K451)-(IF(('01_Supuestos'!L31*$I451)&gt;0,'01_Supuestos'!$F$15,0)))-((('01_Supuestos'!L31*$I451)*'01_Supuestos'!$F$11*($H451-'01_Supuestos'!$F$9))*'01_Supuestos'!$F$18)-($J451*'01_Supuestos'!L32)-(IF('01_Supuestos'!L30=MAX('01_Supuestos'!$C$30:$M$30),'01_Supuestos'!$F$19,0))-(MAX(0,(((('01_Supuestos'!L31*$I451)*'01_Supuestos'!$F$11*($H451-'01_Supuestos'!$F$9))-((('01_Supuestos'!L31*$I451)*'01_Supuestos'!$F$11*($H451-'01_Supuestos'!$F$9))*'01_Supuestos'!$F$12)-(('01_Supuestos'!L31*$I451)*'01_Supuestos'!$F$11*$K451)-(IF(('01_Supuestos'!L31*$I451)&gt;0,'01_Supuestos'!$F$15,0)))-($J451*'01_Supuestos'!L33)))*'01_Supuestos'!$F$16)</f>
        <v/>
      </c>
      <c r="AD451" s="109">
        <f>((('01_Supuestos'!M31*$I451)*'01_Supuestos'!$F$11*($H451-'01_Supuestos'!$F$9))-((('01_Supuestos'!M31*$I451)*'01_Supuestos'!$F$11*($H451-'01_Supuestos'!$F$9))*'01_Supuestos'!$F$12)-(('01_Supuestos'!M31*$I451)*'01_Supuestos'!$F$11*$K451)-(IF(('01_Supuestos'!M31*$I451)&gt;0,'01_Supuestos'!$F$15,0)))-((('01_Supuestos'!M31*$I451)*'01_Supuestos'!$F$11*($H451-'01_Supuestos'!$F$9))*'01_Supuestos'!$F$18)-($J451*'01_Supuestos'!M32)-(IF('01_Supuestos'!M30=MAX('01_Supuestos'!$C$30:$M$30),'01_Supuestos'!$F$19,0))-(MAX(0,(((('01_Supuestos'!M31*$I451)*'01_Supuestos'!$F$11*($H451-'01_Supuestos'!$F$9))-((('01_Supuestos'!M31*$I451)*'01_Supuestos'!$F$11*($H451-'01_Supuestos'!$F$9))*'01_Supuestos'!$F$12)-(('01_Supuestos'!M31*$I451)*'01_Supuestos'!$F$11*$K451)-(IF(('01_Supuestos'!M31*$I451)&gt;0,'01_Supuestos'!$F$15,0)))-($J451*'01_Supuestos'!M33)))*'01_Supuestos'!$F$16)</f>
        <v/>
      </c>
      <c r="AE451" s="109">
        <f>0</f>
        <v/>
      </c>
      <c r="AF451" s="109">
        <f>IF(S451&gt;R451,"Appraisal+Decision",IF(S451&lt;R451,"Develop Now","Indiferente"))</f>
        <v/>
      </c>
    </row>
    <row r="452">
      <c r="A452" t="n">
        <v>422</v>
      </c>
      <c r="B452" s="53">
        <f>RAND()</f>
        <v/>
      </c>
      <c r="C452" s="53">
        <f>RAND()</f>
        <v/>
      </c>
      <c r="D452" s="53">
        <f>RAND()</f>
        <v/>
      </c>
      <c r="E452" s="53">
        <f>RAND()</f>
        <v/>
      </c>
      <c r="F452" s="53">
        <f>RAND()</f>
        <v/>
      </c>
      <c r="G452" s="53">
        <f>RAND()</f>
        <v/>
      </c>
      <c r="H452" s="109">
        <f>IF(B452&lt;($B$11-$B$10)/($B$12-$B$10), $B$10+SQRT(B452*($B$11-$B$10)*($B$12-$B$10)), $B$12-SQRT((1-B452)*($B$12-$B$11)*($B$12-$B$10)))</f>
        <v/>
      </c>
      <c r="I452" s="53">
        <f>MAX(0.1,NORMINV(C452,$B$13,$B$14))</f>
        <v/>
      </c>
      <c r="J452" s="109">
        <f>'01_Supuestos'!$F$13*MAX(0.65,NORMINV(D452,1,$B$15))</f>
        <v/>
      </c>
      <c r="K452" s="109">
        <f>'01_Supuestos'!$F$14*MAX(0.6,NORMINV(E452,1,$B$16))</f>
        <v/>
      </c>
      <c r="L452" s="109">
        <f>--(F452&lt;=$B$5)</f>
        <v/>
      </c>
      <c r="M452" s="109">
        <f>IF(L452=1, IF(G452&lt;=$B$6, "+", "-"), IF(G452&lt;=(1-$B$7), "+", "-"))</f>
        <v/>
      </c>
      <c r="N452" s="110">
        <f>IF(M452="+",'05_Bayes_Arbol'!$B$16,'05_Bayes_Arbol'!$B$17)</f>
        <v/>
      </c>
      <c r="O452" s="109">
        <f>SUMPRODUCT(T452:AD452,'01_Supuestos'!$C$34:$M$34)</f>
        <v/>
      </c>
      <c r="P452" s="109">
        <f>N452*O452 + (1-N452)*$B$9</f>
        <v/>
      </c>
      <c r="Q452" s="109">
        <f>--(P452&gt;0)</f>
        <v/>
      </c>
      <c r="R452" s="109">
        <f>IF(L452=1,O452,$B$9)</f>
        <v/>
      </c>
      <c r="S452" s="109">
        <f>-$B$8 + IF(Q452=1, IF(L452=1,O452,$B$9), 0)</f>
        <v/>
      </c>
      <c r="T452" s="109">
        <f>((('01_Supuestos'!C31*$I452)*'01_Supuestos'!$F$11*($H452-'01_Supuestos'!$F$9))-((('01_Supuestos'!C31*$I452)*'01_Supuestos'!$F$11*($H452-'01_Supuestos'!$F$9))*'01_Supuestos'!$F$12)-(('01_Supuestos'!C31*$I452)*'01_Supuestos'!$F$11*$K452)-(IF(('01_Supuestos'!C31*$I452)&gt;0,'01_Supuestos'!$F$15,0)))-((('01_Supuestos'!C31*$I452)*'01_Supuestos'!$F$11*($H452-'01_Supuestos'!$F$9))*'01_Supuestos'!$F$18)-($J452*'01_Supuestos'!C32)-(IF('01_Supuestos'!C30=MAX('01_Supuestos'!$C$30:$M$30),'01_Supuestos'!$F$19,0))-(MAX(0,(((('01_Supuestos'!C31*$I452)*'01_Supuestos'!$F$11*($H452-'01_Supuestos'!$F$9))-((('01_Supuestos'!C31*$I452)*'01_Supuestos'!$F$11*($H452-'01_Supuestos'!$F$9))*'01_Supuestos'!$F$12)-(('01_Supuestos'!C31*$I452)*'01_Supuestos'!$F$11*$K452)-(IF(('01_Supuestos'!C31*$I452)&gt;0,'01_Supuestos'!$F$15,0)))-($J452*'01_Supuestos'!C33)))*'01_Supuestos'!$F$16)</f>
        <v/>
      </c>
      <c r="U452" s="109">
        <f>((('01_Supuestos'!D31*$I452)*'01_Supuestos'!$F$11*($H452-'01_Supuestos'!$F$9))-((('01_Supuestos'!D31*$I452)*'01_Supuestos'!$F$11*($H452-'01_Supuestos'!$F$9))*'01_Supuestos'!$F$12)-(('01_Supuestos'!D31*$I452)*'01_Supuestos'!$F$11*$K452)-(IF(('01_Supuestos'!D31*$I452)&gt;0,'01_Supuestos'!$F$15,0)))-((('01_Supuestos'!D31*$I452)*'01_Supuestos'!$F$11*($H452-'01_Supuestos'!$F$9))*'01_Supuestos'!$F$18)-($J452*'01_Supuestos'!D32)-(IF('01_Supuestos'!D30=MAX('01_Supuestos'!$C$30:$M$30),'01_Supuestos'!$F$19,0))-(MAX(0,(((('01_Supuestos'!D31*$I452)*'01_Supuestos'!$F$11*($H452-'01_Supuestos'!$F$9))-((('01_Supuestos'!D31*$I452)*'01_Supuestos'!$F$11*($H452-'01_Supuestos'!$F$9))*'01_Supuestos'!$F$12)-(('01_Supuestos'!D31*$I452)*'01_Supuestos'!$F$11*$K452)-(IF(('01_Supuestos'!D31*$I452)&gt;0,'01_Supuestos'!$F$15,0)))-($J452*'01_Supuestos'!D33)))*'01_Supuestos'!$F$16)</f>
        <v/>
      </c>
      <c r="V452" s="109">
        <f>((('01_Supuestos'!E31*$I452)*'01_Supuestos'!$F$11*($H452-'01_Supuestos'!$F$9))-((('01_Supuestos'!E31*$I452)*'01_Supuestos'!$F$11*($H452-'01_Supuestos'!$F$9))*'01_Supuestos'!$F$12)-(('01_Supuestos'!E31*$I452)*'01_Supuestos'!$F$11*$K452)-(IF(('01_Supuestos'!E31*$I452)&gt;0,'01_Supuestos'!$F$15,0)))-((('01_Supuestos'!E31*$I452)*'01_Supuestos'!$F$11*($H452-'01_Supuestos'!$F$9))*'01_Supuestos'!$F$18)-($J452*'01_Supuestos'!E32)-(IF('01_Supuestos'!E30=MAX('01_Supuestos'!$C$30:$M$30),'01_Supuestos'!$F$19,0))-(MAX(0,(((('01_Supuestos'!E31*$I452)*'01_Supuestos'!$F$11*($H452-'01_Supuestos'!$F$9))-((('01_Supuestos'!E31*$I452)*'01_Supuestos'!$F$11*($H452-'01_Supuestos'!$F$9))*'01_Supuestos'!$F$12)-(('01_Supuestos'!E31*$I452)*'01_Supuestos'!$F$11*$K452)-(IF(('01_Supuestos'!E31*$I452)&gt;0,'01_Supuestos'!$F$15,0)))-($J452*'01_Supuestos'!E33)))*'01_Supuestos'!$F$16)</f>
        <v/>
      </c>
      <c r="W452" s="109">
        <f>((('01_Supuestos'!F31*$I452)*'01_Supuestos'!$F$11*($H452-'01_Supuestos'!$F$9))-((('01_Supuestos'!F31*$I452)*'01_Supuestos'!$F$11*($H452-'01_Supuestos'!$F$9))*'01_Supuestos'!$F$12)-(('01_Supuestos'!F31*$I452)*'01_Supuestos'!$F$11*$K452)-(IF(('01_Supuestos'!F31*$I452)&gt;0,'01_Supuestos'!$F$15,0)))-((('01_Supuestos'!F31*$I452)*'01_Supuestos'!$F$11*($H452-'01_Supuestos'!$F$9))*'01_Supuestos'!$F$18)-($J452*'01_Supuestos'!F32)-(IF('01_Supuestos'!F30=MAX('01_Supuestos'!$C$30:$M$30),'01_Supuestos'!$F$19,0))-(MAX(0,(((('01_Supuestos'!F31*$I452)*'01_Supuestos'!$F$11*($H452-'01_Supuestos'!$F$9))-((('01_Supuestos'!F31*$I452)*'01_Supuestos'!$F$11*($H452-'01_Supuestos'!$F$9))*'01_Supuestos'!$F$12)-(('01_Supuestos'!F31*$I452)*'01_Supuestos'!$F$11*$K452)-(IF(('01_Supuestos'!F31*$I452)&gt;0,'01_Supuestos'!$F$15,0)))-($J452*'01_Supuestos'!F33)))*'01_Supuestos'!$F$16)</f>
        <v/>
      </c>
      <c r="X452" s="109">
        <f>((('01_Supuestos'!G31*$I452)*'01_Supuestos'!$F$11*($H452-'01_Supuestos'!$F$9))-((('01_Supuestos'!G31*$I452)*'01_Supuestos'!$F$11*($H452-'01_Supuestos'!$F$9))*'01_Supuestos'!$F$12)-(('01_Supuestos'!G31*$I452)*'01_Supuestos'!$F$11*$K452)-(IF(('01_Supuestos'!G31*$I452)&gt;0,'01_Supuestos'!$F$15,0)))-((('01_Supuestos'!G31*$I452)*'01_Supuestos'!$F$11*($H452-'01_Supuestos'!$F$9))*'01_Supuestos'!$F$18)-($J452*'01_Supuestos'!G32)-(IF('01_Supuestos'!G30=MAX('01_Supuestos'!$C$30:$M$30),'01_Supuestos'!$F$19,0))-(MAX(0,(((('01_Supuestos'!G31*$I452)*'01_Supuestos'!$F$11*($H452-'01_Supuestos'!$F$9))-((('01_Supuestos'!G31*$I452)*'01_Supuestos'!$F$11*($H452-'01_Supuestos'!$F$9))*'01_Supuestos'!$F$12)-(('01_Supuestos'!G31*$I452)*'01_Supuestos'!$F$11*$K452)-(IF(('01_Supuestos'!G31*$I452)&gt;0,'01_Supuestos'!$F$15,0)))-($J452*'01_Supuestos'!G33)))*'01_Supuestos'!$F$16)</f>
        <v/>
      </c>
      <c r="Y452" s="109">
        <f>((('01_Supuestos'!H31*$I452)*'01_Supuestos'!$F$11*($H452-'01_Supuestos'!$F$9))-((('01_Supuestos'!H31*$I452)*'01_Supuestos'!$F$11*($H452-'01_Supuestos'!$F$9))*'01_Supuestos'!$F$12)-(('01_Supuestos'!H31*$I452)*'01_Supuestos'!$F$11*$K452)-(IF(('01_Supuestos'!H31*$I452)&gt;0,'01_Supuestos'!$F$15,0)))-((('01_Supuestos'!H31*$I452)*'01_Supuestos'!$F$11*($H452-'01_Supuestos'!$F$9))*'01_Supuestos'!$F$18)-($J452*'01_Supuestos'!H32)-(IF('01_Supuestos'!H30=MAX('01_Supuestos'!$C$30:$M$30),'01_Supuestos'!$F$19,0))-(MAX(0,(((('01_Supuestos'!H31*$I452)*'01_Supuestos'!$F$11*($H452-'01_Supuestos'!$F$9))-((('01_Supuestos'!H31*$I452)*'01_Supuestos'!$F$11*($H452-'01_Supuestos'!$F$9))*'01_Supuestos'!$F$12)-(('01_Supuestos'!H31*$I452)*'01_Supuestos'!$F$11*$K452)-(IF(('01_Supuestos'!H31*$I452)&gt;0,'01_Supuestos'!$F$15,0)))-($J452*'01_Supuestos'!H33)))*'01_Supuestos'!$F$16)</f>
        <v/>
      </c>
      <c r="Z452" s="109">
        <f>((('01_Supuestos'!I31*$I452)*'01_Supuestos'!$F$11*($H452-'01_Supuestos'!$F$9))-((('01_Supuestos'!I31*$I452)*'01_Supuestos'!$F$11*($H452-'01_Supuestos'!$F$9))*'01_Supuestos'!$F$12)-(('01_Supuestos'!I31*$I452)*'01_Supuestos'!$F$11*$K452)-(IF(('01_Supuestos'!I31*$I452)&gt;0,'01_Supuestos'!$F$15,0)))-((('01_Supuestos'!I31*$I452)*'01_Supuestos'!$F$11*($H452-'01_Supuestos'!$F$9))*'01_Supuestos'!$F$18)-($J452*'01_Supuestos'!I32)-(IF('01_Supuestos'!I30=MAX('01_Supuestos'!$C$30:$M$30),'01_Supuestos'!$F$19,0))-(MAX(0,(((('01_Supuestos'!I31*$I452)*'01_Supuestos'!$F$11*($H452-'01_Supuestos'!$F$9))-((('01_Supuestos'!I31*$I452)*'01_Supuestos'!$F$11*($H452-'01_Supuestos'!$F$9))*'01_Supuestos'!$F$12)-(('01_Supuestos'!I31*$I452)*'01_Supuestos'!$F$11*$K452)-(IF(('01_Supuestos'!I31*$I452)&gt;0,'01_Supuestos'!$F$15,0)))-($J452*'01_Supuestos'!I33)))*'01_Supuestos'!$F$16)</f>
        <v/>
      </c>
      <c r="AA452" s="109">
        <f>((('01_Supuestos'!J31*$I452)*'01_Supuestos'!$F$11*($H452-'01_Supuestos'!$F$9))-((('01_Supuestos'!J31*$I452)*'01_Supuestos'!$F$11*($H452-'01_Supuestos'!$F$9))*'01_Supuestos'!$F$12)-(('01_Supuestos'!J31*$I452)*'01_Supuestos'!$F$11*$K452)-(IF(('01_Supuestos'!J31*$I452)&gt;0,'01_Supuestos'!$F$15,0)))-((('01_Supuestos'!J31*$I452)*'01_Supuestos'!$F$11*($H452-'01_Supuestos'!$F$9))*'01_Supuestos'!$F$18)-($J452*'01_Supuestos'!J32)-(IF('01_Supuestos'!J30=MAX('01_Supuestos'!$C$30:$M$30),'01_Supuestos'!$F$19,0))-(MAX(0,(((('01_Supuestos'!J31*$I452)*'01_Supuestos'!$F$11*($H452-'01_Supuestos'!$F$9))-((('01_Supuestos'!J31*$I452)*'01_Supuestos'!$F$11*($H452-'01_Supuestos'!$F$9))*'01_Supuestos'!$F$12)-(('01_Supuestos'!J31*$I452)*'01_Supuestos'!$F$11*$K452)-(IF(('01_Supuestos'!J31*$I452)&gt;0,'01_Supuestos'!$F$15,0)))-($J452*'01_Supuestos'!J33)))*'01_Supuestos'!$F$16)</f>
        <v/>
      </c>
      <c r="AB452" s="109">
        <f>((('01_Supuestos'!K31*$I452)*'01_Supuestos'!$F$11*($H452-'01_Supuestos'!$F$9))-((('01_Supuestos'!K31*$I452)*'01_Supuestos'!$F$11*($H452-'01_Supuestos'!$F$9))*'01_Supuestos'!$F$12)-(('01_Supuestos'!K31*$I452)*'01_Supuestos'!$F$11*$K452)-(IF(('01_Supuestos'!K31*$I452)&gt;0,'01_Supuestos'!$F$15,0)))-((('01_Supuestos'!K31*$I452)*'01_Supuestos'!$F$11*($H452-'01_Supuestos'!$F$9))*'01_Supuestos'!$F$18)-($J452*'01_Supuestos'!K32)-(IF('01_Supuestos'!K30=MAX('01_Supuestos'!$C$30:$M$30),'01_Supuestos'!$F$19,0))-(MAX(0,(((('01_Supuestos'!K31*$I452)*'01_Supuestos'!$F$11*($H452-'01_Supuestos'!$F$9))-((('01_Supuestos'!K31*$I452)*'01_Supuestos'!$F$11*($H452-'01_Supuestos'!$F$9))*'01_Supuestos'!$F$12)-(('01_Supuestos'!K31*$I452)*'01_Supuestos'!$F$11*$K452)-(IF(('01_Supuestos'!K31*$I452)&gt;0,'01_Supuestos'!$F$15,0)))-($J452*'01_Supuestos'!K33)))*'01_Supuestos'!$F$16)</f>
        <v/>
      </c>
      <c r="AC452" s="109">
        <f>((('01_Supuestos'!L31*$I452)*'01_Supuestos'!$F$11*($H452-'01_Supuestos'!$F$9))-((('01_Supuestos'!L31*$I452)*'01_Supuestos'!$F$11*($H452-'01_Supuestos'!$F$9))*'01_Supuestos'!$F$12)-(('01_Supuestos'!L31*$I452)*'01_Supuestos'!$F$11*$K452)-(IF(('01_Supuestos'!L31*$I452)&gt;0,'01_Supuestos'!$F$15,0)))-((('01_Supuestos'!L31*$I452)*'01_Supuestos'!$F$11*($H452-'01_Supuestos'!$F$9))*'01_Supuestos'!$F$18)-($J452*'01_Supuestos'!L32)-(IF('01_Supuestos'!L30=MAX('01_Supuestos'!$C$30:$M$30),'01_Supuestos'!$F$19,0))-(MAX(0,(((('01_Supuestos'!L31*$I452)*'01_Supuestos'!$F$11*($H452-'01_Supuestos'!$F$9))-((('01_Supuestos'!L31*$I452)*'01_Supuestos'!$F$11*($H452-'01_Supuestos'!$F$9))*'01_Supuestos'!$F$12)-(('01_Supuestos'!L31*$I452)*'01_Supuestos'!$F$11*$K452)-(IF(('01_Supuestos'!L31*$I452)&gt;0,'01_Supuestos'!$F$15,0)))-($J452*'01_Supuestos'!L33)))*'01_Supuestos'!$F$16)</f>
        <v/>
      </c>
      <c r="AD452" s="109">
        <f>((('01_Supuestos'!M31*$I452)*'01_Supuestos'!$F$11*($H452-'01_Supuestos'!$F$9))-((('01_Supuestos'!M31*$I452)*'01_Supuestos'!$F$11*($H452-'01_Supuestos'!$F$9))*'01_Supuestos'!$F$12)-(('01_Supuestos'!M31*$I452)*'01_Supuestos'!$F$11*$K452)-(IF(('01_Supuestos'!M31*$I452)&gt;0,'01_Supuestos'!$F$15,0)))-((('01_Supuestos'!M31*$I452)*'01_Supuestos'!$F$11*($H452-'01_Supuestos'!$F$9))*'01_Supuestos'!$F$18)-($J452*'01_Supuestos'!M32)-(IF('01_Supuestos'!M30=MAX('01_Supuestos'!$C$30:$M$30),'01_Supuestos'!$F$19,0))-(MAX(0,(((('01_Supuestos'!M31*$I452)*'01_Supuestos'!$F$11*($H452-'01_Supuestos'!$F$9))-((('01_Supuestos'!M31*$I452)*'01_Supuestos'!$F$11*($H452-'01_Supuestos'!$F$9))*'01_Supuestos'!$F$12)-(('01_Supuestos'!M31*$I452)*'01_Supuestos'!$F$11*$K452)-(IF(('01_Supuestos'!M31*$I452)&gt;0,'01_Supuestos'!$F$15,0)))-($J452*'01_Supuestos'!M33)))*'01_Supuestos'!$F$16)</f>
        <v/>
      </c>
      <c r="AE452" s="109">
        <f>0</f>
        <v/>
      </c>
      <c r="AF452" s="109">
        <f>IF(S452&gt;R452,"Appraisal+Decision",IF(S452&lt;R452,"Develop Now","Indiferente"))</f>
        <v/>
      </c>
    </row>
    <row r="453">
      <c r="A453" t="n">
        <v>423</v>
      </c>
      <c r="B453" s="53">
        <f>RAND()</f>
        <v/>
      </c>
      <c r="C453" s="53">
        <f>RAND()</f>
        <v/>
      </c>
      <c r="D453" s="53">
        <f>RAND()</f>
        <v/>
      </c>
      <c r="E453" s="53">
        <f>RAND()</f>
        <v/>
      </c>
      <c r="F453" s="53">
        <f>RAND()</f>
        <v/>
      </c>
      <c r="G453" s="53">
        <f>RAND()</f>
        <v/>
      </c>
      <c r="H453" s="109">
        <f>IF(B453&lt;($B$11-$B$10)/($B$12-$B$10), $B$10+SQRT(B453*($B$11-$B$10)*($B$12-$B$10)), $B$12-SQRT((1-B453)*($B$12-$B$11)*($B$12-$B$10)))</f>
        <v/>
      </c>
      <c r="I453" s="53">
        <f>MAX(0.1,NORMINV(C453,$B$13,$B$14))</f>
        <v/>
      </c>
      <c r="J453" s="109">
        <f>'01_Supuestos'!$F$13*MAX(0.65,NORMINV(D453,1,$B$15))</f>
        <v/>
      </c>
      <c r="K453" s="109">
        <f>'01_Supuestos'!$F$14*MAX(0.6,NORMINV(E453,1,$B$16))</f>
        <v/>
      </c>
      <c r="L453" s="109">
        <f>--(F453&lt;=$B$5)</f>
        <v/>
      </c>
      <c r="M453" s="109">
        <f>IF(L453=1, IF(G453&lt;=$B$6, "+", "-"), IF(G453&lt;=(1-$B$7), "+", "-"))</f>
        <v/>
      </c>
      <c r="N453" s="110">
        <f>IF(M453="+",'05_Bayes_Arbol'!$B$16,'05_Bayes_Arbol'!$B$17)</f>
        <v/>
      </c>
      <c r="O453" s="109">
        <f>SUMPRODUCT(T453:AD453,'01_Supuestos'!$C$34:$M$34)</f>
        <v/>
      </c>
      <c r="P453" s="109">
        <f>N453*O453 + (1-N453)*$B$9</f>
        <v/>
      </c>
      <c r="Q453" s="109">
        <f>--(P453&gt;0)</f>
        <v/>
      </c>
      <c r="R453" s="109">
        <f>IF(L453=1,O453,$B$9)</f>
        <v/>
      </c>
      <c r="S453" s="109">
        <f>-$B$8 + IF(Q453=1, IF(L453=1,O453,$B$9), 0)</f>
        <v/>
      </c>
      <c r="T453" s="109">
        <f>((('01_Supuestos'!C31*$I453)*'01_Supuestos'!$F$11*($H453-'01_Supuestos'!$F$9))-((('01_Supuestos'!C31*$I453)*'01_Supuestos'!$F$11*($H453-'01_Supuestos'!$F$9))*'01_Supuestos'!$F$12)-(('01_Supuestos'!C31*$I453)*'01_Supuestos'!$F$11*$K453)-(IF(('01_Supuestos'!C31*$I453)&gt;0,'01_Supuestos'!$F$15,0)))-((('01_Supuestos'!C31*$I453)*'01_Supuestos'!$F$11*($H453-'01_Supuestos'!$F$9))*'01_Supuestos'!$F$18)-($J453*'01_Supuestos'!C32)-(IF('01_Supuestos'!C30=MAX('01_Supuestos'!$C$30:$M$30),'01_Supuestos'!$F$19,0))-(MAX(0,(((('01_Supuestos'!C31*$I453)*'01_Supuestos'!$F$11*($H453-'01_Supuestos'!$F$9))-((('01_Supuestos'!C31*$I453)*'01_Supuestos'!$F$11*($H453-'01_Supuestos'!$F$9))*'01_Supuestos'!$F$12)-(('01_Supuestos'!C31*$I453)*'01_Supuestos'!$F$11*$K453)-(IF(('01_Supuestos'!C31*$I453)&gt;0,'01_Supuestos'!$F$15,0)))-($J453*'01_Supuestos'!C33)))*'01_Supuestos'!$F$16)</f>
        <v/>
      </c>
      <c r="U453" s="109">
        <f>((('01_Supuestos'!D31*$I453)*'01_Supuestos'!$F$11*($H453-'01_Supuestos'!$F$9))-((('01_Supuestos'!D31*$I453)*'01_Supuestos'!$F$11*($H453-'01_Supuestos'!$F$9))*'01_Supuestos'!$F$12)-(('01_Supuestos'!D31*$I453)*'01_Supuestos'!$F$11*$K453)-(IF(('01_Supuestos'!D31*$I453)&gt;0,'01_Supuestos'!$F$15,0)))-((('01_Supuestos'!D31*$I453)*'01_Supuestos'!$F$11*($H453-'01_Supuestos'!$F$9))*'01_Supuestos'!$F$18)-($J453*'01_Supuestos'!D32)-(IF('01_Supuestos'!D30=MAX('01_Supuestos'!$C$30:$M$30),'01_Supuestos'!$F$19,0))-(MAX(0,(((('01_Supuestos'!D31*$I453)*'01_Supuestos'!$F$11*($H453-'01_Supuestos'!$F$9))-((('01_Supuestos'!D31*$I453)*'01_Supuestos'!$F$11*($H453-'01_Supuestos'!$F$9))*'01_Supuestos'!$F$12)-(('01_Supuestos'!D31*$I453)*'01_Supuestos'!$F$11*$K453)-(IF(('01_Supuestos'!D31*$I453)&gt;0,'01_Supuestos'!$F$15,0)))-($J453*'01_Supuestos'!D33)))*'01_Supuestos'!$F$16)</f>
        <v/>
      </c>
      <c r="V453" s="109">
        <f>((('01_Supuestos'!E31*$I453)*'01_Supuestos'!$F$11*($H453-'01_Supuestos'!$F$9))-((('01_Supuestos'!E31*$I453)*'01_Supuestos'!$F$11*($H453-'01_Supuestos'!$F$9))*'01_Supuestos'!$F$12)-(('01_Supuestos'!E31*$I453)*'01_Supuestos'!$F$11*$K453)-(IF(('01_Supuestos'!E31*$I453)&gt;0,'01_Supuestos'!$F$15,0)))-((('01_Supuestos'!E31*$I453)*'01_Supuestos'!$F$11*($H453-'01_Supuestos'!$F$9))*'01_Supuestos'!$F$18)-($J453*'01_Supuestos'!E32)-(IF('01_Supuestos'!E30=MAX('01_Supuestos'!$C$30:$M$30),'01_Supuestos'!$F$19,0))-(MAX(0,(((('01_Supuestos'!E31*$I453)*'01_Supuestos'!$F$11*($H453-'01_Supuestos'!$F$9))-((('01_Supuestos'!E31*$I453)*'01_Supuestos'!$F$11*($H453-'01_Supuestos'!$F$9))*'01_Supuestos'!$F$12)-(('01_Supuestos'!E31*$I453)*'01_Supuestos'!$F$11*$K453)-(IF(('01_Supuestos'!E31*$I453)&gt;0,'01_Supuestos'!$F$15,0)))-($J453*'01_Supuestos'!E33)))*'01_Supuestos'!$F$16)</f>
        <v/>
      </c>
      <c r="W453" s="109">
        <f>((('01_Supuestos'!F31*$I453)*'01_Supuestos'!$F$11*($H453-'01_Supuestos'!$F$9))-((('01_Supuestos'!F31*$I453)*'01_Supuestos'!$F$11*($H453-'01_Supuestos'!$F$9))*'01_Supuestos'!$F$12)-(('01_Supuestos'!F31*$I453)*'01_Supuestos'!$F$11*$K453)-(IF(('01_Supuestos'!F31*$I453)&gt;0,'01_Supuestos'!$F$15,0)))-((('01_Supuestos'!F31*$I453)*'01_Supuestos'!$F$11*($H453-'01_Supuestos'!$F$9))*'01_Supuestos'!$F$18)-($J453*'01_Supuestos'!F32)-(IF('01_Supuestos'!F30=MAX('01_Supuestos'!$C$30:$M$30),'01_Supuestos'!$F$19,0))-(MAX(0,(((('01_Supuestos'!F31*$I453)*'01_Supuestos'!$F$11*($H453-'01_Supuestos'!$F$9))-((('01_Supuestos'!F31*$I453)*'01_Supuestos'!$F$11*($H453-'01_Supuestos'!$F$9))*'01_Supuestos'!$F$12)-(('01_Supuestos'!F31*$I453)*'01_Supuestos'!$F$11*$K453)-(IF(('01_Supuestos'!F31*$I453)&gt;0,'01_Supuestos'!$F$15,0)))-($J453*'01_Supuestos'!F33)))*'01_Supuestos'!$F$16)</f>
        <v/>
      </c>
      <c r="X453" s="109">
        <f>((('01_Supuestos'!G31*$I453)*'01_Supuestos'!$F$11*($H453-'01_Supuestos'!$F$9))-((('01_Supuestos'!G31*$I453)*'01_Supuestos'!$F$11*($H453-'01_Supuestos'!$F$9))*'01_Supuestos'!$F$12)-(('01_Supuestos'!G31*$I453)*'01_Supuestos'!$F$11*$K453)-(IF(('01_Supuestos'!G31*$I453)&gt;0,'01_Supuestos'!$F$15,0)))-((('01_Supuestos'!G31*$I453)*'01_Supuestos'!$F$11*($H453-'01_Supuestos'!$F$9))*'01_Supuestos'!$F$18)-($J453*'01_Supuestos'!G32)-(IF('01_Supuestos'!G30=MAX('01_Supuestos'!$C$30:$M$30),'01_Supuestos'!$F$19,0))-(MAX(0,(((('01_Supuestos'!G31*$I453)*'01_Supuestos'!$F$11*($H453-'01_Supuestos'!$F$9))-((('01_Supuestos'!G31*$I453)*'01_Supuestos'!$F$11*($H453-'01_Supuestos'!$F$9))*'01_Supuestos'!$F$12)-(('01_Supuestos'!G31*$I453)*'01_Supuestos'!$F$11*$K453)-(IF(('01_Supuestos'!G31*$I453)&gt;0,'01_Supuestos'!$F$15,0)))-($J453*'01_Supuestos'!G33)))*'01_Supuestos'!$F$16)</f>
        <v/>
      </c>
      <c r="Y453" s="109">
        <f>((('01_Supuestos'!H31*$I453)*'01_Supuestos'!$F$11*($H453-'01_Supuestos'!$F$9))-((('01_Supuestos'!H31*$I453)*'01_Supuestos'!$F$11*($H453-'01_Supuestos'!$F$9))*'01_Supuestos'!$F$12)-(('01_Supuestos'!H31*$I453)*'01_Supuestos'!$F$11*$K453)-(IF(('01_Supuestos'!H31*$I453)&gt;0,'01_Supuestos'!$F$15,0)))-((('01_Supuestos'!H31*$I453)*'01_Supuestos'!$F$11*($H453-'01_Supuestos'!$F$9))*'01_Supuestos'!$F$18)-($J453*'01_Supuestos'!H32)-(IF('01_Supuestos'!H30=MAX('01_Supuestos'!$C$30:$M$30),'01_Supuestos'!$F$19,0))-(MAX(0,(((('01_Supuestos'!H31*$I453)*'01_Supuestos'!$F$11*($H453-'01_Supuestos'!$F$9))-((('01_Supuestos'!H31*$I453)*'01_Supuestos'!$F$11*($H453-'01_Supuestos'!$F$9))*'01_Supuestos'!$F$12)-(('01_Supuestos'!H31*$I453)*'01_Supuestos'!$F$11*$K453)-(IF(('01_Supuestos'!H31*$I453)&gt;0,'01_Supuestos'!$F$15,0)))-($J453*'01_Supuestos'!H33)))*'01_Supuestos'!$F$16)</f>
        <v/>
      </c>
      <c r="Z453" s="109">
        <f>((('01_Supuestos'!I31*$I453)*'01_Supuestos'!$F$11*($H453-'01_Supuestos'!$F$9))-((('01_Supuestos'!I31*$I453)*'01_Supuestos'!$F$11*($H453-'01_Supuestos'!$F$9))*'01_Supuestos'!$F$12)-(('01_Supuestos'!I31*$I453)*'01_Supuestos'!$F$11*$K453)-(IF(('01_Supuestos'!I31*$I453)&gt;0,'01_Supuestos'!$F$15,0)))-((('01_Supuestos'!I31*$I453)*'01_Supuestos'!$F$11*($H453-'01_Supuestos'!$F$9))*'01_Supuestos'!$F$18)-($J453*'01_Supuestos'!I32)-(IF('01_Supuestos'!I30=MAX('01_Supuestos'!$C$30:$M$30),'01_Supuestos'!$F$19,0))-(MAX(0,(((('01_Supuestos'!I31*$I453)*'01_Supuestos'!$F$11*($H453-'01_Supuestos'!$F$9))-((('01_Supuestos'!I31*$I453)*'01_Supuestos'!$F$11*($H453-'01_Supuestos'!$F$9))*'01_Supuestos'!$F$12)-(('01_Supuestos'!I31*$I453)*'01_Supuestos'!$F$11*$K453)-(IF(('01_Supuestos'!I31*$I453)&gt;0,'01_Supuestos'!$F$15,0)))-($J453*'01_Supuestos'!I33)))*'01_Supuestos'!$F$16)</f>
        <v/>
      </c>
      <c r="AA453" s="109">
        <f>((('01_Supuestos'!J31*$I453)*'01_Supuestos'!$F$11*($H453-'01_Supuestos'!$F$9))-((('01_Supuestos'!J31*$I453)*'01_Supuestos'!$F$11*($H453-'01_Supuestos'!$F$9))*'01_Supuestos'!$F$12)-(('01_Supuestos'!J31*$I453)*'01_Supuestos'!$F$11*$K453)-(IF(('01_Supuestos'!J31*$I453)&gt;0,'01_Supuestos'!$F$15,0)))-((('01_Supuestos'!J31*$I453)*'01_Supuestos'!$F$11*($H453-'01_Supuestos'!$F$9))*'01_Supuestos'!$F$18)-($J453*'01_Supuestos'!J32)-(IF('01_Supuestos'!J30=MAX('01_Supuestos'!$C$30:$M$30),'01_Supuestos'!$F$19,0))-(MAX(0,(((('01_Supuestos'!J31*$I453)*'01_Supuestos'!$F$11*($H453-'01_Supuestos'!$F$9))-((('01_Supuestos'!J31*$I453)*'01_Supuestos'!$F$11*($H453-'01_Supuestos'!$F$9))*'01_Supuestos'!$F$12)-(('01_Supuestos'!J31*$I453)*'01_Supuestos'!$F$11*$K453)-(IF(('01_Supuestos'!J31*$I453)&gt;0,'01_Supuestos'!$F$15,0)))-($J453*'01_Supuestos'!J33)))*'01_Supuestos'!$F$16)</f>
        <v/>
      </c>
      <c r="AB453" s="109">
        <f>((('01_Supuestos'!K31*$I453)*'01_Supuestos'!$F$11*($H453-'01_Supuestos'!$F$9))-((('01_Supuestos'!K31*$I453)*'01_Supuestos'!$F$11*($H453-'01_Supuestos'!$F$9))*'01_Supuestos'!$F$12)-(('01_Supuestos'!K31*$I453)*'01_Supuestos'!$F$11*$K453)-(IF(('01_Supuestos'!K31*$I453)&gt;0,'01_Supuestos'!$F$15,0)))-((('01_Supuestos'!K31*$I453)*'01_Supuestos'!$F$11*($H453-'01_Supuestos'!$F$9))*'01_Supuestos'!$F$18)-($J453*'01_Supuestos'!K32)-(IF('01_Supuestos'!K30=MAX('01_Supuestos'!$C$30:$M$30),'01_Supuestos'!$F$19,0))-(MAX(0,(((('01_Supuestos'!K31*$I453)*'01_Supuestos'!$F$11*($H453-'01_Supuestos'!$F$9))-((('01_Supuestos'!K31*$I453)*'01_Supuestos'!$F$11*($H453-'01_Supuestos'!$F$9))*'01_Supuestos'!$F$12)-(('01_Supuestos'!K31*$I453)*'01_Supuestos'!$F$11*$K453)-(IF(('01_Supuestos'!K31*$I453)&gt;0,'01_Supuestos'!$F$15,0)))-($J453*'01_Supuestos'!K33)))*'01_Supuestos'!$F$16)</f>
        <v/>
      </c>
      <c r="AC453" s="109">
        <f>((('01_Supuestos'!L31*$I453)*'01_Supuestos'!$F$11*($H453-'01_Supuestos'!$F$9))-((('01_Supuestos'!L31*$I453)*'01_Supuestos'!$F$11*($H453-'01_Supuestos'!$F$9))*'01_Supuestos'!$F$12)-(('01_Supuestos'!L31*$I453)*'01_Supuestos'!$F$11*$K453)-(IF(('01_Supuestos'!L31*$I453)&gt;0,'01_Supuestos'!$F$15,0)))-((('01_Supuestos'!L31*$I453)*'01_Supuestos'!$F$11*($H453-'01_Supuestos'!$F$9))*'01_Supuestos'!$F$18)-($J453*'01_Supuestos'!L32)-(IF('01_Supuestos'!L30=MAX('01_Supuestos'!$C$30:$M$30),'01_Supuestos'!$F$19,0))-(MAX(0,(((('01_Supuestos'!L31*$I453)*'01_Supuestos'!$F$11*($H453-'01_Supuestos'!$F$9))-((('01_Supuestos'!L31*$I453)*'01_Supuestos'!$F$11*($H453-'01_Supuestos'!$F$9))*'01_Supuestos'!$F$12)-(('01_Supuestos'!L31*$I453)*'01_Supuestos'!$F$11*$K453)-(IF(('01_Supuestos'!L31*$I453)&gt;0,'01_Supuestos'!$F$15,0)))-($J453*'01_Supuestos'!L33)))*'01_Supuestos'!$F$16)</f>
        <v/>
      </c>
      <c r="AD453" s="109">
        <f>((('01_Supuestos'!M31*$I453)*'01_Supuestos'!$F$11*($H453-'01_Supuestos'!$F$9))-((('01_Supuestos'!M31*$I453)*'01_Supuestos'!$F$11*($H453-'01_Supuestos'!$F$9))*'01_Supuestos'!$F$12)-(('01_Supuestos'!M31*$I453)*'01_Supuestos'!$F$11*$K453)-(IF(('01_Supuestos'!M31*$I453)&gt;0,'01_Supuestos'!$F$15,0)))-((('01_Supuestos'!M31*$I453)*'01_Supuestos'!$F$11*($H453-'01_Supuestos'!$F$9))*'01_Supuestos'!$F$18)-($J453*'01_Supuestos'!M32)-(IF('01_Supuestos'!M30=MAX('01_Supuestos'!$C$30:$M$30),'01_Supuestos'!$F$19,0))-(MAX(0,(((('01_Supuestos'!M31*$I453)*'01_Supuestos'!$F$11*($H453-'01_Supuestos'!$F$9))-((('01_Supuestos'!M31*$I453)*'01_Supuestos'!$F$11*($H453-'01_Supuestos'!$F$9))*'01_Supuestos'!$F$12)-(('01_Supuestos'!M31*$I453)*'01_Supuestos'!$F$11*$K453)-(IF(('01_Supuestos'!M31*$I453)&gt;0,'01_Supuestos'!$F$15,0)))-($J453*'01_Supuestos'!M33)))*'01_Supuestos'!$F$16)</f>
        <v/>
      </c>
      <c r="AE453" s="109">
        <f>0</f>
        <v/>
      </c>
      <c r="AF453" s="109">
        <f>IF(S453&gt;R453,"Appraisal+Decision",IF(S453&lt;R453,"Develop Now","Indiferente"))</f>
        <v/>
      </c>
    </row>
    <row r="454">
      <c r="A454" t="n">
        <v>424</v>
      </c>
      <c r="B454" s="53">
        <f>RAND()</f>
        <v/>
      </c>
      <c r="C454" s="53">
        <f>RAND()</f>
        <v/>
      </c>
      <c r="D454" s="53">
        <f>RAND()</f>
        <v/>
      </c>
      <c r="E454" s="53">
        <f>RAND()</f>
        <v/>
      </c>
      <c r="F454" s="53">
        <f>RAND()</f>
        <v/>
      </c>
      <c r="G454" s="53">
        <f>RAND()</f>
        <v/>
      </c>
      <c r="H454" s="109">
        <f>IF(B454&lt;($B$11-$B$10)/($B$12-$B$10), $B$10+SQRT(B454*($B$11-$B$10)*($B$12-$B$10)), $B$12-SQRT((1-B454)*($B$12-$B$11)*($B$12-$B$10)))</f>
        <v/>
      </c>
      <c r="I454" s="53">
        <f>MAX(0.1,NORMINV(C454,$B$13,$B$14))</f>
        <v/>
      </c>
      <c r="J454" s="109">
        <f>'01_Supuestos'!$F$13*MAX(0.65,NORMINV(D454,1,$B$15))</f>
        <v/>
      </c>
      <c r="K454" s="109">
        <f>'01_Supuestos'!$F$14*MAX(0.6,NORMINV(E454,1,$B$16))</f>
        <v/>
      </c>
      <c r="L454" s="109">
        <f>--(F454&lt;=$B$5)</f>
        <v/>
      </c>
      <c r="M454" s="109">
        <f>IF(L454=1, IF(G454&lt;=$B$6, "+", "-"), IF(G454&lt;=(1-$B$7), "+", "-"))</f>
        <v/>
      </c>
      <c r="N454" s="110">
        <f>IF(M454="+",'05_Bayes_Arbol'!$B$16,'05_Bayes_Arbol'!$B$17)</f>
        <v/>
      </c>
      <c r="O454" s="109">
        <f>SUMPRODUCT(T454:AD454,'01_Supuestos'!$C$34:$M$34)</f>
        <v/>
      </c>
      <c r="P454" s="109">
        <f>N454*O454 + (1-N454)*$B$9</f>
        <v/>
      </c>
      <c r="Q454" s="109">
        <f>--(P454&gt;0)</f>
        <v/>
      </c>
      <c r="R454" s="109">
        <f>IF(L454=1,O454,$B$9)</f>
        <v/>
      </c>
      <c r="S454" s="109">
        <f>-$B$8 + IF(Q454=1, IF(L454=1,O454,$B$9), 0)</f>
        <v/>
      </c>
      <c r="T454" s="109">
        <f>((('01_Supuestos'!C31*$I454)*'01_Supuestos'!$F$11*($H454-'01_Supuestos'!$F$9))-((('01_Supuestos'!C31*$I454)*'01_Supuestos'!$F$11*($H454-'01_Supuestos'!$F$9))*'01_Supuestos'!$F$12)-(('01_Supuestos'!C31*$I454)*'01_Supuestos'!$F$11*$K454)-(IF(('01_Supuestos'!C31*$I454)&gt;0,'01_Supuestos'!$F$15,0)))-((('01_Supuestos'!C31*$I454)*'01_Supuestos'!$F$11*($H454-'01_Supuestos'!$F$9))*'01_Supuestos'!$F$18)-($J454*'01_Supuestos'!C32)-(IF('01_Supuestos'!C30=MAX('01_Supuestos'!$C$30:$M$30),'01_Supuestos'!$F$19,0))-(MAX(0,(((('01_Supuestos'!C31*$I454)*'01_Supuestos'!$F$11*($H454-'01_Supuestos'!$F$9))-((('01_Supuestos'!C31*$I454)*'01_Supuestos'!$F$11*($H454-'01_Supuestos'!$F$9))*'01_Supuestos'!$F$12)-(('01_Supuestos'!C31*$I454)*'01_Supuestos'!$F$11*$K454)-(IF(('01_Supuestos'!C31*$I454)&gt;0,'01_Supuestos'!$F$15,0)))-($J454*'01_Supuestos'!C33)))*'01_Supuestos'!$F$16)</f>
        <v/>
      </c>
      <c r="U454" s="109">
        <f>((('01_Supuestos'!D31*$I454)*'01_Supuestos'!$F$11*($H454-'01_Supuestos'!$F$9))-((('01_Supuestos'!D31*$I454)*'01_Supuestos'!$F$11*($H454-'01_Supuestos'!$F$9))*'01_Supuestos'!$F$12)-(('01_Supuestos'!D31*$I454)*'01_Supuestos'!$F$11*$K454)-(IF(('01_Supuestos'!D31*$I454)&gt;0,'01_Supuestos'!$F$15,0)))-((('01_Supuestos'!D31*$I454)*'01_Supuestos'!$F$11*($H454-'01_Supuestos'!$F$9))*'01_Supuestos'!$F$18)-($J454*'01_Supuestos'!D32)-(IF('01_Supuestos'!D30=MAX('01_Supuestos'!$C$30:$M$30),'01_Supuestos'!$F$19,0))-(MAX(0,(((('01_Supuestos'!D31*$I454)*'01_Supuestos'!$F$11*($H454-'01_Supuestos'!$F$9))-((('01_Supuestos'!D31*$I454)*'01_Supuestos'!$F$11*($H454-'01_Supuestos'!$F$9))*'01_Supuestos'!$F$12)-(('01_Supuestos'!D31*$I454)*'01_Supuestos'!$F$11*$K454)-(IF(('01_Supuestos'!D31*$I454)&gt;0,'01_Supuestos'!$F$15,0)))-($J454*'01_Supuestos'!D33)))*'01_Supuestos'!$F$16)</f>
        <v/>
      </c>
      <c r="V454" s="109">
        <f>((('01_Supuestos'!E31*$I454)*'01_Supuestos'!$F$11*($H454-'01_Supuestos'!$F$9))-((('01_Supuestos'!E31*$I454)*'01_Supuestos'!$F$11*($H454-'01_Supuestos'!$F$9))*'01_Supuestos'!$F$12)-(('01_Supuestos'!E31*$I454)*'01_Supuestos'!$F$11*$K454)-(IF(('01_Supuestos'!E31*$I454)&gt;0,'01_Supuestos'!$F$15,0)))-((('01_Supuestos'!E31*$I454)*'01_Supuestos'!$F$11*($H454-'01_Supuestos'!$F$9))*'01_Supuestos'!$F$18)-($J454*'01_Supuestos'!E32)-(IF('01_Supuestos'!E30=MAX('01_Supuestos'!$C$30:$M$30),'01_Supuestos'!$F$19,0))-(MAX(0,(((('01_Supuestos'!E31*$I454)*'01_Supuestos'!$F$11*($H454-'01_Supuestos'!$F$9))-((('01_Supuestos'!E31*$I454)*'01_Supuestos'!$F$11*($H454-'01_Supuestos'!$F$9))*'01_Supuestos'!$F$12)-(('01_Supuestos'!E31*$I454)*'01_Supuestos'!$F$11*$K454)-(IF(('01_Supuestos'!E31*$I454)&gt;0,'01_Supuestos'!$F$15,0)))-($J454*'01_Supuestos'!E33)))*'01_Supuestos'!$F$16)</f>
        <v/>
      </c>
      <c r="W454" s="109">
        <f>((('01_Supuestos'!F31*$I454)*'01_Supuestos'!$F$11*($H454-'01_Supuestos'!$F$9))-((('01_Supuestos'!F31*$I454)*'01_Supuestos'!$F$11*($H454-'01_Supuestos'!$F$9))*'01_Supuestos'!$F$12)-(('01_Supuestos'!F31*$I454)*'01_Supuestos'!$F$11*$K454)-(IF(('01_Supuestos'!F31*$I454)&gt;0,'01_Supuestos'!$F$15,0)))-((('01_Supuestos'!F31*$I454)*'01_Supuestos'!$F$11*($H454-'01_Supuestos'!$F$9))*'01_Supuestos'!$F$18)-($J454*'01_Supuestos'!F32)-(IF('01_Supuestos'!F30=MAX('01_Supuestos'!$C$30:$M$30),'01_Supuestos'!$F$19,0))-(MAX(0,(((('01_Supuestos'!F31*$I454)*'01_Supuestos'!$F$11*($H454-'01_Supuestos'!$F$9))-((('01_Supuestos'!F31*$I454)*'01_Supuestos'!$F$11*($H454-'01_Supuestos'!$F$9))*'01_Supuestos'!$F$12)-(('01_Supuestos'!F31*$I454)*'01_Supuestos'!$F$11*$K454)-(IF(('01_Supuestos'!F31*$I454)&gt;0,'01_Supuestos'!$F$15,0)))-($J454*'01_Supuestos'!F33)))*'01_Supuestos'!$F$16)</f>
        <v/>
      </c>
      <c r="X454" s="109">
        <f>((('01_Supuestos'!G31*$I454)*'01_Supuestos'!$F$11*($H454-'01_Supuestos'!$F$9))-((('01_Supuestos'!G31*$I454)*'01_Supuestos'!$F$11*($H454-'01_Supuestos'!$F$9))*'01_Supuestos'!$F$12)-(('01_Supuestos'!G31*$I454)*'01_Supuestos'!$F$11*$K454)-(IF(('01_Supuestos'!G31*$I454)&gt;0,'01_Supuestos'!$F$15,0)))-((('01_Supuestos'!G31*$I454)*'01_Supuestos'!$F$11*($H454-'01_Supuestos'!$F$9))*'01_Supuestos'!$F$18)-($J454*'01_Supuestos'!G32)-(IF('01_Supuestos'!G30=MAX('01_Supuestos'!$C$30:$M$30),'01_Supuestos'!$F$19,0))-(MAX(0,(((('01_Supuestos'!G31*$I454)*'01_Supuestos'!$F$11*($H454-'01_Supuestos'!$F$9))-((('01_Supuestos'!G31*$I454)*'01_Supuestos'!$F$11*($H454-'01_Supuestos'!$F$9))*'01_Supuestos'!$F$12)-(('01_Supuestos'!G31*$I454)*'01_Supuestos'!$F$11*$K454)-(IF(('01_Supuestos'!G31*$I454)&gt;0,'01_Supuestos'!$F$15,0)))-($J454*'01_Supuestos'!G33)))*'01_Supuestos'!$F$16)</f>
        <v/>
      </c>
      <c r="Y454" s="109">
        <f>((('01_Supuestos'!H31*$I454)*'01_Supuestos'!$F$11*($H454-'01_Supuestos'!$F$9))-((('01_Supuestos'!H31*$I454)*'01_Supuestos'!$F$11*($H454-'01_Supuestos'!$F$9))*'01_Supuestos'!$F$12)-(('01_Supuestos'!H31*$I454)*'01_Supuestos'!$F$11*$K454)-(IF(('01_Supuestos'!H31*$I454)&gt;0,'01_Supuestos'!$F$15,0)))-((('01_Supuestos'!H31*$I454)*'01_Supuestos'!$F$11*($H454-'01_Supuestos'!$F$9))*'01_Supuestos'!$F$18)-($J454*'01_Supuestos'!H32)-(IF('01_Supuestos'!H30=MAX('01_Supuestos'!$C$30:$M$30),'01_Supuestos'!$F$19,0))-(MAX(0,(((('01_Supuestos'!H31*$I454)*'01_Supuestos'!$F$11*($H454-'01_Supuestos'!$F$9))-((('01_Supuestos'!H31*$I454)*'01_Supuestos'!$F$11*($H454-'01_Supuestos'!$F$9))*'01_Supuestos'!$F$12)-(('01_Supuestos'!H31*$I454)*'01_Supuestos'!$F$11*$K454)-(IF(('01_Supuestos'!H31*$I454)&gt;0,'01_Supuestos'!$F$15,0)))-($J454*'01_Supuestos'!H33)))*'01_Supuestos'!$F$16)</f>
        <v/>
      </c>
      <c r="Z454" s="109">
        <f>((('01_Supuestos'!I31*$I454)*'01_Supuestos'!$F$11*($H454-'01_Supuestos'!$F$9))-((('01_Supuestos'!I31*$I454)*'01_Supuestos'!$F$11*($H454-'01_Supuestos'!$F$9))*'01_Supuestos'!$F$12)-(('01_Supuestos'!I31*$I454)*'01_Supuestos'!$F$11*$K454)-(IF(('01_Supuestos'!I31*$I454)&gt;0,'01_Supuestos'!$F$15,0)))-((('01_Supuestos'!I31*$I454)*'01_Supuestos'!$F$11*($H454-'01_Supuestos'!$F$9))*'01_Supuestos'!$F$18)-($J454*'01_Supuestos'!I32)-(IF('01_Supuestos'!I30=MAX('01_Supuestos'!$C$30:$M$30),'01_Supuestos'!$F$19,0))-(MAX(0,(((('01_Supuestos'!I31*$I454)*'01_Supuestos'!$F$11*($H454-'01_Supuestos'!$F$9))-((('01_Supuestos'!I31*$I454)*'01_Supuestos'!$F$11*($H454-'01_Supuestos'!$F$9))*'01_Supuestos'!$F$12)-(('01_Supuestos'!I31*$I454)*'01_Supuestos'!$F$11*$K454)-(IF(('01_Supuestos'!I31*$I454)&gt;0,'01_Supuestos'!$F$15,0)))-($J454*'01_Supuestos'!I33)))*'01_Supuestos'!$F$16)</f>
        <v/>
      </c>
      <c r="AA454" s="109">
        <f>((('01_Supuestos'!J31*$I454)*'01_Supuestos'!$F$11*($H454-'01_Supuestos'!$F$9))-((('01_Supuestos'!J31*$I454)*'01_Supuestos'!$F$11*($H454-'01_Supuestos'!$F$9))*'01_Supuestos'!$F$12)-(('01_Supuestos'!J31*$I454)*'01_Supuestos'!$F$11*$K454)-(IF(('01_Supuestos'!J31*$I454)&gt;0,'01_Supuestos'!$F$15,0)))-((('01_Supuestos'!J31*$I454)*'01_Supuestos'!$F$11*($H454-'01_Supuestos'!$F$9))*'01_Supuestos'!$F$18)-($J454*'01_Supuestos'!J32)-(IF('01_Supuestos'!J30=MAX('01_Supuestos'!$C$30:$M$30),'01_Supuestos'!$F$19,0))-(MAX(0,(((('01_Supuestos'!J31*$I454)*'01_Supuestos'!$F$11*($H454-'01_Supuestos'!$F$9))-((('01_Supuestos'!J31*$I454)*'01_Supuestos'!$F$11*($H454-'01_Supuestos'!$F$9))*'01_Supuestos'!$F$12)-(('01_Supuestos'!J31*$I454)*'01_Supuestos'!$F$11*$K454)-(IF(('01_Supuestos'!J31*$I454)&gt;0,'01_Supuestos'!$F$15,0)))-($J454*'01_Supuestos'!J33)))*'01_Supuestos'!$F$16)</f>
        <v/>
      </c>
      <c r="AB454" s="109">
        <f>((('01_Supuestos'!K31*$I454)*'01_Supuestos'!$F$11*($H454-'01_Supuestos'!$F$9))-((('01_Supuestos'!K31*$I454)*'01_Supuestos'!$F$11*($H454-'01_Supuestos'!$F$9))*'01_Supuestos'!$F$12)-(('01_Supuestos'!K31*$I454)*'01_Supuestos'!$F$11*$K454)-(IF(('01_Supuestos'!K31*$I454)&gt;0,'01_Supuestos'!$F$15,0)))-((('01_Supuestos'!K31*$I454)*'01_Supuestos'!$F$11*($H454-'01_Supuestos'!$F$9))*'01_Supuestos'!$F$18)-($J454*'01_Supuestos'!K32)-(IF('01_Supuestos'!K30=MAX('01_Supuestos'!$C$30:$M$30),'01_Supuestos'!$F$19,0))-(MAX(0,(((('01_Supuestos'!K31*$I454)*'01_Supuestos'!$F$11*($H454-'01_Supuestos'!$F$9))-((('01_Supuestos'!K31*$I454)*'01_Supuestos'!$F$11*($H454-'01_Supuestos'!$F$9))*'01_Supuestos'!$F$12)-(('01_Supuestos'!K31*$I454)*'01_Supuestos'!$F$11*$K454)-(IF(('01_Supuestos'!K31*$I454)&gt;0,'01_Supuestos'!$F$15,0)))-($J454*'01_Supuestos'!K33)))*'01_Supuestos'!$F$16)</f>
        <v/>
      </c>
      <c r="AC454" s="109">
        <f>((('01_Supuestos'!L31*$I454)*'01_Supuestos'!$F$11*($H454-'01_Supuestos'!$F$9))-((('01_Supuestos'!L31*$I454)*'01_Supuestos'!$F$11*($H454-'01_Supuestos'!$F$9))*'01_Supuestos'!$F$12)-(('01_Supuestos'!L31*$I454)*'01_Supuestos'!$F$11*$K454)-(IF(('01_Supuestos'!L31*$I454)&gt;0,'01_Supuestos'!$F$15,0)))-((('01_Supuestos'!L31*$I454)*'01_Supuestos'!$F$11*($H454-'01_Supuestos'!$F$9))*'01_Supuestos'!$F$18)-($J454*'01_Supuestos'!L32)-(IF('01_Supuestos'!L30=MAX('01_Supuestos'!$C$30:$M$30),'01_Supuestos'!$F$19,0))-(MAX(0,(((('01_Supuestos'!L31*$I454)*'01_Supuestos'!$F$11*($H454-'01_Supuestos'!$F$9))-((('01_Supuestos'!L31*$I454)*'01_Supuestos'!$F$11*($H454-'01_Supuestos'!$F$9))*'01_Supuestos'!$F$12)-(('01_Supuestos'!L31*$I454)*'01_Supuestos'!$F$11*$K454)-(IF(('01_Supuestos'!L31*$I454)&gt;0,'01_Supuestos'!$F$15,0)))-($J454*'01_Supuestos'!L33)))*'01_Supuestos'!$F$16)</f>
        <v/>
      </c>
      <c r="AD454" s="109">
        <f>((('01_Supuestos'!M31*$I454)*'01_Supuestos'!$F$11*($H454-'01_Supuestos'!$F$9))-((('01_Supuestos'!M31*$I454)*'01_Supuestos'!$F$11*($H454-'01_Supuestos'!$F$9))*'01_Supuestos'!$F$12)-(('01_Supuestos'!M31*$I454)*'01_Supuestos'!$F$11*$K454)-(IF(('01_Supuestos'!M31*$I454)&gt;0,'01_Supuestos'!$F$15,0)))-((('01_Supuestos'!M31*$I454)*'01_Supuestos'!$F$11*($H454-'01_Supuestos'!$F$9))*'01_Supuestos'!$F$18)-($J454*'01_Supuestos'!M32)-(IF('01_Supuestos'!M30=MAX('01_Supuestos'!$C$30:$M$30),'01_Supuestos'!$F$19,0))-(MAX(0,(((('01_Supuestos'!M31*$I454)*'01_Supuestos'!$F$11*($H454-'01_Supuestos'!$F$9))-((('01_Supuestos'!M31*$I454)*'01_Supuestos'!$F$11*($H454-'01_Supuestos'!$F$9))*'01_Supuestos'!$F$12)-(('01_Supuestos'!M31*$I454)*'01_Supuestos'!$F$11*$K454)-(IF(('01_Supuestos'!M31*$I454)&gt;0,'01_Supuestos'!$F$15,0)))-($J454*'01_Supuestos'!M33)))*'01_Supuestos'!$F$16)</f>
        <v/>
      </c>
      <c r="AE454" s="109">
        <f>0</f>
        <v/>
      </c>
      <c r="AF454" s="109">
        <f>IF(S454&gt;R454,"Appraisal+Decision",IF(S454&lt;R454,"Develop Now","Indiferente"))</f>
        <v/>
      </c>
    </row>
    <row r="455">
      <c r="A455" t="n">
        <v>425</v>
      </c>
      <c r="B455" s="53">
        <f>RAND()</f>
        <v/>
      </c>
      <c r="C455" s="53">
        <f>RAND()</f>
        <v/>
      </c>
      <c r="D455" s="53">
        <f>RAND()</f>
        <v/>
      </c>
      <c r="E455" s="53">
        <f>RAND()</f>
        <v/>
      </c>
      <c r="F455" s="53">
        <f>RAND()</f>
        <v/>
      </c>
      <c r="G455" s="53">
        <f>RAND()</f>
        <v/>
      </c>
      <c r="H455" s="109">
        <f>IF(B455&lt;($B$11-$B$10)/($B$12-$B$10), $B$10+SQRT(B455*($B$11-$B$10)*($B$12-$B$10)), $B$12-SQRT((1-B455)*($B$12-$B$11)*($B$12-$B$10)))</f>
        <v/>
      </c>
      <c r="I455" s="53">
        <f>MAX(0.1,NORMINV(C455,$B$13,$B$14))</f>
        <v/>
      </c>
      <c r="J455" s="109">
        <f>'01_Supuestos'!$F$13*MAX(0.65,NORMINV(D455,1,$B$15))</f>
        <v/>
      </c>
      <c r="K455" s="109">
        <f>'01_Supuestos'!$F$14*MAX(0.6,NORMINV(E455,1,$B$16))</f>
        <v/>
      </c>
      <c r="L455" s="109">
        <f>--(F455&lt;=$B$5)</f>
        <v/>
      </c>
      <c r="M455" s="109">
        <f>IF(L455=1, IF(G455&lt;=$B$6, "+", "-"), IF(G455&lt;=(1-$B$7), "+", "-"))</f>
        <v/>
      </c>
      <c r="N455" s="110">
        <f>IF(M455="+",'05_Bayes_Arbol'!$B$16,'05_Bayes_Arbol'!$B$17)</f>
        <v/>
      </c>
      <c r="O455" s="109">
        <f>SUMPRODUCT(T455:AD455,'01_Supuestos'!$C$34:$M$34)</f>
        <v/>
      </c>
      <c r="P455" s="109">
        <f>N455*O455 + (1-N455)*$B$9</f>
        <v/>
      </c>
      <c r="Q455" s="109">
        <f>--(P455&gt;0)</f>
        <v/>
      </c>
      <c r="R455" s="109">
        <f>IF(L455=1,O455,$B$9)</f>
        <v/>
      </c>
      <c r="S455" s="109">
        <f>-$B$8 + IF(Q455=1, IF(L455=1,O455,$B$9), 0)</f>
        <v/>
      </c>
      <c r="T455" s="109">
        <f>((('01_Supuestos'!C31*$I455)*'01_Supuestos'!$F$11*($H455-'01_Supuestos'!$F$9))-((('01_Supuestos'!C31*$I455)*'01_Supuestos'!$F$11*($H455-'01_Supuestos'!$F$9))*'01_Supuestos'!$F$12)-(('01_Supuestos'!C31*$I455)*'01_Supuestos'!$F$11*$K455)-(IF(('01_Supuestos'!C31*$I455)&gt;0,'01_Supuestos'!$F$15,0)))-((('01_Supuestos'!C31*$I455)*'01_Supuestos'!$F$11*($H455-'01_Supuestos'!$F$9))*'01_Supuestos'!$F$18)-($J455*'01_Supuestos'!C32)-(IF('01_Supuestos'!C30=MAX('01_Supuestos'!$C$30:$M$30),'01_Supuestos'!$F$19,0))-(MAX(0,(((('01_Supuestos'!C31*$I455)*'01_Supuestos'!$F$11*($H455-'01_Supuestos'!$F$9))-((('01_Supuestos'!C31*$I455)*'01_Supuestos'!$F$11*($H455-'01_Supuestos'!$F$9))*'01_Supuestos'!$F$12)-(('01_Supuestos'!C31*$I455)*'01_Supuestos'!$F$11*$K455)-(IF(('01_Supuestos'!C31*$I455)&gt;0,'01_Supuestos'!$F$15,0)))-($J455*'01_Supuestos'!C33)))*'01_Supuestos'!$F$16)</f>
        <v/>
      </c>
      <c r="U455" s="109">
        <f>((('01_Supuestos'!D31*$I455)*'01_Supuestos'!$F$11*($H455-'01_Supuestos'!$F$9))-((('01_Supuestos'!D31*$I455)*'01_Supuestos'!$F$11*($H455-'01_Supuestos'!$F$9))*'01_Supuestos'!$F$12)-(('01_Supuestos'!D31*$I455)*'01_Supuestos'!$F$11*$K455)-(IF(('01_Supuestos'!D31*$I455)&gt;0,'01_Supuestos'!$F$15,0)))-((('01_Supuestos'!D31*$I455)*'01_Supuestos'!$F$11*($H455-'01_Supuestos'!$F$9))*'01_Supuestos'!$F$18)-($J455*'01_Supuestos'!D32)-(IF('01_Supuestos'!D30=MAX('01_Supuestos'!$C$30:$M$30),'01_Supuestos'!$F$19,0))-(MAX(0,(((('01_Supuestos'!D31*$I455)*'01_Supuestos'!$F$11*($H455-'01_Supuestos'!$F$9))-((('01_Supuestos'!D31*$I455)*'01_Supuestos'!$F$11*($H455-'01_Supuestos'!$F$9))*'01_Supuestos'!$F$12)-(('01_Supuestos'!D31*$I455)*'01_Supuestos'!$F$11*$K455)-(IF(('01_Supuestos'!D31*$I455)&gt;0,'01_Supuestos'!$F$15,0)))-($J455*'01_Supuestos'!D33)))*'01_Supuestos'!$F$16)</f>
        <v/>
      </c>
      <c r="V455" s="109">
        <f>((('01_Supuestos'!E31*$I455)*'01_Supuestos'!$F$11*($H455-'01_Supuestos'!$F$9))-((('01_Supuestos'!E31*$I455)*'01_Supuestos'!$F$11*($H455-'01_Supuestos'!$F$9))*'01_Supuestos'!$F$12)-(('01_Supuestos'!E31*$I455)*'01_Supuestos'!$F$11*$K455)-(IF(('01_Supuestos'!E31*$I455)&gt;0,'01_Supuestos'!$F$15,0)))-((('01_Supuestos'!E31*$I455)*'01_Supuestos'!$F$11*($H455-'01_Supuestos'!$F$9))*'01_Supuestos'!$F$18)-($J455*'01_Supuestos'!E32)-(IF('01_Supuestos'!E30=MAX('01_Supuestos'!$C$30:$M$30),'01_Supuestos'!$F$19,0))-(MAX(0,(((('01_Supuestos'!E31*$I455)*'01_Supuestos'!$F$11*($H455-'01_Supuestos'!$F$9))-((('01_Supuestos'!E31*$I455)*'01_Supuestos'!$F$11*($H455-'01_Supuestos'!$F$9))*'01_Supuestos'!$F$12)-(('01_Supuestos'!E31*$I455)*'01_Supuestos'!$F$11*$K455)-(IF(('01_Supuestos'!E31*$I455)&gt;0,'01_Supuestos'!$F$15,0)))-($J455*'01_Supuestos'!E33)))*'01_Supuestos'!$F$16)</f>
        <v/>
      </c>
      <c r="W455" s="109">
        <f>((('01_Supuestos'!F31*$I455)*'01_Supuestos'!$F$11*($H455-'01_Supuestos'!$F$9))-((('01_Supuestos'!F31*$I455)*'01_Supuestos'!$F$11*($H455-'01_Supuestos'!$F$9))*'01_Supuestos'!$F$12)-(('01_Supuestos'!F31*$I455)*'01_Supuestos'!$F$11*$K455)-(IF(('01_Supuestos'!F31*$I455)&gt;0,'01_Supuestos'!$F$15,0)))-((('01_Supuestos'!F31*$I455)*'01_Supuestos'!$F$11*($H455-'01_Supuestos'!$F$9))*'01_Supuestos'!$F$18)-($J455*'01_Supuestos'!F32)-(IF('01_Supuestos'!F30=MAX('01_Supuestos'!$C$30:$M$30),'01_Supuestos'!$F$19,0))-(MAX(0,(((('01_Supuestos'!F31*$I455)*'01_Supuestos'!$F$11*($H455-'01_Supuestos'!$F$9))-((('01_Supuestos'!F31*$I455)*'01_Supuestos'!$F$11*($H455-'01_Supuestos'!$F$9))*'01_Supuestos'!$F$12)-(('01_Supuestos'!F31*$I455)*'01_Supuestos'!$F$11*$K455)-(IF(('01_Supuestos'!F31*$I455)&gt;0,'01_Supuestos'!$F$15,0)))-($J455*'01_Supuestos'!F33)))*'01_Supuestos'!$F$16)</f>
        <v/>
      </c>
      <c r="X455" s="109">
        <f>((('01_Supuestos'!G31*$I455)*'01_Supuestos'!$F$11*($H455-'01_Supuestos'!$F$9))-((('01_Supuestos'!G31*$I455)*'01_Supuestos'!$F$11*($H455-'01_Supuestos'!$F$9))*'01_Supuestos'!$F$12)-(('01_Supuestos'!G31*$I455)*'01_Supuestos'!$F$11*$K455)-(IF(('01_Supuestos'!G31*$I455)&gt;0,'01_Supuestos'!$F$15,0)))-((('01_Supuestos'!G31*$I455)*'01_Supuestos'!$F$11*($H455-'01_Supuestos'!$F$9))*'01_Supuestos'!$F$18)-($J455*'01_Supuestos'!G32)-(IF('01_Supuestos'!G30=MAX('01_Supuestos'!$C$30:$M$30),'01_Supuestos'!$F$19,0))-(MAX(0,(((('01_Supuestos'!G31*$I455)*'01_Supuestos'!$F$11*($H455-'01_Supuestos'!$F$9))-((('01_Supuestos'!G31*$I455)*'01_Supuestos'!$F$11*($H455-'01_Supuestos'!$F$9))*'01_Supuestos'!$F$12)-(('01_Supuestos'!G31*$I455)*'01_Supuestos'!$F$11*$K455)-(IF(('01_Supuestos'!G31*$I455)&gt;0,'01_Supuestos'!$F$15,0)))-($J455*'01_Supuestos'!G33)))*'01_Supuestos'!$F$16)</f>
        <v/>
      </c>
      <c r="Y455" s="109">
        <f>((('01_Supuestos'!H31*$I455)*'01_Supuestos'!$F$11*($H455-'01_Supuestos'!$F$9))-((('01_Supuestos'!H31*$I455)*'01_Supuestos'!$F$11*($H455-'01_Supuestos'!$F$9))*'01_Supuestos'!$F$12)-(('01_Supuestos'!H31*$I455)*'01_Supuestos'!$F$11*$K455)-(IF(('01_Supuestos'!H31*$I455)&gt;0,'01_Supuestos'!$F$15,0)))-((('01_Supuestos'!H31*$I455)*'01_Supuestos'!$F$11*($H455-'01_Supuestos'!$F$9))*'01_Supuestos'!$F$18)-($J455*'01_Supuestos'!H32)-(IF('01_Supuestos'!H30=MAX('01_Supuestos'!$C$30:$M$30),'01_Supuestos'!$F$19,0))-(MAX(0,(((('01_Supuestos'!H31*$I455)*'01_Supuestos'!$F$11*($H455-'01_Supuestos'!$F$9))-((('01_Supuestos'!H31*$I455)*'01_Supuestos'!$F$11*($H455-'01_Supuestos'!$F$9))*'01_Supuestos'!$F$12)-(('01_Supuestos'!H31*$I455)*'01_Supuestos'!$F$11*$K455)-(IF(('01_Supuestos'!H31*$I455)&gt;0,'01_Supuestos'!$F$15,0)))-($J455*'01_Supuestos'!H33)))*'01_Supuestos'!$F$16)</f>
        <v/>
      </c>
      <c r="Z455" s="109">
        <f>((('01_Supuestos'!I31*$I455)*'01_Supuestos'!$F$11*($H455-'01_Supuestos'!$F$9))-((('01_Supuestos'!I31*$I455)*'01_Supuestos'!$F$11*($H455-'01_Supuestos'!$F$9))*'01_Supuestos'!$F$12)-(('01_Supuestos'!I31*$I455)*'01_Supuestos'!$F$11*$K455)-(IF(('01_Supuestos'!I31*$I455)&gt;0,'01_Supuestos'!$F$15,0)))-((('01_Supuestos'!I31*$I455)*'01_Supuestos'!$F$11*($H455-'01_Supuestos'!$F$9))*'01_Supuestos'!$F$18)-($J455*'01_Supuestos'!I32)-(IF('01_Supuestos'!I30=MAX('01_Supuestos'!$C$30:$M$30),'01_Supuestos'!$F$19,0))-(MAX(0,(((('01_Supuestos'!I31*$I455)*'01_Supuestos'!$F$11*($H455-'01_Supuestos'!$F$9))-((('01_Supuestos'!I31*$I455)*'01_Supuestos'!$F$11*($H455-'01_Supuestos'!$F$9))*'01_Supuestos'!$F$12)-(('01_Supuestos'!I31*$I455)*'01_Supuestos'!$F$11*$K455)-(IF(('01_Supuestos'!I31*$I455)&gt;0,'01_Supuestos'!$F$15,0)))-($J455*'01_Supuestos'!I33)))*'01_Supuestos'!$F$16)</f>
        <v/>
      </c>
      <c r="AA455" s="109">
        <f>((('01_Supuestos'!J31*$I455)*'01_Supuestos'!$F$11*($H455-'01_Supuestos'!$F$9))-((('01_Supuestos'!J31*$I455)*'01_Supuestos'!$F$11*($H455-'01_Supuestos'!$F$9))*'01_Supuestos'!$F$12)-(('01_Supuestos'!J31*$I455)*'01_Supuestos'!$F$11*$K455)-(IF(('01_Supuestos'!J31*$I455)&gt;0,'01_Supuestos'!$F$15,0)))-((('01_Supuestos'!J31*$I455)*'01_Supuestos'!$F$11*($H455-'01_Supuestos'!$F$9))*'01_Supuestos'!$F$18)-($J455*'01_Supuestos'!J32)-(IF('01_Supuestos'!J30=MAX('01_Supuestos'!$C$30:$M$30),'01_Supuestos'!$F$19,0))-(MAX(0,(((('01_Supuestos'!J31*$I455)*'01_Supuestos'!$F$11*($H455-'01_Supuestos'!$F$9))-((('01_Supuestos'!J31*$I455)*'01_Supuestos'!$F$11*($H455-'01_Supuestos'!$F$9))*'01_Supuestos'!$F$12)-(('01_Supuestos'!J31*$I455)*'01_Supuestos'!$F$11*$K455)-(IF(('01_Supuestos'!J31*$I455)&gt;0,'01_Supuestos'!$F$15,0)))-($J455*'01_Supuestos'!J33)))*'01_Supuestos'!$F$16)</f>
        <v/>
      </c>
      <c r="AB455" s="109">
        <f>((('01_Supuestos'!K31*$I455)*'01_Supuestos'!$F$11*($H455-'01_Supuestos'!$F$9))-((('01_Supuestos'!K31*$I455)*'01_Supuestos'!$F$11*($H455-'01_Supuestos'!$F$9))*'01_Supuestos'!$F$12)-(('01_Supuestos'!K31*$I455)*'01_Supuestos'!$F$11*$K455)-(IF(('01_Supuestos'!K31*$I455)&gt;0,'01_Supuestos'!$F$15,0)))-((('01_Supuestos'!K31*$I455)*'01_Supuestos'!$F$11*($H455-'01_Supuestos'!$F$9))*'01_Supuestos'!$F$18)-($J455*'01_Supuestos'!K32)-(IF('01_Supuestos'!K30=MAX('01_Supuestos'!$C$30:$M$30),'01_Supuestos'!$F$19,0))-(MAX(0,(((('01_Supuestos'!K31*$I455)*'01_Supuestos'!$F$11*($H455-'01_Supuestos'!$F$9))-((('01_Supuestos'!K31*$I455)*'01_Supuestos'!$F$11*($H455-'01_Supuestos'!$F$9))*'01_Supuestos'!$F$12)-(('01_Supuestos'!K31*$I455)*'01_Supuestos'!$F$11*$K455)-(IF(('01_Supuestos'!K31*$I455)&gt;0,'01_Supuestos'!$F$15,0)))-($J455*'01_Supuestos'!K33)))*'01_Supuestos'!$F$16)</f>
        <v/>
      </c>
      <c r="AC455" s="109">
        <f>((('01_Supuestos'!L31*$I455)*'01_Supuestos'!$F$11*($H455-'01_Supuestos'!$F$9))-((('01_Supuestos'!L31*$I455)*'01_Supuestos'!$F$11*($H455-'01_Supuestos'!$F$9))*'01_Supuestos'!$F$12)-(('01_Supuestos'!L31*$I455)*'01_Supuestos'!$F$11*$K455)-(IF(('01_Supuestos'!L31*$I455)&gt;0,'01_Supuestos'!$F$15,0)))-((('01_Supuestos'!L31*$I455)*'01_Supuestos'!$F$11*($H455-'01_Supuestos'!$F$9))*'01_Supuestos'!$F$18)-($J455*'01_Supuestos'!L32)-(IF('01_Supuestos'!L30=MAX('01_Supuestos'!$C$30:$M$30),'01_Supuestos'!$F$19,0))-(MAX(0,(((('01_Supuestos'!L31*$I455)*'01_Supuestos'!$F$11*($H455-'01_Supuestos'!$F$9))-((('01_Supuestos'!L31*$I455)*'01_Supuestos'!$F$11*($H455-'01_Supuestos'!$F$9))*'01_Supuestos'!$F$12)-(('01_Supuestos'!L31*$I455)*'01_Supuestos'!$F$11*$K455)-(IF(('01_Supuestos'!L31*$I455)&gt;0,'01_Supuestos'!$F$15,0)))-($J455*'01_Supuestos'!L33)))*'01_Supuestos'!$F$16)</f>
        <v/>
      </c>
      <c r="AD455" s="109">
        <f>((('01_Supuestos'!M31*$I455)*'01_Supuestos'!$F$11*($H455-'01_Supuestos'!$F$9))-((('01_Supuestos'!M31*$I455)*'01_Supuestos'!$F$11*($H455-'01_Supuestos'!$F$9))*'01_Supuestos'!$F$12)-(('01_Supuestos'!M31*$I455)*'01_Supuestos'!$F$11*$K455)-(IF(('01_Supuestos'!M31*$I455)&gt;0,'01_Supuestos'!$F$15,0)))-((('01_Supuestos'!M31*$I455)*'01_Supuestos'!$F$11*($H455-'01_Supuestos'!$F$9))*'01_Supuestos'!$F$18)-($J455*'01_Supuestos'!M32)-(IF('01_Supuestos'!M30=MAX('01_Supuestos'!$C$30:$M$30),'01_Supuestos'!$F$19,0))-(MAX(0,(((('01_Supuestos'!M31*$I455)*'01_Supuestos'!$F$11*($H455-'01_Supuestos'!$F$9))-((('01_Supuestos'!M31*$I455)*'01_Supuestos'!$F$11*($H455-'01_Supuestos'!$F$9))*'01_Supuestos'!$F$12)-(('01_Supuestos'!M31*$I455)*'01_Supuestos'!$F$11*$K455)-(IF(('01_Supuestos'!M31*$I455)&gt;0,'01_Supuestos'!$F$15,0)))-($J455*'01_Supuestos'!M33)))*'01_Supuestos'!$F$16)</f>
        <v/>
      </c>
      <c r="AE455" s="109">
        <f>0</f>
        <v/>
      </c>
      <c r="AF455" s="109">
        <f>IF(S455&gt;R455,"Appraisal+Decision",IF(S455&lt;R455,"Develop Now","Indiferente"))</f>
        <v/>
      </c>
    </row>
    <row r="456">
      <c r="A456" t="n">
        <v>426</v>
      </c>
      <c r="B456" s="53">
        <f>RAND()</f>
        <v/>
      </c>
      <c r="C456" s="53">
        <f>RAND()</f>
        <v/>
      </c>
      <c r="D456" s="53">
        <f>RAND()</f>
        <v/>
      </c>
      <c r="E456" s="53">
        <f>RAND()</f>
        <v/>
      </c>
      <c r="F456" s="53">
        <f>RAND()</f>
        <v/>
      </c>
      <c r="G456" s="53">
        <f>RAND()</f>
        <v/>
      </c>
      <c r="H456" s="109">
        <f>IF(B456&lt;($B$11-$B$10)/($B$12-$B$10), $B$10+SQRT(B456*($B$11-$B$10)*($B$12-$B$10)), $B$12-SQRT((1-B456)*($B$12-$B$11)*($B$12-$B$10)))</f>
        <v/>
      </c>
      <c r="I456" s="53">
        <f>MAX(0.1,NORMINV(C456,$B$13,$B$14))</f>
        <v/>
      </c>
      <c r="J456" s="109">
        <f>'01_Supuestos'!$F$13*MAX(0.65,NORMINV(D456,1,$B$15))</f>
        <v/>
      </c>
      <c r="K456" s="109">
        <f>'01_Supuestos'!$F$14*MAX(0.6,NORMINV(E456,1,$B$16))</f>
        <v/>
      </c>
      <c r="L456" s="109">
        <f>--(F456&lt;=$B$5)</f>
        <v/>
      </c>
      <c r="M456" s="109">
        <f>IF(L456=1, IF(G456&lt;=$B$6, "+", "-"), IF(G456&lt;=(1-$B$7), "+", "-"))</f>
        <v/>
      </c>
      <c r="N456" s="110">
        <f>IF(M456="+",'05_Bayes_Arbol'!$B$16,'05_Bayes_Arbol'!$B$17)</f>
        <v/>
      </c>
      <c r="O456" s="109">
        <f>SUMPRODUCT(T456:AD456,'01_Supuestos'!$C$34:$M$34)</f>
        <v/>
      </c>
      <c r="P456" s="109">
        <f>N456*O456 + (1-N456)*$B$9</f>
        <v/>
      </c>
      <c r="Q456" s="109">
        <f>--(P456&gt;0)</f>
        <v/>
      </c>
      <c r="R456" s="109">
        <f>IF(L456=1,O456,$B$9)</f>
        <v/>
      </c>
      <c r="S456" s="109">
        <f>-$B$8 + IF(Q456=1, IF(L456=1,O456,$B$9), 0)</f>
        <v/>
      </c>
      <c r="T456" s="109">
        <f>((('01_Supuestos'!C31*$I456)*'01_Supuestos'!$F$11*($H456-'01_Supuestos'!$F$9))-((('01_Supuestos'!C31*$I456)*'01_Supuestos'!$F$11*($H456-'01_Supuestos'!$F$9))*'01_Supuestos'!$F$12)-(('01_Supuestos'!C31*$I456)*'01_Supuestos'!$F$11*$K456)-(IF(('01_Supuestos'!C31*$I456)&gt;0,'01_Supuestos'!$F$15,0)))-((('01_Supuestos'!C31*$I456)*'01_Supuestos'!$F$11*($H456-'01_Supuestos'!$F$9))*'01_Supuestos'!$F$18)-($J456*'01_Supuestos'!C32)-(IF('01_Supuestos'!C30=MAX('01_Supuestos'!$C$30:$M$30),'01_Supuestos'!$F$19,0))-(MAX(0,(((('01_Supuestos'!C31*$I456)*'01_Supuestos'!$F$11*($H456-'01_Supuestos'!$F$9))-((('01_Supuestos'!C31*$I456)*'01_Supuestos'!$F$11*($H456-'01_Supuestos'!$F$9))*'01_Supuestos'!$F$12)-(('01_Supuestos'!C31*$I456)*'01_Supuestos'!$F$11*$K456)-(IF(('01_Supuestos'!C31*$I456)&gt;0,'01_Supuestos'!$F$15,0)))-($J456*'01_Supuestos'!C33)))*'01_Supuestos'!$F$16)</f>
        <v/>
      </c>
      <c r="U456" s="109">
        <f>((('01_Supuestos'!D31*$I456)*'01_Supuestos'!$F$11*($H456-'01_Supuestos'!$F$9))-((('01_Supuestos'!D31*$I456)*'01_Supuestos'!$F$11*($H456-'01_Supuestos'!$F$9))*'01_Supuestos'!$F$12)-(('01_Supuestos'!D31*$I456)*'01_Supuestos'!$F$11*$K456)-(IF(('01_Supuestos'!D31*$I456)&gt;0,'01_Supuestos'!$F$15,0)))-((('01_Supuestos'!D31*$I456)*'01_Supuestos'!$F$11*($H456-'01_Supuestos'!$F$9))*'01_Supuestos'!$F$18)-($J456*'01_Supuestos'!D32)-(IF('01_Supuestos'!D30=MAX('01_Supuestos'!$C$30:$M$30),'01_Supuestos'!$F$19,0))-(MAX(0,(((('01_Supuestos'!D31*$I456)*'01_Supuestos'!$F$11*($H456-'01_Supuestos'!$F$9))-((('01_Supuestos'!D31*$I456)*'01_Supuestos'!$F$11*($H456-'01_Supuestos'!$F$9))*'01_Supuestos'!$F$12)-(('01_Supuestos'!D31*$I456)*'01_Supuestos'!$F$11*$K456)-(IF(('01_Supuestos'!D31*$I456)&gt;0,'01_Supuestos'!$F$15,0)))-($J456*'01_Supuestos'!D33)))*'01_Supuestos'!$F$16)</f>
        <v/>
      </c>
      <c r="V456" s="109">
        <f>((('01_Supuestos'!E31*$I456)*'01_Supuestos'!$F$11*($H456-'01_Supuestos'!$F$9))-((('01_Supuestos'!E31*$I456)*'01_Supuestos'!$F$11*($H456-'01_Supuestos'!$F$9))*'01_Supuestos'!$F$12)-(('01_Supuestos'!E31*$I456)*'01_Supuestos'!$F$11*$K456)-(IF(('01_Supuestos'!E31*$I456)&gt;0,'01_Supuestos'!$F$15,0)))-((('01_Supuestos'!E31*$I456)*'01_Supuestos'!$F$11*($H456-'01_Supuestos'!$F$9))*'01_Supuestos'!$F$18)-($J456*'01_Supuestos'!E32)-(IF('01_Supuestos'!E30=MAX('01_Supuestos'!$C$30:$M$30),'01_Supuestos'!$F$19,0))-(MAX(0,(((('01_Supuestos'!E31*$I456)*'01_Supuestos'!$F$11*($H456-'01_Supuestos'!$F$9))-((('01_Supuestos'!E31*$I456)*'01_Supuestos'!$F$11*($H456-'01_Supuestos'!$F$9))*'01_Supuestos'!$F$12)-(('01_Supuestos'!E31*$I456)*'01_Supuestos'!$F$11*$K456)-(IF(('01_Supuestos'!E31*$I456)&gt;0,'01_Supuestos'!$F$15,0)))-($J456*'01_Supuestos'!E33)))*'01_Supuestos'!$F$16)</f>
        <v/>
      </c>
      <c r="W456" s="109">
        <f>((('01_Supuestos'!F31*$I456)*'01_Supuestos'!$F$11*($H456-'01_Supuestos'!$F$9))-((('01_Supuestos'!F31*$I456)*'01_Supuestos'!$F$11*($H456-'01_Supuestos'!$F$9))*'01_Supuestos'!$F$12)-(('01_Supuestos'!F31*$I456)*'01_Supuestos'!$F$11*$K456)-(IF(('01_Supuestos'!F31*$I456)&gt;0,'01_Supuestos'!$F$15,0)))-((('01_Supuestos'!F31*$I456)*'01_Supuestos'!$F$11*($H456-'01_Supuestos'!$F$9))*'01_Supuestos'!$F$18)-($J456*'01_Supuestos'!F32)-(IF('01_Supuestos'!F30=MAX('01_Supuestos'!$C$30:$M$30),'01_Supuestos'!$F$19,0))-(MAX(0,(((('01_Supuestos'!F31*$I456)*'01_Supuestos'!$F$11*($H456-'01_Supuestos'!$F$9))-((('01_Supuestos'!F31*$I456)*'01_Supuestos'!$F$11*($H456-'01_Supuestos'!$F$9))*'01_Supuestos'!$F$12)-(('01_Supuestos'!F31*$I456)*'01_Supuestos'!$F$11*$K456)-(IF(('01_Supuestos'!F31*$I456)&gt;0,'01_Supuestos'!$F$15,0)))-($J456*'01_Supuestos'!F33)))*'01_Supuestos'!$F$16)</f>
        <v/>
      </c>
      <c r="X456" s="109">
        <f>((('01_Supuestos'!G31*$I456)*'01_Supuestos'!$F$11*($H456-'01_Supuestos'!$F$9))-((('01_Supuestos'!G31*$I456)*'01_Supuestos'!$F$11*($H456-'01_Supuestos'!$F$9))*'01_Supuestos'!$F$12)-(('01_Supuestos'!G31*$I456)*'01_Supuestos'!$F$11*$K456)-(IF(('01_Supuestos'!G31*$I456)&gt;0,'01_Supuestos'!$F$15,0)))-((('01_Supuestos'!G31*$I456)*'01_Supuestos'!$F$11*($H456-'01_Supuestos'!$F$9))*'01_Supuestos'!$F$18)-($J456*'01_Supuestos'!G32)-(IF('01_Supuestos'!G30=MAX('01_Supuestos'!$C$30:$M$30),'01_Supuestos'!$F$19,0))-(MAX(0,(((('01_Supuestos'!G31*$I456)*'01_Supuestos'!$F$11*($H456-'01_Supuestos'!$F$9))-((('01_Supuestos'!G31*$I456)*'01_Supuestos'!$F$11*($H456-'01_Supuestos'!$F$9))*'01_Supuestos'!$F$12)-(('01_Supuestos'!G31*$I456)*'01_Supuestos'!$F$11*$K456)-(IF(('01_Supuestos'!G31*$I456)&gt;0,'01_Supuestos'!$F$15,0)))-($J456*'01_Supuestos'!G33)))*'01_Supuestos'!$F$16)</f>
        <v/>
      </c>
      <c r="Y456" s="109">
        <f>((('01_Supuestos'!H31*$I456)*'01_Supuestos'!$F$11*($H456-'01_Supuestos'!$F$9))-((('01_Supuestos'!H31*$I456)*'01_Supuestos'!$F$11*($H456-'01_Supuestos'!$F$9))*'01_Supuestos'!$F$12)-(('01_Supuestos'!H31*$I456)*'01_Supuestos'!$F$11*$K456)-(IF(('01_Supuestos'!H31*$I456)&gt;0,'01_Supuestos'!$F$15,0)))-((('01_Supuestos'!H31*$I456)*'01_Supuestos'!$F$11*($H456-'01_Supuestos'!$F$9))*'01_Supuestos'!$F$18)-($J456*'01_Supuestos'!H32)-(IF('01_Supuestos'!H30=MAX('01_Supuestos'!$C$30:$M$30),'01_Supuestos'!$F$19,0))-(MAX(0,(((('01_Supuestos'!H31*$I456)*'01_Supuestos'!$F$11*($H456-'01_Supuestos'!$F$9))-((('01_Supuestos'!H31*$I456)*'01_Supuestos'!$F$11*($H456-'01_Supuestos'!$F$9))*'01_Supuestos'!$F$12)-(('01_Supuestos'!H31*$I456)*'01_Supuestos'!$F$11*$K456)-(IF(('01_Supuestos'!H31*$I456)&gt;0,'01_Supuestos'!$F$15,0)))-($J456*'01_Supuestos'!H33)))*'01_Supuestos'!$F$16)</f>
        <v/>
      </c>
      <c r="Z456" s="109">
        <f>((('01_Supuestos'!I31*$I456)*'01_Supuestos'!$F$11*($H456-'01_Supuestos'!$F$9))-((('01_Supuestos'!I31*$I456)*'01_Supuestos'!$F$11*($H456-'01_Supuestos'!$F$9))*'01_Supuestos'!$F$12)-(('01_Supuestos'!I31*$I456)*'01_Supuestos'!$F$11*$K456)-(IF(('01_Supuestos'!I31*$I456)&gt;0,'01_Supuestos'!$F$15,0)))-((('01_Supuestos'!I31*$I456)*'01_Supuestos'!$F$11*($H456-'01_Supuestos'!$F$9))*'01_Supuestos'!$F$18)-($J456*'01_Supuestos'!I32)-(IF('01_Supuestos'!I30=MAX('01_Supuestos'!$C$30:$M$30),'01_Supuestos'!$F$19,0))-(MAX(0,(((('01_Supuestos'!I31*$I456)*'01_Supuestos'!$F$11*($H456-'01_Supuestos'!$F$9))-((('01_Supuestos'!I31*$I456)*'01_Supuestos'!$F$11*($H456-'01_Supuestos'!$F$9))*'01_Supuestos'!$F$12)-(('01_Supuestos'!I31*$I456)*'01_Supuestos'!$F$11*$K456)-(IF(('01_Supuestos'!I31*$I456)&gt;0,'01_Supuestos'!$F$15,0)))-($J456*'01_Supuestos'!I33)))*'01_Supuestos'!$F$16)</f>
        <v/>
      </c>
      <c r="AA456" s="109">
        <f>((('01_Supuestos'!J31*$I456)*'01_Supuestos'!$F$11*($H456-'01_Supuestos'!$F$9))-((('01_Supuestos'!J31*$I456)*'01_Supuestos'!$F$11*($H456-'01_Supuestos'!$F$9))*'01_Supuestos'!$F$12)-(('01_Supuestos'!J31*$I456)*'01_Supuestos'!$F$11*$K456)-(IF(('01_Supuestos'!J31*$I456)&gt;0,'01_Supuestos'!$F$15,0)))-((('01_Supuestos'!J31*$I456)*'01_Supuestos'!$F$11*($H456-'01_Supuestos'!$F$9))*'01_Supuestos'!$F$18)-($J456*'01_Supuestos'!J32)-(IF('01_Supuestos'!J30=MAX('01_Supuestos'!$C$30:$M$30),'01_Supuestos'!$F$19,0))-(MAX(0,(((('01_Supuestos'!J31*$I456)*'01_Supuestos'!$F$11*($H456-'01_Supuestos'!$F$9))-((('01_Supuestos'!J31*$I456)*'01_Supuestos'!$F$11*($H456-'01_Supuestos'!$F$9))*'01_Supuestos'!$F$12)-(('01_Supuestos'!J31*$I456)*'01_Supuestos'!$F$11*$K456)-(IF(('01_Supuestos'!J31*$I456)&gt;0,'01_Supuestos'!$F$15,0)))-($J456*'01_Supuestos'!J33)))*'01_Supuestos'!$F$16)</f>
        <v/>
      </c>
      <c r="AB456" s="109">
        <f>((('01_Supuestos'!K31*$I456)*'01_Supuestos'!$F$11*($H456-'01_Supuestos'!$F$9))-((('01_Supuestos'!K31*$I456)*'01_Supuestos'!$F$11*($H456-'01_Supuestos'!$F$9))*'01_Supuestos'!$F$12)-(('01_Supuestos'!K31*$I456)*'01_Supuestos'!$F$11*$K456)-(IF(('01_Supuestos'!K31*$I456)&gt;0,'01_Supuestos'!$F$15,0)))-((('01_Supuestos'!K31*$I456)*'01_Supuestos'!$F$11*($H456-'01_Supuestos'!$F$9))*'01_Supuestos'!$F$18)-($J456*'01_Supuestos'!K32)-(IF('01_Supuestos'!K30=MAX('01_Supuestos'!$C$30:$M$30),'01_Supuestos'!$F$19,0))-(MAX(0,(((('01_Supuestos'!K31*$I456)*'01_Supuestos'!$F$11*($H456-'01_Supuestos'!$F$9))-((('01_Supuestos'!K31*$I456)*'01_Supuestos'!$F$11*($H456-'01_Supuestos'!$F$9))*'01_Supuestos'!$F$12)-(('01_Supuestos'!K31*$I456)*'01_Supuestos'!$F$11*$K456)-(IF(('01_Supuestos'!K31*$I456)&gt;0,'01_Supuestos'!$F$15,0)))-($J456*'01_Supuestos'!K33)))*'01_Supuestos'!$F$16)</f>
        <v/>
      </c>
      <c r="AC456" s="109">
        <f>((('01_Supuestos'!L31*$I456)*'01_Supuestos'!$F$11*($H456-'01_Supuestos'!$F$9))-((('01_Supuestos'!L31*$I456)*'01_Supuestos'!$F$11*($H456-'01_Supuestos'!$F$9))*'01_Supuestos'!$F$12)-(('01_Supuestos'!L31*$I456)*'01_Supuestos'!$F$11*$K456)-(IF(('01_Supuestos'!L31*$I456)&gt;0,'01_Supuestos'!$F$15,0)))-((('01_Supuestos'!L31*$I456)*'01_Supuestos'!$F$11*($H456-'01_Supuestos'!$F$9))*'01_Supuestos'!$F$18)-($J456*'01_Supuestos'!L32)-(IF('01_Supuestos'!L30=MAX('01_Supuestos'!$C$30:$M$30),'01_Supuestos'!$F$19,0))-(MAX(0,(((('01_Supuestos'!L31*$I456)*'01_Supuestos'!$F$11*($H456-'01_Supuestos'!$F$9))-((('01_Supuestos'!L31*$I456)*'01_Supuestos'!$F$11*($H456-'01_Supuestos'!$F$9))*'01_Supuestos'!$F$12)-(('01_Supuestos'!L31*$I456)*'01_Supuestos'!$F$11*$K456)-(IF(('01_Supuestos'!L31*$I456)&gt;0,'01_Supuestos'!$F$15,0)))-($J456*'01_Supuestos'!L33)))*'01_Supuestos'!$F$16)</f>
        <v/>
      </c>
      <c r="AD456" s="109">
        <f>((('01_Supuestos'!M31*$I456)*'01_Supuestos'!$F$11*($H456-'01_Supuestos'!$F$9))-((('01_Supuestos'!M31*$I456)*'01_Supuestos'!$F$11*($H456-'01_Supuestos'!$F$9))*'01_Supuestos'!$F$12)-(('01_Supuestos'!M31*$I456)*'01_Supuestos'!$F$11*$K456)-(IF(('01_Supuestos'!M31*$I456)&gt;0,'01_Supuestos'!$F$15,0)))-((('01_Supuestos'!M31*$I456)*'01_Supuestos'!$F$11*($H456-'01_Supuestos'!$F$9))*'01_Supuestos'!$F$18)-($J456*'01_Supuestos'!M32)-(IF('01_Supuestos'!M30=MAX('01_Supuestos'!$C$30:$M$30),'01_Supuestos'!$F$19,0))-(MAX(0,(((('01_Supuestos'!M31*$I456)*'01_Supuestos'!$F$11*($H456-'01_Supuestos'!$F$9))-((('01_Supuestos'!M31*$I456)*'01_Supuestos'!$F$11*($H456-'01_Supuestos'!$F$9))*'01_Supuestos'!$F$12)-(('01_Supuestos'!M31*$I456)*'01_Supuestos'!$F$11*$K456)-(IF(('01_Supuestos'!M31*$I456)&gt;0,'01_Supuestos'!$F$15,0)))-($J456*'01_Supuestos'!M33)))*'01_Supuestos'!$F$16)</f>
        <v/>
      </c>
      <c r="AE456" s="109">
        <f>0</f>
        <v/>
      </c>
      <c r="AF456" s="109">
        <f>IF(S456&gt;R456,"Appraisal+Decision",IF(S456&lt;R456,"Develop Now","Indiferente"))</f>
        <v/>
      </c>
    </row>
    <row r="457">
      <c r="A457" t="n">
        <v>427</v>
      </c>
      <c r="B457" s="53">
        <f>RAND()</f>
        <v/>
      </c>
      <c r="C457" s="53">
        <f>RAND()</f>
        <v/>
      </c>
      <c r="D457" s="53">
        <f>RAND()</f>
        <v/>
      </c>
      <c r="E457" s="53">
        <f>RAND()</f>
        <v/>
      </c>
      <c r="F457" s="53">
        <f>RAND()</f>
        <v/>
      </c>
      <c r="G457" s="53">
        <f>RAND()</f>
        <v/>
      </c>
      <c r="H457" s="109">
        <f>IF(B457&lt;($B$11-$B$10)/($B$12-$B$10), $B$10+SQRT(B457*($B$11-$B$10)*($B$12-$B$10)), $B$12-SQRT((1-B457)*($B$12-$B$11)*($B$12-$B$10)))</f>
        <v/>
      </c>
      <c r="I457" s="53">
        <f>MAX(0.1,NORMINV(C457,$B$13,$B$14))</f>
        <v/>
      </c>
      <c r="J457" s="109">
        <f>'01_Supuestos'!$F$13*MAX(0.65,NORMINV(D457,1,$B$15))</f>
        <v/>
      </c>
      <c r="K457" s="109">
        <f>'01_Supuestos'!$F$14*MAX(0.6,NORMINV(E457,1,$B$16))</f>
        <v/>
      </c>
      <c r="L457" s="109">
        <f>--(F457&lt;=$B$5)</f>
        <v/>
      </c>
      <c r="M457" s="109">
        <f>IF(L457=1, IF(G457&lt;=$B$6, "+", "-"), IF(G457&lt;=(1-$B$7), "+", "-"))</f>
        <v/>
      </c>
      <c r="N457" s="110">
        <f>IF(M457="+",'05_Bayes_Arbol'!$B$16,'05_Bayes_Arbol'!$B$17)</f>
        <v/>
      </c>
      <c r="O457" s="109">
        <f>SUMPRODUCT(T457:AD457,'01_Supuestos'!$C$34:$M$34)</f>
        <v/>
      </c>
      <c r="P457" s="109">
        <f>N457*O457 + (1-N457)*$B$9</f>
        <v/>
      </c>
      <c r="Q457" s="109">
        <f>--(P457&gt;0)</f>
        <v/>
      </c>
      <c r="R457" s="109">
        <f>IF(L457=1,O457,$B$9)</f>
        <v/>
      </c>
      <c r="S457" s="109">
        <f>-$B$8 + IF(Q457=1, IF(L457=1,O457,$B$9), 0)</f>
        <v/>
      </c>
      <c r="T457" s="109">
        <f>((('01_Supuestos'!C31*$I457)*'01_Supuestos'!$F$11*($H457-'01_Supuestos'!$F$9))-((('01_Supuestos'!C31*$I457)*'01_Supuestos'!$F$11*($H457-'01_Supuestos'!$F$9))*'01_Supuestos'!$F$12)-(('01_Supuestos'!C31*$I457)*'01_Supuestos'!$F$11*$K457)-(IF(('01_Supuestos'!C31*$I457)&gt;0,'01_Supuestos'!$F$15,0)))-((('01_Supuestos'!C31*$I457)*'01_Supuestos'!$F$11*($H457-'01_Supuestos'!$F$9))*'01_Supuestos'!$F$18)-($J457*'01_Supuestos'!C32)-(IF('01_Supuestos'!C30=MAX('01_Supuestos'!$C$30:$M$30),'01_Supuestos'!$F$19,0))-(MAX(0,(((('01_Supuestos'!C31*$I457)*'01_Supuestos'!$F$11*($H457-'01_Supuestos'!$F$9))-((('01_Supuestos'!C31*$I457)*'01_Supuestos'!$F$11*($H457-'01_Supuestos'!$F$9))*'01_Supuestos'!$F$12)-(('01_Supuestos'!C31*$I457)*'01_Supuestos'!$F$11*$K457)-(IF(('01_Supuestos'!C31*$I457)&gt;0,'01_Supuestos'!$F$15,0)))-($J457*'01_Supuestos'!C33)))*'01_Supuestos'!$F$16)</f>
        <v/>
      </c>
      <c r="U457" s="109">
        <f>((('01_Supuestos'!D31*$I457)*'01_Supuestos'!$F$11*($H457-'01_Supuestos'!$F$9))-((('01_Supuestos'!D31*$I457)*'01_Supuestos'!$F$11*($H457-'01_Supuestos'!$F$9))*'01_Supuestos'!$F$12)-(('01_Supuestos'!D31*$I457)*'01_Supuestos'!$F$11*$K457)-(IF(('01_Supuestos'!D31*$I457)&gt;0,'01_Supuestos'!$F$15,0)))-((('01_Supuestos'!D31*$I457)*'01_Supuestos'!$F$11*($H457-'01_Supuestos'!$F$9))*'01_Supuestos'!$F$18)-($J457*'01_Supuestos'!D32)-(IF('01_Supuestos'!D30=MAX('01_Supuestos'!$C$30:$M$30),'01_Supuestos'!$F$19,0))-(MAX(0,(((('01_Supuestos'!D31*$I457)*'01_Supuestos'!$F$11*($H457-'01_Supuestos'!$F$9))-((('01_Supuestos'!D31*$I457)*'01_Supuestos'!$F$11*($H457-'01_Supuestos'!$F$9))*'01_Supuestos'!$F$12)-(('01_Supuestos'!D31*$I457)*'01_Supuestos'!$F$11*$K457)-(IF(('01_Supuestos'!D31*$I457)&gt;0,'01_Supuestos'!$F$15,0)))-($J457*'01_Supuestos'!D33)))*'01_Supuestos'!$F$16)</f>
        <v/>
      </c>
      <c r="V457" s="109">
        <f>((('01_Supuestos'!E31*$I457)*'01_Supuestos'!$F$11*($H457-'01_Supuestos'!$F$9))-((('01_Supuestos'!E31*$I457)*'01_Supuestos'!$F$11*($H457-'01_Supuestos'!$F$9))*'01_Supuestos'!$F$12)-(('01_Supuestos'!E31*$I457)*'01_Supuestos'!$F$11*$K457)-(IF(('01_Supuestos'!E31*$I457)&gt;0,'01_Supuestos'!$F$15,0)))-((('01_Supuestos'!E31*$I457)*'01_Supuestos'!$F$11*($H457-'01_Supuestos'!$F$9))*'01_Supuestos'!$F$18)-($J457*'01_Supuestos'!E32)-(IF('01_Supuestos'!E30=MAX('01_Supuestos'!$C$30:$M$30),'01_Supuestos'!$F$19,0))-(MAX(0,(((('01_Supuestos'!E31*$I457)*'01_Supuestos'!$F$11*($H457-'01_Supuestos'!$F$9))-((('01_Supuestos'!E31*$I457)*'01_Supuestos'!$F$11*($H457-'01_Supuestos'!$F$9))*'01_Supuestos'!$F$12)-(('01_Supuestos'!E31*$I457)*'01_Supuestos'!$F$11*$K457)-(IF(('01_Supuestos'!E31*$I457)&gt;0,'01_Supuestos'!$F$15,0)))-($J457*'01_Supuestos'!E33)))*'01_Supuestos'!$F$16)</f>
        <v/>
      </c>
      <c r="W457" s="109">
        <f>((('01_Supuestos'!F31*$I457)*'01_Supuestos'!$F$11*($H457-'01_Supuestos'!$F$9))-((('01_Supuestos'!F31*$I457)*'01_Supuestos'!$F$11*($H457-'01_Supuestos'!$F$9))*'01_Supuestos'!$F$12)-(('01_Supuestos'!F31*$I457)*'01_Supuestos'!$F$11*$K457)-(IF(('01_Supuestos'!F31*$I457)&gt;0,'01_Supuestos'!$F$15,0)))-((('01_Supuestos'!F31*$I457)*'01_Supuestos'!$F$11*($H457-'01_Supuestos'!$F$9))*'01_Supuestos'!$F$18)-($J457*'01_Supuestos'!F32)-(IF('01_Supuestos'!F30=MAX('01_Supuestos'!$C$30:$M$30),'01_Supuestos'!$F$19,0))-(MAX(0,(((('01_Supuestos'!F31*$I457)*'01_Supuestos'!$F$11*($H457-'01_Supuestos'!$F$9))-((('01_Supuestos'!F31*$I457)*'01_Supuestos'!$F$11*($H457-'01_Supuestos'!$F$9))*'01_Supuestos'!$F$12)-(('01_Supuestos'!F31*$I457)*'01_Supuestos'!$F$11*$K457)-(IF(('01_Supuestos'!F31*$I457)&gt;0,'01_Supuestos'!$F$15,0)))-($J457*'01_Supuestos'!F33)))*'01_Supuestos'!$F$16)</f>
        <v/>
      </c>
      <c r="X457" s="109">
        <f>((('01_Supuestos'!G31*$I457)*'01_Supuestos'!$F$11*($H457-'01_Supuestos'!$F$9))-((('01_Supuestos'!G31*$I457)*'01_Supuestos'!$F$11*($H457-'01_Supuestos'!$F$9))*'01_Supuestos'!$F$12)-(('01_Supuestos'!G31*$I457)*'01_Supuestos'!$F$11*$K457)-(IF(('01_Supuestos'!G31*$I457)&gt;0,'01_Supuestos'!$F$15,0)))-((('01_Supuestos'!G31*$I457)*'01_Supuestos'!$F$11*($H457-'01_Supuestos'!$F$9))*'01_Supuestos'!$F$18)-($J457*'01_Supuestos'!G32)-(IF('01_Supuestos'!G30=MAX('01_Supuestos'!$C$30:$M$30),'01_Supuestos'!$F$19,0))-(MAX(0,(((('01_Supuestos'!G31*$I457)*'01_Supuestos'!$F$11*($H457-'01_Supuestos'!$F$9))-((('01_Supuestos'!G31*$I457)*'01_Supuestos'!$F$11*($H457-'01_Supuestos'!$F$9))*'01_Supuestos'!$F$12)-(('01_Supuestos'!G31*$I457)*'01_Supuestos'!$F$11*$K457)-(IF(('01_Supuestos'!G31*$I457)&gt;0,'01_Supuestos'!$F$15,0)))-($J457*'01_Supuestos'!G33)))*'01_Supuestos'!$F$16)</f>
        <v/>
      </c>
      <c r="Y457" s="109">
        <f>((('01_Supuestos'!H31*$I457)*'01_Supuestos'!$F$11*($H457-'01_Supuestos'!$F$9))-((('01_Supuestos'!H31*$I457)*'01_Supuestos'!$F$11*($H457-'01_Supuestos'!$F$9))*'01_Supuestos'!$F$12)-(('01_Supuestos'!H31*$I457)*'01_Supuestos'!$F$11*$K457)-(IF(('01_Supuestos'!H31*$I457)&gt;0,'01_Supuestos'!$F$15,0)))-((('01_Supuestos'!H31*$I457)*'01_Supuestos'!$F$11*($H457-'01_Supuestos'!$F$9))*'01_Supuestos'!$F$18)-($J457*'01_Supuestos'!H32)-(IF('01_Supuestos'!H30=MAX('01_Supuestos'!$C$30:$M$30),'01_Supuestos'!$F$19,0))-(MAX(0,(((('01_Supuestos'!H31*$I457)*'01_Supuestos'!$F$11*($H457-'01_Supuestos'!$F$9))-((('01_Supuestos'!H31*$I457)*'01_Supuestos'!$F$11*($H457-'01_Supuestos'!$F$9))*'01_Supuestos'!$F$12)-(('01_Supuestos'!H31*$I457)*'01_Supuestos'!$F$11*$K457)-(IF(('01_Supuestos'!H31*$I457)&gt;0,'01_Supuestos'!$F$15,0)))-($J457*'01_Supuestos'!H33)))*'01_Supuestos'!$F$16)</f>
        <v/>
      </c>
      <c r="Z457" s="109">
        <f>((('01_Supuestos'!I31*$I457)*'01_Supuestos'!$F$11*($H457-'01_Supuestos'!$F$9))-((('01_Supuestos'!I31*$I457)*'01_Supuestos'!$F$11*($H457-'01_Supuestos'!$F$9))*'01_Supuestos'!$F$12)-(('01_Supuestos'!I31*$I457)*'01_Supuestos'!$F$11*$K457)-(IF(('01_Supuestos'!I31*$I457)&gt;0,'01_Supuestos'!$F$15,0)))-((('01_Supuestos'!I31*$I457)*'01_Supuestos'!$F$11*($H457-'01_Supuestos'!$F$9))*'01_Supuestos'!$F$18)-($J457*'01_Supuestos'!I32)-(IF('01_Supuestos'!I30=MAX('01_Supuestos'!$C$30:$M$30),'01_Supuestos'!$F$19,0))-(MAX(0,(((('01_Supuestos'!I31*$I457)*'01_Supuestos'!$F$11*($H457-'01_Supuestos'!$F$9))-((('01_Supuestos'!I31*$I457)*'01_Supuestos'!$F$11*($H457-'01_Supuestos'!$F$9))*'01_Supuestos'!$F$12)-(('01_Supuestos'!I31*$I457)*'01_Supuestos'!$F$11*$K457)-(IF(('01_Supuestos'!I31*$I457)&gt;0,'01_Supuestos'!$F$15,0)))-($J457*'01_Supuestos'!I33)))*'01_Supuestos'!$F$16)</f>
        <v/>
      </c>
      <c r="AA457" s="109">
        <f>((('01_Supuestos'!J31*$I457)*'01_Supuestos'!$F$11*($H457-'01_Supuestos'!$F$9))-((('01_Supuestos'!J31*$I457)*'01_Supuestos'!$F$11*($H457-'01_Supuestos'!$F$9))*'01_Supuestos'!$F$12)-(('01_Supuestos'!J31*$I457)*'01_Supuestos'!$F$11*$K457)-(IF(('01_Supuestos'!J31*$I457)&gt;0,'01_Supuestos'!$F$15,0)))-((('01_Supuestos'!J31*$I457)*'01_Supuestos'!$F$11*($H457-'01_Supuestos'!$F$9))*'01_Supuestos'!$F$18)-($J457*'01_Supuestos'!J32)-(IF('01_Supuestos'!J30=MAX('01_Supuestos'!$C$30:$M$30),'01_Supuestos'!$F$19,0))-(MAX(0,(((('01_Supuestos'!J31*$I457)*'01_Supuestos'!$F$11*($H457-'01_Supuestos'!$F$9))-((('01_Supuestos'!J31*$I457)*'01_Supuestos'!$F$11*($H457-'01_Supuestos'!$F$9))*'01_Supuestos'!$F$12)-(('01_Supuestos'!J31*$I457)*'01_Supuestos'!$F$11*$K457)-(IF(('01_Supuestos'!J31*$I457)&gt;0,'01_Supuestos'!$F$15,0)))-($J457*'01_Supuestos'!J33)))*'01_Supuestos'!$F$16)</f>
        <v/>
      </c>
      <c r="AB457" s="109">
        <f>((('01_Supuestos'!K31*$I457)*'01_Supuestos'!$F$11*($H457-'01_Supuestos'!$F$9))-((('01_Supuestos'!K31*$I457)*'01_Supuestos'!$F$11*($H457-'01_Supuestos'!$F$9))*'01_Supuestos'!$F$12)-(('01_Supuestos'!K31*$I457)*'01_Supuestos'!$F$11*$K457)-(IF(('01_Supuestos'!K31*$I457)&gt;0,'01_Supuestos'!$F$15,0)))-((('01_Supuestos'!K31*$I457)*'01_Supuestos'!$F$11*($H457-'01_Supuestos'!$F$9))*'01_Supuestos'!$F$18)-($J457*'01_Supuestos'!K32)-(IF('01_Supuestos'!K30=MAX('01_Supuestos'!$C$30:$M$30),'01_Supuestos'!$F$19,0))-(MAX(0,(((('01_Supuestos'!K31*$I457)*'01_Supuestos'!$F$11*($H457-'01_Supuestos'!$F$9))-((('01_Supuestos'!K31*$I457)*'01_Supuestos'!$F$11*($H457-'01_Supuestos'!$F$9))*'01_Supuestos'!$F$12)-(('01_Supuestos'!K31*$I457)*'01_Supuestos'!$F$11*$K457)-(IF(('01_Supuestos'!K31*$I457)&gt;0,'01_Supuestos'!$F$15,0)))-($J457*'01_Supuestos'!K33)))*'01_Supuestos'!$F$16)</f>
        <v/>
      </c>
      <c r="AC457" s="109">
        <f>((('01_Supuestos'!L31*$I457)*'01_Supuestos'!$F$11*($H457-'01_Supuestos'!$F$9))-((('01_Supuestos'!L31*$I457)*'01_Supuestos'!$F$11*($H457-'01_Supuestos'!$F$9))*'01_Supuestos'!$F$12)-(('01_Supuestos'!L31*$I457)*'01_Supuestos'!$F$11*$K457)-(IF(('01_Supuestos'!L31*$I457)&gt;0,'01_Supuestos'!$F$15,0)))-((('01_Supuestos'!L31*$I457)*'01_Supuestos'!$F$11*($H457-'01_Supuestos'!$F$9))*'01_Supuestos'!$F$18)-($J457*'01_Supuestos'!L32)-(IF('01_Supuestos'!L30=MAX('01_Supuestos'!$C$30:$M$30),'01_Supuestos'!$F$19,0))-(MAX(0,(((('01_Supuestos'!L31*$I457)*'01_Supuestos'!$F$11*($H457-'01_Supuestos'!$F$9))-((('01_Supuestos'!L31*$I457)*'01_Supuestos'!$F$11*($H457-'01_Supuestos'!$F$9))*'01_Supuestos'!$F$12)-(('01_Supuestos'!L31*$I457)*'01_Supuestos'!$F$11*$K457)-(IF(('01_Supuestos'!L31*$I457)&gt;0,'01_Supuestos'!$F$15,0)))-($J457*'01_Supuestos'!L33)))*'01_Supuestos'!$F$16)</f>
        <v/>
      </c>
      <c r="AD457" s="109">
        <f>((('01_Supuestos'!M31*$I457)*'01_Supuestos'!$F$11*($H457-'01_Supuestos'!$F$9))-((('01_Supuestos'!M31*$I457)*'01_Supuestos'!$F$11*($H457-'01_Supuestos'!$F$9))*'01_Supuestos'!$F$12)-(('01_Supuestos'!M31*$I457)*'01_Supuestos'!$F$11*$K457)-(IF(('01_Supuestos'!M31*$I457)&gt;0,'01_Supuestos'!$F$15,0)))-((('01_Supuestos'!M31*$I457)*'01_Supuestos'!$F$11*($H457-'01_Supuestos'!$F$9))*'01_Supuestos'!$F$18)-($J457*'01_Supuestos'!M32)-(IF('01_Supuestos'!M30=MAX('01_Supuestos'!$C$30:$M$30),'01_Supuestos'!$F$19,0))-(MAX(0,(((('01_Supuestos'!M31*$I457)*'01_Supuestos'!$F$11*($H457-'01_Supuestos'!$F$9))-((('01_Supuestos'!M31*$I457)*'01_Supuestos'!$F$11*($H457-'01_Supuestos'!$F$9))*'01_Supuestos'!$F$12)-(('01_Supuestos'!M31*$I457)*'01_Supuestos'!$F$11*$K457)-(IF(('01_Supuestos'!M31*$I457)&gt;0,'01_Supuestos'!$F$15,0)))-($J457*'01_Supuestos'!M33)))*'01_Supuestos'!$F$16)</f>
        <v/>
      </c>
      <c r="AE457" s="109">
        <f>0</f>
        <v/>
      </c>
      <c r="AF457" s="109">
        <f>IF(S457&gt;R457,"Appraisal+Decision",IF(S457&lt;R457,"Develop Now","Indiferente"))</f>
        <v/>
      </c>
    </row>
    <row r="458">
      <c r="A458" t="n">
        <v>428</v>
      </c>
      <c r="B458" s="53">
        <f>RAND()</f>
        <v/>
      </c>
      <c r="C458" s="53">
        <f>RAND()</f>
        <v/>
      </c>
      <c r="D458" s="53">
        <f>RAND()</f>
        <v/>
      </c>
      <c r="E458" s="53">
        <f>RAND()</f>
        <v/>
      </c>
      <c r="F458" s="53">
        <f>RAND()</f>
        <v/>
      </c>
      <c r="G458" s="53">
        <f>RAND()</f>
        <v/>
      </c>
      <c r="H458" s="109">
        <f>IF(B458&lt;($B$11-$B$10)/($B$12-$B$10), $B$10+SQRT(B458*($B$11-$B$10)*($B$12-$B$10)), $B$12-SQRT((1-B458)*($B$12-$B$11)*($B$12-$B$10)))</f>
        <v/>
      </c>
      <c r="I458" s="53">
        <f>MAX(0.1,NORMINV(C458,$B$13,$B$14))</f>
        <v/>
      </c>
      <c r="J458" s="109">
        <f>'01_Supuestos'!$F$13*MAX(0.65,NORMINV(D458,1,$B$15))</f>
        <v/>
      </c>
      <c r="K458" s="109">
        <f>'01_Supuestos'!$F$14*MAX(0.6,NORMINV(E458,1,$B$16))</f>
        <v/>
      </c>
      <c r="L458" s="109">
        <f>--(F458&lt;=$B$5)</f>
        <v/>
      </c>
      <c r="M458" s="109">
        <f>IF(L458=1, IF(G458&lt;=$B$6, "+", "-"), IF(G458&lt;=(1-$B$7), "+", "-"))</f>
        <v/>
      </c>
      <c r="N458" s="110">
        <f>IF(M458="+",'05_Bayes_Arbol'!$B$16,'05_Bayes_Arbol'!$B$17)</f>
        <v/>
      </c>
      <c r="O458" s="109">
        <f>SUMPRODUCT(T458:AD458,'01_Supuestos'!$C$34:$M$34)</f>
        <v/>
      </c>
      <c r="P458" s="109">
        <f>N458*O458 + (1-N458)*$B$9</f>
        <v/>
      </c>
      <c r="Q458" s="109">
        <f>--(P458&gt;0)</f>
        <v/>
      </c>
      <c r="R458" s="109">
        <f>IF(L458=1,O458,$B$9)</f>
        <v/>
      </c>
      <c r="S458" s="109">
        <f>-$B$8 + IF(Q458=1, IF(L458=1,O458,$B$9), 0)</f>
        <v/>
      </c>
      <c r="T458" s="109">
        <f>((('01_Supuestos'!C31*$I458)*'01_Supuestos'!$F$11*($H458-'01_Supuestos'!$F$9))-((('01_Supuestos'!C31*$I458)*'01_Supuestos'!$F$11*($H458-'01_Supuestos'!$F$9))*'01_Supuestos'!$F$12)-(('01_Supuestos'!C31*$I458)*'01_Supuestos'!$F$11*$K458)-(IF(('01_Supuestos'!C31*$I458)&gt;0,'01_Supuestos'!$F$15,0)))-((('01_Supuestos'!C31*$I458)*'01_Supuestos'!$F$11*($H458-'01_Supuestos'!$F$9))*'01_Supuestos'!$F$18)-($J458*'01_Supuestos'!C32)-(IF('01_Supuestos'!C30=MAX('01_Supuestos'!$C$30:$M$30),'01_Supuestos'!$F$19,0))-(MAX(0,(((('01_Supuestos'!C31*$I458)*'01_Supuestos'!$F$11*($H458-'01_Supuestos'!$F$9))-((('01_Supuestos'!C31*$I458)*'01_Supuestos'!$F$11*($H458-'01_Supuestos'!$F$9))*'01_Supuestos'!$F$12)-(('01_Supuestos'!C31*$I458)*'01_Supuestos'!$F$11*$K458)-(IF(('01_Supuestos'!C31*$I458)&gt;0,'01_Supuestos'!$F$15,0)))-($J458*'01_Supuestos'!C33)))*'01_Supuestos'!$F$16)</f>
        <v/>
      </c>
      <c r="U458" s="109">
        <f>((('01_Supuestos'!D31*$I458)*'01_Supuestos'!$F$11*($H458-'01_Supuestos'!$F$9))-((('01_Supuestos'!D31*$I458)*'01_Supuestos'!$F$11*($H458-'01_Supuestos'!$F$9))*'01_Supuestos'!$F$12)-(('01_Supuestos'!D31*$I458)*'01_Supuestos'!$F$11*$K458)-(IF(('01_Supuestos'!D31*$I458)&gt;0,'01_Supuestos'!$F$15,0)))-((('01_Supuestos'!D31*$I458)*'01_Supuestos'!$F$11*($H458-'01_Supuestos'!$F$9))*'01_Supuestos'!$F$18)-($J458*'01_Supuestos'!D32)-(IF('01_Supuestos'!D30=MAX('01_Supuestos'!$C$30:$M$30),'01_Supuestos'!$F$19,0))-(MAX(0,(((('01_Supuestos'!D31*$I458)*'01_Supuestos'!$F$11*($H458-'01_Supuestos'!$F$9))-((('01_Supuestos'!D31*$I458)*'01_Supuestos'!$F$11*($H458-'01_Supuestos'!$F$9))*'01_Supuestos'!$F$12)-(('01_Supuestos'!D31*$I458)*'01_Supuestos'!$F$11*$K458)-(IF(('01_Supuestos'!D31*$I458)&gt;0,'01_Supuestos'!$F$15,0)))-($J458*'01_Supuestos'!D33)))*'01_Supuestos'!$F$16)</f>
        <v/>
      </c>
      <c r="V458" s="109">
        <f>((('01_Supuestos'!E31*$I458)*'01_Supuestos'!$F$11*($H458-'01_Supuestos'!$F$9))-((('01_Supuestos'!E31*$I458)*'01_Supuestos'!$F$11*($H458-'01_Supuestos'!$F$9))*'01_Supuestos'!$F$12)-(('01_Supuestos'!E31*$I458)*'01_Supuestos'!$F$11*$K458)-(IF(('01_Supuestos'!E31*$I458)&gt;0,'01_Supuestos'!$F$15,0)))-((('01_Supuestos'!E31*$I458)*'01_Supuestos'!$F$11*($H458-'01_Supuestos'!$F$9))*'01_Supuestos'!$F$18)-($J458*'01_Supuestos'!E32)-(IF('01_Supuestos'!E30=MAX('01_Supuestos'!$C$30:$M$30),'01_Supuestos'!$F$19,0))-(MAX(0,(((('01_Supuestos'!E31*$I458)*'01_Supuestos'!$F$11*($H458-'01_Supuestos'!$F$9))-((('01_Supuestos'!E31*$I458)*'01_Supuestos'!$F$11*($H458-'01_Supuestos'!$F$9))*'01_Supuestos'!$F$12)-(('01_Supuestos'!E31*$I458)*'01_Supuestos'!$F$11*$K458)-(IF(('01_Supuestos'!E31*$I458)&gt;0,'01_Supuestos'!$F$15,0)))-($J458*'01_Supuestos'!E33)))*'01_Supuestos'!$F$16)</f>
        <v/>
      </c>
      <c r="W458" s="109">
        <f>((('01_Supuestos'!F31*$I458)*'01_Supuestos'!$F$11*($H458-'01_Supuestos'!$F$9))-((('01_Supuestos'!F31*$I458)*'01_Supuestos'!$F$11*($H458-'01_Supuestos'!$F$9))*'01_Supuestos'!$F$12)-(('01_Supuestos'!F31*$I458)*'01_Supuestos'!$F$11*$K458)-(IF(('01_Supuestos'!F31*$I458)&gt;0,'01_Supuestos'!$F$15,0)))-((('01_Supuestos'!F31*$I458)*'01_Supuestos'!$F$11*($H458-'01_Supuestos'!$F$9))*'01_Supuestos'!$F$18)-($J458*'01_Supuestos'!F32)-(IF('01_Supuestos'!F30=MAX('01_Supuestos'!$C$30:$M$30),'01_Supuestos'!$F$19,0))-(MAX(0,(((('01_Supuestos'!F31*$I458)*'01_Supuestos'!$F$11*($H458-'01_Supuestos'!$F$9))-((('01_Supuestos'!F31*$I458)*'01_Supuestos'!$F$11*($H458-'01_Supuestos'!$F$9))*'01_Supuestos'!$F$12)-(('01_Supuestos'!F31*$I458)*'01_Supuestos'!$F$11*$K458)-(IF(('01_Supuestos'!F31*$I458)&gt;0,'01_Supuestos'!$F$15,0)))-($J458*'01_Supuestos'!F33)))*'01_Supuestos'!$F$16)</f>
        <v/>
      </c>
      <c r="X458" s="109">
        <f>((('01_Supuestos'!G31*$I458)*'01_Supuestos'!$F$11*($H458-'01_Supuestos'!$F$9))-((('01_Supuestos'!G31*$I458)*'01_Supuestos'!$F$11*($H458-'01_Supuestos'!$F$9))*'01_Supuestos'!$F$12)-(('01_Supuestos'!G31*$I458)*'01_Supuestos'!$F$11*$K458)-(IF(('01_Supuestos'!G31*$I458)&gt;0,'01_Supuestos'!$F$15,0)))-((('01_Supuestos'!G31*$I458)*'01_Supuestos'!$F$11*($H458-'01_Supuestos'!$F$9))*'01_Supuestos'!$F$18)-($J458*'01_Supuestos'!G32)-(IF('01_Supuestos'!G30=MAX('01_Supuestos'!$C$30:$M$30),'01_Supuestos'!$F$19,0))-(MAX(0,(((('01_Supuestos'!G31*$I458)*'01_Supuestos'!$F$11*($H458-'01_Supuestos'!$F$9))-((('01_Supuestos'!G31*$I458)*'01_Supuestos'!$F$11*($H458-'01_Supuestos'!$F$9))*'01_Supuestos'!$F$12)-(('01_Supuestos'!G31*$I458)*'01_Supuestos'!$F$11*$K458)-(IF(('01_Supuestos'!G31*$I458)&gt;0,'01_Supuestos'!$F$15,0)))-($J458*'01_Supuestos'!G33)))*'01_Supuestos'!$F$16)</f>
        <v/>
      </c>
      <c r="Y458" s="109">
        <f>((('01_Supuestos'!H31*$I458)*'01_Supuestos'!$F$11*($H458-'01_Supuestos'!$F$9))-((('01_Supuestos'!H31*$I458)*'01_Supuestos'!$F$11*($H458-'01_Supuestos'!$F$9))*'01_Supuestos'!$F$12)-(('01_Supuestos'!H31*$I458)*'01_Supuestos'!$F$11*$K458)-(IF(('01_Supuestos'!H31*$I458)&gt;0,'01_Supuestos'!$F$15,0)))-((('01_Supuestos'!H31*$I458)*'01_Supuestos'!$F$11*($H458-'01_Supuestos'!$F$9))*'01_Supuestos'!$F$18)-($J458*'01_Supuestos'!H32)-(IF('01_Supuestos'!H30=MAX('01_Supuestos'!$C$30:$M$30),'01_Supuestos'!$F$19,0))-(MAX(0,(((('01_Supuestos'!H31*$I458)*'01_Supuestos'!$F$11*($H458-'01_Supuestos'!$F$9))-((('01_Supuestos'!H31*$I458)*'01_Supuestos'!$F$11*($H458-'01_Supuestos'!$F$9))*'01_Supuestos'!$F$12)-(('01_Supuestos'!H31*$I458)*'01_Supuestos'!$F$11*$K458)-(IF(('01_Supuestos'!H31*$I458)&gt;0,'01_Supuestos'!$F$15,0)))-($J458*'01_Supuestos'!H33)))*'01_Supuestos'!$F$16)</f>
        <v/>
      </c>
      <c r="Z458" s="109">
        <f>((('01_Supuestos'!I31*$I458)*'01_Supuestos'!$F$11*($H458-'01_Supuestos'!$F$9))-((('01_Supuestos'!I31*$I458)*'01_Supuestos'!$F$11*($H458-'01_Supuestos'!$F$9))*'01_Supuestos'!$F$12)-(('01_Supuestos'!I31*$I458)*'01_Supuestos'!$F$11*$K458)-(IF(('01_Supuestos'!I31*$I458)&gt;0,'01_Supuestos'!$F$15,0)))-((('01_Supuestos'!I31*$I458)*'01_Supuestos'!$F$11*($H458-'01_Supuestos'!$F$9))*'01_Supuestos'!$F$18)-($J458*'01_Supuestos'!I32)-(IF('01_Supuestos'!I30=MAX('01_Supuestos'!$C$30:$M$30),'01_Supuestos'!$F$19,0))-(MAX(0,(((('01_Supuestos'!I31*$I458)*'01_Supuestos'!$F$11*($H458-'01_Supuestos'!$F$9))-((('01_Supuestos'!I31*$I458)*'01_Supuestos'!$F$11*($H458-'01_Supuestos'!$F$9))*'01_Supuestos'!$F$12)-(('01_Supuestos'!I31*$I458)*'01_Supuestos'!$F$11*$K458)-(IF(('01_Supuestos'!I31*$I458)&gt;0,'01_Supuestos'!$F$15,0)))-($J458*'01_Supuestos'!I33)))*'01_Supuestos'!$F$16)</f>
        <v/>
      </c>
      <c r="AA458" s="109">
        <f>((('01_Supuestos'!J31*$I458)*'01_Supuestos'!$F$11*($H458-'01_Supuestos'!$F$9))-((('01_Supuestos'!J31*$I458)*'01_Supuestos'!$F$11*($H458-'01_Supuestos'!$F$9))*'01_Supuestos'!$F$12)-(('01_Supuestos'!J31*$I458)*'01_Supuestos'!$F$11*$K458)-(IF(('01_Supuestos'!J31*$I458)&gt;0,'01_Supuestos'!$F$15,0)))-((('01_Supuestos'!J31*$I458)*'01_Supuestos'!$F$11*($H458-'01_Supuestos'!$F$9))*'01_Supuestos'!$F$18)-($J458*'01_Supuestos'!J32)-(IF('01_Supuestos'!J30=MAX('01_Supuestos'!$C$30:$M$30),'01_Supuestos'!$F$19,0))-(MAX(0,(((('01_Supuestos'!J31*$I458)*'01_Supuestos'!$F$11*($H458-'01_Supuestos'!$F$9))-((('01_Supuestos'!J31*$I458)*'01_Supuestos'!$F$11*($H458-'01_Supuestos'!$F$9))*'01_Supuestos'!$F$12)-(('01_Supuestos'!J31*$I458)*'01_Supuestos'!$F$11*$K458)-(IF(('01_Supuestos'!J31*$I458)&gt;0,'01_Supuestos'!$F$15,0)))-($J458*'01_Supuestos'!J33)))*'01_Supuestos'!$F$16)</f>
        <v/>
      </c>
      <c r="AB458" s="109">
        <f>((('01_Supuestos'!K31*$I458)*'01_Supuestos'!$F$11*($H458-'01_Supuestos'!$F$9))-((('01_Supuestos'!K31*$I458)*'01_Supuestos'!$F$11*($H458-'01_Supuestos'!$F$9))*'01_Supuestos'!$F$12)-(('01_Supuestos'!K31*$I458)*'01_Supuestos'!$F$11*$K458)-(IF(('01_Supuestos'!K31*$I458)&gt;0,'01_Supuestos'!$F$15,0)))-((('01_Supuestos'!K31*$I458)*'01_Supuestos'!$F$11*($H458-'01_Supuestos'!$F$9))*'01_Supuestos'!$F$18)-($J458*'01_Supuestos'!K32)-(IF('01_Supuestos'!K30=MAX('01_Supuestos'!$C$30:$M$30),'01_Supuestos'!$F$19,0))-(MAX(0,(((('01_Supuestos'!K31*$I458)*'01_Supuestos'!$F$11*($H458-'01_Supuestos'!$F$9))-((('01_Supuestos'!K31*$I458)*'01_Supuestos'!$F$11*($H458-'01_Supuestos'!$F$9))*'01_Supuestos'!$F$12)-(('01_Supuestos'!K31*$I458)*'01_Supuestos'!$F$11*$K458)-(IF(('01_Supuestos'!K31*$I458)&gt;0,'01_Supuestos'!$F$15,0)))-($J458*'01_Supuestos'!K33)))*'01_Supuestos'!$F$16)</f>
        <v/>
      </c>
      <c r="AC458" s="109">
        <f>((('01_Supuestos'!L31*$I458)*'01_Supuestos'!$F$11*($H458-'01_Supuestos'!$F$9))-((('01_Supuestos'!L31*$I458)*'01_Supuestos'!$F$11*($H458-'01_Supuestos'!$F$9))*'01_Supuestos'!$F$12)-(('01_Supuestos'!L31*$I458)*'01_Supuestos'!$F$11*$K458)-(IF(('01_Supuestos'!L31*$I458)&gt;0,'01_Supuestos'!$F$15,0)))-((('01_Supuestos'!L31*$I458)*'01_Supuestos'!$F$11*($H458-'01_Supuestos'!$F$9))*'01_Supuestos'!$F$18)-($J458*'01_Supuestos'!L32)-(IF('01_Supuestos'!L30=MAX('01_Supuestos'!$C$30:$M$30),'01_Supuestos'!$F$19,0))-(MAX(0,(((('01_Supuestos'!L31*$I458)*'01_Supuestos'!$F$11*($H458-'01_Supuestos'!$F$9))-((('01_Supuestos'!L31*$I458)*'01_Supuestos'!$F$11*($H458-'01_Supuestos'!$F$9))*'01_Supuestos'!$F$12)-(('01_Supuestos'!L31*$I458)*'01_Supuestos'!$F$11*$K458)-(IF(('01_Supuestos'!L31*$I458)&gt;0,'01_Supuestos'!$F$15,0)))-($J458*'01_Supuestos'!L33)))*'01_Supuestos'!$F$16)</f>
        <v/>
      </c>
      <c r="AD458" s="109">
        <f>((('01_Supuestos'!M31*$I458)*'01_Supuestos'!$F$11*($H458-'01_Supuestos'!$F$9))-((('01_Supuestos'!M31*$I458)*'01_Supuestos'!$F$11*($H458-'01_Supuestos'!$F$9))*'01_Supuestos'!$F$12)-(('01_Supuestos'!M31*$I458)*'01_Supuestos'!$F$11*$K458)-(IF(('01_Supuestos'!M31*$I458)&gt;0,'01_Supuestos'!$F$15,0)))-((('01_Supuestos'!M31*$I458)*'01_Supuestos'!$F$11*($H458-'01_Supuestos'!$F$9))*'01_Supuestos'!$F$18)-($J458*'01_Supuestos'!M32)-(IF('01_Supuestos'!M30=MAX('01_Supuestos'!$C$30:$M$30),'01_Supuestos'!$F$19,0))-(MAX(0,(((('01_Supuestos'!M31*$I458)*'01_Supuestos'!$F$11*($H458-'01_Supuestos'!$F$9))-((('01_Supuestos'!M31*$I458)*'01_Supuestos'!$F$11*($H458-'01_Supuestos'!$F$9))*'01_Supuestos'!$F$12)-(('01_Supuestos'!M31*$I458)*'01_Supuestos'!$F$11*$K458)-(IF(('01_Supuestos'!M31*$I458)&gt;0,'01_Supuestos'!$F$15,0)))-($J458*'01_Supuestos'!M33)))*'01_Supuestos'!$F$16)</f>
        <v/>
      </c>
      <c r="AE458" s="109">
        <f>0</f>
        <v/>
      </c>
      <c r="AF458" s="109">
        <f>IF(S458&gt;R458,"Appraisal+Decision",IF(S458&lt;R458,"Develop Now","Indiferente"))</f>
        <v/>
      </c>
    </row>
    <row r="459">
      <c r="A459" t="n">
        <v>429</v>
      </c>
      <c r="B459" s="53">
        <f>RAND()</f>
        <v/>
      </c>
      <c r="C459" s="53">
        <f>RAND()</f>
        <v/>
      </c>
      <c r="D459" s="53">
        <f>RAND()</f>
        <v/>
      </c>
      <c r="E459" s="53">
        <f>RAND()</f>
        <v/>
      </c>
      <c r="F459" s="53">
        <f>RAND()</f>
        <v/>
      </c>
      <c r="G459" s="53">
        <f>RAND()</f>
        <v/>
      </c>
      <c r="H459" s="109">
        <f>IF(B459&lt;($B$11-$B$10)/($B$12-$B$10), $B$10+SQRT(B459*($B$11-$B$10)*($B$12-$B$10)), $B$12-SQRT((1-B459)*($B$12-$B$11)*($B$12-$B$10)))</f>
        <v/>
      </c>
      <c r="I459" s="53">
        <f>MAX(0.1,NORMINV(C459,$B$13,$B$14))</f>
        <v/>
      </c>
      <c r="J459" s="109">
        <f>'01_Supuestos'!$F$13*MAX(0.65,NORMINV(D459,1,$B$15))</f>
        <v/>
      </c>
      <c r="K459" s="109">
        <f>'01_Supuestos'!$F$14*MAX(0.6,NORMINV(E459,1,$B$16))</f>
        <v/>
      </c>
      <c r="L459" s="109">
        <f>--(F459&lt;=$B$5)</f>
        <v/>
      </c>
      <c r="M459" s="109">
        <f>IF(L459=1, IF(G459&lt;=$B$6, "+", "-"), IF(G459&lt;=(1-$B$7), "+", "-"))</f>
        <v/>
      </c>
      <c r="N459" s="110">
        <f>IF(M459="+",'05_Bayes_Arbol'!$B$16,'05_Bayes_Arbol'!$B$17)</f>
        <v/>
      </c>
      <c r="O459" s="109">
        <f>SUMPRODUCT(T459:AD459,'01_Supuestos'!$C$34:$M$34)</f>
        <v/>
      </c>
      <c r="P459" s="109">
        <f>N459*O459 + (1-N459)*$B$9</f>
        <v/>
      </c>
      <c r="Q459" s="109">
        <f>--(P459&gt;0)</f>
        <v/>
      </c>
      <c r="R459" s="109">
        <f>IF(L459=1,O459,$B$9)</f>
        <v/>
      </c>
      <c r="S459" s="109">
        <f>-$B$8 + IF(Q459=1, IF(L459=1,O459,$B$9), 0)</f>
        <v/>
      </c>
      <c r="T459" s="109">
        <f>((('01_Supuestos'!C31*$I459)*'01_Supuestos'!$F$11*($H459-'01_Supuestos'!$F$9))-((('01_Supuestos'!C31*$I459)*'01_Supuestos'!$F$11*($H459-'01_Supuestos'!$F$9))*'01_Supuestos'!$F$12)-(('01_Supuestos'!C31*$I459)*'01_Supuestos'!$F$11*$K459)-(IF(('01_Supuestos'!C31*$I459)&gt;0,'01_Supuestos'!$F$15,0)))-((('01_Supuestos'!C31*$I459)*'01_Supuestos'!$F$11*($H459-'01_Supuestos'!$F$9))*'01_Supuestos'!$F$18)-($J459*'01_Supuestos'!C32)-(IF('01_Supuestos'!C30=MAX('01_Supuestos'!$C$30:$M$30),'01_Supuestos'!$F$19,0))-(MAX(0,(((('01_Supuestos'!C31*$I459)*'01_Supuestos'!$F$11*($H459-'01_Supuestos'!$F$9))-((('01_Supuestos'!C31*$I459)*'01_Supuestos'!$F$11*($H459-'01_Supuestos'!$F$9))*'01_Supuestos'!$F$12)-(('01_Supuestos'!C31*$I459)*'01_Supuestos'!$F$11*$K459)-(IF(('01_Supuestos'!C31*$I459)&gt;0,'01_Supuestos'!$F$15,0)))-($J459*'01_Supuestos'!C33)))*'01_Supuestos'!$F$16)</f>
        <v/>
      </c>
      <c r="U459" s="109">
        <f>((('01_Supuestos'!D31*$I459)*'01_Supuestos'!$F$11*($H459-'01_Supuestos'!$F$9))-((('01_Supuestos'!D31*$I459)*'01_Supuestos'!$F$11*($H459-'01_Supuestos'!$F$9))*'01_Supuestos'!$F$12)-(('01_Supuestos'!D31*$I459)*'01_Supuestos'!$F$11*$K459)-(IF(('01_Supuestos'!D31*$I459)&gt;0,'01_Supuestos'!$F$15,0)))-((('01_Supuestos'!D31*$I459)*'01_Supuestos'!$F$11*($H459-'01_Supuestos'!$F$9))*'01_Supuestos'!$F$18)-($J459*'01_Supuestos'!D32)-(IF('01_Supuestos'!D30=MAX('01_Supuestos'!$C$30:$M$30),'01_Supuestos'!$F$19,0))-(MAX(0,(((('01_Supuestos'!D31*$I459)*'01_Supuestos'!$F$11*($H459-'01_Supuestos'!$F$9))-((('01_Supuestos'!D31*$I459)*'01_Supuestos'!$F$11*($H459-'01_Supuestos'!$F$9))*'01_Supuestos'!$F$12)-(('01_Supuestos'!D31*$I459)*'01_Supuestos'!$F$11*$K459)-(IF(('01_Supuestos'!D31*$I459)&gt;0,'01_Supuestos'!$F$15,0)))-($J459*'01_Supuestos'!D33)))*'01_Supuestos'!$F$16)</f>
        <v/>
      </c>
      <c r="V459" s="109">
        <f>((('01_Supuestos'!E31*$I459)*'01_Supuestos'!$F$11*($H459-'01_Supuestos'!$F$9))-((('01_Supuestos'!E31*$I459)*'01_Supuestos'!$F$11*($H459-'01_Supuestos'!$F$9))*'01_Supuestos'!$F$12)-(('01_Supuestos'!E31*$I459)*'01_Supuestos'!$F$11*$K459)-(IF(('01_Supuestos'!E31*$I459)&gt;0,'01_Supuestos'!$F$15,0)))-((('01_Supuestos'!E31*$I459)*'01_Supuestos'!$F$11*($H459-'01_Supuestos'!$F$9))*'01_Supuestos'!$F$18)-($J459*'01_Supuestos'!E32)-(IF('01_Supuestos'!E30=MAX('01_Supuestos'!$C$30:$M$30),'01_Supuestos'!$F$19,0))-(MAX(0,(((('01_Supuestos'!E31*$I459)*'01_Supuestos'!$F$11*($H459-'01_Supuestos'!$F$9))-((('01_Supuestos'!E31*$I459)*'01_Supuestos'!$F$11*($H459-'01_Supuestos'!$F$9))*'01_Supuestos'!$F$12)-(('01_Supuestos'!E31*$I459)*'01_Supuestos'!$F$11*$K459)-(IF(('01_Supuestos'!E31*$I459)&gt;0,'01_Supuestos'!$F$15,0)))-($J459*'01_Supuestos'!E33)))*'01_Supuestos'!$F$16)</f>
        <v/>
      </c>
      <c r="W459" s="109">
        <f>((('01_Supuestos'!F31*$I459)*'01_Supuestos'!$F$11*($H459-'01_Supuestos'!$F$9))-((('01_Supuestos'!F31*$I459)*'01_Supuestos'!$F$11*($H459-'01_Supuestos'!$F$9))*'01_Supuestos'!$F$12)-(('01_Supuestos'!F31*$I459)*'01_Supuestos'!$F$11*$K459)-(IF(('01_Supuestos'!F31*$I459)&gt;0,'01_Supuestos'!$F$15,0)))-((('01_Supuestos'!F31*$I459)*'01_Supuestos'!$F$11*($H459-'01_Supuestos'!$F$9))*'01_Supuestos'!$F$18)-($J459*'01_Supuestos'!F32)-(IF('01_Supuestos'!F30=MAX('01_Supuestos'!$C$30:$M$30),'01_Supuestos'!$F$19,0))-(MAX(0,(((('01_Supuestos'!F31*$I459)*'01_Supuestos'!$F$11*($H459-'01_Supuestos'!$F$9))-((('01_Supuestos'!F31*$I459)*'01_Supuestos'!$F$11*($H459-'01_Supuestos'!$F$9))*'01_Supuestos'!$F$12)-(('01_Supuestos'!F31*$I459)*'01_Supuestos'!$F$11*$K459)-(IF(('01_Supuestos'!F31*$I459)&gt;0,'01_Supuestos'!$F$15,0)))-($J459*'01_Supuestos'!F33)))*'01_Supuestos'!$F$16)</f>
        <v/>
      </c>
      <c r="X459" s="109">
        <f>((('01_Supuestos'!G31*$I459)*'01_Supuestos'!$F$11*($H459-'01_Supuestos'!$F$9))-((('01_Supuestos'!G31*$I459)*'01_Supuestos'!$F$11*($H459-'01_Supuestos'!$F$9))*'01_Supuestos'!$F$12)-(('01_Supuestos'!G31*$I459)*'01_Supuestos'!$F$11*$K459)-(IF(('01_Supuestos'!G31*$I459)&gt;0,'01_Supuestos'!$F$15,0)))-((('01_Supuestos'!G31*$I459)*'01_Supuestos'!$F$11*($H459-'01_Supuestos'!$F$9))*'01_Supuestos'!$F$18)-($J459*'01_Supuestos'!G32)-(IF('01_Supuestos'!G30=MAX('01_Supuestos'!$C$30:$M$30),'01_Supuestos'!$F$19,0))-(MAX(0,(((('01_Supuestos'!G31*$I459)*'01_Supuestos'!$F$11*($H459-'01_Supuestos'!$F$9))-((('01_Supuestos'!G31*$I459)*'01_Supuestos'!$F$11*($H459-'01_Supuestos'!$F$9))*'01_Supuestos'!$F$12)-(('01_Supuestos'!G31*$I459)*'01_Supuestos'!$F$11*$K459)-(IF(('01_Supuestos'!G31*$I459)&gt;0,'01_Supuestos'!$F$15,0)))-($J459*'01_Supuestos'!G33)))*'01_Supuestos'!$F$16)</f>
        <v/>
      </c>
      <c r="Y459" s="109">
        <f>((('01_Supuestos'!H31*$I459)*'01_Supuestos'!$F$11*($H459-'01_Supuestos'!$F$9))-((('01_Supuestos'!H31*$I459)*'01_Supuestos'!$F$11*($H459-'01_Supuestos'!$F$9))*'01_Supuestos'!$F$12)-(('01_Supuestos'!H31*$I459)*'01_Supuestos'!$F$11*$K459)-(IF(('01_Supuestos'!H31*$I459)&gt;0,'01_Supuestos'!$F$15,0)))-((('01_Supuestos'!H31*$I459)*'01_Supuestos'!$F$11*($H459-'01_Supuestos'!$F$9))*'01_Supuestos'!$F$18)-($J459*'01_Supuestos'!H32)-(IF('01_Supuestos'!H30=MAX('01_Supuestos'!$C$30:$M$30),'01_Supuestos'!$F$19,0))-(MAX(0,(((('01_Supuestos'!H31*$I459)*'01_Supuestos'!$F$11*($H459-'01_Supuestos'!$F$9))-((('01_Supuestos'!H31*$I459)*'01_Supuestos'!$F$11*($H459-'01_Supuestos'!$F$9))*'01_Supuestos'!$F$12)-(('01_Supuestos'!H31*$I459)*'01_Supuestos'!$F$11*$K459)-(IF(('01_Supuestos'!H31*$I459)&gt;0,'01_Supuestos'!$F$15,0)))-($J459*'01_Supuestos'!H33)))*'01_Supuestos'!$F$16)</f>
        <v/>
      </c>
      <c r="Z459" s="109">
        <f>((('01_Supuestos'!I31*$I459)*'01_Supuestos'!$F$11*($H459-'01_Supuestos'!$F$9))-((('01_Supuestos'!I31*$I459)*'01_Supuestos'!$F$11*($H459-'01_Supuestos'!$F$9))*'01_Supuestos'!$F$12)-(('01_Supuestos'!I31*$I459)*'01_Supuestos'!$F$11*$K459)-(IF(('01_Supuestos'!I31*$I459)&gt;0,'01_Supuestos'!$F$15,0)))-((('01_Supuestos'!I31*$I459)*'01_Supuestos'!$F$11*($H459-'01_Supuestos'!$F$9))*'01_Supuestos'!$F$18)-($J459*'01_Supuestos'!I32)-(IF('01_Supuestos'!I30=MAX('01_Supuestos'!$C$30:$M$30),'01_Supuestos'!$F$19,0))-(MAX(0,(((('01_Supuestos'!I31*$I459)*'01_Supuestos'!$F$11*($H459-'01_Supuestos'!$F$9))-((('01_Supuestos'!I31*$I459)*'01_Supuestos'!$F$11*($H459-'01_Supuestos'!$F$9))*'01_Supuestos'!$F$12)-(('01_Supuestos'!I31*$I459)*'01_Supuestos'!$F$11*$K459)-(IF(('01_Supuestos'!I31*$I459)&gt;0,'01_Supuestos'!$F$15,0)))-($J459*'01_Supuestos'!I33)))*'01_Supuestos'!$F$16)</f>
        <v/>
      </c>
      <c r="AA459" s="109">
        <f>((('01_Supuestos'!J31*$I459)*'01_Supuestos'!$F$11*($H459-'01_Supuestos'!$F$9))-((('01_Supuestos'!J31*$I459)*'01_Supuestos'!$F$11*($H459-'01_Supuestos'!$F$9))*'01_Supuestos'!$F$12)-(('01_Supuestos'!J31*$I459)*'01_Supuestos'!$F$11*$K459)-(IF(('01_Supuestos'!J31*$I459)&gt;0,'01_Supuestos'!$F$15,0)))-((('01_Supuestos'!J31*$I459)*'01_Supuestos'!$F$11*($H459-'01_Supuestos'!$F$9))*'01_Supuestos'!$F$18)-($J459*'01_Supuestos'!J32)-(IF('01_Supuestos'!J30=MAX('01_Supuestos'!$C$30:$M$30),'01_Supuestos'!$F$19,0))-(MAX(0,(((('01_Supuestos'!J31*$I459)*'01_Supuestos'!$F$11*($H459-'01_Supuestos'!$F$9))-((('01_Supuestos'!J31*$I459)*'01_Supuestos'!$F$11*($H459-'01_Supuestos'!$F$9))*'01_Supuestos'!$F$12)-(('01_Supuestos'!J31*$I459)*'01_Supuestos'!$F$11*$K459)-(IF(('01_Supuestos'!J31*$I459)&gt;0,'01_Supuestos'!$F$15,0)))-($J459*'01_Supuestos'!J33)))*'01_Supuestos'!$F$16)</f>
        <v/>
      </c>
      <c r="AB459" s="109">
        <f>((('01_Supuestos'!K31*$I459)*'01_Supuestos'!$F$11*($H459-'01_Supuestos'!$F$9))-((('01_Supuestos'!K31*$I459)*'01_Supuestos'!$F$11*($H459-'01_Supuestos'!$F$9))*'01_Supuestos'!$F$12)-(('01_Supuestos'!K31*$I459)*'01_Supuestos'!$F$11*$K459)-(IF(('01_Supuestos'!K31*$I459)&gt;0,'01_Supuestos'!$F$15,0)))-((('01_Supuestos'!K31*$I459)*'01_Supuestos'!$F$11*($H459-'01_Supuestos'!$F$9))*'01_Supuestos'!$F$18)-($J459*'01_Supuestos'!K32)-(IF('01_Supuestos'!K30=MAX('01_Supuestos'!$C$30:$M$30),'01_Supuestos'!$F$19,0))-(MAX(0,(((('01_Supuestos'!K31*$I459)*'01_Supuestos'!$F$11*($H459-'01_Supuestos'!$F$9))-((('01_Supuestos'!K31*$I459)*'01_Supuestos'!$F$11*($H459-'01_Supuestos'!$F$9))*'01_Supuestos'!$F$12)-(('01_Supuestos'!K31*$I459)*'01_Supuestos'!$F$11*$K459)-(IF(('01_Supuestos'!K31*$I459)&gt;0,'01_Supuestos'!$F$15,0)))-($J459*'01_Supuestos'!K33)))*'01_Supuestos'!$F$16)</f>
        <v/>
      </c>
      <c r="AC459" s="109">
        <f>((('01_Supuestos'!L31*$I459)*'01_Supuestos'!$F$11*($H459-'01_Supuestos'!$F$9))-((('01_Supuestos'!L31*$I459)*'01_Supuestos'!$F$11*($H459-'01_Supuestos'!$F$9))*'01_Supuestos'!$F$12)-(('01_Supuestos'!L31*$I459)*'01_Supuestos'!$F$11*$K459)-(IF(('01_Supuestos'!L31*$I459)&gt;0,'01_Supuestos'!$F$15,0)))-((('01_Supuestos'!L31*$I459)*'01_Supuestos'!$F$11*($H459-'01_Supuestos'!$F$9))*'01_Supuestos'!$F$18)-($J459*'01_Supuestos'!L32)-(IF('01_Supuestos'!L30=MAX('01_Supuestos'!$C$30:$M$30),'01_Supuestos'!$F$19,0))-(MAX(0,(((('01_Supuestos'!L31*$I459)*'01_Supuestos'!$F$11*($H459-'01_Supuestos'!$F$9))-((('01_Supuestos'!L31*$I459)*'01_Supuestos'!$F$11*($H459-'01_Supuestos'!$F$9))*'01_Supuestos'!$F$12)-(('01_Supuestos'!L31*$I459)*'01_Supuestos'!$F$11*$K459)-(IF(('01_Supuestos'!L31*$I459)&gt;0,'01_Supuestos'!$F$15,0)))-($J459*'01_Supuestos'!L33)))*'01_Supuestos'!$F$16)</f>
        <v/>
      </c>
      <c r="AD459" s="109">
        <f>((('01_Supuestos'!M31*$I459)*'01_Supuestos'!$F$11*($H459-'01_Supuestos'!$F$9))-((('01_Supuestos'!M31*$I459)*'01_Supuestos'!$F$11*($H459-'01_Supuestos'!$F$9))*'01_Supuestos'!$F$12)-(('01_Supuestos'!M31*$I459)*'01_Supuestos'!$F$11*$K459)-(IF(('01_Supuestos'!M31*$I459)&gt;0,'01_Supuestos'!$F$15,0)))-((('01_Supuestos'!M31*$I459)*'01_Supuestos'!$F$11*($H459-'01_Supuestos'!$F$9))*'01_Supuestos'!$F$18)-($J459*'01_Supuestos'!M32)-(IF('01_Supuestos'!M30=MAX('01_Supuestos'!$C$30:$M$30),'01_Supuestos'!$F$19,0))-(MAX(0,(((('01_Supuestos'!M31*$I459)*'01_Supuestos'!$F$11*($H459-'01_Supuestos'!$F$9))-((('01_Supuestos'!M31*$I459)*'01_Supuestos'!$F$11*($H459-'01_Supuestos'!$F$9))*'01_Supuestos'!$F$12)-(('01_Supuestos'!M31*$I459)*'01_Supuestos'!$F$11*$K459)-(IF(('01_Supuestos'!M31*$I459)&gt;0,'01_Supuestos'!$F$15,0)))-($J459*'01_Supuestos'!M33)))*'01_Supuestos'!$F$16)</f>
        <v/>
      </c>
      <c r="AE459" s="109">
        <f>0</f>
        <v/>
      </c>
      <c r="AF459" s="109">
        <f>IF(S459&gt;R459,"Appraisal+Decision",IF(S459&lt;R459,"Develop Now","Indiferente"))</f>
        <v/>
      </c>
    </row>
    <row r="460">
      <c r="A460" t="n">
        <v>430</v>
      </c>
      <c r="B460" s="53">
        <f>RAND()</f>
        <v/>
      </c>
      <c r="C460" s="53">
        <f>RAND()</f>
        <v/>
      </c>
      <c r="D460" s="53">
        <f>RAND()</f>
        <v/>
      </c>
      <c r="E460" s="53">
        <f>RAND()</f>
        <v/>
      </c>
      <c r="F460" s="53">
        <f>RAND()</f>
        <v/>
      </c>
      <c r="G460" s="53">
        <f>RAND()</f>
        <v/>
      </c>
      <c r="H460" s="109">
        <f>IF(B460&lt;($B$11-$B$10)/($B$12-$B$10), $B$10+SQRT(B460*($B$11-$B$10)*($B$12-$B$10)), $B$12-SQRT((1-B460)*($B$12-$B$11)*($B$12-$B$10)))</f>
        <v/>
      </c>
      <c r="I460" s="53">
        <f>MAX(0.1,NORMINV(C460,$B$13,$B$14))</f>
        <v/>
      </c>
      <c r="J460" s="109">
        <f>'01_Supuestos'!$F$13*MAX(0.65,NORMINV(D460,1,$B$15))</f>
        <v/>
      </c>
      <c r="K460" s="109">
        <f>'01_Supuestos'!$F$14*MAX(0.6,NORMINV(E460,1,$B$16))</f>
        <v/>
      </c>
      <c r="L460" s="109">
        <f>--(F460&lt;=$B$5)</f>
        <v/>
      </c>
      <c r="M460" s="109">
        <f>IF(L460=1, IF(G460&lt;=$B$6, "+", "-"), IF(G460&lt;=(1-$B$7), "+", "-"))</f>
        <v/>
      </c>
      <c r="N460" s="110">
        <f>IF(M460="+",'05_Bayes_Arbol'!$B$16,'05_Bayes_Arbol'!$B$17)</f>
        <v/>
      </c>
      <c r="O460" s="109">
        <f>SUMPRODUCT(T460:AD460,'01_Supuestos'!$C$34:$M$34)</f>
        <v/>
      </c>
      <c r="P460" s="109">
        <f>N460*O460 + (1-N460)*$B$9</f>
        <v/>
      </c>
      <c r="Q460" s="109">
        <f>--(P460&gt;0)</f>
        <v/>
      </c>
      <c r="R460" s="109">
        <f>IF(L460=1,O460,$B$9)</f>
        <v/>
      </c>
      <c r="S460" s="109">
        <f>-$B$8 + IF(Q460=1, IF(L460=1,O460,$B$9), 0)</f>
        <v/>
      </c>
      <c r="T460" s="109">
        <f>((('01_Supuestos'!C31*$I460)*'01_Supuestos'!$F$11*($H460-'01_Supuestos'!$F$9))-((('01_Supuestos'!C31*$I460)*'01_Supuestos'!$F$11*($H460-'01_Supuestos'!$F$9))*'01_Supuestos'!$F$12)-(('01_Supuestos'!C31*$I460)*'01_Supuestos'!$F$11*$K460)-(IF(('01_Supuestos'!C31*$I460)&gt;0,'01_Supuestos'!$F$15,0)))-((('01_Supuestos'!C31*$I460)*'01_Supuestos'!$F$11*($H460-'01_Supuestos'!$F$9))*'01_Supuestos'!$F$18)-($J460*'01_Supuestos'!C32)-(IF('01_Supuestos'!C30=MAX('01_Supuestos'!$C$30:$M$30),'01_Supuestos'!$F$19,0))-(MAX(0,(((('01_Supuestos'!C31*$I460)*'01_Supuestos'!$F$11*($H460-'01_Supuestos'!$F$9))-((('01_Supuestos'!C31*$I460)*'01_Supuestos'!$F$11*($H460-'01_Supuestos'!$F$9))*'01_Supuestos'!$F$12)-(('01_Supuestos'!C31*$I460)*'01_Supuestos'!$F$11*$K460)-(IF(('01_Supuestos'!C31*$I460)&gt;0,'01_Supuestos'!$F$15,0)))-($J460*'01_Supuestos'!C33)))*'01_Supuestos'!$F$16)</f>
        <v/>
      </c>
      <c r="U460" s="109">
        <f>((('01_Supuestos'!D31*$I460)*'01_Supuestos'!$F$11*($H460-'01_Supuestos'!$F$9))-((('01_Supuestos'!D31*$I460)*'01_Supuestos'!$F$11*($H460-'01_Supuestos'!$F$9))*'01_Supuestos'!$F$12)-(('01_Supuestos'!D31*$I460)*'01_Supuestos'!$F$11*$K460)-(IF(('01_Supuestos'!D31*$I460)&gt;0,'01_Supuestos'!$F$15,0)))-((('01_Supuestos'!D31*$I460)*'01_Supuestos'!$F$11*($H460-'01_Supuestos'!$F$9))*'01_Supuestos'!$F$18)-($J460*'01_Supuestos'!D32)-(IF('01_Supuestos'!D30=MAX('01_Supuestos'!$C$30:$M$30),'01_Supuestos'!$F$19,0))-(MAX(0,(((('01_Supuestos'!D31*$I460)*'01_Supuestos'!$F$11*($H460-'01_Supuestos'!$F$9))-((('01_Supuestos'!D31*$I460)*'01_Supuestos'!$F$11*($H460-'01_Supuestos'!$F$9))*'01_Supuestos'!$F$12)-(('01_Supuestos'!D31*$I460)*'01_Supuestos'!$F$11*$K460)-(IF(('01_Supuestos'!D31*$I460)&gt;0,'01_Supuestos'!$F$15,0)))-($J460*'01_Supuestos'!D33)))*'01_Supuestos'!$F$16)</f>
        <v/>
      </c>
      <c r="V460" s="109">
        <f>((('01_Supuestos'!E31*$I460)*'01_Supuestos'!$F$11*($H460-'01_Supuestos'!$F$9))-((('01_Supuestos'!E31*$I460)*'01_Supuestos'!$F$11*($H460-'01_Supuestos'!$F$9))*'01_Supuestos'!$F$12)-(('01_Supuestos'!E31*$I460)*'01_Supuestos'!$F$11*$K460)-(IF(('01_Supuestos'!E31*$I460)&gt;0,'01_Supuestos'!$F$15,0)))-((('01_Supuestos'!E31*$I460)*'01_Supuestos'!$F$11*($H460-'01_Supuestos'!$F$9))*'01_Supuestos'!$F$18)-($J460*'01_Supuestos'!E32)-(IF('01_Supuestos'!E30=MAX('01_Supuestos'!$C$30:$M$30),'01_Supuestos'!$F$19,0))-(MAX(0,(((('01_Supuestos'!E31*$I460)*'01_Supuestos'!$F$11*($H460-'01_Supuestos'!$F$9))-((('01_Supuestos'!E31*$I460)*'01_Supuestos'!$F$11*($H460-'01_Supuestos'!$F$9))*'01_Supuestos'!$F$12)-(('01_Supuestos'!E31*$I460)*'01_Supuestos'!$F$11*$K460)-(IF(('01_Supuestos'!E31*$I460)&gt;0,'01_Supuestos'!$F$15,0)))-($J460*'01_Supuestos'!E33)))*'01_Supuestos'!$F$16)</f>
        <v/>
      </c>
      <c r="W460" s="109">
        <f>((('01_Supuestos'!F31*$I460)*'01_Supuestos'!$F$11*($H460-'01_Supuestos'!$F$9))-((('01_Supuestos'!F31*$I460)*'01_Supuestos'!$F$11*($H460-'01_Supuestos'!$F$9))*'01_Supuestos'!$F$12)-(('01_Supuestos'!F31*$I460)*'01_Supuestos'!$F$11*$K460)-(IF(('01_Supuestos'!F31*$I460)&gt;0,'01_Supuestos'!$F$15,0)))-((('01_Supuestos'!F31*$I460)*'01_Supuestos'!$F$11*($H460-'01_Supuestos'!$F$9))*'01_Supuestos'!$F$18)-($J460*'01_Supuestos'!F32)-(IF('01_Supuestos'!F30=MAX('01_Supuestos'!$C$30:$M$30),'01_Supuestos'!$F$19,0))-(MAX(0,(((('01_Supuestos'!F31*$I460)*'01_Supuestos'!$F$11*($H460-'01_Supuestos'!$F$9))-((('01_Supuestos'!F31*$I460)*'01_Supuestos'!$F$11*($H460-'01_Supuestos'!$F$9))*'01_Supuestos'!$F$12)-(('01_Supuestos'!F31*$I460)*'01_Supuestos'!$F$11*$K460)-(IF(('01_Supuestos'!F31*$I460)&gt;0,'01_Supuestos'!$F$15,0)))-($J460*'01_Supuestos'!F33)))*'01_Supuestos'!$F$16)</f>
        <v/>
      </c>
      <c r="X460" s="109">
        <f>((('01_Supuestos'!G31*$I460)*'01_Supuestos'!$F$11*($H460-'01_Supuestos'!$F$9))-((('01_Supuestos'!G31*$I460)*'01_Supuestos'!$F$11*($H460-'01_Supuestos'!$F$9))*'01_Supuestos'!$F$12)-(('01_Supuestos'!G31*$I460)*'01_Supuestos'!$F$11*$K460)-(IF(('01_Supuestos'!G31*$I460)&gt;0,'01_Supuestos'!$F$15,0)))-((('01_Supuestos'!G31*$I460)*'01_Supuestos'!$F$11*($H460-'01_Supuestos'!$F$9))*'01_Supuestos'!$F$18)-($J460*'01_Supuestos'!G32)-(IF('01_Supuestos'!G30=MAX('01_Supuestos'!$C$30:$M$30),'01_Supuestos'!$F$19,0))-(MAX(0,(((('01_Supuestos'!G31*$I460)*'01_Supuestos'!$F$11*($H460-'01_Supuestos'!$F$9))-((('01_Supuestos'!G31*$I460)*'01_Supuestos'!$F$11*($H460-'01_Supuestos'!$F$9))*'01_Supuestos'!$F$12)-(('01_Supuestos'!G31*$I460)*'01_Supuestos'!$F$11*$K460)-(IF(('01_Supuestos'!G31*$I460)&gt;0,'01_Supuestos'!$F$15,0)))-($J460*'01_Supuestos'!G33)))*'01_Supuestos'!$F$16)</f>
        <v/>
      </c>
      <c r="Y460" s="109">
        <f>((('01_Supuestos'!H31*$I460)*'01_Supuestos'!$F$11*($H460-'01_Supuestos'!$F$9))-((('01_Supuestos'!H31*$I460)*'01_Supuestos'!$F$11*($H460-'01_Supuestos'!$F$9))*'01_Supuestos'!$F$12)-(('01_Supuestos'!H31*$I460)*'01_Supuestos'!$F$11*$K460)-(IF(('01_Supuestos'!H31*$I460)&gt;0,'01_Supuestos'!$F$15,0)))-((('01_Supuestos'!H31*$I460)*'01_Supuestos'!$F$11*($H460-'01_Supuestos'!$F$9))*'01_Supuestos'!$F$18)-($J460*'01_Supuestos'!H32)-(IF('01_Supuestos'!H30=MAX('01_Supuestos'!$C$30:$M$30),'01_Supuestos'!$F$19,0))-(MAX(0,(((('01_Supuestos'!H31*$I460)*'01_Supuestos'!$F$11*($H460-'01_Supuestos'!$F$9))-((('01_Supuestos'!H31*$I460)*'01_Supuestos'!$F$11*($H460-'01_Supuestos'!$F$9))*'01_Supuestos'!$F$12)-(('01_Supuestos'!H31*$I460)*'01_Supuestos'!$F$11*$K460)-(IF(('01_Supuestos'!H31*$I460)&gt;0,'01_Supuestos'!$F$15,0)))-($J460*'01_Supuestos'!H33)))*'01_Supuestos'!$F$16)</f>
        <v/>
      </c>
      <c r="Z460" s="109">
        <f>((('01_Supuestos'!I31*$I460)*'01_Supuestos'!$F$11*($H460-'01_Supuestos'!$F$9))-((('01_Supuestos'!I31*$I460)*'01_Supuestos'!$F$11*($H460-'01_Supuestos'!$F$9))*'01_Supuestos'!$F$12)-(('01_Supuestos'!I31*$I460)*'01_Supuestos'!$F$11*$K460)-(IF(('01_Supuestos'!I31*$I460)&gt;0,'01_Supuestos'!$F$15,0)))-((('01_Supuestos'!I31*$I460)*'01_Supuestos'!$F$11*($H460-'01_Supuestos'!$F$9))*'01_Supuestos'!$F$18)-($J460*'01_Supuestos'!I32)-(IF('01_Supuestos'!I30=MAX('01_Supuestos'!$C$30:$M$30),'01_Supuestos'!$F$19,0))-(MAX(0,(((('01_Supuestos'!I31*$I460)*'01_Supuestos'!$F$11*($H460-'01_Supuestos'!$F$9))-((('01_Supuestos'!I31*$I460)*'01_Supuestos'!$F$11*($H460-'01_Supuestos'!$F$9))*'01_Supuestos'!$F$12)-(('01_Supuestos'!I31*$I460)*'01_Supuestos'!$F$11*$K460)-(IF(('01_Supuestos'!I31*$I460)&gt;0,'01_Supuestos'!$F$15,0)))-($J460*'01_Supuestos'!I33)))*'01_Supuestos'!$F$16)</f>
        <v/>
      </c>
      <c r="AA460" s="109">
        <f>((('01_Supuestos'!J31*$I460)*'01_Supuestos'!$F$11*($H460-'01_Supuestos'!$F$9))-((('01_Supuestos'!J31*$I460)*'01_Supuestos'!$F$11*($H460-'01_Supuestos'!$F$9))*'01_Supuestos'!$F$12)-(('01_Supuestos'!J31*$I460)*'01_Supuestos'!$F$11*$K460)-(IF(('01_Supuestos'!J31*$I460)&gt;0,'01_Supuestos'!$F$15,0)))-((('01_Supuestos'!J31*$I460)*'01_Supuestos'!$F$11*($H460-'01_Supuestos'!$F$9))*'01_Supuestos'!$F$18)-($J460*'01_Supuestos'!J32)-(IF('01_Supuestos'!J30=MAX('01_Supuestos'!$C$30:$M$30),'01_Supuestos'!$F$19,0))-(MAX(0,(((('01_Supuestos'!J31*$I460)*'01_Supuestos'!$F$11*($H460-'01_Supuestos'!$F$9))-((('01_Supuestos'!J31*$I460)*'01_Supuestos'!$F$11*($H460-'01_Supuestos'!$F$9))*'01_Supuestos'!$F$12)-(('01_Supuestos'!J31*$I460)*'01_Supuestos'!$F$11*$K460)-(IF(('01_Supuestos'!J31*$I460)&gt;0,'01_Supuestos'!$F$15,0)))-($J460*'01_Supuestos'!J33)))*'01_Supuestos'!$F$16)</f>
        <v/>
      </c>
      <c r="AB460" s="109">
        <f>((('01_Supuestos'!K31*$I460)*'01_Supuestos'!$F$11*($H460-'01_Supuestos'!$F$9))-((('01_Supuestos'!K31*$I460)*'01_Supuestos'!$F$11*($H460-'01_Supuestos'!$F$9))*'01_Supuestos'!$F$12)-(('01_Supuestos'!K31*$I460)*'01_Supuestos'!$F$11*$K460)-(IF(('01_Supuestos'!K31*$I460)&gt;0,'01_Supuestos'!$F$15,0)))-((('01_Supuestos'!K31*$I460)*'01_Supuestos'!$F$11*($H460-'01_Supuestos'!$F$9))*'01_Supuestos'!$F$18)-($J460*'01_Supuestos'!K32)-(IF('01_Supuestos'!K30=MAX('01_Supuestos'!$C$30:$M$30),'01_Supuestos'!$F$19,0))-(MAX(0,(((('01_Supuestos'!K31*$I460)*'01_Supuestos'!$F$11*($H460-'01_Supuestos'!$F$9))-((('01_Supuestos'!K31*$I460)*'01_Supuestos'!$F$11*($H460-'01_Supuestos'!$F$9))*'01_Supuestos'!$F$12)-(('01_Supuestos'!K31*$I460)*'01_Supuestos'!$F$11*$K460)-(IF(('01_Supuestos'!K31*$I460)&gt;0,'01_Supuestos'!$F$15,0)))-($J460*'01_Supuestos'!K33)))*'01_Supuestos'!$F$16)</f>
        <v/>
      </c>
      <c r="AC460" s="109">
        <f>((('01_Supuestos'!L31*$I460)*'01_Supuestos'!$F$11*($H460-'01_Supuestos'!$F$9))-((('01_Supuestos'!L31*$I460)*'01_Supuestos'!$F$11*($H460-'01_Supuestos'!$F$9))*'01_Supuestos'!$F$12)-(('01_Supuestos'!L31*$I460)*'01_Supuestos'!$F$11*$K460)-(IF(('01_Supuestos'!L31*$I460)&gt;0,'01_Supuestos'!$F$15,0)))-((('01_Supuestos'!L31*$I460)*'01_Supuestos'!$F$11*($H460-'01_Supuestos'!$F$9))*'01_Supuestos'!$F$18)-($J460*'01_Supuestos'!L32)-(IF('01_Supuestos'!L30=MAX('01_Supuestos'!$C$30:$M$30),'01_Supuestos'!$F$19,0))-(MAX(0,(((('01_Supuestos'!L31*$I460)*'01_Supuestos'!$F$11*($H460-'01_Supuestos'!$F$9))-((('01_Supuestos'!L31*$I460)*'01_Supuestos'!$F$11*($H460-'01_Supuestos'!$F$9))*'01_Supuestos'!$F$12)-(('01_Supuestos'!L31*$I460)*'01_Supuestos'!$F$11*$K460)-(IF(('01_Supuestos'!L31*$I460)&gt;0,'01_Supuestos'!$F$15,0)))-($J460*'01_Supuestos'!L33)))*'01_Supuestos'!$F$16)</f>
        <v/>
      </c>
      <c r="AD460" s="109">
        <f>((('01_Supuestos'!M31*$I460)*'01_Supuestos'!$F$11*($H460-'01_Supuestos'!$F$9))-((('01_Supuestos'!M31*$I460)*'01_Supuestos'!$F$11*($H460-'01_Supuestos'!$F$9))*'01_Supuestos'!$F$12)-(('01_Supuestos'!M31*$I460)*'01_Supuestos'!$F$11*$K460)-(IF(('01_Supuestos'!M31*$I460)&gt;0,'01_Supuestos'!$F$15,0)))-((('01_Supuestos'!M31*$I460)*'01_Supuestos'!$F$11*($H460-'01_Supuestos'!$F$9))*'01_Supuestos'!$F$18)-($J460*'01_Supuestos'!M32)-(IF('01_Supuestos'!M30=MAX('01_Supuestos'!$C$30:$M$30),'01_Supuestos'!$F$19,0))-(MAX(0,(((('01_Supuestos'!M31*$I460)*'01_Supuestos'!$F$11*($H460-'01_Supuestos'!$F$9))-((('01_Supuestos'!M31*$I460)*'01_Supuestos'!$F$11*($H460-'01_Supuestos'!$F$9))*'01_Supuestos'!$F$12)-(('01_Supuestos'!M31*$I460)*'01_Supuestos'!$F$11*$K460)-(IF(('01_Supuestos'!M31*$I460)&gt;0,'01_Supuestos'!$F$15,0)))-($J460*'01_Supuestos'!M33)))*'01_Supuestos'!$F$16)</f>
        <v/>
      </c>
      <c r="AE460" s="109">
        <f>0</f>
        <v/>
      </c>
      <c r="AF460" s="109">
        <f>IF(S460&gt;R460,"Appraisal+Decision",IF(S460&lt;R460,"Develop Now","Indiferente"))</f>
        <v/>
      </c>
    </row>
    <row r="461">
      <c r="A461" t="n">
        <v>431</v>
      </c>
      <c r="B461" s="53">
        <f>RAND()</f>
        <v/>
      </c>
      <c r="C461" s="53">
        <f>RAND()</f>
        <v/>
      </c>
      <c r="D461" s="53">
        <f>RAND()</f>
        <v/>
      </c>
      <c r="E461" s="53">
        <f>RAND()</f>
        <v/>
      </c>
      <c r="F461" s="53">
        <f>RAND()</f>
        <v/>
      </c>
      <c r="G461" s="53">
        <f>RAND()</f>
        <v/>
      </c>
      <c r="H461" s="109">
        <f>IF(B461&lt;($B$11-$B$10)/($B$12-$B$10), $B$10+SQRT(B461*($B$11-$B$10)*($B$12-$B$10)), $B$12-SQRT((1-B461)*($B$12-$B$11)*($B$12-$B$10)))</f>
        <v/>
      </c>
      <c r="I461" s="53">
        <f>MAX(0.1,NORMINV(C461,$B$13,$B$14))</f>
        <v/>
      </c>
      <c r="J461" s="109">
        <f>'01_Supuestos'!$F$13*MAX(0.65,NORMINV(D461,1,$B$15))</f>
        <v/>
      </c>
      <c r="K461" s="109">
        <f>'01_Supuestos'!$F$14*MAX(0.6,NORMINV(E461,1,$B$16))</f>
        <v/>
      </c>
      <c r="L461" s="109">
        <f>--(F461&lt;=$B$5)</f>
        <v/>
      </c>
      <c r="M461" s="109">
        <f>IF(L461=1, IF(G461&lt;=$B$6, "+", "-"), IF(G461&lt;=(1-$B$7), "+", "-"))</f>
        <v/>
      </c>
      <c r="N461" s="110">
        <f>IF(M461="+",'05_Bayes_Arbol'!$B$16,'05_Bayes_Arbol'!$B$17)</f>
        <v/>
      </c>
      <c r="O461" s="109">
        <f>SUMPRODUCT(T461:AD461,'01_Supuestos'!$C$34:$M$34)</f>
        <v/>
      </c>
      <c r="P461" s="109">
        <f>N461*O461 + (1-N461)*$B$9</f>
        <v/>
      </c>
      <c r="Q461" s="109">
        <f>--(P461&gt;0)</f>
        <v/>
      </c>
      <c r="R461" s="109">
        <f>IF(L461=1,O461,$B$9)</f>
        <v/>
      </c>
      <c r="S461" s="109">
        <f>-$B$8 + IF(Q461=1, IF(L461=1,O461,$B$9), 0)</f>
        <v/>
      </c>
      <c r="T461" s="109">
        <f>((('01_Supuestos'!C31*$I461)*'01_Supuestos'!$F$11*($H461-'01_Supuestos'!$F$9))-((('01_Supuestos'!C31*$I461)*'01_Supuestos'!$F$11*($H461-'01_Supuestos'!$F$9))*'01_Supuestos'!$F$12)-(('01_Supuestos'!C31*$I461)*'01_Supuestos'!$F$11*$K461)-(IF(('01_Supuestos'!C31*$I461)&gt;0,'01_Supuestos'!$F$15,0)))-((('01_Supuestos'!C31*$I461)*'01_Supuestos'!$F$11*($H461-'01_Supuestos'!$F$9))*'01_Supuestos'!$F$18)-($J461*'01_Supuestos'!C32)-(IF('01_Supuestos'!C30=MAX('01_Supuestos'!$C$30:$M$30),'01_Supuestos'!$F$19,0))-(MAX(0,(((('01_Supuestos'!C31*$I461)*'01_Supuestos'!$F$11*($H461-'01_Supuestos'!$F$9))-((('01_Supuestos'!C31*$I461)*'01_Supuestos'!$F$11*($H461-'01_Supuestos'!$F$9))*'01_Supuestos'!$F$12)-(('01_Supuestos'!C31*$I461)*'01_Supuestos'!$F$11*$K461)-(IF(('01_Supuestos'!C31*$I461)&gt;0,'01_Supuestos'!$F$15,0)))-($J461*'01_Supuestos'!C33)))*'01_Supuestos'!$F$16)</f>
        <v/>
      </c>
      <c r="U461" s="109">
        <f>((('01_Supuestos'!D31*$I461)*'01_Supuestos'!$F$11*($H461-'01_Supuestos'!$F$9))-((('01_Supuestos'!D31*$I461)*'01_Supuestos'!$F$11*($H461-'01_Supuestos'!$F$9))*'01_Supuestos'!$F$12)-(('01_Supuestos'!D31*$I461)*'01_Supuestos'!$F$11*$K461)-(IF(('01_Supuestos'!D31*$I461)&gt;0,'01_Supuestos'!$F$15,0)))-((('01_Supuestos'!D31*$I461)*'01_Supuestos'!$F$11*($H461-'01_Supuestos'!$F$9))*'01_Supuestos'!$F$18)-($J461*'01_Supuestos'!D32)-(IF('01_Supuestos'!D30=MAX('01_Supuestos'!$C$30:$M$30),'01_Supuestos'!$F$19,0))-(MAX(0,(((('01_Supuestos'!D31*$I461)*'01_Supuestos'!$F$11*($H461-'01_Supuestos'!$F$9))-((('01_Supuestos'!D31*$I461)*'01_Supuestos'!$F$11*($H461-'01_Supuestos'!$F$9))*'01_Supuestos'!$F$12)-(('01_Supuestos'!D31*$I461)*'01_Supuestos'!$F$11*$K461)-(IF(('01_Supuestos'!D31*$I461)&gt;0,'01_Supuestos'!$F$15,0)))-($J461*'01_Supuestos'!D33)))*'01_Supuestos'!$F$16)</f>
        <v/>
      </c>
      <c r="V461" s="109">
        <f>((('01_Supuestos'!E31*$I461)*'01_Supuestos'!$F$11*($H461-'01_Supuestos'!$F$9))-((('01_Supuestos'!E31*$I461)*'01_Supuestos'!$F$11*($H461-'01_Supuestos'!$F$9))*'01_Supuestos'!$F$12)-(('01_Supuestos'!E31*$I461)*'01_Supuestos'!$F$11*$K461)-(IF(('01_Supuestos'!E31*$I461)&gt;0,'01_Supuestos'!$F$15,0)))-((('01_Supuestos'!E31*$I461)*'01_Supuestos'!$F$11*($H461-'01_Supuestos'!$F$9))*'01_Supuestos'!$F$18)-($J461*'01_Supuestos'!E32)-(IF('01_Supuestos'!E30=MAX('01_Supuestos'!$C$30:$M$30),'01_Supuestos'!$F$19,0))-(MAX(0,(((('01_Supuestos'!E31*$I461)*'01_Supuestos'!$F$11*($H461-'01_Supuestos'!$F$9))-((('01_Supuestos'!E31*$I461)*'01_Supuestos'!$F$11*($H461-'01_Supuestos'!$F$9))*'01_Supuestos'!$F$12)-(('01_Supuestos'!E31*$I461)*'01_Supuestos'!$F$11*$K461)-(IF(('01_Supuestos'!E31*$I461)&gt;0,'01_Supuestos'!$F$15,0)))-($J461*'01_Supuestos'!E33)))*'01_Supuestos'!$F$16)</f>
        <v/>
      </c>
      <c r="W461" s="109">
        <f>((('01_Supuestos'!F31*$I461)*'01_Supuestos'!$F$11*($H461-'01_Supuestos'!$F$9))-((('01_Supuestos'!F31*$I461)*'01_Supuestos'!$F$11*($H461-'01_Supuestos'!$F$9))*'01_Supuestos'!$F$12)-(('01_Supuestos'!F31*$I461)*'01_Supuestos'!$F$11*$K461)-(IF(('01_Supuestos'!F31*$I461)&gt;0,'01_Supuestos'!$F$15,0)))-((('01_Supuestos'!F31*$I461)*'01_Supuestos'!$F$11*($H461-'01_Supuestos'!$F$9))*'01_Supuestos'!$F$18)-($J461*'01_Supuestos'!F32)-(IF('01_Supuestos'!F30=MAX('01_Supuestos'!$C$30:$M$30),'01_Supuestos'!$F$19,0))-(MAX(0,(((('01_Supuestos'!F31*$I461)*'01_Supuestos'!$F$11*($H461-'01_Supuestos'!$F$9))-((('01_Supuestos'!F31*$I461)*'01_Supuestos'!$F$11*($H461-'01_Supuestos'!$F$9))*'01_Supuestos'!$F$12)-(('01_Supuestos'!F31*$I461)*'01_Supuestos'!$F$11*$K461)-(IF(('01_Supuestos'!F31*$I461)&gt;0,'01_Supuestos'!$F$15,0)))-($J461*'01_Supuestos'!F33)))*'01_Supuestos'!$F$16)</f>
        <v/>
      </c>
      <c r="X461" s="109">
        <f>((('01_Supuestos'!G31*$I461)*'01_Supuestos'!$F$11*($H461-'01_Supuestos'!$F$9))-((('01_Supuestos'!G31*$I461)*'01_Supuestos'!$F$11*($H461-'01_Supuestos'!$F$9))*'01_Supuestos'!$F$12)-(('01_Supuestos'!G31*$I461)*'01_Supuestos'!$F$11*$K461)-(IF(('01_Supuestos'!G31*$I461)&gt;0,'01_Supuestos'!$F$15,0)))-((('01_Supuestos'!G31*$I461)*'01_Supuestos'!$F$11*($H461-'01_Supuestos'!$F$9))*'01_Supuestos'!$F$18)-($J461*'01_Supuestos'!G32)-(IF('01_Supuestos'!G30=MAX('01_Supuestos'!$C$30:$M$30),'01_Supuestos'!$F$19,0))-(MAX(0,(((('01_Supuestos'!G31*$I461)*'01_Supuestos'!$F$11*($H461-'01_Supuestos'!$F$9))-((('01_Supuestos'!G31*$I461)*'01_Supuestos'!$F$11*($H461-'01_Supuestos'!$F$9))*'01_Supuestos'!$F$12)-(('01_Supuestos'!G31*$I461)*'01_Supuestos'!$F$11*$K461)-(IF(('01_Supuestos'!G31*$I461)&gt;0,'01_Supuestos'!$F$15,0)))-($J461*'01_Supuestos'!G33)))*'01_Supuestos'!$F$16)</f>
        <v/>
      </c>
      <c r="Y461" s="109">
        <f>((('01_Supuestos'!H31*$I461)*'01_Supuestos'!$F$11*($H461-'01_Supuestos'!$F$9))-((('01_Supuestos'!H31*$I461)*'01_Supuestos'!$F$11*($H461-'01_Supuestos'!$F$9))*'01_Supuestos'!$F$12)-(('01_Supuestos'!H31*$I461)*'01_Supuestos'!$F$11*$K461)-(IF(('01_Supuestos'!H31*$I461)&gt;0,'01_Supuestos'!$F$15,0)))-((('01_Supuestos'!H31*$I461)*'01_Supuestos'!$F$11*($H461-'01_Supuestos'!$F$9))*'01_Supuestos'!$F$18)-($J461*'01_Supuestos'!H32)-(IF('01_Supuestos'!H30=MAX('01_Supuestos'!$C$30:$M$30),'01_Supuestos'!$F$19,0))-(MAX(0,(((('01_Supuestos'!H31*$I461)*'01_Supuestos'!$F$11*($H461-'01_Supuestos'!$F$9))-((('01_Supuestos'!H31*$I461)*'01_Supuestos'!$F$11*($H461-'01_Supuestos'!$F$9))*'01_Supuestos'!$F$12)-(('01_Supuestos'!H31*$I461)*'01_Supuestos'!$F$11*$K461)-(IF(('01_Supuestos'!H31*$I461)&gt;0,'01_Supuestos'!$F$15,0)))-($J461*'01_Supuestos'!H33)))*'01_Supuestos'!$F$16)</f>
        <v/>
      </c>
      <c r="Z461" s="109">
        <f>((('01_Supuestos'!I31*$I461)*'01_Supuestos'!$F$11*($H461-'01_Supuestos'!$F$9))-((('01_Supuestos'!I31*$I461)*'01_Supuestos'!$F$11*($H461-'01_Supuestos'!$F$9))*'01_Supuestos'!$F$12)-(('01_Supuestos'!I31*$I461)*'01_Supuestos'!$F$11*$K461)-(IF(('01_Supuestos'!I31*$I461)&gt;0,'01_Supuestos'!$F$15,0)))-((('01_Supuestos'!I31*$I461)*'01_Supuestos'!$F$11*($H461-'01_Supuestos'!$F$9))*'01_Supuestos'!$F$18)-($J461*'01_Supuestos'!I32)-(IF('01_Supuestos'!I30=MAX('01_Supuestos'!$C$30:$M$30),'01_Supuestos'!$F$19,0))-(MAX(0,(((('01_Supuestos'!I31*$I461)*'01_Supuestos'!$F$11*($H461-'01_Supuestos'!$F$9))-((('01_Supuestos'!I31*$I461)*'01_Supuestos'!$F$11*($H461-'01_Supuestos'!$F$9))*'01_Supuestos'!$F$12)-(('01_Supuestos'!I31*$I461)*'01_Supuestos'!$F$11*$K461)-(IF(('01_Supuestos'!I31*$I461)&gt;0,'01_Supuestos'!$F$15,0)))-($J461*'01_Supuestos'!I33)))*'01_Supuestos'!$F$16)</f>
        <v/>
      </c>
      <c r="AA461" s="109">
        <f>((('01_Supuestos'!J31*$I461)*'01_Supuestos'!$F$11*($H461-'01_Supuestos'!$F$9))-((('01_Supuestos'!J31*$I461)*'01_Supuestos'!$F$11*($H461-'01_Supuestos'!$F$9))*'01_Supuestos'!$F$12)-(('01_Supuestos'!J31*$I461)*'01_Supuestos'!$F$11*$K461)-(IF(('01_Supuestos'!J31*$I461)&gt;0,'01_Supuestos'!$F$15,0)))-((('01_Supuestos'!J31*$I461)*'01_Supuestos'!$F$11*($H461-'01_Supuestos'!$F$9))*'01_Supuestos'!$F$18)-($J461*'01_Supuestos'!J32)-(IF('01_Supuestos'!J30=MAX('01_Supuestos'!$C$30:$M$30),'01_Supuestos'!$F$19,0))-(MAX(0,(((('01_Supuestos'!J31*$I461)*'01_Supuestos'!$F$11*($H461-'01_Supuestos'!$F$9))-((('01_Supuestos'!J31*$I461)*'01_Supuestos'!$F$11*($H461-'01_Supuestos'!$F$9))*'01_Supuestos'!$F$12)-(('01_Supuestos'!J31*$I461)*'01_Supuestos'!$F$11*$K461)-(IF(('01_Supuestos'!J31*$I461)&gt;0,'01_Supuestos'!$F$15,0)))-($J461*'01_Supuestos'!J33)))*'01_Supuestos'!$F$16)</f>
        <v/>
      </c>
      <c r="AB461" s="109">
        <f>((('01_Supuestos'!K31*$I461)*'01_Supuestos'!$F$11*($H461-'01_Supuestos'!$F$9))-((('01_Supuestos'!K31*$I461)*'01_Supuestos'!$F$11*($H461-'01_Supuestos'!$F$9))*'01_Supuestos'!$F$12)-(('01_Supuestos'!K31*$I461)*'01_Supuestos'!$F$11*$K461)-(IF(('01_Supuestos'!K31*$I461)&gt;0,'01_Supuestos'!$F$15,0)))-((('01_Supuestos'!K31*$I461)*'01_Supuestos'!$F$11*($H461-'01_Supuestos'!$F$9))*'01_Supuestos'!$F$18)-($J461*'01_Supuestos'!K32)-(IF('01_Supuestos'!K30=MAX('01_Supuestos'!$C$30:$M$30),'01_Supuestos'!$F$19,0))-(MAX(0,(((('01_Supuestos'!K31*$I461)*'01_Supuestos'!$F$11*($H461-'01_Supuestos'!$F$9))-((('01_Supuestos'!K31*$I461)*'01_Supuestos'!$F$11*($H461-'01_Supuestos'!$F$9))*'01_Supuestos'!$F$12)-(('01_Supuestos'!K31*$I461)*'01_Supuestos'!$F$11*$K461)-(IF(('01_Supuestos'!K31*$I461)&gt;0,'01_Supuestos'!$F$15,0)))-($J461*'01_Supuestos'!K33)))*'01_Supuestos'!$F$16)</f>
        <v/>
      </c>
      <c r="AC461" s="109">
        <f>((('01_Supuestos'!L31*$I461)*'01_Supuestos'!$F$11*($H461-'01_Supuestos'!$F$9))-((('01_Supuestos'!L31*$I461)*'01_Supuestos'!$F$11*($H461-'01_Supuestos'!$F$9))*'01_Supuestos'!$F$12)-(('01_Supuestos'!L31*$I461)*'01_Supuestos'!$F$11*$K461)-(IF(('01_Supuestos'!L31*$I461)&gt;0,'01_Supuestos'!$F$15,0)))-((('01_Supuestos'!L31*$I461)*'01_Supuestos'!$F$11*($H461-'01_Supuestos'!$F$9))*'01_Supuestos'!$F$18)-($J461*'01_Supuestos'!L32)-(IF('01_Supuestos'!L30=MAX('01_Supuestos'!$C$30:$M$30),'01_Supuestos'!$F$19,0))-(MAX(0,(((('01_Supuestos'!L31*$I461)*'01_Supuestos'!$F$11*($H461-'01_Supuestos'!$F$9))-((('01_Supuestos'!L31*$I461)*'01_Supuestos'!$F$11*($H461-'01_Supuestos'!$F$9))*'01_Supuestos'!$F$12)-(('01_Supuestos'!L31*$I461)*'01_Supuestos'!$F$11*$K461)-(IF(('01_Supuestos'!L31*$I461)&gt;0,'01_Supuestos'!$F$15,0)))-($J461*'01_Supuestos'!L33)))*'01_Supuestos'!$F$16)</f>
        <v/>
      </c>
      <c r="AD461" s="109">
        <f>((('01_Supuestos'!M31*$I461)*'01_Supuestos'!$F$11*($H461-'01_Supuestos'!$F$9))-((('01_Supuestos'!M31*$I461)*'01_Supuestos'!$F$11*($H461-'01_Supuestos'!$F$9))*'01_Supuestos'!$F$12)-(('01_Supuestos'!M31*$I461)*'01_Supuestos'!$F$11*$K461)-(IF(('01_Supuestos'!M31*$I461)&gt;0,'01_Supuestos'!$F$15,0)))-((('01_Supuestos'!M31*$I461)*'01_Supuestos'!$F$11*($H461-'01_Supuestos'!$F$9))*'01_Supuestos'!$F$18)-($J461*'01_Supuestos'!M32)-(IF('01_Supuestos'!M30=MAX('01_Supuestos'!$C$30:$M$30),'01_Supuestos'!$F$19,0))-(MAX(0,(((('01_Supuestos'!M31*$I461)*'01_Supuestos'!$F$11*($H461-'01_Supuestos'!$F$9))-((('01_Supuestos'!M31*$I461)*'01_Supuestos'!$F$11*($H461-'01_Supuestos'!$F$9))*'01_Supuestos'!$F$12)-(('01_Supuestos'!M31*$I461)*'01_Supuestos'!$F$11*$K461)-(IF(('01_Supuestos'!M31*$I461)&gt;0,'01_Supuestos'!$F$15,0)))-($J461*'01_Supuestos'!M33)))*'01_Supuestos'!$F$16)</f>
        <v/>
      </c>
      <c r="AE461" s="109">
        <f>0</f>
        <v/>
      </c>
      <c r="AF461" s="109">
        <f>IF(S461&gt;R461,"Appraisal+Decision",IF(S461&lt;R461,"Develop Now","Indiferente"))</f>
        <v/>
      </c>
    </row>
    <row r="462">
      <c r="A462" t="n">
        <v>432</v>
      </c>
      <c r="B462" s="53">
        <f>RAND()</f>
        <v/>
      </c>
      <c r="C462" s="53">
        <f>RAND()</f>
        <v/>
      </c>
      <c r="D462" s="53">
        <f>RAND()</f>
        <v/>
      </c>
      <c r="E462" s="53">
        <f>RAND()</f>
        <v/>
      </c>
      <c r="F462" s="53">
        <f>RAND()</f>
        <v/>
      </c>
      <c r="G462" s="53">
        <f>RAND()</f>
        <v/>
      </c>
      <c r="H462" s="109">
        <f>IF(B462&lt;($B$11-$B$10)/($B$12-$B$10), $B$10+SQRT(B462*($B$11-$B$10)*($B$12-$B$10)), $B$12-SQRT((1-B462)*($B$12-$B$11)*($B$12-$B$10)))</f>
        <v/>
      </c>
      <c r="I462" s="53">
        <f>MAX(0.1,NORMINV(C462,$B$13,$B$14))</f>
        <v/>
      </c>
      <c r="J462" s="109">
        <f>'01_Supuestos'!$F$13*MAX(0.65,NORMINV(D462,1,$B$15))</f>
        <v/>
      </c>
      <c r="K462" s="109">
        <f>'01_Supuestos'!$F$14*MAX(0.6,NORMINV(E462,1,$B$16))</f>
        <v/>
      </c>
      <c r="L462" s="109">
        <f>--(F462&lt;=$B$5)</f>
        <v/>
      </c>
      <c r="M462" s="109">
        <f>IF(L462=1, IF(G462&lt;=$B$6, "+", "-"), IF(G462&lt;=(1-$B$7), "+", "-"))</f>
        <v/>
      </c>
      <c r="N462" s="110">
        <f>IF(M462="+",'05_Bayes_Arbol'!$B$16,'05_Bayes_Arbol'!$B$17)</f>
        <v/>
      </c>
      <c r="O462" s="109">
        <f>SUMPRODUCT(T462:AD462,'01_Supuestos'!$C$34:$M$34)</f>
        <v/>
      </c>
      <c r="P462" s="109">
        <f>N462*O462 + (1-N462)*$B$9</f>
        <v/>
      </c>
      <c r="Q462" s="109">
        <f>--(P462&gt;0)</f>
        <v/>
      </c>
      <c r="R462" s="109">
        <f>IF(L462=1,O462,$B$9)</f>
        <v/>
      </c>
      <c r="S462" s="109">
        <f>-$B$8 + IF(Q462=1, IF(L462=1,O462,$B$9), 0)</f>
        <v/>
      </c>
      <c r="T462" s="109">
        <f>((('01_Supuestos'!C31*$I462)*'01_Supuestos'!$F$11*($H462-'01_Supuestos'!$F$9))-((('01_Supuestos'!C31*$I462)*'01_Supuestos'!$F$11*($H462-'01_Supuestos'!$F$9))*'01_Supuestos'!$F$12)-(('01_Supuestos'!C31*$I462)*'01_Supuestos'!$F$11*$K462)-(IF(('01_Supuestos'!C31*$I462)&gt;0,'01_Supuestos'!$F$15,0)))-((('01_Supuestos'!C31*$I462)*'01_Supuestos'!$F$11*($H462-'01_Supuestos'!$F$9))*'01_Supuestos'!$F$18)-($J462*'01_Supuestos'!C32)-(IF('01_Supuestos'!C30=MAX('01_Supuestos'!$C$30:$M$30),'01_Supuestos'!$F$19,0))-(MAX(0,(((('01_Supuestos'!C31*$I462)*'01_Supuestos'!$F$11*($H462-'01_Supuestos'!$F$9))-((('01_Supuestos'!C31*$I462)*'01_Supuestos'!$F$11*($H462-'01_Supuestos'!$F$9))*'01_Supuestos'!$F$12)-(('01_Supuestos'!C31*$I462)*'01_Supuestos'!$F$11*$K462)-(IF(('01_Supuestos'!C31*$I462)&gt;0,'01_Supuestos'!$F$15,0)))-($J462*'01_Supuestos'!C33)))*'01_Supuestos'!$F$16)</f>
        <v/>
      </c>
      <c r="U462" s="109">
        <f>((('01_Supuestos'!D31*$I462)*'01_Supuestos'!$F$11*($H462-'01_Supuestos'!$F$9))-((('01_Supuestos'!D31*$I462)*'01_Supuestos'!$F$11*($H462-'01_Supuestos'!$F$9))*'01_Supuestos'!$F$12)-(('01_Supuestos'!D31*$I462)*'01_Supuestos'!$F$11*$K462)-(IF(('01_Supuestos'!D31*$I462)&gt;0,'01_Supuestos'!$F$15,0)))-((('01_Supuestos'!D31*$I462)*'01_Supuestos'!$F$11*($H462-'01_Supuestos'!$F$9))*'01_Supuestos'!$F$18)-($J462*'01_Supuestos'!D32)-(IF('01_Supuestos'!D30=MAX('01_Supuestos'!$C$30:$M$30),'01_Supuestos'!$F$19,0))-(MAX(0,(((('01_Supuestos'!D31*$I462)*'01_Supuestos'!$F$11*($H462-'01_Supuestos'!$F$9))-((('01_Supuestos'!D31*$I462)*'01_Supuestos'!$F$11*($H462-'01_Supuestos'!$F$9))*'01_Supuestos'!$F$12)-(('01_Supuestos'!D31*$I462)*'01_Supuestos'!$F$11*$K462)-(IF(('01_Supuestos'!D31*$I462)&gt;0,'01_Supuestos'!$F$15,0)))-($J462*'01_Supuestos'!D33)))*'01_Supuestos'!$F$16)</f>
        <v/>
      </c>
      <c r="V462" s="109">
        <f>((('01_Supuestos'!E31*$I462)*'01_Supuestos'!$F$11*($H462-'01_Supuestos'!$F$9))-((('01_Supuestos'!E31*$I462)*'01_Supuestos'!$F$11*($H462-'01_Supuestos'!$F$9))*'01_Supuestos'!$F$12)-(('01_Supuestos'!E31*$I462)*'01_Supuestos'!$F$11*$K462)-(IF(('01_Supuestos'!E31*$I462)&gt;0,'01_Supuestos'!$F$15,0)))-((('01_Supuestos'!E31*$I462)*'01_Supuestos'!$F$11*($H462-'01_Supuestos'!$F$9))*'01_Supuestos'!$F$18)-($J462*'01_Supuestos'!E32)-(IF('01_Supuestos'!E30=MAX('01_Supuestos'!$C$30:$M$30),'01_Supuestos'!$F$19,0))-(MAX(0,(((('01_Supuestos'!E31*$I462)*'01_Supuestos'!$F$11*($H462-'01_Supuestos'!$F$9))-((('01_Supuestos'!E31*$I462)*'01_Supuestos'!$F$11*($H462-'01_Supuestos'!$F$9))*'01_Supuestos'!$F$12)-(('01_Supuestos'!E31*$I462)*'01_Supuestos'!$F$11*$K462)-(IF(('01_Supuestos'!E31*$I462)&gt;0,'01_Supuestos'!$F$15,0)))-($J462*'01_Supuestos'!E33)))*'01_Supuestos'!$F$16)</f>
        <v/>
      </c>
      <c r="W462" s="109">
        <f>((('01_Supuestos'!F31*$I462)*'01_Supuestos'!$F$11*($H462-'01_Supuestos'!$F$9))-((('01_Supuestos'!F31*$I462)*'01_Supuestos'!$F$11*($H462-'01_Supuestos'!$F$9))*'01_Supuestos'!$F$12)-(('01_Supuestos'!F31*$I462)*'01_Supuestos'!$F$11*$K462)-(IF(('01_Supuestos'!F31*$I462)&gt;0,'01_Supuestos'!$F$15,0)))-((('01_Supuestos'!F31*$I462)*'01_Supuestos'!$F$11*($H462-'01_Supuestos'!$F$9))*'01_Supuestos'!$F$18)-($J462*'01_Supuestos'!F32)-(IF('01_Supuestos'!F30=MAX('01_Supuestos'!$C$30:$M$30),'01_Supuestos'!$F$19,0))-(MAX(0,(((('01_Supuestos'!F31*$I462)*'01_Supuestos'!$F$11*($H462-'01_Supuestos'!$F$9))-((('01_Supuestos'!F31*$I462)*'01_Supuestos'!$F$11*($H462-'01_Supuestos'!$F$9))*'01_Supuestos'!$F$12)-(('01_Supuestos'!F31*$I462)*'01_Supuestos'!$F$11*$K462)-(IF(('01_Supuestos'!F31*$I462)&gt;0,'01_Supuestos'!$F$15,0)))-($J462*'01_Supuestos'!F33)))*'01_Supuestos'!$F$16)</f>
        <v/>
      </c>
      <c r="X462" s="109">
        <f>((('01_Supuestos'!G31*$I462)*'01_Supuestos'!$F$11*($H462-'01_Supuestos'!$F$9))-((('01_Supuestos'!G31*$I462)*'01_Supuestos'!$F$11*($H462-'01_Supuestos'!$F$9))*'01_Supuestos'!$F$12)-(('01_Supuestos'!G31*$I462)*'01_Supuestos'!$F$11*$K462)-(IF(('01_Supuestos'!G31*$I462)&gt;0,'01_Supuestos'!$F$15,0)))-((('01_Supuestos'!G31*$I462)*'01_Supuestos'!$F$11*($H462-'01_Supuestos'!$F$9))*'01_Supuestos'!$F$18)-($J462*'01_Supuestos'!G32)-(IF('01_Supuestos'!G30=MAX('01_Supuestos'!$C$30:$M$30),'01_Supuestos'!$F$19,0))-(MAX(0,(((('01_Supuestos'!G31*$I462)*'01_Supuestos'!$F$11*($H462-'01_Supuestos'!$F$9))-((('01_Supuestos'!G31*$I462)*'01_Supuestos'!$F$11*($H462-'01_Supuestos'!$F$9))*'01_Supuestos'!$F$12)-(('01_Supuestos'!G31*$I462)*'01_Supuestos'!$F$11*$K462)-(IF(('01_Supuestos'!G31*$I462)&gt;0,'01_Supuestos'!$F$15,0)))-($J462*'01_Supuestos'!G33)))*'01_Supuestos'!$F$16)</f>
        <v/>
      </c>
      <c r="Y462" s="109">
        <f>((('01_Supuestos'!H31*$I462)*'01_Supuestos'!$F$11*($H462-'01_Supuestos'!$F$9))-((('01_Supuestos'!H31*$I462)*'01_Supuestos'!$F$11*($H462-'01_Supuestos'!$F$9))*'01_Supuestos'!$F$12)-(('01_Supuestos'!H31*$I462)*'01_Supuestos'!$F$11*$K462)-(IF(('01_Supuestos'!H31*$I462)&gt;0,'01_Supuestos'!$F$15,0)))-((('01_Supuestos'!H31*$I462)*'01_Supuestos'!$F$11*($H462-'01_Supuestos'!$F$9))*'01_Supuestos'!$F$18)-($J462*'01_Supuestos'!H32)-(IF('01_Supuestos'!H30=MAX('01_Supuestos'!$C$30:$M$30),'01_Supuestos'!$F$19,0))-(MAX(0,(((('01_Supuestos'!H31*$I462)*'01_Supuestos'!$F$11*($H462-'01_Supuestos'!$F$9))-((('01_Supuestos'!H31*$I462)*'01_Supuestos'!$F$11*($H462-'01_Supuestos'!$F$9))*'01_Supuestos'!$F$12)-(('01_Supuestos'!H31*$I462)*'01_Supuestos'!$F$11*$K462)-(IF(('01_Supuestos'!H31*$I462)&gt;0,'01_Supuestos'!$F$15,0)))-($J462*'01_Supuestos'!H33)))*'01_Supuestos'!$F$16)</f>
        <v/>
      </c>
      <c r="Z462" s="109">
        <f>((('01_Supuestos'!I31*$I462)*'01_Supuestos'!$F$11*($H462-'01_Supuestos'!$F$9))-((('01_Supuestos'!I31*$I462)*'01_Supuestos'!$F$11*($H462-'01_Supuestos'!$F$9))*'01_Supuestos'!$F$12)-(('01_Supuestos'!I31*$I462)*'01_Supuestos'!$F$11*$K462)-(IF(('01_Supuestos'!I31*$I462)&gt;0,'01_Supuestos'!$F$15,0)))-((('01_Supuestos'!I31*$I462)*'01_Supuestos'!$F$11*($H462-'01_Supuestos'!$F$9))*'01_Supuestos'!$F$18)-($J462*'01_Supuestos'!I32)-(IF('01_Supuestos'!I30=MAX('01_Supuestos'!$C$30:$M$30),'01_Supuestos'!$F$19,0))-(MAX(0,(((('01_Supuestos'!I31*$I462)*'01_Supuestos'!$F$11*($H462-'01_Supuestos'!$F$9))-((('01_Supuestos'!I31*$I462)*'01_Supuestos'!$F$11*($H462-'01_Supuestos'!$F$9))*'01_Supuestos'!$F$12)-(('01_Supuestos'!I31*$I462)*'01_Supuestos'!$F$11*$K462)-(IF(('01_Supuestos'!I31*$I462)&gt;0,'01_Supuestos'!$F$15,0)))-($J462*'01_Supuestos'!I33)))*'01_Supuestos'!$F$16)</f>
        <v/>
      </c>
      <c r="AA462" s="109">
        <f>((('01_Supuestos'!J31*$I462)*'01_Supuestos'!$F$11*($H462-'01_Supuestos'!$F$9))-((('01_Supuestos'!J31*$I462)*'01_Supuestos'!$F$11*($H462-'01_Supuestos'!$F$9))*'01_Supuestos'!$F$12)-(('01_Supuestos'!J31*$I462)*'01_Supuestos'!$F$11*$K462)-(IF(('01_Supuestos'!J31*$I462)&gt;0,'01_Supuestos'!$F$15,0)))-((('01_Supuestos'!J31*$I462)*'01_Supuestos'!$F$11*($H462-'01_Supuestos'!$F$9))*'01_Supuestos'!$F$18)-($J462*'01_Supuestos'!J32)-(IF('01_Supuestos'!J30=MAX('01_Supuestos'!$C$30:$M$30),'01_Supuestos'!$F$19,0))-(MAX(0,(((('01_Supuestos'!J31*$I462)*'01_Supuestos'!$F$11*($H462-'01_Supuestos'!$F$9))-((('01_Supuestos'!J31*$I462)*'01_Supuestos'!$F$11*($H462-'01_Supuestos'!$F$9))*'01_Supuestos'!$F$12)-(('01_Supuestos'!J31*$I462)*'01_Supuestos'!$F$11*$K462)-(IF(('01_Supuestos'!J31*$I462)&gt;0,'01_Supuestos'!$F$15,0)))-($J462*'01_Supuestos'!J33)))*'01_Supuestos'!$F$16)</f>
        <v/>
      </c>
      <c r="AB462" s="109">
        <f>((('01_Supuestos'!K31*$I462)*'01_Supuestos'!$F$11*($H462-'01_Supuestos'!$F$9))-((('01_Supuestos'!K31*$I462)*'01_Supuestos'!$F$11*($H462-'01_Supuestos'!$F$9))*'01_Supuestos'!$F$12)-(('01_Supuestos'!K31*$I462)*'01_Supuestos'!$F$11*$K462)-(IF(('01_Supuestos'!K31*$I462)&gt;0,'01_Supuestos'!$F$15,0)))-((('01_Supuestos'!K31*$I462)*'01_Supuestos'!$F$11*($H462-'01_Supuestos'!$F$9))*'01_Supuestos'!$F$18)-($J462*'01_Supuestos'!K32)-(IF('01_Supuestos'!K30=MAX('01_Supuestos'!$C$30:$M$30),'01_Supuestos'!$F$19,0))-(MAX(0,(((('01_Supuestos'!K31*$I462)*'01_Supuestos'!$F$11*($H462-'01_Supuestos'!$F$9))-((('01_Supuestos'!K31*$I462)*'01_Supuestos'!$F$11*($H462-'01_Supuestos'!$F$9))*'01_Supuestos'!$F$12)-(('01_Supuestos'!K31*$I462)*'01_Supuestos'!$F$11*$K462)-(IF(('01_Supuestos'!K31*$I462)&gt;0,'01_Supuestos'!$F$15,0)))-($J462*'01_Supuestos'!K33)))*'01_Supuestos'!$F$16)</f>
        <v/>
      </c>
      <c r="AC462" s="109">
        <f>((('01_Supuestos'!L31*$I462)*'01_Supuestos'!$F$11*($H462-'01_Supuestos'!$F$9))-((('01_Supuestos'!L31*$I462)*'01_Supuestos'!$F$11*($H462-'01_Supuestos'!$F$9))*'01_Supuestos'!$F$12)-(('01_Supuestos'!L31*$I462)*'01_Supuestos'!$F$11*$K462)-(IF(('01_Supuestos'!L31*$I462)&gt;0,'01_Supuestos'!$F$15,0)))-((('01_Supuestos'!L31*$I462)*'01_Supuestos'!$F$11*($H462-'01_Supuestos'!$F$9))*'01_Supuestos'!$F$18)-($J462*'01_Supuestos'!L32)-(IF('01_Supuestos'!L30=MAX('01_Supuestos'!$C$30:$M$30),'01_Supuestos'!$F$19,0))-(MAX(0,(((('01_Supuestos'!L31*$I462)*'01_Supuestos'!$F$11*($H462-'01_Supuestos'!$F$9))-((('01_Supuestos'!L31*$I462)*'01_Supuestos'!$F$11*($H462-'01_Supuestos'!$F$9))*'01_Supuestos'!$F$12)-(('01_Supuestos'!L31*$I462)*'01_Supuestos'!$F$11*$K462)-(IF(('01_Supuestos'!L31*$I462)&gt;0,'01_Supuestos'!$F$15,0)))-($J462*'01_Supuestos'!L33)))*'01_Supuestos'!$F$16)</f>
        <v/>
      </c>
      <c r="AD462" s="109">
        <f>((('01_Supuestos'!M31*$I462)*'01_Supuestos'!$F$11*($H462-'01_Supuestos'!$F$9))-((('01_Supuestos'!M31*$I462)*'01_Supuestos'!$F$11*($H462-'01_Supuestos'!$F$9))*'01_Supuestos'!$F$12)-(('01_Supuestos'!M31*$I462)*'01_Supuestos'!$F$11*$K462)-(IF(('01_Supuestos'!M31*$I462)&gt;0,'01_Supuestos'!$F$15,0)))-((('01_Supuestos'!M31*$I462)*'01_Supuestos'!$F$11*($H462-'01_Supuestos'!$F$9))*'01_Supuestos'!$F$18)-($J462*'01_Supuestos'!M32)-(IF('01_Supuestos'!M30=MAX('01_Supuestos'!$C$30:$M$30),'01_Supuestos'!$F$19,0))-(MAX(0,(((('01_Supuestos'!M31*$I462)*'01_Supuestos'!$F$11*($H462-'01_Supuestos'!$F$9))-((('01_Supuestos'!M31*$I462)*'01_Supuestos'!$F$11*($H462-'01_Supuestos'!$F$9))*'01_Supuestos'!$F$12)-(('01_Supuestos'!M31*$I462)*'01_Supuestos'!$F$11*$K462)-(IF(('01_Supuestos'!M31*$I462)&gt;0,'01_Supuestos'!$F$15,0)))-($J462*'01_Supuestos'!M33)))*'01_Supuestos'!$F$16)</f>
        <v/>
      </c>
      <c r="AE462" s="109">
        <f>0</f>
        <v/>
      </c>
      <c r="AF462" s="109">
        <f>IF(S462&gt;R462,"Appraisal+Decision",IF(S462&lt;R462,"Develop Now","Indiferente"))</f>
        <v/>
      </c>
    </row>
    <row r="463">
      <c r="A463" t="n">
        <v>433</v>
      </c>
      <c r="B463" s="53">
        <f>RAND()</f>
        <v/>
      </c>
      <c r="C463" s="53">
        <f>RAND()</f>
        <v/>
      </c>
      <c r="D463" s="53">
        <f>RAND()</f>
        <v/>
      </c>
      <c r="E463" s="53">
        <f>RAND()</f>
        <v/>
      </c>
      <c r="F463" s="53">
        <f>RAND()</f>
        <v/>
      </c>
      <c r="G463" s="53">
        <f>RAND()</f>
        <v/>
      </c>
      <c r="H463" s="109">
        <f>IF(B463&lt;($B$11-$B$10)/($B$12-$B$10), $B$10+SQRT(B463*($B$11-$B$10)*($B$12-$B$10)), $B$12-SQRT((1-B463)*($B$12-$B$11)*($B$12-$B$10)))</f>
        <v/>
      </c>
      <c r="I463" s="53">
        <f>MAX(0.1,NORMINV(C463,$B$13,$B$14))</f>
        <v/>
      </c>
      <c r="J463" s="109">
        <f>'01_Supuestos'!$F$13*MAX(0.65,NORMINV(D463,1,$B$15))</f>
        <v/>
      </c>
      <c r="K463" s="109">
        <f>'01_Supuestos'!$F$14*MAX(0.6,NORMINV(E463,1,$B$16))</f>
        <v/>
      </c>
      <c r="L463" s="109">
        <f>--(F463&lt;=$B$5)</f>
        <v/>
      </c>
      <c r="M463" s="109">
        <f>IF(L463=1, IF(G463&lt;=$B$6, "+", "-"), IF(G463&lt;=(1-$B$7), "+", "-"))</f>
        <v/>
      </c>
      <c r="N463" s="110">
        <f>IF(M463="+",'05_Bayes_Arbol'!$B$16,'05_Bayes_Arbol'!$B$17)</f>
        <v/>
      </c>
      <c r="O463" s="109">
        <f>SUMPRODUCT(T463:AD463,'01_Supuestos'!$C$34:$M$34)</f>
        <v/>
      </c>
      <c r="P463" s="109">
        <f>N463*O463 + (1-N463)*$B$9</f>
        <v/>
      </c>
      <c r="Q463" s="109">
        <f>--(P463&gt;0)</f>
        <v/>
      </c>
      <c r="R463" s="109">
        <f>IF(L463=1,O463,$B$9)</f>
        <v/>
      </c>
      <c r="S463" s="109">
        <f>-$B$8 + IF(Q463=1, IF(L463=1,O463,$B$9), 0)</f>
        <v/>
      </c>
      <c r="T463" s="109">
        <f>((('01_Supuestos'!C31*$I463)*'01_Supuestos'!$F$11*($H463-'01_Supuestos'!$F$9))-((('01_Supuestos'!C31*$I463)*'01_Supuestos'!$F$11*($H463-'01_Supuestos'!$F$9))*'01_Supuestos'!$F$12)-(('01_Supuestos'!C31*$I463)*'01_Supuestos'!$F$11*$K463)-(IF(('01_Supuestos'!C31*$I463)&gt;0,'01_Supuestos'!$F$15,0)))-((('01_Supuestos'!C31*$I463)*'01_Supuestos'!$F$11*($H463-'01_Supuestos'!$F$9))*'01_Supuestos'!$F$18)-($J463*'01_Supuestos'!C32)-(IF('01_Supuestos'!C30=MAX('01_Supuestos'!$C$30:$M$30),'01_Supuestos'!$F$19,0))-(MAX(0,(((('01_Supuestos'!C31*$I463)*'01_Supuestos'!$F$11*($H463-'01_Supuestos'!$F$9))-((('01_Supuestos'!C31*$I463)*'01_Supuestos'!$F$11*($H463-'01_Supuestos'!$F$9))*'01_Supuestos'!$F$12)-(('01_Supuestos'!C31*$I463)*'01_Supuestos'!$F$11*$K463)-(IF(('01_Supuestos'!C31*$I463)&gt;0,'01_Supuestos'!$F$15,0)))-($J463*'01_Supuestos'!C33)))*'01_Supuestos'!$F$16)</f>
        <v/>
      </c>
      <c r="U463" s="109">
        <f>((('01_Supuestos'!D31*$I463)*'01_Supuestos'!$F$11*($H463-'01_Supuestos'!$F$9))-((('01_Supuestos'!D31*$I463)*'01_Supuestos'!$F$11*($H463-'01_Supuestos'!$F$9))*'01_Supuestos'!$F$12)-(('01_Supuestos'!D31*$I463)*'01_Supuestos'!$F$11*$K463)-(IF(('01_Supuestos'!D31*$I463)&gt;0,'01_Supuestos'!$F$15,0)))-((('01_Supuestos'!D31*$I463)*'01_Supuestos'!$F$11*($H463-'01_Supuestos'!$F$9))*'01_Supuestos'!$F$18)-($J463*'01_Supuestos'!D32)-(IF('01_Supuestos'!D30=MAX('01_Supuestos'!$C$30:$M$30),'01_Supuestos'!$F$19,0))-(MAX(0,(((('01_Supuestos'!D31*$I463)*'01_Supuestos'!$F$11*($H463-'01_Supuestos'!$F$9))-((('01_Supuestos'!D31*$I463)*'01_Supuestos'!$F$11*($H463-'01_Supuestos'!$F$9))*'01_Supuestos'!$F$12)-(('01_Supuestos'!D31*$I463)*'01_Supuestos'!$F$11*$K463)-(IF(('01_Supuestos'!D31*$I463)&gt;0,'01_Supuestos'!$F$15,0)))-($J463*'01_Supuestos'!D33)))*'01_Supuestos'!$F$16)</f>
        <v/>
      </c>
      <c r="V463" s="109">
        <f>((('01_Supuestos'!E31*$I463)*'01_Supuestos'!$F$11*($H463-'01_Supuestos'!$F$9))-((('01_Supuestos'!E31*$I463)*'01_Supuestos'!$F$11*($H463-'01_Supuestos'!$F$9))*'01_Supuestos'!$F$12)-(('01_Supuestos'!E31*$I463)*'01_Supuestos'!$F$11*$K463)-(IF(('01_Supuestos'!E31*$I463)&gt;0,'01_Supuestos'!$F$15,0)))-((('01_Supuestos'!E31*$I463)*'01_Supuestos'!$F$11*($H463-'01_Supuestos'!$F$9))*'01_Supuestos'!$F$18)-($J463*'01_Supuestos'!E32)-(IF('01_Supuestos'!E30=MAX('01_Supuestos'!$C$30:$M$30),'01_Supuestos'!$F$19,0))-(MAX(0,(((('01_Supuestos'!E31*$I463)*'01_Supuestos'!$F$11*($H463-'01_Supuestos'!$F$9))-((('01_Supuestos'!E31*$I463)*'01_Supuestos'!$F$11*($H463-'01_Supuestos'!$F$9))*'01_Supuestos'!$F$12)-(('01_Supuestos'!E31*$I463)*'01_Supuestos'!$F$11*$K463)-(IF(('01_Supuestos'!E31*$I463)&gt;0,'01_Supuestos'!$F$15,0)))-($J463*'01_Supuestos'!E33)))*'01_Supuestos'!$F$16)</f>
        <v/>
      </c>
      <c r="W463" s="109">
        <f>((('01_Supuestos'!F31*$I463)*'01_Supuestos'!$F$11*($H463-'01_Supuestos'!$F$9))-((('01_Supuestos'!F31*$I463)*'01_Supuestos'!$F$11*($H463-'01_Supuestos'!$F$9))*'01_Supuestos'!$F$12)-(('01_Supuestos'!F31*$I463)*'01_Supuestos'!$F$11*$K463)-(IF(('01_Supuestos'!F31*$I463)&gt;0,'01_Supuestos'!$F$15,0)))-((('01_Supuestos'!F31*$I463)*'01_Supuestos'!$F$11*($H463-'01_Supuestos'!$F$9))*'01_Supuestos'!$F$18)-($J463*'01_Supuestos'!F32)-(IF('01_Supuestos'!F30=MAX('01_Supuestos'!$C$30:$M$30),'01_Supuestos'!$F$19,0))-(MAX(0,(((('01_Supuestos'!F31*$I463)*'01_Supuestos'!$F$11*($H463-'01_Supuestos'!$F$9))-((('01_Supuestos'!F31*$I463)*'01_Supuestos'!$F$11*($H463-'01_Supuestos'!$F$9))*'01_Supuestos'!$F$12)-(('01_Supuestos'!F31*$I463)*'01_Supuestos'!$F$11*$K463)-(IF(('01_Supuestos'!F31*$I463)&gt;0,'01_Supuestos'!$F$15,0)))-($J463*'01_Supuestos'!F33)))*'01_Supuestos'!$F$16)</f>
        <v/>
      </c>
      <c r="X463" s="109">
        <f>((('01_Supuestos'!G31*$I463)*'01_Supuestos'!$F$11*($H463-'01_Supuestos'!$F$9))-((('01_Supuestos'!G31*$I463)*'01_Supuestos'!$F$11*($H463-'01_Supuestos'!$F$9))*'01_Supuestos'!$F$12)-(('01_Supuestos'!G31*$I463)*'01_Supuestos'!$F$11*$K463)-(IF(('01_Supuestos'!G31*$I463)&gt;0,'01_Supuestos'!$F$15,0)))-((('01_Supuestos'!G31*$I463)*'01_Supuestos'!$F$11*($H463-'01_Supuestos'!$F$9))*'01_Supuestos'!$F$18)-($J463*'01_Supuestos'!G32)-(IF('01_Supuestos'!G30=MAX('01_Supuestos'!$C$30:$M$30),'01_Supuestos'!$F$19,0))-(MAX(0,(((('01_Supuestos'!G31*$I463)*'01_Supuestos'!$F$11*($H463-'01_Supuestos'!$F$9))-((('01_Supuestos'!G31*$I463)*'01_Supuestos'!$F$11*($H463-'01_Supuestos'!$F$9))*'01_Supuestos'!$F$12)-(('01_Supuestos'!G31*$I463)*'01_Supuestos'!$F$11*$K463)-(IF(('01_Supuestos'!G31*$I463)&gt;0,'01_Supuestos'!$F$15,0)))-($J463*'01_Supuestos'!G33)))*'01_Supuestos'!$F$16)</f>
        <v/>
      </c>
      <c r="Y463" s="109">
        <f>((('01_Supuestos'!H31*$I463)*'01_Supuestos'!$F$11*($H463-'01_Supuestos'!$F$9))-((('01_Supuestos'!H31*$I463)*'01_Supuestos'!$F$11*($H463-'01_Supuestos'!$F$9))*'01_Supuestos'!$F$12)-(('01_Supuestos'!H31*$I463)*'01_Supuestos'!$F$11*$K463)-(IF(('01_Supuestos'!H31*$I463)&gt;0,'01_Supuestos'!$F$15,0)))-((('01_Supuestos'!H31*$I463)*'01_Supuestos'!$F$11*($H463-'01_Supuestos'!$F$9))*'01_Supuestos'!$F$18)-($J463*'01_Supuestos'!H32)-(IF('01_Supuestos'!H30=MAX('01_Supuestos'!$C$30:$M$30),'01_Supuestos'!$F$19,0))-(MAX(0,(((('01_Supuestos'!H31*$I463)*'01_Supuestos'!$F$11*($H463-'01_Supuestos'!$F$9))-((('01_Supuestos'!H31*$I463)*'01_Supuestos'!$F$11*($H463-'01_Supuestos'!$F$9))*'01_Supuestos'!$F$12)-(('01_Supuestos'!H31*$I463)*'01_Supuestos'!$F$11*$K463)-(IF(('01_Supuestos'!H31*$I463)&gt;0,'01_Supuestos'!$F$15,0)))-($J463*'01_Supuestos'!H33)))*'01_Supuestos'!$F$16)</f>
        <v/>
      </c>
      <c r="Z463" s="109">
        <f>((('01_Supuestos'!I31*$I463)*'01_Supuestos'!$F$11*($H463-'01_Supuestos'!$F$9))-((('01_Supuestos'!I31*$I463)*'01_Supuestos'!$F$11*($H463-'01_Supuestos'!$F$9))*'01_Supuestos'!$F$12)-(('01_Supuestos'!I31*$I463)*'01_Supuestos'!$F$11*$K463)-(IF(('01_Supuestos'!I31*$I463)&gt;0,'01_Supuestos'!$F$15,0)))-((('01_Supuestos'!I31*$I463)*'01_Supuestos'!$F$11*($H463-'01_Supuestos'!$F$9))*'01_Supuestos'!$F$18)-($J463*'01_Supuestos'!I32)-(IF('01_Supuestos'!I30=MAX('01_Supuestos'!$C$30:$M$30),'01_Supuestos'!$F$19,0))-(MAX(0,(((('01_Supuestos'!I31*$I463)*'01_Supuestos'!$F$11*($H463-'01_Supuestos'!$F$9))-((('01_Supuestos'!I31*$I463)*'01_Supuestos'!$F$11*($H463-'01_Supuestos'!$F$9))*'01_Supuestos'!$F$12)-(('01_Supuestos'!I31*$I463)*'01_Supuestos'!$F$11*$K463)-(IF(('01_Supuestos'!I31*$I463)&gt;0,'01_Supuestos'!$F$15,0)))-($J463*'01_Supuestos'!I33)))*'01_Supuestos'!$F$16)</f>
        <v/>
      </c>
      <c r="AA463" s="109">
        <f>((('01_Supuestos'!J31*$I463)*'01_Supuestos'!$F$11*($H463-'01_Supuestos'!$F$9))-((('01_Supuestos'!J31*$I463)*'01_Supuestos'!$F$11*($H463-'01_Supuestos'!$F$9))*'01_Supuestos'!$F$12)-(('01_Supuestos'!J31*$I463)*'01_Supuestos'!$F$11*$K463)-(IF(('01_Supuestos'!J31*$I463)&gt;0,'01_Supuestos'!$F$15,0)))-((('01_Supuestos'!J31*$I463)*'01_Supuestos'!$F$11*($H463-'01_Supuestos'!$F$9))*'01_Supuestos'!$F$18)-($J463*'01_Supuestos'!J32)-(IF('01_Supuestos'!J30=MAX('01_Supuestos'!$C$30:$M$30),'01_Supuestos'!$F$19,0))-(MAX(0,(((('01_Supuestos'!J31*$I463)*'01_Supuestos'!$F$11*($H463-'01_Supuestos'!$F$9))-((('01_Supuestos'!J31*$I463)*'01_Supuestos'!$F$11*($H463-'01_Supuestos'!$F$9))*'01_Supuestos'!$F$12)-(('01_Supuestos'!J31*$I463)*'01_Supuestos'!$F$11*$K463)-(IF(('01_Supuestos'!J31*$I463)&gt;0,'01_Supuestos'!$F$15,0)))-($J463*'01_Supuestos'!J33)))*'01_Supuestos'!$F$16)</f>
        <v/>
      </c>
      <c r="AB463" s="109">
        <f>((('01_Supuestos'!K31*$I463)*'01_Supuestos'!$F$11*($H463-'01_Supuestos'!$F$9))-((('01_Supuestos'!K31*$I463)*'01_Supuestos'!$F$11*($H463-'01_Supuestos'!$F$9))*'01_Supuestos'!$F$12)-(('01_Supuestos'!K31*$I463)*'01_Supuestos'!$F$11*$K463)-(IF(('01_Supuestos'!K31*$I463)&gt;0,'01_Supuestos'!$F$15,0)))-((('01_Supuestos'!K31*$I463)*'01_Supuestos'!$F$11*($H463-'01_Supuestos'!$F$9))*'01_Supuestos'!$F$18)-($J463*'01_Supuestos'!K32)-(IF('01_Supuestos'!K30=MAX('01_Supuestos'!$C$30:$M$30),'01_Supuestos'!$F$19,0))-(MAX(0,(((('01_Supuestos'!K31*$I463)*'01_Supuestos'!$F$11*($H463-'01_Supuestos'!$F$9))-((('01_Supuestos'!K31*$I463)*'01_Supuestos'!$F$11*($H463-'01_Supuestos'!$F$9))*'01_Supuestos'!$F$12)-(('01_Supuestos'!K31*$I463)*'01_Supuestos'!$F$11*$K463)-(IF(('01_Supuestos'!K31*$I463)&gt;0,'01_Supuestos'!$F$15,0)))-($J463*'01_Supuestos'!K33)))*'01_Supuestos'!$F$16)</f>
        <v/>
      </c>
      <c r="AC463" s="109">
        <f>((('01_Supuestos'!L31*$I463)*'01_Supuestos'!$F$11*($H463-'01_Supuestos'!$F$9))-((('01_Supuestos'!L31*$I463)*'01_Supuestos'!$F$11*($H463-'01_Supuestos'!$F$9))*'01_Supuestos'!$F$12)-(('01_Supuestos'!L31*$I463)*'01_Supuestos'!$F$11*$K463)-(IF(('01_Supuestos'!L31*$I463)&gt;0,'01_Supuestos'!$F$15,0)))-((('01_Supuestos'!L31*$I463)*'01_Supuestos'!$F$11*($H463-'01_Supuestos'!$F$9))*'01_Supuestos'!$F$18)-($J463*'01_Supuestos'!L32)-(IF('01_Supuestos'!L30=MAX('01_Supuestos'!$C$30:$M$30),'01_Supuestos'!$F$19,0))-(MAX(0,(((('01_Supuestos'!L31*$I463)*'01_Supuestos'!$F$11*($H463-'01_Supuestos'!$F$9))-((('01_Supuestos'!L31*$I463)*'01_Supuestos'!$F$11*($H463-'01_Supuestos'!$F$9))*'01_Supuestos'!$F$12)-(('01_Supuestos'!L31*$I463)*'01_Supuestos'!$F$11*$K463)-(IF(('01_Supuestos'!L31*$I463)&gt;0,'01_Supuestos'!$F$15,0)))-($J463*'01_Supuestos'!L33)))*'01_Supuestos'!$F$16)</f>
        <v/>
      </c>
      <c r="AD463" s="109">
        <f>((('01_Supuestos'!M31*$I463)*'01_Supuestos'!$F$11*($H463-'01_Supuestos'!$F$9))-((('01_Supuestos'!M31*$I463)*'01_Supuestos'!$F$11*($H463-'01_Supuestos'!$F$9))*'01_Supuestos'!$F$12)-(('01_Supuestos'!M31*$I463)*'01_Supuestos'!$F$11*$K463)-(IF(('01_Supuestos'!M31*$I463)&gt;0,'01_Supuestos'!$F$15,0)))-((('01_Supuestos'!M31*$I463)*'01_Supuestos'!$F$11*($H463-'01_Supuestos'!$F$9))*'01_Supuestos'!$F$18)-($J463*'01_Supuestos'!M32)-(IF('01_Supuestos'!M30=MAX('01_Supuestos'!$C$30:$M$30),'01_Supuestos'!$F$19,0))-(MAX(0,(((('01_Supuestos'!M31*$I463)*'01_Supuestos'!$F$11*($H463-'01_Supuestos'!$F$9))-((('01_Supuestos'!M31*$I463)*'01_Supuestos'!$F$11*($H463-'01_Supuestos'!$F$9))*'01_Supuestos'!$F$12)-(('01_Supuestos'!M31*$I463)*'01_Supuestos'!$F$11*$K463)-(IF(('01_Supuestos'!M31*$I463)&gt;0,'01_Supuestos'!$F$15,0)))-($J463*'01_Supuestos'!M33)))*'01_Supuestos'!$F$16)</f>
        <v/>
      </c>
      <c r="AE463" s="109">
        <f>0</f>
        <v/>
      </c>
      <c r="AF463" s="109">
        <f>IF(S463&gt;R463,"Appraisal+Decision",IF(S463&lt;R463,"Develop Now","Indiferente"))</f>
        <v/>
      </c>
    </row>
    <row r="464">
      <c r="A464" t="n">
        <v>434</v>
      </c>
      <c r="B464" s="53">
        <f>RAND()</f>
        <v/>
      </c>
      <c r="C464" s="53">
        <f>RAND()</f>
        <v/>
      </c>
      <c r="D464" s="53">
        <f>RAND()</f>
        <v/>
      </c>
      <c r="E464" s="53">
        <f>RAND()</f>
        <v/>
      </c>
      <c r="F464" s="53">
        <f>RAND()</f>
        <v/>
      </c>
      <c r="G464" s="53">
        <f>RAND()</f>
        <v/>
      </c>
      <c r="H464" s="109">
        <f>IF(B464&lt;($B$11-$B$10)/($B$12-$B$10), $B$10+SQRT(B464*($B$11-$B$10)*($B$12-$B$10)), $B$12-SQRT((1-B464)*($B$12-$B$11)*($B$12-$B$10)))</f>
        <v/>
      </c>
      <c r="I464" s="53">
        <f>MAX(0.1,NORMINV(C464,$B$13,$B$14))</f>
        <v/>
      </c>
      <c r="J464" s="109">
        <f>'01_Supuestos'!$F$13*MAX(0.65,NORMINV(D464,1,$B$15))</f>
        <v/>
      </c>
      <c r="K464" s="109">
        <f>'01_Supuestos'!$F$14*MAX(0.6,NORMINV(E464,1,$B$16))</f>
        <v/>
      </c>
      <c r="L464" s="109">
        <f>--(F464&lt;=$B$5)</f>
        <v/>
      </c>
      <c r="M464" s="109">
        <f>IF(L464=1, IF(G464&lt;=$B$6, "+", "-"), IF(G464&lt;=(1-$B$7), "+", "-"))</f>
        <v/>
      </c>
      <c r="N464" s="110">
        <f>IF(M464="+",'05_Bayes_Arbol'!$B$16,'05_Bayes_Arbol'!$B$17)</f>
        <v/>
      </c>
      <c r="O464" s="109">
        <f>SUMPRODUCT(T464:AD464,'01_Supuestos'!$C$34:$M$34)</f>
        <v/>
      </c>
      <c r="P464" s="109">
        <f>N464*O464 + (1-N464)*$B$9</f>
        <v/>
      </c>
      <c r="Q464" s="109">
        <f>--(P464&gt;0)</f>
        <v/>
      </c>
      <c r="R464" s="109">
        <f>IF(L464=1,O464,$B$9)</f>
        <v/>
      </c>
      <c r="S464" s="109">
        <f>-$B$8 + IF(Q464=1, IF(L464=1,O464,$B$9), 0)</f>
        <v/>
      </c>
      <c r="T464" s="109">
        <f>((('01_Supuestos'!C31*$I464)*'01_Supuestos'!$F$11*($H464-'01_Supuestos'!$F$9))-((('01_Supuestos'!C31*$I464)*'01_Supuestos'!$F$11*($H464-'01_Supuestos'!$F$9))*'01_Supuestos'!$F$12)-(('01_Supuestos'!C31*$I464)*'01_Supuestos'!$F$11*$K464)-(IF(('01_Supuestos'!C31*$I464)&gt;0,'01_Supuestos'!$F$15,0)))-((('01_Supuestos'!C31*$I464)*'01_Supuestos'!$F$11*($H464-'01_Supuestos'!$F$9))*'01_Supuestos'!$F$18)-($J464*'01_Supuestos'!C32)-(IF('01_Supuestos'!C30=MAX('01_Supuestos'!$C$30:$M$30),'01_Supuestos'!$F$19,0))-(MAX(0,(((('01_Supuestos'!C31*$I464)*'01_Supuestos'!$F$11*($H464-'01_Supuestos'!$F$9))-((('01_Supuestos'!C31*$I464)*'01_Supuestos'!$F$11*($H464-'01_Supuestos'!$F$9))*'01_Supuestos'!$F$12)-(('01_Supuestos'!C31*$I464)*'01_Supuestos'!$F$11*$K464)-(IF(('01_Supuestos'!C31*$I464)&gt;0,'01_Supuestos'!$F$15,0)))-($J464*'01_Supuestos'!C33)))*'01_Supuestos'!$F$16)</f>
        <v/>
      </c>
      <c r="U464" s="109">
        <f>((('01_Supuestos'!D31*$I464)*'01_Supuestos'!$F$11*($H464-'01_Supuestos'!$F$9))-((('01_Supuestos'!D31*$I464)*'01_Supuestos'!$F$11*($H464-'01_Supuestos'!$F$9))*'01_Supuestos'!$F$12)-(('01_Supuestos'!D31*$I464)*'01_Supuestos'!$F$11*$K464)-(IF(('01_Supuestos'!D31*$I464)&gt;0,'01_Supuestos'!$F$15,0)))-((('01_Supuestos'!D31*$I464)*'01_Supuestos'!$F$11*($H464-'01_Supuestos'!$F$9))*'01_Supuestos'!$F$18)-($J464*'01_Supuestos'!D32)-(IF('01_Supuestos'!D30=MAX('01_Supuestos'!$C$30:$M$30),'01_Supuestos'!$F$19,0))-(MAX(0,(((('01_Supuestos'!D31*$I464)*'01_Supuestos'!$F$11*($H464-'01_Supuestos'!$F$9))-((('01_Supuestos'!D31*$I464)*'01_Supuestos'!$F$11*($H464-'01_Supuestos'!$F$9))*'01_Supuestos'!$F$12)-(('01_Supuestos'!D31*$I464)*'01_Supuestos'!$F$11*$K464)-(IF(('01_Supuestos'!D31*$I464)&gt;0,'01_Supuestos'!$F$15,0)))-($J464*'01_Supuestos'!D33)))*'01_Supuestos'!$F$16)</f>
        <v/>
      </c>
      <c r="V464" s="109">
        <f>((('01_Supuestos'!E31*$I464)*'01_Supuestos'!$F$11*($H464-'01_Supuestos'!$F$9))-((('01_Supuestos'!E31*$I464)*'01_Supuestos'!$F$11*($H464-'01_Supuestos'!$F$9))*'01_Supuestos'!$F$12)-(('01_Supuestos'!E31*$I464)*'01_Supuestos'!$F$11*$K464)-(IF(('01_Supuestos'!E31*$I464)&gt;0,'01_Supuestos'!$F$15,0)))-((('01_Supuestos'!E31*$I464)*'01_Supuestos'!$F$11*($H464-'01_Supuestos'!$F$9))*'01_Supuestos'!$F$18)-($J464*'01_Supuestos'!E32)-(IF('01_Supuestos'!E30=MAX('01_Supuestos'!$C$30:$M$30),'01_Supuestos'!$F$19,0))-(MAX(0,(((('01_Supuestos'!E31*$I464)*'01_Supuestos'!$F$11*($H464-'01_Supuestos'!$F$9))-((('01_Supuestos'!E31*$I464)*'01_Supuestos'!$F$11*($H464-'01_Supuestos'!$F$9))*'01_Supuestos'!$F$12)-(('01_Supuestos'!E31*$I464)*'01_Supuestos'!$F$11*$K464)-(IF(('01_Supuestos'!E31*$I464)&gt;0,'01_Supuestos'!$F$15,0)))-($J464*'01_Supuestos'!E33)))*'01_Supuestos'!$F$16)</f>
        <v/>
      </c>
      <c r="W464" s="109">
        <f>((('01_Supuestos'!F31*$I464)*'01_Supuestos'!$F$11*($H464-'01_Supuestos'!$F$9))-((('01_Supuestos'!F31*$I464)*'01_Supuestos'!$F$11*($H464-'01_Supuestos'!$F$9))*'01_Supuestos'!$F$12)-(('01_Supuestos'!F31*$I464)*'01_Supuestos'!$F$11*$K464)-(IF(('01_Supuestos'!F31*$I464)&gt;0,'01_Supuestos'!$F$15,0)))-((('01_Supuestos'!F31*$I464)*'01_Supuestos'!$F$11*($H464-'01_Supuestos'!$F$9))*'01_Supuestos'!$F$18)-($J464*'01_Supuestos'!F32)-(IF('01_Supuestos'!F30=MAX('01_Supuestos'!$C$30:$M$30),'01_Supuestos'!$F$19,0))-(MAX(0,(((('01_Supuestos'!F31*$I464)*'01_Supuestos'!$F$11*($H464-'01_Supuestos'!$F$9))-((('01_Supuestos'!F31*$I464)*'01_Supuestos'!$F$11*($H464-'01_Supuestos'!$F$9))*'01_Supuestos'!$F$12)-(('01_Supuestos'!F31*$I464)*'01_Supuestos'!$F$11*$K464)-(IF(('01_Supuestos'!F31*$I464)&gt;0,'01_Supuestos'!$F$15,0)))-($J464*'01_Supuestos'!F33)))*'01_Supuestos'!$F$16)</f>
        <v/>
      </c>
      <c r="X464" s="109">
        <f>((('01_Supuestos'!G31*$I464)*'01_Supuestos'!$F$11*($H464-'01_Supuestos'!$F$9))-((('01_Supuestos'!G31*$I464)*'01_Supuestos'!$F$11*($H464-'01_Supuestos'!$F$9))*'01_Supuestos'!$F$12)-(('01_Supuestos'!G31*$I464)*'01_Supuestos'!$F$11*$K464)-(IF(('01_Supuestos'!G31*$I464)&gt;0,'01_Supuestos'!$F$15,0)))-((('01_Supuestos'!G31*$I464)*'01_Supuestos'!$F$11*($H464-'01_Supuestos'!$F$9))*'01_Supuestos'!$F$18)-($J464*'01_Supuestos'!G32)-(IF('01_Supuestos'!G30=MAX('01_Supuestos'!$C$30:$M$30),'01_Supuestos'!$F$19,0))-(MAX(0,(((('01_Supuestos'!G31*$I464)*'01_Supuestos'!$F$11*($H464-'01_Supuestos'!$F$9))-((('01_Supuestos'!G31*$I464)*'01_Supuestos'!$F$11*($H464-'01_Supuestos'!$F$9))*'01_Supuestos'!$F$12)-(('01_Supuestos'!G31*$I464)*'01_Supuestos'!$F$11*$K464)-(IF(('01_Supuestos'!G31*$I464)&gt;0,'01_Supuestos'!$F$15,0)))-($J464*'01_Supuestos'!G33)))*'01_Supuestos'!$F$16)</f>
        <v/>
      </c>
      <c r="Y464" s="109">
        <f>((('01_Supuestos'!H31*$I464)*'01_Supuestos'!$F$11*($H464-'01_Supuestos'!$F$9))-((('01_Supuestos'!H31*$I464)*'01_Supuestos'!$F$11*($H464-'01_Supuestos'!$F$9))*'01_Supuestos'!$F$12)-(('01_Supuestos'!H31*$I464)*'01_Supuestos'!$F$11*$K464)-(IF(('01_Supuestos'!H31*$I464)&gt;0,'01_Supuestos'!$F$15,0)))-((('01_Supuestos'!H31*$I464)*'01_Supuestos'!$F$11*($H464-'01_Supuestos'!$F$9))*'01_Supuestos'!$F$18)-($J464*'01_Supuestos'!H32)-(IF('01_Supuestos'!H30=MAX('01_Supuestos'!$C$30:$M$30),'01_Supuestos'!$F$19,0))-(MAX(0,(((('01_Supuestos'!H31*$I464)*'01_Supuestos'!$F$11*($H464-'01_Supuestos'!$F$9))-((('01_Supuestos'!H31*$I464)*'01_Supuestos'!$F$11*($H464-'01_Supuestos'!$F$9))*'01_Supuestos'!$F$12)-(('01_Supuestos'!H31*$I464)*'01_Supuestos'!$F$11*$K464)-(IF(('01_Supuestos'!H31*$I464)&gt;0,'01_Supuestos'!$F$15,0)))-($J464*'01_Supuestos'!H33)))*'01_Supuestos'!$F$16)</f>
        <v/>
      </c>
      <c r="Z464" s="109">
        <f>((('01_Supuestos'!I31*$I464)*'01_Supuestos'!$F$11*($H464-'01_Supuestos'!$F$9))-((('01_Supuestos'!I31*$I464)*'01_Supuestos'!$F$11*($H464-'01_Supuestos'!$F$9))*'01_Supuestos'!$F$12)-(('01_Supuestos'!I31*$I464)*'01_Supuestos'!$F$11*$K464)-(IF(('01_Supuestos'!I31*$I464)&gt;0,'01_Supuestos'!$F$15,0)))-((('01_Supuestos'!I31*$I464)*'01_Supuestos'!$F$11*($H464-'01_Supuestos'!$F$9))*'01_Supuestos'!$F$18)-($J464*'01_Supuestos'!I32)-(IF('01_Supuestos'!I30=MAX('01_Supuestos'!$C$30:$M$30),'01_Supuestos'!$F$19,0))-(MAX(0,(((('01_Supuestos'!I31*$I464)*'01_Supuestos'!$F$11*($H464-'01_Supuestos'!$F$9))-((('01_Supuestos'!I31*$I464)*'01_Supuestos'!$F$11*($H464-'01_Supuestos'!$F$9))*'01_Supuestos'!$F$12)-(('01_Supuestos'!I31*$I464)*'01_Supuestos'!$F$11*$K464)-(IF(('01_Supuestos'!I31*$I464)&gt;0,'01_Supuestos'!$F$15,0)))-($J464*'01_Supuestos'!I33)))*'01_Supuestos'!$F$16)</f>
        <v/>
      </c>
      <c r="AA464" s="109">
        <f>((('01_Supuestos'!J31*$I464)*'01_Supuestos'!$F$11*($H464-'01_Supuestos'!$F$9))-((('01_Supuestos'!J31*$I464)*'01_Supuestos'!$F$11*($H464-'01_Supuestos'!$F$9))*'01_Supuestos'!$F$12)-(('01_Supuestos'!J31*$I464)*'01_Supuestos'!$F$11*$K464)-(IF(('01_Supuestos'!J31*$I464)&gt;0,'01_Supuestos'!$F$15,0)))-((('01_Supuestos'!J31*$I464)*'01_Supuestos'!$F$11*($H464-'01_Supuestos'!$F$9))*'01_Supuestos'!$F$18)-($J464*'01_Supuestos'!J32)-(IF('01_Supuestos'!J30=MAX('01_Supuestos'!$C$30:$M$30),'01_Supuestos'!$F$19,0))-(MAX(0,(((('01_Supuestos'!J31*$I464)*'01_Supuestos'!$F$11*($H464-'01_Supuestos'!$F$9))-((('01_Supuestos'!J31*$I464)*'01_Supuestos'!$F$11*($H464-'01_Supuestos'!$F$9))*'01_Supuestos'!$F$12)-(('01_Supuestos'!J31*$I464)*'01_Supuestos'!$F$11*$K464)-(IF(('01_Supuestos'!J31*$I464)&gt;0,'01_Supuestos'!$F$15,0)))-($J464*'01_Supuestos'!J33)))*'01_Supuestos'!$F$16)</f>
        <v/>
      </c>
      <c r="AB464" s="109">
        <f>((('01_Supuestos'!K31*$I464)*'01_Supuestos'!$F$11*($H464-'01_Supuestos'!$F$9))-((('01_Supuestos'!K31*$I464)*'01_Supuestos'!$F$11*($H464-'01_Supuestos'!$F$9))*'01_Supuestos'!$F$12)-(('01_Supuestos'!K31*$I464)*'01_Supuestos'!$F$11*$K464)-(IF(('01_Supuestos'!K31*$I464)&gt;0,'01_Supuestos'!$F$15,0)))-((('01_Supuestos'!K31*$I464)*'01_Supuestos'!$F$11*($H464-'01_Supuestos'!$F$9))*'01_Supuestos'!$F$18)-($J464*'01_Supuestos'!K32)-(IF('01_Supuestos'!K30=MAX('01_Supuestos'!$C$30:$M$30),'01_Supuestos'!$F$19,0))-(MAX(0,(((('01_Supuestos'!K31*$I464)*'01_Supuestos'!$F$11*($H464-'01_Supuestos'!$F$9))-((('01_Supuestos'!K31*$I464)*'01_Supuestos'!$F$11*($H464-'01_Supuestos'!$F$9))*'01_Supuestos'!$F$12)-(('01_Supuestos'!K31*$I464)*'01_Supuestos'!$F$11*$K464)-(IF(('01_Supuestos'!K31*$I464)&gt;0,'01_Supuestos'!$F$15,0)))-($J464*'01_Supuestos'!K33)))*'01_Supuestos'!$F$16)</f>
        <v/>
      </c>
      <c r="AC464" s="109">
        <f>((('01_Supuestos'!L31*$I464)*'01_Supuestos'!$F$11*($H464-'01_Supuestos'!$F$9))-((('01_Supuestos'!L31*$I464)*'01_Supuestos'!$F$11*($H464-'01_Supuestos'!$F$9))*'01_Supuestos'!$F$12)-(('01_Supuestos'!L31*$I464)*'01_Supuestos'!$F$11*$K464)-(IF(('01_Supuestos'!L31*$I464)&gt;0,'01_Supuestos'!$F$15,0)))-((('01_Supuestos'!L31*$I464)*'01_Supuestos'!$F$11*($H464-'01_Supuestos'!$F$9))*'01_Supuestos'!$F$18)-($J464*'01_Supuestos'!L32)-(IF('01_Supuestos'!L30=MAX('01_Supuestos'!$C$30:$M$30),'01_Supuestos'!$F$19,0))-(MAX(0,(((('01_Supuestos'!L31*$I464)*'01_Supuestos'!$F$11*($H464-'01_Supuestos'!$F$9))-((('01_Supuestos'!L31*$I464)*'01_Supuestos'!$F$11*($H464-'01_Supuestos'!$F$9))*'01_Supuestos'!$F$12)-(('01_Supuestos'!L31*$I464)*'01_Supuestos'!$F$11*$K464)-(IF(('01_Supuestos'!L31*$I464)&gt;0,'01_Supuestos'!$F$15,0)))-($J464*'01_Supuestos'!L33)))*'01_Supuestos'!$F$16)</f>
        <v/>
      </c>
      <c r="AD464" s="109">
        <f>((('01_Supuestos'!M31*$I464)*'01_Supuestos'!$F$11*($H464-'01_Supuestos'!$F$9))-((('01_Supuestos'!M31*$I464)*'01_Supuestos'!$F$11*($H464-'01_Supuestos'!$F$9))*'01_Supuestos'!$F$12)-(('01_Supuestos'!M31*$I464)*'01_Supuestos'!$F$11*$K464)-(IF(('01_Supuestos'!M31*$I464)&gt;0,'01_Supuestos'!$F$15,0)))-((('01_Supuestos'!M31*$I464)*'01_Supuestos'!$F$11*($H464-'01_Supuestos'!$F$9))*'01_Supuestos'!$F$18)-($J464*'01_Supuestos'!M32)-(IF('01_Supuestos'!M30=MAX('01_Supuestos'!$C$30:$M$30),'01_Supuestos'!$F$19,0))-(MAX(0,(((('01_Supuestos'!M31*$I464)*'01_Supuestos'!$F$11*($H464-'01_Supuestos'!$F$9))-((('01_Supuestos'!M31*$I464)*'01_Supuestos'!$F$11*($H464-'01_Supuestos'!$F$9))*'01_Supuestos'!$F$12)-(('01_Supuestos'!M31*$I464)*'01_Supuestos'!$F$11*$K464)-(IF(('01_Supuestos'!M31*$I464)&gt;0,'01_Supuestos'!$F$15,0)))-($J464*'01_Supuestos'!M33)))*'01_Supuestos'!$F$16)</f>
        <v/>
      </c>
      <c r="AE464" s="109">
        <f>0</f>
        <v/>
      </c>
      <c r="AF464" s="109">
        <f>IF(S464&gt;R464,"Appraisal+Decision",IF(S464&lt;R464,"Develop Now","Indiferente"))</f>
        <v/>
      </c>
    </row>
    <row r="465">
      <c r="A465" t="n">
        <v>435</v>
      </c>
      <c r="B465" s="53">
        <f>RAND()</f>
        <v/>
      </c>
      <c r="C465" s="53">
        <f>RAND()</f>
        <v/>
      </c>
      <c r="D465" s="53">
        <f>RAND()</f>
        <v/>
      </c>
      <c r="E465" s="53">
        <f>RAND()</f>
        <v/>
      </c>
      <c r="F465" s="53">
        <f>RAND()</f>
        <v/>
      </c>
      <c r="G465" s="53">
        <f>RAND()</f>
        <v/>
      </c>
      <c r="H465" s="109">
        <f>IF(B465&lt;($B$11-$B$10)/($B$12-$B$10), $B$10+SQRT(B465*($B$11-$B$10)*($B$12-$B$10)), $B$12-SQRT((1-B465)*($B$12-$B$11)*($B$12-$B$10)))</f>
        <v/>
      </c>
      <c r="I465" s="53">
        <f>MAX(0.1,NORMINV(C465,$B$13,$B$14))</f>
        <v/>
      </c>
      <c r="J465" s="109">
        <f>'01_Supuestos'!$F$13*MAX(0.65,NORMINV(D465,1,$B$15))</f>
        <v/>
      </c>
      <c r="K465" s="109">
        <f>'01_Supuestos'!$F$14*MAX(0.6,NORMINV(E465,1,$B$16))</f>
        <v/>
      </c>
      <c r="L465" s="109">
        <f>--(F465&lt;=$B$5)</f>
        <v/>
      </c>
      <c r="M465" s="109">
        <f>IF(L465=1, IF(G465&lt;=$B$6, "+", "-"), IF(G465&lt;=(1-$B$7), "+", "-"))</f>
        <v/>
      </c>
      <c r="N465" s="110">
        <f>IF(M465="+",'05_Bayes_Arbol'!$B$16,'05_Bayes_Arbol'!$B$17)</f>
        <v/>
      </c>
      <c r="O465" s="109">
        <f>SUMPRODUCT(T465:AD465,'01_Supuestos'!$C$34:$M$34)</f>
        <v/>
      </c>
      <c r="P465" s="109">
        <f>N465*O465 + (1-N465)*$B$9</f>
        <v/>
      </c>
      <c r="Q465" s="109">
        <f>--(P465&gt;0)</f>
        <v/>
      </c>
      <c r="R465" s="109">
        <f>IF(L465=1,O465,$B$9)</f>
        <v/>
      </c>
      <c r="S465" s="109">
        <f>-$B$8 + IF(Q465=1, IF(L465=1,O465,$B$9), 0)</f>
        <v/>
      </c>
      <c r="T465" s="109">
        <f>((('01_Supuestos'!C31*$I465)*'01_Supuestos'!$F$11*($H465-'01_Supuestos'!$F$9))-((('01_Supuestos'!C31*$I465)*'01_Supuestos'!$F$11*($H465-'01_Supuestos'!$F$9))*'01_Supuestos'!$F$12)-(('01_Supuestos'!C31*$I465)*'01_Supuestos'!$F$11*$K465)-(IF(('01_Supuestos'!C31*$I465)&gt;0,'01_Supuestos'!$F$15,0)))-((('01_Supuestos'!C31*$I465)*'01_Supuestos'!$F$11*($H465-'01_Supuestos'!$F$9))*'01_Supuestos'!$F$18)-($J465*'01_Supuestos'!C32)-(IF('01_Supuestos'!C30=MAX('01_Supuestos'!$C$30:$M$30),'01_Supuestos'!$F$19,0))-(MAX(0,(((('01_Supuestos'!C31*$I465)*'01_Supuestos'!$F$11*($H465-'01_Supuestos'!$F$9))-((('01_Supuestos'!C31*$I465)*'01_Supuestos'!$F$11*($H465-'01_Supuestos'!$F$9))*'01_Supuestos'!$F$12)-(('01_Supuestos'!C31*$I465)*'01_Supuestos'!$F$11*$K465)-(IF(('01_Supuestos'!C31*$I465)&gt;0,'01_Supuestos'!$F$15,0)))-($J465*'01_Supuestos'!C33)))*'01_Supuestos'!$F$16)</f>
        <v/>
      </c>
      <c r="U465" s="109">
        <f>((('01_Supuestos'!D31*$I465)*'01_Supuestos'!$F$11*($H465-'01_Supuestos'!$F$9))-((('01_Supuestos'!D31*$I465)*'01_Supuestos'!$F$11*($H465-'01_Supuestos'!$F$9))*'01_Supuestos'!$F$12)-(('01_Supuestos'!D31*$I465)*'01_Supuestos'!$F$11*$K465)-(IF(('01_Supuestos'!D31*$I465)&gt;0,'01_Supuestos'!$F$15,0)))-((('01_Supuestos'!D31*$I465)*'01_Supuestos'!$F$11*($H465-'01_Supuestos'!$F$9))*'01_Supuestos'!$F$18)-($J465*'01_Supuestos'!D32)-(IF('01_Supuestos'!D30=MAX('01_Supuestos'!$C$30:$M$30),'01_Supuestos'!$F$19,0))-(MAX(0,(((('01_Supuestos'!D31*$I465)*'01_Supuestos'!$F$11*($H465-'01_Supuestos'!$F$9))-((('01_Supuestos'!D31*$I465)*'01_Supuestos'!$F$11*($H465-'01_Supuestos'!$F$9))*'01_Supuestos'!$F$12)-(('01_Supuestos'!D31*$I465)*'01_Supuestos'!$F$11*$K465)-(IF(('01_Supuestos'!D31*$I465)&gt;0,'01_Supuestos'!$F$15,0)))-($J465*'01_Supuestos'!D33)))*'01_Supuestos'!$F$16)</f>
        <v/>
      </c>
      <c r="V465" s="109">
        <f>((('01_Supuestos'!E31*$I465)*'01_Supuestos'!$F$11*($H465-'01_Supuestos'!$F$9))-((('01_Supuestos'!E31*$I465)*'01_Supuestos'!$F$11*($H465-'01_Supuestos'!$F$9))*'01_Supuestos'!$F$12)-(('01_Supuestos'!E31*$I465)*'01_Supuestos'!$F$11*$K465)-(IF(('01_Supuestos'!E31*$I465)&gt;0,'01_Supuestos'!$F$15,0)))-((('01_Supuestos'!E31*$I465)*'01_Supuestos'!$F$11*($H465-'01_Supuestos'!$F$9))*'01_Supuestos'!$F$18)-($J465*'01_Supuestos'!E32)-(IF('01_Supuestos'!E30=MAX('01_Supuestos'!$C$30:$M$30),'01_Supuestos'!$F$19,0))-(MAX(0,(((('01_Supuestos'!E31*$I465)*'01_Supuestos'!$F$11*($H465-'01_Supuestos'!$F$9))-((('01_Supuestos'!E31*$I465)*'01_Supuestos'!$F$11*($H465-'01_Supuestos'!$F$9))*'01_Supuestos'!$F$12)-(('01_Supuestos'!E31*$I465)*'01_Supuestos'!$F$11*$K465)-(IF(('01_Supuestos'!E31*$I465)&gt;0,'01_Supuestos'!$F$15,0)))-($J465*'01_Supuestos'!E33)))*'01_Supuestos'!$F$16)</f>
        <v/>
      </c>
      <c r="W465" s="109">
        <f>((('01_Supuestos'!F31*$I465)*'01_Supuestos'!$F$11*($H465-'01_Supuestos'!$F$9))-((('01_Supuestos'!F31*$I465)*'01_Supuestos'!$F$11*($H465-'01_Supuestos'!$F$9))*'01_Supuestos'!$F$12)-(('01_Supuestos'!F31*$I465)*'01_Supuestos'!$F$11*$K465)-(IF(('01_Supuestos'!F31*$I465)&gt;0,'01_Supuestos'!$F$15,0)))-((('01_Supuestos'!F31*$I465)*'01_Supuestos'!$F$11*($H465-'01_Supuestos'!$F$9))*'01_Supuestos'!$F$18)-($J465*'01_Supuestos'!F32)-(IF('01_Supuestos'!F30=MAX('01_Supuestos'!$C$30:$M$30),'01_Supuestos'!$F$19,0))-(MAX(0,(((('01_Supuestos'!F31*$I465)*'01_Supuestos'!$F$11*($H465-'01_Supuestos'!$F$9))-((('01_Supuestos'!F31*$I465)*'01_Supuestos'!$F$11*($H465-'01_Supuestos'!$F$9))*'01_Supuestos'!$F$12)-(('01_Supuestos'!F31*$I465)*'01_Supuestos'!$F$11*$K465)-(IF(('01_Supuestos'!F31*$I465)&gt;0,'01_Supuestos'!$F$15,0)))-($J465*'01_Supuestos'!F33)))*'01_Supuestos'!$F$16)</f>
        <v/>
      </c>
      <c r="X465" s="109">
        <f>((('01_Supuestos'!G31*$I465)*'01_Supuestos'!$F$11*($H465-'01_Supuestos'!$F$9))-((('01_Supuestos'!G31*$I465)*'01_Supuestos'!$F$11*($H465-'01_Supuestos'!$F$9))*'01_Supuestos'!$F$12)-(('01_Supuestos'!G31*$I465)*'01_Supuestos'!$F$11*$K465)-(IF(('01_Supuestos'!G31*$I465)&gt;0,'01_Supuestos'!$F$15,0)))-((('01_Supuestos'!G31*$I465)*'01_Supuestos'!$F$11*($H465-'01_Supuestos'!$F$9))*'01_Supuestos'!$F$18)-($J465*'01_Supuestos'!G32)-(IF('01_Supuestos'!G30=MAX('01_Supuestos'!$C$30:$M$30),'01_Supuestos'!$F$19,0))-(MAX(0,(((('01_Supuestos'!G31*$I465)*'01_Supuestos'!$F$11*($H465-'01_Supuestos'!$F$9))-((('01_Supuestos'!G31*$I465)*'01_Supuestos'!$F$11*($H465-'01_Supuestos'!$F$9))*'01_Supuestos'!$F$12)-(('01_Supuestos'!G31*$I465)*'01_Supuestos'!$F$11*$K465)-(IF(('01_Supuestos'!G31*$I465)&gt;0,'01_Supuestos'!$F$15,0)))-($J465*'01_Supuestos'!G33)))*'01_Supuestos'!$F$16)</f>
        <v/>
      </c>
      <c r="Y465" s="109">
        <f>((('01_Supuestos'!H31*$I465)*'01_Supuestos'!$F$11*($H465-'01_Supuestos'!$F$9))-((('01_Supuestos'!H31*$I465)*'01_Supuestos'!$F$11*($H465-'01_Supuestos'!$F$9))*'01_Supuestos'!$F$12)-(('01_Supuestos'!H31*$I465)*'01_Supuestos'!$F$11*$K465)-(IF(('01_Supuestos'!H31*$I465)&gt;0,'01_Supuestos'!$F$15,0)))-((('01_Supuestos'!H31*$I465)*'01_Supuestos'!$F$11*($H465-'01_Supuestos'!$F$9))*'01_Supuestos'!$F$18)-($J465*'01_Supuestos'!H32)-(IF('01_Supuestos'!H30=MAX('01_Supuestos'!$C$30:$M$30),'01_Supuestos'!$F$19,0))-(MAX(0,(((('01_Supuestos'!H31*$I465)*'01_Supuestos'!$F$11*($H465-'01_Supuestos'!$F$9))-((('01_Supuestos'!H31*$I465)*'01_Supuestos'!$F$11*($H465-'01_Supuestos'!$F$9))*'01_Supuestos'!$F$12)-(('01_Supuestos'!H31*$I465)*'01_Supuestos'!$F$11*$K465)-(IF(('01_Supuestos'!H31*$I465)&gt;0,'01_Supuestos'!$F$15,0)))-($J465*'01_Supuestos'!H33)))*'01_Supuestos'!$F$16)</f>
        <v/>
      </c>
      <c r="Z465" s="109">
        <f>((('01_Supuestos'!I31*$I465)*'01_Supuestos'!$F$11*($H465-'01_Supuestos'!$F$9))-((('01_Supuestos'!I31*$I465)*'01_Supuestos'!$F$11*($H465-'01_Supuestos'!$F$9))*'01_Supuestos'!$F$12)-(('01_Supuestos'!I31*$I465)*'01_Supuestos'!$F$11*$K465)-(IF(('01_Supuestos'!I31*$I465)&gt;0,'01_Supuestos'!$F$15,0)))-((('01_Supuestos'!I31*$I465)*'01_Supuestos'!$F$11*($H465-'01_Supuestos'!$F$9))*'01_Supuestos'!$F$18)-($J465*'01_Supuestos'!I32)-(IF('01_Supuestos'!I30=MAX('01_Supuestos'!$C$30:$M$30),'01_Supuestos'!$F$19,0))-(MAX(0,(((('01_Supuestos'!I31*$I465)*'01_Supuestos'!$F$11*($H465-'01_Supuestos'!$F$9))-((('01_Supuestos'!I31*$I465)*'01_Supuestos'!$F$11*($H465-'01_Supuestos'!$F$9))*'01_Supuestos'!$F$12)-(('01_Supuestos'!I31*$I465)*'01_Supuestos'!$F$11*$K465)-(IF(('01_Supuestos'!I31*$I465)&gt;0,'01_Supuestos'!$F$15,0)))-($J465*'01_Supuestos'!I33)))*'01_Supuestos'!$F$16)</f>
        <v/>
      </c>
      <c r="AA465" s="109">
        <f>((('01_Supuestos'!J31*$I465)*'01_Supuestos'!$F$11*($H465-'01_Supuestos'!$F$9))-((('01_Supuestos'!J31*$I465)*'01_Supuestos'!$F$11*($H465-'01_Supuestos'!$F$9))*'01_Supuestos'!$F$12)-(('01_Supuestos'!J31*$I465)*'01_Supuestos'!$F$11*$K465)-(IF(('01_Supuestos'!J31*$I465)&gt;0,'01_Supuestos'!$F$15,0)))-((('01_Supuestos'!J31*$I465)*'01_Supuestos'!$F$11*($H465-'01_Supuestos'!$F$9))*'01_Supuestos'!$F$18)-($J465*'01_Supuestos'!J32)-(IF('01_Supuestos'!J30=MAX('01_Supuestos'!$C$30:$M$30),'01_Supuestos'!$F$19,0))-(MAX(0,(((('01_Supuestos'!J31*$I465)*'01_Supuestos'!$F$11*($H465-'01_Supuestos'!$F$9))-((('01_Supuestos'!J31*$I465)*'01_Supuestos'!$F$11*($H465-'01_Supuestos'!$F$9))*'01_Supuestos'!$F$12)-(('01_Supuestos'!J31*$I465)*'01_Supuestos'!$F$11*$K465)-(IF(('01_Supuestos'!J31*$I465)&gt;0,'01_Supuestos'!$F$15,0)))-($J465*'01_Supuestos'!J33)))*'01_Supuestos'!$F$16)</f>
        <v/>
      </c>
      <c r="AB465" s="109">
        <f>((('01_Supuestos'!K31*$I465)*'01_Supuestos'!$F$11*($H465-'01_Supuestos'!$F$9))-((('01_Supuestos'!K31*$I465)*'01_Supuestos'!$F$11*($H465-'01_Supuestos'!$F$9))*'01_Supuestos'!$F$12)-(('01_Supuestos'!K31*$I465)*'01_Supuestos'!$F$11*$K465)-(IF(('01_Supuestos'!K31*$I465)&gt;0,'01_Supuestos'!$F$15,0)))-((('01_Supuestos'!K31*$I465)*'01_Supuestos'!$F$11*($H465-'01_Supuestos'!$F$9))*'01_Supuestos'!$F$18)-($J465*'01_Supuestos'!K32)-(IF('01_Supuestos'!K30=MAX('01_Supuestos'!$C$30:$M$30),'01_Supuestos'!$F$19,0))-(MAX(0,(((('01_Supuestos'!K31*$I465)*'01_Supuestos'!$F$11*($H465-'01_Supuestos'!$F$9))-((('01_Supuestos'!K31*$I465)*'01_Supuestos'!$F$11*($H465-'01_Supuestos'!$F$9))*'01_Supuestos'!$F$12)-(('01_Supuestos'!K31*$I465)*'01_Supuestos'!$F$11*$K465)-(IF(('01_Supuestos'!K31*$I465)&gt;0,'01_Supuestos'!$F$15,0)))-($J465*'01_Supuestos'!K33)))*'01_Supuestos'!$F$16)</f>
        <v/>
      </c>
      <c r="AC465" s="109">
        <f>((('01_Supuestos'!L31*$I465)*'01_Supuestos'!$F$11*($H465-'01_Supuestos'!$F$9))-((('01_Supuestos'!L31*$I465)*'01_Supuestos'!$F$11*($H465-'01_Supuestos'!$F$9))*'01_Supuestos'!$F$12)-(('01_Supuestos'!L31*$I465)*'01_Supuestos'!$F$11*$K465)-(IF(('01_Supuestos'!L31*$I465)&gt;0,'01_Supuestos'!$F$15,0)))-((('01_Supuestos'!L31*$I465)*'01_Supuestos'!$F$11*($H465-'01_Supuestos'!$F$9))*'01_Supuestos'!$F$18)-($J465*'01_Supuestos'!L32)-(IF('01_Supuestos'!L30=MAX('01_Supuestos'!$C$30:$M$30),'01_Supuestos'!$F$19,0))-(MAX(0,(((('01_Supuestos'!L31*$I465)*'01_Supuestos'!$F$11*($H465-'01_Supuestos'!$F$9))-((('01_Supuestos'!L31*$I465)*'01_Supuestos'!$F$11*($H465-'01_Supuestos'!$F$9))*'01_Supuestos'!$F$12)-(('01_Supuestos'!L31*$I465)*'01_Supuestos'!$F$11*$K465)-(IF(('01_Supuestos'!L31*$I465)&gt;0,'01_Supuestos'!$F$15,0)))-($J465*'01_Supuestos'!L33)))*'01_Supuestos'!$F$16)</f>
        <v/>
      </c>
      <c r="AD465" s="109">
        <f>((('01_Supuestos'!M31*$I465)*'01_Supuestos'!$F$11*($H465-'01_Supuestos'!$F$9))-((('01_Supuestos'!M31*$I465)*'01_Supuestos'!$F$11*($H465-'01_Supuestos'!$F$9))*'01_Supuestos'!$F$12)-(('01_Supuestos'!M31*$I465)*'01_Supuestos'!$F$11*$K465)-(IF(('01_Supuestos'!M31*$I465)&gt;0,'01_Supuestos'!$F$15,0)))-((('01_Supuestos'!M31*$I465)*'01_Supuestos'!$F$11*($H465-'01_Supuestos'!$F$9))*'01_Supuestos'!$F$18)-($J465*'01_Supuestos'!M32)-(IF('01_Supuestos'!M30=MAX('01_Supuestos'!$C$30:$M$30),'01_Supuestos'!$F$19,0))-(MAX(0,(((('01_Supuestos'!M31*$I465)*'01_Supuestos'!$F$11*($H465-'01_Supuestos'!$F$9))-((('01_Supuestos'!M31*$I465)*'01_Supuestos'!$F$11*($H465-'01_Supuestos'!$F$9))*'01_Supuestos'!$F$12)-(('01_Supuestos'!M31*$I465)*'01_Supuestos'!$F$11*$K465)-(IF(('01_Supuestos'!M31*$I465)&gt;0,'01_Supuestos'!$F$15,0)))-($J465*'01_Supuestos'!M33)))*'01_Supuestos'!$F$16)</f>
        <v/>
      </c>
      <c r="AE465" s="109">
        <f>0</f>
        <v/>
      </c>
      <c r="AF465" s="109">
        <f>IF(S465&gt;R465,"Appraisal+Decision",IF(S465&lt;R465,"Develop Now","Indiferente"))</f>
        <v/>
      </c>
    </row>
    <row r="466">
      <c r="A466" t="n">
        <v>436</v>
      </c>
      <c r="B466" s="53">
        <f>RAND()</f>
        <v/>
      </c>
      <c r="C466" s="53">
        <f>RAND()</f>
        <v/>
      </c>
      <c r="D466" s="53">
        <f>RAND()</f>
        <v/>
      </c>
      <c r="E466" s="53">
        <f>RAND()</f>
        <v/>
      </c>
      <c r="F466" s="53">
        <f>RAND()</f>
        <v/>
      </c>
      <c r="G466" s="53">
        <f>RAND()</f>
        <v/>
      </c>
      <c r="H466" s="109">
        <f>IF(B466&lt;($B$11-$B$10)/($B$12-$B$10), $B$10+SQRT(B466*($B$11-$B$10)*($B$12-$B$10)), $B$12-SQRT((1-B466)*($B$12-$B$11)*($B$12-$B$10)))</f>
        <v/>
      </c>
      <c r="I466" s="53">
        <f>MAX(0.1,NORMINV(C466,$B$13,$B$14))</f>
        <v/>
      </c>
      <c r="J466" s="109">
        <f>'01_Supuestos'!$F$13*MAX(0.65,NORMINV(D466,1,$B$15))</f>
        <v/>
      </c>
      <c r="K466" s="109">
        <f>'01_Supuestos'!$F$14*MAX(0.6,NORMINV(E466,1,$B$16))</f>
        <v/>
      </c>
      <c r="L466" s="109">
        <f>--(F466&lt;=$B$5)</f>
        <v/>
      </c>
      <c r="M466" s="109">
        <f>IF(L466=1, IF(G466&lt;=$B$6, "+", "-"), IF(G466&lt;=(1-$B$7), "+", "-"))</f>
        <v/>
      </c>
      <c r="N466" s="110">
        <f>IF(M466="+",'05_Bayes_Arbol'!$B$16,'05_Bayes_Arbol'!$B$17)</f>
        <v/>
      </c>
      <c r="O466" s="109">
        <f>SUMPRODUCT(T466:AD466,'01_Supuestos'!$C$34:$M$34)</f>
        <v/>
      </c>
      <c r="P466" s="109">
        <f>N466*O466 + (1-N466)*$B$9</f>
        <v/>
      </c>
      <c r="Q466" s="109">
        <f>--(P466&gt;0)</f>
        <v/>
      </c>
      <c r="R466" s="109">
        <f>IF(L466=1,O466,$B$9)</f>
        <v/>
      </c>
      <c r="S466" s="109">
        <f>-$B$8 + IF(Q466=1, IF(L466=1,O466,$B$9), 0)</f>
        <v/>
      </c>
      <c r="T466" s="109">
        <f>((('01_Supuestos'!C31*$I466)*'01_Supuestos'!$F$11*($H466-'01_Supuestos'!$F$9))-((('01_Supuestos'!C31*$I466)*'01_Supuestos'!$F$11*($H466-'01_Supuestos'!$F$9))*'01_Supuestos'!$F$12)-(('01_Supuestos'!C31*$I466)*'01_Supuestos'!$F$11*$K466)-(IF(('01_Supuestos'!C31*$I466)&gt;0,'01_Supuestos'!$F$15,0)))-((('01_Supuestos'!C31*$I466)*'01_Supuestos'!$F$11*($H466-'01_Supuestos'!$F$9))*'01_Supuestos'!$F$18)-($J466*'01_Supuestos'!C32)-(IF('01_Supuestos'!C30=MAX('01_Supuestos'!$C$30:$M$30),'01_Supuestos'!$F$19,0))-(MAX(0,(((('01_Supuestos'!C31*$I466)*'01_Supuestos'!$F$11*($H466-'01_Supuestos'!$F$9))-((('01_Supuestos'!C31*$I466)*'01_Supuestos'!$F$11*($H466-'01_Supuestos'!$F$9))*'01_Supuestos'!$F$12)-(('01_Supuestos'!C31*$I466)*'01_Supuestos'!$F$11*$K466)-(IF(('01_Supuestos'!C31*$I466)&gt;0,'01_Supuestos'!$F$15,0)))-($J466*'01_Supuestos'!C33)))*'01_Supuestos'!$F$16)</f>
        <v/>
      </c>
      <c r="U466" s="109">
        <f>((('01_Supuestos'!D31*$I466)*'01_Supuestos'!$F$11*($H466-'01_Supuestos'!$F$9))-((('01_Supuestos'!D31*$I466)*'01_Supuestos'!$F$11*($H466-'01_Supuestos'!$F$9))*'01_Supuestos'!$F$12)-(('01_Supuestos'!D31*$I466)*'01_Supuestos'!$F$11*$K466)-(IF(('01_Supuestos'!D31*$I466)&gt;0,'01_Supuestos'!$F$15,0)))-((('01_Supuestos'!D31*$I466)*'01_Supuestos'!$F$11*($H466-'01_Supuestos'!$F$9))*'01_Supuestos'!$F$18)-($J466*'01_Supuestos'!D32)-(IF('01_Supuestos'!D30=MAX('01_Supuestos'!$C$30:$M$30),'01_Supuestos'!$F$19,0))-(MAX(0,(((('01_Supuestos'!D31*$I466)*'01_Supuestos'!$F$11*($H466-'01_Supuestos'!$F$9))-((('01_Supuestos'!D31*$I466)*'01_Supuestos'!$F$11*($H466-'01_Supuestos'!$F$9))*'01_Supuestos'!$F$12)-(('01_Supuestos'!D31*$I466)*'01_Supuestos'!$F$11*$K466)-(IF(('01_Supuestos'!D31*$I466)&gt;0,'01_Supuestos'!$F$15,0)))-($J466*'01_Supuestos'!D33)))*'01_Supuestos'!$F$16)</f>
        <v/>
      </c>
      <c r="V466" s="109">
        <f>((('01_Supuestos'!E31*$I466)*'01_Supuestos'!$F$11*($H466-'01_Supuestos'!$F$9))-((('01_Supuestos'!E31*$I466)*'01_Supuestos'!$F$11*($H466-'01_Supuestos'!$F$9))*'01_Supuestos'!$F$12)-(('01_Supuestos'!E31*$I466)*'01_Supuestos'!$F$11*$K466)-(IF(('01_Supuestos'!E31*$I466)&gt;0,'01_Supuestos'!$F$15,0)))-((('01_Supuestos'!E31*$I466)*'01_Supuestos'!$F$11*($H466-'01_Supuestos'!$F$9))*'01_Supuestos'!$F$18)-($J466*'01_Supuestos'!E32)-(IF('01_Supuestos'!E30=MAX('01_Supuestos'!$C$30:$M$30),'01_Supuestos'!$F$19,0))-(MAX(0,(((('01_Supuestos'!E31*$I466)*'01_Supuestos'!$F$11*($H466-'01_Supuestos'!$F$9))-((('01_Supuestos'!E31*$I466)*'01_Supuestos'!$F$11*($H466-'01_Supuestos'!$F$9))*'01_Supuestos'!$F$12)-(('01_Supuestos'!E31*$I466)*'01_Supuestos'!$F$11*$K466)-(IF(('01_Supuestos'!E31*$I466)&gt;0,'01_Supuestos'!$F$15,0)))-($J466*'01_Supuestos'!E33)))*'01_Supuestos'!$F$16)</f>
        <v/>
      </c>
      <c r="W466" s="109">
        <f>((('01_Supuestos'!F31*$I466)*'01_Supuestos'!$F$11*($H466-'01_Supuestos'!$F$9))-((('01_Supuestos'!F31*$I466)*'01_Supuestos'!$F$11*($H466-'01_Supuestos'!$F$9))*'01_Supuestos'!$F$12)-(('01_Supuestos'!F31*$I466)*'01_Supuestos'!$F$11*$K466)-(IF(('01_Supuestos'!F31*$I466)&gt;0,'01_Supuestos'!$F$15,0)))-((('01_Supuestos'!F31*$I466)*'01_Supuestos'!$F$11*($H466-'01_Supuestos'!$F$9))*'01_Supuestos'!$F$18)-($J466*'01_Supuestos'!F32)-(IF('01_Supuestos'!F30=MAX('01_Supuestos'!$C$30:$M$30),'01_Supuestos'!$F$19,0))-(MAX(0,(((('01_Supuestos'!F31*$I466)*'01_Supuestos'!$F$11*($H466-'01_Supuestos'!$F$9))-((('01_Supuestos'!F31*$I466)*'01_Supuestos'!$F$11*($H466-'01_Supuestos'!$F$9))*'01_Supuestos'!$F$12)-(('01_Supuestos'!F31*$I466)*'01_Supuestos'!$F$11*$K466)-(IF(('01_Supuestos'!F31*$I466)&gt;0,'01_Supuestos'!$F$15,0)))-($J466*'01_Supuestos'!F33)))*'01_Supuestos'!$F$16)</f>
        <v/>
      </c>
      <c r="X466" s="109">
        <f>((('01_Supuestos'!G31*$I466)*'01_Supuestos'!$F$11*($H466-'01_Supuestos'!$F$9))-((('01_Supuestos'!G31*$I466)*'01_Supuestos'!$F$11*($H466-'01_Supuestos'!$F$9))*'01_Supuestos'!$F$12)-(('01_Supuestos'!G31*$I466)*'01_Supuestos'!$F$11*$K466)-(IF(('01_Supuestos'!G31*$I466)&gt;0,'01_Supuestos'!$F$15,0)))-((('01_Supuestos'!G31*$I466)*'01_Supuestos'!$F$11*($H466-'01_Supuestos'!$F$9))*'01_Supuestos'!$F$18)-($J466*'01_Supuestos'!G32)-(IF('01_Supuestos'!G30=MAX('01_Supuestos'!$C$30:$M$30),'01_Supuestos'!$F$19,0))-(MAX(0,(((('01_Supuestos'!G31*$I466)*'01_Supuestos'!$F$11*($H466-'01_Supuestos'!$F$9))-((('01_Supuestos'!G31*$I466)*'01_Supuestos'!$F$11*($H466-'01_Supuestos'!$F$9))*'01_Supuestos'!$F$12)-(('01_Supuestos'!G31*$I466)*'01_Supuestos'!$F$11*$K466)-(IF(('01_Supuestos'!G31*$I466)&gt;0,'01_Supuestos'!$F$15,0)))-($J466*'01_Supuestos'!G33)))*'01_Supuestos'!$F$16)</f>
        <v/>
      </c>
      <c r="Y466" s="109">
        <f>((('01_Supuestos'!H31*$I466)*'01_Supuestos'!$F$11*($H466-'01_Supuestos'!$F$9))-((('01_Supuestos'!H31*$I466)*'01_Supuestos'!$F$11*($H466-'01_Supuestos'!$F$9))*'01_Supuestos'!$F$12)-(('01_Supuestos'!H31*$I466)*'01_Supuestos'!$F$11*$K466)-(IF(('01_Supuestos'!H31*$I466)&gt;0,'01_Supuestos'!$F$15,0)))-((('01_Supuestos'!H31*$I466)*'01_Supuestos'!$F$11*($H466-'01_Supuestos'!$F$9))*'01_Supuestos'!$F$18)-($J466*'01_Supuestos'!H32)-(IF('01_Supuestos'!H30=MAX('01_Supuestos'!$C$30:$M$30),'01_Supuestos'!$F$19,0))-(MAX(0,(((('01_Supuestos'!H31*$I466)*'01_Supuestos'!$F$11*($H466-'01_Supuestos'!$F$9))-((('01_Supuestos'!H31*$I466)*'01_Supuestos'!$F$11*($H466-'01_Supuestos'!$F$9))*'01_Supuestos'!$F$12)-(('01_Supuestos'!H31*$I466)*'01_Supuestos'!$F$11*$K466)-(IF(('01_Supuestos'!H31*$I466)&gt;0,'01_Supuestos'!$F$15,0)))-($J466*'01_Supuestos'!H33)))*'01_Supuestos'!$F$16)</f>
        <v/>
      </c>
      <c r="Z466" s="109">
        <f>((('01_Supuestos'!I31*$I466)*'01_Supuestos'!$F$11*($H466-'01_Supuestos'!$F$9))-((('01_Supuestos'!I31*$I466)*'01_Supuestos'!$F$11*($H466-'01_Supuestos'!$F$9))*'01_Supuestos'!$F$12)-(('01_Supuestos'!I31*$I466)*'01_Supuestos'!$F$11*$K466)-(IF(('01_Supuestos'!I31*$I466)&gt;0,'01_Supuestos'!$F$15,0)))-((('01_Supuestos'!I31*$I466)*'01_Supuestos'!$F$11*($H466-'01_Supuestos'!$F$9))*'01_Supuestos'!$F$18)-($J466*'01_Supuestos'!I32)-(IF('01_Supuestos'!I30=MAX('01_Supuestos'!$C$30:$M$30),'01_Supuestos'!$F$19,0))-(MAX(0,(((('01_Supuestos'!I31*$I466)*'01_Supuestos'!$F$11*($H466-'01_Supuestos'!$F$9))-((('01_Supuestos'!I31*$I466)*'01_Supuestos'!$F$11*($H466-'01_Supuestos'!$F$9))*'01_Supuestos'!$F$12)-(('01_Supuestos'!I31*$I466)*'01_Supuestos'!$F$11*$K466)-(IF(('01_Supuestos'!I31*$I466)&gt;0,'01_Supuestos'!$F$15,0)))-($J466*'01_Supuestos'!I33)))*'01_Supuestos'!$F$16)</f>
        <v/>
      </c>
      <c r="AA466" s="109">
        <f>((('01_Supuestos'!J31*$I466)*'01_Supuestos'!$F$11*($H466-'01_Supuestos'!$F$9))-((('01_Supuestos'!J31*$I466)*'01_Supuestos'!$F$11*($H466-'01_Supuestos'!$F$9))*'01_Supuestos'!$F$12)-(('01_Supuestos'!J31*$I466)*'01_Supuestos'!$F$11*$K466)-(IF(('01_Supuestos'!J31*$I466)&gt;0,'01_Supuestos'!$F$15,0)))-((('01_Supuestos'!J31*$I466)*'01_Supuestos'!$F$11*($H466-'01_Supuestos'!$F$9))*'01_Supuestos'!$F$18)-($J466*'01_Supuestos'!J32)-(IF('01_Supuestos'!J30=MAX('01_Supuestos'!$C$30:$M$30),'01_Supuestos'!$F$19,0))-(MAX(0,(((('01_Supuestos'!J31*$I466)*'01_Supuestos'!$F$11*($H466-'01_Supuestos'!$F$9))-((('01_Supuestos'!J31*$I466)*'01_Supuestos'!$F$11*($H466-'01_Supuestos'!$F$9))*'01_Supuestos'!$F$12)-(('01_Supuestos'!J31*$I466)*'01_Supuestos'!$F$11*$K466)-(IF(('01_Supuestos'!J31*$I466)&gt;0,'01_Supuestos'!$F$15,0)))-($J466*'01_Supuestos'!J33)))*'01_Supuestos'!$F$16)</f>
        <v/>
      </c>
      <c r="AB466" s="109">
        <f>((('01_Supuestos'!K31*$I466)*'01_Supuestos'!$F$11*($H466-'01_Supuestos'!$F$9))-((('01_Supuestos'!K31*$I466)*'01_Supuestos'!$F$11*($H466-'01_Supuestos'!$F$9))*'01_Supuestos'!$F$12)-(('01_Supuestos'!K31*$I466)*'01_Supuestos'!$F$11*$K466)-(IF(('01_Supuestos'!K31*$I466)&gt;0,'01_Supuestos'!$F$15,0)))-((('01_Supuestos'!K31*$I466)*'01_Supuestos'!$F$11*($H466-'01_Supuestos'!$F$9))*'01_Supuestos'!$F$18)-($J466*'01_Supuestos'!K32)-(IF('01_Supuestos'!K30=MAX('01_Supuestos'!$C$30:$M$30),'01_Supuestos'!$F$19,0))-(MAX(0,(((('01_Supuestos'!K31*$I466)*'01_Supuestos'!$F$11*($H466-'01_Supuestos'!$F$9))-((('01_Supuestos'!K31*$I466)*'01_Supuestos'!$F$11*($H466-'01_Supuestos'!$F$9))*'01_Supuestos'!$F$12)-(('01_Supuestos'!K31*$I466)*'01_Supuestos'!$F$11*$K466)-(IF(('01_Supuestos'!K31*$I466)&gt;0,'01_Supuestos'!$F$15,0)))-($J466*'01_Supuestos'!K33)))*'01_Supuestos'!$F$16)</f>
        <v/>
      </c>
      <c r="AC466" s="109">
        <f>((('01_Supuestos'!L31*$I466)*'01_Supuestos'!$F$11*($H466-'01_Supuestos'!$F$9))-((('01_Supuestos'!L31*$I466)*'01_Supuestos'!$F$11*($H466-'01_Supuestos'!$F$9))*'01_Supuestos'!$F$12)-(('01_Supuestos'!L31*$I466)*'01_Supuestos'!$F$11*$K466)-(IF(('01_Supuestos'!L31*$I466)&gt;0,'01_Supuestos'!$F$15,0)))-((('01_Supuestos'!L31*$I466)*'01_Supuestos'!$F$11*($H466-'01_Supuestos'!$F$9))*'01_Supuestos'!$F$18)-($J466*'01_Supuestos'!L32)-(IF('01_Supuestos'!L30=MAX('01_Supuestos'!$C$30:$M$30),'01_Supuestos'!$F$19,0))-(MAX(0,(((('01_Supuestos'!L31*$I466)*'01_Supuestos'!$F$11*($H466-'01_Supuestos'!$F$9))-((('01_Supuestos'!L31*$I466)*'01_Supuestos'!$F$11*($H466-'01_Supuestos'!$F$9))*'01_Supuestos'!$F$12)-(('01_Supuestos'!L31*$I466)*'01_Supuestos'!$F$11*$K466)-(IF(('01_Supuestos'!L31*$I466)&gt;0,'01_Supuestos'!$F$15,0)))-($J466*'01_Supuestos'!L33)))*'01_Supuestos'!$F$16)</f>
        <v/>
      </c>
      <c r="AD466" s="109">
        <f>((('01_Supuestos'!M31*$I466)*'01_Supuestos'!$F$11*($H466-'01_Supuestos'!$F$9))-((('01_Supuestos'!M31*$I466)*'01_Supuestos'!$F$11*($H466-'01_Supuestos'!$F$9))*'01_Supuestos'!$F$12)-(('01_Supuestos'!M31*$I466)*'01_Supuestos'!$F$11*$K466)-(IF(('01_Supuestos'!M31*$I466)&gt;0,'01_Supuestos'!$F$15,0)))-((('01_Supuestos'!M31*$I466)*'01_Supuestos'!$F$11*($H466-'01_Supuestos'!$F$9))*'01_Supuestos'!$F$18)-($J466*'01_Supuestos'!M32)-(IF('01_Supuestos'!M30=MAX('01_Supuestos'!$C$30:$M$30),'01_Supuestos'!$F$19,0))-(MAX(0,(((('01_Supuestos'!M31*$I466)*'01_Supuestos'!$F$11*($H466-'01_Supuestos'!$F$9))-((('01_Supuestos'!M31*$I466)*'01_Supuestos'!$F$11*($H466-'01_Supuestos'!$F$9))*'01_Supuestos'!$F$12)-(('01_Supuestos'!M31*$I466)*'01_Supuestos'!$F$11*$K466)-(IF(('01_Supuestos'!M31*$I466)&gt;0,'01_Supuestos'!$F$15,0)))-($J466*'01_Supuestos'!M33)))*'01_Supuestos'!$F$16)</f>
        <v/>
      </c>
      <c r="AE466" s="109">
        <f>0</f>
        <v/>
      </c>
      <c r="AF466" s="109">
        <f>IF(S466&gt;R466,"Appraisal+Decision",IF(S466&lt;R466,"Develop Now","Indiferente"))</f>
        <v/>
      </c>
    </row>
    <row r="467">
      <c r="A467" t="n">
        <v>437</v>
      </c>
      <c r="B467" s="53">
        <f>RAND()</f>
        <v/>
      </c>
      <c r="C467" s="53">
        <f>RAND()</f>
        <v/>
      </c>
      <c r="D467" s="53">
        <f>RAND()</f>
        <v/>
      </c>
      <c r="E467" s="53">
        <f>RAND()</f>
        <v/>
      </c>
      <c r="F467" s="53">
        <f>RAND()</f>
        <v/>
      </c>
      <c r="G467" s="53">
        <f>RAND()</f>
        <v/>
      </c>
      <c r="H467" s="109">
        <f>IF(B467&lt;($B$11-$B$10)/($B$12-$B$10), $B$10+SQRT(B467*($B$11-$B$10)*($B$12-$B$10)), $B$12-SQRT((1-B467)*($B$12-$B$11)*($B$12-$B$10)))</f>
        <v/>
      </c>
      <c r="I467" s="53">
        <f>MAX(0.1,NORMINV(C467,$B$13,$B$14))</f>
        <v/>
      </c>
      <c r="J467" s="109">
        <f>'01_Supuestos'!$F$13*MAX(0.65,NORMINV(D467,1,$B$15))</f>
        <v/>
      </c>
      <c r="K467" s="109">
        <f>'01_Supuestos'!$F$14*MAX(0.6,NORMINV(E467,1,$B$16))</f>
        <v/>
      </c>
      <c r="L467" s="109">
        <f>--(F467&lt;=$B$5)</f>
        <v/>
      </c>
      <c r="M467" s="109">
        <f>IF(L467=1, IF(G467&lt;=$B$6, "+", "-"), IF(G467&lt;=(1-$B$7), "+", "-"))</f>
        <v/>
      </c>
      <c r="N467" s="110">
        <f>IF(M467="+",'05_Bayes_Arbol'!$B$16,'05_Bayes_Arbol'!$B$17)</f>
        <v/>
      </c>
      <c r="O467" s="109">
        <f>SUMPRODUCT(T467:AD467,'01_Supuestos'!$C$34:$M$34)</f>
        <v/>
      </c>
      <c r="P467" s="109">
        <f>N467*O467 + (1-N467)*$B$9</f>
        <v/>
      </c>
      <c r="Q467" s="109">
        <f>--(P467&gt;0)</f>
        <v/>
      </c>
      <c r="R467" s="109">
        <f>IF(L467=1,O467,$B$9)</f>
        <v/>
      </c>
      <c r="S467" s="109">
        <f>-$B$8 + IF(Q467=1, IF(L467=1,O467,$B$9), 0)</f>
        <v/>
      </c>
      <c r="T467" s="109">
        <f>((('01_Supuestos'!C31*$I467)*'01_Supuestos'!$F$11*($H467-'01_Supuestos'!$F$9))-((('01_Supuestos'!C31*$I467)*'01_Supuestos'!$F$11*($H467-'01_Supuestos'!$F$9))*'01_Supuestos'!$F$12)-(('01_Supuestos'!C31*$I467)*'01_Supuestos'!$F$11*$K467)-(IF(('01_Supuestos'!C31*$I467)&gt;0,'01_Supuestos'!$F$15,0)))-((('01_Supuestos'!C31*$I467)*'01_Supuestos'!$F$11*($H467-'01_Supuestos'!$F$9))*'01_Supuestos'!$F$18)-($J467*'01_Supuestos'!C32)-(IF('01_Supuestos'!C30=MAX('01_Supuestos'!$C$30:$M$30),'01_Supuestos'!$F$19,0))-(MAX(0,(((('01_Supuestos'!C31*$I467)*'01_Supuestos'!$F$11*($H467-'01_Supuestos'!$F$9))-((('01_Supuestos'!C31*$I467)*'01_Supuestos'!$F$11*($H467-'01_Supuestos'!$F$9))*'01_Supuestos'!$F$12)-(('01_Supuestos'!C31*$I467)*'01_Supuestos'!$F$11*$K467)-(IF(('01_Supuestos'!C31*$I467)&gt;0,'01_Supuestos'!$F$15,0)))-($J467*'01_Supuestos'!C33)))*'01_Supuestos'!$F$16)</f>
        <v/>
      </c>
      <c r="U467" s="109">
        <f>((('01_Supuestos'!D31*$I467)*'01_Supuestos'!$F$11*($H467-'01_Supuestos'!$F$9))-((('01_Supuestos'!D31*$I467)*'01_Supuestos'!$F$11*($H467-'01_Supuestos'!$F$9))*'01_Supuestos'!$F$12)-(('01_Supuestos'!D31*$I467)*'01_Supuestos'!$F$11*$K467)-(IF(('01_Supuestos'!D31*$I467)&gt;0,'01_Supuestos'!$F$15,0)))-((('01_Supuestos'!D31*$I467)*'01_Supuestos'!$F$11*($H467-'01_Supuestos'!$F$9))*'01_Supuestos'!$F$18)-($J467*'01_Supuestos'!D32)-(IF('01_Supuestos'!D30=MAX('01_Supuestos'!$C$30:$M$30),'01_Supuestos'!$F$19,0))-(MAX(0,(((('01_Supuestos'!D31*$I467)*'01_Supuestos'!$F$11*($H467-'01_Supuestos'!$F$9))-((('01_Supuestos'!D31*$I467)*'01_Supuestos'!$F$11*($H467-'01_Supuestos'!$F$9))*'01_Supuestos'!$F$12)-(('01_Supuestos'!D31*$I467)*'01_Supuestos'!$F$11*$K467)-(IF(('01_Supuestos'!D31*$I467)&gt;0,'01_Supuestos'!$F$15,0)))-($J467*'01_Supuestos'!D33)))*'01_Supuestos'!$F$16)</f>
        <v/>
      </c>
      <c r="V467" s="109">
        <f>((('01_Supuestos'!E31*$I467)*'01_Supuestos'!$F$11*($H467-'01_Supuestos'!$F$9))-((('01_Supuestos'!E31*$I467)*'01_Supuestos'!$F$11*($H467-'01_Supuestos'!$F$9))*'01_Supuestos'!$F$12)-(('01_Supuestos'!E31*$I467)*'01_Supuestos'!$F$11*$K467)-(IF(('01_Supuestos'!E31*$I467)&gt;0,'01_Supuestos'!$F$15,0)))-((('01_Supuestos'!E31*$I467)*'01_Supuestos'!$F$11*($H467-'01_Supuestos'!$F$9))*'01_Supuestos'!$F$18)-($J467*'01_Supuestos'!E32)-(IF('01_Supuestos'!E30=MAX('01_Supuestos'!$C$30:$M$30),'01_Supuestos'!$F$19,0))-(MAX(0,(((('01_Supuestos'!E31*$I467)*'01_Supuestos'!$F$11*($H467-'01_Supuestos'!$F$9))-((('01_Supuestos'!E31*$I467)*'01_Supuestos'!$F$11*($H467-'01_Supuestos'!$F$9))*'01_Supuestos'!$F$12)-(('01_Supuestos'!E31*$I467)*'01_Supuestos'!$F$11*$K467)-(IF(('01_Supuestos'!E31*$I467)&gt;0,'01_Supuestos'!$F$15,0)))-($J467*'01_Supuestos'!E33)))*'01_Supuestos'!$F$16)</f>
        <v/>
      </c>
      <c r="W467" s="109">
        <f>((('01_Supuestos'!F31*$I467)*'01_Supuestos'!$F$11*($H467-'01_Supuestos'!$F$9))-((('01_Supuestos'!F31*$I467)*'01_Supuestos'!$F$11*($H467-'01_Supuestos'!$F$9))*'01_Supuestos'!$F$12)-(('01_Supuestos'!F31*$I467)*'01_Supuestos'!$F$11*$K467)-(IF(('01_Supuestos'!F31*$I467)&gt;0,'01_Supuestos'!$F$15,0)))-((('01_Supuestos'!F31*$I467)*'01_Supuestos'!$F$11*($H467-'01_Supuestos'!$F$9))*'01_Supuestos'!$F$18)-($J467*'01_Supuestos'!F32)-(IF('01_Supuestos'!F30=MAX('01_Supuestos'!$C$30:$M$30),'01_Supuestos'!$F$19,0))-(MAX(0,(((('01_Supuestos'!F31*$I467)*'01_Supuestos'!$F$11*($H467-'01_Supuestos'!$F$9))-((('01_Supuestos'!F31*$I467)*'01_Supuestos'!$F$11*($H467-'01_Supuestos'!$F$9))*'01_Supuestos'!$F$12)-(('01_Supuestos'!F31*$I467)*'01_Supuestos'!$F$11*$K467)-(IF(('01_Supuestos'!F31*$I467)&gt;0,'01_Supuestos'!$F$15,0)))-($J467*'01_Supuestos'!F33)))*'01_Supuestos'!$F$16)</f>
        <v/>
      </c>
      <c r="X467" s="109">
        <f>((('01_Supuestos'!G31*$I467)*'01_Supuestos'!$F$11*($H467-'01_Supuestos'!$F$9))-((('01_Supuestos'!G31*$I467)*'01_Supuestos'!$F$11*($H467-'01_Supuestos'!$F$9))*'01_Supuestos'!$F$12)-(('01_Supuestos'!G31*$I467)*'01_Supuestos'!$F$11*$K467)-(IF(('01_Supuestos'!G31*$I467)&gt;0,'01_Supuestos'!$F$15,0)))-((('01_Supuestos'!G31*$I467)*'01_Supuestos'!$F$11*($H467-'01_Supuestos'!$F$9))*'01_Supuestos'!$F$18)-($J467*'01_Supuestos'!G32)-(IF('01_Supuestos'!G30=MAX('01_Supuestos'!$C$30:$M$30),'01_Supuestos'!$F$19,0))-(MAX(0,(((('01_Supuestos'!G31*$I467)*'01_Supuestos'!$F$11*($H467-'01_Supuestos'!$F$9))-((('01_Supuestos'!G31*$I467)*'01_Supuestos'!$F$11*($H467-'01_Supuestos'!$F$9))*'01_Supuestos'!$F$12)-(('01_Supuestos'!G31*$I467)*'01_Supuestos'!$F$11*$K467)-(IF(('01_Supuestos'!G31*$I467)&gt;0,'01_Supuestos'!$F$15,0)))-($J467*'01_Supuestos'!G33)))*'01_Supuestos'!$F$16)</f>
        <v/>
      </c>
      <c r="Y467" s="109">
        <f>((('01_Supuestos'!H31*$I467)*'01_Supuestos'!$F$11*($H467-'01_Supuestos'!$F$9))-((('01_Supuestos'!H31*$I467)*'01_Supuestos'!$F$11*($H467-'01_Supuestos'!$F$9))*'01_Supuestos'!$F$12)-(('01_Supuestos'!H31*$I467)*'01_Supuestos'!$F$11*$K467)-(IF(('01_Supuestos'!H31*$I467)&gt;0,'01_Supuestos'!$F$15,0)))-((('01_Supuestos'!H31*$I467)*'01_Supuestos'!$F$11*($H467-'01_Supuestos'!$F$9))*'01_Supuestos'!$F$18)-($J467*'01_Supuestos'!H32)-(IF('01_Supuestos'!H30=MAX('01_Supuestos'!$C$30:$M$30),'01_Supuestos'!$F$19,0))-(MAX(0,(((('01_Supuestos'!H31*$I467)*'01_Supuestos'!$F$11*($H467-'01_Supuestos'!$F$9))-((('01_Supuestos'!H31*$I467)*'01_Supuestos'!$F$11*($H467-'01_Supuestos'!$F$9))*'01_Supuestos'!$F$12)-(('01_Supuestos'!H31*$I467)*'01_Supuestos'!$F$11*$K467)-(IF(('01_Supuestos'!H31*$I467)&gt;0,'01_Supuestos'!$F$15,0)))-($J467*'01_Supuestos'!H33)))*'01_Supuestos'!$F$16)</f>
        <v/>
      </c>
      <c r="Z467" s="109">
        <f>((('01_Supuestos'!I31*$I467)*'01_Supuestos'!$F$11*($H467-'01_Supuestos'!$F$9))-((('01_Supuestos'!I31*$I467)*'01_Supuestos'!$F$11*($H467-'01_Supuestos'!$F$9))*'01_Supuestos'!$F$12)-(('01_Supuestos'!I31*$I467)*'01_Supuestos'!$F$11*$K467)-(IF(('01_Supuestos'!I31*$I467)&gt;0,'01_Supuestos'!$F$15,0)))-((('01_Supuestos'!I31*$I467)*'01_Supuestos'!$F$11*($H467-'01_Supuestos'!$F$9))*'01_Supuestos'!$F$18)-($J467*'01_Supuestos'!I32)-(IF('01_Supuestos'!I30=MAX('01_Supuestos'!$C$30:$M$30),'01_Supuestos'!$F$19,0))-(MAX(0,(((('01_Supuestos'!I31*$I467)*'01_Supuestos'!$F$11*($H467-'01_Supuestos'!$F$9))-((('01_Supuestos'!I31*$I467)*'01_Supuestos'!$F$11*($H467-'01_Supuestos'!$F$9))*'01_Supuestos'!$F$12)-(('01_Supuestos'!I31*$I467)*'01_Supuestos'!$F$11*$K467)-(IF(('01_Supuestos'!I31*$I467)&gt;0,'01_Supuestos'!$F$15,0)))-($J467*'01_Supuestos'!I33)))*'01_Supuestos'!$F$16)</f>
        <v/>
      </c>
      <c r="AA467" s="109">
        <f>((('01_Supuestos'!J31*$I467)*'01_Supuestos'!$F$11*($H467-'01_Supuestos'!$F$9))-((('01_Supuestos'!J31*$I467)*'01_Supuestos'!$F$11*($H467-'01_Supuestos'!$F$9))*'01_Supuestos'!$F$12)-(('01_Supuestos'!J31*$I467)*'01_Supuestos'!$F$11*$K467)-(IF(('01_Supuestos'!J31*$I467)&gt;0,'01_Supuestos'!$F$15,0)))-((('01_Supuestos'!J31*$I467)*'01_Supuestos'!$F$11*($H467-'01_Supuestos'!$F$9))*'01_Supuestos'!$F$18)-($J467*'01_Supuestos'!J32)-(IF('01_Supuestos'!J30=MAX('01_Supuestos'!$C$30:$M$30),'01_Supuestos'!$F$19,0))-(MAX(0,(((('01_Supuestos'!J31*$I467)*'01_Supuestos'!$F$11*($H467-'01_Supuestos'!$F$9))-((('01_Supuestos'!J31*$I467)*'01_Supuestos'!$F$11*($H467-'01_Supuestos'!$F$9))*'01_Supuestos'!$F$12)-(('01_Supuestos'!J31*$I467)*'01_Supuestos'!$F$11*$K467)-(IF(('01_Supuestos'!J31*$I467)&gt;0,'01_Supuestos'!$F$15,0)))-($J467*'01_Supuestos'!J33)))*'01_Supuestos'!$F$16)</f>
        <v/>
      </c>
      <c r="AB467" s="109">
        <f>((('01_Supuestos'!K31*$I467)*'01_Supuestos'!$F$11*($H467-'01_Supuestos'!$F$9))-((('01_Supuestos'!K31*$I467)*'01_Supuestos'!$F$11*($H467-'01_Supuestos'!$F$9))*'01_Supuestos'!$F$12)-(('01_Supuestos'!K31*$I467)*'01_Supuestos'!$F$11*$K467)-(IF(('01_Supuestos'!K31*$I467)&gt;0,'01_Supuestos'!$F$15,0)))-((('01_Supuestos'!K31*$I467)*'01_Supuestos'!$F$11*($H467-'01_Supuestos'!$F$9))*'01_Supuestos'!$F$18)-($J467*'01_Supuestos'!K32)-(IF('01_Supuestos'!K30=MAX('01_Supuestos'!$C$30:$M$30),'01_Supuestos'!$F$19,0))-(MAX(0,(((('01_Supuestos'!K31*$I467)*'01_Supuestos'!$F$11*($H467-'01_Supuestos'!$F$9))-((('01_Supuestos'!K31*$I467)*'01_Supuestos'!$F$11*($H467-'01_Supuestos'!$F$9))*'01_Supuestos'!$F$12)-(('01_Supuestos'!K31*$I467)*'01_Supuestos'!$F$11*$K467)-(IF(('01_Supuestos'!K31*$I467)&gt;0,'01_Supuestos'!$F$15,0)))-($J467*'01_Supuestos'!K33)))*'01_Supuestos'!$F$16)</f>
        <v/>
      </c>
      <c r="AC467" s="109">
        <f>((('01_Supuestos'!L31*$I467)*'01_Supuestos'!$F$11*($H467-'01_Supuestos'!$F$9))-((('01_Supuestos'!L31*$I467)*'01_Supuestos'!$F$11*($H467-'01_Supuestos'!$F$9))*'01_Supuestos'!$F$12)-(('01_Supuestos'!L31*$I467)*'01_Supuestos'!$F$11*$K467)-(IF(('01_Supuestos'!L31*$I467)&gt;0,'01_Supuestos'!$F$15,0)))-((('01_Supuestos'!L31*$I467)*'01_Supuestos'!$F$11*($H467-'01_Supuestos'!$F$9))*'01_Supuestos'!$F$18)-($J467*'01_Supuestos'!L32)-(IF('01_Supuestos'!L30=MAX('01_Supuestos'!$C$30:$M$30),'01_Supuestos'!$F$19,0))-(MAX(0,(((('01_Supuestos'!L31*$I467)*'01_Supuestos'!$F$11*($H467-'01_Supuestos'!$F$9))-((('01_Supuestos'!L31*$I467)*'01_Supuestos'!$F$11*($H467-'01_Supuestos'!$F$9))*'01_Supuestos'!$F$12)-(('01_Supuestos'!L31*$I467)*'01_Supuestos'!$F$11*$K467)-(IF(('01_Supuestos'!L31*$I467)&gt;0,'01_Supuestos'!$F$15,0)))-($J467*'01_Supuestos'!L33)))*'01_Supuestos'!$F$16)</f>
        <v/>
      </c>
      <c r="AD467" s="109">
        <f>((('01_Supuestos'!M31*$I467)*'01_Supuestos'!$F$11*($H467-'01_Supuestos'!$F$9))-((('01_Supuestos'!M31*$I467)*'01_Supuestos'!$F$11*($H467-'01_Supuestos'!$F$9))*'01_Supuestos'!$F$12)-(('01_Supuestos'!M31*$I467)*'01_Supuestos'!$F$11*$K467)-(IF(('01_Supuestos'!M31*$I467)&gt;0,'01_Supuestos'!$F$15,0)))-((('01_Supuestos'!M31*$I467)*'01_Supuestos'!$F$11*($H467-'01_Supuestos'!$F$9))*'01_Supuestos'!$F$18)-($J467*'01_Supuestos'!M32)-(IF('01_Supuestos'!M30=MAX('01_Supuestos'!$C$30:$M$30),'01_Supuestos'!$F$19,0))-(MAX(0,(((('01_Supuestos'!M31*$I467)*'01_Supuestos'!$F$11*($H467-'01_Supuestos'!$F$9))-((('01_Supuestos'!M31*$I467)*'01_Supuestos'!$F$11*($H467-'01_Supuestos'!$F$9))*'01_Supuestos'!$F$12)-(('01_Supuestos'!M31*$I467)*'01_Supuestos'!$F$11*$K467)-(IF(('01_Supuestos'!M31*$I467)&gt;0,'01_Supuestos'!$F$15,0)))-($J467*'01_Supuestos'!M33)))*'01_Supuestos'!$F$16)</f>
        <v/>
      </c>
      <c r="AE467" s="109">
        <f>0</f>
        <v/>
      </c>
      <c r="AF467" s="109">
        <f>IF(S467&gt;R467,"Appraisal+Decision",IF(S467&lt;R467,"Develop Now","Indiferente"))</f>
        <v/>
      </c>
    </row>
    <row r="468">
      <c r="A468" t="n">
        <v>438</v>
      </c>
      <c r="B468" s="53">
        <f>RAND()</f>
        <v/>
      </c>
      <c r="C468" s="53">
        <f>RAND()</f>
        <v/>
      </c>
      <c r="D468" s="53">
        <f>RAND()</f>
        <v/>
      </c>
      <c r="E468" s="53">
        <f>RAND()</f>
        <v/>
      </c>
      <c r="F468" s="53">
        <f>RAND()</f>
        <v/>
      </c>
      <c r="G468" s="53">
        <f>RAND()</f>
        <v/>
      </c>
      <c r="H468" s="109">
        <f>IF(B468&lt;($B$11-$B$10)/($B$12-$B$10), $B$10+SQRT(B468*($B$11-$B$10)*($B$12-$B$10)), $B$12-SQRT((1-B468)*($B$12-$B$11)*($B$12-$B$10)))</f>
        <v/>
      </c>
      <c r="I468" s="53">
        <f>MAX(0.1,NORMINV(C468,$B$13,$B$14))</f>
        <v/>
      </c>
      <c r="J468" s="109">
        <f>'01_Supuestos'!$F$13*MAX(0.65,NORMINV(D468,1,$B$15))</f>
        <v/>
      </c>
      <c r="K468" s="109">
        <f>'01_Supuestos'!$F$14*MAX(0.6,NORMINV(E468,1,$B$16))</f>
        <v/>
      </c>
      <c r="L468" s="109">
        <f>--(F468&lt;=$B$5)</f>
        <v/>
      </c>
      <c r="M468" s="109">
        <f>IF(L468=1, IF(G468&lt;=$B$6, "+", "-"), IF(G468&lt;=(1-$B$7), "+", "-"))</f>
        <v/>
      </c>
      <c r="N468" s="110">
        <f>IF(M468="+",'05_Bayes_Arbol'!$B$16,'05_Bayes_Arbol'!$B$17)</f>
        <v/>
      </c>
      <c r="O468" s="109">
        <f>SUMPRODUCT(T468:AD468,'01_Supuestos'!$C$34:$M$34)</f>
        <v/>
      </c>
      <c r="P468" s="109">
        <f>N468*O468 + (1-N468)*$B$9</f>
        <v/>
      </c>
      <c r="Q468" s="109">
        <f>--(P468&gt;0)</f>
        <v/>
      </c>
      <c r="R468" s="109">
        <f>IF(L468=1,O468,$B$9)</f>
        <v/>
      </c>
      <c r="S468" s="109">
        <f>-$B$8 + IF(Q468=1, IF(L468=1,O468,$B$9), 0)</f>
        <v/>
      </c>
      <c r="T468" s="109">
        <f>((('01_Supuestos'!C31*$I468)*'01_Supuestos'!$F$11*($H468-'01_Supuestos'!$F$9))-((('01_Supuestos'!C31*$I468)*'01_Supuestos'!$F$11*($H468-'01_Supuestos'!$F$9))*'01_Supuestos'!$F$12)-(('01_Supuestos'!C31*$I468)*'01_Supuestos'!$F$11*$K468)-(IF(('01_Supuestos'!C31*$I468)&gt;0,'01_Supuestos'!$F$15,0)))-((('01_Supuestos'!C31*$I468)*'01_Supuestos'!$F$11*($H468-'01_Supuestos'!$F$9))*'01_Supuestos'!$F$18)-($J468*'01_Supuestos'!C32)-(IF('01_Supuestos'!C30=MAX('01_Supuestos'!$C$30:$M$30),'01_Supuestos'!$F$19,0))-(MAX(0,(((('01_Supuestos'!C31*$I468)*'01_Supuestos'!$F$11*($H468-'01_Supuestos'!$F$9))-((('01_Supuestos'!C31*$I468)*'01_Supuestos'!$F$11*($H468-'01_Supuestos'!$F$9))*'01_Supuestos'!$F$12)-(('01_Supuestos'!C31*$I468)*'01_Supuestos'!$F$11*$K468)-(IF(('01_Supuestos'!C31*$I468)&gt;0,'01_Supuestos'!$F$15,0)))-($J468*'01_Supuestos'!C33)))*'01_Supuestos'!$F$16)</f>
        <v/>
      </c>
      <c r="U468" s="109">
        <f>((('01_Supuestos'!D31*$I468)*'01_Supuestos'!$F$11*($H468-'01_Supuestos'!$F$9))-((('01_Supuestos'!D31*$I468)*'01_Supuestos'!$F$11*($H468-'01_Supuestos'!$F$9))*'01_Supuestos'!$F$12)-(('01_Supuestos'!D31*$I468)*'01_Supuestos'!$F$11*$K468)-(IF(('01_Supuestos'!D31*$I468)&gt;0,'01_Supuestos'!$F$15,0)))-((('01_Supuestos'!D31*$I468)*'01_Supuestos'!$F$11*($H468-'01_Supuestos'!$F$9))*'01_Supuestos'!$F$18)-($J468*'01_Supuestos'!D32)-(IF('01_Supuestos'!D30=MAX('01_Supuestos'!$C$30:$M$30),'01_Supuestos'!$F$19,0))-(MAX(0,(((('01_Supuestos'!D31*$I468)*'01_Supuestos'!$F$11*($H468-'01_Supuestos'!$F$9))-((('01_Supuestos'!D31*$I468)*'01_Supuestos'!$F$11*($H468-'01_Supuestos'!$F$9))*'01_Supuestos'!$F$12)-(('01_Supuestos'!D31*$I468)*'01_Supuestos'!$F$11*$K468)-(IF(('01_Supuestos'!D31*$I468)&gt;0,'01_Supuestos'!$F$15,0)))-($J468*'01_Supuestos'!D33)))*'01_Supuestos'!$F$16)</f>
        <v/>
      </c>
      <c r="V468" s="109">
        <f>((('01_Supuestos'!E31*$I468)*'01_Supuestos'!$F$11*($H468-'01_Supuestos'!$F$9))-((('01_Supuestos'!E31*$I468)*'01_Supuestos'!$F$11*($H468-'01_Supuestos'!$F$9))*'01_Supuestos'!$F$12)-(('01_Supuestos'!E31*$I468)*'01_Supuestos'!$F$11*$K468)-(IF(('01_Supuestos'!E31*$I468)&gt;0,'01_Supuestos'!$F$15,0)))-((('01_Supuestos'!E31*$I468)*'01_Supuestos'!$F$11*($H468-'01_Supuestos'!$F$9))*'01_Supuestos'!$F$18)-($J468*'01_Supuestos'!E32)-(IF('01_Supuestos'!E30=MAX('01_Supuestos'!$C$30:$M$30),'01_Supuestos'!$F$19,0))-(MAX(0,(((('01_Supuestos'!E31*$I468)*'01_Supuestos'!$F$11*($H468-'01_Supuestos'!$F$9))-((('01_Supuestos'!E31*$I468)*'01_Supuestos'!$F$11*($H468-'01_Supuestos'!$F$9))*'01_Supuestos'!$F$12)-(('01_Supuestos'!E31*$I468)*'01_Supuestos'!$F$11*$K468)-(IF(('01_Supuestos'!E31*$I468)&gt;0,'01_Supuestos'!$F$15,0)))-($J468*'01_Supuestos'!E33)))*'01_Supuestos'!$F$16)</f>
        <v/>
      </c>
      <c r="W468" s="109">
        <f>((('01_Supuestos'!F31*$I468)*'01_Supuestos'!$F$11*($H468-'01_Supuestos'!$F$9))-((('01_Supuestos'!F31*$I468)*'01_Supuestos'!$F$11*($H468-'01_Supuestos'!$F$9))*'01_Supuestos'!$F$12)-(('01_Supuestos'!F31*$I468)*'01_Supuestos'!$F$11*$K468)-(IF(('01_Supuestos'!F31*$I468)&gt;0,'01_Supuestos'!$F$15,0)))-((('01_Supuestos'!F31*$I468)*'01_Supuestos'!$F$11*($H468-'01_Supuestos'!$F$9))*'01_Supuestos'!$F$18)-($J468*'01_Supuestos'!F32)-(IF('01_Supuestos'!F30=MAX('01_Supuestos'!$C$30:$M$30),'01_Supuestos'!$F$19,0))-(MAX(0,(((('01_Supuestos'!F31*$I468)*'01_Supuestos'!$F$11*($H468-'01_Supuestos'!$F$9))-((('01_Supuestos'!F31*$I468)*'01_Supuestos'!$F$11*($H468-'01_Supuestos'!$F$9))*'01_Supuestos'!$F$12)-(('01_Supuestos'!F31*$I468)*'01_Supuestos'!$F$11*$K468)-(IF(('01_Supuestos'!F31*$I468)&gt;0,'01_Supuestos'!$F$15,0)))-($J468*'01_Supuestos'!F33)))*'01_Supuestos'!$F$16)</f>
        <v/>
      </c>
      <c r="X468" s="109">
        <f>((('01_Supuestos'!G31*$I468)*'01_Supuestos'!$F$11*($H468-'01_Supuestos'!$F$9))-((('01_Supuestos'!G31*$I468)*'01_Supuestos'!$F$11*($H468-'01_Supuestos'!$F$9))*'01_Supuestos'!$F$12)-(('01_Supuestos'!G31*$I468)*'01_Supuestos'!$F$11*$K468)-(IF(('01_Supuestos'!G31*$I468)&gt;0,'01_Supuestos'!$F$15,0)))-((('01_Supuestos'!G31*$I468)*'01_Supuestos'!$F$11*($H468-'01_Supuestos'!$F$9))*'01_Supuestos'!$F$18)-($J468*'01_Supuestos'!G32)-(IF('01_Supuestos'!G30=MAX('01_Supuestos'!$C$30:$M$30),'01_Supuestos'!$F$19,0))-(MAX(0,(((('01_Supuestos'!G31*$I468)*'01_Supuestos'!$F$11*($H468-'01_Supuestos'!$F$9))-((('01_Supuestos'!G31*$I468)*'01_Supuestos'!$F$11*($H468-'01_Supuestos'!$F$9))*'01_Supuestos'!$F$12)-(('01_Supuestos'!G31*$I468)*'01_Supuestos'!$F$11*$K468)-(IF(('01_Supuestos'!G31*$I468)&gt;0,'01_Supuestos'!$F$15,0)))-($J468*'01_Supuestos'!G33)))*'01_Supuestos'!$F$16)</f>
        <v/>
      </c>
      <c r="Y468" s="109">
        <f>((('01_Supuestos'!H31*$I468)*'01_Supuestos'!$F$11*($H468-'01_Supuestos'!$F$9))-((('01_Supuestos'!H31*$I468)*'01_Supuestos'!$F$11*($H468-'01_Supuestos'!$F$9))*'01_Supuestos'!$F$12)-(('01_Supuestos'!H31*$I468)*'01_Supuestos'!$F$11*$K468)-(IF(('01_Supuestos'!H31*$I468)&gt;0,'01_Supuestos'!$F$15,0)))-((('01_Supuestos'!H31*$I468)*'01_Supuestos'!$F$11*($H468-'01_Supuestos'!$F$9))*'01_Supuestos'!$F$18)-($J468*'01_Supuestos'!H32)-(IF('01_Supuestos'!H30=MAX('01_Supuestos'!$C$30:$M$30),'01_Supuestos'!$F$19,0))-(MAX(0,(((('01_Supuestos'!H31*$I468)*'01_Supuestos'!$F$11*($H468-'01_Supuestos'!$F$9))-((('01_Supuestos'!H31*$I468)*'01_Supuestos'!$F$11*($H468-'01_Supuestos'!$F$9))*'01_Supuestos'!$F$12)-(('01_Supuestos'!H31*$I468)*'01_Supuestos'!$F$11*$K468)-(IF(('01_Supuestos'!H31*$I468)&gt;0,'01_Supuestos'!$F$15,0)))-($J468*'01_Supuestos'!H33)))*'01_Supuestos'!$F$16)</f>
        <v/>
      </c>
      <c r="Z468" s="109">
        <f>((('01_Supuestos'!I31*$I468)*'01_Supuestos'!$F$11*($H468-'01_Supuestos'!$F$9))-((('01_Supuestos'!I31*$I468)*'01_Supuestos'!$F$11*($H468-'01_Supuestos'!$F$9))*'01_Supuestos'!$F$12)-(('01_Supuestos'!I31*$I468)*'01_Supuestos'!$F$11*$K468)-(IF(('01_Supuestos'!I31*$I468)&gt;0,'01_Supuestos'!$F$15,0)))-((('01_Supuestos'!I31*$I468)*'01_Supuestos'!$F$11*($H468-'01_Supuestos'!$F$9))*'01_Supuestos'!$F$18)-($J468*'01_Supuestos'!I32)-(IF('01_Supuestos'!I30=MAX('01_Supuestos'!$C$30:$M$30),'01_Supuestos'!$F$19,0))-(MAX(0,(((('01_Supuestos'!I31*$I468)*'01_Supuestos'!$F$11*($H468-'01_Supuestos'!$F$9))-((('01_Supuestos'!I31*$I468)*'01_Supuestos'!$F$11*($H468-'01_Supuestos'!$F$9))*'01_Supuestos'!$F$12)-(('01_Supuestos'!I31*$I468)*'01_Supuestos'!$F$11*$K468)-(IF(('01_Supuestos'!I31*$I468)&gt;0,'01_Supuestos'!$F$15,0)))-($J468*'01_Supuestos'!I33)))*'01_Supuestos'!$F$16)</f>
        <v/>
      </c>
      <c r="AA468" s="109">
        <f>((('01_Supuestos'!J31*$I468)*'01_Supuestos'!$F$11*($H468-'01_Supuestos'!$F$9))-((('01_Supuestos'!J31*$I468)*'01_Supuestos'!$F$11*($H468-'01_Supuestos'!$F$9))*'01_Supuestos'!$F$12)-(('01_Supuestos'!J31*$I468)*'01_Supuestos'!$F$11*$K468)-(IF(('01_Supuestos'!J31*$I468)&gt;0,'01_Supuestos'!$F$15,0)))-((('01_Supuestos'!J31*$I468)*'01_Supuestos'!$F$11*($H468-'01_Supuestos'!$F$9))*'01_Supuestos'!$F$18)-($J468*'01_Supuestos'!J32)-(IF('01_Supuestos'!J30=MAX('01_Supuestos'!$C$30:$M$30),'01_Supuestos'!$F$19,0))-(MAX(0,(((('01_Supuestos'!J31*$I468)*'01_Supuestos'!$F$11*($H468-'01_Supuestos'!$F$9))-((('01_Supuestos'!J31*$I468)*'01_Supuestos'!$F$11*($H468-'01_Supuestos'!$F$9))*'01_Supuestos'!$F$12)-(('01_Supuestos'!J31*$I468)*'01_Supuestos'!$F$11*$K468)-(IF(('01_Supuestos'!J31*$I468)&gt;0,'01_Supuestos'!$F$15,0)))-($J468*'01_Supuestos'!J33)))*'01_Supuestos'!$F$16)</f>
        <v/>
      </c>
      <c r="AB468" s="109">
        <f>((('01_Supuestos'!K31*$I468)*'01_Supuestos'!$F$11*($H468-'01_Supuestos'!$F$9))-((('01_Supuestos'!K31*$I468)*'01_Supuestos'!$F$11*($H468-'01_Supuestos'!$F$9))*'01_Supuestos'!$F$12)-(('01_Supuestos'!K31*$I468)*'01_Supuestos'!$F$11*$K468)-(IF(('01_Supuestos'!K31*$I468)&gt;0,'01_Supuestos'!$F$15,0)))-((('01_Supuestos'!K31*$I468)*'01_Supuestos'!$F$11*($H468-'01_Supuestos'!$F$9))*'01_Supuestos'!$F$18)-($J468*'01_Supuestos'!K32)-(IF('01_Supuestos'!K30=MAX('01_Supuestos'!$C$30:$M$30),'01_Supuestos'!$F$19,0))-(MAX(0,(((('01_Supuestos'!K31*$I468)*'01_Supuestos'!$F$11*($H468-'01_Supuestos'!$F$9))-((('01_Supuestos'!K31*$I468)*'01_Supuestos'!$F$11*($H468-'01_Supuestos'!$F$9))*'01_Supuestos'!$F$12)-(('01_Supuestos'!K31*$I468)*'01_Supuestos'!$F$11*$K468)-(IF(('01_Supuestos'!K31*$I468)&gt;0,'01_Supuestos'!$F$15,0)))-($J468*'01_Supuestos'!K33)))*'01_Supuestos'!$F$16)</f>
        <v/>
      </c>
      <c r="AC468" s="109">
        <f>((('01_Supuestos'!L31*$I468)*'01_Supuestos'!$F$11*($H468-'01_Supuestos'!$F$9))-((('01_Supuestos'!L31*$I468)*'01_Supuestos'!$F$11*($H468-'01_Supuestos'!$F$9))*'01_Supuestos'!$F$12)-(('01_Supuestos'!L31*$I468)*'01_Supuestos'!$F$11*$K468)-(IF(('01_Supuestos'!L31*$I468)&gt;0,'01_Supuestos'!$F$15,0)))-((('01_Supuestos'!L31*$I468)*'01_Supuestos'!$F$11*($H468-'01_Supuestos'!$F$9))*'01_Supuestos'!$F$18)-($J468*'01_Supuestos'!L32)-(IF('01_Supuestos'!L30=MAX('01_Supuestos'!$C$30:$M$30),'01_Supuestos'!$F$19,0))-(MAX(0,(((('01_Supuestos'!L31*$I468)*'01_Supuestos'!$F$11*($H468-'01_Supuestos'!$F$9))-((('01_Supuestos'!L31*$I468)*'01_Supuestos'!$F$11*($H468-'01_Supuestos'!$F$9))*'01_Supuestos'!$F$12)-(('01_Supuestos'!L31*$I468)*'01_Supuestos'!$F$11*$K468)-(IF(('01_Supuestos'!L31*$I468)&gt;0,'01_Supuestos'!$F$15,0)))-($J468*'01_Supuestos'!L33)))*'01_Supuestos'!$F$16)</f>
        <v/>
      </c>
      <c r="AD468" s="109">
        <f>((('01_Supuestos'!M31*$I468)*'01_Supuestos'!$F$11*($H468-'01_Supuestos'!$F$9))-((('01_Supuestos'!M31*$I468)*'01_Supuestos'!$F$11*($H468-'01_Supuestos'!$F$9))*'01_Supuestos'!$F$12)-(('01_Supuestos'!M31*$I468)*'01_Supuestos'!$F$11*$K468)-(IF(('01_Supuestos'!M31*$I468)&gt;0,'01_Supuestos'!$F$15,0)))-((('01_Supuestos'!M31*$I468)*'01_Supuestos'!$F$11*($H468-'01_Supuestos'!$F$9))*'01_Supuestos'!$F$18)-($J468*'01_Supuestos'!M32)-(IF('01_Supuestos'!M30=MAX('01_Supuestos'!$C$30:$M$30),'01_Supuestos'!$F$19,0))-(MAX(0,(((('01_Supuestos'!M31*$I468)*'01_Supuestos'!$F$11*($H468-'01_Supuestos'!$F$9))-((('01_Supuestos'!M31*$I468)*'01_Supuestos'!$F$11*($H468-'01_Supuestos'!$F$9))*'01_Supuestos'!$F$12)-(('01_Supuestos'!M31*$I468)*'01_Supuestos'!$F$11*$K468)-(IF(('01_Supuestos'!M31*$I468)&gt;0,'01_Supuestos'!$F$15,0)))-($J468*'01_Supuestos'!M33)))*'01_Supuestos'!$F$16)</f>
        <v/>
      </c>
      <c r="AE468" s="109">
        <f>0</f>
        <v/>
      </c>
      <c r="AF468" s="109">
        <f>IF(S468&gt;R468,"Appraisal+Decision",IF(S468&lt;R468,"Develop Now","Indiferente"))</f>
        <v/>
      </c>
    </row>
    <row r="469">
      <c r="A469" t="n">
        <v>439</v>
      </c>
      <c r="B469" s="53">
        <f>RAND()</f>
        <v/>
      </c>
      <c r="C469" s="53">
        <f>RAND()</f>
        <v/>
      </c>
      <c r="D469" s="53">
        <f>RAND()</f>
        <v/>
      </c>
      <c r="E469" s="53">
        <f>RAND()</f>
        <v/>
      </c>
      <c r="F469" s="53">
        <f>RAND()</f>
        <v/>
      </c>
      <c r="G469" s="53">
        <f>RAND()</f>
        <v/>
      </c>
      <c r="H469" s="109">
        <f>IF(B469&lt;($B$11-$B$10)/($B$12-$B$10), $B$10+SQRT(B469*($B$11-$B$10)*($B$12-$B$10)), $B$12-SQRT((1-B469)*($B$12-$B$11)*($B$12-$B$10)))</f>
        <v/>
      </c>
      <c r="I469" s="53">
        <f>MAX(0.1,NORMINV(C469,$B$13,$B$14))</f>
        <v/>
      </c>
      <c r="J469" s="109">
        <f>'01_Supuestos'!$F$13*MAX(0.65,NORMINV(D469,1,$B$15))</f>
        <v/>
      </c>
      <c r="K469" s="109">
        <f>'01_Supuestos'!$F$14*MAX(0.6,NORMINV(E469,1,$B$16))</f>
        <v/>
      </c>
      <c r="L469" s="109">
        <f>--(F469&lt;=$B$5)</f>
        <v/>
      </c>
      <c r="M469" s="109">
        <f>IF(L469=1, IF(G469&lt;=$B$6, "+", "-"), IF(G469&lt;=(1-$B$7), "+", "-"))</f>
        <v/>
      </c>
      <c r="N469" s="110">
        <f>IF(M469="+",'05_Bayes_Arbol'!$B$16,'05_Bayes_Arbol'!$B$17)</f>
        <v/>
      </c>
      <c r="O469" s="109">
        <f>SUMPRODUCT(T469:AD469,'01_Supuestos'!$C$34:$M$34)</f>
        <v/>
      </c>
      <c r="P469" s="109">
        <f>N469*O469 + (1-N469)*$B$9</f>
        <v/>
      </c>
      <c r="Q469" s="109">
        <f>--(P469&gt;0)</f>
        <v/>
      </c>
      <c r="R469" s="109">
        <f>IF(L469=1,O469,$B$9)</f>
        <v/>
      </c>
      <c r="S469" s="109">
        <f>-$B$8 + IF(Q469=1, IF(L469=1,O469,$B$9), 0)</f>
        <v/>
      </c>
      <c r="T469" s="109">
        <f>((('01_Supuestos'!C31*$I469)*'01_Supuestos'!$F$11*($H469-'01_Supuestos'!$F$9))-((('01_Supuestos'!C31*$I469)*'01_Supuestos'!$F$11*($H469-'01_Supuestos'!$F$9))*'01_Supuestos'!$F$12)-(('01_Supuestos'!C31*$I469)*'01_Supuestos'!$F$11*$K469)-(IF(('01_Supuestos'!C31*$I469)&gt;0,'01_Supuestos'!$F$15,0)))-((('01_Supuestos'!C31*$I469)*'01_Supuestos'!$F$11*($H469-'01_Supuestos'!$F$9))*'01_Supuestos'!$F$18)-($J469*'01_Supuestos'!C32)-(IF('01_Supuestos'!C30=MAX('01_Supuestos'!$C$30:$M$30),'01_Supuestos'!$F$19,0))-(MAX(0,(((('01_Supuestos'!C31*$I469)*'01_Supuestos'!$F$11*($H469-'01_Supuestos'!$F$9))-((('01_Supuestos'!C31*$I469)*'01_Supuestos'!$F$11*($H469-'01_Supuestos'!$F$9))*'01_Supuestos'!$F$12)-(('01_Supuestos'!C31*$I469)*'01_Supuestos'!$F$11*$K469)-(IF(('01_Supuestos'!C31*$I469)&gt;0,'01_Supuestos'!$F$15,0)))-($J469*'01_Supuestos'!C33)))*'01_Supuestos'!$F$16)</f>
        <v/>
      </c>
      <c r="U469" s="109">
        <f>((('01_Supuestos'!D31*$I469)*'01_Supuestos'!$F$11*($H469-'01_Supuestos'!$F$9))-((('01_Supuestos'!D31*$I469)*'01_Supuestos'!$F$11*($H469-'01_Supuestos'!$F$9))*'01_Supuestos'!$F$12)-(('01_Supuestos'!D31*$I469)*'01_Supuestos'!$F$11*$K469)-(IF(('01_Supuestos'!D31*$I469)&gt;0,'01_Supuestos'!$F$15,0)))-((('01_Supuestos'!D31*$I469)*'01_Supuestos'!$F$11*($H469-'01_Supuestos'!$F$9))*'01_Supuestos'!$F$18)-($J469*'01_Supuestos'!D32)-(IF('01_Supuestos'!D30=MAX('01_Supuestos'!$C$30:$M$30),'01_Supuestos'!$F$19,0))-(MAX(0,(((('01_Supuestos'!D31*$I469)*'01_Supuestos'!$F$11*($H469-'01_Supuestos'!$F$9))-((('01_Supuestos'!D31*$I469)*'01_Supuestos'!$F$11*($H469-'01_Supuestos'!$F$9))*'01_Supuestos'!$F$12)-(('01_Supuestos'!D31*$I469)*'01_Supuestos'!$F$11*$K469)-(IF(('01_Supuestos'!D31*$I469)&gt;0,'01_Supuestos'!$F$15,0)))-($J469*'01_Supuestos'!D33)))*'01_Supuestos'!$F$16)</f>
        <v/>
      </c>
      <c r="V469" s="109">
        <f>((('01_Supuestos'!E31*$I469)*'01_Supuestos'!$F$11*($H469-'01_Supuestos'!$F$9))-((('01_Supuestos'!E31*$I469)*'01_Supuestos'!$F$11*($H469-'01_Supuestos'!$F$9))*'01_Supuestos'!$F$12)-(('01_Supuestos'!E31*$I469)*'01_Supuestos'!$F$11*$K469)-(IF(('01_Supuestos'!E31*$I469)&gt;0,'01_Supuestos'!$F$15,0)))-((('01_Supuestos'!E31*$I469)*'01_Supuestos'!$F$11*($H469-'01_Supuestos'!$F$9))*'01_Supuestos'!$F$18)-($J469*'01_Supuestos'!E32)-(IF('01_Supuestos'!E30=MAX('01_Supuestos'!$C$30:$M$30),'01_Supuestos'!$F$19,0))-(MAX(0,(((('01_Supuestos'!E31*$I469)*'01_Supuestos'!$F$11*($H469-'01_Supuestos'!$F$9))-((('01_Supuestos'!E31*$I469)*'01_Supuestos'!$F$11*($H469-'01_Supuestos'!$F$9))*'01_Supuestos'!$F$12)-(('01_Supuestos'!E31*$I469)*'01_Supuestos'!$F$11*$K469)-(IF(('01_Supuestos'!E31*$I469)&gt;0,'01_Supuestos'!$F$15,0)))-($J469*'01_Supuestos'!E33)))*'01_Supuestos'!$F$16)</f>
        <v/>
      </c>
      <c r="W469" s="109">
        <f>((('01_Supuestos'!F31*$I469)*'01_Supuestos'!$F$11*($H469-'01_Supuestos'!$F$9))-((('01_Supuestos'!F31*$I469)*'01_Supuestos'!$F$11*($H469-'01_Supuestos'!$F$9))*'01_Supuestos'!$F$12)-(('01_Supuestos'!F31*$I469)*'01_Supuestos'!$F$11*$K469)-(IF(('01_Supuestos'!F31*$I469)&gt;0,'01_Supuestos'!$F$15,0)))-((('01_Supuestos'!F31*$I469)*'01_Supuestos'!$F$11*($H469-'01_Supuestos'!$F$9))*'01_Supuestos'!$F$18)-($J469*'01_Supuestos'!F32)-(IF('01_Supuestos'!F30=MAX('01_Supuestos'!$C$30:$M$30),'01_Supuestos'!$F$19,0))-(MAX(0,(((('01_Supuestos'!F31*$I469)*'01_Supuestos'!$F$11*($H469-'01_Supuestos'!$F$9))-((('01_Supuestos'!F31*$I469)*'01_Supuestos'!$F$11*($H469-'01_Supuestos'!$F$9))*'01_Supuestos'!$F$12)-(('01_Supuestos'!F31*$I469)*'01_Supuestos'!$F$11*$K469)-(IF(('01_Supuestos'!F31*$I469)&gt;0,'01_Supuestos'!$F$15,0)))-($J469*'01_Supuestos'!F33)))*'01_Supuestos'!$F$16)</f>
        <v/>
      </c>
      <c r="X469" s="109">
        <f>((('01_Supuestos'!G31*$I469)*'01_Supuestos'!$F$11*($H469-'01_Supuestos'!$F$9))-((('01_Supuestos'!G31*$I469)*'01_Supuestos'!$F$11*($H469-'01_Supuestos'!$F$9))*'01_Supuestos'!$F$12)-(('01_Supuestos'!G31*$I469)*'01_Supuestos'!$F$11*$K469)-(IF(('01_Supuestos'!G31*$I469)&gt;0,'01_Supuestos'!$F$15,0)))-((('01_Supuestos'!G31*$I469)*'01_Supuestos'!$F$11*($H469-'01_Supuestos'!$F$9))*'01_Supuestos'!$F$18)-($J469*'01_Supuestos'!G32)-(IF('01_Supuestos'!G30=MAX('01_Supuestos'!$C$30:$M$30),'01_Supuestos'!$F$19,0))-(MAX(0,(((('01_Supuestos'!G31*$I469)*'01_Supuestos'!$F$11*($H469-'01_Supuestos'!$F$9))-((('01_Supuestos'!G31*$I469)*'01_Supuestos'!$F$11*($H469-'01_Supuestos'!$F$9))*'01_Supuestos'!$F$12)-(('01_Supuestos'!G31*$I469)*'01_Supuestos'!$F$11*$K469)-(IF(('01_Supuestos'!G31*$I469)&gt;0,'01_Supuestos'!$F$15,0)))-($J469*'01_Supuestos'!G33)))*'01_Supuestos'!$F$16)</f>
        <v/>
      </c>
      <c r="Y469" s="109">
        <f>((('01_Supuestos'!H31*$I469)*'01_Supuestos'!$F$11*($H469-'01_Supuestos'!$F$9))-((('01_Supuestos'!H31*$I469)*'01_Supuestos'!$F$11*($H469-'01_Supuestos'!$F$9))*'01_Supuestos'!$F$12)-(('01_Supuestos'!H31*$I469)*'01_Supuestos'!$F$11*$K469)-(IF(('01_Supuestos'!H31*$I469)&gt;0,'01_Supuestos'!$F$15,0)))-((('01_Supuestos'!H31*$I469)*'01_Supuestos'!$F$11*($H469-'01_Supuestos'!$F$9))*'01_Supuestos'!$F$18)-($J469*'01_Supuestos'!H32)-(IF('01_Supuestos'!H30=MAX('01_Supuestos'!$C$30:$M$30),'01_Supuestos'!$F$19,0))-(MAX(0,(((('01_Supuestos'!H31*$I469)*'01_Supuestos'!$F$11*($H469-'01_Supuestos'!$F$9))-((('01_Supuestos'!H31*$I469)*'01_Supuestos'!$F$11*($H469-'01_Supuestos'!$F$9))*'01_Supuestos'!$F$12)-(('01_Supuestos'!H31*$I469)*'01_Supuestos'!$F$11*$K469)-(IF(('01_Supuestos'!H31*$I469)&gt;0,'01_Supuestos'!$F$15,0)))-($J469*'01_Supuestos'!H33)))*'01_Supuestos'!$F$16)</f>
        <v/>
      </c>
      <c r="Z469" s="109">
        <f>((('01_Supuestos'!I31*$I469)*'01_Supuestos'!$F$11*($H469-'01_Supuestos'!$F$9))-((('01_Supuestos'!I31*$I469)*'01_Supuestos'!$F$11*($H469-'01_Supuestos'!$F$9))*'01_Supuestos'!$F$12)-(('01_Supuestos'!I31*$I469)*'01_Supuestos'!$F$11*$K469)-(IF(('01_Supuestos'!I31*$I469)&gt;0,'01_Supuestos'!$F$15,0)))-((('01_Supuestos'!I31*$I469)*'01_Supuestos'!$F$11*($H469-'01_Supuestos'!$F$9))*'01_Supuestos'!$F$18)-($J469*'01_Supuestos'!I32)-(IF('01_Supuestos'!I30=MAX('01_Supuestos'!$C$30:$M$30),'01_Supuestos'!$F$19,0))-(MAX(0,(((('01_Supuestos'!I31*$I469)*'01_Supuestos'!$F$11*($H469-'01_Supuestos'!$F$9))-((('01_Supuestos'!I31*$I469)*'01_Supuestos'!$F$11*($H469-'01_Supuestos'!$F$9))*'01_Supuestos'!$F$12)-(('01_Supuestos'!I31*$I469)*'01_Supuestos'!$F$11*$K469)-(IF(('01_Supuestos'!I31*$I469)&gt;0,'01_Supuestos'!$F$15,0)))-($J469*'01_Supuestos'!I33)))*'01_Supuestos'!$F$16)</f>
        <v/>
      </c>
      <c r="AA469" s="109">
        <f>((('01_Supuestos'!J31*$I469)*'01_Supuestos'!$F$11*($H469-'01_Supuestos'!$F$9))-((('01_Supuestos'!J31*$I469)*'01_Supuestos'!$F$11*($H469-'01_Supuestos'!$F$9))*'01_Supuestos'!$F$12)-(('01_Supuestos'!J31*$I469)*'01_Supuestos'!$F$11*$K469)-(IF(('01_Supuestos'!J31*$I469)&gt;0,'01_Supuestos'!$F$15,0)))-((('01_Supuestos'!J31*$I469)*'01_Supuestos'!$F$11*($H469-'01_Supuestos'!$F$9))*'01_Supuestos'!$F$18)-($J469*'01_Supuestos'!J32)-(IF('01_Supuestos'!J30=MAX('01_Supuestos'!$C$30:$M$30),'01_Supuestos'!$F$19,0))-(MAX(0,(((('01_Supuestos'!J31*$I469)*'01_Supuestos'!$F$11*($H469-'01_Supuestos'!$F$9))-((('01_Supuestos'!J31*$I469)*'01_Supuestos'!$F$11*($H469-'01_Supuestos'!$F$9))*'01_Supuestos'!$F$12)-(('01_Supuestos'!J31*$I469)*'01_Supuestos'!$F$11*$K469)-(IF(('01_Supuestos'!J31*$I469)&gt;0,'01_Supuestos'!$F$15,0)))-($J469*'01_Supuestos'!J33)))*'01_Supuestos'!$F$16)</f>
        <v/>
      </c>
      <c r="AB469" s="109">
        <f>((('01_Supuestos'!K31*$I469)*'01_Supuestos'!$F$11*($H469-'01_Supuestos'!$F$9))-((('01_Supuestos'!K31*$I469)*'01_Supuestos'!$F$11*($H469-'01_Supuestos'!$F$9))*'01_Supuestos'!$F$12)-(('01_Supuestos'!K31*$I469)*'01_Supuestos'!$F$11*$K469)-(IF(('01_Supuestos'!K31*$I469)&gt;0,'01_Supuestos'!$F$15,0)))-((('01_Supuestos'!K31*$I469)*'01_Supuestos'!$F$11*($H469-'01_Supuestos'!$F$9))*'01_Supuestos'!$F$18)-($J469*'01_Supuestos'!K32)-(IF('01_Supuestos'!K30=MAX('01_Supuestos'!$C$30:$M$30),'01_Supuestos'!$F$19,0))-(MAX(0,(((('01_Supuestos'!K31*$I469)*'01_Supuestos'!$F$11*($H469-'01_Supuestos'!$F$9))-((('01_Supuestos'!K31*$I469)*'01_Supuestos'!$F$11*($H469-'01_Supuestos'!$F$9))*'01_Supuestos'!$F$12)-(('01_Supuestos'!K31*$I469)*'01_Supuestos'!$F$11*$K469)-(IF(('01_Supuestos'!K31*$I469)&gt;0,'01_Supuestos'!$F$15,0)))-($J469*'01_Supuestos'!K33)))*'01_Supuestos'!$F$16)</f>
        <v/>
      </c>
      <c r="AC469" s="109">
        <f>((('01_Supuestos'!L31*$I469)*'01_Supuestos'!$F$11*($H469-'01_Supuestos'!$F$9))-((('01_Supuestos'!L31*$I469)*'01_Supuestos'!$F$11*($H469-'01_Supuestos'!$F$9))*'01_Supuestos'!$F$12)-(('01_Supuestos'!L31*$I469)*'01_Supuestos'!$F$11*$K469)-(IF(('01_Supuestos'!L31*$I469)&gt;0,'01_Supuestos'!$F$15,0)))-((('01_Supuestos'!L31*$I469)*'01_Supuestos'!$F$11*($H469-'01_Supuestos'!$F$9))*'01_Supuestos'!$F$18)-($J469*'01_Supuestos'!L32)-(IF('01_Supuestos'!L30=MAX('01_Supuestos'!$C$30:$M$30),'01_Supuestos'!$F$19,0))-(MAX(0,(((('01_Supuestos'!L31*$I469)*'01_Supuestos'!$F$11*($H469-'01_Supuestos'!$F$9))-((('01_Supuestos'!L31*$I469)*'01_Supuestos'!$F$11*($H469-'01_Supuestos'!$F$9))*'01_Supuestos'!$F$12)-(('01_Supuestos'!L31*$I469)*'01_Supuestos'!$F$11*$K469)-(IF(('01_Supuestos'!L31*$I469)&gt;0,'01_Supuestos'!$F$15,0)))-($J469*'01_Supuestos'!L33)))*'01_Supuestos'!$F$16)</f>
        <v/>
      </c>
      <c r="AD469" s="109">
        <f>((('01_Supuestos'!M31*$I469)*'01_Supuestos'!$F$11*($H469-'01_Supuestos'!$F$9))-((('01_Supuestos'!M31*$I469)*'01_Supuestos'!$F$11*($H469-'01_Supuestos'!$F$9))*'01_Supuestos'!$F$12)-(('01_Supuestos'!M31*$I469)*'01_Supuestos'!$F$11*$K469)-(IF(('01_Supuestos'!M31*$I469)&gt;0,'01_Supuestos'!$F$15,0)))-((('01_Supuestos'!M31*$I469)*'01_Supuestos'!$F$11*($H469-'01_Supuestos'!$F$9))*'01_Supuestos'!$F$18)-($J469*'01_Supuestos'!M32)-(IF('01_Supuestos'!M30=MAX('01_Supuestos'!$C$30:$M$30),'01_Supuestos'!$F$19,0))-(MAX(0,(((('01_Supuestos'!M31*$I469)*'01_Supuestos'!$F$11*($H469-'01_Supuestos'!$F$9))-((('01_Supuestos'!M31*$I469)*'01_Supuestos'!$F$11*($H469-'01_Supuestos'!$F$9))*'01_Supuestos'!$F$12)-(('01_Supuestos'!M31*$I469)*'01_Supuestos'!$F$11*$K469)-(IF(('01_Supuestos'!M31*$I469)&gt;0,'01_Supuestos'!$F$15,0)))-($J469*'01_Supuestos'!M33)))*'01_Supuestos'!$F$16)</f>
        <v/>
      </c>
      <c r="AE469" s="109">
        <f>0</f>
        <v/>
      </c>
      <c r="AF469" s="109">
        <f>IF(S469&gt;R469,"Appraisal+Decision",IF(S469&lt;R469,"Develop Now","Indiferente"))</f>
        <v/>
      </c>
    </row>
    <row r="470">
      <c r="A470" t="n">
        <v>440</v>
      </c>
      <c r="B470" s="53">
        <f>RAND()</f>
        <v/>
      </c>
      <c r="C470" s="53">
        <f>RAND()</f>
        <v/>
      </c>
      <c r="D470" s="53">
        <f>RAND()</f>
        <v/>
      </c>
      <c r="E470" s="53">
        <f>RAND()</f>
        <v/>
      </c>
      <c r="F470" s="53">
        <f>RAND()</f>
        <v/>
      </c>
      <c r="G470" s="53">
        <f>RAND()</f>
        <v/>
      </c>
      <c r="H470" s="109">
        <f>IF(B470&lt;($B$11-$B$10)/($B$12-$B$10), $B$10+SQRT(B470*($B$11-$B$10)*($B$12-$B$10)), $B$12-SQRT((1-B470)*($B$12-$B$11)*($B$12-$B$10)))</f>
        <v/>
      </c>
      <c r="I470" s="53">
        <f>MAX(0.1,NORMINV(C470,$B$13,$B$14))</f>
        <v/>
      </c>
      <c r="J470" s="109">
        <f>'01_Supuestos'!$F$13*MAX(0.65,NORMINV(D470,1,$B$15))</f>
        <v/>
      </c>
      <c r="K470" s="109">
        <f>'01_Supuestos'!$F$14*MAX(0.6,NORMINV(E470,1,$B$16))</f>
        <v/>
      </c>
      <c r="L470" s="109">
        <f>--(F470&lt;=$B$5)</f>
        <v/>
      </c>
      <c r="M470" s="109">
        <f>IF(L470=1, IF(G470&lt;=$B$6, "+", "-"), IF(G470&lt;=(1-$B$7), "+", "-"))</f>
        <v/>
      </c>
      <c r="N470" s="110">
        <f>IF(M470="+",'05_Bayes_Arbol'!$B$16,'05_Bayes_Arbol'!$B$17)</f>
        <v/>
      </c>
      <c r="O470" s="109">
        <f>SUMPRODUCT(T470:AD470,'01_Supuestos'!$C$34:$M$34)</f>
        <v/>
      </c>
      <c r="P470" s="109">
        <f>N470*O470 + (1-N470)*$B$9</f>
        <v/>
      </c>
      <c r="Q470" s="109">
        <f>--(P470&gt;0)</f>
        <v/>
      </c>
      <c r="R470" s="109">
        <f>IF(L470=1,O470,$B$9)</f>
        <v/>
      </c>
      <c r="S470" s="109">
        <f>-$B$8 + IF(Q470=1, IF(L470=1,O470,$B$9), 0)</f>
        <v/>
      </c>
      <c r="T470" s="109">
        <f>((('01_Supuestos'!C31*$I470)*'01_Supuestos'!$F$11*($H470-'01_Supuestos'!$F$9))-((('01_Supuestos'!C31*$I470)*'01_Supuestos'!$F$11*($H470-'01_Supuestos'!$F$9))*'01_Supuestos'!$F$12)-(('01_Supuestos'!C31*$I470)*'01_Supuestos'!$F$11*$K470)-(IF(('01_Supuestos'!C31*$I470)&gt;0,'01_Supuestos'!$F$15,0)))-((('01_Supuestos'!C31*$I470)*'01_Supuestos'!$F$11*($H470-'01_Supuestos'!$F$9))*'01_Supuestos'!$F$18)-($J470*'01_Supuestos'!C32)-(IF('01_Supuestos'!C30=MAX('01_Supuestos'!$C$30:$M$30),'01_Supuestos'!$F$19,0))-(MAX(0,(((('01_Supuestos'!C31*$I470)*'01_Supuestos'!$F$11*($H470-'01_Supuestos'!$F$9))-((('01_Supuestos'!C31*$I470)*'01_Supuestos'!$F$11*($H470-'01_Supuestos'!$F$9))*'01_Supuestos'!$F$12)-(('01_Supuestos'!C31*$I470)*'01_Supuestos'!$F$11*$K470)-(IF(('01_Supuestos'!C31*$I470)&gt;0,'01_Supuestos'!$F$15,0)))-($J470*'01_Supuestos'!C33)))*'01_Supuestos'!$F$16)</f>
        <v/>
      </c>
      <c r="U470" s="109">
        <f>((('01_Supuestos'!D31*$I470)*'01_Supuestos'!$F$11*($H470-'01_Supuestos'!$F$9))-((('01_Supuestos'!D31*$I470)*'01_Supuestos'!$F$11*($H470-'01_Supuestos'!$F$9))*'01_Supuestos'!$F$12)-(('01_Supuestos'!D31*$I470)*'01_Supuestos'!$F$11*$K470)-(IF(('01_Supuestos'!D31*$I470)&gt;0,'01_Supuestos'!$F$15,0)))-((('01_Supuestos'!D31*$I470)*'01_Supuestos'!$F$11*($H470-'01_Supuestos'!$F$9))*'01_Supuestos'!$F$18)-($J470*'01_Supuestos'!D32)-(IF('01_Supuestos'!D30=MAX('01_Supuestos'!$C$30:$M$30),'01_Supuestos'!$F$19,0))-(MAX(0,(((('01_Supuestos'!D31*$I470)*'01_Supuestos'!$F$11*($H470-'01_Supuestos'!$F$9))-((('01_Supuestos'!D31*$I470)*'01_Supuestos'!$F$11*($H470-'01_Supuestos'!$F$9))*'01_Supuestos'!$F$12)-(('01_Supuestos'!D31*$I470)*'01_Supuestos'!$F$11*$K470)-(IF(('01_Supuestos'!D31*$I470)&gt;0,'01_Supuestos'!$F$15,0)))-($J470*'01_Supuestos'!D33)))*'01_Supuestos'!$F$16)</f>
        <v/>
      </c>
      <c r="V470" s="109">
        <f>((('01_Supuestos'!E31*$I470)*'01_Supuestos'!$F$11*($H470-'01_Supuestos'!$F$9))-((('01_Supuestos'!E31*$I470)*'01_Supuestos'!$F$11*($H470-'01_Supuestos'!$F$9))*'01_Supuestos'!$F$12)-(('01_Supuestos'!E31*$I470)*'01_Supuestos'!$F$11*$K470)-(IF(('01_Supuestos'!E31*$I470)&gt;0,'01_Supuestos'!$F$15,0)))-((('01_Supuestos'!E31*$I470)*'01_Supuestos'!$F$11*($H470-'01_Supuestos'!$F$9))*'01_Supuestos'!$F$18)-($J470*'01_Supuestos'!E32)-(IF('01_Supuestos'!E30=MAX('01_Supuestos'!$C$30:$M$30),'01_Supuestos'!$F$19,0))-(MAX(0,(((('01_Supuestos'!E31*$I470)*'01_Supuestos'!$F$11*($H470-'01_Supuestos'!$F$9))-((('01_Supuestos'!E31*$I470)*'01_Supuestos'!$F$11*($H470-'01_Supuestos'!$F$9))*'01_Supuestos'!$F$12)-(('01_Supuestos'!E31*$I470)*'01_Supuestos'!$F$11*$K470)-(IF(('01_Supuestos'!E31*$I470)&gt;0,'01_Supuestos'!$F$15,0)))-($J470*'01_Supuestos'!E33)))*'01_Supuestos'!$F$16)</f>
        <v/>
      </c>
      <c r="W470" s="109">
        <f>((('01_Supuestos'!F31*$I470)*'01_Supuestos'!$F$11*($H470-'01_Supuestos'!$F$9))-((('01_Supuestos'!F31*$I470)*'01_Supuestos'!$F$11*($H470-'01_Supuestos'!$F$9))*'01_Supuestos'!$F$12)-(('01_Supuestos'!F31*$I470)*'01_Supuestos'!$F$11*$K470)-(IF(('01_Supuestos'!F31*$I470)&gt;0,'01_Supuestos'!$F$15,0)))-((('01_Supuestos'!F31*$I470)*'01_Supuestos'!$F$11*($H470-'01_Supuestos'!$F$9))*'01_Supuestos'!$F$18)-($J470*'01_Supuestos'!F32)-(IF('01_Supuestos'!F30=MAX('01_Supuestos'!$C$30:$M$30),'01_Supuestos'!$F$19,0))-(MAX(0,(((('01_Supuestos'!F31*$I470)*'01_Supuestos'!$F$11*($H470-'01_Supuestos'!$F$9))-((('01_Supuestos'!F31*$I470)*'01_Supuestos'!$F$11*($H470-'01_Supuestos'!$F$9))*'01_Supuestos'!$F$12)-(('01_Supuestos'!F31*$I470)*'01_Supuestos'!$F$11*$K470)-(IF(('01_Supuestos'!F31*$I470)&gt;0,'01_Supuestos'!$F$15,0)))-($J470*'01_Supuestos'!F33)))*'01_Supuestos'!$F$16)</f>
        <v/>
      </c>
      <c r="X470" s="109">
        <f>((('01_Supuestos'!G31*$I470)*'01_Supuestos'!$F$11*($H470-'01_Supuestos'!$F$9))-((('01_Supuestos'!G31*$I470)*'01_Supuestos'!$F$11*($H470-'01_Supuestos'!$F$9))*'01_Supuestos'!$F$12)-(('01_Supuestos'!G31*$I470)*'01_Supuestos'!$F$11*$K470)-(IF(('01_Supuestos'!G31*$I470)&gt;0,'01_Supuestos'!$F$15,0)))-((('01_Supuestos'!G31*$I470)*'01_Supuestos'!$F$11*($H470-'01_Supuestos'!$F$9))*'01_Supuestos'!$F$18)-($J470*'01_Supuestos'!G32)-(IF('01_Supuestos'!G30=MAX('01_Supuestos'!$C$30:$M$30),'01_Supuestos'!$F$19,0))-(MAX(0,(((('01_Supuestos'!G31*$I470)*'01_Supuestos'!$F$11*($H470-'01_Supuestos'!$F$9))-((('01_Supuestos'!G31*$I470)*'01_Supuestos'!$F$11*($H470-'01_Supuestos'!$F$9))*'01_Supuestos'!$F$12)-(('01_Supuestos'!G31*$I470)*'01_Supuestos'!$F$11*$K470)-(IF(('01_Supuestos'!G31*$I470)&gt;0,'01_Supuestos'!$F$15,0)))-($J470*'01_Supuestos'!G33)))*'01_Supuestos'!$F$16)</f>
        <v/>
      </c>
      <c r="Y470" s="109">
        <f>((('01_Supuestos'!H31*$I470)*'01_Supuestos'!$F$11*($H470-'01_Supuestos'!$F$9))-((('01_Supuestos'!H31*$I470)*'01_Supuestos'!$F$11*($H470-'01_Supuestos'!$F$9))*'01_Supuestos'!$F$12)-(('01_Supuestos'!H31*$I470)*'01_Supuestos'!$F$11*$K470)-(IF(('01_Supuestos'!H31*$I470)&gt;0,'01_Supuestos'!$F$15,0)))-((('01_Supuestos'!H31*$I470)*'01_Supuestos'!$F$11*($H470-'01_Supuestos'!$F$9))*'01_Supuestos'!$F$18)-($J470*'01_Supuestos'!H32)-(IF('01_Supuestos'!H30=MAX('01_Supuestos'!$C$30:$M$30),'01_Supuestos'!$F$19,0))-(MAX(0,(((('01_Supuestos'!H31*$I470)*'01_Supuestos'!$F$11*($H470-'01_Supuestos'!$F$9))-((('01_Supuestos'!H31*$I470)*'01_Supuestos'!$F$11*($H470-'01_Supuestos'!$F$9))*'01_Supuestos'!$F$12)-(('01_Supuestos'!H31*$I470)*'01_Supuestos'!$F$11*$K470)-(IF(('01_Supuestos'!H31*$I470)&gt;0,'01_Supuestos'!$F$15,0)))-($J470*'01_Supuestos'!H33)))*'01_Supuestos'!$F$16)</f>
        <v/>
      </c>
      <c r="Z470" s="109">
        <f>((('01_Supuestos'!I31*$I470)*'01_Supuestos'!$F$11*($H470-'01_Supuestos'!$F$9))-((('01_Supuestos'!I31*$I470)*'01_Supuestos'!$F$11*($H470-'01_Supuestos'!$F$9))*'01_Supuestos'!$F$12)-(('01_Supuestos'!I31*$I470)*'01_Supuestos'!$F$11*$K470)-(IF(('01_Supuestos'!I31*$I470)&gt;0,'01_Supuestos'!$F$15,0)))-((('01_Supuestos'!I31*$I470)*'01_Supuestos'!$F$11*($H470-'01_Supuestos'!$F$9))*'01_Supuestos'!$F$18)-($J470*'01_Supuestos'!I32)-(IF('01_Supuestos'!I30=MAX('01_Supuestos'!$C$30:$M$30),'01_Supuestos'!$F$19,0))-(MAX(0,(((('01_Supuestos'!I31*$I470)*'01_Supuestos'!$F$11*($H470-'01_Supuestos'!$F$9))-((('01_Supuestos'!I31*$I470)*'01_Supuestos'!$F$11*($H470-'01_Supuestos'!$F$9))*'01_Supuestos'!$F$12)-(('01_Supuestos'!I31*$I470)*'01_Supuestos'!$F$11*$K470)-(IF(('01_Supuestos'!I31*$I470)&gt;0,'01_Supuestos'!$F$15,0)))-($J470*'01_Supuestos'!I33)))*'01_Supuestos'!$F$16)</f>
        <v/>
      </c>
      <c r="AA470" s="109">
        <f>((('01_Supuestos'!J31*$I470)*'01_Supuestos'!$F$11*($H470-'01_Supuestos'!$F$9))-((('01_Supuestos'!J31*$I470)*'01_Supuestos'!$F$11*($H470-'01_Supuestos'!$F$9))*'01_Supuestos'!$F$12)-(('01_Supuestos'!J31*$I470)*'01_Supuestos'!$F$11*$K470)-(IF(('01_Supuestos'!J31*$I470)&gt;0,'01_Supuestos'!$F$15,0)))-((('01_Supuestos'!J31*$I470)*'01_Supuestos'!$F$11*($H470-'01_Supuestos'!$F$9))*'01_Supuestos'!$F$18)-($J470*'01_Supuestos'!J32)-(IF('01_Supuestos'!J30=MAX('01_Supuestos'!$C$30:$M$30),'01_Supuestos'!$F$19,0))-(MAX(0,(((('01_Supuestos'!J31*$I470)*'01_Supuestos'!$F$11*($H470-'01_Supuestos'!$F$9))-((('01_Supuestos'!J31*$I470)*'01_Supuestos'!$F$11*($H470-'01_Supuestos'!$F$9))*'01_Supuestos'!$F$12)-(('01_Supuestos'!J31*$I470)*'01_Supuestos'!$F$11*$K470)-(IF(('01_Supuestos'!J31*$I470)&gt;0,'01_Supuestos'!$F$15,0)))-($J470*'01_Supuestos'!J33)))*'01_Supuestos'!$F$16)</f>
        <v/>
      </c>
      <c r="AB470" s="109">
        <f>((('01_Supuestos'!K31*$I470)*'01_Supuestos'!$F$11*($H470-'01_Supuestos'!$F$9))-((('01_Supuestos'!K31*$I470)*'01_Supuestos'!$F$11*($H470-'01_Supuestos'!$F$9))*'01_Supuestos'!$F$12)-(('01_Supuestos'!K31*$I470)*'01_Supuestos'!$F$11*$K470)-(IF(('01_Supuestos'!K31*$I470)&gt;0,'01_Supuestos'!$F$15,0)))-((('01_Supuestos'!K31*$I470)*'01_Supuestos'!$F$11*($H470-'01_Supuestos'!$F$9))*'01_Supuestos'!$F$18)-($J470*'01_Supuestos'!K32)-(IF('01_Supuestos'!K30=MAX('01_Supuestos'!$C$30:$M$30),'01_Supuestos'!$F$19,0))-(MAX(0,(((('01_Supuestos'!K31*$I470)*'01_Supuestos'!$F$11*($H470-'01_Supuestos'!$F$9))-((('01_Supuestos'!K31*$I470)*'01_Supuestos'!$F$11*($H470-'01_Supuestos'!$F$9))*'01_Supuestos'!$F$12)-(('01_Supuestos'!K31*$I470)*'01_Supuestos'!$F$11*$K470)-(IF(('01_Supuestos'!K31*$I470)&gt;0,'01_Supuestos'!$F$15,0)))-($J470*'01_Supuestos'!K33)))*'01_Supuestos'!$F$16)</f>
        <v/>
      </c>
      <c r="AC470" s="109">
        <f>((('01_Supuestos'!L31*$I470)*'01_Supuestos'!$F$11*($H470-'01_Supuestos'!$F$9))-((('01_Supuestos'!L31*$I470)*'01_Supuestos'!$F$11*($H470-'01_Supuestos'!$F$9))*'01_Supuestos'!$F$12)-(('01_Supuestos'!L31*$I470)*'01_Supuestos'!$F$11*$K470)-(IF(('01_Supuestos'!L31*$I470)&gt;0,'01_Supuestos'!$F$15,0)))-((('01_Supuestos'!L31*$I470)*'01_Supuestos'!$F$11*($H470-'01_Supuestos'!$F$9))*'01_Supuestos'!$F$18)-($J470*'01_Supuestos'!L32)-(IF('01_Supuestos'!L30=MAX('01_Supuestos'!$C$30:$M$30),'01_Supuestos'!$F$19,0))-(MAX(0,(((('01_Supuestos'!L31*$I470)*'01_Supuestos'!$F$11*($H470-'01_Supuestos'!$F$9))-((('01_Supuestos'!L31*$I470)*'01_Supuestos'!$F$11*($H470-'01_Supuestos'!$F$9))*'01_Supuestos'!$F$12)-(('01_Supuestos'!L31*$I470)*'01_Supuestos'!$F$11*$K470)-(IF(('01_Supuestos'!L31*$I470)&gt;0,'01_Supuestos'!$F$15,0)))-($J470*'01_Supuestos'!L33)))*'01_Supuestos'!$F$16)</f>
        <v/>
      </c>
      <c r="AD470" s="109">
        <f>((('01_Supuestos'!M31*$I470)*'01_Supuestos'!$F$11*($H470-'01_Supuestos'!$F$9))-((('01_Supuestos'!M31*$I470)*'01_Supuestos'!$F$11*($H470-'01_Supuestos'!$F$9))*'01_Supuestos'!$F$12)-(('01_Supuestos'!M31*$I470)*'01_Supuestos'!$F$11*$K470)-(IF(('01_Supuestos'!M31*$I470)&gt;0,'01_Supuestos'!$F$15,0)))-((('01_Supuestos'!M31*$I470)*'01_Supuestos'!$F$11*($H470-'01_Supuestos'!$F$9))*'01_Supuestos'!$F$18)-($J470*'01_Supuestos'!M32)-(IF('01_Supuestos'!M30=MAX('01_Supuestos'!$C$30:$M$30),'01_Supuestos'!$F$19,0))-(MAX(0,(((('01_Supuestos'!M31*$I470)*'01_Supuestos'!$F$11*($H470-'01_Supuestos'!$F$9))-((('01_Supuestos'!M31*$I470)*'01_Supuestos'!$F$11*($H470-'01_Supuestos'!$F$9))*'01_Supuestos'!$F$12)-(('01_Supuestos'!M31*$I470)*'01_Supuestos'!$F$11*$K470)-(IF(('01_Supuestos'!M31*$I470)&gt;0,'01_Supuestos'!$F$15,0)))-($J470*'01_Supuestos'!M33)))*'01_Supuestos'!$F$16)</f>
        <v/>
      </c>
      <c r="AE470" s="109">
        <f>0</f>
        <v/>
      </c>
      <c r="AF470" s="109">
        <f>IF(S470&gt;R470,"Appraisal+Decision",IF(S470&lt;R470,"Develop Now","Indiferente"))</f>
        <v/>
      </c>
    </row>
    <row r="471">
      <c r="A471" t="n">
        <v>441</v>
      </c>
      <c r="B471" s="53">
        <f>RAND()</f>
        <v/>
      </c>
      <c r="C471" s="53">
        <f>RAND()</f>
        <v/>
      </c>
      <c r="D471" s="53">
        <f>RAND()</f>
        <v/>
      </c>
      <c r="E471" s="53">
        <f>RAND()</f>
        <v/>
      </c>
      <c r="F471" s="53">
        <f>RAND()</f>
        <v/>
      </c>
      <c r="G471" s="53">
        <f>RAND()</f>
        <v/>
      </c>
      <c r="H471" s="109">
        <f>IF(B471&lt;($B$11-$B$10)/($B$12-$B$10), $B$10+SQRT(B471*($B$11-$B$10)*($B$12-$B$10)), $B$12-SQRT((1-B471)*($B$12-$B$11)*($B$12-$B$10)))</f>
        <v/>
      </c>
      <c r="I471" s="53">
        <f>MAX(0.1,NORMINV(C471,$B$13,$B$14))</f>
        <v/>
      </c>
      <c r="J471" s="109">
        <f>'01_Supuestos'!$F$13*MAX(0.65,NORMINV(D471,1,$B$15))</f>
        <v/>
      </c>
      <c r="K471" s="109">
        <f>'01_Supuestos'!$F$14*MAX(0.6,NORMINV(E471,1,$B$16))</f>
        <v/>
      </c>
      <c r="L471" s="109">
        <f>--(F471&lt;=$B$5)</f>
        <v/>
      </c>
      <c r="M471" s="109">
        <f>IF(L471=1, IF(G471&lt;=$B$6, "+", "-"), IF(G471&lt;=(1-$B$7), "+", "-"))</f>
        <v/>
      </c>
      <c r="N471" s="110">
        <f>IF(M471="+",'05_Bayes_Arbol'!$B$16,'05_Bayes_Arbol'!$B$17)</f>
        <v/>
      </c>
      <c r="O471" s="109">
        <f>SUMPRODUCT(T471:AD471,'01_Supuestos'!$C$34:$M$34)</f>
        <v/>
      </c>
      <c r="P471" s="109">
        <f>N471*O471 + (1-N471)*$B$9</f>
        <v/>
      </c>
      <c r="Q471" s="109">
        <f>--(P471&gt;0)</f>
        <v/>
      </c>
      <c r="R471" s="109">
        <f>IF(L471=1,O471,$B$9)</f>
        <v/>
      </c>
      <c r="S471" s="109">
        <f>-$B$8 + IF(Q471=1, IF(L471=1,O471,$B$9), 0)</f>
        <v/>
      </c>
      <c r="T471" s="109">
        <f>((('01_Supuestos'!C31*$I471)*'01_Supuestos'!$F$11*($H471-'01_Supuestos'!$F$9))-((('01_Supuestos'!C31*$I471)*'01_Supuestos'!$F$11*($H471-'01_Supuestos'!$F$9))*'01_Supuestos'!$F$12)-(('01_Supuestos'!C31*$I471)*'01_Supuestos'!$F$11*$K471)-(IF(('01_Supuestos'!C31*$I471)&gt;0,'01_Supuestos'!$F$15,0)))-((('01_Supuestos'!C31*$I471)*'01_Supuestos'!$F$11*($H471-'01_Supuestos'!$F$9))*'01_Supuestos'!$F$18)-($J471*'01_Supuestos'!C32)-(IF('01_Supuestos'!C30=MAX('01_Supuestos'!$C$30:$M$30),'01_Supuestos'!$F$19,0))-(MAX(0,(((('01_Supuestos'!C31*$I471)*'01_Supuestos'!$F$11*($H471-'01_Supuestos'!$F$9))-((('01_Supuestos'!C31*$I471)*'01_Supuestos'!$F$11*($H471-'01_Supuestos'!$F$9))*'01_Supuestos'!$F$12)-(('01_Supuestos'!C31*$I471)*'01_Supuestos'!$F$11*$K471)-(IF(('01_Supuestos'!C31*$I471)&gt;0,'01_Supuestos'!$F$15,0)))-($J471*'01_Supuestos'!C33)))*'01_Supuestos'!$F$16)</f>
        <v/>
      </c>
      <c r="U471" s="109">
        <f>((('01_Supuestos'!D31*$I471)*'01_Supuestos'!$F$11*($H471-'01_Supuestos'!$F$9))-((('01_Supuestos'!D31*$I471)*'01_Supuestos'!$F$11*($H471-'01_Supuestos'!$F$9))*'01_Supuestos'!$F$12)-(('01_Supuestos'!D31*$I471)*'01_Supuestos'!$F$11*$K471)-(IF(('01_Supuestos'!D31*$I471)&gt;0,'01_Supuestos'!$F$15,0)))-((('01_Supuestos'!D31*$I471)*'01_Supuestos'!$F$11*($H471-'01_Supuestos'!$F$9))*'01_Supuestos'!$F$18)-($J471*'01_Supuestos'!D32)-(IF('01_Supuestos'!D30=MAX('01_Supuestos'!$C$30:$M$30),'01_Supuestos'!$F$19,0))-(MAX(0,(((('01_Supuestos'!D31*$I471)*'01_Supuestos'!$F$11*($H471-'01_Supuestos'!$F$9))-((('01_Supuestos'!D31*$I471)*'01_Supuestos'!$F$11*($H471-'01_Supuestos'!$F$9))*'01_Supuestos'!$F$12)-(('01_Supuestos'!D31*$I471)*'01_Supuestos'!$F$11*$K471)-(IF(('01_Supuestos'!D31*$I471)&gt;0,'01_Supuestos'!$F$15,0)))-($J471*'01_Supuestos'!D33)))*'01_Supuestos'!$F$16)</f>
        <v/>
      </c>
      <c r="V471" s="109">
        <f>((('01_Supuestos'!E31*$I471)*'01_Supuestos'!$F$11*($H471-'01_Supuestos'!$F$9))-((('01_Supuestos'!E31*$I471)*'01_Supuestos'!$F$11*($H471-'01_Supuestos'!$F$9))*'01_Supuestos'!$F$12)-(('01_Supuestos'!E31*$I471)*'01_Supuestos'!$F$11*$K471)-(IF(('01_Supuestos'!E31*$I471)&gt;0,'01_Supuestos'!$F$15,0)))-((('01_Supuestos'!E31*$I471)*'01_Supuestos'!$F$11*($H471-'01_Supuestos'!$F$9))*'01_Supuestos'!$F$18)-($J471*'01_Supuestos'!E32)-(IF('01_Supuestos'!E30=MAX('01_Supuestos'!$C$30:$M$30),'01_Supuestos'!$F$19,0))-(MAX(0,(((('01_Supuestos'!E31*$I471)*'01_Supuestos'!$F$11*($H471-'01_Supuestos'!$F$9))-((('01_Supuestos'!E31*$I471)*'01_Supuestos'!$F$11*($H471-'01_Supuestos'!$F$9))*'01_Supuestos'!$F$12)-(('01_Supuestos'!E31*$I471)*'01_Supuestos'!$F$11*$K471)-(IF(('01_Supuestos'!E31*$I471)&gt;0,'01_Supuestos'!$F$15,0)))-($J471*'01_Supuestos'!E33)))*'01_Supuestos'!$F$16)</f>
        <v/>
      </c>
      <c r="W471" s="109">
        <f>((('01_Supuestos'!F31*$I471)*'01_Supuestos'!$F$11*($H471-'01_Supuestos'!$F$9))-((('01_Supuestos'!F31*$I471)*'01_Supuestos'!$F$11*($H471-'01_Supuestos'!$F$9))*'01_Supuestos'!$F$12)-(('01_Supuestos'!F31*$I471)*'01_Supuestos'!$F$11*$K471)-(IF(('01_Supuestos'!F31*$I471)&gt;0,'01_Supuestos'!$F$15,0)))-((('01_Supuestos'!F31*$I471)*'01_Supuestos'!$F$11*($H471-'01_Supuestos'!$F$9))*'01_Supuestos'!$F$18)-($J471*'01_Supuestos'!F32)-(IF('01_Supuestos'!F30=MAX('01_Supuestos'!$C$30:$M$30),'01_Supuestos'!$F$19,0))-(MAX(0,(((('01_Supuestos'!F31*$I471)*'01_Supuestos'!$F$11*($H471-'01_Supuestos'!$F$9))-((('01_Supuestos'!F31*$I471)*'01_Supuestos'!$F$11*($H471-'01_Supuestos'!$F$9))*'01_Supuestos'!$F$12)-(('01_Supuestos'!F31*$I471)*'01_Supuestos'!$F$11*$K471)-(IF(('01_Supuestos'!F31*$I471)&gt;0,'01_Supuestos'!$F$15,0)))-($J471*'01_Supuestos'!F33)))*'01_Supuestos'!$F$16)</f>
        <v/>
      </c>
      <c r="X471" s="109">
        <f>((('01_Supuestos'!G31*$I471)*'01_Supuestos'!$F$11*($H471-'01_Supuestos'!$F$9))-((('01_Supuestos'!G31*$I471)*'01_Supuestos'!$F$11*($H471-'01_Supuestos'!$F$9))*'01_Supuestos'!$F$12)-(('01_Supuestos'!G31*$I471)*'01_Supuestos'!$F$11*$K471)-(IF(('01_Supuestos'!G31*$I471)&gt;0,'01_Supuestos'!$F$15,0)))-((('01_Supuestos'!G31*$I471)*'01_Supuestos'!$F$11*($H471-'01_Supuestos'!$F$9))*'01_Supuestos'!$F$18)-($J471*'01_Supuestos'!G32)-(IF('01_Supuestos'!G30=MAX('01_Supuestos'!$C$30:$M$30),'01_Supuestos'!$F$19,0))-(MAX(0,(((('01_Supuestos'!G31*$I471)*'01_Supuestos'!$F$11*($H471-'01_Supuestos'!$F$9))-((('01_Supuestos'!G31*$I471)*'01_Supuestos'!$F$11*($H471-'01_Supuestos'!$F$9))*'01_Supuestos'!$F$12)-(('01_Supuestos'!G31*$I471)*'01_Supuestos'!$F$11*$K471)-(IF(('01_Supuestos'!G31*$I471)&gt;0,'01_Supuestos'!$F$15,0)))-($J471*'01_Supuestos'!G33)))*'01_Supuestos'!$F$16)</f>
        <v/>
      </c>
      <c r="Y471" s="109">
        <f>((('01_Supuestos'!H31*$I471)*'01_Supuestos'!$F$11*($H471-'01_Supuestos'!$F$9))-((('01_Supuestos'!H31*$I471)*'01_Supuestos'!$F$11*($H471-'01_Supuestos'!$F$9))*'01_Supuestos'!$F$12)-(('01_Supuestos'!H31*$I471)*'01_Supuestos'!$F$11*$K471)-(IF(('01_Supuestos'!H31*$I471)&gt;0,'01_Supuestos'!$F$15,0)))-((('01_Supuestos'!H31*$I471)*'01_Supuestos'!$F$11*($H471-'01_Supuestos'!$F$9))*'01_Supuestos'!$F$18)-($J471*'01_Supuestos'!H32)-(IF('01_Supuestos'!H30=MAX('01_Supuestos'!$C$30:$M$30),'01_Supuestos'!$F$19,0))-(MAX(0,(((('01_Supuestos'!H31*$I471)*'01_Supuestos'!$F$11*($H471-'01_Supuestos'!$F$9))-((('01_Supuestos'!H31*$I471)*'01_Supuestos'!$F$11*($H471-'01_Supuestos'!$F$9))*'01_Supuestos'!$F$12)-(('01_Supuestos'!H31*$I471)*'01_Supuestos'!$F$11*$K471)-(IF(('01_Supuestos'!H31*$I471)&gt;0,'01_Supuestos'!$F$15,0)))-($J471*'01_Supuestos'!H33)))*'01_Supuestos'!$F$16)</f>
        <v/>
      </c>
      <c r="Z471" s="109">
        <f>((('01_Supuestos'!I31*$I471)*'01_Supuestos'!$F$11*($H471-'01_Supuestos'!$F$9))-((('01_Supuestos'!I31*$I471)*'01_Supuestos'!$F$11*($H471-'01_Supuestos'!$F$9))*'01_Supuestos'!$F$12)-(('01_Supuestos'!I31*$I471)*'01_Supuestos'!$F$11*$K471)-(IF(('01_Supuestos'!I31*$I471)&gt;0,'01_Supuestos'!$F$15,0)))-((('01_Supuestos'!I31*$I471)*'01_Supuestos'!$F$11*($H471-'01_Supuestos'!$F$9))*'01_Supuestos'!$F$18)-($J471*'01_Supuestos'!I32)-(IF('01_Supuestos'!I30=MAX('01_Supuestos'!$C$30:$M$30),'01_Supuestos'!$F$19,0))-(MAX(0,(((('01_Supuestos'!I31*$I471)*'01_Supuestos'!$F$11*($H471-'01_Supuestos'!$F$9))-((('01_Supuestos'!I31*$I471)*'01_Supuestos'!$F$11*($H471-'01_Supuestos'!$F$9))*'01_Supuestos'!$F$12)-(('01_Supuestos'!I31*$I471)*'01_Supuestos'!$F$11*$K471)-(IF(('01_Supuestos'!I31*$I471)&gt;0,'01_Supuestos'!$F$15,0)))-($J471*'01_Supuestos'!I33)))*'01_Supuestos'!$F$16)</f>
        <v/>
      </c>
      <c r="AA471" s="109">
        <f>((('01_Supuestos'!J31*$I471)*'01_Supuestos'!$F$11*($H471-'01_Supuestos'!$F$9))-((('01_Supuestos'!J31*$I471)*'01_Supuestos'!$F$11*($H471-'01_Supuestos'!$F$9))*'01_Supuestos'!$F$12)-(('01_Supuestos'!J31*$I471)*'01_Supuestos'!$F$11*$K471)-(IF(('01_Supuestos'!J31*$I471)&gt;0,'01_Supuestos'!$F$15,0)))-((('01_Supuestos'!J31*$I471)*'01_Supuestos'!$F$11*($H471-'01_Supuestos'!$F$9))*'01_Supuestos'!$F$18)-($J471*'01_Supuestos'!J32)-(IF('01_Supuestos'!J30=MAX('01_Supuestos'!$C$30:$M$30),'01_Supuestos'!$F$19,0))-(MAX(0,(((('01_Supuestos'!J31*$I471)*'01_Supuestos'!$F$11*($H471-'01_Supuestos'!$F$9))-((('01_Supuestos'!J31*$I471)*'01_Supuestos'!$F$11*($H471-'01_Supuestos'!$F$9))*'01_Supuestos'!$F$12)-(('01_Supuestos'!J31*$I471)*'01_Supuestos'!$F$11*$K471)-(IF(('01_Supuestos'!J31*$I471)&gt;0,'01_Supuestos'!$F$15,0)))-($J471*'01_Supuestos'!J33)))*'01_Supuestos'!$F$16)</f>
        <v/>
      </c>
      <c r="AB471" s="109">
        <f>((('01_Supuestos'!K31*$I471)*'01_Supuestos'!$F$11*($H471-'01_Supuestos'!$F$9))-((('01_Supuestos'!K31*$I471)*'01_Supuestos'!$F$11*($H471-'01_Supuestos'!$F$9))*'01_Supuestos'!$F$12)-(('01_Supuestos'!K31*$I471)*'01_Supuestos'!$F$11*$K471)-(IF(('01_Supuestos'!K31*$I471)&gt;0,'01_Supuestos'!$F$15,0)))-((('01_Supuestos'!K31*$I471)*'01_Supuestos'!$F$11*($H471-'01_Supuestos'!$F$9))*'01_Supuestos'!$F$18)-($J471*'01_Supuestos'!K32)-(IF('01_Supuestos'!K30=MAX('01_Supuestos'!$C$30:$M$30),'01_Supuestos'!$F$19,0))-(MAX(0,(((('01_Supuestos'!K31*$I471)*'01_Supuestos'!$F$11*($H471-'01_Supuestos'!$F$9))-((('01_Supuestos'!K31*$I471)*'01_Supuestos'!$F$11*($H471-'01_Supuestos'!$F$9))*'01_Supuestos'!$F$12)-(('01_Supuestos'!K31*$I471)*'01_Supuestos'!$F$11*$K471)-(IF(('01_Supuestos'!K31*$I471)&gt;0,'01_Supuestos'!$F$15,0)))-($J471*'01_Supuestos'!K33)))*'01_Supuestos'!$F$16)</f>
        <v/>
      </c>
      <c r="AC471" s="109">
        <f>((('01_Supuestos'!L31*$I471)*'01_Supuestos'!$F$11*($H471-'01_Supuestos'!$F$9))-((('01_Supuestos'!L31*$I471)*'01_Supuestos'!$F$11*($H471-'01_Supuestos'!$F$9))*'01_Supuestos'!$F$12)-(('01_Supuestos'!L31*$I471)*'01_Supuestos'!$F$11*$K471)-(IF(('01_Supuestos'!L31*$I471)&gt;0,'01_Supuestos'!$F$15,0)))-((('01_Supuestos'!L31*$I471)*'01_Supuestos'!$F$11*($H471-'01_Supuestos'!$F$9))*'01_Supuestos'!$F$18)-($J471*'01_Supuestos'!L32)-(IF('01_Supuestos'!L30=MAX('01_Supuestos'!$C$30:$M$30),'01_Supuestos'!$F$19,0))-(MAX(0,(((('01_Supuestos'!L31*$I471)*'01_Supuestos'!$F$11*($H471-'01_Supuestos'!$F$9))-((('01_Supuestos'!L31*$I471)*'01_Supuestos'!$F$11*($H471-'01_Supuestos'!$F$9))*'01_Supuestos'!$F$12)-(('01_Supuestos'!L31*$I471)*'01_Supuestos'!$F$11*$K471)-(IF(('01_Supuestos'!L31*$I471)&gt;0,'01_Supuestos'!$F$15,0)))-($J471*'01_Supuestos'!L33)))*'01_Supuestos'!$F$16)</f>
        <v/>
      </c>
      <c r="AD471" s="109">
        <f>((('01_Supuestos'!M31*$I471)*'01_Supuestos'!$F$11*($H471-'01_Supuestos'!$F$9))-((('01_Supuestos'!M31*$I471)*'01_Supuestos'!$F$11*($H471-'01_Supuestos'!$F$9))*'01_Supuestos'!$F$12)-(('01_Supuestos'!M31*$I471)*'01_Supuestos'!$F$11*$K471)-(IF(('01_Supuestos'!M31*$I471)&gt;0,'01_Supuestos'!$F$15,0)))-((('01_Supuestos'!M31*$I471)*'01_Supuestos'!$F$11*($H471-'01_Supuestos'!$F$9))*'01_Supuestos'!$F$18)-($J471*'01_Supuestos'!M32)-(IF('01_Supuestos'!M30=MAX('01_Supuestos'!$C$30:$M$30),'01_Supuestos'!$F$19,0))-(MAX(0,(((('01_Supuestos'!M31*$I471)*'01_Supuestos'!$F$11*($H471-'01_Supuestos'!$F$9))-((('01_Supuestos'!M31*$I471)*'01_Supuestos'!$F$11*($H471-'01_Supuestos'!$F$9))*'01_Supuestos'!$F$12)-(('01_Supuestos'!M31*$I471)*'01_Supuestos'!$F$11*$K471)-(IF(('01_Supuestos'!M31*$I471)&gt;0,'01_Supuestos'!$F$15,0)))-($J471*'01_Supuestos'!M33)))*'01_Supuestos'!$F$16)</f>
        <v/>
      </c>
      <c r="AE471" s="109">
        <f>0</f>
        <v/>
      </c>
      <c r="AF471" s="109">
        <f>IF(S471&gt;R471,"Appraisal+Decision",IF(S471&lt;R471,"Develop Now","Indiferente"))</f>
        <v/>
      </c>
    </row>
    <row r="472">
      <c r="A472" t="n">
        <v>442</v>
      </c>
      <c r="B472" s="53">
        <f>RAND()</f>
        <v/>
      </c>
      <c r="C472" s="53">
        <f>RAND()</f>
        <v/>
      </c>
      <c r="D472" s="53">
        <f>RAND()</f>
        <v/>
      </c>
      <c r="E472" s="53">
        <f>RAND()</f>
        <v/>
      </c>
      <c r="F472" s="53">
        <f>RAND()</f>
        <v/>
      </c>
      <c r="G472" s="53">
        <f>RAND()</f>
        <v/>
      </c>
      <c r="H472" s="109">
        <f>IF(B472&lt;($B$11-$B$10)/($B$12-$B$10), $B$10+SQRT(B472*($B$11-$B$10)*($B$12-$B$10)), $B$12-SQRT((1-B472)*($B$12-$B$11)*($B$12-$B$10)))</f>
        <v/>
      </c>
      <c r="I472" s="53">
        <f>MAX(0.1,NORMINV(C472,$B$13,$B$14))</f>
        <v/>
      </c>
      <c r="J472" s="109">
        <f>'01_Supuestos'!$F$13*MAX(0.65,NORMINV(D472,1,$B$15))</f>
        <v/>
      </c>
      <c r="K472" s="109">
        <f>'01_Supuestos'!$F$14*MAX(0.6,NORMINV(E472,1,$B$16))</f>
        <v/>
      </c>
      <c r="L472" s="109">
        <f>--(F472&lt;=$B$5)</f>
        <v/>
      </c>
      <c r="M472" s="109">
        <f>IF(L472=1, IF(G472&lt;=$B$6, "+", "-"), IF(G472&lt;=(1-$B$7), "+", "-"))</f>
        <v/>
      </c>
      <c r="N472" s="110">
        <f>IF(M472="+",'05_Bayes_Arbol'!$B$16,'05_Bayes_Arbol'!$B$17)</f>
        <v/>
      </c>
      <c r="O472" s="109">
        <f>SUMPRODUCT(T472:AD472,'01_Supuestos'!$C$34:$M$34)</f>
        <v/>
      </c>
      <c r="P472" s="109">
        <f>N472*O472 + (1-N472)*$B$9</f>
        <v/>
      </c>
      <c r="Q472" s="109">
        <f>--(P472&gt;0)</f>
        <v/>
      </c>
      <c r="R472" s="109">
        <f>IF(L472=1,O472,$B$9)</f>
        <v/>
      </c>
      <c r="S472" s="109">
        <f>-$B$8 + IF(Q472=1, IF(L472=1,O472,$B$9), 0)</f>
        <v/>
      </c>
      <c r="T472" s="109">
        <f>((('01_Supuestos'!C31*$I472)*'01_Supuestos'!$F$11*($H472-'01_Supuestos'!$F$9))-((('01_Supuestos'!C31*$I472)*'01_Supuestos'!$F$11*($H472-'01_Supuestos'!$F$9))*'01_Supuestos'!$F$12)-(('01_Supuestos'!C31*$I472)*'01_Supuestos'!$F$11*$K472)-(IF(('01_Supuestos'!C31*$I472)&gt;0,'01_Supuestos'!$F$15,0)))-((('01_Supuestos'!C31*$I472)*'01_Supuestos'!$F$11*($H472-'01_Supuestos'!$F$9))*'01_Supuestos'!$F$18)-($J472*'01_Supuestos'!C32)-(IF('01_Supuestos'!C30=MAX('01_Supuestos'!$C$30:$M$30),'01_Supuestos'!$F$19,0))-(MAX(0,(((('01_Supuestos'!C31*$I472)*'01_Supuestos'!$F$11*($H472-'01_Supuestos'!$F$9))-((('01_Supuestos'!C31*$I472)*'01_Supuestos'!$F$11*($H472-'01_Supuestos'!$F$9))*'01_Supuestos'!$F$12)-(('01_Supuestos'!C31*$I472)*'01_Supuestos'!$F$11*$K472)-(IF(('01_Supuestos'!C31*$I472)&gt;0,'01_Supuestos'!$F$15,0)))-($J472*'01_Supuestos'!C33)))*'01_Supuestos'!$F$16)</f>
        <v/>
      </c>
      <c r="U472" s="109">
        <f>((('01_Supuestos'!D31*$I472)*'01_Supuestos'!$F$11*($H472-'01_Supuestos'!$F$9))-((('01_Supuestos'!D31*$I472)*'01_Supuestos'!$F$11*($H472-'01_Supuestos'!$F$9))*'01_Supuestos'!$F$12)-(('01_Supuestos'!D31*$I472)*'01_Supuestos'!$F$11*$K472)-(IF(('01_Supuestos'!D31*$I472)&gt;0,'01_Supuestos'!$F$15,0)))-((('01_Supuestos'!D31*$I472)*'01_Supuestos'!$F$11*($H472-'01_Supuestos'!$F$9))*'01_Supuestos'!$F$18)-($J472*'01_Supuestos'!D32)-(IF('01_Supuestos'!D30=MAX('01_Supuestos'!$C$30:$M$30),'01_Supuestos'!$F$19,0))-(MAX(0,(((('01_Supuestos'!D31*$I472)*'01_Supuestos'!$F$11*($H472-'01_Supuestos'!$F$9))-((('01_Supuestos'!D31*$I472)*'01_Supuestos'!$F$11*($H472-'01_Supuestos'!$F$9))*'01_Supuestos'!$F$12)-(('01_Supuestos'!D31*$I472)*'01_Supuestos'!$F$11*$K472)-(IF(('01_Supuestos'!D31*$I472)&gt;0,'01_Supuestos'!$F$15,0)))-($J472*'01_Supuestos'!D33)))*'01_Supuestos'!$F$16)</f>
        <v/>
      </c>
      <c r="V472" s="109">
        <f>((('01_Supuestos'!E31*$I472)*'01_Supuestos'!$F$11*($H472-'01_Supuestos'!$F$9))-((('01_Supuestos'!E31*$I472)*'01_Supuestos'!$F$11*($H472-'01_Supuestos'!$F$9))*'01_Supuestos'!$F$12)-(('01_Supuestos'!E31*$I472)*'01_Supuestos'!$F$11*$K472)-(IF(('01_Supuestos'!E31*$I472)&gt;0,'01_Supuestos'!$F$15,0)))-((('01_Supuestos'!E31*$I472)*'01_Supuestos'!$F$11*($H472-'01_Supuestos'!$F$9))*'01_Supuestos'!$F$18)-($J472*'01_Supuestos'!E32)-(IF('01_Supuestos'!E30=MAX('01_Supuestos'!$C$30:$M$30),'01_Supuestos'!$F$19,0))-(MAX(0,(((('01_Supuestos'!E31*$I472)*'01_Supuestos'!$F$11*($H472-'01_Supuestos'!$F$9))-((('01_Supuestos'!E31*$I472)*'01_Supuestos'!$F$11*($H472-'01_Supuestos'!$F$9))*'01_Supuestos'!$F$12)-(('01_Supuestos'!E31*$I472)*'01_Supuestos'!$F$11*$K472)-(IF(('01_Supuestos'!E31*$I472)&gt;0,'01_Supuestos'!$F$15,0)))-($J472*'01_Supuestos'!E33)))*'01_Supuestos'!$F$16)</f>
        <v/>
      </c>
      <c r="W472" s="109">
        <f>((('01_Supuestos'!F31*$I472)*'01_Supuestos'!$F$11*($H472-'01_Supuestos'!$F$9))-((('01_Supuestos'!F31*$I472)*'01_Supuestos'!$F$11*($H472-'01_Supuestos'!$F$9))*'01_Supuestos'!$F$12)-(('01_Supuestos'!F31*$I472)*'01_Supuestos'!$F$11*$K472)-(IF(('01_Supuestos'!F31*$I472)&gt;0,'01_Supuestos'!$F$15,0)))-((('01_Supuestos'!F31*$I472)*'01_Supuestos'!$F$11*($H472-'01_Supuestos'!$F$9))*'01_Supuestos'!$F$18)-($J472*'01_Supuestos'!F32)-(IF('01_Supuestos'!F30=MAX('01_Supuestos'!$C$30:$M$30),'01_Supuestos'!$F$19,0))-(MAX(0,(((('01_Supuestos'!F31*$I472)*'01_Supuestos'!$F$11*($H472-'01_Supuestos'!$F$9))-((('01_Supuestos'!F31*$I472)*'01_Supuestos'!$F$11*($H472-'01_Supuestos'!$F$9))*'01_Supuestos'!$F$12)-(('01_Supuestos'!F31*$I472)*'01_Supuestos'!$F$11*$K472)-(IF(('01_Supuestos'!F31*$I472)&gt;0,'01_Supuestos'!$F$15,0)))-($J472*'01_Supuestos'!F33)))*'01_Supuestos'!$F$16)</f>
        <v/>
      </c>
      <c r="X472" s="109">
        <f>((('01_Supuestos'!G31*$I472)*'01_Supuestos'!$F$11*($H472-'01_Supuestos'!$F$9))-((('01_Supuestos'!G31*$I472)*'01_Supuestos'!$F$11*($H472-'01_Supuestos'!$F$9))*'01_Supuestos'!$F$12)-(('01_Supuestos'!G31*$I472)*'01_Supuestos'!$F$11*$K472)-(IF(('01_Supuestos'!G31*$I472)&gt;0,'01_Supuestos'!$F$15,0)))-((('01_Supuestos'!G31*$I472)*'01_Supuestos'!$F$11*($H472-'01_Supuestos'!$F$9))*'01_Supuestos'!$F$18)-($J472*'01_Supuestos'!G32)-(IF('01_Supuestos'!G30=MAX('01_Supuestos'!$C$30:$M$30),'01_Supuestos'!$F$19,0))-(MAX(0,(((('01_Supuestos'!G31*$I472)*'01_Supuestos'!$F$11*($H472-'01_Supuestos'!$F$9))-((('01_Supuestos'!G31*$I472)*'01_Supuestos'!$F$11*($H472-'01_Supuestos'!$F$9))*'01_Supuestos'!$F$12)-(('01_Supuestos'!G31*$I472)*'01_Supuestos'!$F$11*$K472)-(IF(('01_Supuestos'!G31*$I472)&gt;0,'01_Supuestos'!$F$15,0)))-($J472*'01_Supuestos'!G33)))*'01_Supuestos'!$F$16)</f>
        <v/>
      </c>
      <c r="Y472" s="109">
        <f>((('01_Supuestos'!H31*$I472)*'01_Supuestos'!$F$11*($H472-'01_Supuestos'!$F$9))-((('01_Supuestos'!H31*$I472)*'01_Supuestos'!$F$11*($H472-'01_Supuestos'!$F$9))*'01_Supuestos'!$F$12)-(('01_Supuestos'!H31*$I472)*'01_Supuestos'!$F$11*$K472)-(IF(('01_Supuestos'!H31*$I472)&gt;0,'01_Supuestos'!$F$15,0)))-((('01_Supuestos'!H31*$I472)*'01_Supuestos'!$F$11*($H472-'01_Supuestos'!$F$9))*'01_Supuestos'!$F$18)-($J472*'01_Supuestos'!H32)-(IF('01_Supuestos'!H30=MAX('01_Supuestos'!$C$30:$M$30),'01_Supuestos'!$F$19,0))-(MAX(0,(((('01_Supuestos'!H31*$I472)*'01_Supuestos'!$F$11*($H472-'01_Supuestos'!$F$9))-((('01_Supuestos'!H31*$I472)*'01_Supuestos'!$F$11*($H472-'01_Supuestos'!$F$9))*'01_Supuestos'!$F$12)-(('01_Supuestos'!H31*$I472)*'01_Supuestos'!$F$11*$K472)-(IF(('01_Supuestos'!H31*$I472)&gt;0,'01_Supuestos'!$F$15,0)))-($J472*'01_Supuestos'!H33)))*'01_Supuestos'!$F$16)</f>
        <v/>
      </c>
      <c r="Z472" s="109">
        <f>((('01_Supuestos'!I31*$I472)*'01_Supuestos'!$F$11*($H472-'01_Supuestos'!$F$9))-((('01_Supuestos'!I31*$I472)*'01_Supuestos'!$F$11*($H472-'01_Supuestos'!$F$9))*'01_Supuestos'!$F$12)-(('01_Supuestos'!I31*$I472)*'01_Supuestos'!$F$11*$K472)-(IF(('01_Supuestos'!I31*$I472)&gt;0,'01_Supuestos'!$F$15,0)))-((('01_Supuestos'!I31*$I472)*'01_Supuestos'!$F$11*($H472-'01_Supuestos'!$F$9))*'01_Supuestos'!$F$18)-($J472*'01_Supuestos'!I32)-(IF('01_Supuestos'!I30=MAX('01_Supuestos'!$C$30:$M$30),'01_Supuestos'!$F$19,0))-(MAX(0,(((('01_Supuestos'!I31*$I472)*'01_Supuestos'!$F$11*($H472-'01_Supuestos'!$F$9))-((('01_Supuestos'!I31*$I472)*'01_Supuestos'!$F$11*($H472-'01_Supuestos'!$F$9))*'01_Supuestos'!$F$12)-(('01_Supuestos'!I31*$I472)*'01_Supuestos'!$F$11*$K472)-(IF(('01_Supuestos'!I31*$I472)&gt;0,'01_Supuestos'!$F$15,0)))-($J472*'01_Supuestos'!I33)))*'01_Supuestos'!$F$16)</f>
        <v/>
      </c>
      <c r="AA472" s="109">
        <f>((('01_Supuestos'!J31*$I472)*'01_Supuestos'!$F$11*($H472-'01_Supuestos'!$F$9))-((('01_Supuestos'!J31*$I472)*'01_Supuestos'!$F$11*($H472-'01_Supuestos'!$F$9))*'01_Supuestos'!$F$12)-(('01_Supuestos'!J31*$I472)*'01_Supuestos'!$F$11*$K472)-(IF(('01_Supuestos'!J31*$I472)&gt;0,'01_Supuestos'!$F$15,0)))-((('01_Supuestos'!J31*$I472)*'01_Supuestos'!$F$11*($H472-'01_Supuestos'!$F$9))*'01_Supuestos'!$F$18)-($J472*'01_Supuestos'!J32)-(IF('01_Supuestos'!J30=MAX('01_Supuestos'!$C$30:$M$30),'01_Supuestos'!$F$19,0))-(MAX(0,(((('01_Supuestos'!J31*$I472)*'01_Supuestos'!$F$11*($H472-'01_Supuestos'!$F$9))-((('01_Supuestos'!J31*$I472)*'01_Supuestos'!$F$11*($H472-'01_Supuestos'!$F$9))*'01_Supuestos'!$F$12)-(('01_Supuestos'!J31*$I472)*'01_Supuestos'!$F$11*$K472)-(IF(('01_Supuestos'!J31*$I472)&gt;0,'01_Supuestos'!$F$15,0)))-($J472*'01_Supuestos'!J33)))*'01_Supuestos'!$F$16)</f>
        <v/>
      </c>
      <c r="AB472" s="109">
        <f>((('01_Supuestos'!K31*$I472)*'01_Supuestos'!$F$11*($H472-'01_Supuestos'!$F$9))-((('01_Supuestos'!K31*$I472)*'01_Supuestos'!$F$11*($H472-'01_Supuestos'!$F$9))*'01_Supuestos'!$F$12)-(('01_Supuestos'!K31*$I472)*'01_Supuestos'!$F$11*$K472)-(IF(('01_Supuestos'!K31*$I472)&gt;0,'01_Supuestos'!$F$15,0)))-((('01_Supuestos'!K31*$I472)*'01_Supuestos'!$F$11*($H472-'01_Supuestos'!$F$9))*'01_Supuestos'!$F$18)-($J472*'01_Supuestos'!K32)-(IF('01_Supuestos'!K30=MAX('01_Supuestos'!$C$30:$M$30),'01_Supuestos'!$F$19,0))-(MAX(0,(((('01_Supuestos'!K31*$I472)*'01_Supuestos'!$F$11*($H472-'01_Supuestos'!$F$9))-((('01_Supuestos'!K31*$I472)*'01_Supuestos'!$F$11*($H472-'01_Supuestos'!$F$9))*'01_Supuestos'!$F$12)-(('01_Supuestos'!K31*$I472)*'01_Supuestos'!$F$11*$K472)-(IF(('01_Supuestos'!K31*$I472)&gt;0,'01_Supuestos'!$F$15,0)))-($J472*'01_Supuestos'!K33)))*'01_Supuestos'!$F$16)</f>
        <v/>
      </c>
      <c r="AC472" s="109">
        <f>((('01_Supuestos'!L31*$I472)*'01_Supuestos'!$F$11*($H472-'01_Supuestos'!$F$9))-((('01_Supuestos'!L31*$I472)*'01_Supuestos'!$F$11*($H472-'01_Supuestos'!$F$9))*'01_Supuestos'!$F$12)-(('01_Supuestos'!L31*$I472)*'01_Supuestos'!$F$11*$K472)-(IF(('01_Supuestos'!L31*$I472)&gt;0,'01_Supuestos'!$F$15,0)))-((('01_Supuestos'!L31*$I472)*'01_Supuestos'!$F$11*($H472-'01_Supuestos'!$F$9))*'01_Supuestos'!$F$18)-($J472*'01_Supuestos'!L32)-(IF('01_Supuestos'!L30=MAX('01_Supuestos'!$C$30:$M$30),'01_Supuestos'!$F$19,0))-(MAX(0,(((('01_Supuestos'!L31*$I472)*'01_Supuestos'!$F$11*($H472-'01_Supuestos'!$F$9))-((('01_Supuestos'!L31*$I472)*'01_Supuestos'!$F$11*($H472-'01_Supuestos'!$F$9))*'01_Supuestos'!$F$12)-(('01_Supuestos'!L31*$I472)*'01_Supuestos'!$F$11*$K472)-(IF(('01_Supuestos'!L31*$I472)&gt;0,'01_Supuestos'!$F$15,0)))-($J472*'01_Supuestos'!L33)))*'01_Supuestos'!$F$16)</f>
        <v/>
      </c>
      <c r="AD472" s="109">
        <f>((('01_Supuestos'!M31*$I472)*'01_Supuestos'!$F$11*($H472-'01_Supuestos'!$F$9))-((('01_Supuestos'!M31*$I472)*'01_Supuestos'!$F$11*($H472-'01_Supuestos'!$F$9))*'01_Supuestos'!$F$12)-(('01_Supuestos'!M31*$I472)*'01_Supuestos'!$F$11*$K472)-(IF(('01_Supuestos'!M31*$I472)&gt;0,'01_Supuestos'!$F$15,0)))-((('01_Supuestos'!M31*$I472)*'01_Supuestos'!$F$11*($H472-'01_Supuestos'!$F$9))*'01_Supuestos'!$F$18)-($J472*'01_Supuestos'!M32)-(IF('01_Supuestos'!M30=MAX('01_Supuestos'!$C$30:$M$30),'01_Supuestos'!$F$19,0))-(MAX(0,(((('01_Supuestos'!M31*$I472)*'01_Supuestos'!$F$11*($H472-'01_Supuestos'!$F$9))-((('01_Supuestos'!M31*$I472)*'01_Supuestos'!$F$11*($H472-'01_Supuestos'!$F$9))*'01_Supuestos'!$F$12)-(('01_Supuestos'!M31*$I472)*'01_Supuestos'!$F$11*$K472)-(IF(('01_Supuestos'!M31*$I472)&gt;0,'01_Supuestos'!$F$15,0)))-($J472*'01_Supuestos'!M33)))*'01_Supuestos'!$F$16)</f>
        <v/>
      </c>
      <c r="AE472" s="109">
        <f>0</f>
        <v/>
      </c>
      <c r="AF472" s="109">
        <f>IF(S472&gt;R472,"Appraisal+Decision",IF(S472&lt;R472,"Develop Now","Indiferente"))</f>
        <v/>
      </c>
    </row>
    <row r="473">
      <c r="A473" t="n">
        <v>443</v>
      </c>
      <c r="B473" s="53">
        <f>RAND()</f>
        <v/>
      </c>
      <c r="C473" s="53">
        <f>RAND()</f>
        <v/>
      </c>
      <c r="D473" s="53">
        <f>RAND()</f>
        <v/>
      </c>
      <c r="E473" s="53">
        <f>RAND()</f>
        <v/>
      </c>
      <c r="F473" s="53">
        <f>RAND()</f>
        <v/>
      </c>
      <c r="G473" s="53">
        <f>RAND()</f>
        <v/>
      </c>
      <c r="H473" s="109">
        <f>IF(B473&lt;($B$11-$B$10)/($B$12-$B$10), $B$10+SQRT(B473*($B$11-$B$10)*($B$12-$B$10)), $B$12-SQRT((1-B473)*($B$12-$B$11)*($B$12-$B$10)))</f>
        <v/>
      </c>
      <c r="I473" s="53">
        <f>MAX(0.1,NORMINV(C473,$B$13,$B$14))</f>
        <v/>
      </c>
      <c r="J473" s="109">
        <f>'01_Supuestos'!$F$13*MAX(0.65,NORMINV(D473,1,$B$15))</f>
        <v/>
      </c>
      <c r="K473" s="109">
        <f>'01_Supuestos'!$F$14*MAX(0.6,NORMINV(E473,1,$B$16))</f>
        <v/>
      </c>
      <c r="L473" s="109">
        <f>--(F473&lt;=$B$5)</f>
        <v/>
      </c>
      <c r="M473" s="109">
        <f>IF(L473=1, IF(G473&lt;=$B$6, "+", "-"), IF(G473&lt;=(1-$B$7), "+", "-"))</f>
        <v/>
      </c>
      <c r="N473" s="110">
        <f>IF(M473="+",'05_Bayes_Arbol'!$B$16,'05_Bayes_Arbol'!$B$17)</f>
        <v/>
      </c>
      <c r="O473" s="109">
        <f>SUMPRODUCT(T473:AD473,'01_Supuestos'!$C$34:$M$34)</f>
        <v/>
      </c>
      <c r="P473" s="109">
        <f>N473*O473 + (1-N473)*$B$9</f>
        <v/>
      </c>
      <c r="Q473" s="109">
        <f>--(P473&gt;0)</f>
        <v/>
      </c>
      <c r="R473" s="109">
        <f>IF(L473=1,O473,$B$9)</f>
        <v/>
      </c>
      <c r="S473" s="109">
        <f>-$B$8 + IF(Q473=1, IF(L473=1,O473,$B$9), 0)</f>
        <v/>
      </c>
      <c r="T473" s="109">
        <f>((('01_Supuestos'!C31*$I473)*'01_Supuestos'!$F$11*($H473-'01_Supuestos'!$F$9))-((('01_Supuestos'!C31*$I473)*'01_Supuestos'!$F$11*($H473-'01_Supuestos'!$F$9))*'01_Supuestos'!$F$12)-(('01_Supuestos'!C31*$I473)*'01_Supuestos'!$F$11*$K473)-(IF(('01_Supuestos'!C31*$I473)&gt;0,'01_Supuestos'!$F$15,0)))-((('01_Supuestos'!C31*$I473)*'01_Supuestos'!$F$11*($H473-'01_Supuestos'!$F$9))*'01_Supuestos'!$F$18)-($J473*'01_Supuestos'!C32)-(IF('01_Supuestos'!C30=MAX('01_Supuestos'!$C$30:$M$30),'01_Supuestos'!$F$19,0))-(MAX(0,(((('01_Supuestos'!C31*$I473)*'01_Supuestos'!$F$11*($H473-'01_Supuestos'!$F$9))-((('01_Supuestos'!C31*$I473)*'01_Supuestos'!$F$11*($H473-'01_Supuestos'!$F$9))*'01_Supuestos'!$F$12)-(('01_Supuestos'!C31*$I473)*'01_Supuestos'!$F$11*$K473)-(IF(('01_Supuestos'!C31*$I473)&gt;0,'01_Supuestos'!$F$15,0)))-($J473*'01_Supuestos'!C33)))*'01_Supuestos'!$F$16)</f>
        <v/>
      </c>
      <c r="U473" s="109">
        <f>((('01_Supuestos'!D31*$I473)*'01_Supuestos'!$F$11*($H473-'01_Supuestos'!$F$9))-((('01_Supuestos'!D31*$I473)*'01_Supuestos'!$F$11*($H473-'01_Supuestos'!$F$9))*'01_Supuestos'!$F$12)-(('01_Supuestos'!D31*$I473)*'01_Supuestos'!$F$11*$K473)-(IF(('01_Supuestos'!D31*$I473)&gt;0,'01_Supuestos'!$F$15,0)))-((('01_Supuestos'!D31*$I473)*'01_Supuestos'!$F$11*($H473-'01_Supuestos'!$F$9))*'01_Supuestos'!$F$18)-($J473*'01_Supuestos'!D32)-(IF('01_Supuestos'!D30=MAX('01_Supuestos'!$C$30:$M$30),'01_Supuestos'!$F$19,0))-(MAX(0,(((('01_Supuestos'!D31*$I473)*'01_Supuestos'!$F$11*($H473-'01_Supuestos'!$F$9))-((('01_Supuestos'!D31*$I473)*'01_Supuestos'!$F$11*($H473-'01_Supuestos'!$F$9))*'01_Supuestos'!$F$12)-(('01_Supuestos'!D31*$I473)*'01_Supuestos'!$F$11*$K473)-(IF(('01_Supuestos'!D31*$I473)&gt;0,'01_Supuestos'!$F$15,0)))-($J473*'01_Supuestos'!D33)))*'01_Supuestos'!$F$16)</f>
        <v/>
      </c>
      <c r="V473" s="109">
        <f>((('01_Supuestos'!E31*$I473)*'01_Supuestos'!$F$11*($H473-'01_Supuestos'!$F$9))-((('01_Supuestos'!E31*$I473)*'01_Supuestos'!$F$11*($H473-'01_Supuestos'!$F$9))*'01_Supuestos'!$F$12)-(('01_Supuestos'!E31*$I473)*'01_Supuestos'!$F$11*$K473)-(IF(('01_Supuestos'!E31*$I473)&gt;0,'01_Supuestos'!$F$15,0)))-((('01_Supuestos'!E31*$I473)*'01_Supuestos'!$F$11*($H473-'01_Supuestos'!$F$9))*'01_Supuestos'!$F$18)-($J473*'01_Supuestos'!E32)-(IF('01_Supuestos'!E30=MAX('01_Supuestos'!$C$30:$M$30),'01_Supuestos'!$F$19,0))-(MAX(0,(((('01_Supuestos'!E31*$I473)*'01_Supuestos'!$F$11*($H473-'01_Supuestos'!$F$9))-((('01_Supuestos'!E31*$I473)*'01_Supuestos'!$F$11*($H473-'01_Supuestos'!$F$9))*'01_Supuestos'!$F$12)-(('01_Supuestos'!E31*$I473)*'01_Supuestos'!$F$11*$K473)-(IF(('01_Supuestos'!E31*$I473)&gt;0,'01_Supuestos'!$F$15,0)))-($J473*'01_Supuestos'!E33)))*'01_Supuestos'!$F$16)</f>
        <v/>
      </c>
      <c r="W473" s="109">
        <f>((('01_Supuestos'!F31*$I473)*'01_Supuestos'!$F$11*($H473-'01_Supuestos'!$F$9))-((('01_Supuestos'!F31*$I473)*'01_Supuestos'!$F$11*($H473-'01_Supuestos'!$F$9))*'01_Supuestos'!$F$12)-(('01_Supuestos'!F31*$I473)*'01_Supuestos'!$F$11*$K473)-(IF(('01_Supuestos'!F31*$I473)&gt;0,'01_Supuestos'!$F$15,0)))-((('01_Supuestos'!F31*$I473)*'01_Supuestos'!$F$11*($H473-'01_Supuestos'!$F$9))*'01_Supuestos'!$F$18)-($J473*'01_Supuestos'!F32)-(IF('01_Supuestos'!F30=MAX('01_Supuestos'!$C$30:$M$30),'01_Supuestos'!$F$19,0))-(MAX(0,(((('01_Supuestos'!F31*$I473)*'01_Supuestos'!$F$11*($H473-'01_Supuestos'!$F$9))-((('01_Supuestos'!F31*$I473)*'01_Supuestos'!$F$11*($H473-'01_Supuestos'!$F$9))*'01_Supuestos'!$F$12)-(('01_Supuestos'!F31*$I473)*'01_Supuestos'!$F$11*$K473)-(IF(('01_Supuestos'!F31*$I473)&gt;0,'01_Supuestos'!$F$15,0)))-($J473*'01_Supuestos'!F33)))*'01_Supuestos'!$F$16)</f>
        <v/>
      </c>
      <c r="X473" s="109">
        <f>((('01_Supuestos'!G31*$I473)*'01_Supuestos'!$F$11*($H473-'01_Supuestos'!$F$9))-((('01_Supuestos'!G31*$I473)*'01_Supuestos'!$F$11*($H473-'01_Supuestos'!$F$9))*'01_Supuestos'!$F$12)-(('01_Supuestos'!G31*$I473)*'01_Supuestos'!$F$11*$K473)-(IF(('01_Supuestos'!G31*$I473)&gt;0,'01_Supuestos'!$F$15,0)))-((('01_Supuestos'!G31*$I473)*'01_Supuestos'!$F$11*($H473-'01_Supuestos'!$F$9))*'01_Supuestos'!$F$18)-($J473*'01_Supuestos'!G32)-(IF('01_Supuestos'!G30=MAX('01_Supuestos'!$C$30:$M$30),'01_Supuestos'!$F$19,0))-(MAX(0,(((('01_Supuestos'!G31*$I473)*'01_Supuestos'!$F$11*($H473-'01_Supuestos'!$F$9))-((('01_Supuestos'!G31*$I473)*'01_Supuestos'!$F$11*($H473-'01_Supuestos'!$F$9))*'01_Supuestos'!$F$12)-(('01_Supuestos'!G31*$I473)*'01_Supuestos'!$F$11*$K473)-(IF(('01_Supuestos'!G31*$I473)&gt;0,'01_Supuestos'!$F$15,0)))-($J473*'01_Supuestos'!G33)))*'01_Supuestos'!$F$16)</f>
        <v/>
      </c>
      <c r="Y473" s="109">
        <f>((('01_Supuestos'!H31*$I473)*'01_Supuestos'!$F$11*($H473-'01_Supuestos'!$F$9))-((('01_Supuestos'!H31*$I473)*'01_Supuestos'!$F$11*($H473-'01_Supuestos'!$F$9))*'01_Supuestos'!$F$12)-(('01_Supuestos'!H31*$I473)*'01_Supuestos'!$F$11*$K473)-(IF(('01_Supuestos'!H31*$I473)&gt;0,'01_Supuestos'!$F$15,0)))-((('01_Supuestos'!H31*$I473)*'01_Supuestos'!$F$11*($H473-'01_Supuestos'!$F$9))*'01_Supuestos'!$F$18)-($J473*'01_Supuestos'!H32)-(IF('01_Supuestos'!H30=MAX('01_Supuestos'!$C$30:$M$30),'01_Supuestos'!$F$19,0))-(MAX(0,(((('01_Supuestos'!H31*$I473)*'01_Supuestos'!$F$11*($H473-'01_Supuestos'!$F$9))-((('01_Supuestos'!H31*$I473)*'01_Supuestos'!$F$11*($H473-'01_Supuestos'!$F$9))*'01_Supuestos'!$F$12)-(('01_Supuestos'!H31*$I473)*'01_Supuestos'!$F$11*$K473)-(IF(('01_Supuestos'!H31*$I473)&gt;0,'01_Supuestos'!$F$15,0)))-($J473*'01_Supuestos'!H33)))*'01_Supuestos'!$F$16)</f>
        <v/>
      </c>
      <c r="Z473" s="109">
        <f>((('01_Supuestos'!I31*$I473)*'01_Supuestos'!$F$11*($H473-'01_Supuestos'!$F$9))-((('01_Supuestos'!I31*$I473)*'01_Supuestos'!$F$11*($H473-'01_Supuestos'!$F$9))*'01_Supuestos'!$F$12)-(('01_Supuestos'!I31*$I473)*'01_Supuestos'!$F$11*$K473)-(IF(('01_Supuestos'!I31*$I473)&gt;0,'01_Supuestos'!$F$15,0)))-((('01_Supuestos'!I31*$I473)*'01_Supuestos'!$F$11*($H473-'01_Supuestos'!$F$9))*'01_Supuestos'!$F$18)-($J473*'01_Supuestos'!I32)-(IF('01_Supuestos'!I30=MAX('01_Supuestos'!$C$30:$M$30),'01_Supuestos'!$F$19,0))-(MAX(0,(((('01_Supuestos'!I31*$I473)*'01_Supuestos'!$F$11*($H473-'01_Supuestos'!$F$9))-((('01_Supuestos'!I31*$I473)*'01_Supuestos'!$F$11*($H473-'01_Supuestos'!$F$9))*'01_Supuestos'!$F$12)-(('01_Supuestos'!I31*$I473)*'01_Supuestos'!$F$11*$K473)-(IF(('01_Supuestos'!I31*$I473)&gt;0,'01_Supuestos'!$F$15,0)))-($J473*'01_Supuestos'!I33)))*'01_Supuestos'!$F$16)</f>
        <v/>
      </c>
      <c r="AA473" s="109">
        <f>((('01_Supuestos'!J31*$I473)*'01_Supuestos'!$F$11*($H473-'01_Supuestos'!$F$9))-((('01_Supuestos'!J31*$I473)*'01_Supuestos'!$F$11*($H473-'01_Supuestos'!$F$9))*'01_Supuestos'!$F$12)-(('01_Supuestos'!J31*$I473)*'01_Supuestos'!$F$11*$K473)-(IF(('01_Supuestos'!J31*$I473)&gt;0,'01_Supuestos'!$F$15,0)))-((('01_Supuestos'!J31*$I473)*'01_Supuestos'!$F$11*($H473-'01_Supuestos'!$F$9))*'01_Supuestos'!$F$18)-($J473*'01_Supuestos'!J32)-(IF('01_Supuestos'!J30=MAX('01_Supuestos'!$C$30:$M$30),'01_Supuestos'!$F$19,0))-(MAX(0,(((('01_Supuestos'!J31*$I473)*'01_Supuestos'!$F$11*($H473-'01_Supuestos'!$F$9))-((('01_Supuestos'!J31*$I473)*'01_Supuestos'!$F$11*($H473-'01_Supuestos'!$F$9))*'01_Supuestos'!$F$12)-(('01_Supuestos'!J31*$I473)*'01_Supuestos'!$F$11*$K473)-(IF(('01_Supuestos'!J31*$I473)&gt;0,'01_Supuestos'!$F$15,0)))-($J473*'01_Supuestos'!J33)))*'01_Supuestos'!$F$16)</f>
        <v/>
      </c>
      <c r="AB473" s="109">
        <f>((('01_Supuestos'!K31*$I473)*'01_Supuestos'!$F$11*($H473-'01_Supuestos'!$F$9))-((('01_Supuestos'!K31*$I473)*'01_Supuestos'!$F$11*($H473-'01_Supuestos'!$F$9))*'01_Supuestos'!$F$12)-(('01_Supuestos'!K31*$I473)*'01_Supuestos'!$F$11*$K473)-(IF(('01_Supuestos'!K31*$I473)&gt;0,'01_Supuestos'!$F$15,0)))-((('01_Supuestos'!K31*$I473)*'01_Supuestos'!$F$11*($H473-'01_Supuestos'!$F$9))*'01_Supuestos'!$F$18)-($J473*'01_Supuestos'!K32)-(IF('01_Supuestos'!K30=MAX('01_Supuestos'!$C$30:$M$30),'01_Supuestos'!$F$19,0))-(MAX(0,(((('01_Supuestos'!K31*$I473)*'01_Supuestos'!$F$11*($H473-'01_Supuestos'!$F$9))-((('01_Supuestos'!K31*$I473)*'01_Supuestos'!$F$11*($H473-'01_Supuestos'!$F$9))*'01_Supuestos'!$F$12)-(('01_Supuestos'!K31*$I473)*'01_Supuestos'!$F$11*$K473)-(IF(('01_Supuestos'!K31*$I473)&gt;0,'01_Supuestos'!$F$15,0)))-($J473*'01_Supuestos'!K33)))*'01_Supuestos'!$F$16)</f>
        <v/>
      </c>
      <c r="AC473" s="109">
        <f>((('01_Supuestos'!L31*$I473)*'01_Supuestos'!$F$11*($H473-'01_Supuestos'!$F$9))-((('01_Supuestos'!L31*$I473)*'01_Supuestos'!$F$11*($H473-'01_Supuestos'!$F$9))*'01_Supuestos'!$F$12)-(('01_Supuestos'!L31*$I473)*'01_Supuestos'!$F$11*$K473)-(IF(('01_Supuestos'!L31*$I473)&gt;0,'01_Supuestos'!$F$15,0)))-((('01_Supuestos'!L31*$I473)*'01_Supuestos'!$F$11*($H473-'01_Supuestos'!$F$9))*'01_Supuestos'!$F$18)-($J473*'01_Supuestos'!L32)-(IF('01_Supuestos'!L30=MAX('01_Supuestos'!$C$30:$M$30),'01_Supuestos'!$F$19,0))-(MAX(0,(((('01_Supuestos'!L31*$I473)*'01_Supuestos'!$F$11*($H473-'01_Supuestos'!$F$9))-((('01_Supuestos'!L31*$I473)*'01_Supuestos'!$F$11*($H473-'01_Supuestos'!$F$9))*'01_Supuestos'!$F$12)-(('01_Supuestos'!L31*$I473)*'01_Supuestos'!$F$11*$K473)-(IF(('01_Supuestos'!L31*$I473)&gt;0,'01_Supuestos'!$F$15,0)))-($J473*'01_Supuestos'!L33)))*'01_Supuestos'!$F$16)</f>
        <v/>
      </c>
      <c r="AD473" s="109">
        <f>((('01_Supuestos'!M31*$I473)*'01_Supuestos'!$F$11*($H473-'01_Supuestos'!$F$9))-((('01_Supuestos'!M31*$I473)*'01_Supuestos'!$F$11*($H473-'01_Supuestos'!$F$9))*'01_Supuestos'!$F$12)-(('01_Supuestos'!M31*$I473)*'01_Supuestos'!$F$11*$K473)-(IF(('01_Supuestos'!M31*$I473)&gt;0,'01_Supuestos'!$F$15,0)))-((('01_Supuestos'!M31*$I473)*'01_Supuestos'!$F$11*($H473-'01_Supuestos'!$F$9))*'01_Supuestos'!$F$18)-($J473*'01_Supuestos'!M32)-(IF('01_Supuestos'!M30=MAX('01_Supuestos'!$C$30:$M$30),'01_Supuestos'!$F$19,0))-(MAX(0,(((('01_Supuestos'!M31*$I473)*'01_Supuestos'!$F$11*($H473-'01_Supuestos'!$F$9))-((('01_Supuestos'!M31*$I473)*'01_Supuestos'!$F$11*($H473-'01_Supuestos'!$F$9))*'01_Supuestos'!$F$12)-(('01_Supuestos'!M31*$I473)*'01_Supuestos'!$F$11*$K473)-(IF(('01_Supuestos'!M31*$I473)&gt;0,'01_Supuestos'!$F$15,0)))-($J473*'01_Supuestos'!M33)))*'01_Supuestos'!$F$16)</f>
        <v/>
      </c>
      <c r="AE473" s="109">
        <f>0</f>
        <v/>
      </c>
      <c r="AF473" s="109">
        <f>IF(S473&gt;R473,"Appraisal+Decision",IF(S473&lt;R473,"Develop Now","Indiferente"))</f>
        <v/>
      </c>
    </row>
    <row r="474">
      <c r="A474" t="n">
        <v>444</v>
      </c>
      <c r="B474" s="53">
        <f>RAND()</f>
        <v/>
      </c>
      <c r="C474" s="53">
        <f>RAND()</f>
        <v/>
      </c>
      <c r="D474" s="53">
        <f>RAND()</f>
        <v/>
      </c>
      <c r="E474" s="53">
        <f>RAND()</f>
        <v/>
      </c>
      <c r="F474" s="53">
        <f>RAND()</f>
        <v/>
      </c>
      <c r="G474" s="53">
        <f>RAND()</f>
        <v/>
      </c>
      <c r="H474" s="109">
        <f>IF(B474&lt;($B$11-$B$10)/($B$12-$B$10), $B$10+SQRT(B474*($B$11-$B$10)*($B$12-$B$10)), $B$12-SQRT((1-B474)*($B$12-$B$11)*($B$12-$B$10)))</f>
        <v/>
      </c>
      <c r="I474" s="53">
        <f>MAX(0.1,NORMINV(C474,$B$13,$B$14))</f>
        <v/>
      </c>
      <c r="J474" s="109">
        <f>'01_Supuestos'!$F$13*MAX(0.65,NORMINV(D474,1,$B$15))</f>
        <v/>
      </c>
      <c r="K474" s="109">
        <f>'01_Supuestos'!$F$14*MAX(0.6,NORMINV(E474,1,$B$16))</f>
        <v/>
      </c>
      <c r="L474" s="109">
        <f>--(F474&lt;=$B$5)</f>
        <v/>
      </c>
      <c r="M474" s="109">
        <f>IF(L474=1, IF(G474&lt;=$B$6, "+", "-"), IF(G474&lt;=(1-$B$7), "+", "-"))</f>
        <v/>
      </c>
      <c r="N474" s="110">
        <f>IF(M474="+",'05_Bayes_Arbol'!$B$16,'05_Bayes_Arbol'!$B$17)</f>
        <v/>
      </c>
      <c r="O474" s="109">
        <f>SUMPRODUCT(T474:AD474,'01_Supuestos'!$C$34:$M$34)</f>
        <v/>
      </c>
      <c r="P474" s="109">
        <f>N474*O474 + (1-N474)*$B$9</f>
        <v/>
      </c>
      <c r="Q474" s="109">
        <f>--(P474&gt;0)</f>
        <v/>
      </c>
      <c r="R474" s="109">
        <f>IF(L474=1,O474,$B$9)</f>
        <v/>
      </c>
      <c r="S474" s="109">
        <f>-$B$8 + IF(Q474=1, IF(L474=1,O474,$B$9), 0)</f>
        <v/>
      </c>
      <c r="T474" s="109">
        <f>((('01_Supuestos'!C31*$I474)*'01_Supuestos'!$F$11*($H474-'01_Supuestos'!$F$9))-((('01_Supuestos'!C31*$I474)*'01_Supuestos'!$F$11*($H474-'01_Supuestos'!$F$9))*'01_Supuestos'!$F$12)-(('01_Supuestos'!C31*$I474)*'01_Supuestos'!$F$11*$K474)-(IF(('01_Supuestos'!C31*$I474)&gt;0,'01_Supuestos'!$F$15,0)))-((('01_Supuestos'!C31*$I474)*'01_Supuestos'!$F$11*($H474-'01_Supuestos'!$F$9))*'01_Supuestos'!$F$18)-($J474*'01_Supuestos'!C32)-(IF('01_Supuestos'!C30=MAX('01_Supuestos'!$C$30:$M$30),'01_Supuestos'!$F$19,0))-(MAX(0,(((('01_Supuestos'!C31*$I474)*'01_Supuestos'!$F$11*($H474-'01_Supuestos'!$F$9))-((('01_Supuestos'!C31*$I474)*'01_Supuestos'!$F$11*($H474-'01_Supuestos'!$F$9))*'01_Supuestos'!$F$12)-(('01_Supuestos'!C31*$I474)*'01_Supuestos'!$F$11*$K474)-(IF(('01_Supuestos'!C31*$I474)&gt;0,'01_Supuestos'!$F$15,0)))-($J474*'01_Supuestos'!C33)))*'01_Supuestos'!$F$16)</f>
        <v/>
      </c>
      <c r="U474" s="109">
        <f>((('01_Supuestos'!D31*$I474)*'01_Supuestos'!$F$11*($H474-'01_Supuestos'!$F$9))-((('01_Supuestos'!D31*$I474)*'01_Supuestos'!$F$11*($H474-'01_Supuestos'!$F$9))*'01_Supuestos'!$F$12)-(('01_Supuestos'!D31*$I474)*'01_Supuestos'!$F$11*$K474)-(IF(('01_Supuestos'!D31*$I474)&gt;0,'01_Supuestos'!$F$15,0)))-((('01_Supuestos'!D31*$I474)*'01_Supuestos'!$F$11*($H474-'01_Supuestos'!$F$9))*'01_Supuestos'!$F$18)-($J474*'01_Supuestos'!D32)-(IF('01_Supuestos'!D30=MAX('01_Supuestos'!$C$30:$M$30),'01_Supuestos'!$F$19,0))-(MAX(0,(((('01_Supuestos'!D31*$I474)*'01_Supuestos'!$F$11*($H474-'01_Supuestos'!$F$9))-((('01_Supuestos'!D31*$I474)*'01_Supuestos'!$F$11*($H474-'01_Supuestos'!$F$9))*'01_Supuestos'!$F$12)-(('01_Supuestos'!D31*$I474)*'01_Supuestos'!$F$11*$K474)-(IF(('01_Supuestos'!D31*$I474)&gt;0,'01_Supuestos'!$F$15,0)))-($J474*'01_Supuestos'!D33)))*'01_Supuestos'!$F$16)</f>
        <v/>
      </c>
      <c r="V474" s="109">
        <f>((('01_Supuestos'!E31*$I474)*'01_Supuestos'!$F$11*($H474-'01_Supuestos'!$F$9))-((('01_Supuestos'!E31*$I474)*'01_Supuestos'!$F$11*($H474-'01_Supuestos'!$F$9))*'01_Supuestos'!$F$12)-(('01_Supuestos'!E31*$I474)*'01_Supuestos'!$F$11*$K474)-(IF(('01_Supuestos'!E31*$I474)&gt;0,'01_Supuestos'!$F$15,0)))-((('01_Supuestos'!E31*$I474)*'01_Supuestos'!$F$11*($H474-'01_Supuestos'!$F$9))*'01_Supuestos'!$F$18)-($J474*'01_Supuestos'!E32)-(IF('01_Supuestos'!E30=MAX('01_Supuestos'!$C$30:$M$30),'01_Supuestos'!$F$19,0))-(MAX(0,(((('01_Supuestos'!E31*$I474)*'01_Supuestos'!$F$11*($H474-'01_Supuestos'!$F$9))-((('01_Supuestos'!E31*$I474)*'01_Supuestos'!$F$11*($H474-'01_Supuestos'!$F$9))*'01_Supuestos'!$F$12)-(('01_Supuestos'!E31*$I474)*'01_Supuestos'!$F$11*$K474)-(IF(('01_Supuestos'!E31*$I474)&gt;0,'01_Supuestos'!$F$15,0)))-($J474*'01_Supuestos'!E33)))*'01_Supuestos'!$F$16)</f>
        <v/>
      </c>
      <c r="W474" s="109">
        <f>((('01_Supuestos'!F31*$I474)*'01_Supuestos'!$F$11*($H474-'01_Supuestos'!$F$9))-((('01_Supuestos'!F31*$I474)*'01_Supuestos'!$F$11*($H474-'01_Supuestos'!$F$9))*'01_Supuestos'!$F$12)-(('01_Supuestos'!F31*$I474)*'01_Supuestos'!$F$11*$K474)-(IF(('01_Supuestos'!F31*$I474)&gt;0,'01_Supuestos'!$F$15,0)))-((('01_Supuestos'!F31*$I474)*'01_Supuestos'!$F$11*($H474-'01_Supuestos'!$F$9))*'01_Supuestos'!$F$18)-($J474*'01_Supuestos'!F32)-(IF('01_Supuestos'!F30=MAX('01_Supuestos'!$C$30:$M$30),'01_Supuestos'!$F$19,0))-(MAX(0,(((('01_Supuestos'!F31*$I474)*'01_Supuestos'!$F$11*($H474-'01_Supuestos'!$F$9))-((('01_Supuestos'!F31*$I474)*'01_Supuestos'!$F$11*($H474-'01_Supuestos'!$F$9))*'01_Supuestos'!$F$12)-(('01_Supuestos'!F31*$I474)*'01_Supuestos'!$F$11*$K474)-(IF(('01_Supuestos'!F31*$I474)&gt;0,'01_Supuestos'!$F$15,0)))-($J474*'01_Supuestos'!F33)))*'01_Supuestos'!$F$16)</f>
        <v/>
      </c>
      <c r="X474" s="109">
        <f>((('01_Supuestos'!G31*$I474)*'01_Supuestos'!$F$11*($H474-'01_Supuestos'!$F$9))-((('01_Supuestos'!G31*$I474)*'01_Supuestos'!$F$11*($H474-'01_Supuestos'!$F$9))*'01_Supuestos'!$F$12)-(('01_Supuestos'!G31*$I474)*'01_Supuestos'!$F$11*$K474)-(IF(('01_Supuestos'!G31*$I474)&gt;0,'01_Supuestos'!$F$15,0)))-((('01_Supuestos'!G31*$I474)*'01_Supuestos'!$F$11*($H474-'01_Supuestos'!$F$9))*'01_Supuestos'!$F$18)-($J474*'01_Supuestos'!G32)-(IF('01_Supuestos'!G30=MAX('01_Supuestos'!$C$30:$M$30),'01_Supuestos'!$F$19,0))-(MAX(0,(((('01_Supuestos'!G31*$I474)*'01_Supuestos'!$F$11*($H474-'01_Supuestos'!$F$9))-((('01_Supuestos'!G31*$I474)*'01_Supuestos'!$F$11*($H474-'01_Supuestos'!$F$9))*'01_Supuestos'!$F$12)-(('01_Supuestos'!G31*$I474)*'01_Supuestos'!$F$11*$K474)-(IF(('01_Supuestos'!G31*$I474)&gt;0,'01_Supuestos'!$F$15,0)))-($J474*'01_Supuestos'!G33)))*'01_Supuestos'!$F$16)</f>
        <v/>
      </c>
      <c r="Y474" s="109">
        <f>((('01_Supuestos'!H31*$I474)*'01_Supuestos'!$F$11*($H474-'01_Supuestos'!$F$9))-((('01_Supuestos'!H31*$I474)*'01_Supuestos'!$F$11*($H474-'01_Supuestos'!$F$9))*'01_Supuestos'!$F$12)-(('01_Supuestos'!H31*$I474)*'01_Supuestos'!$F$11*$K474)-(IF(('01_Supuestos'!H31*$I474)&gt;0,'01_Supuestos'!$F$15,0)))-((('01_Supuestos'!H31*$I474)*'01_Supuestos'!$F$11*($H474-'01_Supuestos'!$F$9))*'01_Supuestos'!$F$18)-($J474*'01_Supuestos'!H32)-(IF('01_Supuestos'!H30=MAX('01_Supuestos'!$C$30:$M$30),'01_Supuestos'!$F$19,0))-(MAX(0,(((('01_Supuestos'!H31*$I474)*'01_Supuestos'!$F$11*($H474-'01_Supuestos'!$F$9))-((('01_Supuestos'!H31*$I474)*'01_Supuestos'!$F$11*($H474-'01_Supuestos'!$F$9))*'01_Supuestos'!$F$12)-(('01_Supuestos'!H31*$I474)*'01_Supuestos'!$F$11*$K474)-(IF(('01_Supuestos'!H31*$I474)&gt;0,'01_Supuestos'!$F$15,0)))-($J474*'01_Supuestos'!H33)))*'01_Supuestos'!$F$16)</f>
        <v/>
      </c>
      <c r="Z474" s="109">
        <f>((('01_Supuestos'!I31*$I474)*'01_Supuestos'!$F$11*($H474-'01_Supuestos'!$F$9))-((('01_Supuestos'!I31*$I474)*'01_Supuestos'!$F$11*($H474-'01_Supuestos'!$F$9))*'01_Supuestos'!$F$12)-(('01_Supuestos'!I31*$I474)*'01_Supuestos'!$F$11*$K474)-(IF(('01_Supuestos'!I31*$I474)&gt;0,'01_Supuestos'!$F$15,0)))-((('01_Supuestos'!I31*$I474)*'01_Supuestos'!$F$11*($H474-'01_Supuestos'!$F$9))*'01_Supuestos'!$F$18)-($J474*'01_Supuestos'!I32)-(IF('01_Supuestos'!I30=MAX('01_Supuestos'!$C$30:$M$30),'01_Supuestos'!$F$19,0))-(MAX(0,(((('01_Supuestos'!I31*$I474)*'01_Supuestos'!$F$11*($H474-'01_Supuestos'!$F$9))-((('01_Supuestos'!I31*$I474)*'01_Supuestos'!$F$11*($H474-'01_Supuestos'!$F$9))*'01_Supuestos'!$F$12)-(('01_Supuestos'!I31*$I474)*'01_Supuestos'!$F$11*$K474)-(IF(('01_Supuestos'!I31*$I474)&gt;0,'01_Supuestos'!$F$15,0)))-($J474*'01_Supuestos'!I33)))*'01_Supuestos'!$F$16)</f>
        <v/>
      </c>
      <c r="AA474" s="109">
        <f>((('01_Supuestos'!J31*$I474)*'01_Supuestos'!$F$11*($H474-'01_Supuestos'!$F$9))-((('01_Supuestos'!J31*$I474)*'01_Supuestos'!$F$11*($H474-'01_Supuestos'!$F$9))*'01_Supuestos'!$F$12)-(('01_Supuestos'!J31*$I474)*'01_Supuestos'!$F$11*$K474)-(IF(('01_Supuestos'!J31*$I474)&gt;0,'01_Supuestos'!$F$15,0)))-((('01_Supuestos'!J31*$I474)*'01_Supuestos'!$F$11*($H474-'01_Supuestos'!$F$9))*'01_Supuestos'!$F$18)-($J474*'01_Supuestos'!J32)-(IF('01_Supuestos'!J30=MAX('01_Supuestos'!$C$30:$M$30),'01_Supuestos'!$F$19,0))-(MAX(0,(((('01_Supuestos'!J31*$I474)*'01_Supuestos'!$F$11*($H474-'01_Supuestos'!$F$9))-((('01_Supuestos'!J31*$I474)*'01_Supuestos'!$F$11*($H474-'01_Supuestos'!$F$9))*'01_Supuestos'!$F$12)-(('01_Supuestos'!J31*$I474)*'01_Supuestos'!$F$11*$K474)-(IF(('01_Supuestos'!J31*$I474)&gt;0,'01_Supuestos'!$F$15,0)))-($J474*'01_Supuestos'!J33)))*'01_Supuestos'!$F$16)</f>
        <v/>
      </c>
      <c r="AB474" s="109">
        <f>((('01_Supuestos'!K31*$I474)*'01_Supuestos'!$F$11*($H474-'01_Supuestos'!$F$9))-((('01_Supuestos'!K31*$I474)*'01_Supuestos'!$F$11*($H474-'01_Supuestos'!$F$9))*'01_Supuestos'!$F$12)-(('01_Supuestos'!K31*$I474)*'01_Supuestos'!$F$11*$K474)-(IF(('01_Supuestos'!K31*$I474)&gt;0,'01_Supuestos'!$F$15,0)))-((('01_Supuestos'!K31*$I474)*'01_Supuestos'!$F$11*($H474-'01_Supuestos'!$F$9))*'01_Supuestos'!$F$18)-($J474*'01_Supuestos'!K32)-(IF('01_Supuestos'!K30=MAX('01_Supuestos'!$C$30:$M$30),'01_Supuestos'!$F$19,0))-(MAX(0,(((('01_Supuestos'!K31*$I474)*'01_Supuestos'!$F$11*($H474-'01_Supuestos'!$F$9))-((('01_Supuestos'!K31*$I474)*'01_Supuestos'!$F$11*($H474-'01_Supuestos'!$F$9))*'01_Supuestos'!$F$12)-(('01_Supuestos'!K31*$I474)*'01_Supuestos'!$F$11*$K474)-(IF(('01_Supuestos'!K31*$I474)&gt;0,'01_Supuestos'!$F$15,0)))-($J474*'01_Supuestos'!K33)))*'01_Supuestos'!$F$16)</f>
        <v/>
      </c>
      <c r="AC474" s="109">
        <f>((('01_Supuestos'!L31*$I474)*'01_Supuestos'!$F$11*($H474-'01_Supuestos'!$F$9))-((('01_Supuestos'!L31*$I474)*'01_Supuestos'!$F$11*($H474-'01_Supuestos'!$F$9))*'01_Supuestos'!$F$12)-(('01_Supuestos'!L31*$I474)*'01_Supuestos'!$F$11*$K474)-(IF(('01_Supuestos'!L31*$I474)&gt;0,'01_Supuestos'!$F$15,0)))-((('01_Supuestos'!L31*$I474)*'01_Supuestos'!$F$11*($H474-'01_Supuestos'!$F$9))*'01_Supuestos'!$F$18)-($J474*'01_Supuestos'!L32)-(IF('01_Supuestos'!L30=MAX('01_Supuestos'!$C$30:$M$30),'01_Supuestos'!$F$19,0))-(MAX(0,(((('01_Supuestos'!L31*$I474)*'01_Supuestos'!$F$11*($H474-'01_Supuestos'!$F$9))-((('01_Supuestos'!L31*$I474)*'01_Supuestos'!$F$11*($H474-'01_Supuestos'!$F$9))*'01_Supuestos'!$F$12)-(('01_Supuestos'!L31*$I474)*'01_Supuestos'!$F$11*$K474)-(IF(('01_Supuestos'!L31*$I474)&gt;0,'01_Supuestos'!$F$15,0)))-($J474*'01_Supuestos'!L33)))*'01_Supuestos'!$F$16)</f>
        <v/>
      </c>
      <c r="AD474" s="109">
        <f>((('01_Supuestos'!M31*$I474)*'01_Supuestos'!$F$11*($H474-'01_Supuestos'!$F$9))-((('01_Supuestos'!M31*$I474)*'01_Supuestos'!$F$11*($H474-'01_Supuestos'!$F$9))*'01_Supuestos'!$F$12)-(('01_Supuestos'!M31*$I474)*'01_Supuestos'!$F$11*$K474)-(IF(('01_Supuestos'!M31*$I474)&gt;0,'01_Supuestos'!$F$15,0)))-((('01_Supuestos'!M31*$I474)*'01_Supuestos'!$F$11*($H474-'01_Supuestos'!$F$9))*'01_Supuestos'!$F$18)-($J474*'01_Supuestos'!M32)-(IF('01_Supuestos'!M30=MAX('01_Supuestos'!$C$30:$M$30),'01_Supuestos'!$F$19,0))-(MAX(0,(((('01_Supuestos'!M31*$I474)*'01_Supuestos'!$F$11*($H474-'01_Supuestos'!$F$9))-((('01_Supuestos'!M31*$I474)*'01_Supuestos'!$F$11*($H474-'01_Supuestos'!$F$9))*'01_Supuestos'!$F$12)-(('01_Supuestos'!M31*$I474)*'01_Supuestos'!$F$11*$K474)-(IF(('01_Supuestos'!M31*$I474)&gt;0,'01_Supuestos'!$F$15,0)))-($J474*'01_Supuestos'!M33)))*'01_Supuestos'!$F$16)</f>
        <v/>
      </c>
      <c r="AE474" s="109">
        <f>0</f>
        <v/>
      </c>
      <c r="AF474" s="109">
        <f>IF(S474&gt;R474,"Appraisal+Decision",IF(S474&lt;R474,"Develop Now","Indiferente"))</f>
        <v/>
      </c>
    </row>
    <row r="475">
      <c r="A475" t="n">
        <v>445</v>
      </c>
      <c r="B475" s="53">
        <f>RAND()</f>
        <v/>
      </c>
      <c r="C475" s="53">
        <f>RAND()</f>
        <v/>
      </c>
      <c r="D475" s="53">
        <f>RAND()</f>
        <v/>
      </c>
      <c r="E475" s="53">
        <f>RAND()</f>
        <v/>
      </c>
      <c r="F475" s="53">
        <f>RAND()</f>
        <v/>
      </c>
      <c r="G475" s="53">
        <f>RAND()</f>
        <v/>
      </c>
      <c r="H475" s="109">
        <f>IF(B475&lt;($B$11-$B$10)/($B$12-$B$10), $B$10+SQRT(B475*($B$11-$B$10)*($B$12-$B$10)), $B$12-SQRT((1-B475)*($B$12-$B$11)*($B$12-$B$10)))</f>
        <v/>
      </c>
      <c r="I475" s="53">
        <f>MAX(0.1,NORMINV(C475,$B$13,$B$14))</f>
        <v/>
      </c>
      <c r="J475" s="109">
        <f>'01_Supuestos'!$F$13*MAX(0.65,NORMINV(D475,1,$B$15))</f>
        <v/>
      </c>
      <c r="K475" s="109">
        <f>'01_Supuestos'!$F$14*MAX(0.6,NORMINV(E475,1,$B$16))</f>
        <v/>
      </c>
      <c r="L475" s="109">
        <f>--(F475&lt;=$B$5)</f>
        <v/>
      </c>
      <c r="M475" s="109">
        <f>IF(L475=1, IF(G475&lt;=$B$6, "+", "-"), IF(G475&lt;=(1-$B$7), "+", "-"))</f>
        <v/>
      </c>
      <c r="N475" s="110">
        <f>IF(M475="+",'05_Bayes_Arbol'!$B$16,'05_Bayes_Arbol'!$B$17)</f>
        <v/>
      </c>
      <c r="O475" s="109">
        <f>SUMPRODUCT(T475:AD475,'01_Supuestos'!$C$34:$M$34)</f>
        <v/>
      </c>
      <c r="P475" s="109">
        <f>N475*O475 + (1-N475)*$B$9</f>
        <v/>
      </c>
      <c r="Q475" s="109">
        <f>--(P475&gt;0)</f>
        <v/>
      </c>
      <c r="R475" s="109">
        <f>IF(L475=1,O475,$B$9)</f>
        <v/>
      </c>
      <c r="S475" s="109">
        <f>-$B$8 + IF(Q475=1, IF(L475=1,O475,$B$9), 0)</f>
        <v/>
      </c>
      <c r="T475" s="109">
        <f>((('01_Supuestos'!C31*$I475)*'01_Supuestos'!$F$11*($H475-'01_Supuestos'!$F$9))-((('01_Supuestos'!C31*$I475)*'01_Supuestos'!$F$11*($H475-'01_Supuestos'!$F$9))*'01_Supuestos'!$F$12)-(('01_Supuestos'!C31*$I475)*'01_Supuestos'!$F$11*$K475)-(IF(('01_Supuestos'!C31*$I475)&gt;0,'01_Supuestos'!$F$15,0)))-((('01_Supuestos'!C31*$I475)*'01_Supuestos'!$F$11*($H475-'01_Supuestos'!$F$9))*'01_Supuestos'!$F$18)-($J475*'01_Supuestos'!C32)-(IF('01_Supuestos'!C30=MAX('01_Supuestos'!$C$30:$M$30),'01_Supuestos'!$F$19,0))-(MAX(0,(((('01_Supuestos'!C31*$I475)*'01_Supuestos'!$F$11*($H475-'01_Supuestos'!$F$9))-((('01_Supuestos'!C31*$I475)*'01_Supuestos'!$F$11*($H475-'01_Supuestos'!$F$9))*'01_Supuestos'!$F$12)-(('01_Supuestos'!C31*$I475)*'01_Supuestos'!$F$11*$K475)-(IF(('01_Supuestos'!C31*$I475)&gt;0,'01_Supuestos'!$F$15,0)))-($J475*'01_Supuestos'!C33)))*'01_Supuestos'!$F$16)</f>
        <v/>
      </c>
      <c r="U475" s="109">
        <f>((('01_Supuestos'!D31*$I475)*'01_Supuestos'!$F$11*($H475-'01_Supuestos'!$F$9))-((('01_Supuestos'!D31*$I475)*'01_Supuestos'!$F$11*($H475-'01_Supuestos'!$F$9))*'01_Supuestos'!$F$12)-(('01_Supuestos'!D31*$I475)*'01_Supuestos'!$F$11*$K475)-(IF(('01_Supuestos'!D31*$I475)&gt;0,'01_Supuestos'!$F$15,0)))-((('01_Supuestos'!D31*$I475)*'01_Supuestos'!$F$11*($H475-'01_Supuestos'!$F$9))*'01_Supuestos'!$F$18)-($J475*'01_Supuestos'!D32)-(IF('01_Supuestos'!D30=MAX('01_Supuestos'!$C$30:$M$30),'01_Supuestos'!$F$19,0))-(MAX(0,(((('01_Supuestos'!D31*$I475)*'01_Supuestos'!$F$11*($H475-'01_Supuestos'!$F$9))-((('01_Supuestos'!D31*$I475)*'01_Supuestos'!$F$11*($H475-'01_Supuestos'!$F$9))*'01_Supuestos'!$F$12)-(('01_Supuestos'!D31*$I475)*'01_Supuestos'!$F$11*$K475)-(IF(('01_Supuestos'!D31*$I475)&gt;0,'01_Supuestos'!$F$15,0)))-($J475*'01_Supuestos'!D33)))*'01_Supuestos'!$F$16)</f>
        <v/>
      </c>
      <c r="V475" s="109">
        <f>((('01_Supuestos'!E31*$I475)*'01_Supuestos'!$F$11*($H475-'01_Supuestos'!$F$9))-((('01_Supuestos'!E31*$I475)*'01_Supuestos'!$F$11*($H475-'01_Supuestos'!$F$9))*'01_Supuestos'!$F$12)-(('01_Supuestos'!E31*$I475)*'01_Supuestos'!$F$11*$K475)-(IF(('01_Supuestos'!E31*$I475)&gt;0,'01_Supuestos'!$F$15,0)))-((('01_Supuestos'!E31*$I475)*'01_Supuestos'!$F$11*($H475-'01_Supuestos'!$F$9))*'01_Supuestos'!$F$18)-($J475*'01_Supuestos'!E32)-(IF('01_Supuestos'!E30=MAX('01_Supuestos'!$C$30:$M$30),'01_Supuestos'!$F$19,0))-(MAX(0,(((('01_Supuestos'!E31*$I475)*'01_Supuestos'!$F$11*($H475-'01_Supuestos'!$F$9))-((('01_Supuestos'!E31*$I475)*'01_Supuestos'!$F$11*($H475-'01_Supuestos'!$F$9))*'01_Supuestos'!$F$12)-(('01_Supuestos'!E31*$I475)*'01_Supuestos'!$F$11*$K475)-(IF(('01_Supuestos'!E31*$I475)&gt;0,'01_Supuestos'!$F$15,0)))-($J475*'01_Supuestos'!E33)))*'01_Supuestos'!$F$16)</f>
        <v/>
      </c>
      <c r="W475" s="109">
        <f>((('01_Supuestos'!F31*$I475)*'01_Supuestos'!$F$11*($H475-'01_Supuestos'!$F$9))-((('01_Supuestos'!F31*$I475)*'01_Supuestos'!$F$11*($H475-'01_Supuestos'!$F$9))*'01_Supuestos'!$F$12)-(('01_Supuestos'!F31*$I475)*'01_Supuestos'!$F$11*$K475)-(IF(('01_Supuestos'!F31*$I475)&gt;0,'01_Supuestos'!$F$15,0)))-((('01_Supuestos'!F31*$I475)*'01_Supuestos'!$F$11*($H475-'01_Supuestos'!$F$9))*'01_Supuestos'!$F$18)-($J475*'01_Supuestos'!F32)-(IF('01_Supuestos'!F30=MAX('01_Supuestos'!$C$30:$M$30),'01_Supuestos'!$F$19,0))-(MAX(0,(((('01_Supuestos'!F31*$I475)*'01_Supuestos'!$F$11*($H475-'01_Supuestos'!$F$9))-((('01_Supuestos'!F31*$I475)*'01_Supuestos'!$F$11*($H475-'01_Supuestos'!$F$9))*'01_Supuestos'!$F$12)-(('01_Supuestos'!F31*$I475)*'01_Supuestos'!$F$11*$K475)-(IF(('01_Supuestos'!F31*$I475)&gt;0,'01_Supuestos'!$F$15,0)))-($J475*'01_Supuestos'!F33)))*'01_Supuestos'!$F$16)</f>
        <v/>
      </c>
      <c r="X475" s="109">
        <f>((('01_Supuestos'!G31*$I475)*'01_Supuestos'!$F$11*($H475-'01_Supuestos'!$F$9))-((('01_Supuestos'!G31*$I475)*'01_Supuestos'!$F$11*($H475-'01_Supuestos'!$F$9))*'01_Supuestos'!$F$12)-(('01_Supuestos'!G31*$I475)*'01_Supuestos'!$F$11*$K475)-(IF(('01_Supuestos'!G31*$I475)&gt;0,'01_Supuestos'!$F$15,0)))-((('01_Supuestos'!G31*$I475)*'01_Supuestos'!$F$11*($H475-'01_Supuestos'!$F$9))*'01_Supuestos'!$F$18)-($J475*'01_Supuestos'!G32)-(IF('01_Supuestos'!G30=MAX('01_Supuestos'!$C$30:$M$30),'01_Supuestos'!$F$19,0))-(MAX(0,(((('01_Supuestos'!G31*$I475)*'01_Supuestos'!$F$11*($H475-'01_Supuestos'!$F$9))-((('01_Supuestos'!G31*$I475)*'01_Supuestos'!$F$11*($H475-'01_Supuestos'!$F$9))*'01_Supuestos'!$F$12)-(('01_Supuestos'!G31*$I475)*'01_Supuestos'!$F$11*$K475)-(IF(('01_Supuestos'!G31*$I475)&gt;0,'01_Supuestos'!$F$15,0)))-($J475*'01_Supuestos'!G33)))*'01_Supuestos'!$F$16)</f>
        <v/>
      </c>
      <c r="Y475" s="109">
        <f>((('01_Supuestos'!H31*$I475)*'01_Supuestos'!$F$11*($H475-'01_Supuestos'!$F$9))-((('01_Supuestos'!H31*$I475)*'01_Supuestos'!$F$11*($H475-'01_Supuestos'!$F$9))*'01_Supuestos'!$F$12)-(('01_Supuestos'!H31*$I475)*'01_Supuestos'!$F$11*$K475)-(IF(('01_Supuestos'!H31*$I475)&gt;0,'01_Supuestos'!$F$15,0)))-((('01_Supuestos'!H31*$I475)*'01_Supuestos'!$F$11*($H475-'01_Supuestos'!$F$9))*'01_Supuestos'!$F$18)-($J475*'01_Supuestos'!H32)-(IF('01_Supuestos'!H30=MAX('01_Supuestos'!$C$30:$M$30),'01_Supuestos'!$F$19,0))-(MAX(0,(((('01_Supuestos'!H31*$I475)*'01_Supuestos'!$F$11*($H475-'01_Supuestos'!$F$9))-((('01_Supuestos'!H31*$I475)*'01_Supuestos'!$F$11*($H475-'01_Supuestos'!$F$9))*'01_Supuestos'!$F$12)-(('01_Supuestos'!H31*$I475)*'01_Supuestos'!$F$11*$K475)-(IF(('01_Supuestos'!H31*$I475)&gt;0,'01_Supuestos'!$F$15,0)))-($J475*'01_Supuestos'!H33)))*'01_Supuestos'!$F$16)</f>
        <v/>
      </c>
      <c r="Z475" s="109">
        <f>((('01_Supuestos'!I31*$I475)*'01_Supuestos'!$F$11*($H475-'01_Supuestos'!$F$9))-((('01_Supuestos'!I31*$I475)*'01_Supuestos'!$F$11*($H475-'01_Supuestos'!$F$9))*'01_Supuestos'!$F$12)-(('01_Supuestos'!I31*$I475)*'01_Supuestos'!$F$11*$K475)-(IF(('01_Supuestos'!I31*$I475)&gt;0,'01_Supuestos'!$F$15,0)))-((('01_Supuestos'!I31*$I475)*'01_Supuestos'!$F$11*($H475-'01_Supuestos'!$F$9))*'01_Supuestos'!$F$18)-($J475*'01_Supuestos'!I32)-(IF('01_Supuestos'!I30=MAX('01_Supuestos'!$C$30:$M$30),'01_Supuestos'!$F$19,0))-(MAX(0,(((('01_Supuestos'!I31*$I475)*'01_Supuestos'!$F$11*($H475-'01_Supuestos'!$F$9))-((('01_Supuestos'!I31*$I475)*'01_Supuestos'!$F$11*($H475-'01_Supuestos'!$F$9))*'01_Supuestos'!$F$12)-(('01_Supuestos'!I31*$I475)*'01_Supuestos'!$F$11*$K475)-(IF(('01_Supuestos'!I31*$I475)&gt;0,'01_Supuestos'!$F$15,0)))-($J475*'01_Supuestos'!I33)))*'01_Supuestos'!$F$16)</f>
        <v/>
      </c>
      <c r="AA475" s="109">
        <f>((('01_Supuestos'!J31*$I475)*'01_Supuestos'!$F$11*($H475-'01_Supuestos'!$F$9))-((('01_Supuestos'!J31*$I475)*'01_Supuestos'!$F$11*($H475-'01_Supuestos'!$F$9))*'01_Supuestos'!$F$12)-(('01_Supuestos'!J31*$I475)*'01_Supuestos'!$F$11*$K475)-(IF(('01_Supuestos'!J31*$I475)&gt;0,'01_Supuestos'!$F$15,0)))-((('01_Supuestos'!J31*$I475)*'01_Supuestos'!$F$11*($H475-'01_Supuestos'!$F$9))*'01_Supuestos'!$F$18)-($J475*'01_Supuestos'!J32)-(IF('01_Supuestos'!J30=MAX('01_Supuestos'!$C$30:$M$30),'01_Supuestos'!$F$19,0))-(MAX(0,(((('01_Supuestos'!J31*$I475)*'01_Supuestos'!$F$11*($H475-'01_Supuestos'!$F$9))-((('01_Supuestos'!J31*$I475)*'01_Supuestos'!$F$11*($H475-'01_Supuestos'!$F$9))*'01_Supuestos'!$F$12)-(('01_Supuestos'!J31*$I475)*'01_Supuestos'!$F$11*$K475)-(IF(('01_Supuestos'!J31*$I475)&gt;0,'01_Supuestos'!$F$15,0)))-($J475*'01_Supuestos'!J33)))*'01_Supuestos'!$F$16)</f>
        <v/>
      </c>
      <c r="AB475" s="109">
        <f>((('01_Supuestos'!K31*$I475)*'01_Supuestos'!$F$11*($H475-'01_Supuestos'!$F$9))-((('01_Supuestos'!K31*$I475)*'01_Supuestos'!$F$11*($H475-'01_Supuestos'!$F$9))*'01_Supuestos'!$F$12)-(('01_Supuestos'!K31*$I475)*'01_Supuestos'!$F$11*$K475)-(IF(('01_Supuestos'!K31*$I475)&gt;0,'01_Supuestos'!$F$15,0)))-((('01_Supuestos'!K31*$I475)*'01_Supuestos'!$F$11*($H475-'01_Supuestos'!$F$9))*'01_Supuestos'!$F$18)-($J475*'01_Supuestos'!K32)-(IF('01_Supuestos'!K30=MAX('01_Supuestos'!$C$30:$M$30),'01_Supuestos'!$F$19,0))-(MAX(0,(((('01_Supuestos'!K31*$I475)*'01_Supuestos'!$F$11*($H475-'01_Supuestos'!$F$9))-((('01_Supuestos'!K31*$I475)*'01_Supuestos'!$F$11*($H475-'01_Supuestos'!$F$9))*'01_Supuestos'!$F$12)-(('01_Supuestos'!K31*$I475)*'01_Supuestos'!$F$11*$K475)-(IF(('01_Supuestos'!K31*$I475)&gt;0,'01_Supuestos'!$F$15,0)))-($J475*'01_Supuestos'!K33)))*'01_Supuestos'!$F$16)</f>
        <v/>
      </c>
      <c r="AC475" s="109">
        <f>((('01_Supuestos'!L31*$I475)*'01_Supuestos'!$F$11*($H475-'01_Supuestos'!$F$9))-((('01_Supuestos'!L31*$I475)*'01_Supuestos'!$F$11*($H475-'01_Supuestos'!$F$9))*'01_Supuestos'!$F$12)-(('01_Supuestos'!L31*$I475)*'01_Supuestos'!$F$11*$K475)-(IF(('01_Supuestos'!L31*$I475)&gt;0,'01_Supuestos'!$F$15,0)))-((('01_Supuestos'!L31*$I475)*'01_Supuestos'!$F$11*($H475-'01_Supuestos'!$F$9))*'01_Supuestos'!$F$18)-($J475*'01_Supuestos'!L32)-(IF('01_Supuestos'!L30=MAX('01_Supuestos'!$C$30:$M$30),'01_Supuestos'!$F$19,0))-(MAX(0,(((('01_Supuestos'!L31*$I475)*'01_Supuestos'!$F$11*($H475-'01_Supuestos'!$F$9))-((('01_Supuestos'!L31*$I475)*'01_Supuestos'!$F$11*($H475-'01_Supuestos'!$F$9))*'01_Supuestos'!$F$12)-(('01_Supuestos'!L31*$I475)*'01_Supuestos'!$F$11*$K475)-(IF(('01_Supuestos'!L31*$I475)&gt;0,'01_Supuestos'!$F$15,0)))-($J475*'01_Supuestos'!L33)))*'01_Supuestos'!$F$16)</f>
        <v/>
      </c>
      <c r="AD475" s="109">
        <f>((('01_Supuestos'!M31*$I475)*'01_Supuestos'!$F$11*($H475-'01_Supuestos'!$F$9))-((('01_Supuestos'!M31*$I475)*'01_Supuestos'!$F$11*($H475-'01_Supuestos'!$F$9))*'01_Supuestos'!$F$12)-(('01_Supuestos'!M31*$I475)*'01_Supuestos'!$F$11*$K475)-(IF(('01_Supuestos'!M31*$I475)&gt;0,'01_Supuestos'!$F$15,0)))-((('01_Supuestos'!M31*$I475)*'01_Supuestos'!$F$11*($H475-'01_Supuestos'!$F$9))*'01_Supuestos'!$F$18)-($J475*'01_Supuestos'!M32)-(IF('01_Supuestos'!M30=MAX('01_Supuestos'!$C$30:$M$30),'01_Supuestos'!$F$19,0))-(MAX(0,(((('01_Supuestos'!M31*$I475)*'01_Supuestos'!$F$11*($H475-'01_Supuestos'!$F$9))-((('01_Supuestos'!M31*$I475)*'01_Supuestos'!$F$11*($H475-'01_Supuestos'!$F$9))*'01_Supuestos'!$F$12)-(('01_Supuestos'!M31*$I475)*'01_Supuestos'!$F$11*$K475)-(IF(('01_Supuestos'!M31*$I475)&gt;0,'01_Supuestos'!$F$15,0)))-($J475*'01_Supuestos'!M33)))*'01_Supuestos'!$F$16)</f>
        <v/>
      </c>
      <c r="AE475" s="109">
        <f>0</f>
        <v/>
      </c>
      <c r="AF475" s="109">
        <f>IF(S475&gt;R475,"Appraisal+Decision",IF(S475&lt;R475,"Develop Now","Indiferente"))</f>
        <v/>
      </c>
    </row>
    <row r="476">
      <c r="A476" t="n">
        <v>446</v>
      </c>
      <c r="B476" s="53">
        <f>RAND()</f>
        <v/>
      </c>
      <c r="C476" s="53">
        <f>RAND()</f>
        <v/>
      </c>
      <c r="D476" s="53">
        <f>RAND()</f>
        <v/>
      </c>
      <c r="E476" s="53">
        <f>RAND()</f>
        <v/>
      </c>
      <c r="F476" s="53">
        <f>RAND()</f>
        <v/>
      </c>
      <c r="G476" s="53">
        <f>RAND()</f>
        <v/>
      </c>
      <c r="H476" s="109">
        <f>IF(B476&lt;($B$11-$B$10)/($B$12-$B$10), $B$10+SQRT(B476*($B$11-$B$10)*($B$12-$B$10)), $B$12-SQRT((1-B476)*($B$12-$B$11)*($B$12-$B$10)))</f>
        <v/>
      </c>
      <c r="I476" s="53">
        <f>MAX(0.1,NORMINV(C476,$B$13,$B$14))</f>
        <v/>
      </c>
      <c r="J476" s="109">
        <f>'01_Supuestos'!$F$13*MAX(0.65,NORMINV(D476,1,$B$15))</f>
        <v/>
      </c>
      <c r="K476" s="109">
        <f>'01_Supuestos'!$F$14*MAX(0.6,NORMINV(E476,1,$B$16))</f>
        <v/>
      </c>
      <c r="L476" s="109">
        <f>--(F476&lt;=$B$5)</f>
        <v/>
      </c>
      <c r="M476" s="109">
        <f>IF(L476=1, IF(G476&lt;=$B$6, "+", "-"), IF(G476&lt;=(1-$B$7), "+", "-"))</f>
        <v/>
      </c>
      <c r="N476" s="110">
        <f>IF(M476="+",'05_Bayes_Arbol'!$B$16,'05_Bayes_Arbol'!$B$17)</f>
        <v/>
      </c>
      <c r="O476" s="109">
        <f>SUMPRODUCT(T476:AD476,'01_Supuestos'!$C$34:$M$34)</f>
        <v/>
      </c>
      <c r="P476" s="109">
        <f>N476*O476 + (1-N476)*$B$9</f>
        <v/>
      </c>
      <c r="Q476" s="109">
        <f>--(P476&gt;0)</f>
        <v/>
      </c>
      <c r="R476" s="109">
        <f>IF(L476=1,O476,$B$9)</f>
        <v/>
      </c>
      <c r="S476" s="109">
        <f>-$B$8 + IF(Q476=1, IF(L476=1,O476,$B$9), 0)</f>
        <v/>
      </c>
      <c r="T476" s="109">
        <f>((('01_Supuestos'!C31*$I476)*'01_Supuestos'!$F$11*($H476-'01_Supuestos'!$F$9))-((('01_Supuestos'!C31*$I476)*'01_Supuestos'!$F$11*($H476-'01_Supuestos'!$F$9))*'01_Supuestos'!$F$12)-(('01_Supuestos'!C31*$I476)*'01_Supuestos'!$F$11*$K476)-(IF(('01_Supuestos'!C31*$I476)&gt;0,'01_Supuestos'!$F$15,0)))-((('01_Supuestos'!C31*$I476)*'01_Supuestos'!$F$11*($H476-'01_Supuestos'!$F$9))*'01_Supuestos'!$F$18)-($J476*'01_Supuestos'!C32)-(IF('01_Supuestos'!C30=MAX('01_Supuestos'!$C$30:$M$30),'01_Supuestos'!$F$19,0))-(MAX(0,(((('01_Supuestos'!C31*$I476)*'01_Supuestos'!$F$11*($H476-'01_Supuestos'!$F$9))-((('01_Supuestos'!C31*$I476)*'01_Supuestos'!$F$11*($H476-'01_Supuestos'!$F$9))*'01_Supuestos'!$F$12)-(('01_Supuestos'!C31*$I476)*'01_Supuestos'!$F$11*$K476)-(IF(('01_Supuestos'!C31*$I476)&gt;0,'01_Supuestos'!$F$15,0)))-($J476*'01_Supuestos'!C33)))*'01_Supuestos'!$F$16)</f>
        <v/>
      </c>
      <c r="U476" s="109">
        <f>((('01_Supuestos'!D31*$I476)*'01_Supuestos'!$F$11*($H476-'01_Supuestos'!$F$9))-((('01_Supuestos'!D31*$I476)*'01_Supuestos'!$F$11*($H476-'01_Supuestos'!$F$9))*'01_Supuestos'!$F$12)-(('01_Supuestos'!D31*$I476)*'01_Supuestos'!$F$11*$K476)-(IF(('01_Supuestos'!D31*$I476)&gt;0,'01_Supuestos'!$F$15,0)))-((('01_Supuestos'!D31*$I476)*'01_Supuestos'!$F$11*($H476-'01_Supuestos'!$F$9))*'01_Supuestos'!$F$18)-($J476*'01_Supuestos'!D32)-(IF('01_Supuestos'!D30=MAX('01_Supuestos'!$C$30:$M$30),'01_Supuestos'!$F$19,0))-(MAX(0,(((('01_Supuestos'!D31*$I476)*'01_Supuestos'!$F$11*($H476-'01_Supuestos'!$F$9))-((('01_Supuestos'!D31*$I476)*'01_Supuestos'!$F$11*($H476-'01_Supuestos'!$F$9))*'01_Supuestos'!$F$12)-(('01_Supuestos'!D31*$I476)*'01_Supuestos'!$F$11*$K476)-(IF(('01_Supuestos'!D31*$I476)&gt;0,'01_Supuestos'!$F$15,0)))-($J476*'01_Supuestos'!D33)))*'01_Supuestos'!$F$16)</f>
        <v/>
      </c>
      <c r="V476" s="109">
        <f>((('01_Supuestos'!E31*$I476)*'01_Supuestos'!$F$11*($H476-'01_Supuestos'!$F$9))-((('01_Supuestos'!E31*$I476)*'01_Supuestos'!$F$11*($H476-'01_Supuestos'!$F$9))*'01_Supuestos'!$F$12)-(('01_Supuestos'!E31*$I476)*'01_Supuestos'!$F$11*$K476)-(IF(('01_Supuestos'!E31*$I476)&gt;0,'01_Supuestos'!$F$15,0)))-((('01_Supuestos'!E31*$I476)*'01_Supuestos'!$F$11*($H476-'01_Supuestos'!$F$9))*'01_Supuestos'!$F$18)-($J476*'01_Supuestos'!E32)-(IF('01_Supuestos'!E30=MAX('01_Supuestos'!$C$30:$M$30),'01_Supuestos'!$F$19,0))-(MAX(0,(((('01_Supuestos'!E31*$I476)*'01_Supuestos'!$F$11*($H476-'01_Supuestos'!$F$9))-((('01_Supuestos'!E31*$I476)*'01_Supuestos'!$F$11*($H476-'01_Supuestos'!$F$9))*'01_Supuestos'!$F$12)-(('01_Supuestos'!E31*$I476)*'01_Supuestos'!$F$11*$K476)-(IF(('01_Supuestos'!E31*$I476)&gt;0,'01_Supuestos'!$F$15,0)))-($J476*'01_Supuestos'!E33)))*'01_Supuestos'!$F$16)</f>
        <v/>
      </c>
      <c r="W476" s="109">
        <f>((('01_Supuestos'!F31*$I476)*'01_Supuestos'!$F$11*($H476-'01_Supuestos'!$F$9))-((('01_Supuestos'!F31*$I476)*'01_Supuestos'!$F$11*($H476-'01_Supuestos'!$F$9))*'01_Supuestos'!$F$12)-(('01_Supuestos'!F31*$I476)*'01_Supuestos'!$F$11*$K476)-(IF(('01_Supuestos'!F31*$I476)&gt;0,'01_Supuestos'!$F$15,0)))-((('01_Supuestos'!F31*$I476)*'01_Supuestos'!$F$11*($H476-'01_Supuestos'!$F$9))*'01_Supuestos'!$F$18)-($J476*'01_Supuestos'!F32)-(IF('01_Supuestos'!F30=MAX('01_Supuestos'!$C$30:$M$30),'01_Supuestos'!$F$19,0))-(MAX(0,(((('01_Supuestos'!F31*$I476)*'01_Supuestos'!$F$11*($H476-'01_Supuestos'!$F$9))-((('01_Supuestos'!F31*$I476)*'01_Supuestos'!$F$11*($H476-'01_Supuestos'!$F$9))*'01_Supuestos'!$F$12)-(('01_Supuestos'!F31*$I476)*'01_Supuestos'!$F$11*$K476)-(IF(('01_Supuestos'!F31*$I476)&gt;0,'01_Supuestos'!$F$15,0)))-($J476*'01_Supuestos'!F33)))*'01_Supuestos'!$F$16)</f>
        <v/>
      </c>
      <c r="X476" s="109">
        <f>((('01_Supuestos'!G31*$I476)*'01_Supuestos'!$F$11*($H476-'01_Supuestos'!$F$9))-((('01_Supuestos'!G31*$I476)*'01_Supuestos'!$F$11*($H476-'01_Supuestos'!$F$9))*'01_Supuestos'!$F$12)-(('01_Supuestos'!G31*$I476)*'01_Supuestos'!$F$11*$K476)-(IF(('01_Supuestos'!G31*$I476)&gt;0,'01_Supuestos'!$F$15,0)))-((('01_Supuestos'!G31*$I476)*'01_Supuestos'!$F$11*($H476-'01_Supuestos'!$F$9))*'01_Supuestos'!$F$18)-($J476*'01_Supuestos'!G32)-(IF('01_Supuestos'!G30=MAX('01_Supuestos'!$C$30:$M$30),'01_Supuestos'!$F$19,0))-(MAX(0,(((('01_Supuestos'!G31*$I476)*'01_Supuestos'!$F$11*($H476-'01_Supuestos'!$F$9))-((('01_Supuestos'!G31*$I476)*'01_Supuestos'!$F$11*($H476-'01_Supuestos'!$F$9))*'01_Supuestos'!$F$12)-(('01_Supuestos'!G31*$I476)*'01_Supuestos'!$F$11*$K476)-(IF(('01_Supuestos'!G31*$I476)&gt;0,'01_Supuestos'!$F$15,0)))-($J476*'01_Supuestos'!G33)))*'01_Supuestos'!$F$16)</f>
        <v/>
      </c>
      <c r="Y476" s="109">
        <f>((('01_Supuestos'!H31*$I476)*'01_Supuestos'!$F$11*($H476-'01_Supuestos'!$F$9))-((('01_Supuestos'!H31*$I476)*'01_Supuestos'!$F$11*($H476-'01_Supuestos'!$F$9))*'01_Supuestos'!$F$12)-(('01_Supuestos'!H31*$I476)*'01_Supuestos'!$F$11*$K476)-(IF(('01_Supuestos'!H31*$I476)&gt;0,'01_Supuestos'!$F$15,0)))-((('01_Supuestos'!H31*$I476)*'01_Supuestos'!$F$11*($H476-'01_Supuestos'!$F$9))*'01_Supuestos'!$F$18)-($J476*'01_Supuestos'!H32)-(IF('01_Supuestos'!H30=MAX('01_Supuestos'!$C$30:$M$30),'01_Supuestos'!$F$19,0))-(MAX(0,(((('01_Supuestos'!H31*$I476)*'01_Supuestos'!$F$11*($H476-'01_Supuestos'!$F$9))-((('01_Supuestos'!H31*$I476)*'01_Supuestos'!$F$11*($H476-'01_Supuestos'!$F$9))*'01_Supuestos'!$F$12)-(('01_Supuestos'!H31*$I476)*'01_Supuestos'!$F$11*$K476)-(IF(('01_Supuestos'!H31*$I476)&gt;0,'01_Supuestos'!$F$15,0)))-($J476*'01_Supuestos'!H33)))*'01_Supuestos'!$F$16)</f>
        <v/>
      </c>
      <c r="Z476" s="109">
        <f>((('01_Supuestos'!I31*$I476)*'01_Supuestos'!$F$11*($H476-'01_Supuestos'!$F$9))-((('01_Supuestos'!I31*$I476)*'01_Supuestos'!$F$11*($H476-'01_Supuestos'!$F$9))*'01_Supuestos'!$F$12)-(('01_Supuestos'!I31*$I476)*'01_Supuestos'!$F$11*$K476)-(IF(('01_Supuestos'!I31*$I476)&gt;0,'01_Supuestos'!$F$15,0)))-((('01_Supuestos'!I31*$I476)*'01_Supuestos'!$F$11*($H476-'01_Supuestos'!$F$9))*'01_Supuestos'!$F$18)-($J476*'01_Supuestos'!I32)-(IF('01_Supuestos'!I30=MAX('01_Supuestos'!$C$30:$M$30),'01_Supuestos'!$F$19,0))-(MAX(0,(((('01_Supuestos'!I31*$I476)*'01_Supuestos'!$F$11*($H476-'01_Supuestos'!$F$9))-((('01_Supuestos'!I31*$I476)*'01_Supuestos'!$F$11*($H476-'01_Supuestos'!$F$9))*'01_Supuestos'!$F$12)-(('01_Supuestos'!I31*$I476)*'01_Supuestos'!$F$11*$K476)-(IF(('01_Supuestos'!I31*$I476)&gt;0,'01_Supuestos'!$F$15,0)))-($J476*'01_Supuestos'!I33)))*'01_Supuestos'!$F$16)</f>
        <v/>
      </c>
      <c r="AA476" s="109">
        <f>((('01_Supuestos'!J31*$I476)*'01_Supuestos'!$F$11*($H476-'01_Supuestos'!$F$9))-((('01_Supuestos'!J31*$I476)*'01_Supuestos'!$F$11*($H476-'01_Supuestos'!$F$9))*'01_Supuestos'!$F$12)-(('01_Supuestos'!J31*$I476)*'01_Supuestos'!$F$11*$K476)-(IF(('01_Supuestos'!J31*$I476)&gt;0,'01_Supuestos'!$F$15,0)))-((('01_Supuestos'!J31*$I476)*'01_Supuestos'!$F$11*($H476-'01_Supuestos'!$F$9))*'01_Supuestos'!$F$18)-($J476*'01_Supuestos'!J32)-(IF('01_Supuestos'!J30=MAX('01_Supuestos'!$C$30:$M$30),'01_Supuestos'!$F$19,0))-(MAX(0,(((('01_Supuestos'!J31*$I476)*'01_Supuestos'!$F$11*($H476-'01_Supuestos'!$F$9))-((('01_Supuestos'!J31*$I476)*'01_Supuestos'!$F$11*($H476-'01_Supuestos'!$F$9))*'01_Supuestos'!$F$12)-(('01_Supuestos'!J31*$I476)*'01_Supuestos'!$F$11*$K476)-(IF(('01_Supuestos'!J31*$I476)&gt;0,'01_Supuestos'!$F$15,0)))-($J476*'01_Supuestos'!J33)))*'01_Supuestos'!$F$16)</f>
        <v/>
      </c>
      <c r="AB476" s="109">
        <f>((('01_Supuestos'!K31*$I476)*'01_Supuestos'!$F$11*($H476-'01_Supuestos'!$F$9))-((('01_Supuestos'!K31*$I476)*'01_Supuestos'!$F$11*($H476-'01_Supuestos'!$F$9))*'01_Supuestos'!$F$12)-(('01_Supuestos'!K31*$I476)*'01_Supuestos'!$F$11*$K476)-(IF(('01_Supuestos'!K31*$I476)&gt;0,'01_Supuestos'!$F$15,0)))-((('01_Supuestos'!K31*$I476)*'01_Supuestos'!$F$11*($H476-'01_Supuestos'!$F$9))*'01_Supuestos'!$F$18)-($J476*'01_Supuestos'!K32)-(IF('01_Supuestos'!K30=MAX('01_Supuestos'!$C$30:$M$30),'01_Supuestos'!$F$19,0))-(MAX(0,(((('01_Supuestos'!K31*$I476)*'01_Supuestos'!$F$11*($H476-'01_Supuestos'!$F$9))-((('01_Supuestos'!K31*$I476)*'01_Supuestos'!$F$11*($H476-'01_Supuestos'!$F$9))*'01_Supuestos'!$F$12)-(('01_Supuestos'!K31*$I476)*'01_Supuestos'!$F$11*$K476)-(IF(('01_Supuestos'!K31*$I476)&gt;0,'01_Supuestos'!$F$15,0)))-($J476*'01_Supuestos'!K33)))*'01_Supuestos'!$F$16)</f>
        <v/>
      </c>
      <c r="AC476" s="109">
        <f>((('01_Supuestos'!L31*$I476)*'01_Supuestos'!$F$11*($H476-'01_Supuestos'!$F$9))-((('01_Supuestos'!L31*$I476)*'01_Supuestos'!$F$11*($H476-'01_Supuestos'!$F$9))*'01_Supuestos'!$F$12)-(('01_Supuestos'!L31*$I476)*'01_Supuestos'!$F$11*$K476)-(IF(('01_Supuestos'!L31*$I476)&gt;0,'01_Supuestos'!$F$15,0)))-((('01_Supuestos'!L31*$I476)*'01_Supuestos'!$F$11*($H476-'01_Supuestos'!$F$9))*'01_Supuestos'!$F$18)-($J476*'01_Supuestos'!L32)-(IF('01_Supuestos'!L30=MAX('01_Supuestos'!$C$30:$M$30),'01_Supuestos'!$F$19,0))-(MAX(0,(((('01_Supuestos'!L31*$I476)*'01_Supuestos'!$F$11*($H476-'01_Supuestos'!$F$9))-((('01_Supuestos'!L31*$I476)*'01_Supuestos'!$F$11*($H476-'01_Supuestos'!$F$9))*'01_Supuestos'!$F$12)-(('01_Supuestos'!L31*$I476)*'01_Supuestos'!$F$11*$K476)-(IF(('01_Supuestos'!L31*$I476)&gt;0,'01_Supuestos'!$F$15,0)))-($J476*'01_Supuestos'!L33)))*'01_Supuestos'!$F$16)</f>
        <v/>
      </c>
      <c r="AD476" s="109">
        <f>((('01_Supuestos'!M31*$I476)*'01_Supuestos'!$F$11*($H476-'01_Supuestos'!$F$9))-((('01_Supuestos'!M31*$I476)*'01_Supuestos'!$F$11*($H476-'01_Supuestos'!$F$9))*'01_Supuestos'!$F$12)-(('01_Supuestos'!M31*$I476)*'01_Supuestos'!$F$11*$K476)-(IF(('01_Supuestos'!M31*$I476)&gt;0,'01_Supuestos'!$F$15,0)))-((('01_Supuestos'!M31*$I476)*'01_Supuestos'!$F$11*($H476-'01_Supuestos'!$F$9))*'01_Supuestos'!$F$18)-($J476*'01_Supuestos'!M32)-(IF('01_Supuestos'!M30=MAX('01_Supuestos'!$C$30:$M$30),'01_Supuestos'!$F$19,0))-(MAX(0,(((('01_Supuestos'!M31*$I476)*'01_Supuestos'!$F$11*($H476-'01_Supuestos'!$F$9))-((('01_Supuestos'!M31*$I476)*'01_Supuestos'!$F$11*($H476-'01_Supuestos'!$F$9))*'01_Supuestos'!$F$12)-(('01_Supuestos'!M31*$I476)*'01_Supuestos'!$F$11*$K476)-(IF(('01_Supuestos'!M31*$I476)&gt;0,'01_Supuestos'!$F$15,0)))-($J476*'01_Supuestos'!M33)))*'01_Supuestos'!$F$16)</f>
        <v/>
      </c>
      <c r="AE476" s="109">
        <f>0</f>
        <v/>
      </c>
      <c r="AF476" s="109">
        <f>IF(S476&gt;R476,"Appraisal+Decision",IF(S476&lt;R476,"Develop Now","Indiferente"))</f>
        <v/>
      </c>
    </row>
    <row r="477">
      <c r="A477" t="n">
        <v>447</v>
      </c>
      <c r="B477" s="53">
        <f>RAND()</f>
        <v/>
      </c>
      <c r="C477" s="53">
        <f>RAND()</f>
        <v/>
      </c>
      <c r="D477" s="53">
        <f>RAND()</f>
        <v/>
      </c>
      <c r="E477" s="53">
        <f>RAND()</f>
        <v/>
      </c>
      <c r="F477" s="53">
        <f>RAND()</f>
        <v/>
      </c>
      <c r="G477" s="53">
        <f>RAND()</f>
        <v/>
      </c>
      <c r="H477" s="109">
        <f>IF(B477&lt;($B$11-$B$10)/($B$12-$B$10), $B$10+SQRT(B477*($B$11-$B$10)*($B$12-$B$10)), $B$12-SQRT((1-B477)*($B$12-$B$11)*($B$12-$B$10)))</f>
        <v/>
      </c>
      <c r="I477" s="53">
        <f>MAX(0.1,NORMINV(C477,$B$13,$B$14))</f>
        <v/>
      </c>
      <c r="J477" s="109">
        <f>'01_Supuestos'!$F$13*MAX(0.65,NORMINV(D477,1,$B$15))</f>
        <v/>
      </c>
      <c r="K477" s="109">
        <f>'01_Supuestos'!$F$14*MAX(0.6,NORMINV(E477,1,$B$16))</f>
        <v/>
      </c>
      <c r="L477" s="109">
        <f>--(F477&lt;=$B$5)</f>
        <v/>
      </c>
      <c r="M477" s="109">
        <f>IF(L477=1, IF(G477&lt;=$B$6, "+", "-"), IF(G477&lt;=(1-$B$7), "+", "-"))</f>
        <v/>
      </c>
      <c r="N477" s="110">
        <f>IF(M477="+",'05_Bayes_Arbol'!$B$16,'05_Bayes_Arbol'!$B$17)</f>
        <v/>
      </c>
      <c r="O477" s="109">
        <f>SUMPRODUCT(T477:AD477,'01_Supuestos'!$C$34:$M$34)</f>
        <v/>
      </c>
      <c r="P477" s="109">
        <f>N477*O477 + (1-N477)*$B$9</f>
        <v/>
      </c>
      <c r="Q477" s="109">
        <f>--(P477&gt;0)</f>
        <v/>
      </c>
      <c r="R477" s="109">
        <f>IF(L477=1,O477,$B$9)</f>
        <v/>
      </c>
      <c r="S477" s="109">
        <f>-$B$8 + IF(Q477=1, IF(L477=1,O477,$B$9), 0)</f>
        <v/>
      </c>
      <c r="T477" s="109">
        <f>((('01_Supuestos'!C31*$I477)*'01_Supuestos'!$F$11*($H477-'01_Supuestos'!$F$9))-((('01_Supuestos'!C31*$I477)*'01_Supuestos'!$F$11*($H477-'01_Supuestos'!$F$9))*'01_Supuestos'!$F$12)-(('01_Supuestos'!C31*$I477)*'01_Supuestos'!$F$11*$K477)-(IF(('01_Supuestos'!C31*$I477)&gt;0,'01_Supuestos'!$F$15,0)))-((('01_Supuestos'!C31*$I477)*'01_Supuestos'!$F$11*($H477-'01_Supuestos'!$F$9))*'01_Supuestos'!$F$18)-($J477*'01_Supuestos'!C32)-(IF('01_Supuestos'!C30=MAX('01_Supuestos'!$C$30:$M$30),'01_Supuestos'!$F$19,0))-(MAX(0,(((('01_Supuestos'!C31*$I477)*'01_Supuestos'!$F$11*($H477-'01_Supuestos'!$F$9))-((('01_Supuestos'!C31*$I477)*'01_Supuestos'!$F$11*($H477-'01_Supuestos'!$F$9))*'01_Supuestos'!$F$12)-(('01_Supuestos'!C31*$I477)*'01_Supuestos'!$F$11*$K477)-(IF(('01_Supuestos'!C31*$I477)&gt;0,'01_Supuestos'!$F$15,0)))-($J477*'01_Supuestos'!C33)))*'01_Supuestos'!$F$16)</f>
        <v/>
      </c>
      <c r="U477" s="109">
        <f>((('01_Supuestos'!D31*$I477)*'01_Supuestos'!$F$11*($H477-'01_Supuestos'!$F$9))-((('01_Supuestos'!D31*$I477)*'01_Supuestos'!$F$11*($H477-'01_Supuestos'!$F$9))*'01_Supuestos'!$F$12)-(('01_Supuestos'!D31*$I477)*'01_Supuestos'!$F$11*$K477)-(IF(('01_Supuestos'!D31*$I477)&gt;0,'01_Supuestos'!$F$15,0)))-((('01_Supuestos'!D31*$I477)*'01_Supuestos'!$F$11*($H477-'01_Supuestos'!$F$9))*'01_Supuestos'!$F$18)-($J477*'01_Supuestos'!D32)-(IF('01_Supuestos'!D30=MAX('01_Supuestos'!$C$30:$M$30),'01_Supuestos'!$F$19,0))-(MAX(0,(((('01_Supuestos'!D31*$I477)*'01_Supuestos'!$F$11*($H477-'01_Supuestos'!$F$9))-((('01_Supuestos'!D31*$I477)*'01_Supuestos'!$F$11*($H477-'01_Supuestos'!$F$9))*'01_Supuestos'!$F$12)-(('01_Supuestos'!D31*$I477)*'01_Supuestos'!$F$11*$K477)-(IF(('01_Supuestos'!D31*$I477)&gt;0,'01_Supuestos'!$F$15,0)))-($J477*'01_Supuestos'!D33)))*'01_Supuestos'!$F$16)</f>
        <v/>
      </c>
      <c r="V477" s="109">
        <f>((('01_Supuestos'!E31*$I477)*'01_Supuestos'!$F$11*($H477-'01_Supuestos'!$F$9))-((('01_Supuestos'!E31*$I477)*'01_Supuestos'!$F$11*($H477-'01_Supuestos'!$F$9))*'01_Supuestos'!$F$12)-(('01_Supuestos'!E31*$I477)*'01_Supuestos'!$F$11*$K477)-(IF(('01_Supuestos'!E31*$I477)&gt;0,'01_Supuestos'!$F$15,0)))-((('01_Supuestos'!E31*$I477)*'01_Supuestos'!$F$11*($H477-'01_Supuestos'!$F$9))*'01_Supuestos'!$F$18)-($J477*'01_Supuestos'!E32)-(IF('01_Supuestos'!E30=MAX('01_Supuestos'!$C$30:$M$30),'01_Supuestos'!$F$19,0))-(MAX(0,(((('01_Supuestos'!E31*$I477)*'01_Supuestos'!$F$11*($H477-'01_Supuestos'!$F$9))-((('01_Supuestos'!E31*$I477)*'01_Supuestos'!$F$11*($H477-'01_Supuestos'!$F$9))*'01_Supuestos'!$F$12)-(('01_Supuestos'!E31*$I477)*'01_Supuestos'!$F$11*$K477)-(IF(('01_Supuestos'!E31*$I477)&gt;0,'01_Supuestos'!$F$15,0)))-($J477*'01_Supuestos'!E33)))*'01_Supuestos'!$F$16)</f>
        <v/>
      </c>
      <c r="W477" s="109">
        <f>((('01_Supuestos'!F31*$I477)*'01_Supuestos'!$F$11*($H477-'01_Supuestos'!$F$9))-((('01_Supuestos'!F31*$I477)*'01_Supuestos'!$F$11*($H477-'01_Supuestos'!$F$9))*'01_Supuestos'!$F$12)-(('01_Supuestos'!F31*$I477)*'01_Supuestos'!$F$11*$K477)-(IF(('01_Supuestos'!F31*$I477)&gt;0,'01_Supuestos'!$F$15,0)))-((('01_Supuestos'!F31*$I477)*'01_Supuestos'!$F$11*($H477-'01_Supuestos'!$F$9))*'01_Supuestos'!$F$18)-($J477*'01_Supuestos'!F32)-(IF('01_Supuestos'!F30=MAX('01_Supuestos'!$C$30:$M$30),'01_Supuestos'!$F$19,0))-(MAX(0,(((('01_Supuestos'!F31*$I477)*'01_Supuestos'!$F$11*($H477-'01_Supuestos'!$F$9))-((('01_Supuestos'!F31*$I477)*'01_Supuestos'!$F$11*($H477-'01_Supuestos'!$F$9))*'01_Supuestos'!$F$12)-(('01_Supuestos'!F31*$I477)*'01_Supuestos'!$F$11*$K477)-(IF(('01_Supuestos'!F31*$I477)&gt;0,'01_Supuestos'!$F$15,0)))-($J477*'01_Supuestos'!F33)))*'01_Supuestos'!$F$16)</f>
        <v/>
      </c>
      <c r="X477" s="109">
        <f>((('01_Supuestos'!G31*$I477)*'01_Supuestos'!$F$11*($H477-'01_Supuestos'!$F$9))-((('01_Supuestos'!G31*$I477)*'01_Supuestos'!$F$11*($H477-'01_Supuestos'!$F$9))*'01_Supuestos'!$F$12)-(('01_Supuestos'!G31*$I477)*'01_Supuestos'!$F$11*$K477)-(IF(('01_Supuestos'!G31*$I477)&gt;0,'01_Supuestos'!$F$15,0)))-((('01_Supuestos'!G31*$I477)*'01_Supuestos'!$F$11*($H477-'01_Supuestos'!$F$9))*'01_Supuestos'!$F$18)-($J477*'01_Supuestos'!G32)-(IF('01_Supuestos'!G30=MAX('01_Supuestos'!$C$30:$M$30),'01_Supuestos'!$F$19,0))-(MAX(0,(((('01_Supuestos'!G31*$I477)*'01_Supuestos'!$F$11*($H477-'01_Supuestos'!$F$9))-((('01_Supuestos'!G31*$I477)*'01_Supuestos'!$F$11*($H477-'01_Supuestos'!$F$9))*'01_Supuestos'!$F$12)-(('01_Supuestos'!G31*$I477)*'01_Supuestos'!$F$11*$K477)-(IF(('01_Supuestos'!G31*$I477)&gt;0,'01_Supuestos'!$F$15,0)))-($J477*'01_Supuestos'!G33)))*'01_Supuestos'!$F$16)</f>
        <v/>
      </c>
      <c r="Y477" s="109">
        <f>((('01_Supuestos'!H31*$I477)*'01_Supuestos'!$F$11*($H477-'01_Supuestos'!$F$9))-((('01_Supuestos'!H31*$I477)*'01_Supuestos'!$F$11*($H477-'01_Supuestos'!$F$9))*'01_Supuestos'!$F$12)-(('01_Supuestos'!H31*$I477)*'01_Supuestos'!$F$11*$K477)-(IF(('01_Supuestos'!H31*$I477)&gt;0,'01_Supuestos'!$F$15,0)))-((('01_Supuestos'!H31*$I477)*'01_Supuestos'!$F$11*($H477-'01_Supuestos'!$F$9))*'01_Supuestos'!$F$18)-($J477*'01_Supuestos'!H32)-(IF('01_Supuestos'!H30=MAX('01_Supuestos'!$C$30:$M$30),'01_Supuestos'!$F$19,0))-(MAX(0,(((('01_Supuestos'!H31*$I477)*'01_Supuestos'!$F$11*($H477-'01_Supuestos'!$F$9))-((('01_Supuestos'!H31*$I477)*'01_Supuestos'!$F$11*($H477-'01_Supuestos'!$F$9))*'01_Supuestos'!$F$12)-(('01_Supuestos'!H31*$I477)*'01_Supuestos'!$F$11*$K477)-(IF(('01_Supuestos'!H31*$I477)&gt;0,'01_Supuestos'!$F$15,0)))-($J477*'01_Supuestos'!H33)))*'01_Supuestos'!$F$16)</f>
        <v/>
      </c>
      <c r="Z477" s="109">
        <f>((('01_Supuestos'!I31*$I477)*'01_Supuestos'!$F$11*($H477-'01_Supuestos'!$F$9))-((('01_Supuestos'!I31*$I477)*'01_Supuestos'!$F$11*($H477-'01_Supuestos'!$F$9))*'01_Supuestos'!$F$12)-(('01_Supuestos'!I31*$I477)*'01_Supuestos'!$F$11*$K477)-(IF(('01_Supuestos'!I31*$I477)&gt;0,'01_Supuestos'!$F$15,0)))-((('01_Supuestos'!I31*$I477)*'01_Supuestos'!$F$11*($H477-'01_Supuestos'!$F$9))*'01_Supuestos'!$F$18)-($J477*'01_Supuestos'!I32)-(IF('01_Supuestos'!I30=MAX('01_Supuestos'!$C$30:$M$30),'01_Supuestos'!$F$19,0))-(MAX(0,(((('01_Supuestos'!I31*$I477)*'01_Supuestos'!$F$11*($H477-'01_Supuestos'!$F$9))-((('01_Supuestos'!I31*$I477)*'01_Supuestos'!$F$11*($H477-'01_Supuestos'!$F$9))*'01_Supuestos'!$F$12)-(('01_Supuestos'!I31*$I477)*'01_Supuestos'!$F$11*$K477)-(IF(('01_Supuestos'!I31*$I477)&gt;0,'01_Supuestos'!$F$15,0)))-($J477*'01_Supuestos'!I33)))*'01_Supuestos'!$F$16)</f>
        <v/>
      </c>
      <c r="AA477" s="109">
        <f>((('01_Supuestos'!J31*$I477)*'01_Supuestos'!$F$11*($H477-'01_Supuestos'!$F$9))-((('01_Supuestos'!J31*$I477)*'01_Supuestos'!$F$11*($H477-'01_Supuestos'!$F$9))*'01_Supuestos'!$F$12)-(('01_Supuestos'!J31*$I477)*'01_Supuestos'!$F$11*$K477)-(IF(('01_Supuestos'!J31*$I477)&gt;0,'01_Supuestos'!$F$15,0)))-((('01_Supuestos'!J31*$I477)*'01_Supuestos'!$F$11*($H477-'01_Supuestos'!$F$9))*'01_Supuestos'!$F$18)-($J477*'01_Supuestos'!J32)-(IF('01_Supuestos'!J30=MAX('01_Supuestos'!$C$30:$M$30),'01_Supuestos'!$F$19,0))-(MAX(0,(((('01_Supuestos'!J31*$I477)*'01_Supuestos'!$F$11*($H477-'01_Supuestos'!$F$9))-((('01_Supuestos'!J31*$I477)*'01_Supuestos'!$F$11*($H477-'01_Supuestos'!$F$9))*'01_Supuestos'!$F$12)-(('01_Supuestos'!J31*$I477)*'01_Supuestos'!$F$11*$K477)-(IF(('01_Supuestos'!J31*$I477)&gt;0,'01_Supuestos'!$F$15,0)))-($J477*'01_Supuestos'!J33)))*'01_Supuestos'!$F$16)</f>
        <v/>
      </c>
      <c r="AB477" s="109">
        <f>((('01_Supuestos'!K31*$I477)*'01_Supuestos'!$F$11*($H477-'01_Supuestos'!$F$9))-((('01_Supuestos'!K31*$I477)*'01_Supuestos'!$F$11*($H477-'01_Supuestos'!$F$9))*'01_Supuestos'!$F$12)-(('01_Supuestos'!K31*$I477)*'01_Supuestos'!$F$11*$K477)-(IF(('01_Supuestos'!K31*$I477)&gt;0,'01_Supuestos'!$F$15,0)))-((('01_Supuestos'!K31*$I477)*'01_Supuestos'!$F$11*($H477-'01_Supuestos'!$F$9))*'01_Supuestos'!$F$18)-($J477*'01_Supuestos'!K32)-(IF('01_Supuestos'!K30=MAX('01_Supuestos'!$C$30:$M$30),'01_Supuestos'!$F$19,0))-(MAX(0,(((('01_Supuestos'!K31*$I477)*'01_Supuestos'!$F$11*($H477-'01_Supuestos'!$F$9))-((('01_Supuestos'!K31*$I477)*'01_Supuestos'!$F$11*($H477-'01_Supuestos'!$F$9))*'01_Supuestos'!$F$12)-(('01_Supuestos'!K31*$I477)*'01_Supuestos'!$F$11*$K477)-(IF(('01_Supuestos'!K31*$I477)&gt;0,'01_Supuestos'!$F$15,0)))-($J477*'01_Supuestos'!K33)))*'01_Supuestos'!$F$16)</f>
        <v/>
      </c>
      <c r="AC477" s="109">
        <f>((('01_Supuestos'!L31*$I477)*'01_Supuestos'!$F$11*($H477-'01_Supuestos'!$F$9))-((('01_Supuestos'!L31*$I477)*'01_Supuestos'!$F$11*($H477-'01_Supuestos'!$F$9))*'01_Supuestos'!$F$12)-(('01_Supuestos'!L31*$I477)*'01_Supuestos'!$F$11*$K477)-(IF(('01_Supuestos'!L31*$I477)&gt;0,'01_Supuestos'!$F$15,0)))-((('01_Supuestos'!L31*$I477)*'01_Supuestos'!$F$11*($H477-'01_Supuestos'!$F$9))*'01_Supuestos'!$F$18)-($J477*'01_Supuestos'!L32)-(IF('01_Supuestos'!L30=MAX('01_Supuestos'!$C$30:$M$30),'01_Supuestos'!$F$19,0))-(MAX(0,(((('01_Supuestos'!L31*$I477)*'01_Supuestos'!$F$11*($H477-'01_Supuestos'!$F$9))-((('01_Supuestos'!L31*$I477)*'01_Supuestos'!$F$11*($H477-'01_Supuestos'!$F$9))*'01_Supuestos'!$F$12)-(('01_Supuestos'!L31*$I477)*'01_Supuestos'!$F$11*$K477)-(IF(('01_Supuestos'!L31*$I477)&gt;0,'01_Supuestos'!$F$15,0)))-($J477*'01_Supuestos'!L33)))*'01_Supuestos'!$F$16)</f>
        <v/>
      </c>
      <c r="AD477" s="109">
        <f>((('01_Supuestos'!M31*$I477)*'01_Supuestos'!$F$11*($H477-'01_Supuestos'!$F$9))-((('01_Supuestos'!M31*$I477)*'01_Supuestos'!$F$11*($H477-'01_Supuestos'!$F$9))*'01_Supuestos'!$F$12)-(('01_Supuestos'!M31*$I477)*'01_Supuestos'!$F$11*$K477)-(IF(('01_Supuestos'!M31*$I477)&gt;0,'01_Supuestos'!$F$15,0)))-((('01_Supuestos'!M31*$I477)*'01_Supuestos'!$F$11*($H477-'01_Supuestos'!$F$9))*'01_Supuestos'!$F$18)-($J477*'01_Supuestos'!M32)-(IF('01_Supuestos'!M30=MAX('01_Supuestos'!$C$30:$M$30),'01_Supuestos'!$F$19,0))-(MAX(0,(((('01_Supuestos'!M31*$I477)*'01_Supuestos'!$F$11*($H477-'01_Supuestos'!$F$9))-((('01_Supuestos'!M31*$I477)*'01_Supuestos'!$F$11*($H477-'01_Supuestos'!$F$9))*'01_Supuestos'!$F$12)-(('01_Supuestos'!M31*$I477)*'01_Supuestos'!$F$11*$K477)-(IF(('01_Supuestos'!M31*$I477)&gt;0,'01_Supuestos'!$F$15,0)))-($J477*'01_Supuestos'!M33)))*'01_Supuestos'!$F$16)</f>
        <v/>
      </c>
      <c r="AE477" s="109">
        <f>0</f>
        <v/>
      </c>
      <c r="AF477" s="109">
        <f>IF(S477&gt;R477,"Appraisal+Decision",IF(S477&lt;R477,"Develop Now","Indiferente"))</f>
        <v/>
      </c>
    </row>
    <row r="478">
      <c r="A478" t="n">
        <v>448</v>
      </c>
      <c r="B478" s="53">
        <f>RAND()</f>
        <v/>
      </c>
      <c r="C478" s="53">
        <f>RAND()</f>
        <v/>
      </c>
      <c r="D478" s="53">
        <f>RAND()</f>
        <v/>
      </c>
      <c r="E478" s="53">
        <f>RAND()</f>
        <v/>
      </c>
      <c r="F478" s="53">
        <f>RAND()</f>
        <v/>
      </c>
      <c r="G478" s="53">
        <f>RAND()</f>
        <v/>
      </c>
      <c r="H478" s="109">
        <f>IF(B478&lt;($B$11-$B$10)/($B$12-$B$10), $B$10+SQRT(B478*($B$11-$B$10)*($B$12-$B$10)), $B$12-SQRT((1-B478)*($B$12-$B$11)*($B$12-$B$10)))</f>
        <v/>
      </c>
      <c r="I478" s="53">
        <f>MAX(0.1,NORMINV(C478,$B$13,$B$14))</f>
        <v/>
      </c>
      <c r="J478" s="109">
        <f>'01_Supuestos'!$F$13*MAX(0.65,NORMINV(D478,1,$B$15))</f>
        <v/>
      </c>
      <c r="K478" s="109">
        <f>'01_Supuestos'!$F$14*MAX(0.6,NORMINV(E478,1,$B$16))</f>
        <v/>
      </c>
      <c r="L478" s="109">
        <f>--(F478&lt;=$B$5)</f>
        <v/>
      </c>
      <c r="M478" s="109">
        <f>IF(L478=1, IF(G478&lt;=$B$6, "+", "-"), IF(G478&lt;=(1-$B$7), "+", "-"))</f>
        <v/>
      </c>
      <c r="N478" s="110">
        <f>IF(M478="+",'05_Bayes_Arbol'!$B$16,'05_Bayes_Arbol'!$B$17)</f>
        <v/>
      </c>
      <c r="O478" s="109">
        <f>SUMPRODUCT(T478:AD478,'01_Supuestos'!$C$34:$M$34)</f>
        <v/>
      </c>
      <c r="P478" s="109">
        <f>N478*O478 + (1-N478)*$B$9</f>
        <v/>
      </c>
      <c r="Q478" s="109">
        <f>--(P478&gt;0)</f>
        <v/>
      </c>
      <c r="R478" s="109">
        <f>IF(L478=1,O478,$B$9)</f>
        <v/>
      </c>
      <c r="S478" s="109">
        <f>-$B$8 + IF(Q478=1, IF(L478=1,O478,$B$9), 0)</f>
        <v/>
      </c>
      <c r="T478" s="109">
        <f>((('01_Supuestos'!C31*$I478)*'01_Supuestos'!$F$11*($H478-'01_Supuestos'!$F$9))-((('01_Supuestos'!C31*$I478)*'01_Supuestos'!$F$11*($H478-'01_Supuestos'!$F$9))*'01_Supuestos'!$F$12)-(('01_Supuestos'!C31*$I478)*'01_Supuestos'!$F$11*$K478)-(IF(('01_Supuestos'!C31*$I478)&gt;0,'01_Supuestos'!$F$15,0)))-((('01_Supuestos'!C31*$I478)*'01_Supuestos'!$F$11*($H478-'01_Supuestos'!$F$9))*'01_Supuestos'!$F$18)-($J478*'01_Supuestos'!C32)-(IF('01_Supuestos'!C30=MAX('01_Supuestos'!$C$30:$M$30),'01_Supuestos'!$F$19,0))-(MAX(0,(((('01_Supuestos'!C31*$I478)*'01_Supuestos'!$F$11*($H478-'01_Supuestos'!$F$9))-((('01_Supuestos'!C31*$I478)*'01_Supuestos'!$F$11*($H478-'01_Supuestos'!$F$9))*'01_Supuestos'!$F$12)-(('01_Supuestos'!C31*$I478)*'01_Supuestos'!$F$11*$K478)-(IF(('01_Supuestos'!C31*$I478)&gt;0,'01_Supuestos'!$F$15,0)))-($J478*'01_Supuestos'!C33)))*'01_Supuestos'!$F$16)</f>
        <v/>
      </c>
      <c r="U478" s="109">
        <f>((('01_Supuestos'!D31*$I478)*'01_Supuestos'!$F$11*($H478-'01_Supuestos'!$F$9))-((('01_Supuestos'!D31*$I478)*'01_Supuestos'!$F$11*($H478-'01_Supuestos'!$F$9))*'01_Supuestos'!$F$12)-(('01_Supuestos'!D31*$I478)*'01_Supuestos'!$F$11*$K478)-(IF(('01_Supuestos'!D31*$I478)&gt;0,'01_Supuestos'!$F$15,0)))-((('01_Supuestos'!D31*$I478)*'01_Supuestos'!$F$11*($H478-'01_Supuestos'!$F$9))*'01_Supuestos'!$F$18)-($J478*'01_Supuestos'!D32)-(IF('01_Supuestos'!D30=MAX('01_Supuestos'!$C$30:$M$30),'01_Supuestos'!$F$19,0))-(MAX(0,(((('01_Supuestos'!D31*$I478)*'01_Supuestos'!$F$11*($H478-'01_Supuestos'!$F$9))-((('01_Supuestos'!D31*$I478)*'01_Supuestos'!$F$11*($H478-'01_Supuestos'!$F$9))*'01_Supuestos'!$F$12)-(('01_Supuestos'!D31*$I478)*'01_Supuestos'!$F$11*$K478)-(IF(('01_Supuestos'!D31*$I478)&gt;0,'01_Supuestos'!$F$15,0)))-($J478*'01_Supuestos'!D33)))*'01_Supuestos'!$F$16)</f>
        <v/>
      </c>
      <c r="V478" s="109">
        <f>((('01_Supuestos'!E31*$I478)*'01_Supuestos'!$F$11*($H478-'01_Supuestos'!$F$9))-((('01_Supuestos'!E31*$I478)*'01_Supuestos'!$F$11*($H478-'01_Supuestos'!$F$9))*'01_Supuestos'!$F$12)-(('01_Supuestos'!E31*$I478)*'01_Supuestos'!$F$11*$K478)-(IF(('01_Supuestos'!E31*$I478)&gt;0,'01_Supuestos'!$F$15,0)))-((('01_Supuestos'!E31*$I478)*'01_Supuestos'!$F$11*($H478-'01_Supuestos'!$F$9))*'01_Supuestos'!$F$18)-($J478*'01_Supuestos'!E32)-(IF('01_Supuestos'!E30=MAX('01_Supuestos'!$C$30:$M$30),'01_Supuestos'!$F$19,0))-(MAX(0,(((('01_Supuestos'!E31*$I478)*'01_Supuestos'!$F$11*($H478-'01_Supuestos'!$F$9))-((('01_Supuestos'!E31*$I478)*'01_Supuestos'!$F$11*($H478-'01_Supuestos'!$F$9))*'01_Supuestos'!$F$12)-(('01_Supuestos'!E31*$I478)*'01_Supuestos'!$F$11*$K478)-(IF(('01_Supuestos'!E31*$I478)&gt;0,'01_Supuestos'!$F$15,0)))-($J478*'01_Supuestos'!E33)))*'01_Supuestos'!$F$16)</f>
        <v/>
      </c>
      <c r="W478" s="109">
        <f>((('01_Supuestos'!F31*$I478)*'01_Supuestos'!$F$11*($H478-'01_Supuestos'!$F$9))-((('01_Supuestos'!F31*$I478)*'01_Supuestos'!$F$11*($H478-'01_Supuestos'!$F$9))*'01_Supuestos'!$F$12)-(('01_Supuestos'!F31*$I478)*'01_Supuestos'!$F$11*$K478)-(IF(('01_Supuestos'!F31*$I478)&gt;0,'01_Supuestos'!$F$15,0)))-((('01_Supuestos'!F31*$I478)*'01_Supuestos'!$F$11*($H478-'01_Supuestos'!$F$9))*'01_Supuestos'!$F$18)-($J478*'01_Supuestos'!F32)-(IF('01_Supuestos'!F30=MAX('01_Supuestos'!$C$30:$M$30),'01_Supuestos'!$F$19,0))-(MAX(0,(((('01_Supuestos'!F31*$I478)*'01_Supuestos'!$F$11*($H478-'01_Supuestos'!$F$9))-((('01_Supuestos'!F31*$I478)*'01_Supuestos'!$F$11*($H478-'01_Supuestos'!$F$9))*'01_Supuestos'!$F$12)-(('01_Supuestos'!F31*$I478)*'01_Supuestos'!$F$11*$K478)-(IF(('01_Supuestos'!F31*$I478)&gt;0,'01_Supuestos'!$F$15,0)))-($J478*'01_Supuestos'!F33)))*'01_Supuestos'!$F$16)</f>
        <v/>
      </c>
      <c r="X478" s="109">
        <f>((('01_Supuestos'!G31*$I478)*'01_Supuestos'!$F$11*($H478-'01_Supuestos'!$F$9))-((('01_Supuestos'!G31*$I478)*'01_Supuestos'!$F$11*($H478-'01_Supuestos'!$F$9))*'01_Supuestos'!$F$12)-(('01_Supuestos'!G31*$I478)*'01_Supuestos'!$F$11*$K478)-(IF(('01_Supuestos'!G31*$I478)&gt;0,'01_Supuestos'!$F$15,0)))-((('01_Supuestos'!G31*$I478)*'01_Supuestos'!$F$11*($H478-'01_Supuestos'!$F$9))*'01_Supuestos'!$F$18)-($J478*'01_Supuestos'!G32)-(IF('01_Supuestos'!G30=MAX('01_Supuestos'!$C$30:$M$30),'01_Supuestos'!$F$19,0))-(MAX(0,(((('01_Supuestos'!G31*$I478)*'01_Supuestos'!$F$11*($H478-'01_Supuestos'!$F$9))-((('01_Supuestos'!G31*$I478)*'01_Supuestos'!$F$11*($H478-'01_Supuestos'!$F$9))*'01_Supuestos'!$F$12)-(('01_Supuestos'!G31*$I478)*'01_Supuestos'!$F$11*$K478)-(IF(('01_Supuestos'!G31*$I478)&gt;0,'01_Supuestos'!$F$15,0)))-($J478*'01_Supuestos'!G33)))*'01_Supuestos'!$F$16)</f>
        <v/>
      </c>
      <c r="Y478" s="109">
        <f>((('01_Supuestos'!H31*$I478)*'01_Supuestos'!$F$11*($H478-'01_Supuestos'!$F$9))-((('01_Supuestos'!H31*$I478)*'01_Supuestos'!$F$11*($H478-'01_Supuestos'!$F$9))*'01_Supuestos'!$F$12)-(('01_Supuestos'!H31*$I478)*'01_Supuestos'!$F$11*$K478)-(IF(('01_Supuestos'!H31*$I478)&gt;0,'01_Supuestos'!$F$15,0)))-((('01_Supuestos'!H31*$I478)*'01_Supuestos'!$F$11*($H478-'01_Supuestos'!$F$9))*'01_Supuestos'!$F$18)-($J478*'01_Supuestos'!H32)-(IF('01_Supuestos'!H30=MAX('01_Supuestos'!$C$30:$M$30),'01_Supuestos'!$F$19,0))-(MAX(0,(((('01_Supuestos'!H31*$I478)*'01_Supuestos'!$F$11*($H478-'01_Supuestos'!$F$9))-((('01_Supuestos'!H31*$I478)*'01_Supuestos'!$F$11*($H478-'01_Supuestos'!$F$9))*'01_Supuestos'!$F$12)-(('01_Supuestos'!H31*$I478)*'01_Supuestos'!$F$11*$K478)-(IF(('01_Supuestos'!H31*$I478)&gt;0,'01_Supuestos'!$F$15,0)))-($J478*'01_Supuestos'!H33)))*'01_Supuestos'!$F$16)</f>
        <v/>
      </c>
      <c r="Z478" s="109">
        <f>((('01_Supuestos'!I31*$I478)*'01_Supuestos'!$F$11*($H478-'01_Supuestos'!$F$9))-((('01_Supuestos'!I31*$I478)*'01_Supuestos'!$F$11*($H478-'01_Supuestos'!$F$9))*'01_Supuestos'!$F$12)-(('01_Supuestos'!I31*$I478)*'01_Supuestos'!$F$11*$K478)-(IF(('01_Supuestos'!I31*$I478)&gt;0,'01_Supuestos'!$F$15,0)))-((('01_Supuestos'!I31*$I478)*'01_Supuestos'!$F$11*($H478-'01_Supuestos'!$F$9))*'01_Supuestos'!$F$18)-($J478*'01_Supuestos'!I32)-(IF('01_Supuestos'!I30=MAX('01_Supuestos'!$C$30:$M$30),'01_Supuestos'!$F$19,0))-(MAX(0,(((('01_Supuestos'!I31*$I478)*'01_Supuestos'!$F$11*($H478-'01_Supuestos'!$F$9))-((('01_Supuestos'!I31*$I478)*'01_Supuestos'!$F$11*($H478-'01_Supuestos'!$F$9))*'01_Supuestos'!$F$12)-(('01_Supuestos'!I31*$I478)*'01_Supuestos'!$F$11*$K478)-(IF(('01_Supuestos'!I31*$I478)&gt;0,'01_Supuestos'!$F$15,0)))-($J478*'01_Supuestos'!I33)))*'01_Supuestos'!$F$16)</f>
        <v/>
      </c>
      <c r="AA478" s="109">
        <f>((('01_Supuestos'!J31*$I478)*'01_Supuestos'!$F$11*($H478-'01_Supuestos'!$F$9))-((('01_Supuestos'!J31*$I478)*'01_Supuestos'!$F$11*($H478-'01_Supuestos'!$F$9))*'01_Supuestos'!$F$12)-(('01_Supuestos'!J31*$I478)*'01_Supuestos'!$F$11*$K478)-(IF(('01_Supuestos'!J31*$I478)&gt;0,'01_Supuestos'!$F$15,0)))-((('01_Supuestos'!J31*$I478)*'01_Supuestos'!$F$11*($H478-'01_Supuestos'!$F$9))*'01_Supuestos'!$F$18)-($J478*'01_Supuestos'!J32)-(IF('01_Supuestos'!J30=MAX('01_Supuestos'!$C$30:$M$30),'01_Supuestos'!$F$19,0))-(MAX(0,(((('01_Supuestos'!J31*$I478)*'01_Supuestos'!$F$11*($H478-'01_Supuestos'!$F$9))-((('01_Supuestos'!J31*$I478)*'01_Supuestos'!$F$11*($H478-'01_Supuestos'!$F$9))*'01_Supuestos'!$F$12)-(('01_Supuestos'!J31*$I478)*'01_Supuestos'!$F$11*$K478)-(IF(('01_Supuestos'!J31*$I478)&gt;0,'01_Supuestos'!$F$15,0)))-($J478*'01_Supuestos'!J33)))*'01_Supuestos'!$F$16)</f>
        <v/>
      </c>
      <c r="AB478" s="109">
        <f>((('01_Supuestos'!K31*$I478)*'01_Supuestos'!$F$11*($H478-'01_Supuestos'!$F$9))-((('01_Supuestos'!K31*$I478)*'01_Supuestos'!$F$11*($H478-'01_Supuestos'!$F$9))*'01_Supuestos'!$F$12)-(('01_Supuestos'!K31*$I478)*'01_Supuestos'!$F$11*$K478)-(IF(('01_Supuestos'!K31*$I478)&gt;0,'01_Supuestos'!$F$15,0)))-((('01_Supuestos'!K31*$I478)*'01_Supuestos'!$F$11*($H478-'01_Supuestos'!$F$9))*'01_Supuestos'!$F$18)-($J478*'01_Supuestos'!K32)-(IF('01_Supuestos'!K30=MAX('01_Supuestos'!$C$30:$M$30),'01_Supuestos'!$F$19,0))-(MAX(0,(((('01_Supuestos'!K31*$I478)*'01_Supuestos'!$F$11*($H478-'01_Supuestos'!$F$9))-((('01_Supuestos'!K31*$I478)*'01_Supuestos'!$F$11*($H478-'01_Supuestos'!$F$9))*'01_Supuestos'!$F$12)-(('01_Supuestos'!K31*$I478)*'01_Supuestos'!$F$11*$K478)-(IF(('01_Supuestos'!K31*$I478)&gt;0,'01_Supuestos'!$F$15,0)))-($J478*'01_Supuestos'!K33)))*'01_Supuestos'!$F$16)</f>
        <v/>
      </c>
      <c r="AC478" s="109">
        <f>((('01_Supuestos'!L31*$I478)*'01_Supuestos'!$F$11*($H478-'01_Supuestos'!$F$9))-((('01_Supuestos'!L31*$I478)*'01_Supuestos'!$F$11*($H478-'01_Supuestos'!$F$9))*'01_Supuestos'!$F$12)-(('01_Supuestos'!L31*$I478)*'01_Supuestos'!$F$11*$K478)-(IF(('01_Supuestos'!L31*$I478)&gt;0,'01_Supuestos'!$F$15,0)))-((('01_Supuestos'!L31*$I478)*'01_Supuestos'!$F$11*($H478-'01_Supuestos'!$F$9))*'01_Supuestos'!$F$18)-($J478*'01_Supuestos'!L32)-(IF('01_Supuestos'!L30=MAX('01_Supuestos'!$C$30:$M$30),'01_Supuestos'!$F$19,0))-(MAX(0,(((('01_Supuestos'!L31*$I478)*'01_Supuestos'!$F$11*($H478-'01_Supuestos'!$F$9))-((('01_Supuestos'!L31*$I478)*'01_Supuestos'!$F$11*($H478-'01_Supuestos'!$F$9))*'01_Supuestos'!$F$12)-(('01_Supuestos'!L31*$I478)*'01_Supuestos'!$F$11*$K478)-(IF(('01_Supuestos'!L31*$I478)&gt;0,'01_Supuestos'!$F$15,0)))-($J478*'01_Supuestos'!L33)))*'01_Supuestos'!$F$16)</f>
        <v/>
      </c>
      <c r="AD478" s="109">
        <f>((('01_Supuestos'!M31*$I478)*'01_Supuestos'!$F$11*($H478-'01_Supuestos'!$F$9))-((('01_Supuestos'!M31*$I478)*'01_Supuestos'!$F$11*($H478-'01_Supuestos'!$F$9))*'01_Supuestos'!$F$12)-(('01_Supuestos'!M31*$I478)*'01_Supuestos'!$F$11*$K478)-(IF(('01_Supuestos'!M31*$I478)&gt;0,'01_Supuestos'!$F$15,0)))-((('01_Supuestos'!M31*$I478)*'01_Supuestos'!$F$11*($H478-'01_Supuestos'!$F$9))*'01_Supuestos'!$F$18)-($J478*'01_Supuestos'!M32)-(IF('01_Supuestos'!M30=MAX('01_Supuestos'!$C$30:$M$30),'01_Supuestos'!$F$19,0))-(MAX(0,(((('01_Supuestos'!M31*$I478)*'01_Supuestos'!$F$11*($H478-'01_Supuestos'!$F$9))-((('01_Supuestos'!M31*$I478)*'01_Supuestos'!$F$11*($H478-'01_Supuestos'!$F$9))*'01_Supuestos'!$F$12)-(('01_Supuestos'!M31*$I478)*'01_Supuestos'!$F$11*$K478)-(IF(('01_Supuestos'!M31*$I478)&gt;0,'01_Supuestos'!$F$15,0)))-($J478*'01_Supuestos'!M33)))*'01_Supuestos'!$F$16)</f>
        <v/>
      </c>
      <c r="AE478" s="109">
        <f>0</f>
        <v/>
      </c>
      <c r="AF478" s="109">
        <f>IF(S478&gt;R478,"Appraisal+Decision",IF(S478&lt;R478,"Develop Now","Indiferente"))</f>
        <v/>
      </c>
    </row>
    <row r="479">
      <c r="A479" t="n">
        <v>449</v>
      </c>
      <c r="B479" s="53">
        <f>RAND()</f>
        <v/>
      </c>
      <c r="C479" s="53">
        <f>RAND()</f>
        <v/>
      </c>
      <c r="D479" s="53">
        <f>RAND()</f>
        <v/>
      </c>
      <c r="E479" s="53">
        <f>RAND()</f>
        <v/>
      </c>
      <c r="F479" s="53">
        <f>RAND()</f>
        <v/>
      </c>
      <c r="G479" s="53">
        <f>RAND()</f>
        <v/>
      </c>
      <c r="H479" s="109">
        <f>IF(B479&lt;($B$11-$B$10)/($B$12-$B$10), $B$10+SQRT(B479*($B$11-$B$10)*($B$12-$B$10)), $B$12-SQRT((1-B479)*($B$12-$B$11)*($B$12-$B$10)))</f>
        <v/>
      </c>
      <c r="I479" s="53">
        <f>MAX(0.1,NORMINV(C479,$B$13,$B$14))</f>
        <v/>
      </c>
      <c r="J479" s="109">
        <f>'01_Supuestos'!$F$13*MAX(0.65,NORMINV(D479,1,$B$15))</f>
        <v/>
      </c>
      <c r="K479" s="109">
        <f>'01_Supuestos'!$F$14*MAX(0.6,NORMINV(E479,1,$B$16))</f>
        <v/>
      </c>
      <c r="L479" s="109">
        <f>--(F479&lt;=$B$5)</f>
        <v/>
      </c>
      <c r="M479" s="109">
        <f>IF(L479=1, IF(G479&lt;=$B$6, "+", "-"), IF(G479&lt;=(1-$B$7), "+", "-"))</f>
        <v/>
      </c>
      <c r="N479" s="110">
        <f>IF(M479="+",'05_Bayes_Arbol'!$B$16,'05_Bayes_Arbol'!$B$17)</f>
        <v/>
      </c>
      <c r="O479" s="109">
        <f>SUMPRODUCT(T479:AD479,'01_Supuestos'!$C$34:$M$34)</f>
        <v/>
      </c>
      <c r="P479" s="109">
        <f>N479*O479 + (1-N479)*$B$9</f>
        <v/>
      </c>
      <c r="Q479" s="109">
        <f>--(P479&gt;0)</f>
        <v/>
      </c>
      <c r="R479" s="109">
        <f>IF(L479=1,O479,$B$9)</f>
        <v/>
      </c>
      <c r="S479" s="109">
        <f>-$B$8 + IF(Q479=1, IF(L479=1,O479,$B$9), 0)</f>
        <v/>
      </c>
      <c r="T479" s="109">
        <f>((('01_Supuestos'!C31*$I479)*'01_Supuestos'!$F$11*($H479-'01_Supuestos'!$F$9))-((('01_Supuestos'!C31*$I479)*'01_Supuestos'!$F$11*($H479-'01_Supuestos'!$F$9))*'01_Supuestos'!$F$12)-(('01_Supuestos'!C31*$I479)*'01_Supuestos'!$F$11*$K479)-(IF(('01_Supuestos'!C31*$I479)&gt;0,'01_Supuestos'!$F$15,0)))-((('01_Supuestos'!C31*$I479)*'01_Supuestos'!$F$11*($H479-'01_Supuestos'!$F$9))*'01_Supuestos'!$F$18)-($J479*'01_Supuestos'!C32)-(IF('01_Supuestos'!C30=MAX('01_Supuestos'!$C$30:$M$30),'01_Supuestos'!$F$19,0))-(MAX(0,(((('01_Supuestos'!C31*$I479)*'01_Supuestos'!$F$11*($H479-'01_Supuestos'!$F$9))-((('01_Supuestos'!C31*$I479)*'01_Supuestos'!$F$11*($H479-'01_Supuestos'!$F$9))*'01_Supuestos'!$F$12)-(('01_Supuestos'!C31*$I479)*'01_Supuestos'!$F$11*$K479)-(IF(('01_Supuestos'!C31*$I479)&gt;0,'01_Supuestos'!$F$15,0)))-($J479*'01_Supuestos'!C33)))*'01_Supuestos'!$F$16)</f>
        <v/>
      </c>
      <c r="U479" s="109">
        <f>((('01_Supuestos'!D31*$I479)*'01_Supuestos'!$F$11*($H479-'01_Supuestos'!$F$9))-((('01_Supuestos'!D31*$I479)*'01_Supuestos'!$F$11*($H479-'01_Supuestos'!$F$9))*'01_Supuestos'!$F$12)-(('01_Supuestos'!D31*$I479)*'01_Supuestos'!$F$11*$K479)-(IF(('01_Supuestos'!D31*$I479)&gt;0,'01_Supuestos'!$F$15,0)))-((('01_Supuestos'!D31*$I479)*'01_Supuestos'!$F$11*($H479-'01_Supuestos'!$F$9))*'01_Supuestos'!$F$18)-($J479*'01_Supuestos'!D32)-(IF('01_Supuestos'!D30=MAX('01_Supuestos'!$C$30:$M$30),'01_Supuestos'!$F$19,0))-(MAX(0,(((('01_Supuestos'!D31*$I479)*'01_Supuestos'!$F$11*($H479-'01_Supuestos'!$F$9))-((('01_Supuestos'!D31*$I479)*'01_Supuestos'!$F$11*($H479-'01_Supuestos'!$F$9))*'01_Supuestos'!$F$12)-(('01_Supuestos'!D31*$I479)*'01_Supuestos'!$F$11*$K479)-(IF(('01_Supuestos'!D31*$I479)&gt;0,'01_Supuestos'!$F$15,0)))-($J479*'01_Supuestos'!D33)))*'01_Supuestos'!$F$16)</f>
        <v/>
      </c>
      <c r="V479" s="109">
        <f>((('01_Supuestos'!E31*$I479)*'01_Supuestos'!$F$11*($H479-'01_Supuestos'!$F$9))-((('01_Supuestos'!E31*$I479)*'01_Supuestos'!$F$11*($H479-'01_Supuestos'!$F$9))*'01_Supuestos'!$F$12)-(('01_Supuestos'!E31*$I479)*'01_Supuestos'!$F$11*$K479)-(IF(('01_Supuestos'!E31*$I479)&gt;0,'01_Supuestos'!$F$15,0)))-((('01_Supuestos'!E31*$I479)*'01_Supuestos'!$F$11*($H479-'01_Supuestos'!$F$9))*'01_Supuestos'!$F$18)-($J479*'01_Supuestos'!E32)-(IF('01_Supuestos'!E30=MAX('01_Supuestos'!$C$30:$M$30),'01_Supuestos'!$F$19,0))-(MAX(0,(((('01_Supuestos'!E31*$I479)*'01_Supuestos'!$F$11*($H479-'01_Supuestos'!$F$9))-((('01_Supuestos'!E31*$I479)*'01_Supuestos'!$F$11*($H479-'01_Supuestos'!$F$9))*'01_Supuestos'!$F$12)-(('01_Supuestos'!E31*$I479)*'01_Supuestos'!$F$11*$K479)-(IF(('01_Supuestos'!E31*$I479)&gt;0,'01_Supuestos'!$F$15,0)))-($J479*'01_Supuestos'!E33)))*'01_Supuestos'!$F$16)</f>
        <v/>
      </c>
      <c r="W479" s="109">
        <f>((('01_Supuestos'!F31*$I479)*'01_Supuestos'!$F$11*($H479-'01_Supuestos'!$F$9))-((('01_Supuestos'!F31*$I479)*'01_Supuestos'!$F$11*($H479-'01_Supuestos'!$F$9))*'01_Supuestos'!$F$12)-(('01_Supuestos'!F31*$I479)*'01_Supuestos'!$F$11*$K479)-(IF(('01_Supuestos'!F31*$I479)&gt;0,'01_Supuestos'!$F$15,0)))-((('01_Supuestos'!F31*$I479)*'01_Supuestos'!$F$11*($H479-'01_Supuestos'!$F$9))*'01_Supuestos'!$F$18)-($J479*'01_Supuestos'!F32)-(IF('01_Supuestos'!F30=MAX('01_Supuestos'!$C$30:$M$30),'01_Supuestos'!$F$19,0))-(MAX(0,(((('01_Supuestos'!F31*$I479)*'01_Supuestos'!$F$11*($H479-'01_Supuestos'!$F$9))-((('01_Supuestos'!F31*$I479)*'01_Supuestos'!$F$11*($H479-'01_Supuestos'!$F$9))*'01_Supuestos'!$F$12)-(('01_Supuestos'!F31*$I479)*'01_Supuestos'!$F$11*$K479)-(IF(('01_Supuestos'!F31*$I479)&gt;0,'01_Supuestos'!$F$15,0)))-($J479*'01_Supuestos'!F33)))*'01_Supuestos'!$F$16)</f>
        <v/>
      </c>
      <c r="X479" s="109">
        <f>((('01_Supuestos'!G31*$I479)*'01_Supuestos'!$F$11*($H479-'01_Supuestos'!$F$9))-((('01_Supuestos'!G31*$I479)*'01_Supuestos'!$F$11*($H479-'01_Supuestos'!$F$9))*'01_Supuestos'!$F$12)-(('01_Supuestos'!G31*$I479)*'01_Supuestos'!$F$11*$K479)-(IF(('01_Supuestos'!G31*$I479)&gt;0,'01_Supuestos'!$F$15,0)))-((('01_Supuestos'!G31*$I479)*'01_Supuestos'!$F$11*($H479-'01_Supuestos'!$F$9))*'01_Supuestos'!$F$18)-($J479*'01_Supuestos'!G32)-(IF('01_Supuestos'!G30=MAX('01_Supuestos'!$C$30:$M$30),'01_Supuestos'!$F$19,0))-(MAX(0,(((('01_Supuestos'!G31*$I479)*'01_Supuestos'!$F$11*($H479-'01_Supuestos'!$F$9))-((('01_Supuestos'!G31*$I479)*'01_Supuestos'!$F$11*($H479-'01_Supuestos'!$F$9))*'01_Supuestos'!$F$12)-(('01_Supuestos'!G31*$I479)*'01_Supuestos'!$F$11*$K479)-(IF(('01_Supuestos'!G31*$I479)&gt;0,'01_Supuestos'!$F$15,0)))-($J479*'01_Supuestos'!G33)))*'01_Supuestos'!$F$16)</f>
        <v/>
      </c>
      <c r="Y479" s="109">
        <f>((('01_Supuestos'!H31*$I479)*'01_Supuestos'!$F$11*($H479-'01_Supuestos'!$F$9))-((('01_Supuestos'!H31*$I479)*'01_Supuestos'!$F$11*($H479-'01_Supuestos'!$F$9))*'01_Supuestos'!$F$12)-(('01_Supuestos'!H31*$I479)*'01_Supuestos'!$F$11*$K479)-(IF(('01_Supuestos'!H31*$I479)&gt;0,'01_Supuestos'!$F$15,0)))-((('01_Supuestos'!H31*$I479)*'01_Supuestos'!$F$11*($H479-'01_Supuestos'!$F$9))*'01_Supuestos'!$F$18)-($J479*'01_Supuestos'!H32)-(IF('01_Supuestos'!H30=MAX('01_Supuestos'!$C$30:$M$30),'01_Supuestos'!$F$19,0))-(MAX(0,(((('01_Supuestos'!H31*$I479)*'01_Supuestos'!$F$11*($H479-'01_Supuestos'!$F$9))-((('01_Supuestos'!H31*$I479)*'01_Supuestos'!$F$11*($H479-'01_Supuestos'!$F$9))*'01_Supuestos'!$F$12)-(('01_Supuestos'!H31*$I479)*'01_Supuestos'!$F$11*$K479)-(IF(('01_Supuestos'!H31*$I479)&gt;0,'01_Supuestos'!$F$15,0)))-($J479*'01_Supuestos'!H33)))*'01_Supuestos'!$F$16)</f>
        <v/>
      </c>
      <c r="Z479" s="109">
        <f>((('01_Supuestos'!I31*$I479)*'01_Supuestos'!$F$11*($H479-'01_Supuestos'!$F$9))-((('01_Supuestos'!I31*$I479)*'01_Supuestos'!$F$11*($H479-'01_Supuestos'!$F$9))*'01_Supuestos'!$F$12)-(('01_Supuestos'!I31*$I479)*'01_Supuestos'!$F$11*$K479)-(IF(('01_Supuestos'!I31*$I479)&gt;0,'01_Supuestos'!$F$15,0)))-((('01_Supuestos'!I31*$I479)*'01_Supuestos'!$F$11*($H479-'01_Supuestos'!$F$9))*'01_Supuestos'!$F$18)-($J479*'01_Supuestos'!I32)-(IF('01_Supuestos'!I30=MAX('01_Supuestos'!$C$30:$M$30),'01_Supuestos'!$F$19,0))-(MAX(0,(((('01_Supuestos'!I31*$I479)*'01_Supuestos'!$F$11*($H479-'01_Supuestos'!$F$9))-((('01_Supuestos'!I31*$I479)*'01_Supuestos'!$F$11*($H479-'01_Supuestos'!$F$9))*'01_Supuestos'!$F$12)-(('01_Supuestos'!I31*$I479)*'01_Supuestos'!$F$11*$K479)-(IF(('01_Supuestos'!I31*$I479)&gt;0,'01_Supuestos'!$F$15,0)))-($J479*'01_Supuestos'!I33)))*'01_Supuestos'!$F$16)</f>
        <v/>
      </c>
      <c r="AA479" s="109">
        <f>((('01_Supuestos'!J31*$I479)*'01_Supuestos'!$F$11*($H479-'01_Supuestos'!$F$9))-((('01_Supuestos'!J31*$I479)*'01_Supuestos'!$F$11*($H479-'01_Supuestos'!$F$9))*'01_Supuestos'!$F$12)-(('01_Supuestos'!J31*$I479)*'01_Supuestos'!$F$11*$K479)-(IF(('01_Supuestos'!J31*$I479)&gt;0,'01_Supuestos'!$F$15,0)))-((('01_Supuestos'!J31*$I479)*'01_Supuestos'!$F$11*($H479-'01_Supuestos'!$F$9))*'01_Supuestos'!$F$18)-($J479*'01_Supuestos'!J32)-(IF('01_Supuestos'!J30=MAX('01_Supuestos'!$C$30:$M$30),'01_Supuestos'!$F$19,0))-(MAX(0,(((('01_Supuestos'!J31*$I479)*'01_Supuestos'!$F$11*($H479-'01_Supuestos'!$F$9))-((('01_Supuestos'!J31*$I479)*'01_Supuestos'!$F$11*($H479-'01_Supuestos'!$F$9))*'01_Supuestos'!$F$12)-(('01_Supuestos'!J31*$I479)*'01_Supuestos'!$F$11*$K479)-(IF(('01_Supuestos'!J31*$I479)&gt;0,'01_Supuestos'!$F$15,0)))-($J479*'01_Supuestos'!J33)))*'01_Supuestos'!$F$16)</f>
        <v/>
      </c>
      <c r="AB479" s="109">
        <f>((('01_Supuestos'!K31*$I479)*'01_Supuestos'!$F$11*($H479-'01_Supuestos'!$F$9))-((('01_Supuestos'!K31*$I479)*'01_Supuestos'!$F$11*($H479-'01_Supuestos'!$F$9))*'01_Supuestos'!$F$12)-(('01_Supuestos'!K31*$I479)*'01_Supuestos'!$F$11*$K479)-(IF(('01_Supuestos'!K31*$I479)&gt;0,'01_Supuestos'!$F$15,0)))-((('01_Supuestos'!K31*$I479)*'01_Supuestos'!$F$11*($H479-'01_Supuestos'!$F$9))*'01_Supuestos'!$F$18)-($J479*'01_Supuestos'!K32)-(IF('01_Supuestos'!K30=MAX('01_Supuestos'!$C$30:$M$30),'01_Supuestos'!$F$19,0))-(MAX(0,(((('01_Supuestos'!K31*$I479)*'01_Supuestos'!$F$11*($H479-'01_Supuestos'!$F$9))-((('01_Supuestos'!K31*$I479)*'01_Supuestos'!$F$11*($H479-'01_Supuestos'!$F$9))*'01_Supuestos'!$F$12)-(('01_Supuestos'!K31*$I479)*'01_Supuestos'!$F$11*$K479)-(IF(('01_Supuestos'!K31*$I479)&gt;0,'01_Supuestos'!$F$15,0)))-($J479*'01_Supuestos'!K33)))*'01_Supuestos'!$F$16)</f>
        <v/>
      </c>
      <c r="AC479" s="109">
        <f>((('01_Supuestos'!L31*$I479)*'01_Supuestos'!$F$11*($H479-'01_Supuestos'!$F$9))-((('01_Supuestos'!L31*$I479)*'01_Supuestos'!$F$11*($H479-'01_Supuestos'!$F$9))*'01_Supuestos'!$F$12)-(('01_Supuestos'!L31*$I479)*'01_Supuestos'!$F$11*$K479)-(IF(('01_Supuestos'!L31*$I479)&gt;0,'01_Supuestos'!$F$15,0)))-((('01_Supuestos'!L31*$I479)*'01_Supuestos'!$F$11*($H479-'01_Supuestos'!$F$9))*'01_Supuestos'!$F$18)-($J479*'01_Supuestos'!L32)-(IF('01_Supuestos'!L30=MAX('01_Supuestos'!$C$30:$M$30),'01_Supuestos'!$F$19,0))-(MAX(0,(((('01_Supuestos'!L31*$I479)*'01_Supuestos'!$F$11*($H479-'01_Supuestos'!$F$9))-((('01_Supuestos'!L31*$I479)*'01_Supuestos'!$F$11*($H479-'01_Supuestos'!$F$9))*'01_Supuestos'!$F$12)-(('01_Supuestos'!L31*$I479)*'01_Supuestos'!$F$11*$K479)-(IF(('01_Supuestos'!L31*$I479)&gt;0,'01_Supuestos'!$F$15,0)))-($J479*'01_Supuestos'!L33)))*'01_Supuestos'!$F$16)</f>
        <v/>
      </c>
      <c r="AD479" s="109">
        <f>((('01_Supuestos'!M31*$I479)*'01_Supuestos'!$F$11*($H479-'01_Supuestos'!$F$9))-((('01_Supuestos'!M31*$I479)*'01_Supuestos'!$F$11*($H479-'01_Supuestos'!$F$9))*'01_Supuestos'!$F$12)-(('01_Supuestos'!M31*$I479)*'01_Supuestos'!$F$11*$K479)-(IF(('01_Supuestos'!M31*$I479)&gt;0,'01_Supuestos'!$F$15,0)))-((('01_Supuestos'!M31*$I479)*'01_Supuestos'!$F$11*($H479-'01_Supuestos'!$F$9))*'01_Supuestos'!$F$18)-($J479*'01_Supuestos'!M32)-(IF('01_Supuestos'!M30=MAX('01_Supuestos'!$C$30:$M$30),'01_Supuestos'!$F$19,0))-(MAX(0,(((('01_Supuestos'!M31*$I479)*'01_Supuestos'!$F$11*($H479-'01_Supuestos'!$F$9))-((('01_Supuestos'!M31*$I479)*'01_Supuestos'!$F$11*($H479-'01_Supuestos'!$F$9))*'01_Supuestos'!$F$12)-(('01_Supuestos'!M31*$I479)*'01_Supuestos'!$F$11*$K479)-(IF(('01_Supuestos'!M31*$I479)&gt;0,'01_Supuestos'!$F$15,0)))-($J479*'01_Supuestos'!M33)))*'01_Supuestos'!$F$16)</f>
        <v/>
      </c>
      <c r="AE479" s="109">
        <f>0</f>
        <v/>
      </c>
      <c r="AF479" s="109">
        <f>IF(S479&gt;R479,"Appraisal+Decision",IF(S479&lt;R479,"Develop Now","Indiferente"))</f>
        <v/>
      </c>
    </row>
    <row r="480">
      <c r="A480" t="n">
        <v>450</v>
      </c>
      <c r="B480" s="53">
        <f>RAND()</f>
        <v/>
      </c>
      <c r="C480" s="53">
        <f>RAND()</f>
        <v/>
      </c>
      <c r="D480" s="53">
        <f>RAND()</f>
        <v/>
      </c>
      <c r="E480" s="53">
        <f>RAND()</f>
        <v/>
      </c>
      <c r="F480" s="53">
        <f>RAND()</f>
        <v/>
      </c>
      <c r="G480" s="53">
        <f>RAND()</f>
        <v/>
      </c>
      <c r="H480" s="109">
        <f>IF(B480&lt;($B$11-$B$10)/($B$12-$B$10), $B$10+SQRT(B480*($B$11-$B$10)*($B$12-$B$10)), $B$12-SQRT((1-B480)*($B$12-$B$11)*($B$12-$B$10)))</f>
        <v/>
      </c>
      <c r="I480" s="53">
        <f>MAX(0.1,NORMINV(C480,$B$13,$B$14))</f>
        <v/>
      </c>
      <c r="J480" s="109">
        <f>'01_Supuestos'!$F$13*MAX(0.65,NORMINV(D480,1,$B$15))</f>
        <v/>
      </c>
      <c r="K480" s="109">
        <f>'01_Supuestos'!$F$14*MAX(0.6,NORMINV(E480,1,$B$16))</f>
        <v/>
      </c>
      <c r="L480" s="109">
        <f>--(F480&lt;=$B$5)</f>
        <v/>
      </c>
      <c r="M480" s="109">
        <f>IF(L480=1, IF(G480&lt;=$B$6, "+", "-"), IF(G480&lt;=(1-$B$7), "+", "-"))</f>
        <v/>
      </c>
      <c r="N480" s="110">
        <f>IF(M480="+",'05_Bayes_Arbol'!$B$16,'05_Bayes_Arbol'!$B$17)</f>
        <v/>
      </c>
      <c r="O480" s="109">
        <f>SUMPRODUCT(T480:AD480,'01_Supuestos'!$C$34:$M$34)</f>
        <v/>
      </c>
      <c r="P480" s="109">
        <f>N480*O480 + (1-N480)*$B$9</f>
        <v/>
      </c>
      <c r="Q480" s="109">
        <f>--(P480&gt;0)</f>
        <v/>
      </c>
      <c r="R480" s="109">
        <f>IF(L480=1,O480,$B$9)</f>
        <v/>
      </c>
      <c r="S480" s="109">
        <f>-$B$8 + IF(Q480=1, IF(L480=1,O480,$B$9), 0)</f>
        <v/>
      </c>
      <c r="T480" s="109">
        <f>((('01_Supuestos'!C31*$I480)*'01_Supuestos'!$F$11*($H480-'01_Supuestos'!$F$9))-((('01_Supuestos'!C31*$I480)*'01_Supuestos'!$F$11*($H480-'01_Supuestos'!$F$9))*'01_Supuestos'!$F$12)-(('01_Supuestos'!C31*$I480)*'01_Supuestos'!$F$11*$K480)-(IF(('01_Supuestos'!C31*$I480)&gt;0,'01_Supuestos'!$F$15,0)))-((('01_Supuestos'!C31*$I480)*'01_Supuestos'!$F$11*($H480-'01_Supuestos'!$F$9))*'01_Supuestos'!$F$18)-($J480*'01_Supuestos'!C32)-(IF('01_Supuestos'!C30=MAX('01_Supuestos'!$C$30:$M$30),'01_Supuestos'!$F$19,0))-(MAX(0,(((('01_Supuestos'!C31*$I480)*'01_Supuestos'!$F$11*($H480-'01_Supuestos'!$F$9))-((('01_Supuestos'!C31*$I480)*'01_Supuestos'!$F$11*($H480-'01_Supuestos'!$F$9))*'01_Supuestos'!$F$12)-(('01_Supuestos'!C31*$I480)*'01_Supuestos'!$F$11*$K480)-(IF(('01_Supuestos'!C31*$I480)&gt;0,'01_Supuestos'!$F$15,0)))-($J480*'01_Supuestos'!C33)))*'01_Supuestos'!$F$16)</f>
        <v/>
      </c>
      <c r="U480" s="109">
        <f>((('01_Supuestos'!D31*$I480)*'01_Supuestos'!$F$11*($H480-'01_Supuestos'!$F$9))-((('01_Supuestos'!D31*$I480)*'01_Supuestos'!$F$11*($H480-'01_Supuestos'!$F$9))*'01_Supuestos'!$F$12)-(('01_Supuestos'!D31*$I480)*'01_Supuestos'!$F$11*$K480)-(IF(('01_Supuestos'!D31*$I480)&gt;0,'01_Supuestos'!$F$15,0)))-((('01_Supuestos'!D31*$I480)*'01_Supuestos'!$F$11*($H480-'01_Supuestos'!$F$9))*'01_Supuestos'!$F$18)-($J480*'01_Supuestos'!D32)-(IF('01_Supuestos'!D30=MAX('01_Supuestos'!$C$30:$M$30),'01_Supuestos'!$F$19,0))-(MAX(0,(((('01_Supuestos'!D31*$I480)*'01_Supuestos'!$F$11*($H480-'01_Supuestos'!$F$9))-((('01_Supuestos'!D31*$I480)*'01_Supuestos'!$F$11*($H480-'01_Supuestos'!$F$9))*'01_Supuestos'!$F$12)-(('01_Supuestos'!D31*$I480)*'01_Supuestos'!$F$11*$K480)-(IF(('01_Supuestos'!D31*$I480)&gt;0,'01_Supuestos'!$F$15,0)))-($J480*'01_Supuestos'!D33)))*'01_Supuestos'!$F$16)</f>
        <v/>
      </c>
      <c r="V480" s="109">
        <f>((('01_Supuestos'!E31*$I480)*'01_Supuestos'!$F$11*($H480-'01_Supuestos'!$F$9))-((('01_Supuestos'!E31*$I480)*'01_Supuestos'!$F$11*($H480-'01_Supuestos'!$F$9))*'01_Supuestos'!$F$12)-(('01_Supuestos'!E31*$I480)*'01_Supuestos'!$F$11*$K480)-(IF(('01_Supuestos'!E31*$I480)&gt;0,'01_Supuestos'!$F$15,0)))-((('01_Supuestos'!E31*$I480)*'01_Supuestos'!$F$11*($H480-'01_Supuestos'!$F$9))*'01_Supuestos'!$F$18)-($J480*'01_Supuestos'!E32)-(IF('01_Supuestos'!E30=MAX('01_Supuestos'!$C$30:$M$30),'01_Supuestos'!$F$19,0))-(MAX(0,(((('01_Supuestos'!E31*$I480)*'01_Supuestos'!$F$11*($H480-'01_Supuestos'!$F$9))-((('01_Supuestos'!E31*$I480)*'01_Supuestos'!$F$11*($H480-'01_Supuestos'!$F$9))*'01_Supuestos'!$F$12)-(('01_Supuestos'!E31*$I480)*'01_Supuestos'!$F$11*$K480)-(IF(('01_Supuestos'!E31*$I480)&gt;0,'01_Supuestos'!$F$15,0)))-($J480*'01_Supuestos'!E33)))*'01_Supuestos'!$F$16)</f>
        <v/>
      </c>
      <c r="W480" s="109">
        <f>((('01_Supuestos'!F31*$I480)*'01_Supuestos'!$F$11*($H480-'01_Supuestos'!$F$9))-((('01_Supuestos'!F31*$I480)*'01_Supuestos'!$F$11*($H480-'01_Supuestos'!$F$9))*'01_Supuestos'!$F$12)-(('01_Supuestos'!F31*$I480)*'01_Supuestos'!$F$11*$K480)-(IF(('01_Supuestos'!F31*$I480)&gt;0,'01_Supuestos'!$F$15,0)))-((('01_Supuestos'!F31*$I480)*'01_Supuestos'!$F$11*($H480-'01_Supuestos'!$F$9))*'01_Supuestos'!$F$18)-($J480*'01_Supuestos'!F32)-(IF('01_Supuestos'!F30=MAX('01_Supuestos'!$C$30:$M$30),'01_Supuestos'!$F$19,0))-(MAX(0,(((('01_Supuestos'!F31*$I480)*'01_Supuestos'!$F$11*($H480-'01_Supuestos'!$F$9))-((('01_Supuestos'!F31*$I480)*'01_Supuestos'!$F$11*($H480-'01_Supuestos'!$F$9))*'01_Supuestos'!$F$12)-(('01_Supuestos'!F31*$I480)*'01_Supuestos'!$F$11*$K480)-(IF(('01_Supuestos'!F31*$I480)&gt;0,'01_Supuestos'!$F$15,0)))-($J480*'01_Supuestos'!F33)))*'01_Supuestos'!$F$16)</f>
        <v/>
      </c>
      <c r="X480" s="109">
        <f>((('01_Supuestos'!G31*$I480)*'01_Supuestos'!$F$11*($H480-'01_Supuestos'!$F$9))-((('01_Supuestos'!G31*$I480)*'01_Supuestos'!$F$11*($H480-'01_Supuestos'!$F$9))*'01_Supuestos'!$F$12)-(('01_Supuestos'!G31*$I480)*'01_Supuestos'!$F$11*$K480)-(IF(('01_Supuestos'!G31*$I480)&gt;0,'01_Supuestos'!$F$15,0)))-((('01_Supuestos'!G31*$I480)*'01_Supuestos'!$F$11*($H480-'01_Supuestos'!$F$9))*'01_Supuestos'!$F$18)-($J480*'01_Supuestos'!G32)-(IF('01_Supuestos'!G30=MAX('01_Supuestos'!$C$30:$M$30),'01_Supuestos'!$F$19,0))-(MAX(0,(((('01_Supuestos'!G31*$I480)*'01_Supuestos'!$F$11*($H480-'01_Supuestos'!$F$9))-((('01_Supuestos'!G31*$I480)*'01_Supuestos'!$F$11*($H480-'01_Supuestos'!$F$9))*'01_Supuestos'!$F$12)-(('01_Supuestos'!G31*$I480)*'01_Supuestos'!$F$11*$K480)-(IF(('01_Supuestos'!G31*$I480)&gt;0,'01_Supuestos'!$F$15,0)))-($J480*'01_Supuestos'!G33)))*'01_Supuestos'!$F$16)</f>
        <v/>
      </c>
      <c r="Y480" s="109">
        <f>((('01_Supuestos'!H31*$I480)*'01_Supuestos'!$F$11*($H480-'01_Supuestos'!$F$9))-((('01_Supuestos'!H31*$I480)*'01_Supuestos'!$F$11*($H480-'01_Supuestos'!$F$9))*'01_Supuestos'!$F$12)-(('01_Supuestos'!H31*$I480)*'01_Supuestos'!$F$11*$K480)-(IF(('01_Supuestos'!H31*$I480)&gt;0,'01_Supuestos'!$F$15,0)))-((('01_Supuestos'!H31*$I480)*'01_Supuestos'!$F$11*($H480-'01_Supuestos'!$F$9))*'01_Supuestos'!$F$18)-($J480*'01_Supuestos'!H32)-(IF('01_Supuestos'!H30=MAX('01_Supuestos'!$C$30:$M$30),'01_Supuestos'!$F$19,0))-(MAX(0,(((('01_Supuestos'!H31*$I480)*'01_Supuestos'!$F$11*($H480-'01_Supuestos'!$F$9))-((('01_Supuestos'!H31*$I480)*'01_Supuestos'!$F$11*($H480-'01_Supuestos'!$F$9))*'01_Supuestos'!$F$12)-(('01_Supuestos'!H31*$I480)*'01_Supuestos'!$F$11*$K480)-(IF(('01_Supuestos'!H31*$I480)&gt;0,'01_Supuestos'!$F$15,0)))-($J480*'01_Supuestos'!H33)))*'01_Supuestos'!$F$16)</f>
        <v/>
      </c>
      <c r="Z480" s="109">
        <f>((('01_Supuestos'!I31*$I480)*'01_Supuestos'!$F$11*($H480-'01_Supuestos'!$F$9))-((('01_Supuestos'!I31*$I480)*'01_Supuestos'!$F$11*($H480-'01_Supuestos'!$F$9))*'01_Supuestos'!$F$12)-(('01_Supuestos'!I31*$I480)*'01_Supuestos'!$F$11*$K480)-(IF(('01_Supuestos'!I31*$I480)&gt;0,'01_Supuestos'!$F$15,0)))-((('01_Supuestos'!I31*$I480)*'01_Supuestos'!$F$11*($H480-'01_Supuestos'!$F$9))*'01_Supuestos'!$F$18)-($J480*'01_Supuestos'!I32)-(IF('01_Supuestos'!I30=MAX('01_Supuestos'!$C$30:$M$30),'01_Supuestos'!$F$19,0))-(MAX(0,(((('01_Supuestos'!I31*$I480)*'01_Supuestos'!$F$11*($H480-'01_Supuestos'!$F$9))-((('01_Supuestos'!I31*$I480)*'01_Supuestos'!$F$11*($H480-'01_Supuestos'!$F$9))*'01_Supuestos'!$F$12)-(('01_Supuestos'!I31*$I480)*'01_Supuestos'!$F$11*$K480)-(IF(('01_Supuestos'!I31*$I480)&gt;0,'01_Supuestos'!$F$15,0)))-($J480*'01_Supuestos'!I33)))*'01_Supuestos'!$F$16)</f>
        <v/>
      </c>
      <c r="AA480" s="109">
        <f>((('01_Supuestos'!J31*$I480)*'01_Supuestos'!$F$11*($H480-'01_Supuestos'!$F$9))-((('01_Supuestos'!J31*$I480)*'01_Supuestos'!$F$11*($H480-'01_Supuestos'!$F$9))*'01_Supuestos'!$F$12)-(('01_Supuestos'!J31*$I480)*'01_Supuestos'!$F$11*$K480)-(IF(('01_Supuestos'!J31*$I480)&gt;0,'01_Supuestos'!$F$15,0)))-((('01_Supuestos'!J31*$I480)*'01_Supuestos'!$F$11*($H480-'01_Supuestos'!$F$9))*'01_Supuestos'!$F$18)-($J480*'01_Supuestos'!J32)-(IF('01_Supuestos'!J30=MAX('01_Supuestos'!$C$30:$M$30),'01_Supuestos'!$F$19,0))-(MAX(0,(((('01_Supuestos'!J31*$I480)*'01_Supuestos'!$F$11*($H480-'01_Supuestos'!$F$9))-((('01_Supuestos'!J31*$I480)*'01_Supuestos'!$F$11*($H480-'01_Supuestos'!$F$9))*'01_Supuestos'!$F$12)-(('01_Supuestos'!J31*$I480)*'01_Supuestos'!$F$11*$K480)-(IF(('01_Supuestos'!J31*$I480)&gt;0,'01_Supuestos'!$F$15,0)))-($J480*'01_Supuestos'!J33)))*'01_Supuestos'!$F$16)</f>
        <v/>
      </c>
      <c r="AB480" s="109">
        <f>((('01_Supuestos'!K31*$I480)*'01_Supuestos'!$F$11*($H480-'01_Supuestos'!$F$9))-((('01_Supuestos'!K31*$I480)*'01_Supuestos'!$F$11*($H480-'01_Supuestos'!$F$9))*'01_Supuestos'!$F$12)-(('01_Supuestos'!K31*$I480)*'01_Supuestos'!$F$11*$K480)-(IF(('01_Supuestos'!K31*$I480)&gt;0,'01_Supuestos'!$F$15,0)))-((('01_Supuestos'!K31*$I480)*'01_Supuestos'!$F$11*($H480-'01_Supuestos'!$F$9))*'01_Supuestos'!$F$18)-($J480*'01_Supuestos'!K32)-(IF('01_Supuestos'!K30=MAX('01_Supuestos'!$C$30:$M$30),'01_Supuestos'!$F$19,0))-(MAX(0,(((('01_Supuestos'!K31*$I480)*'01_Supuestos'!$F$11*($H480-'01_Supuestos'!$F$9))-((('01_Supuestos'!K31*$I480)*'01_Supuestos'!$F$11*($H480-'01_Supuestos'!$F$9))*'01_Supuestos'!$F$12)-(('01_Supuestos'!K31*$I480)*'01_Supuestos'!$F$11*$K480)-(IF(('01_Supuestos'!K31*$I480)&gt;0,'01_Supuestos'!$F$15,0)))-($J480*'01_Supuestos'!K33)))*'01_Supuestos'!$F$16)</f>
        <v/>
      </c>
      <c r="AC480" s="109">
        <f>((('01_Supuestos'!L31*$I480)*'01_Supuestos'!$F$11*($H480-'01_Supuestos'!$F$9))-((('01_Supuestos'!L31*$I480)*'01_Supuestos'!$F$11*($H480-'01_Supuestos'!$F$9))*'01_Supuestos'!$F$12)-(('01_Supuestos'!L31*$I480)*'01_Supuestos'!$F$11*$K480)-(IF(('01_Supuestos'!L31*$I480)&gt;0,'01_Supuestos'!$F$15,0)))-((('01_Supuestos'!L31*$I480)*'01_Supuestos'!$F$11*($H480-'01_Supuestos'!$F$9))*'01_Supuestos'!$F$18)-($J480*'01_Supuestos'!L32)-(IF('01_Supuestos'!L30=MAX('01_Supuestos'!$C$30:$M$30),'01_Supuestos'!$F$19,0))-(MAX(0,(((('01_Supuestos'!L31*$I480)*'01_Supuestos'!$F$11*($H480-'01_Supuestos'!$F$9))-((('01_Supuestos'!L31*$I480)*'01_Supuestos'!$F$11*($H480-'01_Supuestos'!$F$9))*'01_Supuestos'!$F$12)-(('01_Supuestos'!L31*$I480)*'01_Supuestos'!$F$11*$K480)-(IF(('01_Supuestos'!L31*$I480)&gt;0,'01_Supuestos'!$F$15,0)))-($J480*'01_Supuestos'!L33)))*'01_Supuestos'!$F$16)</f>
        <v/>
      </c>
      <c r="AD480" s="109">
        <f>((('01_Supuestos'!M31*$I480)*'01_Supuestos'!$F$11*($H480-'01_Supuestos'!$F$9))-((('01_Supuestos'!M31*$I480)*'01_Supuestos'!$F$11*($H480-'01_Supuestos'!$F$9))*'01_Supuestos'!$F$12)-(('01_Supuestos'!M31*$I480)*'01_Supuestos'!$F$11*$K480)-(IF(('01_Supuestos'!M31*$I480)&gt;0,'01_Supuestos'!$F$15,0)))-((('01_Supuestos'!M31*$I480)*'01_Supuestos'!$F$11*($H480-'01_Supuestos'!$F$9))*'01_Supuestos'!$F$18)-($J480*'01_Supuestos'!M32)-(IF('01_Supuestos'!M30=MAX('01_Supuestos'!$C$30:$M$30),'01_Supuestos'!$F$19,0))-(MAX(0,(((('01_Supuestos'!M31*$I480)*'01_Supuestos'!$F$11*($H480-'01_Supuestos'!$F$9))-((('01_Supuestos'!M31*$I480)*'01_Supuestos'!$F$11*($H480-'01_Supuestos'!$F$9))*'01_Supuestos'!$F$12)-(('01_Supuestos'!M31*$I480)*'01_Supuestos'!$F$11*$K480)-(IF(('01_Supuestos'!M31*$I480)&gt;0,'01_Supuestos'!$F$15,0)))-($J480*'01_Supuestos'!M33)))*'01_Supuestos'!$F$16)</f>
        <v/>
      </c>
      <c r="AE480" s="109">
        <f>0</f>
        <v/>
      </c>
      <c r="AF480" s="109">
        <f>IF(S480&gt;R480,"Appraisal+Decision",IF(S480&lt;R480,"Develop Now","Indiferente"))</f>
        <v/>
      </c>
    </row>
    <row r="481">
      <c r="A481" t="n">
        <v>451</v>
      </c>
      <c r="B481" s="53">
        <f>RAND()</f>
        <v/>
      </c>
      <c r="C481" s="53">
        <f>RAND()</f>
        <v/>
      </c>
      <c r="D481" s="53">
        <f>RAND()</f>
        <v/>
      </c>
      <c r="E481" s="53">
        <f>RAND()</f>
        <v/>
      </c>
      <c r="F481" s="53">
        <f>RAND()</f>
        <v/>
      </c>
      <c r="G481" s="53">
        <f>RAND()</f>
        <v/>
      </c>
      <c r="H481" s="109">
        <f>IF(B481&lt;($B$11-$B$10)/($B$12-$B$10), $B$10+SQRT(B481*($B$11-$B$10)*($B$12-$B$10)), $B$12-SQRT((1-B481)*($B$12-$B$11)*($B$12-$B$10)))</f>
        <v/>
      </c>
      <c r="I481" s="53">
        <f>MAX(0.1,NORMINV(C481,$B$13,$B$14))</f>
        <v/>
      </c>
      <c r="J481" s="109">
        <f>'01_Supuestos'!$F$13*MAX(0.65,NORMINV(D481,1,$B$15))</f>
        <v/>
      </c>
      <c r="K481" s="109">
        <f>'01_Supuestos'!$F$14*MAX(0.6,NORMINV(E481,1,$B$16))</f>
        <v/>
      </c>
      <c r="L481" s="109">
        <f>--(F481&lt;=$B$5)</f>
        <v/>
      </c>
      <c r="M481" s="109">
        <f>IF(L481=1, IF(G481&lt;=$B$6, "+", "-"), IF(G481&lt;=(1-$B$7), "+", "-"))</f>
        <v/>
      </c>
      <c r="N481" s="110">
        <f>IF(M481="+",'05_Bayes_Arbol'!$B$16,'05_Bayes_Arbol'!$B$17)</f>
        <v/>
      </c>
      <c r="O481" s="109">
        <f>SUMPRODUCT(T481:AD481,'01_Supuestos'!$C$34:$M$34)</f>
        <v/>
      </c>
      <c r="P481" s="109">
        <f>N481*O481 + (1-N481)*$B$9</f>
        <v/>
      </c>
      <c r="Q481" s="109">
        <f>--(P481&gt;0)</f>
        <v/>
      </c>
      <c r="R481" s="109">
        <f>IF(L481=1,O481,$B$9)</f>
        <v/>
      </c>
      <c r="S481" s="109">
        <f>-$B$8 + IF(Q481=1, IF(L481=1,O481,$B$9), 0)</f>
        <v/>
      </c>
      <c r="T481" s="109">
        <f>((('01_Supuestos'!C31*$I481)*'01_Supuestos'!$F$11*($H481-'01_Supuestos'!$F$9))-((('01_Supuestos'!C31*$I481)*'01_Supuestos'!$F$11*($H481-'01_Supuestos'!$F$9))*'01_Supuestos'!$F$12)-(('01_Supuestos'!C31*$I481)*'01_Supuestos'!$F$11*$K481)-(IF(('01_Supuestos'!C31*$I481)&gt;0,'01_Supuestos'!$F$15,0)))-((('01_Supuestos'!C31*$I481)*'01_Supuestos'!$F$11*($H481-'01_Supuestos'!$F$9))*'01_Supuestos'!$F$18)-($J481*'01_Supuestos'!C32)-(IF('01_Supuestos'!C30=MAX('01_Supuestos'!$C$30:$M$30),'01_Supuestos'!$F$19,0))-(MAX(0,(((('01_Supuestos'!C31*$I481)*'01_Supuestos'!$F$11*($H481-'01_Supuestos'!$F$9))-((('01_Supuestos'!C31*$I481)*'01_Supuestos'!$F$11*($H481-'01_Supuestos'!$F$9))*'01_Supuestos'!$F$12)-(('01_Supuestos'!C31*$I481)*'01_Supuestos'!$F$11*$K481)-(IF(('01_Supuestos'!C31*$I481)&gt;0,'01_Supuestos'!$F$15,0)))-($J481*'01_Supuestos'!C33)))*'01_Supuestos'!$F$16)</f>
        <v/>
      </c>
      <c r="U481" s="109">
        <f>((('01_Supuestos'!D31*$I481)*'01_Supuestos'!$F$11*($H481-'01_Supuestos'!$F$9))-((('01_Supuestos'!D31*$I481)*'01_Supuestos'!$F$11*($H481-'01_Supuestos'!$F$9))*'01_Supuestos'!$F$12)-(('01_Supuestos'!D31*$I481)*'01_Supuestos'!$F$11*$K481)-(IF(('01_Supuestos'!D31*$I481)&gt;0,'01_Supuestos'!$F$15,0)))-((('01_Supuestos'!D31*$I481)*'01_Supuestos'!$F$11*($H481-'01_Supuestos'!$F$9))*'01_Supuestos'!$F$18)-($J481*'01_Supuestos'!D32)-(IF('01_Supuestos'!D30=MAX('01_Supuestos'!$C$30:$M$30),'01_Supuestos'!$F$19,0))-(MAX(0,(((('01_Supuestos'!D31*$I481)*'01_Supuestos'!$F$11*($H481-'01_Supuestos'!$F$9))-((('01_Supuestos'!D31*$I481)*'01_Supuestos'!$F$11*($H481-'01_Supuestos'!$F$9))*'01_Supuestos'!$F$12)-(('01_Supuestos'!D31*$I481)*'01_Supuestos'!$F$11*$K481)-(IF(('01_Supuestos'!D31*$I481)&gt;0,'01_Supuestos'!$F$15,0)))-($J481*'01_Supuestos'!D33)))*'01_Supuestos'!$F$16)</f>
        <v/>
      </c>
      <c r="V481" s="109">
        <f>((('01_Supuestos'!E31*$I481)*'01_Supuestos'!$F$11*($H481-'01_Supuestos'!$F$9))-((('01_Supuestos'!E31*$I481)*'01_Supuestos'!$F$11*($H481-'01_Supuestos'!$F$9))*'01_Supuestos'!$F$12)-(('01_Supuestos'!E31*$I481)*'01_Supuestos'!$F$11*$K481)-(IF(('01_Supuestos'!E31*$I481)&gt;0,'01_Supuestos'!$F$15,0)))-((('01_Supuestos'!E31*$I481)*'01_Supuestos'!$F$11*($H481-'01_Supuestos'!$F$9))*'01_Supuestos'!$F$18)-($J481*'01_Supuestos'!E32)-(IF('01_Supuestos'!E30=MAX('01_Supuestos'!$C$30:$M$30),'01_Supuestos'!$F$19,0))-(MAX(0,(((('01_Supuestos'!E31*$I481)*'01_Supuestos'!$F$11*($H481-'01_Supuestos'!$F$9))-((('01_Supuestos'!E31*$I481)*'01_Supuestos'!$F$11*($H481-'01_Supuestos'!$F$9))*'01_Supuestos'!$F$12)-(('01_Supuestos'!E31*$I481)*'01_Supuestos'!$F$11*$K481)-(IF(('01_Supuestos'!E31*$I481)&gt;0,'01_Supuestos'!$F$15,0)))-($J481*'01_Supuestos'!E33)))*'01_Supuestos'!$F$16)</f>
        <v/>
      </c>
      <c r="W481" s="109">
        <f>((('01_Supuestos'!F31*$I481)*'01_Supuestos'!$F$11*($H481-'01_Supuestos'!$F$9))-((('01_Supuestos'!F31*$I481)*'01_Supuestos'!$F$11*($H481-'01_Supuestos'!$F$9))*'01_Supuestos'!$F$12)-(('01_Supuestos'!F31*$I481)*'01_Supuestos'!$F$11*$K481)-(IF(('01_Supuestos'!F31*$I481)&gt;0,'01_Supuestos'!$F$15,0)))-((('01_Supuestos'!F31*$I481)*'01_Supuestos'!$F$11*($H481-'01_Supuestos'!$F$9))*'01_Supuestos'!$F$18)-($J481*'01_Supuestos'!F32)-(IF('01_Supuestos'!F30=MAX('01_Supuestos'!$C$30:$M$30),'01_Supuestos'!$F$19,0))-(MAX(0,(((('01_Supuestos'!F31*$I481)*'01_Supuestos'!$F$11*($H481-'01_Supuestos'!$F$9))-((('01_Supuestos'!F31*$I481)*'01_Supuestos'!$F$11*($H481-'01_Supuestos'!$F$9))*'01_Supuestos'!$F$12)-(('01_Supuestos'!F31*$I481)*'01_Supuestos'!$F$11*$K481)-(IF(('01_Supuestos'!F31*$I481)&gt;0,'01_Supuestos'!$F$15,0)))-($J481*'01_Supuestos'!F33)))*'01_Supuestos'!$F$16)</f>
        <v/>
      </c>
      <c r="X481" s="109">
        <f>((('01_Supuestos'!G31*$I481)*'01_Supuestos'!$F$11*($H481-'01_Supuestos'!$F$9))-((('01_Supuestos'!G31*$I481)*'01_Supuestos'!$F$11*($H481-'01_Supuestos'!$F$9))*'01_Supuestos'!$F$12)-(('01_Supuestos'!G31*$I481)*'01_Supuestos'!$F$11*$K481)-(IF(('01_Supuestos'!G31*$I481)&gt;0,'01_Supuestos'!$F$15,0)))-((('01_Supuestos'!G31*$I481)*'01_Supuestos'!$F$11*($H481-'01_Supuestos'!$F$9))*'01_Supuestos'!$F$18)-($J481*'01_Supuestos'!G32)-(IF('01_Supuestos'!G30=MAX('01_Supuestos'!$C$30:$M$30),'01_Supuestos'!$F$19,0))-(MAX(0,(((('01_Supuestos'!G31*$I481)*'01_Supuestos'!$F$11*($H481-'01_Supuestos'!$F$9))-((('01_Supuestos'!G31*$I481)*'01_Supuestos'!$F$11*($H481-'01_Supuestos'!$F$9))*'01_Supuestos'!$F$12)-(('01_Supuestos'!G31*$I481)*'01_Supuestos'!$F$11*$K481)-(IF(('01_Supuestos'!G31*$I481)&gt;0,'01_Supuestos'!$F$15,0)))-($J481*'01_Supuestos'!G33)))*'01_Supuestos'!$F$16)</f>
        <v/>
      </c>
      <c r="Y481" s="109">
        <f>((('01_Supuestos'!H31*$I481)*'01_Supuestos'!$F$11*($H481-'01_Supuestos'!$F$9))-((('01_Supuestos'!H31*$I481)*'01_Supuestos'!$F$11*($H481-'01_Supuestos'!$F$9))*'01_Supuestos'!$F$12)-(('01_Supuestos'!H31*$I481)*'01_Supuestos'!$F$11*$K481)-(IF(('01_Supuestos'!H31*$I481)&gt;0,'01_Supuestos'!$F$15,0)))-((('01_Supuestos'!H31*$I481)*'01_Supuestos'!$F$11*($H481-'01_Supuestos'!$F$9))*'01_Supuestos'!$F$18)-($J481*'01_Supuestos'!H32)-(IF('01_Supuestos'!H30=MAX('01_Supuestos'!$C$30:$M$30),'01_Supuestos'!$F$19,0))-(MAX(0,(((('01_Supuestos'!H31*$I481)*'01_Supuestos'!$F$11*($H481-'01_Supuestos'!$F$9))-((('01_Supuestos'!H31*$I481)*'01_Supuestos'!$F$11*($H481-'01_Supuestos'!$F$9))*'01_Supuestos'!$F$12)-(('01_Supuestos'!H31*$I481)*'01_Supuestos'!$F$11*$K481)-(IF(('01_Supuestos'!H31*$I481)&gt;0,'01_Supuestos'!$F$15,0)))-($J481*'01_Supuestos'!H33)))*'01_Supuestos'!$F$16)</f>
        <v/>
      </c>
      <c r="Z481" s="109">
        <f>((('01_Supuestos'!I31*$I481)*'01_Supuestos'!$F$11*($H481-'01_Supuestos'!$F$9))-((('01_Supuestos'!I31*$I481)*'01_Supuestos'!$F$11*($H481-'01_Supuestos'!$F$9))*'01_Supuestos'!$F$12)-(('01_Supuestos'!I31*$I481)*'01_Supuestos'!$F$11*$K481)-(IF(('01_Supuestos'!I31*$I481)&gt;0,'01_Supuestos'!$F$15,0)))-((('01_Supuestos'!I31*$I481)*'01_Supuestos'!$F$11*($H481-'01_Supuestos'!$F$9))*'01_Supuestos'!$F$18)-($J481*'01_Supuestos'!I32)-(IF('01_Supuestos'!I30=MAX('01_Supuestos'!$C$30:$M$30),'01_Supuestos'!$F$19,0))-(MAX(0,(((('01_Supuestos'!I31*$I481)*'01_Supuestos'!$F$11*($H481-'01_Supuestos'!$F$9))-((('01_Supuestos'!I31*$I481)*'01_Supuestos'!$F$11*($H481-'01_Supuestos'!$F$9))*'01_Supuestos'!$F$12)-(('01_Supuestos'!I31*$I481)*'01_Supuestos'!$F$11*$K481)-(IF(('01_Supuestos'!I31*$I481)&gt;0,'01_Supuestos'!$F$15,0)))-($J481*'01_Supuestos'!I33)))*'01_Supuestos'!$F$16)</f>
        <v/>
      </c>
      <c r="AA481" s="109">
        <f>((('01_Supuestos'!J31*$I481)*'01_Supuestos'!$F$11*($H481-'01_Supuestos'!$F$9))-((('01_Supuestos'!J31*$I481)*'01_Supuestos'!$F$11*($H481-'01_Supuestos'!$F$9))*'01_Supuestos'!$F$12)-(('01_Supuestos'!J31*$I481)*'01_Supuestos'!$F$11*$K481)-(IF(('01_Supuestos'!J31*$I481)&gt;0,'01_Supuestos'!$F$15,0)))-((('01_Supuestos'!J31*$I481)*'01_Supuestos'!$F$11*($H481-'01_Supuestos'!$F$9))*'01_Supuestos'!$F$18)-($J481*'01_Supuestos'!J32)-(IF('01_Supuestos'!J30=MAX('01_Supuestos'!$C$30:$M$30),'01_Supuestos'!$F$19,0))-(MAX(0,(((('01_Supuestos'!J31*$I481)*'01_Supuestos'!$F$11*($H481-'01_Supuestos'!$F$9))-((('01_Supuestos'!J31*$I481)*'01_Supuestos'!$F$11*($H481-'01_Supuestos'!$F$9))*'01_Supuestos'!$F$12)-(('01_Supuestos'!J31*$I481)*'01_Supuestos'!$F$11*$K481)-(IF(('01_Supuestos'!J31*$I481)&gt;0,'01_Supuestos'!$F$15,0)))-($J481*'01_Supuestos'!J33)))*'01_Supuestos'!$F$16)</f>
        <v/>
      </c>
      <c r="AB481" s="109">
        <f>((('01_Supuestos'!K31*$I481)*'01_Supuestos'!$F$11*($H481-'01_Supuestos'!$F$9))-((('01_Supuestos'!K31*$I481)*'01_Supuestos'!$F$11*($H481-'01_Supuestos'!$F$9))*'01_Supuestos'!$F$12)-(('01_Supuestos'!K31*$I481)*'01_Supuestos'!$F$11*$K481)-(IF(('01_Supuestos'!K31*$I481)&gt;0,'01_Supuestos'!$F$15,0)))-((('01_Supuestos'!K31*$I481)*'01_Supuestos'!$F$11*($H481-'01_Supuestos'!$F$9))*'01_Supuestos'!$F$18)-($J481*'01_Supuestos'!K32)-(IF('01_Supuestos'!K30=MAX('01_Supuestos'!$C$30:$M$30),'01_Supuestos'!$F$19,0))-(MAX(0,(((('01_Supuestos'!K31*$I481)*'01_Supuestos'!$F$11*($H481-'01_Supuestos'!$F$9))-((('01_Supuestos'!K31*$I481)*'01_Supuestos'!$F$11*($H481-'01_Supuestos'!$F$9))*'01_Supuestos'!$F$12)-(('01_Supuestos'!K31*$I481)*'01_Supuestos'!$F$11*$K481)-(IF(('01_Supuestos'!K31*$I481)&gt;0,'01_Supuestos'!$F$15,0)))-($J481*'01_Supuestos'!K33)))*'01_Supuestos'!$F$16)</f>
        <v/>
      </c>
      <c r="AC481" s="109">
        <f>((('01_Supuestos'!L31*$I481)*'01_Supuestos'!$F$11*($H481-'01_Supuestos'!$F$9))-((('01_Supuestos'!L31*$I481)*'01_Supuestos'!$F$11*($H481-'01_Supuestos'!$F$9))*'01_Supuestos'!$F$12)-(('01_Supuestos'!L31*$I481)*'01_Supuestos'!$F$11*$K481)-(IF(('01_Supuestos'!L31*$I481)&gt;0,'01_Supuestos'!$F$15,0)))-((('01_Supuestos'!L31*$I481)*'01_Supuestos'!$F$11*($H481-'01_Supuestos'!$F$9))*'01_Supuestos'!$F$18)-($J481*'01_Supuestos'!L32)-(IF('01_Supuestos'!L30=MAX('01_Supuestos'!$C$30:$M$30),'01_Supuestos'!$F$19,0))-(MAX(0,(((('01_Supuestos'!L31*$I481)*'01_Supuestos'!$F$11*($H481-'01_Supuestos'!$F$9))-((('01_Supuestos'!L31*$I481)*'01_Supuestos'!$F$11*($H481-'01_Supuestos'!$F$9))*'01_Supuestos'!$F$12)-(('01_Supuestos'!L31*$I481)*'01_Supuestos'!$F$11*$K481)-(IF(('01_Supuestos'!L31*$I481)&gt;0,'01_Supuestos'!$F$15,0)))-($J481*'01_Supuestos'!L33)))*'01_Supuestos'!$F$16)</f>
        <v/>
      </c>
      <c r="AD481" s="109">
        <f>((('01_Supuestos'!M31*$I481)*'01_Supuestos'!$F$11*($H481-'01_Supuestos'!$F$9))-((('01_Supuestos'!M31*$I481)*'01_Supuestos'!$F$11*($H481-'01_Supuestos'!$F$9))*'01_Supuestos'!$F$12)-(('01_Supuestos'!M31*$I481)*'01_Supuestos'!$F$11*$K481)-(IF(('01_Supuestos'!M31*$I481)&gt;0,'01_Supuestos'!$F$15,0)))-((('01_Supuestos'!M31*$I481)*'01_Supuestos'!$F$11*($H481-'01_Supuestos'!$F$9))*'01_Supuestos'!$F$18)-($J481*'01_Supuestos'!M32)-(IF('01_Supuestos'!M30=MAX('01_Supuestos'!$C$30:$M$30),'01_Supuestos'!$F$19,0))-(MAX(0,(((('01_Supuestos'!M31*$I481)*'01_Supuestos'!$F$11*($H481-'01_Supuestos'!$F$9))-((('01_Supuestos'!M31*$I481)*'01_Supuestos'!$F$11*($H481-'01_Supuestos'!$F$9))*'01_Supuestos'!$F$12)-(('01_Supuestos'!M31*$I481)*'01_Supuestos'!$F$11*$K481)-(IF(('01_Supuestos'!M31*$I481)&gt;0,'01_Supuestos'!$F$15,0)))-($J481*'01_Supuestos'!M33)))*'01_Supuestos'!$F$16)</f>
        <v/>
      </c>
      <c r="AE481" s="109">
        <f>0</f>
        <v/>
      </c>
      <c r="AF481" s="109">
        <f>IF(S481&gt;R481,"Appraisal+Decision",IF(S481&lt;R481,"Develop Now","Indiferente"))</f>
        <v/>
      </c>
    </row>
    <row r="482">
      <c r="A482" t="n">
        <v>452</v>
      </c>
      <c r="B482" s="53">
        <f>RAND()</f>
        <v/>
      </c>
      <c r="C482" s="53">
        <f>RAND()</f>
        <v/>
      </c>
      <c r="D482" s="53">
        <f>RAND()</f>
        <v/>
      </c>
      <c r="E482" s="53">
        <f>RAND()</f>
        <v/>
      </c>
      <c r="F482" s="53">
        <f>RAND()</f>
        <v/>
      </c>
      <c r="G482" s="53">
        <f>RAND()</f>
        <v/>
      </c>
      <c r="H482" s="109">
        <f>IF(B482&lt;($B$11-$B$10)/($B$12-$B$10), $B$10+SQRT(B482*($B$11-$B$10)*($B$12-$B$10)), $B$12-SQRT((1-B482)*($B$12-$B$11)*($B$12-$B$10)))</f>
        <v/>
      </c>
      <c r="I482" s="53">
        <f>MAX(0.1,NORMINV(C482,$B$13,$B$14))</f>
        <v/>
      </c>
      <c r="J482" s="109">
        <f>'01_Supuestos'!$F$13*MAX(0.65,NORMINV(D482,1,$B$15))</f>
        <v/>
      </c>
      <c r="K482" s="109">
        <f>'01_Supuestos'!$F$14*MAX(0.6,NORMINV(E482,1,$B$16))</f>
        <v/>
      </c>
      <c r="L482" s="109">
        <f>--(F482&lt;=$B$5)</f>
        <v/>
      </c>
      <c r="M482" s="109">
        <f>IF(L482=1, IF(G482&lt;=$B$6, "+", "-"), IF(G482&lt;=(1-$B$7), "+", "-"))</f>
        <v/>
      </c>
      <c r="N482" s="110">
        <f>IF(M482="+",'05_Bayes_Arbol'!$B$16,'05_Bayes_Arbol'!$B$17)</f>
        <v/>
      </c>
      <c r="O482" s="109">
        <f>SUMPRODUCT(T482:AD482,'01_Supuestos'!$C$34:$M$34)</f>
        <v/>
      </c>
      <c r="P482" s="109">
        <f>N482*O482 + (1-N482)*$B$9</f>
        <v/>
      </c>
      <c r="Q482" s="109">
        <f>--(P482&gt;0)</f>
        <v/>
      </c>
      <c r="R482" s="109">
        <f>IF(L482=1,O482,$B$9)</f>
        <v/>
      </c>
      <c r="S482" s="109">
        <f>-$B$8 + IF(Q482=1, IF(L482=1,O482,$B$9), 0)</f>
        <v/>
      </c>
      <c r="T482" s="109">
        <f>((('01_Supuestos'!C31*$I482)*'01_Supuestos'!$F$11*($H482-'01_Supuestos'!$F$9))-((('01_Supuestos'!C31*$I482)*'01_Supuestos'!$F$11*($H482-'01_Supuestos'!$F$9))*'01_Supuestos'!$F$12)-(('01_Supuestos'!C31*$I482)*'01_Supuestos'!$F$11*$K482)-(IF(('01_Supuestos'!C31*$I482)&gt;0,'01_Supuestos'!$F$15,0)))-((('01_Supuestos'!C31*$I482)*'01_Supuestos'!$F$11*($H482-'01_Supuestos'!$F$9))*'01_Supuestos'!$F$18)-($J482*'01_Supuestos'!C32)-(IF('01_Supuestos'!C30=MAX('01_Supuestos'!$C$30:$M$30),'01_Supuestos'!$F$19,0))-(MAX(0,(((('01_Supuestos'!C31*$I482)*'01_Supuestos'!$F$11*($H482-'01_Supuestos'!$F$9))-((('01_Supuestos'!C31*$I482)*'01_Supuestos'!$F$11*($H482-'01_Supuestos'!$F$9))*'01_Supuestos'!$F$12)-(('01_Supuestos'!C31*$I482)*'01_Supuestos'!$F$11*$K482)-(IF(('01_Supuestos'!C31*$I482)&gt;0,'01_Supuestos'!$F$15,0)))-($J482*'01_Supuestos'!C33)))*'01_Supuestos'!$F$16)</f>
        <v/>
      </c>
      <c r="U482" s="109">
        <f>((('01_Supuestos'!D31*$I482)*'01_Supuestos'!$F$11*($H482-'01_Supuestos'!$F$9))-((('01_Supuestos'!D31*$I482)*'01_Supuestos'!$F$11*($H482-'01_Supuestos'!$F$9))*'01_Supuestos'!$F$12)-(('01_Supuestos'!D31*$I482)*'01_Supuestos'!$F$11*$K482)-(IF(('01_Supuestos'!D31*$I482)&gt;0,'01_Supuestos'!$F$15,0)))-((('01_Supuestos'!D31*$I482)*'01_Supuestos'!$F$11*($H482-'01_Supuestos'!$F$9))*'01_Supuestos'!$F$18)-($J482*'01_Supuestos'!D32)-(IF('01_Supuestos'!D30=MAX('01_Supuestos'!$C$30:$M$30),'01_Supuestos'!$F$19,0))-(MAX(0,(((('01_Supuestos'!D31*$I482)*'01_Supuestos'!$F$11*($H482-'01_Supuestos'!$F$9))-((('01_Supuestos'!D31*$I482)*'01_Supuestos'!$F$11*($H482-'01_Supuestos'!$F$9))*'01_Supuestos'!$F$12)-(('01_Supuestos'!D31*$I482)*'01_Supuestos'!$F$11*$K482)-(IF(('01_Supuestos'!D31*$I482)&gt;0,'01_Supuestos'!$F$15,0)))-($J482*'01_Supuestos'!D33)))*'01_Supuestos'!$F$16)</f>
        <v/>
      </c>
      <c r="V482" s="109">
        <f>((('01_Supuestos'!E31*$I482)*'01_Supuestos'!$F$11*($H482-'01_Supuestos'!$F$9))-((('01_Supuestos'!E31*$I482)*'01_Supuestos'!$F$11*($H482-'01_Supuestos'!$F$9))*'01_Supuestos'!$F$12)-(('01_Supuestos'!E31*$I482)*'01_Supuestos'!$F$11*$K482)-(IF(('01_Supuestos'!E31*$I482)&gt;0,'01_Supuestos'!$F$15,0)))-((('01_Supuestos'!E31*$I482)*'01_Supuestos'!$F$11*($H482-'01_Supuestos'!$F$9))*'01_Supuestos'!$F$18)-($J482*'01_Supuestos'!E32)-(IF('01_Supuestos'!E30=MAX('01_Supuestos'!$C$30:$M$30),'01_Supuestos'!$F$19,0))-(MAX(0,(((('01_Supuestos'!E31*$I482)*'01_Supuestos'!$F$11*($H482-'01_Supuestos'!$F$9))-((('01_Supuestos'!E31*$I482)*'01_Supuestos'!$F$11*($H482-'01_Supuestos'!$F$9))*'01_Supuestos'!$F$12)-(('01_Supuestos'!E31*$I482)*'01_Supuestos'!$F$11*$K482)-(IF(('01_Supuestos'!E31*$I482)&gt;0,'01_Supuestos'!$F$15,0)))-($J482*'01_Supuestos'!E33)))*'01_Supuestos'!$F$16)</f>
        <v/>
      </c>
      <c r="W482" s="109">
        <f>((('01_Supuestos'!F31*$I482)*'01_Supuestos'!$F$11*($H482-'01_Supuestos'!$F$9))-((('01_Supuestos'!F31*$I482)*'01_Supuestos'!$F$11*($H482-'01_Supuestos'!$F$9))*'01_Supuestos'!$F$12)-(('01_Supuestos'!F31*$I482)*'01_Supuestos'!$F$11*$K482)-(IF(('01_Supuestos'!F31*$I482)&gt;0,'01_Supuestos'!$F$15,0)))-((('01_Supuestos'!F31*$I482)*'01_Supuestos'!$F$11*($H482-'01_Supuestos'!$F$9))*'01_Supuestos'!$F$18)-($J482*'01_Supuestos'!F32)-(IF('01_Supuestos'!F30=MAX('01_Supuestos'!$C$30:$M$30),'01_Supuestos'!$F$19,0))-(MAX(0,(((('01_Supuestos'!F31*$I482)*'01_Supuestos'!$F$11*($H482-'01_Supuestos'!$F$9))-((('01_Supuestos'!F31*$I482)*'01_Supuestos'!$F$11*($H482-'01_Supuestos'!$F$9))*'01_Supuestos'!$F$12)-(('01_Supuestos'!F31*$I482)*'01_Supuestos'!$F$11*$K482)-(IF(('01_Supuestos'!F31*$I482)&gt;0,'01_Supuestos'!$F$15,0)))-($J482*'01_Supuestos'!F33)))*'01_Supuestos'!$F$16)</f>
        <v/>
      </c>
      <c r="X482" s="109">
        <f>((('01_Supuestos'!G31*$I482)*'01_Supuestos'!$F$11*($H482-'01_Supuestos'!$F$9))-((('01_Supuestos'!G31*$I482)*'01_Supuestos'!$F$11*($H482-'01_Supuestos'!$F$9))*'01_Supuestos'!$F$12)-(('01_Supuestos'!G31*$I482)*'01_Supuestos'!$F$11*$K482)-(IF(('01_Supuestos'!G31*$I482)&gt;0,'01_Supuestos'!$F$15,0)))-((('01_Supuestos'!G31*$I482)*'01_Supuestos'!$F$11*($H482-'01_Supuestos'!$F$9))*'01_Supuestos'!$F$18)-($J482*'01_Supuestos'!G32)-(IF('01_Supuestos'!G30=MAX('01_Supuestos'!$C$30:$M$30),'01_Supuestos'!$F$19,0))-(MAX(0,(((('01_Supuestos'!G31*$I482)*'01_Supuestos'!$F$11*($H482-'01_Supuestos'!$F$9))-((('01_Supuestos'!G31*$I482)*'01_Supuestos'!$F$11*($H482-'01_Supuestos'!$F$9))*'01_Supuestos'!$F$12)-(('01_Supuestos'!G31*$I482)*'01_Supuestos'!$F$11*$K482)-(IF(('01_Supuestos'!G31*$I482)&gt;0,'01_Supuestos'!$F$15,0)))-($J482*'01_Supuestos'!G33)))*'01_Supuestos'!$F$16)</f>
        <v/>
      </c>
      <c r="Y482" s="109">
        <f>((('01_Supuestos'!H31*$I482)*'01_Supuestos'!$F$11*($H482-'01_Supuestos'!$F$9))-((('01_Supuestos'!H31*$I482)*'01_Supuestos'!$F$11*($H482-'01_Supuestos'!$F$9))*'01_Supuestos'!$F$12)-(('01_Supuestos'!H31*$I482)*'01_Supuestos'!$F$11*$K482)-(IF(('01_Supuestos'!H31*$I482)&gt;0,'01_Supuestos'!$F$15,0)))-((('01_Supuestos'!H31*$I482)*'01_Supuestos'!$F$11*($H482-'01_Supuestos'!$F$9))*'01_Supuestos'!$F$18)-($J482*'01_Supuestos'!H32)-(IF('01_Supuestos'!H30=MAX('01_Supuestos'!$C$30:$M$30),'01_Supuestos'!$F$19,0))-(MAX(0,(((('01_Supuestos'!H31*$I482)*'01_Supuestos'!$F$11*($H482-'01_Supuestos'!$F$9))-((('01_Supuestos'!H31*$I482)*'01_Supuestos'!$F$11*($H482-'01_Supuestos'!$F$9))*'01_Supuestos'!$F$12)-(('01_Supuestos'!H31*$I482)*'01_Supuestos'!$F$11*$K482)-(IF(('01_Supuestos'!H31*$I482)&gt;0,'01_Supuestos'!$F$15,0)))-($J482*'01_Supuestos'!H33)))*'01_Supuestos'!$F$16)</f>
        <v/>
      </c>
      <c r="Z482" s="109">
        <f>((('01_Supuestos'!I31*$I482)*'01_Supuestos'!$F$11*($H482-'01_Supuestos'!$F$9))-((('01_Supuestos'!I31*$I482)*'01_Supuestos'!$F$11*($H482-'01_Supuestos'!$F$9))*'01_Supuestos'!$F$12)-(('01_Supuestos'!I31*$I482)*'01_Supuestos'!$F$11*$K482)-(IF(('01_Supuestos'!I31*$I482)&gt;0,'01_Supuestos'!$F$15,0)))-((('01_Supuestos'!I31*$I482)*'01_Supuestos'!$F$11*($H482-'01_Supuestos'!$F$9))*'01_Supuestos'!$F$18)-($J482*'01_Supuestos'!I32)-(IF('01_Supuestos'!I30=MAX('01_Supuestos'!$C$30:$M$30),'01_Supuestos'!$F$19,0))-(MAX(0,(((('01_Supuestos'!I31*$I482)*'01_Supuestos'!$F$11*($H482-'01_Supuestos'!$F$9))-((('01_Supuestos'!I31*$I482)*'01_Supuestos'!$F$11*($H482-'01_Supuestos'!$F$9))*'01_Supuestos'!$F$12)-(('01_Supuestos'!I31*$I482)*'01_Supuestos'!$F$11*$K482)-(IF(('01_Supuestos'!I31*$I482)&gt;0,'01_Supuestos'!$F$15,0)))-($J482*'01_Supuestos'!I33)))*'01_Supuestos'!$F$16)</f>
        <v/>
      </c>
      <c r="AA482" s="109">
        <f>((('01_Supuestos'!J31*$I482)*'01_Supuestos'!$F$11*($H482-'01_Supuestos'!$F$9))-((('01_Supuestos'!J31*$I482)*'01_Supuestos'!$F$11*($H482-'01_Supuestos'!$F$9))*'01_Supuestos'!$F$12)-(('01_Supuestos'!J31*$I482)*'01_Supuestos'!$F$11*$K482)-(IF(('01_Supuestos'!J31*$I482)&gt;0,'01_Supuestos'!$F$15,0)))-((('01_Supuestos'!J31*$I482)*'01_Supuestos'!$F$11*($H482-'01_Supuestos'!$F$9))*'01_Supuestos'!$F$18)-($J482*'01_Supuestos'!J32)-(IF('01_Supuestos'!J30=MAX('01_Supuestos'!$C$30:$M$30),'01_Supuestos'!$F$19,0))-(MAX(0,(((('01_Supuestos'!J31*$I482)*'01_Supuestos'!$F$11*($H482-'01_Supuestos'!$F$9))-((('01_Supuestos'!J31*$I482)*'01_Supuestos'!$F$11*($H482-'01_Supuestos'!$F$9))*'01_Supuestos'!$F$12)-(('01_Supuestos'!J31*$I482)*'01_Supuestos'!$F$11*$K482)-(IF(('01_Supuestos'!J31*$I482)&gt;0,'01_Supuestos'!$F$15,0)))-($J482*'01_Supuestos'!J33)))*'01_Supuestos'!$F$16)</f>
        <v/>
      </c>
      <c r="AB482" s="109">
        <f>((('01_Supuestos'!K31*$I482)*'01_Supuestos'!$F$11*($H482-'01_Supuestos'!$F$9))-((('01_Supuestos'!K31*$I482)*'01_Supuestos'!$F$11*($H482-'01_Supuestos'!$F$9))*'01_Supuestos'!$F$12)-(('01_Supuestos'!K31*$I482)*'01_Supuestos'!$F$11*$K482)-(IF(('01_Supuestos'!K31*$I482)&gt;0,'01_Supuestos'!$F$15,0)))-((('01_Supuestos'!K31*$I482)*'01_Supuestos'!$F$11*($H482-'01_Supuestos'!$F$9))*'01_Supuestos'!$F$18)-($J482*'01_Supuestos'!K32)-(IF('01_Supuestos'!K30=MAX('01_Supuestos'!$C$30:$M$30),'01_Supuestos'!$F$19,0))-(MAX(0,(((('01_Supuestos'!K31*$I482)*'01_Supuestos'!$F$11*($H482-'01_Supuestos'!$F$9))-((('01_Supuestos'!K31*$I482)*'01_Supuestos'!$F$11*($H482-'01_Supuestos'!$F$9))*'01_Supuestos'!$F$12)-(('01_Supuestos'!K31*$I482)*'01_Supuestos'!$F$11*$K482)-(IF(('01_Supuestos'!K31*$I482)&gt;0,'01_Supuestos'!$F$15,0)))-($J482*'01_Supuestos'!K33)))*'01_Supuestos'!$F$16)</f>
        <v/>
      </c>
      <c r="AC482" s="109">
        <f>((('01_Supuestos'!L31*$I482)*'01_Supuestos'!$F$11*($H482-'01_Supuestos'!$F$9))-((('01_Supuestos'!L31*$I482)*'01_Supuestos'!$F$11*($H482-'01_Supuestos'!$F$9))*'01_Supuestos'!$F$12)-(('01_Supuestos'!L31*$I482)*'01_Supuestos'!$F$11*$K482)-(IF(('01_Supuestos'!L31*$I482)&gt;0,'01_Supuestos'!$F$15,0)))-((('01_Supuestos'!L31*$I482)*'01_Supuestos'!$F$11*($H482-'01_Supuestos'!$F$9))*'01_Supuestos'!$F$18)-($J482*'01_Supuestos'!L32)-(IF('01_Supuestos'!L30=MAX('01_Supuestos'!$C$30:$M$30),'01_Supuestos'!$F$19,0))-(MAX(0,(((('01_Supuestos'!L31*$I482)*'01_Supuestos'!$F$11*($H482-'01_Supuestos'!$F$9))-((('01_Supuestos'!L31*$I482)*'01_Supuestos'!$F$11*($H482-'01_Supuestos'!$F$9))*'01_Supuestos'!$F$12)-(('01_Supuestos'!L31*$I482)*'01_Supuestos'!$F$11*$K482)-(IF(('01_Supuestos'!L31*$I482)&gt;0,'01_Supuestos'!$F$15,0)))-($J482*'01_Supuestos'!L33)))*'01_Supuestos'!$F$16)</f>
        <v/>
      </c>
      <c r="AD482" s="109">
        <f>((('01_Supuestos'!M31*$I482)*'01_Supuestos'!$F$11*($H482-'01_Supuestos'!$F$9))-((('01_Supuestos'!M31*$I482)*'01_Supuestos'!$F$11*($H482-'01_Supuestos'!$F$9))*'01_Supuestos'!$F$12)-(('01_Supuestos'!M31*$I482)*'01_Supuestos'!$F$11*$K482)-(IF(('01_Supuestos'!M31*$I482)&gt;0,'01_Supuestos'!$F$15,0)))-((('01_Supuestos'!M31*$I482)*'01_Supuestos'!$F$11*($H482-'01_Supuestos'!$F$9))*'01_Supuestos'!$F$18)-($J482*'01_Supuestos'!M32)-(IF('01_Supuestos'!M30=MAX('01_Supuestos'!$C$30:$M$30),'01_Supuestos'!$F$19,0))-(MAX(0,(((('01_Supuestos'!M31*$I482)*'01_Supuestos'!$F$11*($H482-'01_Supuestos'!$F$9))-((('01_Supuestos'!M31*$I482)*'01_Supuestos'!$F$11*($H482-'01_Supuestos'!$F$9))*'01_Supuestos'!$F$12)-(('01_Supuestos'!M31*$I482)*'01_Supuestos'!$F$11*$K482)-(IF(('01_Supuestos'!M31*$I482)&gt;0,'01_Supuestos'!$F$15,0)))-($J482*'01_Supuestos'!M33)))*'01_Supuestos'!$F$16)</f>
        <v/>
      </c>
      <c r="AE482" s="109">
        <f>0</f>
        <v/>
      </c>
      <c r="AF482" s="109">
        <f>IF(S482&gt;R482,"Appraisal+Decision",IF(S482&lt;R482,"Develop Now","Indiferente"))</f>
        <v/>
      </c>
    </row>
    <row r="483">
      <c r="A483" t="n">
        <v>453</v>
      </c>
      <c r="B483" s="53">
        <f>RAND()</f>
        <v/>
      </c>
      <c r="C483" s="53">
        <f>RAND()</f>
        <v/>
      </c>
      <c r="D483" s="53">
        <f>RAND()</f>
        <v/>
      </c>
      <c r="E483" s="53">
        <f>RAND()</f>
        <v/>
      </c>
      <c r="F483" s="53">
        <f>RAND()</f>
        <v/>
      </c>
      <c r="G483" s="53">
        <f>RAND()</f>
        <v/>
      </c>
      <c r="H483" s="109">
        <f>IF(B483&lt;($B$11-$B$10)/($B$12-$B$10), $B$10+SQRT(B483*($B$11-$B$10)*($B$12-$B$10)), $B$12-SQRT((1-B483)*($B$12-$B$11)*($B$12-$B$10)))</f>
        <v/>
      </c>
      <c r="I483" s="53">
        <f>MAX(0.1,NORMINV(C483,$B$13,$B$14))</f>
        <v/>
      </c>
      <c r="J483" s="109">
        <f>'01_Supuestos'!$F$13*MAX(0.65,NORMINV(D483,1,$B$15))</f>
        <v/>
      </c>
      <c r="K483" s="109">
        <f>'01_Supuestos'!$F$14*MAX(0.6,NORMINV(E483,1,$B$16))</f>
        <v/>
      </c>
      <c r="L483" s="109">
        <f>--(F483&lt;=$B$5)</f>
        <v/>
      </c>
      <c r="M483" s="109">
        <f>IF(L483=1, IF(G483&lt;=$B$6, "+", "-"), IF(G483&lt;=(1-$B$7), "+", "-"))</f>
        <v/>
      </c>
      <c r="N483" s="110">
        <f>IF(M483="+",'05_Bayes_Arbol'!$B$16,'05_Bayes_Arbol'!$B$17)</f>
        <v/>
      </c>
      <c r="O483" s="109">
        <f>SUMPRODUCT(T483:AD483,'01_Supuestos'!$C$34:$M$34)</f>
        <v/>
      </c>
      <c r="P483" s="109">
        <f>N483*O483 + (1-N483)*$B$9</f>
        <v/>
      </c>
      <c r="Q483" s="109">
        <f>--(P483&gt;0)</f>
        <v/>
      </c>
      <c r="R483" s="109">
        <f>IF(L483=1,O483,$B$9)</f>
        <v/>
      </c>
      <c r="S483" s="109">
        <f>-$B$8 + IF(Q483=1, IF(L483=1,O483,$B$9), 0)</f>
        <v/>
      </c>
      <c r="T483" s="109">
        <f>((('01_Supuestos'!C31*$I483)*'01_Supuestos'!$F$11*($H483-'01_Supuestos'!$F$9))-((('01_Supuestos'!C31*$I483)*'01_Supuestos'!$F$11*($H483-'01_Supuestos'!$F$9))*'01_Supuestos'!$F$12)-(('01_Supuestos'!C31*$I483)*'01_Supuestos'!$F$11*$K483)-(IF(('01_Supuestos'!C31*$I483)&gt;0,'01_Supuestos'!$F$15,0)))-((('01_Supuestos'!C31*$I483)*'01_Supuestos'!$F$11*($H483-'01_Supuestos'!$F$9))*'01_Supuestos'!$F$18)-($J483*'01_Supuestos'!C32)-(IF('01_Supuestos'!C30=MAX('01_Supuestos'!$C$30:$M$30),'01_Supuestos'!$F$19,0))-(MAX(0,(((('01_Supuestos'!C31*$I483)*'01_Supuestos'!$F$11*($H483-'01_Supuestos'!$F$9))-((('01_Supuestos'!C31*$I483)*'01_Supuestos'!$F$11*($H483-'01_Supuestos'!$F$9))*'01_Supuestos'!$F$12)-(('01_Supuestos'!C31*$I483)*'01_Supuestos'!$F$11*$K483)-(IF(('01_Supuestos'!C31*$I483)&gt;0,'01_Supuestos'!$F$15,0)))-($J483*'01_Supuestos'!C33)))*'01_Supuestos'!$F$16)</f>
        <v/>
      </c>
      <c r="U483" s="109">
        <f>((('01_Supuestos'!D31*$I483)*'01_Supuestos'!$F$11*($H483-'01_Supuestos'!$F$9))-((('01_Supuestos'!D31*$I483)*'01_Supuestos'!$F$11*($H483-'01_Supuestos'!$F$9))*'01_Supuestos'!$F$12)-(('01_Supuestos'!D31*$I483)*'01_Supuestos'!$F$11*$K483)-(IF(('01_Supuestos'!D31*$I483)&gt;0,'01_Supuestos'!$F$15,0)))-((('01_Supuestos'!D31*$I483)*'01_Supuestos'!$F$11*($H483-'01_Supuestos'!$F$9))*'01_Supuestos'!$F$18)-($J483*'01_Supuestos'!D32)-(IF('01_Supuestos'!D30=MAX('01_Supuestos'!$C$30:$M$30),'01_Supuestos'!$F$19,0))-(MAX(0,(((('01_Supuestos'!D31*$I483)*'01_Supuestos'!$F$11*($H483-'01_Supuestos'!$F$9))-((('01_Supuestos'!D31*$I483)*'01_Supuestos'!$F$11*($H483-'01_Supuestos'!$F$9))*'01_Supuestos'!$F$12)-(('01_Supuestos'!D31*$I483)*'01_Supuestos'!$F$11*$K483)-(IF(('01_Supuestos'!D31*$I483)&gt;0,'01_Supuestos'!$F$15,0)))-($J483*'01_Supuestos'!D33)))*'01_Supuestos'!$F$16)</f>
        <v/>
      </c>
      <c r="V483" s="109">
        <f>((('01_Supuestos'!E31*$I483)*'01_Supuestos'!$F$11*($H483-'01_Supuestos'!$F$9))-((('01_Supuestos'!E31*$I483)*'01_Supuestos'!$F$11*($H483-'01_Supuestos'!$F$9))*'01_Supuestos'!$F$12)-(('01_Supuestos'!E31*$I483)*'01_Supuestos'!$F$11*$K483)-(IF(('01_Supuestos'!E31*$I483)&gt;0,'01_Supuestos'!$F$15,0)))-((('01_Supuestos'!E31*$I483)*'01_Supuestos'!$F$11*($H483-'01_Supuestos'!$F$9))*'01_Supuestos'!$F$18)-($J483*'01_Supuestos'!E32)-(IF('01_Supuestos'!E30=MAX('01_Supuestos'!$C$30:$M$30),'01_Supuestos'!$F$19,0))-(MAX(0,(((('01_Supuestos'!E31*$I483)*'01_Supuestos'!$F$11*($H483-'01_Supuestos'!$F$9))-((('01_Supuestos'!E31*$I483)*'01_Supuestos'!$F$11*($H483-'01_Supuestos'!$F$9))*'01_Supuestos'!$F$12)-(('01_Supuestos'!E31*$I483)*'01_Supuestos'!$F$11*$K483)-(IF(('01_Supuestos'!E31*$I483)&gt;0,'01_Supuestos'!$F$15,0)))-($J483*'01_Supuestos'!E33)))*'01_Supuestos'!$F$16)</f>
        <v/>
      </c>
      <c r="W483" s="109">
        <f>((('01_Supuestos'!F31*$I483)*'01_Supuestos'!$F$11*($H483-'01_Supuestos'!$F$9))-((('01_Supuestos'!F31*$I483)*'01_Supuestos'!$F$11*($H483-'01_Supuestos'!$F$9))*'01_Supuestos'!$F$12)-(('01_Supuestos'!F31*$I483)*'01_Supuestos'!$F$11*$K483)-(IF(('01_Supuestos'!F31*$I483)&gt;0,'01_Supuestos'!$F$15,0)))-((('01_Supuestos'!F31*$I483)*'01_Supuestos'!$F$11*($H483-'01_Supuestos'!$F$9))*'01_Supuestos'!$F$18)-($J483*'01_Supuestos'!F32)-(IF('01_Supuestos'!F30=MAX('01_Supuestos'!$C$30:$M$30),'01_Supuestos'!$F$19,0))-(MAX(0,(((('01_Supuestos'!F31*$I483)*'01_Supuestos'!$F$11*($H483-'01_Supuestos'!$F$9))-((('01_Supuestos'!F31*$I483)*'01_Supuestos'!$F$11*($H483-'01_Supuestos'!$F$9))*'01_Supuestos'!$F$12)-(('01_Supuestos'!F31*$I483)*'01_Supuestos'!$F$11*$K483)-(IF(('01_Supuestos'!F31*$I483)&gt;0,'01_Supuestos'!$F$15,0)))-($J483*'01_Supuestos'!F33)))*'01_Supuestos'!$F$16)</f>
        <v/>
      </c>
      <c r="X483" s="109">
        <f>((('01_Supuestos'!G31*$I483)*'01_Supuestos'!$F$11*($H483-'01_Supuestos'!$F$9))-((('01_Supuestos'!G31*$I483)*'01_Supuestos'!$F$11*($H483-'01_Supuestos'!$F$9))*'01_Supuestos'!$F$12)-(('01_Supuestos'!G31*$I483)*'01_Supuestos'!$F$11*$K483)-(IF(('01_Supuestos'!G31*$I483)&gt;0,'01_Supuestos'!$F$15,0)))-((('01_Supuestos'!G31*$I483)*'01_Supuestos'!$F$11*($H483-'01_Supuestos'!$F$9))*'01_Supuestos'!$F$18)-($J483*'01_Supuestos'!G32)-(IF('01_Supuestos'!G30=MAX('01_Supuestos'!$C$30:$M$30),'01_Supuestos'!$F$19,0))-(MAX(0,(((('01_Supuestos'!G31*$I483)*'01_Supuestos'!$F$11*($H483-'01_Supuestos'!$F$9))-((('01_Supuestos'!G31*$I483)*'01_Supuestos'!$F$11*($H483-'01_Supuestos'!$F$9))*'01_Supuestos'!$F$12)-(('01_Supuestos'!G31*$I483)*'01_Supuestos'!$F$11*$K483)-(IF(('01_Supuestos'!G31*$I483)&gt;0,'01_Supuestos'!$F$15,0)))-($J483*'01_Supuestos'!G33)))*'01_Supuestos'!$F$16)</f>
        <v/>
      </c>
      <c r="Y483" s="109">
        <f>((('01_Supuestos'!H31*$I483)*'01_Supuestos'!$F$11*($H483-'01_Supuestos'!$F$9))-((('01_Supuestos'!H31*$I483)*'01_Supuestos'!$F$11*($H483-'01_Supuestos'!$F$9))*'01_Supuestos'!$F$12)-(('01_Supuestos'!H31*$I483)*'01_Supuestos'!$F$11*$K483)-(IF(('01_Supuestos'!H31*$I483)&gt;0,'01_Supuestos'!$F$15,0)))-((('01_Supuestos'!H31*$I483)*'01_Supuestos'!$F$11*($H483-'01_Supuestos'!$F$9))*'01_Supuestos'!$F$18)-($J483*'01_Supuestos'!H32)-(IF('01_Supuestos'!H30=MAX('01_Supuestos'!$C$30:$M$30),'01_Supuestos'!$F$19,0))-(MAX(0,(((('01_Supuestos'!H31*$I483)*'01_Supuestos'!$F$11*($H483-'01_Supuestos'!$F$9))-((('01_Supuestos'!H31*$I483)*'01_Supuestos'!$F$11*($H483-'01_Supuestos'!$F$9))*'01_Supuestos'!$F$12)-(('01_Supuestos'!H31*$I483)*'01_Supuestos'!$F$11*$K483)-(IF(('01_Supuestos'!H31*$I483)&gt;0,'01_Supuestos'!$F$15,0)))-($J483*'01_Supuestos'!H33)))*'01_Supuestos'!$F$16)</f>
        <v/>
      </c>
      <c r="Z483" s="109">
        <f>((('01_Supuestos'!I31*$I483)*'01_Supuestos'!$F$11*($H483-'01_Supuestos'!$F$9))-((('01_Supuestos'!I31*$I483)*'01_Supuestos'!$F$11*($H483-'01_Supuestos'!$F$9))*'01_Supuestos'!$F$12)-(('01_Supuestos'!I31*$I483)*'01_Supuestos'!$F$11*$K483)-(IF(('01_Supuestos'!I31*$I483)&gt;0,'01_Supuestos'!$F$15,0)))-((('01_Supuestos'!I31*$I483)*'01_Supuestos'!$F$11*($H483-'01_Supuestos'!$F$9))*'01_Supuestos'!$F$18)-($J483*'01_Supuestos'!I32)-(IF('01_Supuestos'!I30=MAX('01_Supuestos'!$C$30:$M$30),'01_Supuestos'!$F$19,0))-(MAX(0,(((('01_Supuestos'!I31*$I483)*'01_Supuestos'!$F$11*($H483-'01_Supuestos'!$F$9))-((('01_Supuestos'!I31*$I483)*'01_Supuestos'!$F$11*($H483-'01_Supuestos'!$F$9))*'01_Supuestos'!$F$12)-(('01_Supuestos'!I31*$I483)*'01_Supuestos'!$F$11*$K483)-(IF(('01_Supuestos'!I31*$I483)&gt;0,'01_Supuestos'!$F$15,0)))-($J483*'01_Supuestos'!I33)))*'01_Supuestos'!$F$16)</f>
        <v/>
      </c>
      <c r="AA483" s="109">
        <f>((('01_Supuestos'!J31*$I483)*'01_Supuestos'!$F$11*($H483-'01_Supuestos'!$F$9))-((('01_Supuestos'!J31*$I483)*'01_Supuestos'!$F$11*($H483-'01_Supuestos'!$F$9))*'01_Supuestos'!$F$12)-(('01_Supuestos'!J31*$I483)*'01_Supuestos'!$F$11*$K483)-(IF(('01_Supuestos'!J31*$I483)&gt;0,'01_Supuestos'!$F$15,0)))-((('01_Supuestos'!J31*$I483)*'01_Supuestos'!$F$11*($H483-'01_Supuestos'!$F$9))*'01_Supuestos'!$F$18)-($J483*'01_Supuestos'!J32)-(IF('01_Supuestos'!J30=MAX('01_Supuestos'!$C$30:$M$30),'01_Supuestos'!$F$19,0))-(MAX(0,(((('01_Supuestos'!J31*$I483)*'01_Supuestos'!$F$11*($H483-'01_Supuestos'!$F$9))-((('01_Supuestos'!J31*$I483)*'01_Supuestos'!$F$11*($H483-'01_Supuestos'!$F$9))*'01_Supuestos'!$F$12)-(('01_Supuestos'!J31*$I483)*'01_Supuestos'!$F$11*$K483)-(IF(('01_Supuestos'!J31*$I483)&gt;0,'01_Supuestos'!$F$15,0)))-($J483*'01_Supuestos'!J33)))*'01_Supuestos'!$F$16)</f>
        <v/>
      </c>
      <c r="AB483" s="109">
        <f>((('01_Supuestos'!K31*$I483)*'01_Supuestos'!$F$11*($H483-'01_Supuestos'!$F$9))-((('01_Supuestos'!K31*$I483)*'01_Supuestos'!$F$11*($H483-'01_Supuestos'!$F$9))*'01_Supuestos'!$F$12)-(('01_Supuestos'!K31*$I483)*'01_Supuestos'!$F$11*$K483)-(IF(('01_Supuestos'!K31*$I483)&gt;0,'01_Supuestos'!$F$15,0)))-((('01_Supuestos'!K31*$I483)*'01_Supuestos'!$F$11*($H483-'01_Supuestos'!$F$9))*'01_Supuestos'!$F$18)-($J483*'01_Supuestos'!K32)-(IF('01_Supuestos'!K30=MAX('01_Supuestos'!$C$30:$M$30),'01_Supuestos'!$F$19,0))-(MAX(0,(((('01_Supuestos'!K31*$I483)*'01_Supuestos'!$F$11*($H483-'01_Supuestos'!$F$9))-((('01_Supuestos'!K31*$I483)*'01_Supuestos'!$F$11*($H483-'01_Supuestos'!$F$9))*'01_Supuestos'!$F$12)-(('01_Supuestos'!K31*$I483)*'01_Supuestos'!$F$11*$K483)-(IF(('01_Supuestos'!K31*$I483)&gt;0,'01_Supuestos'!$F$15,0)))-($J483*'01_Supuestos'!K33)))*'01_Supuestos'!$F$16)</f>
        <v/>
      </c>
      <c r="AC483" s="109">
        <f>((('01_Supuestos'!L31*$I483)*'01_Supuestos'!$F$11*($H483-'01_Supuestos'!$F$9))-((('01_Supuestos'!L31*$I483)*'01_Supuestos'!$F$11*($H483-'01_Supuestos'!$F$9))*'01_Supuestos'!$F$12)-(('01_Supuestos'!L31*$I483)*'01_Supuestos'!$F$11*$K483)-(IF(('01_Supuestos'!L31*$I483)&gt;0,'01_Supuestos'!$F$15,0)))-((('01_Supuestos'!L31*$I483)*'01_Supuestos'!$F$11*($H483-'01_Supuestos'!$F$9))*'01_Supuestos'!$F$18)-($J483*'01_Supuestos'!L32)-(IF('01_Supuestos'!L30=MAX('01_Supuestos'!$C$30:$M$30),'01_Supuestos'!$F$19,0))-(MAX(0,(((('01_Supuestos'!L31*$I483)*'01_Supuestos'!$F$11*($H483-'01_Supuestos'!$F$9))-((('01_Supuestos'!L31*$I483)*'01_Supuestos'!$F$11*($H483-'01_Supuestos'!$F$9))*'01_Supuestos'!$F$12)-(('01_Supuestos'!L31*$I483)*'01_Supuestos'!$F$11*$K483)-(IF(('01_Supuestos'!L31*$I483)&gt;0,'01_Supuestos'!$F$15,0)))-($J483*'01_Supuestos'!L33)))*'01_Supuestos'!$F$16)</f>
        <v/>
      </c>
      <c r="AD483" s="109">
        <f>((('01_Supuestos'!M31*$I483)*'01_Supuestos'!$F$11*($H483-'01_Supuestos'!$F$9))-((('01_Supuestos'!M31*$I483)*'01_Supuestos'!$F$11*($H483-'01_Supuestos'!$F$9))*'01_Supuestos'!$F$12)-(('01_Supuestos'!M31*$I483)*'01_Supuestos'!$F$11*$K483)-(IF(('01_Supuestos'!M31*$I483)&gt;0,'01_Supuestos'!$F$15,0)))-((('01_Supuestos'!M31*$I483)*'01_Supuestos'!$F$11*($H483-'01_Supuestos'!$F$9))*'01_Supuestos'!$F$18)-($J483*'01_Supuestos'!M32)-(IF('01_Supuestos'!M30=MAX('01_Supuestos'!$C$30:$M$30),'01_Supuestos'!$F$19,0))-(MAX(0,(((('01_Supuestos'!M31*$I483)*'01_Supuestos'!$F$11*($H483-'01_Supuestos'!$F$9))-((('01_Supuestos'!M31*$I483)*'01_Supuestos'!$F$11*($H483-'01_Supuestos'!$F$9))*'01_Supuestos'!$F$12)-(('01_Supuestos'!M31*$I483)*'01_Supuestos'!$F$11*$K483)-(IF(('01_Supuestos'!M31*$I483)&gt;0,'01_Supuestos'!$F$15,0)))-($J483*'01_Supuestos'!M33)))*'01_Supuestos'!$F$16)</f>
        <v/>
      </c>
      <c r="AE483" s="109">
        <f>0</f>
        <v/>
      </c>
      <c r="AF483" s="109">
        <f>IF(S483&gt;R483,"Appraisal+Decision",IF(S483&lt;R483,"Develop Now","Indiferente"))</f>
        <v/>
      </c>
    </row>
    <row r="484">
      <c r="A484" t="n">
        <v>454</v>
      </c>
      <c r="B484" s="53">
        <f>RAND()</f>
        <v/>
      </c>
      <c r="C484" s="53">
        <f>RAND()</f>
        <v/>
      </c>
      <c r="D484" s="53">
        <f>RAND()</f>
        <v/>
      </c>
      <c r="E484" s="53">
        <f>RAND()</f>
        <v/>
      </c>
      <c r="F484" s="53">
        <f>RAND()</f>
        <v/>
      </c>
      <c r="G484" s="53">
        <f>RAND()</f>
        <v/>
      </c>
      <c r="H484" s="109">
        <f>IF(B484&lt;($B$11-$B$10)/($B$12-$B$10), $B$10+SQRT(B484*($B$11-$B$10)*($B$12-$B$10)), $B$12-SQRT((1-B484)*($B$12-$B$11)*($B$12-$B$10)))</f>
        <v/>
      </c>
      <c r="I484" s="53">
        <f>MAX(0.1,NORMINV(C484,$B$13,$B$14))</f>
        <v/>
      </c>
      <c r="J484" s="109">
        <f>'01_Supuestos'!$F$13*MAX(0.65,NORMINV(D484,1,$B$15))</f>
        <v/>
      </c>
      <c r="K484" s="109">
        <f>'01_Supuestos'!$F$14*MAX(0.6,NORMINV(E484,1,$B$16))</f>
        <v/>
      </c>
      <c r="L484" s="109">
        <f>--(F484&lt;=$B$5)</f>
        <v/>
      </c>
      <c r="M484" s="109">
        <f>IF(L484=1, IF(G484&lt;=$B$6, "+", "-"), IF(G484&lt;=(1-$B$7), "+", "-"))</f>
        <v/>
      </c>
      <c r="N484" s="110">
        <f>IF(M484="+",'05_Bayes_Arbol'!$B$16,'05_Bayes_Arbol'!$B$17)</f>
        <v/>
      </c>
      <c r="O484" s="109">
        <f>SUMPRODUCT(T484:AD484,'01_Supuestos'!$C$34:$M$34)</f>
        <v/>
      </c>
      <c r="P484" s="109">
        <f>N484*O484 + (1-N484)*$B$9</f>
        <v/>
      </c>
      <c r="Q484" s="109">
        <f>--(P484&gt;0)</f>
        <v/>
      </c>
      <c r="R484" s="109">
        <f>IF(L484=1,O484,$B$9)</f>
        <v/>
      </c>
      <c r="S484" s="109">
        <f>-$B$8 + IF(Q484=1, IF(L484=1,O484,$B$9), 0)</f>
        <v/>
      </c>
      <c r="T484" s="109">
        <f>((('01_Supuestos'!C31*$I484)*'01_Supuestos'!$F$11*($H484-'01_Supuestos'!$F$9))-((('01_Supuestos'!C31*$I484)*'01_Supuestos'!$F$11*($H484-'01_Supuestos'!$F$9))*'01_Supuestos'!$F$12)-(('01_Supuestos'!C31*$I484)*'01_Supuestos'!$F$11*$K484)-(IF(('01_Supuestos'!C31*$I484)&gt;0,'01_Supuestos'!$F$15,0)))-((('01_Supuestos'!C31*$I484)*'01_Supuestos'!$F$11*($H484-'01_Supuestos'!$F$9))*'01_Supuestos'!$F$18)-($J484*'01_Supuestos'!C32)-(IF('01_Supuestos'!C30=MAX('01_Supuestos'!$C$30:$M$30),'01_Supuestos'!$F$19,0))-(MAX(0,(((('01_Supuestos'!C31*$I484)*'01_Supuestos'!$F$11*($H484-'01_Supuestos'!$F$9))-((('01_Supuestos'!C31*$I484)*'01_Supuestos'!$F$11*($H484-'01_Supuestos'!$F$9))*'01_Supuestos'!$F$12)-(('01_Supuestos'!C31*$I484)*'01_Supuestos'!$F$11*$K484)-(IF(('01_Supuestos'!C31*$I484)&gt;0,'01_Supuestos'!$F$15,0)))-($J484*'01_Supuestos'!C33)))*'01_Supuestos'!$F$16)</f>
        <v/>
      </c>
      <c r="U484" s="109">
        <f>((('01_Supuestos'!D31*$I484)*'01_Supuestos'!$F$11*($H484-'01_Supuestos'!$F$9))-((('01_Supuestos'!D31*$I484)*'01_Supuestos'!$F$11*($H484-'01_Supuestos'!$F$9))*'01_Supuestos'!$F$12)-(('01_Supuestos'!D31*$I484)*'01_Supuestos'!$F$11*$K484)-(IF(('01_Supuestos'!D31*$I484)&gt;0,'01_Supuestos'!$F$15,0)))-((('01_Supuestos'!D31*$I484)*'01_Supuestos'!$F$11*($H484-'01_Supuestos'!$F$9))*'01_Supuestos'!$F$18)-($J484*'01_Supuestos'!D32)-(IF('01_Supuestos'!D30=MAX('01_Supuestos'!$C$30:$M$30),'01_Supuestos'!$F$19,0))-(MAX(0,(((('01_Supuestos'!D31*$I484)*'01_Supuestos'!$F$11*($H484-'01_Supuestos'!$F$9))-((('01_Supuestos'!D31*$I484)*'01_Supuestos'!$F$11*($H484-'01_Supuestos'!$F$9))*'01_Supuestos'!$F$12)-(('01_Supuestos'!D31*$I484)*'01_Supuestos'!$F$11*$K484)-(IF(('01_Supuestos'!D31*$I484)&gt;0,'01_Supuestos'!$F$15,0)))-($J484*'01_Supuestos'!D33)))*'01_Supuestos'!$F$16)</f>
        <v/>
      </c>
      <c r="V484" s="109">
        <f>((('01_Supuestos'!E31*$I484)*'01_Supuestos'!$F$11*($H484-'01_Supuestos'!$F$9))-((('01_Supuestos'!E31*$I484)*'01_Supuestos'!$F$11*($H484-'01_Supuestos'!$F$9))*'01_Supuestos'!$F$12)-(('01_Supuestos'!E31*$I484)*'01_Supuestos'!$F$11*$K484)-(IF(('01_Supuestos'!E31*$I484)&gt;0,'01_Supuestos'!$F$15,0)))-((('01_Supuestos'!E31*$I484)*'01_Supuestos'!$F$11*($H484-'01_Supuestos'!$F$9))*'01_Supuestos'!$F$18)-($J484*'01_Supuestos'!E32)-(IF('01_Supuestos'!E30=MAX('01_Supuestos'!$C$30:$M$30),'01_Supuestos'!$F$19,0))-(MAX(0,(((('01_Supuestos'!E31*$I484)*'01_Supuestos'!$F$11*($H484-'01_Supuestos'!$F$9))-((('01_Supuestos'!E31*$I484)*'01_Supuestos'!$F$11*($H484-'01_Supuestos'!$F$9))*'01_Supuestos'!$F$12)-(('01_Supuestos'!E31*$I484)*'01_Supuestos'!$F$11*$K484)-(IF(('01_Supuestos'!E31*$I484)&gt;0,'01_Supuestos'!$F$15,0)))-($J484*'01_Supuestos'!E33)))*'01_Supuestos'!$F$16)</f>
        <v/>
      </c>
      <c r="W484" s="109">
        <f>((('01_Supuestos'!F31*$I484)*'01_Supuestos'!$F$11*($H484-'01_Supuestos'!$F$9))-((('01_Supuestos'!F31*$I484)*'01_Supuestos'!$F$11*($H484-'01_Supuestos'!$F$9))*'01_Supuestos'!$F$12)-(('01_Supuestos'!F31*$I484)*'01_Supuestos'!$F$11*$K484)-(IF(('01_Supuestos'!F31*$I484)&gt;0,'01_Supuestos'!$F$15,0)))-((('01_Supuestos'!F31*$I484)*'01_Supuestos'!$F$11*($H484-'01_Supuestos'!$F$9))*'01_Supuestos'!$F$18)-($J484*'01_Supuestos'!F32)-(IF('01_Supuestos'!F30=MAX('01_Supuestos'!$C$30:$M$30),'01_Supuestos'!$F$19,0))-(MAX(0,(((('01_Supuestos'!F31*$I484)*'01_Supuestos'!$F$11*($H484-'01_Supuestos'!$F$9))-((('01_Supuestos'!F31*$I484)*'01_Supuestos'!$F$11*($H484-'01_Supuestos'!$F$9))*'01_Supuestos'!$F$12)-(('01_Supuestos'!F31*$I484)*'01_Supuestos'!$F$11*$K484)-(IF(('01_Supuestos'!F31*$I484)&gt;0,'01_Supuestos'!$F$15,0)))-($J484*'01_Supuestos'!F33)))*'01_Supuestos'!$F$16)</f>
        <v/>
      </c>
      <c r="X484" s="109">
        <f>((('01_Supuestos'!G31*$I484)*'01_Supuestos'!$F$11*($H484-'01_Supuestos'!$F$9))-((('01_Supuestos'!G31*$I484)*'01_Supuestos'!$F$11*($H484-'01_Supuestos'!$F$9))*'01_Supuestos'!$F$12)-(('01_Supuestos'!G31*$I484)*'01_Supuestos'!$F$11*$K484)-(IF(('01_Supuestos'!G31*$I484)&gt;0,'01_Supuestos'!$F$15,0)))-((('01_Supuestos'!G31*$I484)*'01_Supuestos'!$F$11*($H484-'01_Supuestos'!$F$9))*'01_Supuestos'!$F$18)-($J484*'01_Supuestos'!G32)-(IF('01_Supuestos'!G30=MAX('01_Supuestos'!$C$30:$M$30),'01_Supuestos'!$F$19,0))-(MAX(0,(((('01_Supuestos'!G31*$I484)*'01_Supuestos'!$F$11*($H484-'01_Supuestos'!$F$9))-((('01_Supuestos'!G31*$I484)*'01_Supuestos'!$F$11*($H484-'01_Supuestos'!$F$9))*'01_Supuestos'!$F$12)-(('01_Supuestos'!G31*$I484)*'01_Supuestos'!$F$11*$K484)-(IF(('01_Supuestos'!G31*$I484)&gt;0,'01_Supuestos'!$F$15,0)))-($J484*'01_Supuestos'!G33)))*'01_Supuestos'!$F$16)</f>
        <v/>
      </c>
      <c r="Y484" s="109">
        <f>((('01_Supuestos'!H31*$I484)*'01_Supuestos'!$F$11*($H484-'01_Supuestos'!$F$9))-((('01_Supuestos'!H31*$I484)*'01_Supuestos'!$F$11*($H484-'01_Supuestos'!$F$9))*'01_Supuestos'!$F$12)-(('01_Supuestos'!H31*$I484)*'01_Supuestos'!$F$11*$K484)-(IF(('01_Supuestos'!H31*$I484)&gt;0,'01_Supuestos'!$F$15,0)))-((('01_Supuestos'!H31*$I484)*'01_Supuestos'!$F$11*($H484-'01_Supuestos'!$F$9))*'01_Supuestos'!$F$18)-($J484*'01_Supuestos'!H32)-(IF('01_Supuestos'!H30=MAX('01_Supuestos'!$C$30:$M$30),'01_Supuestos'!$F$19,0))-(MAX(0,(((('01_Supuestos'!H31*$I484)*'01_Supuestos'!$F$11*($H484-'01_Supuestos'!$F$9))-((('01_Supuestos'!H31*$I484)*'01_Supuestos'!$F$11*($H484-'01_Supuestos'!$F$9))*'01_Supuestos'!$F$12)-(('01_Supuestos'!H31*$I484)*'01_Supuestos'!$F$11*$K484)-(IF(('01_Supuestos'!H31*$I484)&gt;0,'01_Supuestos'!$F$15,0)))-($J484*'01_Supuestos'!H33)))*'01_Supuestos'!$F$16)</f>
        <v/>
      </c>
      <c r="Z484" s="109">
        <f>((('01_Supuestos'!I31*$I484)*'01_Supuestos'!$F$11*($H484-'01_Supuestos'!$F$9))-((('01_Supuestos'!I31*$I484)*'01_Supuestos'!$F$11*($H484-'01_Supuestos'!$F$9))*'01_Supuestos'!$F$12)-(('01_Supuestos'!I31*$I484)*'01_Supuestos'!$F$11*$K484)-(IF(('01_Supuestos'!I31*$I484)&gt;0,'01_Supuestos'!$F$15,0)))-((('01_Supuestos'!I31*$I484)*'01_Supuestos'!$F$11*($H484-'01_Supuestos'!$F$9))*'01_Supuestos'!$F$18)-($J484*'01_Supuestos'!I32)-(IF('01_Supuestos'!I30=MAX('01_Supuestos'!$C$30:$M$30),'01_Supuestos'!$F$19,0))-(MAX(0,(((('01_Supuestos'!I31*$I484)*'01_Supuestos'!$F$11*($H484-'01_Supuestos'!$F$9))-((('01_Supuestos'!I31*$I484)*'01_Supuestos'!$F$11*($H484-'01_Supuestos'!$F$9))*'01_Supuestos'!$F$12)-(('01_Supuestos'!I31*$I484)*'01_Supuestos'!$F$11*$K484)-(IF(('01_Supuestos'!I31*$I484)&gt;0,'01_Supuestos'!$F$15,0)))-($J484*'01_Supuestos'!I33)))*'01_Supuestos'!$F$16)</f>
        <v/>
      </c>
      <c r="AA484" s="109">
        <f>((('01_Supuestos'!J31*$I484)*'01_Supuestos'!$F$11*($H484-'01_Supuestos'!$F$9))-((('01_Supuestos'!J31*$I484)*'01_Supuestos'!$F$11*($H484-'01_Supuestos'!$F$9))*'01_Supuestos'!$F$12)-(('01_Supuestos'!J31*$I484)*'01_Supuestos'!$F$11*$K484)-(IF(('01_Supuestos'!J31*$I484)&gt;0,'01_Supuestos'!$F$15,0)))-((('01_Supuestos'!J31*$I484)*'01_Supuestos'!$F$11*($H484-'01_Supuestos'!$F$9))*'01_Supuestos'!$F$18)-($J484*'01_Supuestos'!J32)-(IF('01_Supuestos'!J30=MAX('01_Supuestos'!$C$30:$M$30),'01_Supuestos'!$F$19,0))-(MAX(0,(((('01_Supuestos'!J31*$I484)*'01_Supuestos'!$F$11*($H484-'01_Supuestos'!$F$9))-((('01_Supuestos'!J31*$I484)*'01_Supuestos'!$F$11*($H484-'01_Supuestos'!$F$9))*'01_Supuestos'!$F$12)-(('01_Supuestos'!J31*$I484)*'01_Supuestos'!$F$11*$K484)-(IF(('01_Supuestos'!J31*$I484)&gt;0,'01_Supuestos'!$F$15,0)))-($J484*'01_Supuestos'!J33)))*'01_Supuestos'!$F$16)</f>
        <v/>
      </c>
      <c r="AB484" s="109">
        <f>((('01_Supuestos'!K31*$I484)*'01_Supuestos'!$F$11*($H484-'01_Supuestos'!$F$9))-((('01_Supuestos'!K31*$I484)*'01_Supuestos'!$F$11*($H484-'01_Supuestos'!$F$9))*'01_Supuestos'!$F$12)-(('01_Supuestos'!K31*$I484)*'01_Supuestos'!$F$11*$K484)-(IF(('01_Supuestos'!K31*$I484)&gt;0,'01_Supuestos'!$F$15,0)))-((('01_Supuestos'!K31*$I484)*'01_Supuestos'!$F$11*($H484-'01_Supuestos'!$F$9))*'01_Supuestos'!$F$18)-($J484*'01_Supuestos'!K32)-(IF('01_Supuestos'!K30=MAX('01_Supuestos'!$C$30:$M$30),'01_Supuestos'!$F$19,0))-(MAX(0,(((('01_Supuestos'!K31*$I484)*'01_Supuestos'!$F$11*($H484-'01_Supuestos'!$F$9))-((('01_Supuestos'!K31*$I484)*'01_Supuestos'!$F$11*($H484-'01_Supuestos'!$F$9))*'01_Supuestos'!$F$12)-(('01_Supuestos'!K31*$I484)*'01_Supuestos'!$F$11*$K484)-(IF(('01_Supuestos'!K31*$I484)&gt;0,'01_Supuestos'!$F$15,0)))-($J484*'01_Supuestos'!K33)))*'01_Supuestos'!$F$16)</f>
        <v/>
      </c>
      <c r="AC484" s="109">
        <f>((('01_Supuestos'!L31*$I484)*'01_Supuestos'!$F$11*($H484-'01_Supuestos'!$F$9))-((('01_Supuestos'!L31*$I484)*'01_Supuestos'!$F$11*($H484-'01_Supuestos'!$F$9))*'01_Supuestos'!$F$12)-(('01_Supuestos'!L31*$I484)*'01_Supuestos'!$F$11*$K484)-(IF(('01_Supuestos'!L31*$I484)&gt;0,'01_Supuestos'!$F$15,0)))-((('01_Supuestos'!L31*$I484)*'01_Supuestos'!$F$11*($H484-'01_Supuestos'!$F$9))*'01_Supuestos'!$F$18)-($J484*'01_Supuestos'!L32)-(IF('01_Supuestos'!L30=MAX('01_Supuestos'!$C$30:$M$30),'01_Supuestos'!$F$19,0))-(MAX(0,(((('01_Supuestos'!L31*$I484)*'01_Supuestos'!$F$11*($H484-'01_Supuestos'!$F$9))-((('01_Supuestos'!L31*$I484)*'01_Supuestos'!$F$11*($H484-'01_Supuestos'!$F$9))*'01_Supuestos'!$F$12)-(('01_Supuestos'!L31*$I484)*'01_Supuestos'!$F$11*$K484)-(IF(('01_Supuestos'!L31*$I484)&gt;0,'01_Supuestos'!$F$15,0)))-($J484*'01_Supuestos'!L33)))*'01_Supuestos'!$F$16)</f>
        <v/>
      </c>
      <c r="AD484" s="109">
        <f>((('01_Supuestos'!M31*$I484)*'01_Supuestos'!$F$11*($H484-'01_Supuestos'!$F$9))-((('01_Supuestos'!M31*$I484)*'01_Supuestos'!$F$11*($H484-'01_Supuestos'!$F$9))*'01_Supuestos'!$F$12)-(('01_Supuestos'!M31*$I484)*'01_Supuestos'!$F$11*$K484)-(IF(('01_Supuestos'!M31*$I484)&gt;0,'01_Supuestos'!$F$15,0)))-((('01_Supuestos'!M31*$I484)*'01_Supuestos'!$F$11*($H484-'01_Supuestos'!$F$9))*'01_Supuestos'!$F$18)-($J484*'01_Supuestos'!M32)-(IF('01_Supuestos'!M30=MAX('01_Supuestos'!$C$30:$M$30),'01_Supuestos'!$F$19,0))-(MAX(0,(((('01_Supuestos'!M31*$I484)*'01_Supuestos'!$F$11*($H484-'01_Supuestos'!$F$9))-((('01_Supuestos'!M31*$I484)*'01_Supuestos'!$F$11*($H484-'01_Supuestos'!$F$9))*'01_Supuestos'!$F$12)-(('01_Supuestos'!M31*$I484)*'01_Supuestos'!$F$11*$K484)-(IF(('01_Supuestos'!M31*$I484)&gt;0,'01_Supuestos'!$F$15,0)))-($J484*'01_Supuestos'!M33)))*'01_Supuestos'!$F$16)</f>
        <v/>
      </c>
      <c r="AE484" s="109">
        <f>0</f>
        <v/>
      </c>
      <c r="AF484" s="109">
        <f>IF(S484&gt;R484,"Appraisal+Decision",IF(S484&lt;R484,"Develop Now","Indiferente"))</f>
        <v/>
      </c>
    </row>
    <row r="485">
      <c r="A485" t="n">
        <v>455</v>
      </c>
      <c r="B485" s="53">
        <f>RAND()</f>
        <v/>
      </c>
      <c r="C485" s="53">
        <f>RAND()</f>
        <v/>
      </c>
      <c r="D485" s="53">
        <f>RAND()</f>
        <v/>
      </c>
      <c r="E485" s="53">
        <f>RAND()</f>
        <v/>
      </c>
      <c r="F485" s="53">
        <f>RAND()</f>
        <v/>
      </c>
      <c r="G485" s="53">
        <f>RAND()</f>
        <v/>
      </c>
      <c r="H485" s="109">
        <f>IF(B485&lt;($B$11-$B$10)/($B$12-$B$10), $B$10+SQRT(B485*($B$11-$B$10)*($B$12-$B$10)), $B$12-SQRT((1-B485)*($B$12-$B$11)*($B$12-$B$10)))</f>
        <v/>
      </c>
      <c r="I485" s="53">
        <f>MAX(0.1,NORMINV(C485,$B$13,$B$14))</f>
        <v/>
      </c>
      <c r="J485" s="109">
        <f>'01_Supuestos'!$F$13*MAX(0.65,NORMINV(D485,1,$B$15))</f>
        <v/>
      </c>
      <c r="K485" s="109">
        <f>'01_Supuestos'!$F$14*MAX(0.6,NORMINV(E485,1,$B$16))</f>
        <v/>
      </c>
      <c r="L485" s="109">
        <f>--(F485&lt;=$B$5)</f>
        <v/>
      </c>
      <c r="M485" s="109">
        <f>IF(L485=1, IF(G485&lt;=$B$6, "+", "-"), IF(G485&lt;=(1-$B$7), "+", "-"))</f>
        <v/>
      </c>
      <c r="N485" s="110">
        <f>IF(M485="+",'05_Bayes_Arbol'!$B$16,'05_Bayes_Arbol'!$B$17)</f>
        <v/>
      </c>
      <c r="O485" s="109">
        <f>SUMPRODUCT(T485:AD485,'01_Supuestos'!$C$34:$M$34)</f>
        <v/>
      </c>
      <c r="P485" s="109">
        <f>N485*O485 + (1-N485)*$B$9</f>
        <v/>
      </c>
      <c r="Q485" s="109">
        <f>--(P485&gt;0)</f>
        <v/>
      </c>
      <c r="R485" s="109">
        <f>IF(L485=1,O485,$B$9)</f>
        <v/>
      </c>
      <c r="S485" s="109">
        <f>-$B$8 + IF(Q485=1, IF(L485=1,O485,$B$9), 0)</f>
        <v/>
      </c>
      <c r="T485" s="109">
        <f>((('01_Supuestos'!C31*$I485)*'01_Supuestos'!$F$11*($H485-'01_Supuestos'!$F$9))-((('01_Supuestos'!C31*$I485)*'01_Supuestos'!$F$11*($H485-'01_Supuestos'!$F$9))*'01_Supuestos'!$F$12)-(('01_Supuestos'!C31*$I485)*'01_Supuestos'!$F$11*$K485)-(IF(('01_Supuestos'!C31*$I485)&gt;0,'01_Supuestos'!$F$15,0)))-((('01_Supuestos'!C31*$I485)*'01_Supuestos'!$F$11*($H485-'01_Supuestos'!$F$9))*'01_Supuestos'!$F$18)-($J485*'01_Supuestos'!C32)-(IF('01_Supuestos'!C30=MAX('01_Supuestos'!$C$30:$M$30),'01_Supuestos'!$F$19,0))-(MAX(0,(((('01_Supuestos'!C31*$I485)*'01_Supuestos'!$F$11*($H485-'01_Supuestos'!$F$9))-((('01_Supuestos'!C31*$I485)*'01_Supuestos'!$F$11*($H485-'01_Supuestos'!$F$9))*'01_Supuestos'!$F$12)-(('01_Supuestos'!C31*$I485)*'01_Supuestos'!$F$11*$K485)-(IF(('01_Supuestos'!C31*$I485)&gt;0,'01_Supuestos'!$F$15,0)))-($J485*'01_Supuestos'!C33)))*'01_Supuestos'!$F$16)</f>
        <v/>
      </c>
      <c r="U485" s="109">
        <f>((('01_Supuestos'!D31*$I485)*'01_Supuestos'!$F$11*($H485-'01_Supuestos'!$F$9))-((('01_Supuestos'!D31*$I485)*'01_Supuestos'!$F$11*($H485-'01_Supuestos'!$F$9))*'01_Supuestos'!$F$12)-(('01_Supuestos'!D31*$I485)*'01_Supuestos'!$F$11*$K485)-(IF(('01_Supuestos'!D31*$I485)&gt;0,'01_Supuestos'!$F$15,0)))-((('01_Supuestos'!D31*$I485)*'01_Supuestos'!$F$11*($H485-'01_Supuestos'!$F$9))*'01_Supuestos'!$F$18)-($J485*'01_Supuestos'!D32)-(IF('01_Supuestos'!D30=MAX('01_Supuestos'!$C$30:$M$30),'01_Supuestos'!$F$19,0))-(MAX(0,(((('01_Supuestos'!D31*$I485)*'01_Supuestos'!$F$11*($H485-'01_Supuestos'!$F$9))-((('01_Supuestos'!D31*$I485)*'01_Supuestos'!$F$11*($H485-'01_Supuestos'!$F$9))*'01_Supuestos'!$F$12)-(('01_Supuestos'!D31*$I485)*'01_Supuestos'!$F$11*$K485)-(IF(('01_Supuestos'!D31*$I485)&gt;0,'01_Supuestos'!$F$15,0)))-($J485*'01_Supuestos'!D33)))*'01_Supuestos'!$F$16)</f>
        <v/>
      </c>
      <c r="V485" s="109">
        <f>((('01_Supuestos'!E31*$I485)*'01_Supuestos'!$F$11*($H485-'01_Supuestos'!$F$9))-((('01_Supuestos'!E31*$I485)*'01_Supuestos'!$F$11*($H485-'01_Supuestos'!$F$9))*'01_Supuestos'!$F$12)-(('01_Supuestos'!E31*$I485)*'01_Supuestos'!$F$11*$K485)-(IF(('01_Supuestos'!E31*$I485)&gt;0,'01_Supuestos'!$F$15,0)))-((('01_Supuestos'!E31*$I485)*'01_Supuestos'!$F$11*($H485-'01_Supuestos'!$F$9))*'01_Supuestos'!$F$18)-($J485*'01_Supuestos'!E32)-(IF('01_Supuestos'!E30=MAX('01_Supuestos'!$C$30:$M$30),'01_Supuestos'!$F$19,0))-(MAX(0,(((('01_Supuestos'!E31*$I485)*'01_Supuestos'!$F$11*($H485-'01_Supuestos'!$F$9))-((('01_Supuestos'!E31*$I485)*'01_Supuestos'!$F$11*($H485-'01_Supuestos'!$F$9))*'01_Supuestos'!$F$12)-(('01_Supuestos'!E31*$I485)*'01_Supuestos'!$F$11*$K485)-(IF(('01_Supuestos'!E31*$I485)&gt;0,'01_Supuestos'!$F$15,0)))-($J485*'01_Supuestos'!E33)))*'01_Supuestos'!$F$16)</f>
        <v/>
      </c>
      <c r="W485" s="109">
        <f>((('01_Supuestos'!F31*$I485)*'01_Supuestos'!$F$11*($H485-'01_Supuestos'!$F$9))-((('01_Supuestos'!F31*$I485)*'01_Supuestos'!$F$11*($H485-'01_Supuestos'!$F$9))*'01_Supuestos'!$F$12)-(('01_Supuestos'!F31*$I485)*'01_Supuestos'!$F$11*$K485)-(IF(('01_Supuestos'!F31*$I485)&gt;0,'01_Supuestos'!$F$15,0)))-((('01_Supuestos'!F31*$I485)*'01_Supuestos'!$F$11*($H485-'01_Supuestos'!$F$9))*'01_Supuestos'!$F$18)-($J485*'01_Supuestos'!F32)-(IF('01_Supuestos'!F30=MAX('01_Supuestos'!$C$30:$M$30),'01_Supuestos'!$F$19,0))-(MAX(0,(((('01_Supuestos'!F31*$I485)*'01_Supuestos'!$F$11*($H485-'01_Supuestos'!$F$9))-((('01_Supuestos'!F31*$I485)*'01_Supuestos'!$F$11*($H485-'01_Supuestos'!$F$9))*'01_Supuestos'!$F$12)-(('01_Supuestos'!F31*$I485)*'01_Supuestos'!$F$11*$K485)-(IF(('01_Supuestos'!F31*$I485)&gt;0,'01_Supuestos'!$F$15,0)))-($J485*'01_Supuestos'!F33)))*'01_Supuestos'!$F$16)</f>
        <v/>
      </c>
      <c r="X485" s="109">
        <f>((('01_Supuestos'!G31*$I485)*'01_Supuestos'!$F$11*($H485-'01_Supuestos'!$F$9))-((('01_Supuestos'!G31*$I485)*'01_Supuestos'!$F$11*($H485-'01_Supuestos'!$F$9))*'01_Supuestos'!$F$12)-(('01_Supuestos'!G31*$I485)*'01_Supuestos'!$F$11*$K485)-(IF(('01_Supuestos'!G31*$I485)&gt;0,'01_Supuestos'!$F$15,0)))-((('01_Supuestos'!G31*$I485)*'01_Supuestos'!$F$11*($H485-'01_Supuestos'!$F$9))*'01_Supuestos'!$F$18)-($J485*'01_Supuestos'!G32)-(IF('01_Supuestos'!G30=MAX('01_Supuestos'!$C$30:$M$30),'01_Supuestos'!$F$19,0))-(MAX(0,(((('01_Supuestos'!G31*$I485)*'01_Supuestos'!$F$11*($H485-'01_Supuestos'!$F$9))-((('01_Supuestos'!G31*$I485)*'01_Supuestos'!$F$11*($H485-'01_Supuestos'!$F$9))*'01_Supuestos'!$F$12)-(('01_Supuestos'!G31*$I485)*'01_Supuestos'!$F$11*$K485)-(IF(('01_Supuestos'!G31*$I485)&gt;0,'01_Supuestos'!$F$15,0)))-($J485*'01_Supuestos'!G33)))*'01_Supuestos'!$F$16)</f>
        <v/>
      </c>
      <c r="Y485" s="109">
        <f>((('01_Supuestos'!H31*$I485)*'01_Supuestos'!$F$11*($H485-'01_Supuestos'!$F$9))-((('01_Supuestos'!H31*$I485)*'01_Supuestos'!$F$11*($H485-'01_Supuestos'!$F$9))*'01_Supuestos'!$F$12)-(('01_Supuestos'!H31*$I485)*'01_Supuestos'!$F$11*$K485)-(IF(('01_Supuestos'!H31*$I485)&gt;0,'01_Supuestos'!$F$15,0)))-((('01_Supuestos'!H31*$I485)*'01_Supuestos'!$F$11*($H485-'01_Supuestos'!$F$9))*'01_Supuestos'!$F$18)-($J485*'01_Supuestos'!H32)-(IF('01_Supuestos'!H30=MAX('01_Supuestos'!$C$30:$M$30),'01_Supuestos'!$F$19,0))-(MAX(0,(((('01_Supuestos'!H31*$I485)*'01_Supuestos'!$F$11*($H485-'01_Supuestos'!$F$9))-((('01_Supuestos'!H31*$I485)*'01_Supuestos'!$F$11*($H485-'01_Supuestos'!$F$9))*'01_Supuestos'!$F$12)-(('01_Supuestos'!H31*$I485)*'01_Supuestos'!$F$11*$K485)-(IF(('01_Supuestos'!H31*$I485)&gt;0,'01_Supuestos'!$F$15,0)))-($J485*'01_Supuestos'!H33)))*'01_Supuestos'!$F$16)</f>
        <v/>
      </c>
      <c r="Z485" s="109">
        <f>((('01_Supuestos'!I31*$I485)*'01_Supuestos'!$F$11*($H485-'01_Supuestos'!$F$9))-((('01_Supuestos'!I31*$I485)*'01_Supuestos'!$F$11*($H485-'01_Supuestos'!$F$9))*'01_Supuestos'!$F$12)-(('01_Supuestos'!I31*$I485)*'01_Supuestos'!$F$11*$K485)-(IF(('01_Supuestos'!I31*$I485)&gt;0,'01_Supuestos'!$F$15,0)))-((('01_Supuestos'!I31*$I485)*'01_Supuestos'!$F$11*($H485-'01_Supuestos'!$F$9))*'01_Supuestos'!$F$18)-($J485*'01_Supuestos'!I32)-(IF('01_Supuestos'!I30=MAX('01_Supuestos'!$C$30:$M$30),'01_Supuestos'!$F$19,0))-(MAX(0,(((('01_Supuestos'!I31*$I485)*'01_Supuestos'!$F$11*($H485-'01_Supuestos'!$F$9))-((('01_Supuestos'!I31*$I485)*'01_Supuestos'!$F$11*($H485-'01_Supuestos'!$F$9))*'01_Supuestos'!$F$12)-(('01_Supuestos'!I31*$I485)*'01_Supuestos'!$F$11*$K485)-(IF(('01_Supuestos'!I31*$I485)&gt;0,'01_Supuestos'!$F$15,0)))-($J485*'01_Supuestos'!I33)))*'01_Supuestos'!$F$16)</f>
        <v/>
      </c>
      <c r="AA485" s="109">
        <f>((('01_Supuestos'!J31*$I485)*'01_Supuestos'!$F$11*($H485-'01_Supuestos'!$F$9))-((('01_Supuestos'!J31*$I485)*'01_Supuestos'!$F$11*($H485-'01_Supuestos'!$F$9))*'01_Supuestos'!$F$12)-(('01_Supuestos'!J31*$I485)*'01_Supuestos'!$F$11*$K485)-(IF(('01_Supuestos'!J31*$I485)&gt;0,'01_Supuestos'!$F$15,0)))-((('01_Supuestos'!J31*$I485)*'01_Supuestos'!$F$11*($H485-'01_Supuestos'!$F$9))*'01_Supuestos'!$F$18)-($J485*'01_Supuestos'!J32)-(IF('01_Supuestos'!J30=MAX('01_Supuestos'!$C$30:$M$30),'01_Supuestos'!$F$19,0))-(MAX(0,(((('01_Supuestos'!J31*$I485)*'01_Supuestos'!$F$11*($H485-'01_Supuestos'!$F$9))-((('01_Supuestos'!J31*$I485)*'01_Supuestos'!$F$11*($H485-'01_Supuestos'!$F$9))*'01_Supuestos'!$F$12)-(('01_Supuestos'!J31*$I485)*'01_Supuestos'!$F$11*$K485)-(IF(('01_Supuestos'!J31*$I485)&gt;0,'01_Supuestos'!$F$15,0)))-($J485*'01_Supuestos'!J33)))*'01_Supuestos'!$F$16)</f>
        <v/>
      </c>
      <c r="AB485" s="109">
        <f>((('01_Supuestos'!K31*$I485)*'01_Supuestos'!$F$11*($H485-'01_Supuestos'!$F$9))-((('01_Supuestos'!K31*$I485)*'01_Supuestos'!$F$11*($H485-'01_Supuestos'!$F$9))*'01_Supuestos'!$F$12)-(('01_Supuestos'!K31*$I485)*'01_Supuestos'!$F$11*$K485)-(IF(('01_Supuestos'!K31*$I485)&gt;0,'01_Supuestos'!$F$15,0)))-((('01_Supuestos'!K31*$I485)*'01_Supuestos'!$F$11*($H485-'01_Supuestos'!$F$9))*'01_Supuestos'!$F$18)-($J485*'01_Supuestos'!K32)-(IF('01_Supuestos'!K30=MAX('01_Supuestos'!$C$30:$M$30),'01_Supuestos'!$F$19,0))-(MAX(0,(((('01_Supuestos'!K31*$I485)*'01_Supuestos'!$F$11*($H485-'01_Supuestos'!$F$9))-((('01_Supuestos'!K31*$I485)*'01_Supuestos'!$F$11*($H485-'01_Supuestos'!$F$9))*'01_Supuestos'!$F$12)-(('01_Supuestos'!K31*$I485)*'01_Supuestos'!$F$11*$K485)-(IF(('01_Supuestos'!K31*$I485)&gt;0,'01_Supuestos'!$F$15,0)))-($J485*'01_Supuestos'!K33)))*'01_Supuestos'!$F$16)</f>
        <v/>
      </c>
      <c r="AC485" s="109">
        <f>((('01_Supuestos'!L31*$I485)*'01_Supuestos'!$F$11*($H485-'01_Supuestos'!$F$9))-((('01_Supuestos'!L31*$I485)*'01_Supuestos'!$F$11*($H485-'01_Supuestos'!$F$9))*'01_Supuestos'!$F$12)-(('01_Supuestos'!L31*$I485)*'01_Supuestos'!$F$11*$K485)-(IF(('01_Supuestos'!L31*$I485)&gt;0,'01_Supuestos'!$F$15,0)))-((('01_Supuestos'!L31*$I485)*'01_Supuestos'!$F$11*($H485-'01_Supuestos'!$F$9))*'01_Supuestos'!$F$18)-($J485*'01_Supuestos'!L32)-(IF('01_Supuestos'!L30=MAX('01_Supuestos'!$C$30:$M$30),'01_Supuestos'!$F$19,0))-(MAX(0,(((('01_Supuestos'!L31*$I485)*'01_Supuestos'!$F$11*($H485-'01_Supuestos'!$F$9))-((('01_Supuestos'!L31*$I485)*'01_Supuestos'!$F$11*($H485-'01_Supuestos'!$F$9))*'01_Supuestos'!$F$12)-(('01_Supuestos'!L31*$I485)*'01_Supuestos'!$F$11*$K485)-(IF(('01_Supuestos'!L31*$I485)&gt;0,'01_Supuestos'!$F$15,0)))-($J485*'01_Supuestos'!L33)))*'01_Supuestos'!$F$16)</f>
        <v/>
      </c>
      <c r="AD485" s="109">
        <f>((('01_Supuestos'!M31*$I485)*'01_Supuestos'!$F$11*($H485-'01_Supuestos'!$F$9))-((('01_Supuestos'!M31*$I485)*'01_Supuestos'!$F$11*($H485-'01_Supuestos'!$F$9))*'01_Supuestos'!$F$12)-(('01_Supuestos'!M31*$I485)*'01_Supuestos'!$F$11*$K485)-(IF(('01_Supuestos'!M31*$I485)&gt;0,'01_Supuestos'!$F$15,0)))-((('01_Supuestos'!M31*$I485)*'01_Supuestos'!$F$11*($H485-'01_Supuestos'!$F$9))*'01_Supuestos'!$F$18)-($J485*'01_Supuestos'!M32)-(IF('01_Supuestos'!M30=MAX('01_Supuestos'!$C$30:$M$30),'01_Supuestos'!$F$19,0))-(MAX(0,(((('01_Supuestos'!M31*$I485)*'01_Supuestos'!$F$11*($H485-'01_Supuestos'!$F$9))-((('01_Supuestos'!M31*$I485)*'01_Supuestos'!$F$11*($H485-'01_Supuestos'!$F$9))*'01_Supuestos'!$F$12)-(('01_Supuestos'!M31*$I485)*'01_Supuestos'!$F$11*$K485)-(IF(('01_Supuestos'!M31*$I485)&gt;0,'01_Supuestos'!$F$15,0)))-($J485*'01_Supuestos'!M33)))*'01_Supuestos'!$F$16)</f>
        <v/>
      </c>
      <c r="AE485" s="109">
        <f>0</f>
        <v/>
      </c>
      <c r="AF485" s="109">
        <f>IF(S485&gt;R485,"Appraisal+Decision",IF(S485&lt;R485,"Develop Now","Indiferente"))</f>
        <v/>
      </c>
    </row>
    <row r="486">
      <c r="A486" t="n">
        <v>456</v>
      </c>
      <c r="B486" s="53">
        <f>RAND()</f>
        <v/>
      </c>
      <c r="C486" s="53">
        <f>RAND()</f>
        <v/>
      </c>
      <c r="D486" s="53">
        <f>RAND()</f>
        <v/>
      </c>
      <c r="E486" s="53">
        <f>RAND()</f>
        <v/>
      </c>
      <c r="F486" s="53">
        <f>RAND()</f>
        <v/>
      </c>
      <c r="G486" s="53">
        <f>RAND()</f>
        <v/>
      </c>
      <c r="H486" s="109">
        <f>IF(B486&lt;($B$11-$B$10)/($B$12-$B$10), $B$10+SQRT(B486*($B$11-$B$10)*($B$12-$B$10)), $B$12-SQRT((1-B486)*($B$12-$B$11)*($B$12-$B$10)))</f>
        <v/>
      </c>
      <c r="I486" s="53">
        <f>MAX(0.1,NORMINV(C486,$B$13,$B$14))</f>
        <v/>
      </c>
      <c r="J486" s="109">
        <f>'01_Supuestos'!$F$13*MAX(0.65,NORMINV(D486,1,$B$15))</f>
        <v/>
      </c>
      <c r="K486" s="109">
        <f>'01_Supuestos'!$F$14*MAX(0.6,NORMINV(E486,1,$B$16))</f>
        <v/>
      </c>
      <c r="L486" s="109">
        <f>--(F486&lt;=$B$5)</f>
        <v/>
      </c>
      <c r="M486" s="109">
        <f>IF(L486=1, IF(G486&lt;=$B$6, "+", "-"), IF(G486&lt;=(1-$B$7), "+", "-"))</f>
        <v/>
      </c>
      <c r="N486" s="110">
        <f>IF(M486="+",'05_Bayes_Arbol'!$B$16,'05_Bayes_Arbol'!$B$17)</f>
        <v/>
      </c>
      <c r="O486" s="109">
        <f>SUMPRODUCT(T486:AD486,'01_Supuestos'!$C$34:$M$34)</f>
        <v/>
      </c>
      <c r="P486" s="109">
        <f>N486*O486 + (1-N486)*$B$9</f>
        <v/>
      </c>
      <c r="Q486" s="109">
        <f>--(P486&gt;0)</f>
        <v/>
      </c>
      <c r="R486" s="109">
        <f>IF(L486=1,O486,$B$9)</f>
        <v/>
      </c>
      <c r="S486" s="109">
        <f>-$B$8 + IF(Q486=1, IF(L486=1,O486,$B$9), 0)</f>
        <v/>
      </c>
      <c r="T486" s="109">
        <f>((('01_Supuestos'!C31*$I486)*'01_Supuestos'!$F$11*($H486-'01_Supuestos'!$F$9))-((('01_Supuestos'!C31*$I486)*'01_Supuestos'!$F$11*($H486-'01_Supuestos'!$F$9))*'01_Supuestos'!$F$12)-(('01_Supuestos'!C31*$I486)*'01_Supuestos'!$F$11*$K486)-(IF(('01_Supuestos'!C31*$I486)&gt;0,'01_Supuestos'!$F$15,0)))-((('01_Supuestos'!C31*$I486)*'01_Supuestos'!$F$11*($H486-'01_Supuestos'!$F$9))*'01_Supuestos'!$F$18)-($J486*'01_Supuestos'!C32)-(IF('01_Supuestos'!C30=MAX('01_Supuestos'!$C$30:$M$30),'01_Supuestos'!$F$19,0))-(MAX(0,(((('01_Supuestos'!C31*$I486)*'01_Supuestos'!$F$11*($H486-'01_Supuestos'!$F$9))-((('01_Supuestos'!C31*$I486)*'01_Supuestos'!$F$11*($H486-'01_Supuestos'!$F$9))*'01_Supuestos'!$F$12)-(('01_Supuestos'!C31*$I486)*'01_Supuestos'!$F$11*$K486)-(IF(('01_Supuestos'!C31*$I486)&gt;0,'01_Supuestos'!$F$15,0)))-($J486*'01_Supuestos'!C33)))*'01_Supuestos'!$F$16)</f>
        <v/>
      </c>
      <c r="U486" s="109">
        <f>((('01_Supuestos'!D31*$I486)*'01_Supuestos'!$F$11*($H486-'01_Supuestos'!$F$9))-((('01_Supuestos'!D31*$I486)*'01_Supuestos'!$F$11*($H486-'01_Supuestos'!$F$9))*'01_Supuestos'!$F$12)-(('01_Supuestos'!D31*$I486)*'01_Supuestos'!$F$11*$K486)-(IF(('01_Supuestos'!D31*$I486)&gt;0,'01_Supuestos'!$F$15,0)))-((('01_Supuestos'!D31*$I486)*'01_Supuestos'!$F$11*($H486-'01_Supuestos'!$F$9))*'01_Supuestos'!$F$18)-($J486*'01_Supuestos'!D32)-(IF('01_Supuestos'!D30=MAX('01_Supuestos'!$C$30:$M$30),'01_Supuestos'!$F$19,0))-(MAX(0,(((('01_Supuestos'!D31*$I486)*'01_Supuestos'!$F$11*($H486-'01_Supuestos'!$F$9))-((('01_Supuestos'!D31*$I486)*'01_Supuestos'!$F$11*($H486-'01_Supuestos'!$F$9))*'01_Supuestos'!$F$12)-(('01_Supuestos'!D31*$I486)*'01_Supuestos'!$F$11*$K486)-(IF(('01_Supuestos'!D31*$I486)&gt;0,'01_Supuestos'!$F$15,0)))-($J486*'01_Supuestos'!D33)))*'01_Supuestos'!$F$16)</f>
        <v/>
      </c>
      <c r="V486" s="109">
        <f>((('01_Supuestos'!E31*$I486)*'01_Supuestos'!$F$11*($H486-'01_Supuestos'!$F$9))-((('01_Supuestos'!E31*$I486)*'01_Supuestos'!$F$11*($H486-'01_Supuestos'!$F$9))*'01_Supuestos'!$F$12)-(('01_Supuestos'!E31*$I486)*'01_Supuestos'!$F$11*$K486)-(IF(('01_Supuestos'!E31*$I486)&gt;0,'01_Supuestos'!$F$15,0)))-((('01_Supuestos'!E31*$I486)*'01_Supuestos'!$F$11*($H486-'01_Supuestos'!$F$9))*'01_Supuestos'!$F$18)-($J486*'01_Supuestos'!E32)-(IF('01_Supuestos'!E30=MAX('01_Supuestos'!$C$30:$M$30),'01_Supuestos'!$F$19,0))-(MAX(0,(((('01_Supuestos'!E31*$I486)*'01_Supuestos'!$F$11*($H486-'01_Supuestos'!$F$9))-((('01_Supuestos'!E31*$I486)*'01_Supuestos'!$F$11*($H486-'01_Supuestos'!$F$9))*'01_Supuestos'!$F$12)-(('01_Supuestos'!E31*$I486)*'01_Supuestos'!$F$11*$K486)-(IF(('01_Supuestos'!E31*$I486)&gt;0,'01_Supuestos'!$F$15,0)))-($J486*'01_Supuestos'!E33)))*'01_Supuestos'!$F$16)</f>
        <v/>
      </c>
      <c r="W486" s="109">
        <f>((('01_Supuestos'!F31*$I486)*'01_Supuestos'!$F$11*($H486-'01_Supuestos'!$F$9))-((('01_Supuestos'!F31*$I486)*'01_Supuestos'!$F$11*($H486-'01_Supuestos'!$F$9))*'01_Supuestos'!$F$12)-(('01_Supuestos'!F31*$I486)*'01_Supuestos'!$F$11*$K486)-(IF(('01_Supuestos'!F31*$I486)&gt;0,'01_Supuestos'!$F$15,0)))-((('01_Supuestos'!F31*$I486)*'01_Supuestos'!$F$11*($H486-'01_Supuestos'!$F$9))*'01_Supuestos'!$F$18)-($J486*'01_Supuestos'!F32)-(IF('01_Supuestos'!F30=MAX('01_Supuestos'!$C$30:$M$30),'01_Supuestos'!$F$19,0))-(MAX(0,(((('01_Supuestos'!F31*$I486)*'01_Supuestos'!$F$11*($H486-'01_Supuestos'!$F$9))-((('01_Supuestos'!F31*$I486)*'01_Supuestos'!$F$11*($H486-'01_Supuestos'!$F$9))*'01_Supuestos'!$F$12)-(('01_Supuestos'!F31*$I486)*'01_Supuestos'!$F$11*$K486)-(IF(('01_Supuestos'!F31*$I486)&gt;0,'01_Supuestos'!$F$15,0)))-($J486*'01_Supuestos'!F33)))*'01_Supuestos'!$F$16)</f>
        <v/>
      </c>
      <c r="X486" s="109">
        <f>((('01_Supuestos'!G31*$I486)*'01_Supuestos'!$F$11*($H486-'01_Supuestos'!$F$9))-((('01_Supuestos'!G31*$I486)*'01_Supuestos'!$F$11*($H486-'01_Supuestos'!$F$9))*'01_Supuestos'!$F$12)-(('01_Supuestos'!G31*$I486)*'01_Supuestos'!$F$11*$K486)-(IF(('01_Supuestos'!G31*$I486)&gt;0,'01_Supuestos'!$F$15,0)))-((('01_Supuestos'!G31*$I486)*'01_Supuestos'!$F$11*($H486-'01_Supuestos'!$F$9))*'01_Supuestos'!$F$18)-($J486*'01_Supuestos'!G32)-(IF('01_Supuestos'!G30=MAX('01_Supuestos'!$C$30:$M$30),'01_Supuestos'!$F$19,0))-(MAX(0,(((('01_Supuestos'!G31*$I486)*'01_Supuestos'!$F$11*($H486-'01_Supuestos'!$F$9))-((('01_Supuestos'!G31*$I486)*'01_Supuestos'!$F$11*($H486-'01_Supuestos'!$F$9))*'01_Supuestos'!$F$12)-(('01_Supuestos'!G31*$I486)*'01_Supuestos'!$F$11*$K486)-(IF(('01_Supuestos'!G31*$I486)&gt;0,'01_Supuestos'!$F$15,0)))-($J486*'01_Supuestos'!G33)))*'01_Supuestos'!$F$16)</f>
        <v/>
      </c>
      <c r="Y486" s="109">
        <f>((('01_Supuestos'!H31*$I486)*'01_Supuestos'!$F$11*($H486-'01_Supuestos'!$F$9))-((('01_Supuestos'!H31*$I486)*'01_Supuestos'!$F$11*($H486-'01_Supuestos'!$F$9))*'01_Supuestos'!$F$12)-(('01_Supuestos'!H31*$I486)*'01_Supuestos'!$F$11*$K486)-(IF(('01_Supuestos'!H31*$I486)&gt;0,'01_Supuestos'!$F$15,0)))-((('01_Supuestos'!H31*$I486)*'01_Supuestos'!$F$11*($H486-'01_Supuestos'!$F$9))*'01_Supuestos'!$F$18)-($J486*'01_Supuestos'!H32)-(IF('01_Supuestos'!H30=MAX('01_Supuestos'!$C$30:$M$30),'01_Supuestos'!$F$19,0))-(MAX(0,(((('01_Supuestos'!H31*$I486)*'01_Supuestos'!$F$11*($H486-'01_Supuestos'!$F$9))-((('01_Supuestos'!H31*$I486)*'01_Supuestos'!$F$11*($H486-'01_Supuestos'!$F$9))*'01_Supuestos'!$F$12)-(('01_Supuestos'!H31*$I486)*'01_Supuestos'!$F$11*$K486)-(IF(('01_Supuestos'!H31*$I486)&gt;0,'01_Supuestos'!$F$15,0)))-($J486*'01_Supuestos'!H33)))*'01_Supuestos'!$F$16)</f>
        <v/>
      </c>
      <c r="Z486" s="109">
        <f>((('01_Supuestos'!I31*$I486)*'01_Supuestos'!$F$11*($H486-'01_Supuestos'!$F$9))-((('01_Supuestos'!I31*$I486)*'01_Supuestos'!$F$11*($H486-'01_Supuestos'!$F$9))*'01_Supuestos'!$F$12)-(('01_Supuestos'!I31*$I486)*'01_Supuestos'!$F$11*$K486)-(IF(('01_Supuestos'!I31*$I486)&gt;0,'01_Supuestos'!$F$15,0)))-((('01_Supuestos'!I31*$I486)*'01_Supuestos'!$F$11*($H486-'01_Supuestos'!$F$9))*'01_Supuestos'!$F$18)-($J486*'01_Supuestos'!I32)-(IF('01_Supuestos'!I30=MAX('01_Supuestos'!$C$30:$M$30),'01_Supuestos'!$F$19,0))-(MAX(0,(((('01_Supuestos'!I31*$I486)*'01_Supuestos'!$F$11*($H486-'01_Supuestos'!$F$9))-((('01_Supuestos'!I31*$I486)*'01_Supuestos'!$F$11*($H486-'01_Supuestos'!$F$9))*'01_Supuestos'!$F$12)-(('01_Supuestos'!I31*$I486)*'01_Supuestos'!$F$11*$K486)-(IF(('01_Supuestos'!I31*$I486)&gt;0,'01_Supuestos'!$F$15,0)))-($J486*'01_Supuestos'!I33)))*'01_Supuestos'!$F$16)</f>
        <v/>
      </c>
      <c r="AA486" s="109">
        <f>((('01_Supuestos'!J31*$I486)*'01_Supuestos'!$F$11*($H486-'01_Supuestos'!$F$9))-((('01_Supuestos'!J31*$I486)*'01_Supuestos'!$F$11*($H486-'01_Supuestos'!$F$9))*'01_Supuestos'!$F$12)-(('01_Supuestos'!J31*$I486)*'01_Supuestos'!$F$11*$K486)-(IF(('01_Supuestos'!J31*$I486)&gt;0,'01_Supuestos'!$F$15,0)))-((('01_Supuestos'!J31*$I486)*'01_Supuestos'!$F$11*($H486-'01_Supuestos'!$F$9))*'01_Supuestos'!$F$18)-($J486*'01_Supuestos'!J32)-(IF('01_Supuestos'!J30=MAX('01_Supuestos'!$C$30:$M$30),'01_Supuestos'!$F$19,0))-(MAX(0,(((('01_Supuestos'!J31*$I486)*'01_Supuestos'!$F$11*($H486-'01_Supuestos'!$F$9))-((('01_Supuestos'!J31*$I486)*'01_Supuestos'!$F$11*($H486-'01_Supuestos'!$F$9))*'01_Supuestos'!$F$12)-(('01_Supuestos'!J31*$I486)*'01_Supuestos'!$F$11*$K486)-(IF(('01_Supuestos'!J31*$I486)&gt;0,'01_Supuestos'!$F$15,0)))-($J486*'01_Supuestos'!J33)))*'01_Supuestos'!$F$16)</f>
        <v/>
      </c>
      <c r="AB486" s="109">
        <f>((('01_Supuestos'!K31*$I486)*'01_Supuestos'!$F$11*($H486-'01_Supuestos'!$F$9))-((('01_Supuestos'!K31*$I486)*'01_Supuestos'!$F$11*($H486-'01_Supuestos'!$F$9))*'01_Supuestos'!$F$12)-(('01_Supuestos'!K31*$I486)*'01_Supuestos'!$F$11*$K486)-(IF(('01_Supuestos'!K31*$I486)&gt;0,'01_Supuestos'!$F$15,0)))-((('01_Supuestos'!K31*$I486)*'01_Supuestos'!$F$11*($H486-'01_Supuestos'!$F$9))*'01_Supuestos'!$F$18)-($J486*'01_Supuestos'!K32)-(IF('01_Supuestos'!K30=MAX('01_Supuestos'!$C$30:$M$30),'01_Supuestos'!$F$19,0))-(MAX(0,(((('01_Supuestos'!K31*$I486)*'01_Supuestos'!$F$11*($H486-'01_Supuestos'!$F$9))-((('01_Supuestos'!K31*$I486)*'01_Supuestos'!$F$11*($H486-'01_Supuestos'!$F$9))*'01_Supuestos'!$F$12)-(('01_Supuestos'!K31*$I486)*'01_Supuestos'!$F$11*$K486)-(IF(('01_Supuestos'!K31*$I486)&gt;0,'01_Supuestos'!$F$15,0)))-($J486*'01_Supuestos'!K33)))*'01_Supuestos'!$F$16)</f>
        <v/>
      </c>
      <c r="AC486" s="109">
        <f>((('01_Supuestos'!L31*$I486)*'01_Supuestos'!$F$11*($H486-'01_Supuestos'!$F$9))-((('01_Supuestos'!L31*$I486)*'01_Supuestos'!$F$11*($H486-'01_Supuestos'!$F$9))*'01_Supuestos'!$F$12)-(('01_Supuestos'!L31*$I486)*'01_Supuestos'!$F$11*$K486)-(IF(('01_Supuestos'!L31*$I486)&gt;0,'01_Supuestos'!$F$15,0)))-((('01_Supuestos'!L31*$I486)*'01_Supuestos'!$F$11*($H486-'01_Supuestos'!$F$9))*'01_Supuestos'!$F$18)-($J486*'01_Supuestos'!L32)-(IF('01_Supuestos'!L30=MAX('01_Supuestos'!$C$30:$M$30),'01_Supuestos'!$F$19,0))-(MAX(0,(((('01_Supuestos'!L31*$I486)*'01_Supuestos'!$F$11*($H486-'01_Supuestos'!$F$9))-((('01_Supuestos'!L31*$I486)*'01_Supuestos'!$F$11*($H486-'01_Supuestos'!$F$9))*'01_Supuestos'!$F$12)-(('01_Supuestos'!L31*$I486)*'01_Supuestos'!$F$11*$K486)-(IF(('01_Supuestos'!L31*$I486)&gt;0,'01_Supuestos'!$F$15,0)))-($J486*'01_Supuestos'!L33)))*'01_Supuestos'!$F$16)</f>
        <v/>
      </c>
      <c r="AD486" s="109">
        <f>((('01_Supuestos'!M31*$I486)*'01_Supuestos'!$F$11*($H486-'01_Supuestos'!$F$9))-((('01_Supuestos'!M31*$I486)*'01_Supuestos'!$F$11*($H486-'01_Supuestos'!$F$9))*'01_Supuestos'!$F$12)-(('01_Supuestos'!M31*$I486)*'01_Supuestos'!$F$11*$K486)-(IF(('01_Supuestos'!M31*$I486)&gt;0,'01_Supuestos'!$F$15,0)))-((('01_Supuestos'!M31*$I486)*'01_Supuestos'!$F$11*($H486-'01_Supuestos'!$F$9))*'01_Supuestos'!$F$18)-($J486*'01_Supuestos'!M32)-(IF('01_Supuestos'!M30=MAX('01_Supuestos'!$C$30:$M$30),'01_Supuestos'!$F$19,0))-(MAX(0,(((('01_Supuestos'!M31*$I486)*'01_Supuestos'!$F$11*($H486-'01_Supuestos'!$F$9))-((('01_Supuestos'!M31*$I486)*'01_Supuestos'!$F$11*($H486-'01_Supuestos'!$F$9))*'01_Supuestos'!$F$12)-(('01_Supuestos'!M31*$I486)*'01_Supuestos'!$F$11*$K486)-(IF(('01_Supuestos'!M31*$I486)&gt;0,'01_Supuestos'!$F$15,0)))-($J486*'01_Supuestos'!M33)))*'01_Supuestos'!$F$16)</f>
        <v/>
      </c>
      <c r="AE486" s="109">
        <f>0</f>
        <v/>
      </c>
      <c r="AF486" s="109">
        <f>IF(S486&gt;R486,"Appraisal+Decision",IF(S486&lt;R486,"Develop Now","Indiferente"))</f>
        <v/>
      </c>
    </row>
    <row r="487">
      <c r="A487" t="n">
        <v>457</v>
      </c>
      <c r="B487" s="53">
        <f>RAND()</f>
        <v/>
      </c>
      <c r="C487" s="53">
        <f>RAND()</f>
        <v/>
      </c>
      <c r="D487" s="53">
        <f>RAND()</f>
        <v/>
      </c>
      <c r="E487" s="53">
        <f>RAND()</f>
        <v/>
      </c>
      <c r="F487" s="53">
        <f>RAND()</f>
        <v/>
      </c>
      <c r="G487" s="53">
        <f>RAND()</f>
        <v/>
      </c>
      <c r="H487" s="109">
        <f>IF(B487&lt;($B$11-$B$10)/($B$12-$B$10), $B$10+SQRT(B487*($B$11-$B$10)*($B$12-$B$10)), $B$12-SQRT((1-B487)*($B$12-$B$11)*($B$12-$B$10)))</f>
        <v/>
      </c>
      <c r="I487" s="53">
        <f>MAX(0.1,NORMINV(C487,$B$13,$B$14))</f>
        <v/>
      </c>
      <c r="J487" s="109">
        <f>'01_Supuestos'!$F$13*MAX(0.65,NORMINV(D487,1,$B$15))</f>
        <v/>
      </c>
      <c r="K487" s="109">
        <f>'01_Supuestos'!$F$14*MAX(0.6,NORMINV(E487,1,$B$16))</f>
        <v/>
      </c>
      <c r="L487" s="109">
        <f>--(F487&lt;=$B$5)</f>
        <v/>
      </c>
      <c r="M487" s="109">
        <f>IF(L487=1, IF(G487&lt;=$B$6, "+", "-"), IF(G487&lt;=(1-$B$7), "+", "-"))</f>
        <v/>
      </c>
      <c r="N487" s="110">
        <f>IF(M487="+",'05_Bayes_Arbol'!$B$16,'05_Bayes_Arbol'!$B$17)</f>
        <v/>
      </c>
      <c r="O487" s="109">
        <f>SUMPRODUCT(T487:AD487,'01_Supuestos'!$C$34:$M$34)</f>
        <v/>
      </c>
      <c r="P487" s="109">
        <f>N487*O487 + (1-N487)*$B$9</f>
        <v/>
      </c>
      <c r="Q487" s="109">
        <f>--(P487&gt;0)</f>
        <v/>
      </c>
      <c r="R487" s="109">
        <f>IF(L487=1,O487,$B$9)</f>
        <v/>
      </c>
      <c r="S487" s="109">
        <f>-$B$8 + IF(Q487=1, IF(L487=1,O487,$B$9), 0)</f>
        <v/>
      </c>
      <c r="T487" s="109">
        <f>((('01_Supuestos'!C31*$I487)*'01_Supuestos'!$F$11*($H487-'01_Supuestos'!$F$9))-((('01_Supuestos'!C31*$I487)*'01_Supuestos'!$F$11*($H487-'01_Supuestos'!$F$9))*'01_Supuestos'!$F$12)-(('01_Supuestos'!C31*$I487)*'01_Supuestos'!$F$11*$K487)-(IF(('01_Supuestos'!C31*$I487)&gt;0,'01_Supuestos'!$F$15,0)))-((('01_Supuestos'!C31*$I487)*'01_Supuestos'!$F$11*($H487-'01_Supuestos'!$F$9))*'01_Supuestos'!$F$18)-($J487*'01_Supuestos'!C32)-(IF('01_Supuestos'!C30=MAX('01_Supuestos'!$C$30:$M$30),'01_Supuestos'!$F$19,0))-(MAX(0,(((('01_Supuestos'!C31*$I487)*'01_Supuestos'!$F$11*($H487-'01_Supuestos'!$F$9))-((('01_Supuestos'!C31*$I487)*'01_Supuestos'!$F$11*($H487-'01_Supuestos'!$F$9))*'01_Supuestos'!$F$12)-(('01_Supuestos'!C31*$I487)*'01_Supuestos'!$F$11*$K487)-(IF(('01_Supuestos'!C31*$I487)&gt;0,'01_Supuestos'!$F$15,0)))-($J487*'01_Supuestos'!C33)))*'01_Supuestos'!$F$16)</f>
        <v/>
      </c>
      <c r="U487" s="109">
        <f>((('01_Supuestos'!D31*$I487)*'01_Supuestos'!$F$11*($H487-'01_Supuestos'!$F$9))-((('01_Supuestos'!D31*$I487)*'01_Supuestos'!$F$11*($H487-'01_Supuestos'!$F$9))*'01_Supuestos'!$F$12)-(('01_Supuestos'!D31*$I487)*'01_Supuestos'!$F$11*$K487)-(IF(('01_Supuestos'!D31*$I487)&gt;0,'01_Supuestos'!$F$15,0)))-((('01_Supuestos'!D31*$I487)*'01_Supuestos'!$F$11*($H487-'01_Supuestos'!$F$9))*'01_Supuestos'!$F$18)-($J487*'01_Supuestos'!D32)-(IF('01_Supuestos'!D30=MAX('01_Supuestos'!$C$30:$M$30),'01_Supuestos'!$F$19,0))-(MAX(0,(((('01_Supuestos'!D31*$I487)*'01_Supuestos'!$F$11*($H487-'01_Supuestos'!$F$9))-((('01_Supuestos'!D31*$I487)*'01_Supuestos'!$F$11*($H487-'01_Supuestos'!$F$9))*'01_Supuestos'!$F$12)-(('01_Supuestos'!D31*$I487)*'01_Supuestos'!$F$11*$K487)-(IF(('01_Supuestos'!D31*$I487)&gt;0,'01_Supuestos'!$F$15,0)))-($J487*'01_Supuestos'!D33)))*'01_Supuestos'!$F$16)</f>
        <v/>
      </c>
      <c r="V487" s="109">
        <f>((('01_Supuestos'!E31*$I487)*'01_Supuestos'!$F$11*($H487-'01_Supuestos'!$F$9))-((('01_Supuestos'!E31*$I487)*'01_Supuestos'!$F$11*($H487-'01_Supuestos'!$F$9))*'01_Supuestos'!$F$12)-(('01_Supuestos'!E31*$I487)*'01_Supuestos'!$F$11*$K487)-(IF(('01_Supuestos'!E31*$I487)&gt;0,'01_Supuestos'!$F$15,0)))-((('01_Supuestos'!E31*$I487)*'01_Supuestos'!$F$11*($H487-'01_Supuestos'!$F$9))*'01_Supuestos'!$F$18)-($J487*'01_Supuestos'!E32)-(IF('01_Supuestos'!E30=MAX('01_Supuestos'!$C$30:$M$30),'01_Supuestos'!$F$19,0))-(MAX(0,(((('01_Supuestos'!E31*$I487)*'01_Supuestos'!$F$11*($H487-'01_Supuestos'!$F$9))-((('01_Supuestos'!E31*$I487)*'01_Supuestos'!$F$11*($H487-'01_Supuestos'!$F$9))*'01_Supuestos'!$F$12)-(('01_Supuestos'!E31*$I487)*'01_Supuestos'!$F$11*$K487)-(IF(('01_Supuestos'!E31*$I487)&gt;0,'01_Supuestos'!$F$15,0)))-($J487*'01_Supuestos'!E33)))*'01_Supuestos'!$F$16)</f>
        <v/>
      </c>
      <c r="W487" s="109">
        <f>((('01_Supuestos'!F31*$I487)*'01_Supuestos'!$F$11*($H487-'01_Supuestos'!$F$9))-((('01_Supuestos'!F31*$I487)*'01_Supuestos'!$F$11*($H487-'01_Supuestos'!$F$9))*'01_Supuestos'!$F$12)-(('01_Supuestos'!F31*$I487)*'01_Supuestos'!$F$11*$K487)-(IF(('01_Supuestos'!F31*$I487)&gt;0,'01_Supuestos'!$F$15,0)))-((('01_Supuestos'!F31*$I487)*'01_Supuestos'!$F$11*($H487-'01_Supuestos'!$F$9))*'01_Supuestos'!$F$18)-($J487*'01_Supuestos'!F32)-(IF('01_Supuestos'!F30=MAX('01_Supuestos'!$C$30:$M$30),'01_Supuestos'!$F$19,0))-(MAX(0,(((('01_Supuestos'!F31*$I487)*'01_Supuestos'!$F$11*($H487-'01_Supuestos'!$F$9))-((('01_Supuestos'!F31*$I487)*'01_Supuestos'!$F$11*($H487-'01_Supuestos'!$F$9))*'01_Supuestos'!$F$12)-(('01_Supuestos'!F31*$I487)*'01_Supuestos'!$F$11*$K487)-(IF(('01_Supuestos'!F31*$I487)&gt;0,'01_Supuestos'!$F$15,0)))-($J487*'01_Supuestos'!F33)))*'01_Supuestos'!$F$16)</f>
        <v/>
      </c>
      <c r="X487" s="109">
        <f>((('01_Supuestos'!G31*$I487)*'01_Supuestos'!$F$11*($H487-'01_Supuestos'!$F$9))-((('01_Supuestos'!G31*$I487)*'01_Supuestos'!$F$11*($H487-'01_Supuestos'!$F$9))*'01_Supuestos'!$F$12)-(('01_Supuestos'!G31*$I487)*'01_Supuestos'!$F$11*$K487)-(IF(('01_Supuestos'!G31*$I487)&gt;0,'01_Supuestos'!$F$15,0)))-((('01_Supuestos'!G31*$I487)*'01_Supuestos'!$F$11*($H487-'01_Supuestos'!$F$9))*'01_Supuestos'!$F$18)-($J487*'01_Supuestos'!G32)-(IF('01_Supuestos'!G30=MAX('01_Supuestos'!$C$30:$M$30),'01_Supuestos'!$F$19,0))-(MAX(0,(((('01_Supuestos'!G31*$I487)*'01_Supuestos'!$F$11*($H487-'01_Supuestos'!$F$9))-((('01_Supuestos'!G31*$I487)*'01_Supuestos'!$F$11*($H487-'01_Supuestos'!$F$9))*'01_Supuestos'!$F$12)-(('01_Supuestos'!G31*$I487)*'01_Supuestos'!$F$11*$K487)-(IF(('01_Supuestos'!G31*$I487)&gt;0,'01_Supuestos'!$F$15,0)))-($J487*'01_Supuestos'!G33)))*'01_Supuestos'!$F$16)</f>
        <v/>
      </c>
      <c r="Y487" s="109">
        <f>((('01_Supuestos'!H31*$I487)*'01_Supuestos'!$F$11*($H487-'01_Supuestos'!$F$9))-((('01_Supuestos'!H31*$I487)*'01_Supuestos'!$F$11*($H487-'01_Supuestos'!$F$9))*'01_Supuestos'!$F$12)-(('01_Supuestos'!H31*$I487)*'01_Supuestos'!$F$11*$K487)-(IF(('01_Supuestos'!H31*$I487)&gt;0,'01_Supuestos'!$F$15,0)))-((('01_Supuestos'!H31*$I487)*'01_Supuestos'!$F$11*($H487-'01_Supuestos'!$F$9))*'01_Supuestos'!$F$18)-($J487*'01_Supuestos'!H32)-(IF('01_Supuestos'!H30=MAX('01_Supuestos'!$C$30:$M$30),'01_Supuestos'!$F$19,0))-(MAX(0,(((('01_Supuestos'!H31*$I487)*'01_Supuestos'!$F$11*($H487-'01_Supuestos'!$F$9))-((('01_Supuestos'!H31*$I487)*'01_Supuestos'!$F$11*($H487-'01_Supuestos'!$F$9))*'01_Supuestos'!$F$12)-(('01_Supuestos'!H31*$I487)*'01_Supuestos'!$F$11*$K487)-(IF(('01_Supuestos'!H31*$I487)&gt;0,'01_Supuestos'!$F$15,0)))-($J487*'01_Supuestos'!H33)))*'01_Supuestos'!$F$16)</f>
        <v/>
      </c>
      <c r="Z487" s="109">
        <f>((('01_Supuestos'!I31*$I487)*'01_Supuestos'!$F$11*($H487-'01_Supuestos'!$F$9))-((('01_Supuestos'!I31*$I487)*'01_Supuestos'!$F$11*($H487-'01_Supuestos'!$F$9))*'01_Supuestos'!$F$12)-(('01_Supuestos'!I31*$I487)*'01_Supuestos'!$F$11*$K487)-(IF(('01_Supuestos'!I31*$I487)&gt;0,'01_Supuestos'!$F$15,0)))-((('01_Supuestos'!I31*$I487)*'01_Supuestos'!$F$11*($H487-'01_Supuestos'!$F$9))*'01_Supuestos'!$F$18)-($J487*'01_Supuestos'!I32)-(IF('01_Supuestos'!I30=MAX('01_Supuestos'!$C$30:$M$30),'01_Supuestos'!$F$19,0))-(MAX(0,(((('01_Supuestos'!I31*$I487)*'01_Supuestos'!$F$11*($H487-'01_Supuestos'!$F$9))-((('01_Supuestos'!I31*$I487)*'01_Supuestos'!$F$11*($H487-'01_Supuestos'!$F$9))*'01_Supuestos'!$F$12)-(('01_Supuestos'!I31*$I487)*'01_Supuestos'!$F$11*$K487)-(IF(('01_Supuestos'!I31*$I487)&gt;0,'01_Supuestos'!$F$15,0)))-($J487*'01_Supuestos'!I33)))*'01_Supuestos'!$F$16)</f>
        <v/>
      </c>
      <c r="AA487" s="109">
        <f>((('01_Supuestos'!J31*$I487)*'01_Supuestos'!$F$11*($H487-'01_Supuestos'!$F$9))-((('01_Supuestos'!J31*$I487)*'01_Supuestos'!$F$11*($H487-'01_Supuestos'!$F$9))*'01_Supuestos'!$F$12)-(('01_Supuestos'!J31*$I487)*'01_Supuestos'!$F$11*$K487)-(IF(('01_Supuestos'!J31*$I487)&gt;0,'01_Supuestos'!$F$15,0)))-((('01_Supuestos'!J31*$I487)*'01_Supuestos'!$F$11*($H487-'01_Supuestos'!$F$9))*'01_Supuestos'!$F$18)-($J487*'01_Supuestos'!J32)-(IF('01_Supuestos'!J30=MAX('01_Supuestos'!$C$30:$M$30),'01_Supuestos'!$F$19,0))-(MAX(0,(((('01_Supuestos'!J31*$I487)*'01_Supuestos'!$F$11*($H487-'01_Supuestos'!$F$9))-((('01_Supuestos'!J31*$I487)*'01_Supuestos'!$F$11*($H487-'01_Supuestos'!$F$9))*'01_Supuestos'!$F$12)-(('01_Supuestos'!J31*$I487)*'01_Supuestos'!$F$11*$K487)-(IF(('01_Supuestos'!J31*$I487)&gt;0,'01_Supuestos'!$F$15,0)))-($J487*'01_Supuestos'!J33)))*'01_Supuestos'!$F$16)</f>
        <v/>
      </c>
      <c r="AB487" s="109">
        <f>((('01_Supuestos'!K31*$I487)*'01_Supuestos'!$F$11*($H487-'01_Supuestos'!$F$9))-((('01_Supuestos'!K31*$I487)*'01_Supuestos'!$F$11*($H487-'01_Supuestos'!$F$9))*'01_Supuestos'!$F$12)-(('01_Supuestos'!K31*$I487)*'01_Supuestos'!$F$11*$K487)-(IF(('01_Supuestos'!K31*$I487)&gt;0,'01_Supuestos'!$F$15,0)))-((('01_Supuestos'!K31*$I487)*'01_Supuestos'!$F$11*($H487-'01_Supuestos'!$F$9))*'01_Supuestos'!$F$18)-($J487*'01_Supuestos'!K32)-(IF('01_Supuestos'!K30=MAX('01_Supuestos'!$C$30:$M$30),'01_Supuestos'!$F$19,0))-(MAX(0,(((('01_Supuestos'!K31*$I487)*'01_Supuestos'!$F$11*($H487-'01_Supuestos'!$F$9))-((('01_Supuestos'!K31*$I487)*'01_Supuestos'!$F$11*($H487-'01_Supuestos'!$F$9))*'01_Supuestos'!$F$12)-(('01_Supuestos'!K31*$I487)*'01_Supuestos'!$F$11*$K487)-(IF(('01_Supuestos'!K31*$I487)&gt;0,'01_Supuestos'!$F$15,0)))-($J487*'01_Supuestos'!K33)))*'01_Supuestos'!$F$16)</f>
        <v/>
      </c>
      <c r="AC487" s="109">
        <f>((('01_Supuestos'!L31*$I487)*'01_Supuestos'!$F$11*($H487-'01_Supuestos'!$F$9))-((('01_Supuestos'!L31*$I487)*'01_Supuestos'!$F$11*($H487-'01_Supuestos'!$F$9))*'01_Supuestos'!$F$12)-(('01_Supuestos'!L31*$I487)*'01_Supuestos'!$F$11*$K487)-(IF(('01_Supuestos'!L31*$I487)&gt;0,'01_Supuestos'!$F$15,0)))-((('01_Supuestos'!L31*$I487)*'01_Supuestos'!$F$11*($H487-'01_Supuestos'!$F$9))*'01_Supuestos'!$F$18)-($J487*'01_Supuestos'!L32)-(IF('01_Supuestos'!L30=MAX('01_Supuestos'!$C$30:$M$30),'01_Supuestos'!$F$19,0))-(MAX(0,(((('01_Supuestos'!L31*$I487)*'01_Supuestos'!$F$11*($H487-'01_Supuestos'!$F$9))-((('01_Supuestos'!L31*$I487)*'01_Supuestos'!$F$11*($H487-'01_Supuestos'!$F$9))*'01_Supuestos'!$F$12)-(('01_Supuestos'!L31*$I487)*'01_Supuestos'!$F$11*$K487)-(IF(('01_Supuestos'!L31*$I487)&gt;0,'01_Supuestos'!$F$15,0)))-($J487*'01_Supuestos'!L33)))*'01_Supuestos'!$F$16)</f>
        <v/>
      </c>
      <c r="AD487" s="109">
        <f>((('01_Supuestos'!M31*$I487)*'01_Supuestos'!$F$11*($H487-'01_Supuestos'!$F$9))-((('01_Supuestos'!M31*$I487)*'01_Supuestos'!$F$11*($H487-'01_Supuestos'!$F$9))*'01_Supuestos'!$F$12)-(('01_Supuestos'!M31*$I487)*'01_Supuestos'!$F$11*$K487)-(IF(('01_Supuestos'!M31*$I487)&gt;0,'01_Supuestos'!$F$15,0)))-((('01_Supuestos'!M31*$I487)*'01_Supuestos'!$F$11*($H487-'01_Supuestos'!$F$9))*'01_Supuestos'!$F$18)-($J487*'01_Supuestos'!M32)-(IF('01_Supuestos'!M30=MAX('01_Supuestos'!$C$30:$M$30),'01_Supuestos'!$F$19,0))-(MAX(0,(((('01_Supuestos'!M31*$I487)*'01_Supuestos'!$F$11*($H487-'01_Supuestos'!$F$9))-((('01_Supuestos'!M31*$I487)*'01_Supuestos'!$F$11*($H487-'01_Supuestos'!$F$9))*'01_Supuestos'!$F$12)-(('01_Supuestos'!M31*$I487)*'01_Supuestos'!$F$11*$K487)-(IF(('01_Supuestos'!M31*$I487)&gt;0,'01_Supuestos'!$F$15,0)))-($J487*'01_Supuestos'!M33)))*'01_Supuestos'!$F$16)</f>
        <v/>
      </c>
      <c r="AE487" s="109">
        <f>0</f>
        <v/>
      </c>
      <c r="AF487" s="109">
        <f>IF(S487&gt;R487,"Appraisal+Decision",IF(S487&lt;R487,"Develop Now","Indiferente"))</f>
        <v/>
      </c>
    </row>
    <row r="488">
      <c r="A488" t="n">
        <v>458</v>
      </c>
      <c r="B488" s="53">
        <f>RAND()</f>
        <v/>
      </c>
      <c r="C488" s="53">
        <f>RAND()</f>
        <v/>
      </c>
      <c r="D488" s="53">
        <f>RAND()</f>
        <v/>
      </c>
      <c r="E488" s="53">
        <f>RAND()</f>
        <v/>
      </c>
      <c r="F488" s="53">
        <f>RAND()</f>
        <v/>
      </c>
      <c r="G488" s="53">
        <f>RAND()</f>
        <v/>
      </c>
      <c r="H488" s="109">
        <f>IF(B488&lt;($B$11-$B$10)/($B$12-$B$10), $B$10+SQRT(B488*($B$11-$B$10)*($B$12-$B$10)), $B$12-SQRT((1-B488)*($B$12-$B$11)*($B$12-$B$10)))</f>
        <v/>
      </c>
      <c r="I488" s="53">
        <f>MAX(0.1,NORMINV(C488,$B$13,$B$14))</f>
        <v/>
      </c>
      <c r="J488" s="109">
        <f>'01_Supuestos'!$F$13*MAX(0.65,NORMINV(D488,1,$B$15))</f>
        <v/>
      </c>
      <c r="K488" s="109">
        <f>'01_Supuestos'!$F$14*MAX(0.6,NORMINV(E488,1,$B$16))</f>
        <v/>
      </c>
      <c r="L488" s="109">
        <f>--(F488&lt;=$B$5)</f>
        <v/>
      </c>
      <c r="M488" s="109">
        <f>IF(L488=1, IF(G488&lt;=$B$6, "+", "-"), IF(G488&lt;=(1-$B$7), "+", "-"))</f>
        <v/>
      </c>
      <c r="N488" s="110">
        <f>IF(M488="+",'05_Bayes_Arbol'!$B$16,'05_Bayes_Arbol'!$B$17)</f>
        <v/>
      </c>
      <c r="O488" s="109">
        <f>SUMPRODUCT(T488:AD488,'01_Supuestos'!$C$34:$M$34)</f>
        <v/>
      </c>
      <c r="P488" s="109">
        <f>N488*O488 + (1-N488)*$B$9</f>
        <v/>
      </c>
      <c r="Q488" s="109">
        <f>--(P488&gt;0)</f>
        <v/>
      </c>
      <c r="R488" s="109">
        <f>IF(L488=1,O488,$B$9)</f>
        <v/>
      </c>
      <c r="S488" s="109">
        <f>-$B$8 + IF(Q488=1, IF(L488=1,O488,$B$9), 0)</f>
        <v/>
      </c>
      <c r="T488" s="109">
        <f>((('01_Supuestos'!C31*$I488)*'01_Supuestos'!$F$11*($H488-'01_Supuestos'!$F$9))-((('01_Supuestos'!C31*$I488)*'01_Supuestos'!$F$11*($H488-'01_Supuestos'!$F$9))*'01_Supuestos'!$F$12)-(('01_Supuestos'!C31*$I488)*'01_Supuestos'!$F$11*$K488)-(IF(('01_Supuestos'!C31*$I488)&gt;0,'01_Supuestos'!$F$15,0)))-((('01_Supuestos'!C31*$I488)*'01_Supuestos'!$F$11*($H488-'01_Supuestos'!$F$9))*'01_Supuestos'!$F$18)-($J488*'01_Supuestos'!C32)-(IF('01_Supuestos'!C30=MAX('01_Supuestos'!$C$30:$M$30),'01_Supuestos'!$F$19,0))-(MAX(0,(((('01_Supuestos'!C31*$I488)*'01_Supuestos'!$F$11*($H488-'01_Supuestos'!$F$9))-((('01_Supuestos'!C31*$I488)*'01_Supuestos'!$F$11*($H488-'01_Supuestos'!$F$9))*'01_Supuestos'!$F$12)-(('01_Supuestos'!C31*$I488)*'01_Supuestos'!$F$11*$K488)-(IF(('01_Supuestos'!C31*$I488)&gt;0,'01_Supuestos'!$F$15,0)))-($J488*'01_Supuestos'!C33)))*'01_Supuestos'!$F$16)</f>
        <v/>
      </c>
      <c r="U488" s="109">
        <f>((('01_Supuestos'!D31*$I488)*'01_Supuestos'!$F$11*($H488-'01_Supuestos'!$F$9))-((('01_Supuestos'!D31*$I488)*'01_Supuestos'!$F$11*($H488-'01_Supuestos'!$F$9))*'01_Supuestos'!$F$12)-(('01_Supuestos'!D31*$I488)*'01_Supuestos'!$F$11*$K488)-(IF(('01_Supuestos'!D31*$I488)&gt;0,'01_Supuestos'!$F$15,0)))-((('01_Supuestos'!D31*$I488)*'01_Supuestos'!$F$11*($H488-'01_Supuestos'!$F$9))*'01_Supuestos'!$F$18)-($J488*'01_Supuestos'!D32)-(IF('01_Supuestos'!D30=MAX('01_Supuestos'!$C$30:$M$30),'01_Supuestos'!$F$19,0))-(MAX(0,(((('01_Supuestos'!D31*$I488)*'01_Supuestos'!$F$11*($H488-'01_Supuestos'!$F$9))-((('01_Supuestos'!D31*$I488)*'01_Supuestos'!$F$11*($H488-'01_Supuestos'!$F$9))*'01_Supuestos'!$F$12)-(('01_Supuestos'!D31*$I488)*'01_Supuestos'!$F$11*$K488)-(IF(('01_Supuestos'!D31*$I488)&gt;0,'01_Supuestos'!$F$15,0)))-($J488*'01_Supuestos'!D33)))*'01_Supuestos'!$F$16)</f>
        <v/>
      </c>
      <c r="V488" s="109">
        <f>((('01_Supuestos'!E31*$I488)*'01_Supuestos'!$F$11*($H488-'01_Supuestos'!$F$9))-((('01_Supuestos'!E31*$I488)*'01_Supuestos'!$F$11*($H488-'01_Supuestos'!$F$9))*'01_Supuestos'!$F$12)-(('01_Supuestos'!E31*$I488)*'01_Supuestos'!$F$11*$K488)-(IF(('01_Supuestos'!E31*$I488)&gt;0,'01_Supuestos'!$F$15,0)))-((('01_Supuestos'!E31*$I488)*'01_Supuestos'!$F$11*($H488-'01_Supuestos'!$F$9))*'01_Supuestos'!$F$18)-($J488*'01_Supuestos'!E32)-(IF('01_Supuestos'!E30=MAX('01_Supuestos'!$C$30:$M$30),'01_Supuestos'!$F$19,0))-(MAX(0,(((('01_Supuestos'!E31*$I488)*'01_Supuestos'!$F$11*($H488-'01_Supuestos'!$F$9))-((('01_Supuestos'!E31*$I488)*'01_Supuestos'!$F$11*($H488-'01_Supuestos'!$F$9))*'01_Supuestos'!$F$12)-(('01_Supuestos'!E31*$I488)*'01_Supuestos'!$F$11*$K488)-(IF(('01_Supuestos'!E31*$I488)&gt;0,'01_Supuestos'!$F$15,0)))-($J488*'01_Supuestos'!E33)))*'01_Supuestos'!$F$16)</f>
        <v/>
      </c>
      <c r="W488" s="109">
        <f>((('01_Supuestos'!F31*$I488)*'01_Supuestos'!$F$11*($H488-'01_Supuestos'!$F$9))-((('01_Supuestos'!F31*$I488)*'01_Supuestos'!$F$11*($H488-'01_Supuestos'!$F$9))*'01_Supuestos'!$F$12)-(('01_Supuestos'!F31*$I488)*'01_Supuestos'!$F$11*$K488)-(IF(('01_Supuestos'!F31*$I488)&gt;0,'01_Supuestos'!$F$15,0)))-((('01_Supuestos'!F31*$I488)*'01_Supuestos'!$F$11*($H488-'01_Supuestos'!$F$9))*'01_Supuestos'!$F$18)-($J488*'01_Supuestos'!F32)-(IF('01_Supuestos'!F30=MAX('01_Supuestos'!$C$30:$M$30),'01_Supuestos'!$F$19,0))-(MAX(0,(((('01_Supuestos'!F31*$I488)*'01_Supuestos'!$F$11*($H488-'01_Supuestos'!$F$9))-((('01_Supuestos'!F31*$I488)*'01_Supuestos'!$F$11*($H488-'01_Supuestos'!$F$9))*'01_Supuestos'!$F$12)-(('01_Supuestos'!F31*$I488)*'01_Supuestos'!$F$11*$K488)-(IF(('01_Supuestos'!F31*$I488)&gt;0,'01_Supuestos'!$F$15,0)))-($J488*'01_Supuestos'!F33)))*'01_Supuestos'!$F$16)</f>
        <v/>
      </c>
      <c r="X488" s="109">
        <f>((('01_Supuestos'!G31*$I488)*'01_Supuestos'!$F$11*($H488-'01_Supuestos'!$F$9))-((('01_Supuestos'!G31*$I488)*'01_Supuestos'!$F$11*($H488-'01_Supuestos'!$F$9))*'01_Supuestos'!$F$12)-(('01_Supuestos'!G31*$I488)*'01_Supuestos'!$F$11*$K488)-(IF(('01_Supuestos'!G31*$I488)&gt;0,'01_Supuestos'!$F$15,0)))-((('01_Supuestos'!G31*$I488)*'01_Supuestos'!$F$11*($H488-'01_Supuestos'!$F$9))*'01_Supuestos'!$F$18)-($J488*'01_Supuestos'!G32)-(IF('01_Supuestos'!G30=MAX('01_Supuestos'!$C$30:$M$30),'01_Supuestos'!$F$19,0))-(MAX(0,(((('01_Supuestos'!G31*$I488)*'01_Supuestos'!$F$11*($H488-'01_Supuestos'!$F$9))-((('01_Supuestos'!G31*$I488)*'01_Supuestos'!$F$11*($H488-'01_Supuestos'!$F$9))*'01_Supuestos'!$F$12)-(('01_Supuestos'!G31*$I488)*'01_Supuestos'!$F$11*$K488)-(IF(('01_Supuestos'!G31*$I488)&gt;0,'01_Supuestos'!$F$15,0)))-($J488*'01_Supuestos'!G33)))*'01_Supuestos'!$F$16)</f>
        <v/>
      </c>
      <c r="Y488" s="109">
        <f>((('01_Supuestos'!H31*$I488)*'01_Supuestos'!$F$11*($H488-'01_Supuestos'!$F$9))-((('01_Supuestos'!H31*$I488)*'01_Supuestos'!$F$11*($H488-'01_Supuestos'!$F$9))*'01_Supuestos'!$F$12)-(('01_Supuestos'!H31*$I488)*'01_Supuestos'!$F$11*$K488)-(IF(('01_Supuestos'!H31*$I488)&gt;0,'01_Supuestos'!$F$15,0)))-((('01_Supuestos'!H31*$I488)*'01_Supuestos'!$F$11*($H488-'01_Supuestos'!$F$9))*'01_Supuestos'!$F$18)-($J488*'01_Supuestos'!H32)-(IF('01_Supuestos'!H30=MAX('01_Supuestos'!$C$30:$M$30),'01_Supuestos'!$F$19,0))-(MAX(0,(((('01_Supuestos'!H31*$I488)*'01_Supuestos'!$F$11*($H488-'01_Supuestos'!$F$9))-((('01_Supuestos'!H31*$I488)*'01_Supuestos'!$F$11*($H488-'01_Supuestos'!$F$9))*'01_Supuestos'!$F$12)-(('01_Supuestos'!H31*$I488)*'01_Supuestos'!$F$11*$K488)-(IF(('01_Supuestos'!H31*$I488)&gt;0,'01_Supuestos'!$F$15,0)))-($J488*'01_Supuestos'!H33)))*'01_Supuestos'!$F$16)</f>
        <v/>
      </c>
      <c r="Z488" s="109">
        <f>((('01_Supuestos'!I31*$I488)*'01_Supuestos'!$F$11*($H488-'01_Supuestos'!$F$9))-((('01_Supuestos'!I31*$I488)*'01_Supuestos'!$F$11*($H488-'01_Supuestos'!$F$9))*'01_Supuestos'!$F$12)-(('01_Supuestos'!I31*$I488)*'01_Supuestos'!$F$11*$K488)-(IF(('01_Supuestos'!I31*$I488)&gt;0,'01_Supuestos'!$F$15,0)))-((('01_Supuestos'!I31*$I488)*'01_Supuestos'!$F$11*($H488-'01_Supuestos'!$F$9))*'01_Supuestos'!$F$18)-($J488*'01_Supuestos'!I32)-(IF('01_Supuestos'!I30=MAX('01_Supuestos'!$C$30:$M$30),'01_Supuestos'!$F$19,0))-(MAX(0,(((('01_Supuestos'!I31*$I488)*'01_Supuestos'!$F$11*($H488-'01_Supuestos'!$F$9))-((('01_Supuestos'!I31*$I488)*'01_Supuestos'!$F$11*($H488-'01_Supuestos'!$F$9))*'01_Supuestos'!$F$12)-(('01_Supuestos'!I31*$I488)*'01_Supuestos'!$F$11*$K488)-(IF(('01_Supuestos'!I31*$I488)&gt;0,'01_Supuestos'!$F$15,0)))-($J488*'01_Supuestos'!I33)))*'01_Supuestos'!$F$16)</f>
        <v/>
      </c>
      <c r="AA488" s="109">
        <f>((('01_Supuestos'!J31*$I488)*'01_Supuestos'!$F$11*($H488-'01_Supuestos'!$F$9))-((('01_Supuestos'!J31*$I488)*'01_Supuestos'!$F$11*($H488-'01_Supuestos'!$F$9))*'01_Supuestos'!$F$12)-(('01_Supuestos'!J31*$I488)*'01_Supuestos'!$F$11*$K488)-(IF(('01_Supuestos'!J31*$I488)&gt;0,'01_Supuestos'!$F$15,0)))-((('01_Supuestos'!J31*$I488)*'01_Supuestos'!$F$11*($H488-'01_Supuestos'!$F$9))*'01_Supuestos'!$F$18)-($J488*'01_Supuestos'!J32)-(IF('01_Supuestos'!J30=MAX('01_Supuestos'!$C$30:$M$30),'01_Supuestos'!$F$19,0))-(MAX(0,(((('01_Supuestos'!J31*$I488)*'01_Supuestos'!$F$11*($H488-'01_Supuestos'!$F$9))-((('01_Supuestos'!J31*$I488)*'01_Supuestos'!$F$11*($H488-'01_Supuestos'!$F$9))*'01_Supuestos'!$F$12)-(('01_Supuestos'!J31*$I488)*'01_Supuestos'!$F$11*$K488)-(IF(('01_Supuestos'!J31*$I488)&gt;0,'01_Supuestos'!$F$15,0)))-($J488*'01_Supuestos'!J33)))*'01_Supuestos'!$F$16)</f>
        <v/>
      </c>
      <c r="AB488" s="109">
        <f>((('01_Supuestos'!K31*$I488)*'01_Supuestos'!$F$11*($H488-'01_Supuestos'!$F$9))-((('01_Supuestos'!K31*$I488)*'01_Supuestos'!$F$11*($H488-'01_Supuestos'!$F$9))*'01_Supuestos'!$F$12)-(('01_Supuestos'!K31*$I488)*'01_Supuestos'!$F$11*$K488)-(IF(('01_Supuestos'!K31*$I488)&gt;0,'01_Supuestos'!$F$15,0)))-((('01_Supuestos'!K31*$I488)*'01_Supuestos'!$F$11*($H488-'01_Supuestos'!$F$9))*'01_Supuestos'!$F$18)-($J488*'01_Supuestos'!K32)-(IF('01_Supuestos'!K30=MAX('01_Supuestos'!$C$30:$M$30),'01_Supuestos'!$F$19,0))-(MAX(0,(((('01_Supuestos'!K31*$I488)*'01_Supuestos'!$F$11*($H488-'01_Supuestos'!$F$9))-((('01_Supuestos'!K31*$I488)*'01_Supuestos'!$F$11*($H488-'01_Supuestos'!$F$9))*'01_Supuestos'!$F$12)-(('01_Supuestos'!K31*$I488)*'01_Supuestos'!$F$11*$K488)-(IF(('01_Supuestos'!K31*$I488)&gt;0,'01_Supuestos'!$F$15,0)))-($J488*'01_Supuestos'!K33)))*'01_Supuestos'!$F$16)</f>
        <v/>
      </c>
      <c r="AC488" s="109">
        <f>((('01_Supuestos'!L31*$I488)*'01_Supuestos'!$F$11*($H488-'01_Supuestos'!$F$9))-((('01_Supuestos'!L31*$I488)*'01_Supuestos'!$F$11*($H488-'01_Supuestos'!$F$9))*'01_Supuestos'!$F$12)-(('01_Supuestos'!L31*$I488)*'01_Supuestos'!$F$11*$K488)-(IF(('01_Supuestos'!L31*$I488)&gt;0,'01_Supuestos'!$F$15,0)))-((('01_Supuestos'!L31*$I488)*'01_Supuestos'!$F$11*($H488-'01_Supuestos'!$F$9))*'01_Supuestos'!$F$18)-($J488*'01_Supuestos'!L32)-(IF('01_Supuestos'!L30=MAX('01_Supuestos'!$C$30:$M$30),'01_Supuestos'!$F$19,0))-(MAX(0,(((('01_Supuestos'!L31*$I488)*'01_Supuestos'!$F$11*($H488-'01_Supuestos'!$F$9))-((('01_Supuestos'!L31*$I488)*'01_Supuestos'!$F$11*($H488-'01_Supuestos'!$F$9))*'01_Supuestos'!$F$12)-(('01_Supuestos'!L31*$I488)*'01_Supuestos'!$F$11*$K488)-(IF(('01_Supuestos'!L31*$I488)&gt;0,'01_Supuestos'!$F$15,0)))-($J488*'01_Supuestos'!L33)))*'01_Supuestos'!$F$16)</f>
        <v/>
      </c>
      <c r="AD488" s="109">
        <f>((('01_Supuestos'!M31*$I488)*'01_Supuestos'!$F$11*($H488-'01_Supuestos'!$F$9))-((('01_Supuestos'!M31*$I488)*'01_Supuestos'!$F$11*($H488-'01_Supuestos'!$F$9))*'01_Supuestos'!$F$12)-(('01_Supuestos'!M31*$I488)*'01_Supuestos'!$F$11*$K488)-(IF(('01_Supuestos'!M31*$I488)&gt;0,'01_Supuestos'!$F$15,0)))-((('01_Supuestos'!M31*$I488)*'01_Supuestos'!$F$11*($H488-'01_Supuestos'!$F$9))*'01_Supuestos'!$F$18)-($J488*'01_Supuestos'!M32)-(IF('01_Supuestos'!M30=MAX('01_Supuestos'!$C$30:$M$30),'01_Supuestos'!$F$19,0))-(MAX(0,(((('01_Supuestos'!M31*$I488)*'01_Supuestos'!$F$11*($H488-'01_Supuestos'!$F$9))-((('01_Supuestos'!M31*$I488)*'01_Supuestos'!$F$11*($H488-'01_Supuestos'!$F$9))*'01_Supuestos'!$F$12)-(('01_Supuestos'!M31*$I488)*'01_Supuestos'!$F$11*$K488)-(IF(('01_Supuestos'!M31*$I488)&gt;0,'01_Supuestos'!$F$15,0)))-($J488*'01_Supuestos'!M33)))*'01_Supuestos'!$F$16)</f>
        <v/>
      </c>
      <c r="AE488" s="109">
        <f>0</f>
        <v/>
      </c>
      <c r="AF488" s="109">
        <f>IF(S488&gt;R488,"Appraisal+Decision",IF(S488&lt;R488,"Develop Now","Indiferente"))</f>
        <v/>
      </c>
    </row>
    <row r="489">
      <c r="A489" t="n">
        <v>459</v>
      </c>
      <c r="B489" s="53">
        <f>RAND()</f>
        <v/>
      </c>
      <c r="C489" s="53">
        <f>RAND()</f>
        <v/>
      </c>
      <c r="D489" s="53">
        <f>RAND()</f>
        <v/>
      </c>
      <c r="E489" s="53">
        <f>RAND()</f>
        <v/>
      </c>
      <c r="F489" s="53">
        <f>RAND()</f>
        <v/>
      </c>
      <c r="G489" s="53">
        <f>RAND()</f>
        <v/>
      </c>
      <c r="H489" s="109">
        <f>IF(B489&lt;($B$11-$B$10)/($B$12-$B$10), $B$10+SQRT(B489*($B$11-$B$10)*($B$12-$B$10)), $B$12-SQRT((1-B489)*($B$12-$B$11)*($B$12-$B$10)))</f>
        <v/>
      </c>
      <c r="I489" s="53">
        <f>MAX(0.1,NORMINV(C489,$B$13,$B$14))</f>
        <v/>
      </c>
      <c r="J489" s="109">
        <f>'01_Supuestos'!$F$13*MAX(0.65,NORMINV(D489,1,$B$15))</f>
        <v/>
      </c>
      <c r="K489" s="109">
        <f>'01_Supuestos'!$F$14*MAX(0.6,NORMINV(E489,1,$B$16))</f>
        <v/>
      </c>
      <c r="L489" s="109">
        <f>--(F489&lt;=$B$5)</f>
        <v/>
      </c>
      <c r="M489" s="109">
        <f>IF(L489=1, IF(G489&lt;=$B$6, "+", "-"), IF(G489&lt;=(1-$B$7), "+", "-"))</f>
        <v/>
      </c>
      <c r="N489" s="110">
        <f>IF(M489="+",'05_Bayes_Arbol'!$B$16,'05_Bayes_Arbol'!$B$17)</f>
        <v/>
      </c>
      <c r="O489" s="109">
        <f>SUMPRODUCT(T489:AD489,'01_Supuestos'!$C$34:$M$34)</f>
        <v/>
      </c>
      <c r="P489" s="109">
        <f>N489*O489 + (1-N489)*$B$9</f>
        <v/>
      </c>
      <c r="Q489" s="109">
        <f>--(P489&gt;0)</f>
        <v/>
      </c>
      <c r="R489" s="109">
        <f>IF(L489=1,O489,$B$9)</f>
        <v/>
      </c>
      <c r="S489" s="109">
        <f>-$B$8 + IF(Q489=1, IF(L489=1,O489,$B$9), 0)</f>
        <v/>
      </c>
      <c r="T489" s="109">
        <f>((('01_Supuestos'!C31*$I489)*'01_Supuestos'!$F$11*($H489-'01_Supuestos'!$F$9))-((('01_Supuestos'!C31*$I489)*'01_Supuestos'!$F$11*($H489-'01_Supuestos'!$F$9))*'01_Supuestos'!$F$12)-(('01_Supuestos'!C31*$I489)*'01_Supuestos'!$F$11*$K489)-(IF(('01_Supuestos'!C31*$I489)&gt;0,'01_Supuestos'!$F$15,0)))-((('01_Supuestos'!C31*$I489)*'01_Supuestos'!$F$11*($H489-'01_Supuestos'!$F$9))*'01_Supuestos'!$F$18)-($J489*'01_Supuestos'!C32)-(IF('01_Supuestos'!C30=MAX('01_Supuestos'!$C$30:$M$30),'01_Supuestos'!$F$19,0))-(MAX(0,(((('01_Supuestos'!C31*$I489)*'01_Supuestos'!$F$11*($H489-'01_Supuestos'!$F$9))-((('01_Supuestos'!C31*$I489)*'01_Supuestos'!$F$11*($H489-'01_Supuestos'!$F$9))*'01_Supuestos'!$F$12)-(('01_Supuestos'!C31*$I489)*'01_Supuestos'!$F$11*$K489)-(IF(('01_Supuestos'!C31*$I489)&gt;0,'01_Supuestos'!$F$15,0)))-($J489*'01_Supuestos'!C33)))*'01_Supuestos'!$F$16)</f>
        <v/>
      </c>
      <c r="U489" s="109">
        <f>((('01_Supuestos'!D31*$I489)*'01_Supuestos'!$F$11*($H489-'01_Supuestos'!$F$9))-((('01_Supuestos'!D31*$I489)*'01_Supuestos'!$F$11*($H489-'01_Supuestos'!$F$9))*'01_Supuestos'!$F$12)-(('01_Supuestos'!D31*$I489)*'01_Supuestos'!$F$11*$K489)-(IF(('01_Supuestos'!D31*$I489)&gt;0,'01_Supuestos'!$F$15,0)))-((('01_Supuestos'!D31*$I489)*'01_Supuestos'!$F$11*($H489-'01_Supuestos'!$F$9))*'01_Supuestos'!$F$18)-($J489*'01_Supuestos'!D32)-(IF('01_Supuestos'!D30=MAX('01_Supuestos'!$C$30:$M$30),'01_Supuestos'!$F$19,0))-(MAX(0,(((('01_Supuestos'!D31*$I489)*'01_Supuestos'!$F$11*($H489-'01_Supuestos'!$F$9))-((('01_Supuestos'!D31*$I489)*'01_Supuestos'!$F$11*($H489-'01_Supuestos'!$F$9))*'01_Supuestos'!$F$12)-(('01_Supuestos'!D31*$I489)*'01_Supuestos'!$F$11*$K489)-(IF(('01_Supuestos'!D31*$I489)&gt;0,'01_Supuestos'!$F$15,0)))-($J489*'01_Supuestos'!D33)))*'01_Supuestos'!$F$16)</f>
        <v/>
      </c>
      <c r="V489" s="109">
        <f>((('01_Supuestos'!E31*$I489)*'01_Supuestos'!$F$11*($H489-'01_Supuestos'!$F$9))-((('01_Supuestos'!E31*$I489)*'01_Supuestos'!$F$11*($H489-'01_Supuestos'!$F$9))*'01_Supuestos'!$F$12)-(('01_Supuestos'!E31*$I489)*'01_Supuestos'!$F$11*$K489)-(IF(('01_Supuestos'!E31*$I489)&gt;0,'01_Supuestos'!$F$15,0)))-((('01_Supuestos'!E31*$I489)*'01_Supuestos'!$F$11*($H489-'01_Supuestos'!$F$9))*'01_Supuestos'!$F$18)-($J489*'01_Supuestos'!E32)-(IF('01_Supuestos'!E30=MAX('01_Supuestos'!$C$30:$M$30),'01_Supuestos'!$F$19,0))-(MAX(0,(((('01_Supuestos'!E31*$I489)*'01_Supuestos'!$F$11*($H489-'01_Supuestos'!$F$9))-((('01_Supuestos'!E31*$I489)*'01_Supuestos'!$F$11*($H489-'01_Supuestos'!$F$9))*'01_Supuestos'!$F$12)-(('01_Supuestos'!E31*$I489)*'01_Supuestos'!$F$11*$K489)-(IF(('01_Supuestos'!E31*$I489)&gt;0,'01_Supuestos'!$F$15,0)))-($J489*'01_Supuestos'!E33)))*'01_Supuestos'!$F$16)</f>
        <v/>
      </c>
      <c r="W489" s="109">
        <f>((('01_Supuestos'!F31*$I489)*'01_Supuestos'!$F$11*($H489-'01_Supuestos'!$F$9))-((('01_Supuestos'!F31*$I489)*'01_Supuestos'!$F$11*($H489-'01_Supuestos'!$F$9))*'01_Supuestos'!$F$12)-(('01_Supuestos'!F31*$I489)*'01_Supuestos'!$F$11*$K489)-(IF(('01_Supuestos'!F31*$I489)&gt;0,'01_Supuestos'!$F$15,0)))-((('01_Supuestos'!F31*$I489)*'01_Supuestos'!$F$11*($H489-'01_Supuestos'!$F$9))*'01_Supuestos'!$F$18)-($J489*'01_Supuestos'!F32)-(IF('01_Supuestos'!F30=MAX('01_Supuestos'!$C$30:$M$30),'01_Supuestos'!$F$19,0))-(MAX(0,(((('01_Supuestos'!F31*$I489)*'01_Supuestos'!$F$11*($H489-'01_Supuestos'!$F$9))-((('01_Supuestos'!F31*$I489)*'01_Supuestos'!$F$11*($H489-'01_Supuestos'!$F$9))*'01_Supuestos'!$F$12)-(('01_Supuestos'!F31*$I489)*'01_Supuestos'!$F$11*$K489)-(IF(('01_Supuestos'!F31*$I489)&gt;0,'01_Supuestos'!$F$15,0)))-($J489*'01_Supuestos'!F33)))*'01_Supuestos'!$F$16)</f>
        <v/>
      </c>
      <c r="X489" s="109">
        <f>((('01_Supuestos'!G31*$I489)*'01_Supuestos'!$F$11*($H489-'01_Supuestos'!$F$9))-((('01_Supuestos'!G31*$I489)*'01_Supuestos'!$F$11*($H489-'01_Supuestos'!$F$9))*'01_Supuestos'!$F$12)-(('01_Supuestos'!G31*$I489)*'01_Supuestos'!$F$11*$K489)-(IF(('01_Supuestos'!G31*$I489)&gt;0,'01_Supuestos'!$F$15,0)))-((('01_Supuestos'!G31*$I489)*'01_Supuestos'!$F$11*($H489-'01_Supuestos'!$F$9))*'01_Supuestos'!$F$18)-($J489*'01_Supuestos'!G32)-(IF('01_Supuestos'!G30=MAX('01_Supuestos'!$C$30:$M$30),'01_Supuestos'!$F$19,0))-(MAX(0,(((('01_Supuestos'!G31*$I489)*'01_Supuestos'!$F$11*($H489-'01_Supuestos'!$F$9))-((('01_Supuestos'!G31*$I489)*'01_Supuestos'!$F$11*($H489-'01_Supuestos'!$F$9))*'01_Supuestos'!$F$12)-(('01_Supuestos'!G31*$I489)*'01_Supuestos'!$F$11*$K489)-(IF(('01_Supuestos'!G31*$I489)&gt;0,'01_Supuestos'!$F$15,0)))-($J489*'01_Supuestos'!G33)))*'01_Supuestos'!$F$16)</f>
        <v/>
      </c>
      <c r="Y489" s="109">
        <f>((('01_Supuestos'!H31*$I489)*'01_Supuestos'!$F$11*($H489-'01_Supuestos'!$F$9))-((('01_Supuestos'!H31*$I489)*'01_Supuestos'!$F$11*($H489-'01_Supuestos'!$F$9))*'01_Supuestos'!$F$12)-(('01_Supuestos'!H31*$I489)*'01_Supuestos'!$F$11*$K489)-(IF(('01_Supuestos'!H31*$I489)&gt;0,'01_Supuestos'!$F$15,0)))-((('01_Supuestos'!H31*$I489)*'01_Supuestos'!$F$11*($H489-'01_Supuestos'!$F$9))*'01_Supuestos'!$F$18)-($J489*'01_Supuestos'!H32)-(IF('01_Supuestos'!H30=MAX('01_Supuestos'!$C$30:$M$30),'01_Supuestos'!$F$19,0))-(MAX(0,(((('01_Supuestos'!H31*$I489)*'01_Supuestos'!$F$11*($H489-'01_Supuestos'!$F$9))-((('01_Supuestos'!H31*$I489)*'01_Supuestos'!$F$11*($H489-'01_Supuestos'!$F$9))*'01_Supuestos'!$F$12)-(('01_Supuestos'!H31*$I489)*'01_Supuestos'!$F$11*$K489)-(IF(('01_Supuestos'!H31*$I489)&gt;0,'01_Supuestos'!$F$15,0)))-($J489*'01_Supuestos'!H33)))*'01_Supuestos'!$F$16)</f>
        <v/>
      </c>
      <c r="Z489" s="109">
        <f>((('01_Supuestos'!I31*$I489)*'01_Supuestos'!$F$11*($H489-'01_Supuestos'!$F$9))-((('01_Supuestos'!I31*$I489)*'01_Supuestos'!$F$11*($H489-'01_Supuestos'!$F$9))*'01_Supuestos'!$F$12)-(('01_Supuestos'!I31*$I489)*'01_Supuestos'!$F$11*$K489)-(IF(('01_Supuestos'!I31*$I489)&gt;0,'01_Supuestos'!$F$15,0)))-((('01_Supuestos'!I31*$I489)*'01_Supuestos'!$F$11*($H489-'01_Supuestos'!$F$9))*'01_Supuestos'!$F$18)-($J489*'01_Supuestos'!I32)-(IF('01_Supuestos'!I30=MAX('01_Supuestos'!$C$30:$M$30),'01_Supuestos'!$F$19,0))-(MAX(0,(((('01_Supuestos'!I31*$I489)*'01_Supuestos'!$F$11*($H489-'01_Supuestos'!$F$9))-((('01_Supuestos'!I31*$I489)*'01_Supuestos'!$F$11*($H489-'01_Supuestos'!$F$9))*'01_Supuestos'!$F$12)-(('01_Supuestos'!I31*$I489)*'01_Supuestos'!$F$11*$K489)-(IF(('01_Supuestos'!I31*$I489)&gt;0,'01_Supuestos'!$F$15,0)))-($J489*'01_Supuestos'!I33)))*'01_Supuestos'!$F$16)</f>
        <v/>
      </c>
      <c r="AA489" s="109">
        <f>((('01_Supuestos'!J31*$I489)*'01_Supuestos'!$F$11*($H489-'01_Supuestos'!$F$9))-((('01_Supuestos'!J31*$I489)*'01_Supuestos'!$F$11*($H489-'01_Supuestos'!$F$9))*'01_Supuestos'!$F$12)-(('01_Supuestos'!J31*$I489)*'01_Supuestos'!$F$11*$K489)-(IF(('01_Supuestos'!J31*$I489)&gt;0,'01_Supuestos'!$F$15,0)))-((('01_Supuestos'!J31*$I489)*'01_Supuestos'!$F$11*($H489-'01_Supuestos'!$F$9))*'01_Supuestos'!$F$18)-($J489*'01_Supuestos'!J32)-(IF('01_Supuestos'!J30=MAX('01_Supuestos'!$C$30:$M$30),'01_Supuestos'!$F$19,0))-(MAX(0,(((('01_Supuestos'!J31*$I489)*'01_Supuestos'!$F$11*($H489-'01_Supuestos'!$F$9))-((('01_Supuestos'!J31*$I489)*'01_Supuestos'!$F$11*($H489-'01_Supuestos'!$F$9))*'01_Supuestos'!$F$12)-(('01_Supuestos'!J31*$I489)*'01_Supuestos'!$F$11*$K489)-(IF(('01_Supuestos'!J31*$I489)&gt;0,'01_Supuestos'!$F$15,0)))-($J489*'01_Supuestos'!J33)))*'01_Supuestos'!$F$16)</f>
        <v/>
      </c>
      <c r="AB489" s="109">
        <f>((('01_Supuestos'!K31*$I489)*'01_Supuestos'!$F$11*($H489-'01_Supuestos'!$F$9))-((('01_Supuestos'!K31*$I489)*'01_Supuestos'!$F$11*($H489-'01_Supuestos'!$F$9))*'01_Supuestos'!$F$12)-(('01_Supuestos'!K31*$I489)*'01_Supuestos'!$F$11*$K489)-(IF(('01_Supuestos'!K31*$I489)&gt;0,'01_Supuestos'!$F$15,0)))-((('01_Supuestos'!K31*$I489)*'01_Supuestos'!$F$11*($H489-'01_Supuestos'!$F$9))*'01_Supuestos'!$F$18)-($J489*'01_Supuestos'!K32)-(IF('01_Supuestos'!K30=MAX('01_Supuestos'!$C$30:$M$30),'01_Supuestos'!$F$19,0))-(MAX(0,(((('01_Supuestos'!K31*$I489)*'01_Supuestos'!$F$11*($H489-'01_Supuestos'!$F$9))-((('01_Supuestos'!K31*$I489)*'01_Supuestos'!$F$11*($H489-'01_Supuestos'!$F$9))*'01_Supuestos'!$F$12)-(('01_Supuestos'!K31*$I489)*'01_Supuestos'!$F$11*$K489)-(IF(('01_Supuestos'!K31*$I489)&gt;0,'01_Supuestos'!$F$15,0)))-($J489*'01_Supuestos'!K33)))*'01_Supuestos'!$F$16)</f>
        <v/>
      </c>
      <c r="AC489" s="109">
        <f>((('01_Supuestos'!L31*$I489)*'01_Supuestos'!$F$11*($H489-'01_Supuestos'!$F$9))-((('01_Supuestos'!L31*$I489)*'01_Supuestos'!$F$11*($H489-'01_Supuestos'!$F$9))*'01_Supuestos'!$F$12)-(('01_Supuestos'!L31*$I489)*'01_Supuestos'!$F$11*$K489)-(IF(('01_Supuestos'!L31*$I489)&gt;0,'01_Supuestos'!$F$15,0)))-((('01_Supuestos'!L31*$I489)*'01_Supuestos'!$F$11*($H489-'01_Supuestos'!$F$9))*'01_Supuestos'!$F$18)-($J489*'01_Supuestos'!L32)-(IF('01_Supuestos'!L30=MAX('01_Supuestos'!$C$30:$M$30),'01_Supuestos'!$F$19,0))-(MAX(0,(((('01_Supuestos'!L31*$I489)*'01_Supuestos'!$F$11*($H489-'01_Supuestos'!$F$9))-((('01_Supuestos'!L31*$I489)*'01_Supuestos'!$F$11*($H489-'01_Supuestos'!$F$9))*'01_Supuestos'!$F$12)-(('01_Supuestos'!L31*$I489)*'01_Supuestos'!$F$11*$K489)-(IF(('01_Supuestos'!L31*$I489)&gt;0,'01_Supuestos'!$F$15,0)))-($J489*'01_Supuestos'!L33)))*'01_Supuestos'!$F$16)</f>
        <v/>
      </c>
      <c r="AD489" s="109">
        <f>((('01_Supuestos'!M31*$I489)*'01_Supuestos'!$F$11*($H489-'01_Supuestos'!$F$9))-((('01_Supuestos'!M31*$I489)*'01_Supuestos'!$F$11*($H489-'01_Supuestos'!$F$9))*'01_Supuestos'!$F$12)-(('01_Supuestos'!M31*$I489)*'01_Supuestos'!$F$11*$K489)-(IF(('01_Supuestos'!M31*$I489)&gt;0,'01_Supuestos'!$F$15,0)))-((('01_Supuestos'!M31*$I489)*'01_Supuestos'!$F$11*($H489-'01_Supuestos'!$F$9))*'01_Supuestos'!$F$18)-($J489*'01_Supuestos'!M32)-(IF('01_Supuestos'!M30=MAX('01_Supuestos'!$C$30:$M$30),'01_Supuestos'!$F$19,0))-(MAX(0,(((('01_Supuestos'!M31*$I489)*'01_Supuestos'!$F$11*($H489-'01_Supuestos'!$F$9))-((('01_Supuestos'!M31*$I489)*'01_Supuestos'!$F$11*($H489-'01_Supuestos'!$F$9))*'01_Supuestos'!$F$12)-(('01_Supuestos'!M31*$I489)*'01_Supuestos'!$F$11*$K489)-(IF(('01_Supuestos'!M31*$I489)&gt;0,'01_Supuestos'!$F$15,0)))-($J489*'01_Supuestos'!M33)))*'01_Supuestos'!$F$16)</f>
        <v/>
      </c>
      <c r="AE489" s="109">
        <f>0</f>
        <v/>
      </c>
      <c r="AF489" s="109">
        <f>IF(S489&gt;R489,"Appraisal+Decision",IF(S489&lt;R489,"Develop Now","Indiferente"))</f>
        <v/>
      </c>
    </row>
    <row r="490">
      <c r="A490" t="n">
        <v>460</v>
      </c>
      <c r="B490" s="53">
        <f>RAND()</f>
        <v/>
      </c>
      <c r="C490" s="53">
        <f>RAND()</f>
        <v/>
      </c>
      <c r="D490" s="53">
        <f>RAND()</f>
        <v/>
      </c>
      <c r="E490" s="53">
        <f>RAND()</f>
        <v/>
      </c>
      <c r="F490" s="53">
        <f>RAND()</f>
        <v/>
      </c>
      <c r="G490" s="53">
        <f>RAND()</f>
        <v/>
      </c>
      <c r="H490" s="109">
        <f>IF(B490&lt;($B$11-$B$10)/($B$12-$B$10), $B$10+SQRT(B490*($B$11-$B$10)*($B$12-$B$10)), $B$12-SQRT((1-B490)*($B$12-$B$11)*($B$12-$B$10)))</f>
        <v/>
      </c>
      <c r="I490" s="53">
        <f>MAX(0.1,NORMINV(C490,$B$13,$B$14))</f>
        <v/>
      </c>
      <c r="J490" s="109">
        <f>'01_Supuestos'!$F$13*MAX(0.65,NORMINV(D490,1,$B$15))</f>
        <v/>
      </c>
      <c r="K490" s="109">
        <f>'01_Supuestos'!$F$14*MAX(0.6,NORMINV(E490,1,$B$16))</f>
        <v/>
      </c>
      <c r="L490" s="109">
        <f>--(F490&lt;=$B$5)</f>
        <v/>
      </c>
      <c r="M490" s="109">
        <f>IF(L490=1, IF(G490&lt;=$B$6, "+", "-"), IF(G490&lt;=(1-$B$7), "+", "-"))</f>
        <v/>
      </c>
      <c r="N490" s="110">
        <f>IF(M490="+",'05_Bayes_Arbol'!$B$16,'05_Bayes_Arbol'!$B$17)</f>
        <v/>
      </c>
      <c r="O490" s="109">
        <f>SUMPRODUCT(T490:AD490,'01_Supuestos'!$C$34:$M$34)</f>
        <v/>
      </c>
      <c r="P490" s="109">
        <f>N490*O490 + (1-N490)*$B$9</f>
        <v/>
      </c>
      <c r="Q490" s="109">
        <f>--(P490&gt;0)</f>
        <v/>
      </c>
      <c r="R490" s="109">
        <f>IF(L490=1,O490,$B$9)</f>
        <v/>
      </c>
      <c r="S490" s="109">
        <f>-$B$8 + IF(Q490=1, IF(L490=1,O490,$B$9), 0)</f>
        <v/>
      </c>
      <c r="T490" s="109">
        <f>((('01_Supuestos'!C31*$I490)*'01_Supuestos'!$F$11*($H490-'01_Supuestos'!$F$9))-((('01_Supuestos'!C31*$I490)*'01_Supuestos'!$F$11*($H490-'01_Supuestos'!$F$9))*'01_Supuestos'!$F$12)-(('01_Supuestos'!C31*$I490)*'01_Supuestos'!$F$11*$K490)-(IF(('01_Supuestos'!C31*$I490)&gt;0,'01_Supuestos'!$F$15,0)))-((('01_Supuestos'!C31*$I490)*'01_Supuestos'!$F$11*($H490-'01_Supuestos'!$F$9))*'01_Supuestos'!$F$18)-($J490*'01_Supuestos'!C32)-(IF('01_Supuestos'!C30=MAX('01_Supuestos'!$C$30:$M$30),'01_Supuestos'!$F$19,0))-(MAX(0,(((('01_Supuestos'!C31*$I490)*'01_Supuestos'!$F$11*($H490-'01_Supuestos'!$F$9))-((('01_Supuestos'!C31*$I490)*'01_Supuestos'!$F$11*($H490-'01_Supuestos'!$F$9))*'01_Supuestos'!$F$12)-(('01_Supuestos'!C31*$I490)*'01_Supuestos'!$F$11*$K490)-(IF(('01_Supuestos'!C31*$I490)&gt;0,'01_Supuestos'!$F$15,0)))-($J490*'01_Supuestos'!C33)))*'01_Supuestos'!$F$16)</f>
        <v/>
      </c>
      <c r="U490" s="109">
        <f>((('01_Supuestos'!D31*$I490)*'01_Supuestos'!$F$11*($H490-'01_Supuestos'!$F$9))-((('01_Supuestos'!D31*$I490)*'01_Supuestos'!$F$11*($H490-'01_Supuestos'!$F$9))*'01_Supuestos'!$F$12)-(('01_Supuestos'!D31*$I490)*'01_Supuestos'!$F$11*$K490)-(IF(('01_Supuestos'!D31*$I490)&gt;0,'01_Supuestos'!$F$15,0)))-((('01_Supuestos'!D31*$I490)*'01_Supuestos'!$F$11*($H490-'01_Supuestos'!$F$9))*'01_Supuestos'!$F$18)-($J490*'01_Supuestos'!D32)-(IF('01_Supuestos'!D30=MAX('01_Supuestos'!$C$30:$M$30),'01_Supuestos'!$F$19,0))-(MAX(0,(((('01_Supuestos'!D31*$I490)*'01_Supuestos'!$F$11*($H490-'01_Supuestos'!$F$9))-((('01_Supuestos'!D31*$I490)*'01_Supuestos'!$F$11*($H490-'01_Supuestos'!$F$9))*'01_Supuestos'!$F$12)-(('01_Supuestos'!D31*$I490)*'01_Supuestos'!$F$11*$K490)-(IF(('01_Supuestos'!D31*$I490)&gt;0,'01_Supuestos'!$F$15,0)))-($J490*'01_Supuestos'!D33)))*'01_Supuestos'!$F$16)</f>
        <v/>
      </c>
      <c r="V490" s="109">
        <f>((('01_Supuestos'!E31*$I490)*'01_Supuestos'!$F$11*($H490-'01_Supuestos'!$F$9))-((('01_Supuestos'!E31*$I490)*'01_Supuestos'!$F$11*($H490-'01_Supuestos'!$F$9))*'01_Supuestos'!$F$12)-(('01_Supuestos'!E31*$I490)*'01_Supuestos'!$F$11*$K490)-(IF(('01_Supuestos'!E31*$I490)&gt;0,'01_Supuestos'!$F$15,0)))-((('01_Supuestos'!E31*$I490)*'01_Supuestos'!$F$11*($H490-'01_Supuestos'!$F$9))*'01_Supuestos'!$F$18)-($J490*'01_Supuestos'!E32)-(IF('01_Supuestos'!E30=MAX('01_Supuestos'!$C$30:$M$30),'01_Supuestos'!$F$19,0))-(MAX(0,(((('01_Supuestos'!E31*$I490)*'01_Supuestos'!$F$11*($H490-'01_Supuestos'!$F$9))-((('01_Supuestos'!E31*$I490)*'01_Supuestos'!$F$11*($H490-'01_Supuestos'!$F$9))*'01_Supuestos'!$F$12)-(('01_Supuestos'!E31*$I490)*'01_Supuestos'!$F$11*$K490)-(IF(('01_Supuestos'!E31*$I490)&gt;0,'01_Supuestos'!$F$15,0)))-($J490*'01_Supuestos'!E33)))*'01_Supuestos'!$F$16)</f>
        <v/>
      </c>
      <c r="W490" s="109">
        <f>((('01_Supuestos'!F31*$I490)*'01_Supuestos'!$F$11*($H490-'01_Supuestos'!$F$9))-((('01_Supuestos'!F31*$I490)*'01_Supuestos'!$F$11*($H490-'01_Supuestos'!$F$9))*'01_Supuestos'!$F$12)-(('01_Supuestos'!F31*$I490)*'01_Supuestos'!$F$11*$K490)-(IF(('01_Supuestos'!F31*$I490)&gt;0,'01_Supuestos'!$F$15,0)))-((('01_Supuestos'!F31*$I490)*'01_Supuestos'!$F$11*($H490-'01_Supuestos'!$F$9))*'01_Supuestos'!$F$18)-($J490*'01_Supuestos'!F32)-(IF('01_Supuestos'!F30=MAX('01_Supuestos'!$C$30:$M$30),'01_Supuestos'!$F$19,0))-(MAX(0,(((('01_Supuestos'!F31*$I490)*'01_Supuestos'!$F$11*($H490-'01_Supuestos'!$F$9))-((('01_Supuestos'!F31*$I490)*'01_Supuestos'!$F$11*($H490-'01_Supuestos'!$F$9))*'01_Supuestos'!$F$12)-(('01_Supuestos'!F31*$I490)*'01_Supuestos'!$F$11*$K490)-(IF(('01_Supuestos'!F31*$I490)&gt;0,'01_Supuestos'!$F$15,0)))-($J490*'01_Supuestos'!F33)))*'01_Supuestos'!$F$16)</f>
        <v/>
      </c>
      <c r="X490" s="109">
        <f>((('01_Supuestos'!G31*$I490)*'01_Supuestos'!$F$11*($H490-'01_Supuestos'!$F$9))-((('01_Supuestos'!G31*$I490)*'01_Supuestos'!$F$11*($H490-'01_Supuestos'!$F$9))*'01_Supuestos'!$F$12)-(('01_Supuestos'!G31*$I490)*'01_Supuestos'!$F$11*$K490)-(IF(('01_Supuestos'!G31*$I490)&gt;0,'01_Supuestos'!$F$15,0)))-((('01_Supuestos'!G31*$I490)*'01_Supuestos'!$F$11*($H490-'01_Supuestos'!$F$9))*'01_Supuestos'!$F$18)-($J490*'01_Supuestos'!G32)-(IF('01_Supuestos'!G30=MAX('01_Supuestos'!$C$30:$M$30),'01_Supuestos'!$F$19,0))-(MAX(0,(((('01_Supuestos'!G31*$I490)*'01_Supuestos'!$F$11*($H490-'01_Supuestos'!$F$9))-((('01_Supuestos'!G31*$I490)*'01_Supuestos'!$F$11*($H490-'01_Supuestos'!$F$9))*'01_Supuestos'!$F$12)-(('01_Supuestos'!G31*$I490)*'01_Supuestos'!$F$11*$K490)-(IF(('01_Supuestos'!G31*$I490)&gt;0,'01_Supuestos'!$F$15,0)))-($J490*'01_Supuestos'!G33)))*'01_Supuestos'!$F$16)</f>
        <v/>
      </c>
      <c r="Y490" s="109">
        <f>((('01_Supuestos'!H31*$I490)*'01_Supuestos'!$F$11*($H490-'01_Supuestos'!$F$9))-((('01_Supuestos'!H31*$I490)*'01_Supuestos'!$F$11*($H490-'01_Supuestos'!$F$9))*'01_Supuestos'!$F$12)-(('01_Supuestos'!H31*$I490)*'01_Supuestos'!$F$11*$K490)-(IF(('01_Supuestos'!H31*$I490)&gt;0,'01_Supuestos'!$F$15,0)))-((('01_Supuestos'!H31*$I490)*'01_Supuestos'!$F$11*($H490-'01_Supuestos'!$F$9))*'01_Supuestos'!$F$18)-($J490*'01_Supuestos'!H32)-(IF('01_Supuestos'!H30=MAX('01_Supuestos'!$C$30:$M$30),'01_Supuestos'!$F$19,0))-(MAX(0,(((('01_Supuestos'!H31*$I490)*'01_Supuestos'!$F$11*($H490-'01_Supuestos'!$F$9))-((('01_Supuestos'!H31*$I490)*'01_Supuestos'!$F$11*($H490-'01_Supuestos'!$F$9))*'01_Supuestos'!$F$12)-(('01_Supuestos'!H31*$I490)*'01_Supuestos'!$F$11*$K490)-(IF(('01_Supuestos'!H31*$I490)&gt;0,'01_Supuestos'!$F$15,0)))-($J490*'01_Supuestos'!H33)))*'01_Supuestos'!$F$16)</f>
        <v/>
      </c>
      <c r="Z490" s="109">
        <f>((('01_Supuestos'!I31*$I490)*'01_Supuestos'!$F$11*($H490-'01_Supuestos'!$F$9))-((('01_Supuestos'!I31*$I490)*'01_Supuestos'!$F$11*($H490-'01_Supuestos'!$F$9))*'01_Supuestos'!$F$12)-(('01_Supuestos'!I31*$I490)*'01_Supuestos'!$F$11*$K490)-(IF(('01_Supuestos'!I31*$I490)&gt;0,'01_Supuestos'!$F$15,0)))-((('01_Supuestos'!I31*$I490)*'01_Supuestos'!$F$11*($H490-'01_Supuestos'!$F$9))*'01_Supuestos'!$F$18)-($J490*'01_Supuestos'!I32)-(IF('01_Supuestos'!I30=MAX('01_Supuestos'!$C$30:$M$30),'01_Supuestos'!$F$19,0))-(MAX(0,(((('01_Supuestos'!I31*$I490)*'01_Supuestos'!$F$11*($H490-'01_Supuestos'!$F$9))-((('01_Supuestos'!I31*$I490)*'01_Supuestos'!$F$11*($H490-'01_Supuestos'!$F$9))*'01_Supuestos'!$F$12)-(('01_Supuestos'!I31*$I490)*'01_Supuestos'!$F$11*$K490)-(IF(('01_Supuestos'!I31*$I490)&gt;0,'01_Supuestos'!$F$15,0)))-($J490*'01_Supuestos'!I33)))*'01_Supuestos'!$F$16)</f>
        <v/>
      </c>
      <c r="AA490" s="109">
        <f>((('01_Supuestos'!J31*$I490)*'01_Supuestos'!$F$11*($H490-'01_Supuestos'!$F$9))-((('01_Supuestos'!J31*$I490)*'01_Supuestos'!$F$11*($H490-'01_Supuestos'!$F$9))*'01_Supuestos'!$F$12)-(('01_Supuestos'!J31*$I490)*'01_Supuestos'!$F$11*$K490)-(IF(('01_Supuestos'!J31*$I490)&gt;0,'01_Supuestos'!$F$15,0)))-((('01_Supuestos'!J31*$I490)*'01_Supuestos'!$F$11*($H490-'01_Supuestos'!$F$9))*'01_Supuestos'!$F$18)-($J490*'01_Supuestos'!J32)-(IF('01_Supuestos'!J30=MAX('01_Supuestos'!$C$30:$M$30),'01_Supuestos'!$F$19,0))-(MAX(0,(((('01_Supuestos'!J31*$I490)*'01_Supuestos'!$F$11*($H490-'01_Supuestos'!$F$9))-((('01_Supuestos'!J31*$I490)*'01_Supuestos'!$F$11*($H490-'01_Supuestos'!$F$9))*'01_Supuestos'!$F$12)-(('01_Supuestos'!J31*$I490)*'01_Supuestos'!$F$11*$K490)-(IF(('01_Supuestos'!J31*$I490)&gt;0,'01_Supuestos'!$F$15,0)))-($J490*'01_Supuestos'!J33)))*'01_Supuestos'!$F$16)</f>
        <v/>
      </c>
      <c r="AB490" s="109">
        <f>((('01_Supuestos'!K31*$I490)*'01_Supuestos'!$F$11*($H490-'01_Supuestos'!$F$9))-((('01_Supuestos'!K31*$I490)*'01_Supuestos'!$F$11*($H490-'01_Supuestos'!$F$9))*'01_Supuestos'!$F$12)-(('01_Supuestos'!K31*$I490)*'01_Supuestos'!$F$11*$K490)-(IF(('01_Supuestos'!K31*$I490)&gt;0,'01_Supuestos'!$F$15,0)))-((('01_Supuestos'!K31*$I490)*'01_Supuestos'!$F$11*($H490-'01_Supuestos'!$F$9))*'01_Supuestos'!$F$18)-($J490*'01_Supuestos'!K32)-(IF('01_Supuestos'!K30=MAX('01_Supuestos'!$C$30:$M$30),'01_Supuestos'!$F$19,0))-(MAX(0,(((('01_Supuestos'!K31*$I490)*'01_Supuestos'!$F$11*($H490-'01_Supuestos'!$F$9))-((('01_Supuestos'!K31*$I490)*'01_Supuestos'!$F$11*($H490-'01_Supuestos'!$F$9))*'01_Supuestos'!$F$12)-(('01_Supuestos'!K31*$I490)*'01_Supuestos'!$F$11*$K490)-(IF(('01_Supuestos'!K31*$I490)&gt;0,'01_Supuestos'!$F$15,0)))-($J490*'01_Supuestos'!K33)))*'01_Supuestos'!$F$16)</f>
        <v/>
      </c>
      <c r="AC490" s="109">
        <f>((('01_Supuestos'!L31*$I490)*'01_Supuestos'!$F$11*($H490-'01_Supuestos'!$F$9))-((('01_Supuestos'!L31*$I490)*'01_Supuestos'!$F$11*($H490-'01_Supuestos'!$F$9))*'01_Supuestos'!$F$12)-(('01_Supuestos'!L31*$I490)*'01_Supuestos'!$F$11*$K490)-(IF(('01_Supuestos'!L31*$I490)&gt;0,'01_Supuestos'!$F$15,0)))-((('01_Supuestos'!L31*$I490)*'01_Supuestos'!$F$11*($H490-'01_Supuestos'!$F$9))*'01_Supuestos'!$F$18)-($J490*'01_Supuestos'!L32)-(IF('01_Supuestos'!L30=MAX('01_Supuestos'!$C$30:$M$30),'01_Supuestos'!$F$19,0))-(MAX(0,(((('01_Supuestos'!L31*$I490)*'01_Supuestos'!$F$11*($H490-'01_Supuestos'!$F$9))-((('01_Supuestos'!L31*$I490)*'01_Supuestos'!$F$11*($H490-'01_Supuestos'!$F$9))*'01_Supuestos'!$F$12)-(('01_Supuestos'!L31*$I490)*'01_Supuestos'!$F$11*$K490)-(IF(('01_Supuestos'!L31*$I490)&gt;0,'01_Supuestos'!$F$15,0)))-($J490*'01_Supuestos'!L33)))*'01_Supuestos'!$F$16)</f>
        <v/>
      </c>
      <c r="AD490" s="109">
        <f>((('01_Supuestos'!M31*$I490)*'01_Supuestos'!$F$11*($H490-'01_Supuestos'!$F$9))-((('01_Supuestos'!M31*$I490)*'01_Supuestos'!$F$11*($H490-'01_Supuestos'!$F$9))*'01_Supuestos'!$F$12)-(('01_Supuestos'!M31*$I490)*'01_Supuestos'!$F$11*$K490)-(IF(('01_Supuestos'!M31*$I490)&gt;0,'01_Supuestos'!$F$15,0)))-((('01_Supuestos'!M31*$I490)*'01_Supuestos'!$F$11*($H490-'01_Supuestos'!$F$9))*'01_Supuestos'!$F$18)-($J490*'01_Supuestos'!M32)-(IF('01_Supuestos'!M30=MAX('01_Supuestos'!$C$30:$M$30),'01_Supuestos'!$F$19,0))-(MAX(0,(((('01_Supuestos'!M31*$I490)*'01_Supuestos'!$F$11*($H490-'01_Supuestos'!$F$9))-((('01_Supuestos'!M31*$I490)*'01_Supuestos'!$F$11*($H490-'01_Supuestos'!$F$9))*'01_Supuestos'!$F$12)-(('01_Supuestos'!M31*$I490)*'01_Supuestos'!$F$11*$K490)-(IF(('01_Supuestos'!M31*$I490)&gt;0,'01_Supuestos'!$F$15,0)))-($J490*'01_Supuestos'!M33)))*'01_Supuestos'!$F$16)</f>
        <v/>
      </c>
      <c r="AE490" s="109">
        <f>0</f>
        <v/>
      </c>
      <c r="AF490" s="109">
        <f>IF(S490&gt;R490,"Appraisal+Decision",IF(S490&lt;R490,"Develop Now","Indiferente"))</f>
        <v/>
      </c>
    </row>
    <row r="491">
      <c r="A491" t="n">
        <v>461</v>
      </c>
      <c r="B491" s="53">
        <f>RAND()</f>
        <v/>
      </c>
      <c r="C491" s="53">
        <f>RAND()</f>
        <v/>
      </c>
      <c r="D491" s="53">
        <f>RAND()</f>
        <v/>
      </c>
      <c r="E491" s="53">
        <f>RAND()</f>
        <v/>
      </c>
      <c r="F491" s="53">
        <f>RAND()</f>
        <v/>
      </c>
      <c r="G491" s="53">
        <f>RAND()</f>
        <v/>
      </c>
      <c r="H491" s="109">
        <f>IF(B491&lt;($B$11-$B$10)/($B$12-$B$10), $B$10+SQRT(B491*($B$11-$B$10)*($B$12-$B$10)), $B$12-SQRT((1-B491)*($B$12-$B$11)*($B$12-$B$10)))</f>
        <v/>
      </c>
      <c r="I491" s="53">
        <f>MAX(0.1,NORMINV(C491,$B$13,$B$14))</f>
        <v/>
      </c>
      <c r="J491" s="109">
        <f>'01_Supuestos'!$F$13*MAX(0.65,NORMINV(D491,1,$B$15))</f>
        <v/>
      </c>
      <c r="K491" s="109">
        <f>'01_Supuestos'!$F$14*MAX(0.6,NORMINV(E491,1,$B$16))</f>
        <v/>
      </c>
      <c r="L491" s="109">
        <f>--(F491&lt;=$B$5)</f>
        <v/>
      </c>
      <c r="M491" s="109">
        <f>IF(L491=1, IF(G491&lt;=$B$6, "+", "-"), IF(G491&lt;=(1-$B$7), "+", "-"))</f>
        <v/>
      </c>
      <c r="N491" s="110">
        <f>IF(M491="+",'05_Bayes_Arbol'!$B$16,'05_Bayes_Arbol'!$B$17)</f>
        <v/>
      </c>
      <c r="O491" s="109">
        <f>SUMPRODUCT(T491:AD491,'01_Supuestos'!$C$34:$M$34)</f>
        <v/>
      </c>
      <c r="P491" s="109">
        <f>N491*O491 + (1-N491)*$B$9</f>
        <v/>
      </c>
      <c r="Q491" s="109">
        <f>--(P491&gt;0)</f>
        <v/>
      </c>
      <c r="R491" s="109">
        <f>IF(L491=1,O491,$B$9)</f>
        <v/>
      </c>
      <c r="S491" s="109">
        <f>-$B$8 + IF(Q491=1, IF(L491=1,O491,$B$9), 0)</f>
        <v/>
      </c>
      <c r="T491" s="109">
        <f>((('01_Supuestos'!C31*$I491)*'01_Supuestos'!$F$11*($H491-'01_Supuestos'!$F$9))-((('01_Supuestos'!C31*$I491)*'01_Supuestos'!$F$11*($H491-'01_Supuestos'!$F$9))*'01_Supuestos'!$F$12)-(('01_Supuestos'!C31*$I491)*'01_Supuestos'!$F$11*$K491)-(IF(('01_Supuestos'!C31*$I491)&gt;0,'01_Supuestos'!$F$15,0)))-((('01_Supuestos'!C31*$I491)*'01_Supuestos'!$F$11*($H491-'01_Supuestos'!$F$9))*'01_Supuestos'!$F$18)-($J491*'01_Supuestos'!C32)-(IF('01_Supuestos'!C30=MAX('01_Supuestos'!$C$30:$M$30),'01_Supuestos'!$F$19,0))-(MAX(0,(((('01_Supuestos'!C31*$I491)*'01_Supuestos'!$F$11*($H491-'01_Supuestos'!$F$9))-((('01_Supuestos'!C31*$I491)*'01_Supuestos'!$F$11*($H491-'01_Supuestos'!$F$9))*'01_Supuestos'!$F$12)-(('01_Supuestos'!C31*$I491)*'01_Supuestos'!$F$11*$K491)-(IF(('01_Supuestos'!C31*$I491)&gt;0,'01_Supuestos'!$F$15,0)))-($J491*'01_Supuestos'!C33)))*'01_Supuestos'!$F$16)</f>
        <v/>
      </c>
      <c r="U491" s="109">
        <f>((('01_Supuestos'!D31*$I491)*'01_Supuestos'!$F$11*($H491-'01_Supuestos'!$F$9))-((('01_Supuestos'!D31*$I491)*'01_Supuestos'!$F$11*($H491-'01_Supuestos'!$F$9))*'01_Supuestos'!$F$12)-(('01_Supuestos'!D31*$I491)*'01_Supuestos'!$F$11*$K491)-(IF(('01_Supuestos'!D31*$I491)&gt;0,'01_Supuestos'!$F$15,0)))-((('01_Supuestos'!D31*$I491)*'01_Supuestos'!$F$11*($H491-'01_Supuestos'!$F$9))*'01_Supuestos'!$F$18)-($J491*'01_Supuestos'!D32)-(IF('01_Supuestos'!D30=MAX('01_Supuestos'!$C$30:$M$30),'01_Supuestos'!$F$19,0))-(MAX(0,(((('01_Supuestos'!D31*$I491)*'01_Supuestos'!$F$11*($H491-'01_Supuestos'!$F$9))-((('01_Supuestos'!D31*$I491)*'01_Supuestos'!$F$11*($H491-'01_Supuestos'!$F$9))*'01_Supuestos'!$F$12)-(('01_Supuestos'!D31*$I491)*'01_Supuestos'!$F$11*$K491)-(IF(('01_Supuestos'!D31*$I491)&gt;0,'01_Supuestos'!$F$15,0)))-($J491*'01_Supuestos'!D33)))*'01_Supuestos'!$F$16)</f>
        <v/>
      </c>
      <c r="V491" s="109">
        <f>((('01_Supuestos'!E31*$I491)*'01_Supuestos'!$F$11*($H491-'01_Supuestos'!$F$9))-((('01_Supuestos'!E31*$I491)*'01_Supuestos'!$F$11*($H491-'01_Supuestos'!$F$9))*'01_Supuestos'!$F$12)-(('01_Supuestos'!E31*$I491)*'01_Supuestos'!$F$11*$K491)-(IF(('01_Supuestos'!E31*$I491)&gt;0,'01_Supuestos'!$F$15,0)))-((('01_Supuestos'!E31*$I491)*'01_Supuestos'!$F$11*($H491-'01_Supuestos'!$F$9))*'01_Supuestos'!$F$18)-($J491*'01_Supuestos'!E32)-(IF('01_Supuestos'!E30=MAX('01_Supuestos'!$C$30:$M$30),'01_Supuestos'!$F$19,0))-(MAX(0,(((('01_Supuestos'!E31*$I491)*'01_Supuestos'!$F$11*($H491-'01_Supuestos'!$F$9))-((('01_Supuestos'!E31*$I491)*'01_Supuestos'!$F$11*($H491-'01_Supuestos'!$F$9))*'01_Supuestos'!$F$12)-(('01_Supuestos'!E31*$I491)*'01_Supuestos'!$F$11*$K491)-(IF(('01_Supuestos'!E31*$I491)&gt;0,'01_Supuestos'!$F$15,0)))-($J491*'01_Supuestos'!E33)))*'01_Supuestos'!$F$16)</f>
        <v/>
      </c>
      <c r="W491" s="109">
        <f>((('01_Supuestos'!F31*$I491)*'01_Supuestos'!$F$11*($H491-'01_Supuestos'!$F$9))-((('01_Supuestos'!F31*$I491)*'01_Supuestos'!$F$11*($H491-'01_Supuestos'!$F$9))*'01_Supuestos'!$F$12)-(('01_Supuestos'!F31*$I491)*'01_Supuestos'!$F$11*$K491)-(IF(('01_Supuestos'!F31*$I491)&gt;0,'01_Supuestos'!$F$15,0)))-((('01_Supuestos'!F31*$I491)*'01_Supuestos'!$F$11*($H491-'01_Supuestos'!$F$9))*'01_Supuestos'!$F$18)-($J491*'01_Supuestos'!F32)-(IF('01_Supuestos'!F30=MAX('01_Supuestos'!$C$30:$M$30),'01_Supuestos'!$F$19,0))-(MAX(0,(((('01_Supuestos'!F31*$I491)*'01_Supuestos'!$F$11*($H491-'01_Supuestos'!$F$9))-((('01_Supuestos'!F31*$I491)*'01_Supuestos'!$F$11*($H491-'01_Supuestos'!$F$9))*'01_Supuestos'!$F$12)-(('01_Supuestos'!F31*$I491)*'01_Supuestos'!$F$11*$K491)-(IF(('01_Supuestos'!F31*$I491)&gt;0,'01_Supuestos'!$F$15,0)))-($J491*'01_Supuestos'!F33)))*'01_Supuestos'!$F$16)</f>
        <v/>
      </c>
      <c r="X491" s="109">
        <f>((('01_Supuestos'!G31*$I491)*'01_Supuestos'!$F$11*($H491-'01_Supuestos'!$F$9))-((('01_Supuestos'!G31*$I491)*'01_Supuestos'!$F$11*($H491-'01_Supuestos'!$F$9))*'01_Supuestos'!$F$12)-(('01_Supuestos'!G31*$I491)*'01_Supuestos'!$F$11*$K491)-(IF(('01_Supuestos'!G31*$I491)&gt;0,'01_Supuestos'!$F$15,0)))-((('01_Supuestos'!G31*$I491)*'01_Supuestos'!$F$11*($H491-'01_Supuestos'!$F$9))*'01_Supuestos'!$F$18)-($J491*'01_Supuestos'!G32)-(IF('01_Supuestos'!G30=MAX('01_Supuestos'!$C$30:$M$30),'01_Supuestos'!$F$19,0))-(MAX(0,(((('01_Supuestos'!G31*$I491)*'01_Supuestos'!$F$11*($H491-'01_Supuestos'!$F$9))-((('01_Supuestos'!G31*$I491)*'01_Supuestos'!$F$11*($H491-'01_Supuestos'!$F$9))*'01_Supuestos'!$F$12)-(('01_Supuestos'!G31*$I491)*'01_Supuestos'!$F$11*$K491)-(IF(('01_Supuestos'!G31*$I491)&gt;0,'01_Supuestos'!$F$15,0)))-($J491*'01_Supuestos'!G33)))*'01_Supuestos'!$F$16)</f>
        <v/>
      </c>
      <c r="Y491" s="109">
        <f>((('01_Supuestos'!H31*$I491)*'01_Supuestos'!$F$11*($H491-'01_Supuestos'!$F$9))-((('01_Supuestos'!H31*$I491)*'01_Supuestos'!$F$11*($H491-'01_Supuestos'!$F$9))*'01_Supuestos'!$F$12)-(('01_Supuestos'!H31*$I491)*'01_Supuestos'!$F$11*$K491)-(IF(('01_Supuestos'!H31*$I491)&gt;0,'01_Supuestos'!$F$15,0)))-((('01_Supuestos'!H31*$I491)*'01_Supuestos'!$F$11*($H491-'01_Supuestos'!$F$9))*'01_Supuestos'!$F$18)-($J491*'01_Supuestos'!H32)-(IF('01_Supuestos'!H30=MAX('01_Supuestos'!$C$30:$M$30),'01_Supuestos'!$F$19,0))-(MAX(0,(((('01_Supuestos'!H31*$I491)*'01_Supuestos'!$F$11*($H491-'01_Supuestos'!$F$9))-((('01_Supuestos'!H31*$I491)*'01_Supuestos'!$F$11*($H491-'01_Supuestos'!$F$9))*'01_Supuestos'!$F$12)-(('01_Supuestos'!H31*$I491)*'01_Supuestos'!$F$11*$K491)-(IF(('01_Supuestos'!H31*$I491)&gt;0,'01_Supuestos'!$F$15,0)))-($J491*'01_Supuestos'!H33)))*'01_Supuestos'!$F$16)</f>
        <v/>
      </c>
      <c r="Z491" s="109">
        <f>((('01_Supuestos'!I31*$I491)*'01_Supuestos'!$F$11*($H491-'01_Supuestos'!$F$9))-((('01_Supuestos'!I31*$I491)*'01_Supuestos'!$F$11*($H491-'01_Supuestos'!$F$9))*'01_Supuestos'!$F$12)-(('01_Supuestos'!I31*$I491)*'01_Supuestos'!$F$11*$K491)-(IF(('01_Supuestos'!I31*$I491)&gt;0,'01_Supuestos'!$F$15,0)))-((('01_Supuestos'!I31*$I491)*'01_Supuestos'!$F$11*($H491-'01_Supuestos'!$F$9))*'01_Supuestos'!$F$18)-($J491*'01_Supuestos'!I32)-(IF('01_Supuestos'!I30=MAX('01_Supuestos'!$C$30:$M$30),'01_Supuestos'!$F$19,0))-(MAX(0,(((('01_Supuestos'!I31*$I491)*'01_Supuestos'!$F$11*($H491-'01_Supuestos'!$F$9))-((('01_Supuestos'!I31*$I491)*'01_Supuestos'!$F$11*($H491-'01_Supuestos'!$F$9))*'01_Supuestos'!$F$12)-(('01_Supuestos'!I31*$I491)*'01_Supuestos'!$F$11*$K491)-(IF(('01_Supuestos'!I31*$I491)&gt;0,'01_Supuestos'!$F$15,0)))-($J491*'01_Supuestos'!I33)))*'01_Supuestos'!$F$16)</f>
        <v/>
      </c>
      <c r="AA491" s="109">
        <f>((('01_Supuestos'!J31*$I491)*'01_Supuestos'!$F$11*($H491-'01_Supuestos'!$F$9))-((('01_Supuestos'!J31*$I491)*'01_Supuestos'!$F$11*($H491-'01_Supuestos'!$F$9))*'01_Supuestos'!$F$12)-(('01_Supuestos'!J31*$I491)*'01_Supuestos'!$F$11*$K491)-(IF(('01_Supuestos'!J31*$I491)&gt;0,'01_Supuestos'!$F$15,0)))-((('01_Supuestos'!J31*$I491)*'01_Supuestos'!$F$11*($H491-'01_Supuestos'!$F$9))*'01_Supuestos'!$F$18)-($J491*'01_Supuestos'!J32)-(IF('01_Supuestos'!J30=MAX('01_Supuestos'!$C$30:$M$30),'01_Supuestos'!$F$19,0))-(MAX(0,(((('01_Supuestos'!J31*$I491)*'01_Supuestos'!$F$11*($H491-'01_Supuestos'!$F$9))-((('01_Supuestos'!J31*$I491)*'01_Supuestos'!$F$11*($H491-'01_Supuestos'!$F$9))*'01_Supuestos'!$F$12)-(('01_Supuestos'!J31*$I491)*'01_Supuestos'!$F$11*$K491)-(IF(('01_Supuestos'!J31*$I491)&gt;0,'01_Supuestos'!$F$15,0)))-($J491*'01_Supuestos'!J33)))*'01_Supuestos'!$F$16)</f>
        <v/>
      </c>
      <c r="AB491" s="109">
        <f>((('01_Supuestos'!K31*$I491)*'01_Supuestos'!$F$11*($H491-'01_Supuestos'!$F$9))-((('01_Supuestos'!K31*$I491)*'01_Supuestos'!$F$11*($H491-'01_Supuestos'!$F$9))*'01_Supuestos'!$F$12)-(('01_Supuestos'!K31*$I491)*'01_Supuestos'!$F$11*$K491)-(IF(('01_Supuestos'!K31*$I491)&gt;0,'01_Supuestos'!$F$15,0)))-((('01_Supuestos'!K31*$I491)*'01_Supuestos'!$F$11*($H491-'01_Supuestos'!$F$9))*'01_Supuestos'!$F$18)-($J491*'01_Supuestos'!K32)-(IF('01_Supuestos'!K30=MAX('01_Supuestos'!$C$30:$M$30),'01_Supuestos'!$F$19,0))-(MAX(0,(((('01_Supuestos'!K31*$I491)*'01_Supuestos'!$F$11*($H491-'01_Supuestos'!$F$9))-((('01_Supuestos'!K31*$I491)*'01_Supuestos'!$F$11*($H491-'01_Supuestos'!$F$9))*'01_Supuestos'!$F$12)-(('01_Supuestos'!K31*$I491)*'01_Supuestos'!$F$11*$K491)-(IF(('01_Supuestos'!K31*$I491)&gt;0,'01_Supuestos'!$F$15,0)))-($J491*'01_Supuestos'!K33)))*'01_Supuestos'!$F$16)</f>
        <v/>
      </c>
      <c r="AC491" s="109">
        <f>((('01_Supuestos'!L31*$I491)*'01_Supuestos'!$F$11*($H491-'01_Supuestos'!$F$9))-((('01_Supuestos'!L31*$I491)*'01_Supuestos'!$F$11*($H491-'01_Supuestos'!$F$9))*'01_Supuestos'!$F$12)-(('01_Supuestos'!L31*$I491)*'01_Supuestos'!$F$11*$K491)-(IF(('01_Supuestos'!L31*$I491)&gt;0,'01_Supuestos'!$F$15,0)))-((('01_Supuestos'!L31*$I491)*'01_Supuestos'!$F$11*($H491-'01_Supuestos'!$F$9))*'01_Supuestos'!$F$18)-($J491*'01_Supuestos'!L32)-(IF('01_Supuestos'!L30=MAX('01_Supuestos'!$C$30:$M$30),'01_Supuestos'!$F$19,0))-(MAX(0,(((('01_Supuestos'!L31*$I491)*'01_Supuestos'!$F$11*($H491-'01_Supuestos'!$F$9))-((('01_Supuestos'!L31*$I491)*'01_Supuestos'!$F$11*($H491-'01_Supuestos'!$F$9))*'01_Supuestos'!$F$12)-(('01_Supuestos'!L31*$I491)*'01_Supuestos'!$F$11*$K491)-(IF(('01_Supuestos'!L31*$I491)&gt;0,'01_Supuestos'!$F$15,0)))-($J491*'01_Supuestos'!L33)))*'01_Supuestos'!$F$16)</f>
        <v/>
      </c>
      <c r="AD491" s="109">
        <f>((('01_Supuestos'!M31*$I491)*'01_Supuestos'!$F$11*($H491-'01_Supuestos'!$F$9))-((('01_Supuestos'!M31*$I491)*'01_Supuestos'!$F$11*($H491-'01_Supuestos'!$F$9))*'01_Supuestos'!$F$12)-(('01_Supuestos'!M31*$I491)*'01_Supuestos'!$F$11*$K491)-(IF(('01_Supuestos'!M31*$I491)&gt;0,'01_Supuestos'!$F$15,0)))-((('01_Supuestos'!M31*$I491)*'01_Supuestos'!$F$11*($H491-'01_Supuestos'!$F$9))*'01_Supuestos'!$F$18)-($J491*'01_Supuestos'!M32)-(IF('01_Supuestos'!M30=MAX('01_Supuestos'!$C$30:$M$30),'01_Supuestos'!$F$19,0))-(MAX(0,(((('01_Supuestos'!M31*$I491)*'01_Supuestos'!$F$11*($H491-'01_Supuestos'!$F$9))-((('01_Supuestos'!M31*$I491)*'01_Supuestos'!$F$11*($H491-'01_Supuestos'!$F$9))*'01_Supuestos'!$F$12)-(('01_Supuestos'!M31*$I491)*'01_Supuestos'!$F$11*$K491)-(IF(('01_Supuestos'!M31*$I491)&gt;0,'01_Supuestos'!$F$15,0)))-($J491*'01_Supuestos'!M33)))*'01_Supuestos'!$F$16)</f>
        <v/>
      </c>
      <c r="AE491" s="109">
        <f>0</f>
        <v/>
      </c>
      <c r="AF491" s="109">
        <f>IF(S491&gt;R491,"Appraisal+Decision",IF(S491&lt;R491,"Develop Now","Indiferente"))</f>
        <v/>
      </c>
    </row>
    <row r="492">
      <c r="A492" t="n">
        <v>462</v>
      </c>
      <c r="B492" s="53">
        <f>RAND()</f>
        <v/>
      </c>
      <c r="C492" s="53">
        <f>RAND()</f>
        <v/>
      </c>
      <c r="D492" s="53">
        <f>RAND()</f>
        <v/>
      </c>
      <c r="E492" s="53">
        <f>RAND()</f>
        <v/>
      </c>
      <c r="F492" s="53">
        <f>RAND()</f>
        <v/>
      </c>
      <c r="G492" s="53">
        <f>RAND()</f>
        <v/>
      </c>
      <c r="H492" s="109">
        <f>IF(B492&lt;($B$11-$B$10)/($B$12-$B$10), $B$10+SQRT(B492*($B$11-$B$10)*($B$12-$B$10)), $B$12-SQRT((1-B492)*($B$12-$B$11)*($B$12-$B$10)))</f>
        <v/>
      </c>
      <c r="I492" s="53">
        <f>MAX(0.1,NORMINV(C492,$B$13,$B$14))</f>
        <v/>
      </c>
      <c r="J492" s="109">
        <f>'01_Supuestos'!$F$13*MAX(0.65,NORMINV(D492,1,$B$15))</f>
        <v/>
      </c>
      <c r="K492" s="109">
        <f>'01_Supuestos'!$F$14*MAX(0.6,NORMINV(E492,1,$B$16))</f>
        <v/>
      </c>
      <c r="L492" s="109">
        <f>--(F492&lt;=$B$5)</f>
        <v/>
      </c>
      <c r="M492" s="109">
        <f>IF(L492=1, IF(G492&lt;=$B$6, "+", "-"), IF(G492&lt;=(1-$B$7), "+", "-"))</f>
        <v/>
      </c>
      <c r="N492" s="110">
        <f>IF(M492="+",'05_Bayes_Arbol'!$B$16,'05_Bayes_Arbol'!$B$17)</f>
        <v/>
      </c>
      <c r="O492" s="109">
        <f>SUMPRODUCT(T492:AD492,'01_Supuestos'!$C$34:$M$34)</f>
        <v/>
      </c>
      <c r="P492" s="109">
        <f>N492*O492 + (1-N492)*$B$9</f>
        <v/>
      </c>
      <c r="Q492" s="109">
        <f>--(P492&gt;0)</f>
        <v/>
      </c>
      <c r="R492" s="109">
        <f>IF(L492=1,O492,$B$9)</f>
        <v/>
      </c>
      <c r="S492" s="109">
        <f>-$B$8 + IF(Q492=1, IF(L492=1,O492,$B$9), 0)</f>
        <v/>
      </c>
      <c r="T492" s="109">
        <f>((('01_Supuestos'!C31*$I492)*'01_Supuestos'!$F$11*($H492-'01_Supuestos'!$F$9))-((('01_Supuestos'!C31*$I492)*'01_Supuestos'!$F$11*($H492-'01_Supuestos'!$F$9))*'01_Supuestos'!$F$12)-(('01_Supuestos'!C31*$I492)*'01_Supuestos'!$F$11*$K492)-(IF(('01_Supuestos'!C31*$I492)&gt;0,'01_Supuestos'!$F$15,0)))-((('01_Supuestos'!C31*$I492)*'01_Supuestos'!$F$11*($H492-'01_Supuestos'!$F$9))*'01_Supuestos'!$F$18)-($J492*'01_Supuestos'!C32)-(IF('01_Supuestos'!C30=MAX('01_Supuestos'!$C$30:$M$30),'01_Supuestos'!$F$19,0))-(MAX(0,(((('01_Supuestos'!C31*$I492)*'01_Supuestos'!$F$11*($H492-'01_Supuestos'!$F$9))-((('01_Supuestos'!C31*$I492)*'01_Supuestos'!$F$11*($H492-'01_Supuestos'!$F$9))*'01_Supuestos'!$F$12)-(('01_Supuestos'!C31*$I492)*'01_Supuestos'!$F$11*$K492)-(IF(('01_Supuestos'!C31*$I492)&gt;0,'01_Supuestos'!$F$15,0)))-($J492*'01_Supuestos'!C33)))*'01_Supuestos'!$F$16)</f>
        <v/>
      </c>
      <c r="U492" s="109">
        <f>((('01_Supuestos'!D31*$I492)*'01_Supuestos'!$F$11*($H492-'01_Supuestos'!$F$9))-((('01_Supuestos'!D31*$I492)*'01_Supuestos'!$F$11*($H492-'01_Supuestos'!$F$9))*'01_Supuestos'!$F$12)-(('01_Supuestos'!D31*$I492)*'01_Supuestos'!$F$11*$K492)-(IF(('01_Supuestos'!D31*$I492)&gt;0,'01_Supuestos'!$F$15,0)))-((('01_Supuestos'!D31*$I492)*'01_Supuestos'!$F$11*($H492-'01_Supuestos'!$F$9))*'01_Supuestos'!$F$18)-($J492*'01_Supuestos'!D32)-(IF('01_Supuestos'!D30=MAX('01_Supuestos'!$C$30:$M$30),'01_Supuestos'!$F$19,0))-(MAX(0,(((('01_Supuestos'!D31*$I492)*'01_Supuestos'!$F$11*($H492-'01_Supuestos'!$F$9))-((('01_Supuestos'!D31*$I492)*'01_Supuestos'!$F$11*($H492-'01_Supuestos'!$F$9))*'01_Supuestos'!$F$12)-(('01_Supuestos'!D31*$I492)*'01_Supuestos'!$F$11*$K492)-(IF(('01_Supuestos'!D31*$I492)&gt;0,'01_Supuestos'!$F$15,0)))-($J492*'01_Supuestos'!D33)))*'01_Supuestos'!$F$16)</f>
        <v/>
      </c>
      <c r="V492" s="109">
        <f>((('01_Supuestos'!E31*$I492)*'01_Supuestos'!$F$11*($H492-'01_Supuestos'!$F$9))-((('01_Supuestos'!E31*$I492)*'01_Supuestos'!$F$11*($H492-'01_Supuestos'!$F$9))*'01_Supuestos'!$F$12)-(('01_Supuestos'!E31*$I492)*'01_Supuestos'!$F$11*$K492)-(IF(('01_Supuestos'!E31*$I492)&gt;0,'01_Supuestos'!$F$15,0)))-((('01_Supuestos'!E31*$I492)*'01_Supuestos'!$F$11*($H492-'01_Supuestos'!$F$9))*'01_Supuestos'!$F$18)-($J492*'01_Supuestos'!E32)-(IF('01_Supuestos'!E30=MAX('01_Supuestos'!$C$30:$M$30),'01_Supuestos'!$F$19,0))-(MAX(0,(((('01_Supuestos'!E31*$I492)*'01_Supuestos'!$F$11*($H492-'01_Supuestos'!$F$9))-((('01_Supuestos'!E31*$I492)*'01_Supuestos'!$F$11*($H492-'01_Supuestos'!$F$9))*'01_Supuestos'!$F$12)-(('01_Supuestos'!E31*$I492)*'01_Supuestos'!$F$11*$K492)-(IF(('01_Supuestos'!E31*$I492)&gt;0,'01_Supuestos'!$F$15,0)))-($J492*'01_Supuestos'!E33)))*'01_Supuestos'!$F$16)</f>
        <v/>
      </c>
      <c r="W492" s="109">
        <f>((('01_Supuestos'!F31*$I492)*'01_Supuestos'!$F$11*($H492-'01_Supuestos'!$F$9))-((('01_Supuestos'!F31*$I492)*'01_Supuestos'!$F$11*($H492-'01_Supuestos'!$F$9))*'01_Supuestos'!$F$12)-(('01_Supuestos'!F31*$I492)*'01_Supuestos'!$F$11*$K492)-(IF(('01_Supuestos'!F31*$I492)&gt;0,'01_Supuestos'!$F$15,0)))-((('01_Supuestos'!F31*$I492)*'01_Supuestos'!$F$11*($H492-'01_Supuestos'!$F$9))*'01_Supuestos'!$F$18)-($J492*'01_Supuestos'!F32)-(IF('01_Supuestos'!F30=MAX('01_Supuestos'!$C$30:$M$30),'01_Supuestos'!$F$19,0))-(MAX(0,(((('01_Supuestos'!F31*$I492)*'01_Supuestos'!$F$11*($H492-'01_Supuestos'!$F$9))-((('01_Supuestos'!F31*$I492)*'01_Supuestos'!$F$11*($H492-'01_Supuestos'!$F$9))*'01_Supuestos'!$F$12)-(('01_Supuestos'!F31*$I492)*'01_Supuestos'!$F$11*$K492)-(IF(('01_Supuestos'!F31*$I492)&gt;0,'01_Supuestos'!$F$15,0)))-($J492*'01_Supuestos'!F33)))*'01_Supuestos'!$F$16)</f>
        <v/>
      </c>
      <c r="X492" s="109">
        <f>((('01_Supuestos'!G31*$I492)*'01_Supuestos'!$F$11*($H492-'01_Supuestos'!$F$9))-((('01_Supuestos'!G31*$I492)*'01_Supuestos'!$F$11*($H492-'01_Supuestos'!$F$9))*'01_Supuestos'!$F$12)-(('01_Supuestos'!G31*$I492)*'01_Supuestos'!$F$11*$K492)-(IF(('01_Supuestos'!G31*$I492)&gt;0,'01_Supuestos'!$F$15,0)))-((('01_Supuestos'!G31*$I492)*'01_Supuestos'!$F$11*($H492-'01_Supuestos'!$F$9))*'01_Supuestos'!$F$18)-($J492*'01_Supuestos'!G32)-(IF('01_Supuestos'!G30=MAX('01_Supuestos'!$C$30:$M$30),'01_Supuestos'!$F$19,0))-(MAX(0,(((('01_Supuestos'!G31*$I492)*'01_Supuestos'!$F$11*($H492-'01_Supuestos'!$F$9))-((('01_Supuestos'!G31*$I492)*'01_Supuestos'!$F$11*($H492-'01_Supuestos'!$F$9))*'01_Supuestos'!$F$12)-(('01_Supuestos'!G31*$I492)*'01_Supuestos'!$F$11*$K492)-(IF(('01_Supuestos'!G31*$I492)&gt;0,'01_Supuestos'!$F$15,0)))-($J492*'01_Supuestos'!G33)))*'01_Supuestos'!$F$16)</f>
        <v/>
      </c>
      <c r="Y492" s="109">
        <f>((('01_Supuestos'!H31*$I492)*'01_Supuestos'!$F$11*($H492-'01_Supuestos'!$F$9))-((('01_Supuestos'!H31*$I492)*'01_Supuestos'!$F$11*($H492-'01_Supuestos'!$F$9))*'01_Supuestos'!$F$12)-(('01_Supuestos'!H31*$I492)*'01_Supuestos'!$F$11*$K492)-(IF(('01_Supuestos'!H31*$I492)&gt;0,'01_Supuestos'!$F$15,0)))-((('01_Supuestos'!H31*$I492)*'01_Supuestos'!$F$11*($H492-'01_Supuestos'!$F$9))*'01_Supuestos'!$F$18)-($J492*'01_Supuestos'!H32)-(IF('01_Supuestos'!H30=MAX('01_Supuestos'!$C$30:$M$30),'01_Supuestos'!$F$19,0))-(MAX(0,(((('01_Supuestos'!H31*$I492)*'01_Supuestos'!$F$11*($H492-'01_Supuestos'!$F$9))-((('01_Supuestos'!H31*$I492)*'01_Supuestos'!$F$11*($H492-'01_Supuestos'!$F$9))*'01_Supuestos'!$F$12)-(('01_Supuestos'!H31*$I492)*'01_Supuestos'!$F$11*$K492)-(IF(('01_Supuestos'!H31*$I492)&gt;0,'01_Supuestos'!$F$15,0)))-($J492*'01_Supuestos'!H33)))*'01_Supuestos'!$F$16)</f>
        <v/>
      </c>
      <c r="Z492" s="109">
        <f>((('01_Supuestos'!I31*$I492)*'01_Supuestos'!$F$11*($H492-'01_Supuestos'!$F$9))-((('01_Supuestos'!I31*$I492)*'01_Supuestos'!$F$11*($H492-'01_Supuestos'!$F$9))*'01_Supuestos'!$F$12)-(('01_Supuestos'!I31*$I492)*'01_Supuestos'!$F$11*$K492)-(IF(('01_Supuestos'!I31*$I492)&gt;0,'01_Supuestos'!$F$15,0)))-((('01_Supuestos'!I31*$I492)*'01_Supuestos'!$F$11*($H492-'01_Supuestos'!$F$9))*'01_Supuestos'!$F$18)-($J492*'01_Supuestos'!I32)-(IF('01_Supuestos'!I30=MAX('01_Supuestos'!$C$30:$M$30),'01_Supuestos'!$F$19,0))-(MAX(0,(((('01_Supuestos'!I31*$I492)*'01_Supuestos'!$F$11*($H492-'01_Supuestos'!$F$9))-((('01_Supuestos'!I31*$I492)*'01_Supuestos'!$F$11*($H492-'01_Supuestos'!$F$9))*'01_Supuestos'!$F$12)-(('01_Supuestos'!I31*$I492)*'01_Supuestos'!$F$11*$K492)-(IF(('01_Supuestos'!I31*$I492)&gt;0,'01_Supuestos'!$F$15,0)))-($J492*'01_Supuestos'!I33)))*'01_Supuestos'!$F$16)</f>
        <v/>
      </c>
      <c r="AA492" s="109">
        <f>((('01_Supuestos'!J31*$I492)*'01_Supuestos'!$F$11*($H492-'01_Supuestos'!$F$9))-((('01_Supuestos'!J31*$I492)*'01_Supuestos'!$F$11*($H492-'01_Supuestos'!$F$9))*'01_Supuestos'!$F$12)-(('01_Supuestos'!J31*$I492)*'01_Supuestos'!$F$11*$K492)-(IF(('01_Supuestos'!J31*$I492)&gt;0,'01_Supuestos'!$F$15,0)))-((('01_Supuestos'!J31*$I492)*'01_Supuestos'!$F$11*($H492-'01_Supuestos'!$F$9))*'01_Supuestos'!$F$18)-($J492*'01_Supuestos'!J32)-(IF('01_Supuestos'!J30=MAX('01_Supuestos'!$C$30:$M$30),'01_Supuestos'!$F$19,0))-(MAX(0,(((('01_Supuestos'!J31*$I492)*'01_Supuestos'!$F$11*($H492-'01_Supuestos'!$F$9))-((('01_Supuestos'!J31*$I492)*'01_Supuestos'!$F$11*($H492-'01_Supuestos'!$F$9))*'01_Supuestos'!$F$12)-(('01_Supuestos'!J31*$I492)*'01_Supuestos'!$F$11*$K492)-(IF(('01_Supuestos'!J31*$I492)&gt;0,'01_Supuestos'!$F$15,0)))-($J492*'01_Supuestos'!J33)))*'01_Supuestos'!$F$16)</f>
        <v/>
      </c>
      <c r="AB492" s="109">
        <f>((('01_Supuestos'!K31*$I492)*'01_Supuestos'!$F$11*($H492-'01_Supuestos'!$F$9))-((('01_Supuestos'!K31*$I492)*'01_Supuestos'!$F$11*($H492-'01_Supuestos'!$F$9))*'01_Supuestos'!$F$12)-(('01_Supuestos'!K31*$I492)*'01_Supuestos'!$F$11*$K492)-(IF(('01_Supuestos'!K31*$I492)&gt;0,'01_Supuestos'!$F$15,0)))-((('01_Supuestos'!K31*$I492)*'01_Supuestos'!$F$11*($H492-'01_Supuestos'!$F$9))*'01_Supuestos'!$F$18)-($J492*'01_Supuestos'!K32)-(IF('01_Supuestos'!K30=MAX('01_Supuestos'!$C$30:$M$30),'01_Supuestos'!$F$19,0))-(MAX(0,(((('01_Supuestos'!K31*$I492)*'01_Supuestos'!$F$11*($H492-'01_Supuestos'!$F$9))-((('01_Supuestos'!K31*$I492)*'01_Supuestos'!$F$11*($H492-'01_Supuestos'!$F$9))*'01_Supuestos'!$F$12)-(('01_Supuestos'!K31*$I492)*'01_Supuestos'!$F$11*$K492)-(IF(('01_Supuestos'!K31*$I492)&gt;0,'01_Supuestos'!$F$15,0)))-($J492*'01_Supuestos'!K33)))*'01_Supuestos'!$F$16)</f>
        <v/>
      </c>
      <c r="AC492" s="109">
        <f>((('01_Supuestos'!L31*$I492)*'01_Supuestos'!$F$11*($H492-'01_Supuestos'!$F$9))-((('01_Supuestos'!L31*$I492)*'01_Supuestos'!$F$11*($H492-'01_Supuestos'!$F$9))*'01_Supuestos'!$F$12)-(('01_Supuestos'!L31*$I492)*'01_Supuestos'!$F$11*$K492)-(IF(('01_Supuestos'!L31*$I492)&gt;0,'01_Supuestos'!$F$15,0)))-((('01_Supuestos'!L31*$I492)*'01_Supuestos'!$F$11*($H492-'01_Supuestos'!$F$9))*'01_Supuestos'!$F$18)-($J492*'01_Supuestos'!L32)-(IF('01_Supuestos'!L30=MAX('01_Supuestos'!$C$30:$M$30),'01_Supuestos'!$F$19,0))-(MAX(0,(((('01_Supuestos'!L31*$I492)*'01_Supuestos'!$F$11*($H492-'01_Supuestos'!$F$9))-((('01_Supuestos'!L31*$I492)*'01_Supuestos'!$F$11*($H492-'01_Supuestos'!$F$9))*'01_Supuestos'!$F$12)-(('01_Supuestos'!L31*$I492)*'01_Supuestos'!$F$11*$K492)-(IF(('01_Supuestos'!L31*$I492)&gt;0,'01_Supuestos'!$F$15,0)))-($J492*'01_Supuestos'!L33)))*'01_Supuestos'!$F$16)</f>
        <v/>
      </c>
      <c r="AD492" s="109">
        <f>((('01_Supuestos'!M31*$I492)*'01_Supuestos'!$F$11*($H492-'01_Supuestos'!$F$9))-((('01_Supuestos'!M31*$I492)*'01_Supuestos'!$F$11*($H492-'01_Supuestos'!$F$9))*'01_Supuestos'!$F$12)-(('01_Supuestos'!M31*$I492)*'01_Supuestos'!$F$11*$K492)-(IF(('01_Supuestos'!M31*$I492)&gt;0,'01_Supuestos'!$F$15,0)))-((('01_Supuestos'!M31*$I492)*'01_Supuestos'!$F$11*($H492-'01_Supuestos'!$F$9))*'01_Supuestos'!$F$18)-($J492*'01_Supuestos'!M32)-(IF('01_Supuestos'!M30=MAX('01_Supuestos'!$C$30:$M$30),'01_Supuestos'!$F$19,0))-(MAX(0,(((('01_Supuestos'!M31*$I492)*'01_Supuestos'!$F$11*($H492-'01_Supuestos'!$F$9))-((('01_Supuestos'!M31*$I492)*'01_Supuestos'!$F$11*($H492-'01_Supuestos'!$F$9))*'01_Supuestos'!$F$12)-(('01_Supuestos'!M31*$I492)*'01_Supuestos'!$F$11*$K492)-(IF(('01_Supuestos'!M31*$I492)&gt;0,'01_Supuestos'!$F$15,0)))-($J492*'01_Supuestos'!M33)))*'01_Supuestos'!$F$16)</f>
        <v/>
      </c>
      <c r="AE492" s="109">
        <f>0</f>
        <v/>
      </c>
      <c r="AF492" s="109">
        <f>IF(S492&gt;R492,"Appraisal+Decision",IF(S492&lt;R492,"Develop Now","Indiferente"))</f>
        <v/>
      </c>
    </row>
    <row r="493">
      <c r="A493" t="n">
        <v>463</v>
      </c>
      <c r="B493" s="53">
        <f>RAND()</f>
        <v/>
      </c>
      <c r="C493" s="53">
        <f>RAND()</f>
        <v/>
      </c>
      <c r="D493" s="53">
        <f>RAND()</f>
        <v/>
      </c>
      <c r="E493" s="53">
        <f>RAND()</f>
        <v/>
      </c>
      <c r="F493" s="53">
        <f>RAND()</f>
        <v/>
      </c>
      <c r="G493" s="53">
        <f>RAND()</f>
        <v/>
      </c>
      <c r="H493" s="109">
        <f>IF(B493&lt;($B$11-$B$10)/($B$12-$B$10), $B$10+SQRT(B493*($B$11-$B$10)*($B$12-$B$10)), $B$12-SQRT((1-B493)*($B$12-$B$11)*($B$12-$B$10)))</f>
        <v/>
      </c>
      <c r="I493" s="53">
        <f>MAX(0.1,NORMINV(C493,$B$13,$B$14))</f>
        <v/>
      </c>
      <c r="J493" s="109">
        <f>'01_Supuestos'!$F$13*MAX(0.65,NORMINV(D493,1,$B$15))</f>
        <v/>
      </c>
      <c r="K493" s="109">
        <f>'01_Supuestos'!$F$14*MAX(0.6,NORMINV(E493,1,$B$16))</f>
        <v/>
      </c>
      <c r="L493" s="109">
        <f>--(F493&lt;=$B$5)</f>
        <v/>
      </c>
      <c r="M493" s="109">
        <f>IF(L493=1, IF(G493&lt;=$B$6, "+", "-"), IF(G493&lt;=(1-$B$7), "+", "-"))</f>
        <v/>
      </c>
      <c r="N493" s="110">
        <f>IF(M493="+",'05_Bayes_Arbol'!$B$16,'05_Bayes_Arbol'!$B$17)</f>
        <v/>
      </c>
      <c r="O493" s="109">
        <f>SUMPRODUCT(T493:AD493,'01_Supuestos'!$C$34:$M$34)</f>
        <v/>
      </c>
      <c r="P493" s="109">
        <f>N493*O493 + (1-N493)*$B$9</f>
        <v/>
      </c>
      <c r="Q493" s="109">
        <f>--(P493&gt;0)</f>
        <v/>
      </c>
      <c r="R493" s="109">
        <f>IF(L493=1,O493,$B$9)</f>
        <v/>
      </c>
      <c r="S493" s="109">
        <f>-$B$8 + IF(Q493=1, IF(L493=1,O493,$B$9), 0)</f>
        <v/>
      </c>
      <c r="T493" s="109">
        <f>((('01_Supuestos'!C31*$I493)*'01_Supuestos'!$F$11*($H493-'01_Supuestos'!$F$9))-((('01_Supuestos'!C31*$I493)*'01_Supuestos'!$F$11*($H493-'01_Supuestos'!$F$9))*'01_Supuestos'!$F$12)-(('01_Supuestos'!C31*$I493)*'01_Supuestos'!$F$11*$K493)-(IF(('01_Supuestos'!C31*$I493)&gt;0,'01_Supuestos'!$F$15,0)))-((('01_Supuestos'!C31*$I493)*'01_Supuestos'!$F$11*($H493-'01_Supuestos'!$F$9))*'01_Supuestos'!$F$18)-($J493*'01_Supuestos'!C32)-(IF('01_Supuestos'!C30=MAX('01_Supuestos'!$C$30:$M$30),'01_Supuestos'!$F$19,0))-(MAX(0,(((('01_Supuestos'!C31*$I493)*'01_Supuestos'!$F$11*($H493-'01_Supuestos'!$F$9))-((('01_Supuestos'!C31*$I493)*'01_Supuestos'!$F$11*($H493-'01_Supuestos'!$F$9))*'01_Supuestos'!$F$12)-(('01_Supuestos'!C31*$I493)*'01_Supuestos'!$F$11*$K493)-(IF(('01_Supuestos'!C31*$I493)&gt;0,'01_Supuestos'!$F$15,0)))-($J493*'01_Supuestos'!C33)))*'01_Supuestos'!$F$16)</f>
        <v/>
      </c>
      <c r="U493" s="109">
        <f>((('01_Supuestos'!D31*$I493)*'01_Supuestos'!$F$11*($H493-'01_Supuestos'!$F$9))-((('01_Supuestos'!D31*$I493)*'01_Supuestos'!$F$11*($H493-'01_Supuestos'!$F$9))*'01_Supuestos'!$F$12)-(('01_Supuestos'!D31*$I493)*'01_Supuestos'!$F$11*$K493)-(IF(('01_Supuestos'!D31*$I493)&gt;0,'01_Supuestos'!$F$15,0)))-((('01_Supuestos'!D31*$I493)*'01_Supuestos'!$F$11*($H493-'01_Supuestos'!$F$9))*'01_Supuestos'!$F$18)-($J493*'01_Supuestos'!D32)-(IF('01_Supuestos'!D30=MAX('01_Supuestos'!$C$30:$M$30),'01_Supuestos'!$F$19,0))-(MAX(0,(((('01_Supuestos'!D31*$I493)*'01_Supuestos'!$F$11*($H493-'01_Supuestos'!$F$9))-((('01_Supuestos'!D31*$I493)*'01_Supuestos'!$F$11*($H493-'01_Supuestos'!$F$9))*'01_Supuestos'!$F$12)-(('01_Supuestos'!D31*$I493)*'01_Supuestos'!$F$11*$K493)-(IF(('01_Supuestos'!D31*$I493)&gt;0,'01_Supuestos'!$F$15,0)))-($J493*'01_Supuestos'!D33)))*'01_Supuestos'!$F$16)</f>
        <v/>
      </c>
      <c r="V493" s="109">
        <f>((('01_Supuestos'!E31*$I493)*'01_Supuestos'!$F$11*($H493-'01_Supuestos'!$F$9))-((('01_Supuestos'!E31*$I493)*'01_Supuestos'!$F$11*($H493-'01_Supuestos'!$F$9))*'01_Supuestos'!$F$12)-(('01_Supuestos'!E31*$I493)*'01_Supuestos'!$F$11*$K493)-(IF(('01_Supuestos'!E31*$I493)&gt;0,'01_Supuestos'!$F$15,0)))-((('01_Supuestos'!E31*$I493)*'01_Supuestos'!$F$11*($H493-'01_Supuestos'!$F$9))*'01_Supuestos'!$F$18)-($J493*'01_Supuestos'!E32)-(IF('01_Supuestos'!E30=MAX('01_Supuestos'!$C$30:$M$30),'01_Supuestos'!$F$19,0))-(MAX(0,(((('01_Supuestos'!E31*$I493)*'01_Supuestos'!$F$11*($H493-'01_Supuestos'!$F$9))-((('01_Supuestos'!E31*$I493)*'01_Supuestos'!$F$11*($H493-'01_Supuestos'!$F$9))*'01_Supuestos'!$F$12)-(('01_Supuestos'!E31*$I493)*'01_Supuestos'!$F$11*$K493)-(IF(('01_Supuestos'!E31*$I493)&gt;0,'01_Supuestos'!$F$15,0)))-($J493*'01_Supuestos'!E33)))*'01_Supuestos'!$F$16)</f>
        <v/>
      </c>
      <c r="W493" s="109">
        <f>((('01_Supuestos'!F31*$I493)*'01_Supuestos'!$F$11*($H493-'01_Supuestos'!$F$9))-((('01_Supuestos'!F31*$I493)*'01_Supuestos'!$F$11*($H493-'01_Supuestos'!$F$9))*'01_Supuestos'!$F$12)-(('01_Supuestos'!F31*$I493)*'01_Supuestos'!$F$11*$K493)-(IF(('01_Supuestos'!F31*$I493)&gt;0,'01_Supuestos'!$F$15,0)))-((('01_Supuestos'!F31*$I493)*'01_Supuestos'!$F$11*($H493-'01_Supuestos'!$F$9))*'01_Supuestos'!$F$18)-($J493*'01_Supuestos'!F32)-(IF('01_Supuestos'!F30=MAX('01_Supuestos'!$C$30:$M$30),'01_Supuestos'!$F$19,0))-(MAX(0,(((('01_Supuestos'!F31*$I493)*'01_Supuestos'!$F$11*($H493-'01_Supuestos'!$F$9))-((('01_Supuestos'!F31*$I493)*'01_Supuestos'!$F$11*($H493-'01_Supuestos'!$F$9))*'01_Supuestos'!$F$12)-(('01_Supuestos'!F31*$I493)*'01_Supuestos'!$F$11*$K493)-(IF(('01_Supuestos'!F31*$I493)&gt;0,'01_Supuestos'!$F$15,0)))-($J493*'01_Supuestos'!F33)))*'01_Supuestos'!$F$16)</f>
        <v/>
      </c>
      <c r="X493" s="109">
        <f>((('01_Supuestos'!G31*$I493)*'01_Supuestos'!$F$11*($H493-'01_Supuestos'!$F$9))-((('01_Supuestos'!G31*$I493)*'01_Supuestos'!$F$11*($H493-'01_Supuestos'!$F$9))*'01_Supuestos'!$F$12)-(('01_Supuestos'!G31*$I493)*'01_Supuestos'!$F$11*$K493)-(IF(('01_Supuestos'!G31*$I493)&gt;0,'01_Supuestos'!$F$15,0)))-((('01_Supuestos'!G31*$I493)*'01_Supuestos'!$F$11*($H493-'01_Supuestos'!$F$9))*'01_Supuestos'!$F$18)-($J493*'01_Supuestos'!G32)-(IF('01_Supuestos'!G30=MAX('01_Supuestos'!$C$30:$M$30),'01_Supuestos'!$F$19,0))-(MAX(0,(((('01_Supuestos'!G31*$I493)*'01_Supuestos'!$F$11*($H493-'01_Supuestos'!$F$9))-((('01_Supuestos'!G31*$I493)*'01_Supuestos'!$F$11*($H493-'01_Supuestos'!$F$9))*'01_Supuestos'!$F$12)-(('01_Supuestos'!G31*$I493)*'01_Supuestos'!$F$11*$K493)-(IF(('01_Supuestos'!G31*$I493)&gt;0,'01_Supuestos'!$F$15,0)))-($J493*'01_Supuestos'!G33)))*'01_Supuestos'!$F$16)</f>
        <v/>
      </c>
      <c r="Y493" s="109">
        <f>((('01_Supuestos'!H31*$I493)*'01_Supuestos'!$F$11*($H493-'01_Supuestos'!$F$9))-((('01_Supuestos'!H31*$I493)*'01_Supuestos'!$F$11*($H493-'01_Supuestos'!$F$9))*'01_Supuestos'!$F$12)-(('01_Supuestos'!H31*$I493)*'01_Supuestos'!$F$11*$K493)-(IF(('01_Supuestos'!H31*$I493)&gt;0,'01_Supuestos'!$F$15,0)))-((('01_Supuestos'!H31*$I493)*'01_Supuestos'!$F$11*($H493-'01_Supuestos'!$F$9))*'01_Supuestos'!$F$18)-($J493*'01_Supuestos'!H32)-(IF('01_Supuestos'!H30=MAX('01_Supuestos'!$C$30:$M$30),'01_Supuestos'!$F$19,0))-(MAX(0,(((('01_Supuestos'!H31*$I493)*'01_Supuestos'!$F$11*($H493-'01_Supuestos'!$F$9))-((('01_Supuestos'!H31*$I493)*'01_Supuestos'!$F$11*($H493-'01_Supuestos'!$F$9))*'01_Supuestos'!$F$12)-(('01_Supuestos'!H31*$I493)*'01_Supuestos'!$F$11*$K493)-(IF(('01_Supuestos'!H31*$I493)&gt;0,'01_Supuestos'!$F$15,0)))-($J493*'01_Supuestos'!H33)))*'01_Supuestos'!$F$16)</f>
        <v/>
      </c>
      <c r="Z493" s="109">
        <f>((('01_Supuestos'!I31*$I493)*'01_Supuestos'!$F$11*($H493-'01_Supuestos'!$F$9))-((('01_Supuestos'!I31*$I493)*'01_Supuestos'!$F$11*($H493-'01_Supuestos'!$F$9))*'01_Supuestos'!$F$12)-(('01_Supuestos'!I31*$I493)*'01_Supuestos'!$F$11*$K493)-(IF(('01_Supuestos'!I31*$I493)&gt;0,'01_Supuestos'!$F$15,0)))-((('01_Supuestos'!I31*$I493)*'01_Supuestos'!$F$11*($H493-'01_Supuestos'!$F$9))*'01_Supuestos'!$F$18)-($J493*'01_Supuestos'!I32)-(IF('01_Supuestos'!I30=MAX('01_Supuestos'!$C$30:$M$30),'01_Supuestos'!$F$19,0))-(MAX(0,(((('01_Supuestos'!I31*$I493)*'01_Supuestos'!$F$11*($H493-'01_Supuestos'!$F$9))-((('01_Supuestos'!I31*$I493)*'01_Supuestos'!$F$11*($H493-'01_Supuestos'!$F$9))*'01_Supuestos'!$F$12)-(('01_Supuestos'!I31*$I493)*'01_Supuestos'!$F$11*$K493)-(IF(('01_Supuestos'!I31*$I493)&gt;0,'01_Supuestos'!$F$15,0)))-($J493*'01_Supuestos'!I33)))*'01_Supuestos'!$F$16)</f>
        <v/>
      </c>
      <c r="AA493" s="109">
        <f>((('01_Supuestos'!J31*$I493)*'01_Supuestos'!$F$11*($H493-'01_Supuestos'!$F$9))-((('01_Supuestos'!J31*$I493)*'01_Supuestos'!$F$11*($H493-'01_Supuestos'!$F$9))*'01_Supuestos'!$F$12)-(('01_Supuestos'!J31*$I493)*'01_Supuestos'!$F$11*$K493)-(IF(('01_Supuestos'!J31*$I493)&gt;0,'01_Supuestos'!$F$15,0)))-((('01_Supuestos'!J31*$I493)*'01_Supuestos'!$F$11*($H493-'01_Supuestos'!$F$9))*'01_Supuestos'!$F$18)-($J493*'01_Supuestos'!J32)-(IF('01_Supuestos'!J30=MAX('01_Supuestos'!$C$30:$M$30),'01_Supuestos'!$F$19,0))-(MAX(0,(((('01_Supuestos'!J31*$I493)*'01_Supuestos'!$F$11*($H493-'01_Supuestos'!$F$9))-((('01_Supuestos'!J31*$I493)*'01_Supuestos'!$F$11*($H493-'01_Supuestos'!$F$9))*'01_Supuestos'!$F$12)-(('01_Supuestos'!J31*$I493)*'01_Supuestos'!$F$11*$K493)-(IF(('01_Supuestos'!J31*$I493)&gt;0,'01_Supuestos'!$F$15,0)))-($J493*'01_Supuestos'!J33)))*'01_Supuestos'!$F$16)</f>
        <v/>
      </c>
      <c r="AB493" s="109">
        <f>((('01_Supuestos'!K31*$I493)*'01_Supuestos'!$F$11*($H493-'01_Supuestos'!$F$9))-((('01_Supuestos'!K31*$I493)*'01_Supuestos'!$F$11*($H493-'01_Supuestos'!$F$9))*'01_Supuestos'!$F$12)-(('01_Supuestos'!K31*$I493)*'01_Supuestos'!$F$11*$K493)-(IF(('01_Supuestos'!K31*$I493)&gt;0,'01_Supuestos'!$F$15,0)))-((('01_Supuestos'!K31*$I493)*'01_Supuestos'!$F$11*($H493-'01_Supuestos'!$F$9))*'01_Supuestos'!$F$18)-($J493*'01_Supuestos'!K32)-(IF('01_Supuestos'!K30=MAX('01_Supuestos'!$C$30:$M$30),'01_Supuestos'!$F$19,0))-(MAX(0,(((('01_Supuestos'!K31*$I493)*'01_Supuestos'!$F$11*($H493-'01_Supuestos'!$F$9))-((('01_Supuestos'!K31*$I493)*'01_Supuestos'!$F$11*($H493-'01_Supuestos'!$F$9))*'01_Supuestos'!$F$12)-(('01_Supuestos'!K31*$I493)*'01_Supuestos'!$F$11*$K493)-(IF(('01_Supuestos'!K31*$I493)&gt;0,'01_Supuestos'!$F$15,0)))-($J493*'01_Supuestos'!K33)))*'01_Supuestos'!$F$16)</f>
        <v/>
      </c>
      <c r="AC493" s="109">
        <f>((('01_Supuestos'!L31*$I493)*'01_Supuestos'!$F$11*($H493-'01_Supuestos'!$F$9))-((('01_Supuestos'!L31*$I493)*'01_Supuestos'!$F$11*($H493-'01_Supuestos'!$F$9))*'01_Supuestos'!$F$12)-(('01_Supuestos'!L31*$I493)*'01_Supuestos'!$F$11*$K493)-(IF(('01_Supuestos'!L31*$I493)&gt;0,'01_Supuestos'!$F$15,0)))-((('01_Supuestos'!L31*$I493)*'01_Supuestos'!$F$11*($H493-'01_Supuestos'!$F$9))*'01_Supuestos'!$F$18)-($J493*'01_Supuestos'!L32)-(IF('01_Supuestos'!L30=MAX('01_Supuestos'!$C$30:$M$30),'01_Supuestos'!$F$19,0))-(MAX(0,(((('01_Supuestos'!L31*$I493)*'01_Supuestos'!$F$11*($H493-'01_Supuestos'!$F$9))-((('01_Supuestos'!L31*$I493)*'01_Supuestos'!$F$11*($H493-'01_Supuestos'!$F$9))*'01_Supuestos'!$F$12)-(('01_Supuestos'!L31*$I493)*'01_Supuestos'!$F$11*$K493)-(IF(('01_Supuestos'!L31*$I493)&gt;0,'01_Supuestos'!$F$15,0)))-($J493*'01_Supuestos'!L33)))*'01_Supuestos'!$F$16)</f>
        <v/>
      </c>
      <c r="AD493" s="109">
        <f>((('01_Supuestos'!M31*$I493)*'01_Supuestos'!$F$11*($H493-'01_Supuestos'!$F$9))-((('01_Supuestos'!M31*$I493)*'01_Supuestos'!$F$11*($H493-'01_Supuestos'!$F$9))*'01_Supuestos'!$F$12)-(('01_Supuestos'!M31*$I493)*'01_Supuestos'!$F$11*$K493)-(IF(('01_Supuestos'!M31*$I493)&gt;0,'01_Supuestos'!$F$15,0)))-((('01_Supuestos'!M31*$I493)*'01_Supuestos'!$F$11*($H493-'01_Supuestos'!$F$9))*'01_Supuestos'!$F$18)-($J493*'01_Supuestos'!M32)-(IF('01_Supuestos'!M30=MAX('01_Supuestos'!$C$30:$M$30),'01_Supuestos'!$F$19,0))-(MAX(0,(((('01_Supuestos'!M31*$I493)*'01_Supuestos'!$F$11*($H493-'01_Supuestos'!$F$9))-((('01_Supuestos'!M31*$I493)*'01_Supuestos'!$F$11*($H493-'01_Supuestos'!$F$9))*'01_Supuestos'!$F$12)-(('01_Supuestos'!M31*$I493)*'01_Supuestos'!$F$11*$K493)-(IF(('01_Supuestos'!M31*$I493)&gt;0,'01_Supuestos'!$F$15,0)))-($J493*'01_Supuestos'!M33)))*'01_Supuestos'!$F$16)</f>
        <v/>
      </c>
      <c r="AE493" s="109">
        <f>0</f>
        <v/>
      </c>
      <c r="AF493" s="109">
        <f>IF(S493&gt;R493,"Appraisal+Decision",IF(S493&lt;R493,"Develop Now","Indiferente"))</f>
        <v/>
      </c>
    </row>
    <row r="494">
      <c r="A494" t="n">
        <v>464</v>
      </c>
      <c r="B494" s="53">
        <f>RAND()</f>
        <v/>
      </c>
      <c r="C494" s="53">
        <f>RAND()</f>
        <v/>
      </c>
      <c r="D494" s="53">
        <f>RAND()</f>
        <v/>
      </c>
      <c r="E494" s="53">
        <f>RAND()</f>
        <v/>
      </c>
      <c r="F494" s="53">
        <f>RAND()</f>
        <v/>
      </c>
      <c r="G494" s="53">
        <f>RAND()</f>
        <v/>
      </c>
      <c r="H494" s="109">
        <f>IF(B494&lt;($B$11-$B$10)/($B$12-$B$10), $B$10+SQRT(B494*($B$11-$B$10)*($B$12-$B$10)), $B$12-SQRT((1-B494)*($B$12-$B$11)*($B$12-$B$10)))</f>
        <v/>
      </c>
      <c r="I494" s="53">
        <f>MAX(0.1,NORMINV(C494,$B$13,$B$14))</f>
        <v/>
      </c>
      <c r="J494" s="109">
        <f>'01_Supuestos'!$F$13*MAX(0.65,NORMINV(D494,1,$B$15))</f>
        <v/>
      </c>
      <c r="K494" s="109">
        <f>'01_Supuestos'!$F$14*MAX(0.6,NORMINV(E494,1,$B$16))</f>
        <v/>
      </c>
      <c r="L494" s="109">
        <f>--(F494&lt;=$B$5)</f>
        <v/>
      </c>
      <c r="M494" s="109">
        <f>IF(L494=1, IF(G494&lt;=$B$6, "+", "-"), IF(G494&lt;=(1-$B$7), "+", "-"))</f>
        <v/>
      </c>
      <c r="N494" s="110">
        <f>IF(M494="+",'05_Bayes_Arbol'!$B$16,'05_Bayes_Arbol'!$B$17)</f>
        <v/>
      </c>
      <c r="O494" s="109">
        <f>SUMPRODUCT(T494:AD494,'01_Supuestos'!$C$34:$M$34)</f>
        <v/>
      </c>
      <c r="P494" s="109">
        <f>N494*O494 + (1-N494)*$B$9</f>
        <v/>
      </c>
      <c r="Q494" s="109">
        <f>--(P494&gt;0)</f>
        <v/>
      </c>
      <c r="R494" s="109">
        <f>IF(L494=1,O494,$B$9)</f>
        <v/>
      </c>
      <c r="S494" s="109">
        <f>-$B$8 + IF(Q494=1, IF(L494=1,O494,$B$9), 0)</f>
        <v/>
      </c>
      <c r="T494" s="109">
        <f>((('01_Supuestos'!C31*$I494)*'01_Supuestos'!$F$11*($H494-'01_Supuestos'!$F$9))-((('01_Supuestos'!C31*$I494)*'01_Supuestos'!$F$11*($H494-'01_Supuestos'!$F$9))*'01_Supuestos'!$F$12)-(('01_Supuestos'!C31*$I494)*'01_Supuestos'!$F$11*$K494)-(IF(('01_Supuestos'!C31*$I494)&gt;0,'01_Supuestos'!$F$15,0)))-((('01_Supuestos'!C31*$I494)*'01_Supuestos'!$F$11*($H494-'01_Supuestos'!$F$9))*'01_Supuestos'!$F$18)-($J494*'01_Supuestos'!C32)-(IF('01_Supuestos'!C30=MAX('01_Supuestos'!$C$30:$M$30),'01_Supuestos'!$F$19,0))-(MAX(0,(((('01_Supuestos'!C31*$I494)*'01_Supuestos'!$F$11*($H494-'01_Supuestos'!$F$9))-((('01_Supuestos'!C31*$I494)*'01_Supuestos'!$F$11*($H494-'01_Supuestos'!$F$9))*'01_Supuestos'!$F$12)-(('01_Supuestos'!C31*$I494)*'01_Supuestos'!$F$11*$K494)-(IF(('01_Supuestos'!C31*$I494)&gt;0,'01_Supuestos'!$F$15,0)))-($J494*'01_Supuestos'!C33)))*'01_Supuestos'!$F$16)</f>
        <v/>
      </c>
      <c r="U494" s="109">
        <f>((('01_Supuestos'!D31*$I494)*'01_Supuestos'!$F$11*($H494-'01_Supuestos'!$F$9))-((('01_Supuestos'!D31*$I494)*'01_Supuestos'!$F$11*($H494-'01_Supuestos'!$F$9))*'01_Supuestos'!$F$12)-(('01_Supuestos'!D31*$I494)*'01_Supuestos'!$F$11*$K494)-(IF(('01_Supuestos'!D31*$I494)&gt;0,'01_Supuestos'!$F$15,0)))-((('01_Supuestos'!D31*$I494)*'01_Supuestos'!$F$11*($H494-'01_Supuestos'!$F$9))*'01_Supuestos'!$F$18)-($J494*'01_Supuestos'!D32)-(IF('01_Supuestos'!D30=MAX('01_Supuestos'!$C$30:$M$30),'01_Supuestos'!$F$19,0))-(MAX(0,(((('01_Supuestos'!D31*$I494)*'01_Supuestos'!$F$11*($H494-'01_Supuestos'!$F$9))-((('01_Supuestos'!D31*$I494)*'01_Supuestos'!$F$11*($H494-'01_Supuestos'!$F$9))*'01_Supuestos'!$F$12)-(('01_Supuestos'!D31*$I494)*'01_Supuestos'!$F$11*$K494)-(IF(('01_Supuestos'!D31*$I494)&gt;0,'01_Supuestos'!$F$15,0)))-($J494*'01_Supuestos'!D33)))*'01_Supuestos'!$F$16)</f>
        <v/>
      </c>
      <c r="V494" s="109">
        <f>((('01_Supuestos'!E31*$I494)*'01_Supuestos'!$F$11*($H494-'01_Supuestos'!$F$9))-((('01_Supuestos'!E31*$I494)*'01_Supuestos'!$F$11*($H494-'01_Supuestos'!$F$9))*'01_Supuestos'!$F$12)-(('01_Supuestos'!E31*$I494)*'01_Supuestos'!$F$11*$K494)-(IF(('01_Supuestos'!E31*$I494)&gt;0,'01_Supuestos'!$F$15,0)))-((('01_Supuestos'!E31*$I494)*'01_Supuestos'!$F$11*($H494-'01_Supuestos'!$F$9))*'01_Supuestos'!$F$18)-($J494*'01_Supuestos'!E32)-(IF('01_Supuestos'!E30=MAX('01_Supuestos'!$C$30:$M$30),'01_Supuestos'!$F$19,0))-(MAX(0,(((('01_Supuestos'!E31*$I494)*'01_Supuestos'!$F$11*($H494-'01_Supuestos'!$F$9))-((('01_Supuestos'!E31*$I494)*'01_Supuestos'!$F$11*($H494-'01_Supuestos'!$F$9))*'01_Supuestos'!$F$12)-(('01_Supuestos'!E31*$I494)*'01_Supuestos'!$F$11*$K494)-(IF(('01_Supuestos'!E31*$I494)&gt;0,'01_Supuestos'!$F$15,0)))-($J494*'01_Supuestos'!E33)))*'01_Supuestos'!$F$16)</f>
        <v/>
      </c>
      <c r="W494" s="109">
        <f>((('01_Supuestos'!F31*$I494)*'01_Supuestos'!$F$11*($H494-'01_Supuestos'!$F$9))-((('01_Supuestos'!F31*$I494)*'01_Supuestos'!$F$11*($H494-'01_Supuestos'!$F$9))*'01_Supuestos'!$F$12)-(('01_Supuestos'!F31*$I494)*'01_Supuestos'!$F$11*$K494)-(IF(('01_Supuestos'!F31*$I494)&gt;0,'01_Supuestos'!$F$15,0)))-((('01_Supuestos'!F31*$I494)*'01_Supuestos'!$F$11*($H494-'01_Supuestos'!$F$9))*'01_Supuestos'!$F$18)-($J494*'01_Supuestos'!F32)-(IF('01_Supuestos'!F30=MAX('01_Supuestos'!$C$30:$M$30),'01_Supuestos'!$F$19,0))-(MAX(0,(((('01_Supuestos'!F31*$I494)*'01_Supuestos'!$F$11*($H494-'01_Supuestos'!$F$9))-((('01_Supuestos'!F31*$I494)*'01_Supuestos'!$F$11*($H494-'01_Supuestos'!$F$9))*'01_Supuestos'!$F$12)-(('01_Supuestos'!F31*$I494)*'01_Supuestos'!$F$11*$K494)-(IF(('01_Supuestos'!F31*$I494)&gt;0,'01_Supuestos'!$F$15,0)))-($J494*'01_Supuestos'!F33)))*'01_Supuestos'!$F$16)</f>
        <v/>
      </c>
      <c r="X494" s="109">
        <f>((('01_Supuestos'!G31*$I494)*'01_Supuestos'!$F$11*($H494-'01_Supuestos'!$F$9))-((('01_Supuestos'!G31*$I494)*'01_Supuestos'!$F$11*($H494-'01_Supuestos'!$F$9))*'01_Supuestos'!$F$12)-(('01_Supuestos'!G31*$I494)*'01_Supuestos'!$F$11*$K494)-(IF(('01_Supuestos'!G31*$I494)&gt;0,'01_Supuestos'!$F$15,0)))-((('01_Supuestos'!G31*$I494)*'01_Supuestos'!$F$11*($H494-'01_Supuestos'!$F$9))*'01_Supuestos'!$F$18)-($J494*'01_Supuestos'!G32)-(IF('01_Supuestos'!G30=MAX('01_Supuestos'!$C$30:$M$30),'01_Supuestos'!$F$19,0))-(MAX(0,(((('01_Supuestos'!G31*$I494)*'01_Supuestos'!$F$11*($H494-'01_Supuestos'!$F$9))-((('01_Supuestos'!G31*$I494)*'01_Supuestos'!$F$11*($H494-'01_Supuestos'!$F$9))*'01_Supuestos'!$F$12)-(('01_Supuestos'!G31*$I494)*'01_Supuestos'!$F$11*$K494)-(IF(('01_Supuestos'!G31*$I494)&gt;0,'01_Supuestos'!$F$15,0)))-($J494*'01_Supuestos'!G33)))*'01_Supuestos'!$F$16)</f>
        <v/>
      </c>
      <c r="Y494" s="109">
        <f>((('01_Supuestos'!H31*$I494)*'01_Supuestos'!$F$11*($H494-'01_Supuestos'!$F$9))-((('01_Supuestos'!H31*$I494)*'01_Supuestos'!$F$11*($H494-'01_Supuestos'!$F$9))*'01_Supuestos'!$F$12)-(('01_Supuestos'!H31*$I494)*'01_Supuestos'!$F$11*$K494)-(IF(('01_Supuestos'!H31*$I494)&gt;0,'01_Supuestos'!$F$15,0)))-((('01_Supuestos'!H31*$I494)*'01_Supuestos'!$F$11*($H494-'01_Supuestos'!$F$9))*'01_Supuestos'!$F$18)-($J494*'01_Supuestos'!H32)-(IF('01_Supuestos'!H30=MAX('01_Supuestos'!$C$30:$M$30),'01_Supuestos'!$F$19,0))-(MAX(0,(((('01_Supuestos'!H31*$I494)*'01_Supuestos'!$F$11*($H494-'01_Supuestos'!$F$9))-((('01_Supuestos'!H31*$I494)*'01_Supuestos'!$F$11*($H494-'01_Supuestos'!$F$9))*'01_Supuestos'!$F$12)-(('01_Supuestos'!H31*$I494)*'01_Supuestos'!$F$11*$K494)-(IF(('01_Supuestos'!H31*$I494)&gt;0,'01_Supuestos'!$F$15,0)))-($J494*'01_Supuestos'!H33)))*'01_Supuestos'!$F$16)</f>
        <v/>
      </c>
      <c r="Z494" s="109">
        <f>((('01_Supuestos'!I31*$I494)*'01_Supuestos'!$F$11*($H494-'01_Supuestos'!$F$9))-((('01_Supuestos'!I31*$I494)*'01_Supuestos'!$F$11*($H494-'01_Supuestos'!$F$9))*'01_Supuestos'!$F$12)-(('01_Supuestos'!I31*$I494)*'01_Supuestos'!$F$11*$K494)-(IF(('01_Supuestos'!I31*$I494)&gt;0,'01_Supuestos'!$F$15,0)))-((('01_Supuestos'!I31*$I494)*'01_Supuestos'!$F$11*($H494-'01_Supuestos'!$F$9))*'01_Supuestos'!$F$18)-($J494*'01_Supuestos'!I32)-(IF('01_Supuestos'!I30=MAX('01_Supuestos'!$C$30:$M$30),'01_Supuestos'!$F$19,0))-(MAX(0,(((('01_Supuestos'!I31*$I494)*'01_Supuestos'!$F$11*($H494-'01_Supuestos'!$F$9))-((('01_Supuestos'!I31*$I494)*'01_Supuestos'!$F$11*($H494-'01_Supuestos'!$F$9))*'01_Supuestos'!$F$12)-(('01_Supuestos'!I31*$I494)*'01_Supuestos'!$F$11*$K494)-(IF(('01_Supuestos'!I31*$I494)&gt;0,'01_Supuestos'!$F$15,0)))-($J494*'01_Supuestos'!I33)))*'01_Supuestos'!$F$16)</f>
        <v/>
      </c>
      <c r="AA494" s="109">
        <f>((('01_Supuestos'!J31*$I494)*'01_Supuestos'!$F$11*($H494-'01_Supuestos'!$F$9))-((('01_Supuestos'!J31*$I494)*'01_Supuestos'!$F$11*($H494-'01_Supuestos'!$F$9))*'01_Supuestos'!$F$12)-(('01_Supuestos'!J31*$I494)*'01_Supuestos'!$F$11*$K494)-(IF(('01_Supuestos'!J31*$I494)&gt;0,'01_Supuestos'!$F$15,0)))-((('01_Supuestos'!J31*$I494)*'01_Supuestos'!$F$11*($H494-'01_Supuestos'!$F$9))*'01_Supuestos'!$F$18)-($J494*'01_Supuestos'!J32)-(IF('01_Supuestos'!J30=MAX('01_Supuestos'!$C$30:$M$30),'01_Supuestos'!$F$19,0))-(MAX(0,(((('01_Supuestos'!J31*$I494)*'01_Supuestos'!$F$11*($H494-'01_Supuestos'!$F$9))-((('01_Supuestos'!J31*$I494)*'01_Supuestos'!$F$11*($H494-'01_Supuestos'!$F$9))*'01_Supuestos'!$F$12)-(('01_Supuestos'!J31*$I494)*'01_Supuestos'!$F$11*$K494)-(IF(('01_Supuestos'!J31*$I494)&gt;0,'01_Supuestos'!$F$15,0)))-($J494*'01_Supuestos'!J33)))*'01_Supuestos'!$F$16)</f>
        <v/>
      </c>
      <c r="AB494" s="109">
        <f>((('01_Supuestos'!K31*$I494)*'01_Supuestos'!$F$11*($H494-'01_Supuestos'!$F$9))-((('01_Supuestos'!K31*$I494)*'01_Supuestos'!$F$11*($H494-'01_Supuestos'!$F$9))*'01_Supuestos'!$F$12)-(('01_Supuestos'!K31*$I494)*'01_Supuestos'!$F$11*$K494)-(IF(('01_Supuestos'!K31*$I494)&gt;0,'01_Supuestos'!$F$15,0)))-((('01_Supuestos'!K31*$I494)*'01_Supuestos'!$F$11*($H494-'01_Supuestos'!$F$9))*'01_Supuestos'!$F$18)-($J494*'01_Supuestos'!K32)-(IF('01_Supuestos'!K30=MAX('01_Supuestos'!$C$30:$M$30),'01_Supuestos'!$F$19,0))-(MAX(0,(((('01_Supuestos'!K31*$I494)*'01_Supuestos'!$F$11*($H494-'01_Supuestos'!$F$9))-((('01_Supuestos'!K31*$I494)*'01_Supuestos'!$F$11*($H494-'01_Supuestos'!$F$9))*'01_Supuestos'!$F$12)-(('01_Supuestos'!K31*$I494)*'01_Supuestos'!$F$11*$K494)-(IF(('01_Supuestos'!K31*$I494)&gt;0,'01_Supuestos'!$F$15,0)))-($J494*'01_Supuestos'!K33)))*'01_Supuestos'!$F$16)</f>
        <v/>
      </c>
      <c r="AC494" s="109">
        <f>((('01_Supuestos'!L31*$I494)*'01_Supuestos'!$F$11*($H494-'01_Supuestos'!$F$9))-((('01_Supuestos'!L31*$I494)*'01_Supuestos'!$F$11*($H494-'01_Supuestos'!$F$9))*'01_Supuestos'!$F$12)-(('01_Supuestos'!L31*$I494)*'01_Supuestos'!$F$11*$K494)-(IF(('01_Supuestos'!L31*$I494)&gt;0,'01_Supuestos'!$F$15,0)))-((('01_Supuestos'!L31*$I494)*'01_Supuestos'!$F$11*($H494-'01_Supuestos'!$F$9))*'01_Supuestos'!$F$18)-($J494*'01_Supuestos'!L32)-(IF('01_Supuestos'!L30=MAX('01_Supuestos'!$C$30:$M$30),'01_Supuestos'!$F$19,0))-(MAX(0,(((('01_Supuestos'!L31*$I494)*'01_Supuestos'!$F$11*($H494-'01_Supuestos'!$F$9))-((('01_Supuestos'!L31*$I494)*'01_Supuestos'!$F$11*($H494-'01_Supuestos'!$F$9))*'01_Supuestos'!$F$12)-(('01_Supuestos'!L31*$I494)*'01_Supuestos'!$F$11*$K494)-(IF(('01_Supuestos'!L31*$I494)&gt;0,'01_Supuestos'!$F$15,0)))-($J494*'01_Supuestos'!L33)))*'01_Supuestos'!$F$16)</f>
        <v/>
      </c>
      <c r="AD494" s="109">
        <f>((('01_Supuestos'!M31*$I494)*'01_Supuestos'!$F$11*($H494-'01_Supuestos'!$F$9))-((('01_Supuestos'!M31*$I494)*'01_Supuestos'!$F$11*($H494-'01_Supuestos'!$F$9))*'01_Supuestos'!$F$12)-(('01_Supuestos'!M31*$I494)*'01_Supuestos'!$F$11*$K494)-(IF(('01_Supuestos'!M31*$I494)&gt;0,'01_Supuestos'!$F$15,0)))-((('01_Supuestos'!M31*$I494)*'01_Supuestos'!$F$11*($H494-'01_Supuestos'!$F$9))*'01_Supuestos'!$F$18)-($J494*'01_Supuestos'!M32)-(IF('01_Supuestos'!M30=MAX('01_Supuestos'!$C$30:$M$30),'01_Supuestos'!$F$19,0))-(MAX(0,(((('01_Supuestos'!M31*$I494)*'01_Supuestos'!$F$11*($H494-'01_Supuestos'!$F$9))-((('01_Supuestos'!M31*$I494)*'01_Supuestos'!$F$11*($H494-'01_Supuestos'!$F$9))*'01_Supuestos'!$F$12)-(('01_Supuestos'!M31*$I494)*'01_Supuestos'!$F$11*$K494)-(IF(('01_Supuestos'!M31*$I494)&gt;0,'01_Supuestos'!$F$15,0)))-($J494*'01_Supuestos'!M33)))*'01_Supuestos'!$F$16)</f>
        <v/>
      </c>
      <c r="AE494" s="109">
        <f>0</f>
        <v/>
      </c>
      <c r="AF494" s="109">
        <f>IF(S494&gt;R494,"Appraisal+Decision",IF(S494&lt;R494,"Develop Now","Indiferente"))</f>
        <v/>
      </c>
    </row>
    <row r="495">
      <c r="A495" t="n">
        <v>465</v>
      </c>
      <c r="B495" s="53">
        <f>RAND()</f>
        <v/>
      </c>
      <c r="C495" s="53">
        <f>RAND()</f>
        <v/>
      </c>
      <c r="D495" s="53">
        <f>RAND()</f>
        <v/>
      </c>
      <c r="E495" s="53">
        <f>RAND()</f>
        <v/>
      </c>
      <c r="F495" s="53">
        <f>RAND()</f>
        <v/>
      </c>
      <c r="G495" s="53">
        <f>RAND()</f>
        <v/>
      </c>
      <c r="H495" s="109">
        <f>IF(B495&lt;($B$11-$B$10)/($B$12-$B$10), $B$10+SQRT(B495*($B$11-$B$10)*($B$12-$B$10)), $B$12-SQRT((1-B495)*($B$12-$B$11)*($B$12-$B$10)))</f>
        <v/>
      </c>
      <c r="I495" s="53">
        <f>MAX(0.1,NORMINV(C495,$B$13,$B$14))</f>
        <v/>
      </c>
      <c r="J495" s="109">
        <f>'01_Supuestos'!$F$13*MAX(0.65,NORMINV(D495,1,$B$15))</f>
        <v/>
      </c>
      <c r="K495" s="109">
        <f>'01_Supuestos'!$F$14*MAX(0.6,NORMINV(E495,1,$B$16))</f>
        <v/>
      </c>
      <c r="L495" s="109">
        <f>--(F495&lt;=$B$5)</f>
        <v/>
      </c>
      <c r="M495" s="109">
        <f>IF(L495=1, IF(G495&lt;=$B$6, "+", "-"), IF(G495&lt;=(1-$B$7), "+", "-"))</f>
        <v/>
      </c>
      <c r="N495" s="110">
        <f>IF(M495="+",'05_Bayes_Arbol'!$B$16,'05_Bayes_Arbol'!$B$17)</f>
        <v/>
      </c>
      <c r="O495" s="109">
        <f>SUMPRODUCT(T495:AD495,'01_Supuestos'!$C$34:$M$34)</f>
        <v/>
      </c>
      <c r="P495" s="109">
        <f>N495*O495 + (1-N495)*$B$9</f>
        <v/>
      </c>
      <c r="Q495" s="109">
        <f>--(P495&gt;0)</f>
        <v/>
      </c>
      <c r="R495" s="109">
        <f>IF(L495=1,O495,$B$9)</f>
        <v/>
      </c>
      <c r="S495" s="109">
        <f>-$B$8 + IF(Q495=1, IF(L495=1,O495,$B$9), 0)</f>
        <v/>
      </c>
      <c r="T495" s="109">
        <f>((('01_Supuestos'!C31*$I495)*'01_Supuestos'!$F$11*($H495-'01_Supuestos'!$F$9))-((('01_Supuestos'!C31*$I495)*'01_Supuestos'!$F$11*($H495-'01_Supuestos'!$F$9))*'01_Supuestos'!$F$12)-(('01_Supuestos'!C31*$I495)*'01_Supuestos'!$F$11*$K495)-(IF(('01_Supuestos'!C31*$I495)&gt;0,'01_Supuestos'!$F$15,0)))-((('01_Supuestos'!C31*$I495)*'01_Supuestos'!$F$11*($H495-'01_Supuestos'!$F$9))*'01_Supuestos'!$F$18)-($J495*'01_Supuestos'!C32)-(IF('01_Supuestos'!C30=MAX('01_Supuestos'!$C$30:$M$30),'01_Supuestos'!$F$19,0))-(MAX(0,(((('01_Supuestos'!C31*$I495)*'01_Supuestos'!$F$11*($H495-'01_Supuestos'!$F$9))-((('01_Supuestos'!C31*$I495)*'01_Supuestos'!$F$11*($H495-'01_Supuestos'!$F$9))*'01_Supuestos'!$F$12)-(('01_Supuestos'!C31*$I495)*'01_Supuestos'!$F$11*$K495)-(IF(('01_Supuestos'!C31*$I495)&gt;0,'01_Supuestos'!$F$15,0)))-($J495*'01_Supuestos'!C33)))*'01_Supuestos'!$F$16)</f>
        <v/>
      </c>
      <c r="U495" s="109">
        <f>((('01_Supuestos'!D31*$I495)*'01_Supuestos'!$F$11*($H495-'01_Supuestos'!$F$9))-((('01_Supuestos'!D31*$I495)*'01_Supuestos'!$F$11*($H495-'01_Supuestos'!$F$9))*'01_Supuestos'!$F$12)-(('01_Supuestos'!D31*$I495)*'01_Supuestos'!$F$11*$K495)-(IF(('01_Supuestos'!D31*$I495)&gt;0,'01_Supuestos'!$F$15,0)))-((('01_Supuestos'!D31*$I495)*'01_Supuestos'!$F$11*($H495-'01_Supuestos'!$F$9))*'01_Supuestos'!$F$18)-($J495*'01_Supuestos'!D32)-(IF('01_Supuestos'!D30=MAX('01_Supuestos'!$C$30:$M$30),'01_Supuestos'!$F$19,0))-(MAX(0,(((('01_Supuestos'!D31*$I495)*'01_Supuestos'!$F$11*($H495-'01_Supuestos'!$F$9))-((('01_Supuestos'!D31*$I495)*'01_Supuestos'!$F$11*($H495-'01_Supuestos'!$F$9))*'01_Supuestos'!$F$12)-(('01_Supuestos'!D31*$I495)*'01_Supuestos'!$F$11*$K495)-(IF(('01_Supuestos'!D31*$I495)&gt;0,'01_Supuestos'!$F$15,0)))-($J495*'01_Supuestos'!D33)))*'01_Supuestos'!$F$16)</f>
        <v/>
      </c>
      <c r="V495" s="109">
        <f>((('01_Supuestos'!E31*$I495)*'01_Supuestos'!$F$11*($H495-'01_Supuestos'!$F$9))-((('01_Supuestos'!E31*$I495)*'01_Supuestos'!$F$11*($H495-'01_Supuestos'!$F$9))*'01_Supuestos'!$F$12)-(('01_Supuestos'!E31*$I495)*'01_Supuestos'!$F$11*$K495)-(IF(('01_Supuestos'!E31*$I495)&gt;0,'01_Supuestos'!$F$15,0)))-((('01_Supuestos'!E31*$I495)*'01_Supuestos'!$F$11*($H495-'01_Supuestos'!$F$9))*'01_Supuestos'!$F$18)-($J495*'01_Supuestos'!E32)-(IF('01_Supuestos'!E30=MAX('01_Supuestos'!$C$30:$M$30),'01_Supuestos'!$F$19,0))-(MAX(0,(((('01_Supuestos'!E31*$I495)*'01_Supuestos'!$F$11*($H495-'01_Supuestos'!$F$9))-((('01_Supuestos'!E31*$I495)*'01_Supuestos'!$F$11*($H495-'01_Supuestos'!$F$9))*'01_Supuestos'!$F$12)-(('01_Supuestos'!E31*$I495)*'01_Supuestos'!$F$11*$K495)-(IF(('01_Supuestos'!E31*$I495)&gt;0,'01_Supuestos'!$F$15,0)))-($J495*'01_Supuestos'!E33)))*'01_Supuestos'!$F$16)</f>
        <v/>
      </c>
      <c r="W495" s="109">
        <f>((('01_Supuestos'!F31*$I495)*'01_Supuestos'!$F$11*($H495-'01_Supuestos'!$F$9))-((('01_Supuestos'!F31*$I495)*'01_Supuestos'!$F$11*($H495-'01_Supuestos'!$F$9))*'01_Supuestos'!$F$12)-(('01_Supuestos'!F31*$I495)*'01_Supuestos'!$F$11*$K495)-(IF(('01_Supuestos'!F31*$I495)&gt;0,'01_Supuestos'!$F$15,0)))-((('01_Supuestos'!F31*$I495)*'01_Supuestos'!$F$11*($H495-'01_Supuestos'!$F$9))*'01_Supuestos'!$F$18)-($J495*'01_Supuestos'!F32)-(IF('01_Supuestos'!F30=MAX('01_Supuestos'!$C$30:$M$30),'01_Supuestos'!$F$19,0))-(MAX(0,(((('01_Supuestos'!F31*$I495)*'01_Supuestos'!$F$11*($H495-'01_Supuestos'!$F$9))-((('01_Supuestos'!F31*$I495)*'01_Supuestos'!$F$11*($H495-'01_Supuestos'!$F$9))*'01_Supuestos'!$F$12)-(('01_Supuestos'!F31*$I495)*'01_Supuestos'!$F$11*$K495)-(IF(('01_Supuestos'!F31*$I495)&gt;0,'01_Supuestos'!$F$15,0)))-($J495*'01_Supuestos'!F33)))*'01_Supuestos'!$F$16)</f>
        <v/>
      </c>
      <c r="X495" s="109">
        <f>((('01_Supuestos'!G31*$I495)*'01_Supuestos'!$F$11*($H495-'01_Supuestos'!$F$9))-((('01_Supuestos'!G31*$I495)*'01_Supuestos'!$F$11*($H495-'01_Supuestos'!$F$9))*'01_Supuestos'!$F$12)-(('01_Supuestos'!G31*$I495)*'01_Supuestos'!$F$11*$K495)-(IF(('01_Supuestos'!G31*$I495)&gt;0,'01_Supuestos'!$F$15,0)))-((('01_Supuestos'!G31*$I495)*'01_Supuestos'!$F$11*($H495-'01_Supuestos'!$F$9))*'01_Supuestos'!$F$18)-($J495*'01_Supuestos'!G32)-(IF('01_Supuestos'!G30=MAX('01_Supuestos'!$C$30:$M$30),'01_Supuestos'!$F$19,0))-(MAX(0,(((('01_Supuestos'!G31*$I495)*'01_Supuestos'!$F$11*($H495-'01_Supuestos'!$F$9))-((('01_Supuestos'!G31*$I495)*'01_Supuestos'!$F$11*($H495-'01_Supuestos'!$F$9))*'01_Supuestos'!$F$12)-(('01_Supuestos'!G31*$I495)*'01_Supuestos'!$F$11*$K495)-(IF(('01_Supuestos'!G31*$I495)&gt;0,'01_Supuestos'!$F$15,0)))-($J495*'01_Supuestos'!G33)))*'01_Supuestos'!$F$16)</f>
        <v/>
      </c>
      <c r="Y495" s="109">
        <f>((('01_Supuestos'!H31*$I495)*'01_Supuestos'!$F$11*($H495-'01_Supuestos'!$F$9))-((('01_Supuestos'!H31*$I495)*'01_Supuestos'!$F$11*($H495-'01_Supuestos'!$F$9))*'01_Supuestos'!$F$12)-(('01_Supuestos'!H31*$I495)*'01_Supuestos'!$F$11*$K495)-(IF(('01_Supuestos'!H31*$I495)&gt;0,'01_Supuestos'!$F$15,0)))-((('01_Supuestos'!H31*$I495)*'01_Supuestos'!$F$11*($H495-'01_Supuestos'!$F$9))*'01_Supuestos'!$F$18)-($J495*'01_Supuestos'!H32)-(IF('01_Supuestos'!H30=MAX('01_Supuestos'!$C$30:$M$30),'01_Supuestos'!$F$19,0))-(MAX(0,(((('01_Supuestos'!H31*$I495)*'01_Supuestos'!$F$11*($H495-'01_Supuestos'!$F$9))-((('01_Supuestos'!H31*$I495)*'01_Supuestos'!$F$11*($H495-'01_Supuestos'!$F$9))*'01_Supuestos'!$F$12)-(('01_Supuestos'!H31*$I495)*'01_Supuestos'!$F$11*$K495)-(IF(('01_Supuestos'!H31*$I495)&gt;0,'01_Supuestos'!$F$15,0)))-($J495*'01_Supuestos'!H33)))*'01_Supuestos'!$F$16)</f>
        <v/>
      </c>
      <c r="Z495" s="109">
        <f>((('01_Supuestos'!I31*$I495)*'01_Supuestos'!$F$11*($H495-'01_Supuestos'!$F$9))-((('01_Supuestos'!I31*$I495)*'01_Supuestos'!$F$11*($H495-'01_Supuestos'!$F$9))*'01_Supuestos'!$F$12)-(('01_Supuestos'!I31*$I495)*'01_Supuestos'!$F$11*$K495)-(IF(('01_Supuestos'!I31*$I495)&gt;0,'01_Supuestos'!$F$15,0)))-((('01_Supuestos'!I31*$I495)*'01_Supuestos'!$F$11*($H495-'01_Supuestos'!$F$9))*'01_Supuestos'!$F$18)-($J495*'01_Supuestos'!I32)-(IF('01_Supuestos'!I30=MAX('01_Supuestos'!$C$30:$M$30),'01_Supuestos'!$F$19,0))-(MAX(0,(((('01_Supuestos'!I31*$I495)*'01_Supuestos'!$F$11*($H495-'01_Supuestos'!$F$9))-((('01_Supuestos'!I31*$I495)*'01_Supuestos'!$F$11*($H495-'01_Supuestos'!$F$9))*'01_Supuestos'!$F$12)-(('01_Supuestos'!I31*$I495)*'01_Supuestos'!$F$11*$K495)-(IF(('01_Supuestos'!I31*$I495)&gt;0,'01_Supuestos'!$F$15,0)))-($J495*'01_Supuestos'!I33)))*'01_Supuestos'!$F$16)</f>
        <v/>
      </c>
      <c r="AA495" s="109">
        <f>((('01_Supuestos'!J31*$I495)*'01_Supuestos'!$F$11*($H495-'01_Supuestos'!$F$9))-((('01_Supuestos'!J31*$I495)*'01_Supuestos'!$F$11*($H495-'01_Supuestos'!$F$9))*'01_Supuestos'!$F$12)-(('01_Supuestos'!J31*$I495)*'01_Supuestos'!$F$11*$K495)-(IF(('01_Supuestos'!J31*$I495)&gt;0,'01_Supuestos'!$F$15,0)))-((('01_Supuestos'!J31*$I495)*'01_Supuestos'!$F$11*($H495-'01_Supuestos'!$F$9))*'01_Supuestos'!$F$18)-($J495*'01_Supuestos'!J32)-(IF('01_Supuestos'!J30=MAX('01_Supuestos'!$C$30:$M$30),'01_Supuestos'!$F$19,0))-(MAX(0,(((('01_Supuestos'!J31*$I495)*'01_Supuestos'!$F$11*($H495-'01_Supuestos'!$F$9))-((('01_Supuestos'!J31*$I495)*'01_Supuestos'!$F$11*($H495-'01_Supuestos'!$F$9))*'01_Supuestos'!$F$12)-(('01_Supuestos'!J31*$I495)*'01_Supuestos'!$F$11*$K495)-(IF(('01_Supuestos'!J31*$I495)&gt;0,'01_Supuestos'!$F$15,0)))-($J495*'01_Supuestos'!J33)))*'01_Supuestos'!$F$16)</f>
        <v/>
      </c>
      <c r="AB495" s="109">
        <f>((('01_Supuestos'!K31*$I495)*'01_Supuestos'!$F$11*($H495-'01_Supuestos'!$F$9))-((('01_Supuestos'!K31*$I495)*'01_Supuestos'!$F$11*($H495-'01_Supuestos'!$F$9))*'01_Supuestos'!$F$12)-(('01_Supuestos'!K31*$I495)*'01_Supuestos'!$F$11*$K495)-(IF(('01_Supuestos'!K31*$I495)&gt;0,'01_Supuestos'!$F$15,0)))-((('01_Supuestos'!K31*$I495)*'01_Supuestos'!$F$11*($H495-'01_Supuestos'!$F$9))*'01_Supuestos'!$F$18)-($J495*'01_Supuestos'!K32)-(IF('01_Supuestos'!K30=MAX('01_Supuestos'!$C$30:$M$30),'01_Supuestos'!$F$19,0))-(MAX(0,(((('01_Supuestos'!K31*$I495)*'01_Supuestos'!$F$11*($H495-'01_Supuestos'!$F$9))-((('01_Supuestos'!K31*$I495)*'01_Supuestos'!$F$11*($H495-'01_Supuestos'!$F$9))*'01_Supuestos'!$F$12)-(('01_Supuestos'!K31*$I495)*'01_Supuestos'!$F$11*$K495)-(IF(('01_Supuestos'!K31*$I495)&gt;0,'01_Supuestos'!$F$15,0)))-($J495*'01_Supuestos'!K33)))*'01_Supuestos'!$F$16)</f>
        <v/>
      </c>
      <c r="AC495" s="109">
        <f>((('01_Supuestos'!L31*$I495)*'01_Supuestos'!$F$11*($H495-'01_Supuestos'!$F$9))-((('01_Supuestos'!L31*$I495)*'01_Supuestos'!$F$11*($H495-'01_Supuestos'!$F$9))*'01_Supuestos'!$F$12)-(('01_Supuestos'!L31*$I495)*'01_Supuestos'!$F$11*$K495)-(IF(('01_Supuestos'!L31*$I495)&gt;0,'01_Supuestos'!$F$15,0)))-((('01_Supuestos'!L31*$I495)*'01_Supuestos'!$F$11*($H495-'01_Supuestos'!$F$9))*'01_Supuestos'!$F$18)-($J495*'01_Supuestos'!L32)-(IF('01_Supuestos'!L30=MAX('01_Supuestos'!$C$30:$M$30),'01_Supuestos'!$F$19,0))-(MAX(0,(((('01_Supuestos'!L31*$I495)*'01_Supuestos'!$F$11*($H495-'01_Supuestos'!$F$9))-((('01_Supuestos'!L31*$I495)*'01_Supuestos'!$F$11*($H495-'01_Supuestos'!$F$9))*'01_Supuestos'!$F$12)-(('01_Supuestos'!L31*$I495)*'01_Supuestos'!$F$11*$K495)-(IF(('01_Supuestos'!L31*$I495)&gt;0,'01_Supuestos'!$F$15,0)))-($J495*'01_Supuestos'!L33)))*'01_Supuestos'!$F$16)</f>
        <v/>
      </c>
      <c r="AD495" s="109">
        <f>((('01_Supuestos'!M31*$I495)*'01_Supuestos'!$F$11*($H495-'01_Supuestos'!$F$9))-((('01_Supuestos'!M31*$I495)*'01_Supuestos'!$F$11*($H495-'01_Supuestos'!$F$9))*'01_Supuestos'!$F$12)-(('01_Supuestos'!M31*$I495)*'01_Supuestos'!$F$11*$K495)-(IF(('01_Supuestos'!M31*$I495)&gt;0,'01_Supuestos'!$F$15,0)))-((('01_Supuestos'!M31*$I495)*'01_Supuestos'!$F$11*($H495-'01_Supuestos'!$F$9))*'01_Supuestos'!$F$18)-($J495*'01_Supuestos'!M32)-(IF('01_Supuestos'!M30=MAX('01_Supuestos'!$C$30:$M$30),'01_Supuestos'!$F$19,0))-(MAX(0,(((('01_Supuestos'!M31*$I495)*'01_Supuestos'!$F$11*($H495-'01_Supuestos'!$F$9))-((('01_Supuestos'!M31*$I495)*'01_Supuestos'!$F$11*($H495-'01_Supuestos'!$F$9))*'01_Supuestos'!$F$12)-(('01_Supuestos'!M31*$I495)*'01_Supuestos'!$F$11*$K495)-(IF(('01_Supuestos'!M31*$I495)&gt;0,'01_Supuestos'!$F$15,0)))-($J495*'01_Supuestos'!M33)))*'01_Supuestos'!$F$16)</f>
        <v/>
      </c>
      <c r="AE495" s="109">
        <f>0</f>
        <v/>
      </c>
      <c r="AF495" s="109">
        <f>IF(S495&gt;R495,"Appraisal+Decision",IF(S495&lt;R495,"Develop Now","Indiferente"))</f>
        <v/>
      </c>
    </row>
    <row r="496">
      <c r="A496" t="n">
        <v>466</v>
      </c>
      <c r="B496" s="53">
        <f>RAND()</f>
        <v/>
      </c>
      <c r="C496" s="53">
        <f>RAND()</f>
        <v/>
      </c>
      <c r="D496" s="53">
        <f>RAND()</f>
        <v/>
      </c>
      <c r="E496" s="53">
        <f>RAND()</f>
        <v/>
      </c>
      <c r="F496" s="53">
        <f>RAND()</f>
        <v/>
      </c>
      <c r="G496" s="53">
        <f>RAND()</f>
        <v/>
      </c>
      <c r="H496" s="109">
        <f>IF(B496&lt;($B$11-$B$10)/($B$12-$B$10), $B$10+SQRT(B496*($B$11-$B$10)*($B$12-$B$10)), $B$12-SQRT((1-B496)*($B$12-$B$11)*($B$12-$B$10)))</f>
        <v/>
      </c>
      <c r="I496" s="53">
        <f>MAX(0.1,NORMINV(C496,$B$13,$B$14))</f>
        <v/>
      </c>
      <c r="J496" s="109">
        <f>'01_Supuestos'!$F$13*MAX(0.65,NORMINV(D496,1,$B$15))</f>
        <v/>
      </c>
      <c r="K496" s="109">
        <f>'01_Supuestos'!$F$14*MAX(0.6,NORMINV(E496,1,$B$16))</f>
        <v/>
      </c>
      <c r="L496" s="109">
        <f>--(F496&lt;=$B$5)</f>
        <v/>
      </c>
      <c r="M496" s="109">
        <f>IF(L496=1, IF(G496&lt;=$B$6, "+", "-"), IF(G496&lt;=(1-$B$7), "+", "-"))</f>
        <v/>
      </c>
      <c r="N496" s="110">
        <f>IF(M496="+",'05_Bayes_Arbol'!$B$16,'05_Bayes_Arbol'!$B$17)</f>
        <v/>
      </c>
      <c r="O496" s="109">
        <f>SUMPRODUCT(T496:AD496,'01_Supuestos'!$C$34:$M$34)</f>
        <v/>
      </c>
      <c r="P496" s="109">
        <f>N496*O496 + (1-N496)*$B$9</f>
        <v/>
      </c>
      <c r="Q496" s="109">
        <f>--(P496&gt;0)</f>
        <v/>
      </c>
      <c r="R496" s="109">
        <f>IF(L496=1,O496,$B$9)</f>
        <v/>
      </c>
      <c r="S496" s="109">
        <f>-$B$8 + IF(Q496=1, IF(L496=1,O496,$B$9), 0)</f>
        <v/>
      </c>
      <c r="T496" s="109">
        <f>((('01_Supuestos'!C31*$I496)*'01_Supuestos'!$F$11*($H496-'01_Supuestos'!$F$9))-((('01_Supuestos'!C31*$I496)*'01_Supuestos'!$F$11*($H496-'01_Supuestos'!$F$9))*'01_Supuestos'!$F$12)-(('01_Supuestos'!C31*$I496)*'01_Supuestos'!$F$11*$K496)-(IF(('01_Supuestos'!C31*$I496)&gt;0,'01_Supuestos'!$F$15,0)))-((('01_Supuestos'!C31*$I496)*'01_Supuestos'!$F$11*($H496-'01_Supuestos'!$F$9))*'01_Supuestos'!$F$18)-($J496*'01_Supuestos'!C32)-(IF('01_Supuestos'!C30=MAX('01_Supuestos'!$C$30:$M$30),'01_Supuestos'!$F$19,0))-(MAX(0,(((('01_Supuestos'!C31*$I496)*'01_Supuestos'!$F$11*($H496-'01_Supuestos'!$F$9))-((('01_Supuestos'!C31*$I496)*'01_Supuestos'!$F$11*($H496-'01_Supuestos'!$F$9))*'01_Supuestos'!$F$12)-(('01_Supuestos'!C31*$I496)*'01_Supuestos'!$F$11*$K496)-(IF(('01_Supuestos'!C31*$I496)&gt;0,'01_Supuestos'!$F$15,0)))-($J496*'01_Supuestos'!C33)))*'01_Supuestos'!$F$16)</f>
        <v/>
      </c>
      <c r="U496" s="109">
        <f>((('01_Supuestos'!D31*$I496)*'01_Supuestos'!$F$11*($H496-'01_Supuestos'!$F$9))-((('01_Supuestos'!D31*$I496)*'01_Supuestos'!$F$11*($H496-'01_Supuestos'!$F$9))*'01_Supuestos'!$F$12)-(('01_Supuestos'!D31*$I496)*'01_Supuestos'!$F$11*$K496)-(IF(('01_Supuestos'!D31*$I496)&gt;0,'01_Supuestos'!$F$15,0)))-((('01_Supuestos'!D31*$I496)*'01_Supuestos'!$F$11*($H496-'01_Supuestos'!$F$9))*'01_Supuestos'!$F$18)-($J496*'01_Supuestos'!D32)-(IF('01_Supuestos'!D30=MAX('01_Supuestos'!$C$30:$M$30),'01_Supuestos'!$F$19,0))-(MAX(0,(((('01_Supuestos'!D31*$I496)*'01_Supuestos'!$F$11*($H496-'01_Supuestos'!$F$9))-((('01_Supuestos'!D31*$I496)*'01_Supuestos'!$F$11*($H496-'01_Supuestos'!$F$9))*'01_Supuestos'!$F$12)-(('01_Supuestos'!D31*$I496)*'01_Supuestos'!$F$11*$K496)-(IF(('01_Supuestos'!D31*$I496)&gt;0,'01_Supuestos'!$F$15,0)))-($J496*'01_Supuestos'!D33)))*'01_Supuestos'!$F$16)</f>
        <v/>
      </c>
      <c r="V496" s="109">
        <f>((('01_Supuestos'!E31*$I496)*'01_Supuestos'!$F$11*($H496-'01_Supuestos'!$F$9))-((('01_Supuestos'!E31*$I496)*'01_Supuestos'!$F$11*($H496-'01_Supuestos'!$F$9))*'01_Supuestos'!$F$12)-(('01_Supuestos'!E31*$I496)*'01_Supuestos'!$F$11*$K496)-(IF(('01_Supuestos'!E31*$I496)&gt;0,'01_Supuestos'!$F$15,0)))-((('01_Supuestos'!E31*$I496)*'01_Supuestos'!$F$11*($H496-'01_Supuestos'!$F$9))*'01_Supuestos'!$F$18)-($J496*'01_Supuestos'!E32)-(IF('01_Supuestos'!E30=MAX('01_Supuestos'!$C$30:$M$30),'01_Supuestos'!$F$19,0))-(MAX(0,(((('01_Supuestos'!E31*$I496)*'01_Supuestos'!$F$11*($H496-'01_Supuestos'!$F$9))-((('01_Supuestos'!E31*$I496)*'01_Supuestos'!$F$11*($H496-'01_Supuestos'!$F$9))*'01_Supuestos'!$F$12)-(('01_Supuestos'!E31*$I496)*'01_Supuestos'!$F$11*$K496)-(IF(('01_Supuestos'!E31*$I496)&gt;0,'01_Supuestos'!$F$15,0)))-($J496*'01_Supuestos'!E33)))*'01_Supuestos'!$F$16)</f>
        <v/>
      </c>
      <c r="W496" s="109">
        <f>((('01_Supuestos'!F31*$I496)*'01_Supuestos'!$F$11*($H496-'01_Supuestos'!$F$9))-((('01_Supuestos'!F31*$I496)*'01_Supuestos'!$F$11*($H496-'01_Supuestos'!$F$9))*'01_Supuestos'!$F$12)-(('01_Supuestos'!F31*$I496)*'01_Supuestos'!$F$11*$K496)-(IF(('01_Supuestos'!F31*$I496)&gt;0,'01_Supuestos'!$F$15,0)))-((('01_Supuestos'!F31*$I496)*'01_Supuestos'!$F$11*($H496-'01_Supuestos'!$F$9))*'01_Supuestos'!$F$18)-($J496*'01_Supuestos'!F32)-(IF('01_Supuestos'!F30=MAX('01_Supuestos'!$C$30:$M$30),'01_Supuestos'!$F$19,0))-(MAX(0,(((('01_Supuestos'!F31*$I496)*'01_Supuestos'!$F$11*($H496-'01_Supuestos'!$F$9))-((('01_Supuestos'!F31*$I496)*'01_Supuestos'!$F$11*($H496-'01_Supuestos'!$F$9))*'01_Supuestos'!$F$12)-(('01_Supuestos'!F31*$I496)*'01_Supuestos'!$F$11*$K496)-(IF(('01_Supuestos'!F31*$I496)&gt;0,'01_Supuestos'!$F$15,0)))-($J496*'01_Supuestos'!F33)))*'01_Supuestos'!$F$16)</f>
        <v/>
      </c>
      <c r="X496" s="109">
        <f>((('01_Supuestos'!G31*$I496)*'01_Supuestos'!$F$11*($H496-'01_Supuestos'!$F$9))-((('01_Supuestos'!G31*$I496)*'01_Supuestos'!$F$11*($H496-'01_Supuestos'!$F$9))*'01_Supuestos'!$F$12)-(('01_Supuestos'!G31*$I496)*'01_Supuestos'!$F$11*$K496)-(IF(('01_Supuestos'!G31*$I496)&gt;0,'01_Supuestos'!$F$15,0)))-((('01_Supuestos'!G31*$I496)*'01_Supuestos'!$F$11*($H496-'01_Supuestos'!$F$9))*'01_Supuestos'!$F$18)-($J496*'01_Supuestos'!G32)-(IF('01_Supuestos'!G30=MAX('01_Supuestos'!$C$30:$M$30),'01_Supuestos'!$F$19,0))-(MAX(0,(((('01_Supuestos'!G31*$I496)*'01_Supuestos'!$F$11*($H496-'01_Supuestos'!$F$9))-((('01_Supuestos'!G31*$I496)*'01_Supuestos'!$F$11*($H496-'01_Supuestos'!$F$9))*'01_Supuestos'!$F$12)-(('01_Supuestos'!G31*$I496)*'01_Supuestos'!$F$11*$K496)-(IF(('01_Supuestos'!G31*$I496)&gt;0,'01_Supuestos'!$F$15,0)))-($J496*'01_Supuestos'!G33)))*'01_Supuestos'!$F$16)</f>
        <v/>
      </c>
      <c r="Y496" s="109">
        <f>((('01_Supuestos'!H31*$I496)*'01_Supuestos'!$F$11*($H496-'01_Supuestos'!$F$9))-((('01_Supuestos'!H31*$I496)*'01_Supuestos'!$F$11*($H496-'01_Supuestos'!$F$9))*'01_Supuestos'!$F$12)-(('01_Supuestos'!H31*$I496)*'01_Supuestos'!$F$11*$K496)-(IF(('01_Supuestos'!H31*$I496)&gt;0,'01_Supuestos'!$F$15,0)))-((('01_Supuestos'!H31*$I496)*'01_Supuestos'!$F$11*($H496-'01_Supuestos'!$F$9))*'01_Supuestos'!$F$18)-($J496*'01_Supuestos'!H32)-(IF('01_Supuestos'!H30=MAX('01_Supuestos'!$C$30:$M$30),'01_Supuestos'!$F$19,0))-(MAX(0,(((('01_Supuestos'!H31*$I496)*'01_Supuestos'!$F$11*($H496-'01_Supuestos'!$F$9))-((('01_Supuestos'!H31*$I496)*'01_Supuestos'!$F$11*($H496-'01_Supuestos'!$F$9))*'01_Supuestos'!$F$12)-(('01_Supuestos'!H31*$I496)*'01_Supuestos'!$F$11*$K496)-(IF(('01_Supuestos'!H31*$I496)&gt;0,'01_Supuestos'!$F$15,0)))-($J496*'01_Supuestos'!H33)))*'01_Supuestos'!$F$16)</f>
        <v/>
      </c>
      <c r="Z496" s="109">
        <f>((('01_Supuestos'!I31*$I496)*'01_Supuestos'!$F$11*($H496-'01_Supuestos'!$F$9))-((('01_Supuestos'!I31*$I496)*'01_Supuestos'!$F$11*($H496-'01_Supuestos'!$F$9))*'01_Supuestos'!$F$12)-(('01_Supuestos'!I31*$I496)*'01_Supuestos'!$F$11*$K496)-(IF(('01_Supuestos'!I31*$I496)&gt;0,'01_Supuestos'!$F$15,0)))-((('01_Supuestos'!I31*$I496)*'01_Supuestos'!$F$11*($H496-'01_Supuestos'!$F$9))*'01_Supuestos'!$F$18)-($J496*'01_Supuestos'!I32)-(IF('01_Supuestos'!I30=MAX('01_Supuestos'!$C$30:$M$30),'01_Supuestos'!$F$19,0))-(MAX(0,(((('01_Supuestos'!I31*$I496)*'01_Supuestos'!$F$11*($H496-'01_Supuestos'!$F$9))-((('01_Supuestos'!I31*$I496)*'01_Supuestos'!$F$11*($H496-'01_Supuestos'!$F$9))*'01_Supuestos'!$F$12)-(('01_Supuestos'!I31*$I496)*'01_Supuestos'!$F$11*$K496)-(IF(('01_Supuestos'!I31*$I496)&gt;0,'01_Supuestos'!$F$15,0)))-($J496*'01_Supuestos'!I33)))*'01_Supuestos'!$F$16)</f>
        <v/>
      </c>
      <c r="AA496" s="109">
        <f>((('01_Supuestos'!J31*$I496)*'01_Supuestos'!$F$11*($H496-'01_Supuestos'!$F$9))-((('01_Supuestos'!J31*$I496)*'01_Supuestos'!$F$11*($H496-'01_Supuestos'!$F$9))*'01_Supuestos'!$F$12)-(('01_Supuestos'!J31*$I496)*'01_Supuestos'!$F$11*$K496)-(IF(('01_Supuestos'!J31*$I496)&gt;0,'01_Supuestos'!$F$15,0)))-((('01_Supuestos'!J31*$I496)*'01_Supuestos'!$F$11*($H496-'01_Supuestos'!$F$9))*'01_Supuestos'!$F$18)-($J496*'01_Supuestos'!J32)-(IF('01_Supuestos'!J30=MAX('01_Supuestos'!$C$30:$M$30),'01_Supuestos'!$F$19,0))-(MAX(0,(((('01_Supuestos'!J31*$I496)*'01_Supuestos'!$F$11*($H496-'01_Supuestos'!$F$9))-((('01_Supuestos'!J31*$I496)*'01_Supuestos'!$F$11*($H496-'01_Supuestos'!$F$9))*'01_Supuestos'!$F$12)-(('01_Supuestos'!J31*$I496)*'01_Supuestos'!$F$11*$K496)-(IF(('01_Supuestos'!J31*$I496)&gt;0,'01_Supuestos'!$F$15,0)))-($J496*'01_Supuestos'!J33)))*'01_Supuestos'!$F$16)</f>
        <v/>
      </c>
      <c r="AB496" s="109">
        <f>((('01_Supuestos'!K31*$I496)*'01_Supuestos'!$F$11*($H496-'01_Supuestos'!$F$9))-((('01_Supuestos'!K31*$I496)*'01_Supuestos'!$F$11*($H496-'01_Supuestos'!$F$9))*'01_Supuestos'!$F$12)-(('01_Supuestos'!K31*$I496)*'01_Supuestos'!$F$11*$K496)-(IF(('01_Supuestos'!K31*$I496)&gt;0,'01_Supuestos'!$F$15,0)))-((('01_Supuestos'!K31*$I496)*'01_Supuestos'!$F$11*($H496-'01_Supuestos'!$F$9))*'01_Supuestos'!$F$18)-($J496*'01_Supuestos'!K32)-(IF('01_Supuestos'!K30=MAX('01_Supuestos'!$C$30:$M$30),'01_Supuestos'!$F$19,0))-(MAX(0,(((('01_Supuestos'!K31*$I496)*'01_Supuestos'!$F$11*($H496-'01_Supuestos'!$F$9))-((('01_Supuestos'!K31*$I496)*'01_Supuestos'!$F$11*($H496-'01_Supuestos'!$F$9))*'01_Supuestos'!$F$12)-(('01_Supuestos'!K31*$I496)*'01_Supuestos'!$F$11*$K496)-(IF(('01_Supuestos'!K31*$I496)&gt;0,'01_Supuestos'!$F$15,0)))-($J496*'01_Supuestos'!K33)))*'01_Supuestos'!$F$16)</f>
        <v/>
      </c>
      <c r="AC496" s="109">
        <f>((('01_Supuestos'!L31*$I496)*'01_Supuestos'!$F$11*($H496-'01_Supuestos'!$F$9))-((('01_Supuestos'!L31*$I496)*'01_Supuestos'!$F$11*($H496-'01_Supuestos'!$F$9))*'01_Supuestos'!$F$12)-(('01_Supuestos'!L31*$I496)*'01_Supuestos'!$F$11*$K496)-(IF(('01_Supuestos'!L31*$I496)&gt;0,'01_Supuestos'!$F$15,0)))-((('01_Supuestos'!L31*$I496)*'01_Supuestos'!$F$11*($H496-'01_Supuestos'!$F$9))*'01_Supuestos'!$F$18)-($J496*'01_Supuestos'!L32)-(IF('01_Supuestos'!L30=MAX('01_Supuestos'!$C$30:$M$30),'01_Supuestos'!$F$19,0))-(MAX(0,(((('01_Supuestos'!L31*$I496)*'01_Supuestos'!$F$11*($H496-'01_Supuestos'!$F$9))-((('01_Supuestos'!L31*$I496)*'01_Supuestos'!$F$11*($H496-'01_Supuestos'!$F$9))*'01_Supuestos'!$F$12)-(('01_Supuestos'!L31*$I496)*'01_Supuestos'!$F$11*$K496)-(IF(('01_Supuestos'!L31*$I496)&gt;0,'01_Supuestos'!$F$15,0)))-($J496*'01_Supuestos'!L33)))*'01_Supuestos'!$F$16)</f>
        <v/>
      </c>
      <c r="AD496" s="109">
        <f>((('01_Supuestos'!M31*$I496)*'01_Supuestos'!$F$11*($H496-'01_Supuestos'!$F$9))-((('01_Supuestos'!M31*$I496)*'01_Supuestos'!$F$11*($H496-'01_Supuestos'!$F$9))*'01_Supuestos'!$F$12)-(('01_Supuestos'!M31*$I496)*'01_Supuestos'!$F$11*$K496)-(IF(('01_Supuestos'!M31*$I496)&gt;0,'01_Supuestos'!$F$15,0)))-((('01_Supuestos'!M31*$I496)*'01_Supuestos'!$F$11*($H496-'01_Supuestos'!$F$9))*'01_Supuestos'!$F$18)-($J496*'01_Supuestos'!M32)-(IF('01_Supuestos'!M30=MAX('01_Supuestos'!$C$30:$M$30),'01_Supuestos'!$F$19,0))-(MAX(0,(((('01_Supuestos'!M31*$I496)*'01_Supuestos'!$F$11*($H496-'01_Supuestos'!$F$9))-((('01_Supuestos'!M31*$I496)*'01_Supuestos'!$F$11*($H496-'01_Supuestos'!$F$9))*'01_Supuestos'!$F$12)-(('01_Supuestos'!M31*$I496)*'01_Supuestos'!$F$11*$K496)-(IF(('01_Supuestos'!M31*$I496)&gt;0,'01_Supuestos'!$F$15,0)))-($J496*'01_Supuestos'!M33)))*'01_Supuestos'!$F$16)</f>
        <v/>
      </c>
      <c r="AE496" s="109">
        <f>0</f>
        <v/>
      </c>
      <c r="AF496" s="109">
        <f>IF(S496&gt;R496,"Appraisal+Decision",IF(S496&lt;R496,"Develop Now","Indiferente"))</f>
        <v/>
      </c>
    </row>
    <row r="497">
      <c r="A497" t="n">
        <v>467</v>
      </c>
      <c r="B497" s="53">
        <f>RAND()</f>
        <v/>
      </c>
      <c r="C497" s="53">
        <f>RAND()</f>
        <v/>
      </c>
      <c r="D497" s="53">
        <f>RAND()</f>
        <v/>
      </c>
      <c r="E497" s="53">
        <f>RAND()</f>
        <v/>
      </c>
      <c r="F497" s="53">
        <f>RAND()</f>
        <v/>
      </c>
      <c r="G497" s="53">
        <f>RAND()</f>
        <v/>
      </c>
      <c r="H497" s="109">
        <f>IF(B497&lt;($B$11-$B$10)/($B$12-$B$10), $B$10+SQRT(B497*($B$11-$B$10)*($B$12-$B$10)), $B$12-SQRT((1-B497)*($B$12-$B$11)*($B$12-$B$10)))</f>
        <v/>
      </c>
      <c r="I497" s="53">
        <f>MAX(0.1,NORMINV(C497,$B$13,$B$14))</f>
        <v/>
      </c>
      <c r="J497" s="109">
        <f>'01_Supuestos'!$F$13*MAX(0.65,NORMINV(D497,1,$B$15))</f>
        <v/>
      </c>
      <c r="K497" s="109">
        <f>'01_Supuestos'!$F$14*MAX(0.6,NORMINV(E497,1,$B$16))</f>
        <v/>
      </c>
      <c r="L497" s="109">
        <f>--(F497&lt;=$B$5)</f>
        <v/>
      </c>
      <c r="M497" s="109">
        <f>IF(L497=1, IF(G497&lt;=$B$6, "+", "-"), IF(G497&lt;=(1-$B$7), "+", "-"))</f>
        <v/>
      </c>
      <c r="N497" s="110">
        <f>IF(M497="+",'05_Bayes_Arbol'!$B$16,'05_Bayes_Arbol'!$B$17)</f>
        <v/>
      </c>
      <c r="O497" s="109">
        <f>SUMPRODUCT(T497:AD497,'01_Supuestos'!$C$34:$M$34)</f>
        <v/>
      </c>
      <c r="P497" s="109">
        <f>N497*O497 + (1-N497)*$B$9</f>
        <v/>
      </c>
      <c r="Q497" s="109">
        <f>--(P497&gt;0)</f>
        <v/>
      </c>
      <c r="R497" s="109">
        <f>IF(L497=1,O497,$B$9)</f>
        <v/>
      </c>
      <c r="S497" s="109">
        <f>-$B$8 + IF(Q497=1, IF(L497=1,O497,$B$9), 0)</f>
        <v/>
      </c>
      <c r="T497" s="109">
        <f>((('01_Supuestos'!C31*$I497)*'01_Supuestos'!$F$11*($H497-'01_Supuestos'!$F$9))-((('01_Supuestos'!C31*$I497)*'01_Supuestos'!$F$11*($H497-'01_Supuestos'!$F$9))*'01_Supuestos'!$F$12)-(('01_Supuestos'!C31*$I497)*'01_Supuestos'!$F$11*$K497)-(IF(('01_Supuestos'!C31*$I497)&gt;0,'01_Supuestos'!$F$15,0)))-((('01_Supuestos'!C31*$I497)*'01_Supuestos'!$F$11*($H497-'01_Supuestos'!$F$9))*'01_Supuestos'!$F$18)-($J497*'01_Supuestos'!C32)-(IF('01_Supuestos'!C30=MAX('01_Supuestos'!$C$30:$M$30),'01_Supuestos'!$F$19,0))-(MAX(0,(((('01_Supuestos'!C31*$I497)*'01_Supuestos'!$F$11*($H497-'01_Supuestos'!$F$9))-((('01_Supuestos'!C31*$I497)*'01_Supuestos'!$F$11*($H497-'01_Supuestos'!$F$9))*'01_Supuestos'!$F$12)-(('01_Supuestos'!C31*$I497)*'01_Supuestos'!$F$11*$K497)-(IF(('01_Supuestos'!C31*$I497)&gt;0,'01_Supuestos'!$F$15,0)))-($J497*'01_Supuestos'!C33)))*'01_Supuestos'!$F$16)</f>
        <v/>
      </c>
      <c r="U497" s="109">
        <f>((('01_Supuestos'!D31*$I497)*'01_Supuestos'!$F$11*($H497-'01_Supuestos'!$F$9))-((('01_Supuestos'!D31*$I497)*'01_Supuestos'!$F$11*($H497-'01_Supuestos'!$F$9))*'01_Supuestos'!$F$12)-(('01_Supuestos'!D31*$I497)*'01_Supuestos'!$F$11*$K497)-(IF(('01_Supuestos'!D31*$I497)&gt;0,'01_Supuestos'!$F$15,0)))-((('01_Supuestos'!D31*$I497)*'01_Supuestos'!$F$11*($H497-'01_Supuestos'!$F$9))*'01_Supuestos'!$F$18)-($J497*'01_Supuestos'!D32)-(IF('01_Supuestos'!D30=MAX('01_Supuestos'!$C$30:$M$30),'01_Supuestos'!$F$19,0))-(MAX(0,(((('01_Supuestos'!D31*$I497)*'01_Supuestos'!$F$11*($H497-'01_Supuestos'!$F$9))-((('01_Supuestos'!D31*$I497)*'01_Supuestos'!$F$11*($H497-'01_Supuestos'!$F$9))*'01_Supuestos'!$F$12)-(('01_Supuestos'!D31*$I497)*'01_Supuestos'!$F$11*$K497)-(IF(('01_Supuestos'!D31*$I497)&gt;0,'01_Supuestos'!$F$15,0)))-($J497*'01_Supuestos'!D33)))*'01_Supuestos'!$F$16)</f>
        <v/>
      </c>
      <c r="V497" s="109">
        <f>((('01_Supuestos'!E31*$I497)*'01_Supuestos'!$F$11*($H497-'01_Supuestos'!$F$9))-((('01_Supuestos'!E31*$I497)*'01_Supuestos'!$F$11*($H497-'01_Supuestos'!$F$9))*'01_Supuestos'!$F$12)-(('01_Supuestos'!E31*$I497)*'01_Supuestos'!$F$11*$K497)-(IF(('01_Supuestos'!E31*$I497)&gt;0,'01_Supuestos'!$F$15,0)))-((('01_Supuestos'!E31*$I497)*'01_Supuestos'!$F$11*($H497-'01_Supuestos'!$F$9))*'01_Supuestos'!$F$18)-($J497*'01_Supuestos'!E32)-(IF('01_Supuestos'!E30=MAX('01_Supuestos'!$C$30:$M$30),'01_Supuestos'!$F$19,0))-(MAX(0,(((('01_Supuestos'!E31*$I497)*'01_Supuestos'!$F$11*($H497-'01_Supuestos'!$F$9))-((('01_Supuestos'!E31*$I497)*'01_Supuestos'!$F$11*($H497-'01_Supuestos'!$F$9))*'01_Supuestos'!$F$12)-(('01_Supuestos'!E31*$I497)*'01_Supuestos'!$F$11*$K497)-(IF(('01_Supuestos'!E31*$I497)&gt;0,'01_Supuestos'!$F$15,0)))-($J497*'01_Supuestos'!E33)))*'01_Supuestos'!$F$16)</f>
        <v/>
      </c>
      <c r="W497" s="109">
        <f>((('01_Supuestos'!F31*$I497)*'01_Supuestos'!$F$11*($H497-'01_Supuestos'!$F$9))-((('01_Supuestos'!F31*$I497)*'01_Supuestos'!$F$11*($H497-'01_Supuestos'!$F$9))*'01_Supuestos'!$F$12)-(('01_Supuestos'!F31*$I497)*'01_Supuestos'!$F$11*$K497)-(IF(('01_Supuestos'!F31*$I497)&gt;0,'01_Supuestos'!$F$15,0)))-((('01_Supuestos'!F31*$I497)*'01_Supuestos'!$F$11*($H497-'01_Supuestos'!$F$9))*'01_Supuestos'!$F$18)-($J497*'01_Supuestos'!F32)-(IF('01_Supuestos'!F30=MAX('01_Supuestos'!$C$30:$M$30),'01_Supuestos'!$F$19,0))-(MAX(0,(((('01_Supuestos'!F31*$I497)*'01_Supuestos'!$F$11*($H497-'01_Supuestos'!$F$9))-((('01_Supuestos'!F31*$I497)*'01_Supuestos'!$F$11*($H497-'01_Supuestos'!$F$9))*'01_Supuestos'!$F$12)-(('01_Supuestos'!F31*$I497)*'01_Supuestos'!$F$11*$K497)-(IF(('01_Supuestos'!F31*$I497)&gt;0,'01_Supuestos'!$F$15,0)))-($J497*'01_Supuestos'!F33)))*'01_Supuestos'!$F$16)</f>
        <v/>
      </c>
      <c r="X497" s="109">
        <f>((('01_Supuestos'!G31*$I497)*'01_Supuestos'!$F$11*($H497-'01_Supuestos'!$F$9))-((('01_Supuestos'!G31*$I497)*'01_Supuestos'!$F$11*($H497-'01_Supuestos'!$F$9))*'01_Supuestos'!$F$12)-(('01_Supuestos'!G31*$I497)*'01_Supuestos'!$F$11*$K497)-(IF(('01_Supuestos'!G31*$I497)&gt;0,'01_Supuestos'!$F$15,0)))-((('01_Supuestos'!G31*$I497)*'01_Supuestos'!$F$11*($H497-'01_Supuestos'!$F$9))*'01_Supuestos'!$F$18)-($J497*'01_Supuestos'!G32)-(IF('01_Supuestos'!G30=MAX('01_Supuestos'!$C$30:$M$30),'01_Supuestos'!$F$19,0))-(MAX(0,(((('01_Supuestos'!G31*$I497)*'01_Supuestos'!$F$11*($H497-'01_Supuestos'!$F$9))-((('01_Supuestos'!G31*$I497)*'01_Supuestos'!$F$11*($H497-'01_Supuestos'!$F$9))*'01_Supuestos'!$F$12)-(('01_Supuestos'!G31*$I497)*'01_Supuestos'!$F$11*$K497)-(IF(('01_Supuestos'!G31*$I497)&gt;0,'01_Supuestos'!$F$15,0)))-($J497*'01_Supuestos'!G33)))*'01_Supuestos'!$F$16)</f>
        <v/>
      </c>
      <c r="Y497" s="109">
        <f>((('01_Supuestos'!H31*$I497)*'01_Supuestos'!$F$11*($H497-'01_Supuestos'!$F$9))-((('01_Supuestos'!H31*$I497)*'01_Supuestos'!$F$11*($H497-'01_Supuestos'!$F$9))*'01_Supuestos'!$F$12)-(('01_Supuestos'!H31*$I497)*'01_Supuestos'!$F$11*$K497)-(IF(('01_Supuestos'!H31*$I497)&gt;0,'01_Supuestos'!$F$15,0)))-((('01_Supuestos'!H31*$I497)*'01_Supuestos'!$F$11*($H497-'01_Supuestos'!$F$9))*'01_Supuestos'!$F$18)-($J497*'01_Supuestos'!H32)-(IF('01_Supuestos'!H30=MAX('01_Supuestos'!$C$30:$M$30),'01_Supuestos'!$F$19,0))-(MAX(0,(((('01_Supuestos'!H31*$I497)*'01_Supuestos'!$F$11*($H497-'01_Supuestos'!$F$9))-((('01_Supuestos'!H31*$I497)*'01_Supuestos'!$F$11*($H497-'01_Supuestos'!$F$9))*'01_Supuestos'!$F$12)-(('01_Supuestos'!H31*$I497)*'01_Supuestos'!$F$11*$K497)-(IF(('01_Supuestos'!H31*$I497)&gt;0,'01_Supuestos'!$F$15,0)))-($J497*'01_Supuestos'!H33)))*'01_Supuestos'!$F$16)</f>
        <v/>
      </c>
      <c r="Z497" s="109">
        <f>((('01_Supuestos'!I31*$I497)*'01_Supuestos'!$F$11*($H497-'01_Supuestos'!$F$9))-((('01_Supuestos'!I31*$I497)*'01_Supuestos'!$F$11*($H497-'01_Supuestos'!$F$9))*'01_Supuestos'!$F$12)-(('01_Supuestos'!I31*$I497)*'01_Supuestos'!$F$11*$K497)-(IF(('01_Supuestos'!I31*$I497)&gt;0,'01_Supuestos'!$F$15,0)))-((('01_Supuestos'!I31*$I497)*'01_Supuestos'!$F$11*($H497-'01_Supuestos'!$F$9))*'01_Supuestos'!$F$18)-($J497*'01_Supuestos'!I32)-(IF('01_Supuestos'!I30=MAX('01_Supuestos'!$C$30:$M$30),'01_Supuestos'!$F$19,0))-(MAX(0,(((('01_Supuestos'!I31*$I497)*'01_Supuestos'!$F$11*($H497-'01_Supuestos'!$F$9))-((('01_Supuestos'!I31*$I497)*'01_Supuestos'!$F$11*($H497-'01_Supuestos'!$F$9))*'01_Supuestos'!$F$12)-(('01_Supuestos'!I31*$I497)*'01_Supuestos'!$F$11*$K497)-(IF(('01_Supuestos'!I31*$I497)&gt;0,'01_Supuestos'!$F$15,0)))-($J497*'01_Supuestos'!I33)))*'01_Supuestos'!$F$16)</f>
        <v/>
      </c>
      <c r="AA497" s="109">
        <f>((('01_Supuestos'!J31*$I497)*'01_Supuestos'!$F$11*($H497-'01_Supuestos'!$F$9))-((('01_Supuestos'!J31*$I497)*'01_Supuestos'!$F$11*($H497-'01_Supuestos'!$F$9))*'01_Supuestos'!$F$12)-(('01_Supuestos'!J31*$I497)*'01_Supuestos'!$F$11*$K497)-(IF(('01_Supuestos'!J31*$I497)&gt;0,'01_Supuestos'!$F$15,0)))-((('01_Supuestos'!J31*$I497)*'01_Supuestos'!$F$11*($H497-'01_Supuestos'!$F$9))*'01_Supuestos'!$F$18)-($J497*'01_Supuestos'!J32)-(IF('01_Supuestos'!J30=MAX('01_Supuestos'!$C$30:$M$30),'01_Supuestos'!$F$19,0))-(MAX(0,(((('01_Supuestos'!J31*$I497)*'01_Supuestos'!$F$11*($H497-'01_Supuestos'!$F$9))-((('01_Supuestos'!J31*$I497)*'01_Supuestos'!$F$11*($H497-'01_Supuestos'!$F$9))*'01_Supuestos'!$F$12)-(('01_Supuestos'!J31*$I497)*'01_Supuestos'!$F$11*$K497)-(IF(('01_Supuestos'!J31*$I497)&gt;0,'01_Supuestos'!$F$15,0)))-($J497*'01_Supuestos'!J33)))*'01_Supuestos'!$F$16)</f>
        <v/>
      </c>
      <c r="AB497" s="109">
        <f>((('01_Supuestos'!K31*$I497)*'01_Supuestos'!$F$11*($H497-'01_Supuestos'!$F$9))-((('01_Supuestos'!K31*$I497)*'01_Supuestos'!$F$11*($H497-'01_Supuestos'!$F$9))*'01_Supuestos'!$F$12)-(('01_Supuestos'!K31*$I497)*'01_Supuestos'!$F$11*$K497)-(IF(('01_Supuestos'!K31*$I497)&gt;0,'01_Supuestos'!$F$15,0)))-((('01_Supuestos'!K31*$I497)*'01_Supuestos'!$F$11*($H497-'01_Supuestos'!$F$9))*'01_Supuestos'!$F$18)-($J497*'01_Supuestos'!K32)-(IF('01_Supuestos'!K30=MAX('01_Supuestos'!$C$30:$M$30),'01_Supuestos'!$F$19,0))-(MAX(0,(((('01_Supuestos'!K31*$I497)*'01_Supuestos'!$F$11*($H497-'01_Supuestos'!$F$9))-((('01_Supuestos'!K31*$I497)*'01_Supuestos'!$F$11*($H497-'01_Supuestos'!$F$9))*'01_Supuestos'!$F$12)-(('01_Supuestos'!K31*$I497)*'01_Supuestos'!$F$11*$K497)-(IF(('01_Supuestos'!K31*$I497)&gt;0,'01_Supuestos'!$F$15,0)))-($J497*'01_Supuestos'!K33)))*'01_Supuestos'!$F$16)</f>
        <v/>
      </c>
      <c r="AC497" s="109">
        <f>((('01_Supuestos'!L31*$I497)*'01_Supuestos'!$F$11*($H497-'01_Supuestos'!$F$9))-((('01_Supuestos'!L31*$I497)*'01_Supuestos'!$F$11*($H497-'01_Supuestos'!$F$9))*'01_Supuestos'!$F$12)-(('01_Supuestos'!L31*$I497)*'01_Supuestos'!$F$11*$K497)-(IF(('01_Supuestos'!L31*$I497)&gt;0,'01_Supuestos'!$F$15,0)))-((('01_Supuestos'!L31*$I497)*'01_Supuestos'!$F$11*($H497-'01_Supuestos'!$F$9))*'01_Supuestos'!$F$18)-($J497*'01_Supuestos'!L32)-(IF('01_Supuestos'!L30=MAX('01_Supuestos'!$C$30:$M$30),'01_Supuestos'!$F$19,0))-(MAX(0,(((('01_Supuestos'!L31*$I497)*'01_Supuestos'!$F$11*($H497-'01_Supuestos'!$F$9))-((('01_Supuestos'!L31*$I497)*'01_Supuestos'!$F$11*($H497-'01_Supuestos'!$F$9))*'01_Supuestos'!$F$12)-(('01_Supuestos'!L31*$I497)*'01_Supuestos'!$F$11*$K497)-(IF(('01_Supuestos'!L31*$I497)&gt;0,'01_Supuestos'!$F$15,0)))-($J497*'01_Supuestos'!L33)))*'01_Supuestos'!$F$16)</f>
        <v/>
      </c>
      <c r="AD497" s="109">
        <f>((('01_Supuestos'!M31*$I497)*'01_Supuestos'!$F$11*($H497-'01_Supuestos'!$F$9))-((('01_Supuestos'!M31*$I497)*'01_Supuestos'!$F$11*($H497-'01_Supuestos'!$F$9))*'01_Supuestos'!$F$12)-(('01_Supuestos'!M31*$I497)*'01_Supuestos'!$F$11*$K497)-(IF(('01_Supuestos'!M31*$I497)&gt;0,'01_Supuestos'!$F$15,0)))-((('01_Supuestos'!M31*$I497)*'01_Supuestos'!$F$11*($H497-'01_Supuestos'!$F$9))*'01_Supuestos'!$F$18)-($J497*'01_Supuestos'!M32)-(IF('01_Supuestos'!M30=MAX('01_Supuestos'!$C$30:$M$30),'01_Supuestos'!$F$19,0))-(MAX(0,(((('01_Supuestos'!M31*$I497)*'01_Supuestos'!$F$11*($H497-'01_Supuestos'!$F$9))-((('01_Supuestos'!M31*$I497)*'01_Supuestos'!$F$11*($H497-'01_Supuestos'!$F$9))*'01_Supuestos'!$F$12)-(('01_Supuestos'!M31*$I497)*'01_Supuestos'!$F$11*$K497)-(IF(('01_Supuestos'!M31*$I497)&gt;0,'01_Supuestos'!$F$15,0)))-($J497*'01_Supuestos'!M33)))*'01_Supuestos'!$F$16)</f>
        <v/>
      </c>
      <c r="AE497" s="109">
        <f>0</f>
        <v/>
      </c>
      <c r="AF497" s="109">
        <f>IF(S497&gt;R497,"Appraisal+Decision",IF(S497&lt;R497,"Develop Now","Indiferente"))</f>
        <v/>
      </c>
    </row>
    <row r="498">
      <c r="A498" t="n">
        <v>468</v>
      </c>
      <c r="B498" s="53">
        <f>RAND()</f>
        <v/>
      </c>
      <c r="C498" s="53">
        <f>RAND()</f>
        <v/>
      </c>
      <c r="D498" s="53">
        <f>RAND()</f>
        <v/>
      </c>
      <c r="E498" s="53">
        <f>RAND()</f>
        <v/>
      </c>
      <c r="F498" s="53">
        <f>RAND()</f>
        <v/>
      </c>
      <c r="G498" s="53">
        <f>RAND()</f>
        <v/>
      </c>
      <c r="H498" s="109">
        <f>IF(B498&lt;($B$11-$B$10)/($B$12-$B$10), $B$10+SQRT(B498*($B$11-$B$10)*($B$12-$B$10)), $B$12-SQRT((1-B498)*($B$12-$B$11)*($B$12-$B$10)))</f>
        <v/>
      </c>
      <c r="I498" s="53">
        <f>MAX(0.1,NORMINV(C498,$B$13,$B$14))</f>
        <v/>
      </c>
      <c r="J498" s="109">
        <f>'01_Supuestos'!$F$13*MAX(0.65,NORMINV(D498,1,$B$15))</f>
        <v/>
      </c>
      <c r="K498" s="109">
        <f>'01_Supuestos'!$F$14*MAX(0.6,NORMINV(E498,1,$B$16))</f>
        <v/>
      </c>
      <c r="L498" s="109">
        <f>--(F498&lt;=$B$5)</f>
        <v/>
      </c>
      <c r="M498" s="109">
        <f>IF(L498=1, IF(G498&lt;=$B$6, "+", "-"), IF(G498&lt;=(1-$B$7), "+", "-"))</f>
        <v/>
      </c>
      <c r="N498" s="110">
        <f>IF(M498="+",'05_Bayes_Arbol'!$B$16,'05_Bayes_Arbol'!$B$17)</f>
        <v/>
      </c>
      <c r="O498" s="109">
        <f>SUMPRODUCT(T498:AD498,'01_Supuestos'!$C$34:$M$34)</f>
        <v/>
      </c>
      <c r="P498" s="109">
        <f>N498*O498 + (1-N498)*$B$9</f>
        <v/>
      </c>
      <c r="Q498" s="109">
        <f>--(P498&gt;0)</f>
        <v/>
      </c>
      <c r="R498" s="109">
        <f>IF(L498=1,O498,$B$9)</f>
        <v/>
      </c>
      <c r="S498" s="109">
        <f>-$B$8 + IF(Q498=1, IF(L498=1,O498,$B$9), 0)</f>
        <v/>
      </c>
      <c r="T498" s="109">
        <f>((('01_Supuestos'!C31*$I498)*'01_Supuestos'!$F$11*($H498-'01_Supuestos'!$F$9))-((('01_Supuestos'!C31*$I498)*'01_Supuestos'!$F$11*($H498-'01_Supuestos'!$F$9))*'01_Supuestos'!$F$12)-(('01_Supuestos'!C31*$I498)*'01_Supuestos'!$F$11*$K498)-(IF(('01_Supuestos'!C31*$I498)&gt;0,'01_Supuestos'!$F$15,0)))-((('01_Supuestos'!C31*$I498)*'01_Supuestos'!$F$11*($H498-'01_Supuestos'!$F$9))*'01_Supuestos'!$F$18)-($J498*'01_Supuestos'!C32)-(IF('01_Supuestos'!C30=MAX('01_Supuestos'!$C$30:$M$30),'01_Supuestos'!$F$19,0))-(MAX(0,(((('01_Supuestos'!C31*$I498)*'01_Supuestos'!$F$11*($H498-'01_Supuestos'!$F$9))-((('01_Supuestos'!C31*$I498)*'01_Supuestos'!$F$11*($H498-'01_Supuestos'!$F$9))*'01_Supuestos'!$F$12)-(('01_Supuestos'!C31*$I498)*'01_Supuestos'!$F$11*$K498)-(IF(('01_Supuestos'!C31*$I498)&gt;0,'01_Supuestos'!$F$15,0)))-($J498*'01_Supuestos'!C33)))*'01_Supuestos'!$F$16)</f>
        <v/>
      </c>
      <c r="U498" s="109">
        <f>((('01_Supuestos'!D31*$I498)*'01_Supuestos'!$F$11*($H498-'01_Supuestos'!$F$9))-((('01_Supuestos'!D31*$I498)*'01_Supuestos'!$F$11*($H498-'01_Supuestos'!$F$9))*'01_Supuestos'!$F$12)-(('01_Supuestos'!D31*$I498)*'01_Supuestos'!$F$11*$K498)-(IF(('01_Supuestos'!D31*$I498)&gt;0,'01_Supuestos'!$F$15,0)))-((('01_Supuestos'!D31*$I498)*'01_Supuestos'!$F$11*($H498-'01_Supuestos'!$F$9))*'01_Supuestos'!$F$18)-($J498*'01_Supuestos'!D32)-(IF('01_Supuestos'!D30=MAX('01_Supuestos'!$C$30:$M$30),'01_Supuestos'!$F$19,0))-(MAX(0,(((('01_Supuestos'!D31*$I498)*'01_Supuestos'!$F$11*($H498-'01_Supuestos'!$F$9))-((('01_Supuestos'!D31*$I498)*'01_Supuestos'!$F$11*($H498-'01_Supuestos'!$F$9))*'01_Supuestos'!$F$12)-(('01_Supuestos'!D31*$I498)*'01_Supuestos'!$F$11*$K498)-(IF(('01_Supuestos'!D31*$I498)&gt;0,'01_Supuestos'!$F$15,0)))-($J498*'01_Supuestos'!D33)))*'01_Supuestos'!$F$16)</f>
        <v/>
      </c>
      <c r="V498" s="109">
        <f>((('01_Supuestos'!E31*$I498)*'01_Supuestos'!$F$11*($H498-'01_Supuestos'!$F$9))-((('01_Supuestos'!E31*$I498)*'01_Supuestos'!$F$11*($H498-'01_Supuestos'!$F$9))*'01_Supuestos'!$F$12)-(('01_Supuestos'!E31*$I498)*'01_Supuestos'!$F$11*$K498)-(IF(('01_Supuestos'!E31*$I498)&gt;0,'01_Supuestos'!$F$15,0)))-((('01_Supuestos'!E31*$I498)*'01_Supuestos'!$F$11*($H498-'01_Supuestos'!$F$9))*'01_Supuestos'!$F$18)-($J498*'01_Supuestos'!E32)-(IF('01_Supuestos'!E30=MAX('01_Supuestos'!$C$30:$M$30),'01_Supuestos'!$F$19,0))-(MAX(0,(((('01_Supuestos'!E31*$I498)*'01_Supuestos'!$F$11*($H498-'01_Supuestos'!$F$9))-((('01_Supuestos'!E31*$I498)*'01_Supuestos'!$F$11*($H498-'01_Supuestos'!$F$9))*'01_Supuestos'!$F$12)-(('01_Supuestos'!E31*$I498)*'01_Supuestos'!$F$11*$K498)-(IF(('01_Supuestos'!E31*$I498)&gt;0,'01_Supuestos'!$F$15,0)))-($J498*'01_Supuestos'!E33)))*'01_Supuestos'!$F$16)</f>
        <v/>
      </c>
      <c r="W498" s="109">
        <f>((('01_Supuestos'!F31*$I498)*'01_Supuestos'!$F$11*($H498-'01_Supuestos'!$F$9))-((('01_Supuestos'!F31*$I498)*'01_Supuestos'!$F$11*($H498-'01_Supuestos'!$F$9))*'01_Supuestos'!$F$12)-(('01_Supuestos'!F31*$I498)*'01_Supuestos'!$F$11*$K498)-(IF(('01_Supuestos'!F31*$I498)&gt;0,'01_Supuestos'!$F$15,0)))-((('01_Supuestos'!F31*$I498)*'01_Supuestos'!$F$11*($H498-'01_Supuestos'!$F$9))*'01_Supuestos'!$F$18)-($J498*'01_Supuestos'!F32)-(IF('01_Supuestos'!F30=MAX('01_Supuestos'!$C$30:$M$30),'01_Supuestos'!$F$19,0))-(MAX(0,(((('01_Supuestos'!F31*$I498)*'01_Supuestos'!$F$11*($H498-'01_Supuestos'!$F$9))-((('01_Supuestos'!F31*$I498)*'01_Supuestos'!$F$11*($H498-'01_Supuestos'!$F$9))*'01_Supuestos'!$F$12)-(('01_Supuestos'!F31*$I498)*'01_Supuestos'!$F$11*$K498)-(IF(('01_Supuestos'!F31*$I498)&gt;0,'01_Supuestos'!$F$15,0)))-($J498*'01_Supuestos'!F33)))*'01_Supuestos'!$F$16)</f>
        <v/>
      </c>
      <c r="X498" s="109">
        <f>((('01_Supuestos'!G31*$I498)*'01_Supuestos'!$F$11*($H498-'01_Supuestos'!$F$9))-((('01_Supuestos'!G31*$I498)*'01_Supuestos'!$F$11*($H498-'01_Supuestos'!$F$9))*'01_Supuestos'!$F$12)-(('01_Supuestos'!G31*$I498)*'01_Supuestos'!$F$11*$K498)-(IF(('01_Supuestos'!G31*$I498)&gt;0,'01_Supuestos'!$F$15,0)))-((('01_Supuestos'!G31*$I498)*'01_Supuestos'!$F$11*($H498-'01_Supuestos'!$F$9))*'01_Supuestos'!$F$18)-($J498*'01_Supuestos'!G32)-(IF('01_Supuestos'!G30=MAX('01_Supuestos'!$C$30:$M$30),'01_Supuestos'!$F$19,0))-(MAX(0,(((('01_Supuestos'!G31*$I498)*'01_Supuestos'!$F$11*($H498-'01_Supuestos'!$F$9))-((('01_Supuestos'!G31*$I498)*'01_Supuestos'!$F$11*($H498-'01_Supuestos'!$F$9))*'01_Supuestos'!$F$12)-(('01_Supuestos'!G31*$I498)*'01_Supuestos'!$F$11*$K498)-(IF(('01_Supuestos'!G31*$I498)&gt;0,'01_Supuestos'!$F$15,0)))-($J498*'01_Supuestos'!G33)))*'01_Supuestos'!$F$16)</f>
        <v/>
      </c>
      <c r="Y498" s="109">
        <f>((('01_Supuestos'!H31*$I498)*'01_Supuestos'!$F$11*($H498-'01_Supuestos'!$F$9))-((('01_Supuestos'!H31*$I498)*'01_Supuestos'!$F$11*($H498-'01_Supuestos'!$F$9))*'01_Supuestos'!$F$12)-(('01_Supuestos'!H31*$I498)*'01_Supuestos'!$F$11*$K498)-(IF(('01_Supuestos'!H31*$I498)&gt;0,'01_Supuestos'!$F$15,0)))-((('01_Supuestos'!H31*$I498)*'01_Supuestos'!$F$11*($H498-'01_Supuestos'!$F$9))*'01_Supuestos'!$F$18)-($J498*'01_Supuestos'!H32)-(IF('01_Supuestos'!H30=MAX('01_Supuestos'!$C$30:$M$30),'01_Supuestos'!$F$19,0))-(MAX(0,(((('01_Supuestos'!H31*$I498)*'01_Supuestos'!$F$11*($H498-'01_Supuestos'!$F$9))-((('01_Supuestos'!H31*$I498)*'01_Supuestos'!$F$11*($H498-'01_Supuestos'!$F$9))*'01_Supuestos'!$F$12)-(('01_Supuestos'!H31*$I498)*'01_Supuestos'!$F$11*$K498)-(IF(('01_Supuestos'!H31*$I498)&gt;0,'01_Supuestos'!$F$15,0)))-($J498*'01_Supuestos'!H33)))*'01_Supuestos'!$F$16)</f>
        <v/>
      </c>
      <c r="Z498" s="109">
        <f>((('01_Supuestos'!I31*$I498)*'01_Supuestos'!$F$11*($H498-'01_Supuestos'!$F$9))-((('01_Supuestos'!I31*$I498)*'01_Supuestos'!$F$11*($H498-'01_Supuestos'!$F$9))*'01_Supuestos'!$F$12)-(('01_Supuestos'!I31*$I498)*'01_Supuestos'!$F$11*$K498)-(IF(('01_Supuestos'!I31*$I498)&gt;0,'01_Supuestos'!$F$15,0)))-((('01_Supuestos'!I31*$I498)*'01_Supuestos'!$F$11*($H498-'01_Supuestos'!$F$9))*'01_Supuestos'!$F$18)-($J498*'01_Supuestos'!I32)-(IF('01_Supuestos'!I30=MAX('01_Supuestos'!$C$30:$M$30),'01_Supuestos'!$F$19,0))-(MAX(0,(((('01_Supuestos'!I31*$I498)*'01_Supuestos'!$F$11*($H498-'01_Supuestos'!$F$9))-((('01_Supuestos'!I31*$I498)*'01_Supuestos'!$F$11*($H498-'01_Supuestos'!$F$9))*'01_Supuestos'!$F$12)-(('01_Supuestos'!I31*$I498)*'01_Supuestos'!$F$11*$K498)-(IF(('01_Supuestos'!I31*$I498)&gt;0,'01_Supuestos'!$F$15,0)))-($J498*'01_Supuestos'!I33)))*'01_Supuestos'!$F$16)</f>
        <v/>
      </c>
      <c r="AA498" s="109">
        <f>((('01_Supuestos'!J31*$I498)*'01_Supuestos'!$F$11*($H498-'01_Supuestos'!$F$9))-((('01_Supuestos'!J31*$I498)*'01_Supuestos'!$F$11*($H498-'01_Supuestos'!$F$9))*'01_Supuestos'!$F$12)-(('01_Supuestos'!J31*$I498)*'01_Supuestos'!$F$11*$K498)-(IF(('01_Supuestos'!J31*$I498)&gt;0,'01_Supuestos'!$F$15,0)))-((('01_Supuestos'!J31*$I498)*'01_Supuestos'!$F$11*($H498-'01_Supuestos'!$F$9))*'01_Supuestos'!$F$18)-($J498*'01_Supuestos'!J32)-(IF('01_Supuestos'!J30=MAX('01_Supuestos'!$C$30:$M$30),'01_Supuestos'!$F$19,0))-(MAX(0,(((('01_Supuestos'!J31*$I498)*'01_Supuestos'!$F$11*($H498-'01_Supuestos'!$F$9))-((('01_Supuestos'!J31*$I498)*'01_Supuestos'!$F$11*($H498-'01_Supuestos'!$F$9))*'01_Supuestos'!$F$12)-(('01_Supuestos'!J31*$I498)*'01_Supuestos'!$F$11*$K498)-(IF(('01_Supuestos'!J31*$I498)&gt;0,'01_Supuestos'!$F$15,0)))-($J498*'01_Supuestos'!J33)))*'01_Supuestos'!$F$16)</f>
        <v/>
      </c>
      <c r="AB498" s="109">
        <f>((('01_Supuestos'!K31*$I498)*'01_Supuestos'!$F$11*($H498-'01_Supuestos'!$F$9))-((('01_Supuestos'!K31*$I498)*'01_Supuestos'!$F$11*($H498-'01_Supuestos'!$F$9))*'01_Supuestos'!$F$12)-(('01_Supuestos'!K31*$I498)*'01_Supuestos'!$F$11*$K498)-(IF(('01_Supuestos'!K31*$I498)&gt;0,'01_Supuestos'!$F$15,0)))-((('01_Supuestos'!K31*$I498)*'01_Supuestos'!$F$11*($H498-'01_Supuestos'!$F$9))*'01_Supuestos'!$F$18)-($J498*'01_Supuestos'!K32)-(IF('01_Supuestos'!K30=MAX('01_Supuestos'!$C$30:$M$30),'01_Supuestos'!$F$19,0))-(MAX(0,(((('01_Supuestos'!K31*$I498)*'01_Supuestos'!$F$11*($H498-'01_Supuestos'!$F$9))-((('01_Supuestos'!K31*$I498)*'01_Supuestos'!$F$11*($H498-'01_Supuestos'!$F$9))*'01_Supuestos'!$F$12)-(('01_Supuestos'!K31*$I498)*'01_Supuestos'!$F$11*$K498)-(IF(('01_Supuestos'!K31*$I498)&gt;0,'01_Supuestos'!$F$15,0)))-($J498*'01_Supuestos'!K33)))*'01_Supuestos'!$F$16)</f>
        <v/>
      </c>
      <c r="AC498" s="109">
        <f>((('01_Supuestos'!L31*$I498)*'01_Supuestos'!$F$11*($H498-'01_Supuestos'!$F$9))-((('01_Supuestos'!L31*$I498)*'01_Supuestos'!$F$11*($H498-'01_Supuestos'!$F$9))*'01_Supuestos'!$F$12)-(('01_Supuestos'!L31*$I498)*'01_Supuestos'!$F$11*$K498)-(IF(('01_Supuestos'!L31*$I498)&gt;0,'01_Supuestos'!$F$15,0)))-((('01_Supuestos'!L31*$I498)*'01_Supuestos'!$F$11*($H498-'01_Supuestos'!$F$9))*'01_Supuestos'!$F$18)-($J498*'01_Supuestos'!L32)-(IF('01_Supuestos'!L30=MAX('01_Supuestos'!$C$30:$M$30),'01_Supuestos'!$F$19,0))-(MAX(0,(((('01_Supuestos'!L31*$I498)*'01_Supuestos'!$F$11*($H498-'01_Supuestos'!$F$9))-((('01_Supuestos'!L31*$I498)*'01_Supuestos'!$F$11*($H498-'01_Supuestos'!$F$9))*'01_Supuestos'!$F$12)-(('01_Supuestos'!L31*$I498)*'01_Supuestos'!$F$11*$K498)-(IF(('01_Supuestos'!L31*$I498)&gt;0,'01_Supuestos'!$F$15,0)))-($J498*'01_Supuestos'!L33)))*'01_Supuestos'!$F$16)</f>
        <v/>
      </c>
      <c r="AD498" s="109">
        <f>((('01_Supuestos'!M31*$I498)*'01_Supuestos'!$F$11*($H498-'01_Supuestos'!$F$9))-((('01_Supuestos'!M31*$I498)*'01_Supuestos'!$F$11*($H498-'01_Supuestos'!$F$9))*'01_Supuestos'!$F$12)-(('01_Supuestos'!M31*$I498)*'01_Supuestos'!$F$11*$K498)-(IF(('01_Supuestos'!M31*$I498)&gt;0,'01_Supuestos'!$F$15,0)))-((('01_Supuestos'!M31*$I498)*'01_Supuestos'!$F$11*($H498-'01_Supuestos'!$F$9))*'01_Supuestos'!$F$18)-($J498*'01_Supuestos'!M32)-(IF('01_Supuestos'!M30=MAX('01_Supuestos'!$C$30:$M$30),'01_Supuestos'!$F$19,0))-(MAX(0,(((('01_Supuestos'!M31*$I498)*'01_Supuestos'!$F$11*($H498-'01_Supuestos'!$F$9))-((('01_Supuestos'!M31*$I498)*'01_Supuestos'!$F$11*($H498-'01_Supuestos'!$F$9))*'01_Supuestos'!$F$12)-(('01_Supuestos'!M31*$I498)*'01_Supuestos'!$F$11*$K498)-(IF(('01_Supuestos'!M31*$I498)&gt;0,'01_Supuestos'!$F$15,0)))-($J498*'01_Supuestos'!M33)))*'01_Supuestos'!$F$16)</f>
        <v/>
      </c>
      <c r="AE498" s="109">
        <f>0</f>
        <v/>
      </c>
      <c r="AF498" s="109">
        <f>IF(S498&gt;R498,"Appraisal+Decision",IF(S498&lt;R498,"Develop Now","Indiferente"))</f>
        <v/>
      </c>
    </row>
    <row r="499">
      <c r="A499" t="n">
        <v>469</v>
      </c>
      <c r="B499" s="53">
        <f>RAND()</f>
        <v/>
      </c>
      <c r="C499" s="53">
        <f>RAND()</f>
        <v/>
      </c>
      <c r="D499" s="53">
        <f>RAND()</f>
        <v/>
      </c>
      <c r="E499" s="53">
        <f>RAND()</f>
        <v/>
      </c>
      <c r="F499" s="53">
        <f>RAND()</f>
        <v/>
      </c>
      <c r="G499" s="53">
        <f>RAND()</f>
        <v/>
      </c>
      <c r="H499" s="109">
        <f>IF(B499&lt;($B$11-$B$10)/($B$12-$B$10), $B$10+SQRT(B499*($B$11-$B$10)*($B$12-$B$10)), $B$12-SQRT((1-B499)*($B$12-$B$11)*($B$12-$B$10)))</f>
        <v/>
      </c>
      <c r="I499" s="53">
        <f>MAX(0.1,NORMINV(C499,$B$13,$B$14))</f>
        <v/>
      </c>
      <c r="J499" s="109">
        <f>'01_Supuestos'!$F$13*MAX(0.65,NORMINV(D499,1,$B$15))</f>
        <v/>
      </c>
      <c r="K499" s="109">
        <f>'01_Supuestos'!$F$14*MAX(0.6,NORMINV(E499,1,$B$16))</f>
        <v/>
      </c>
      <c r="L499" s="109">
        <f>--(F499&lt;=$B$5)</f>
        <v/>
      </c>
      <c r="M499" s="109">
        <f>IF(L499=1, IF(G499&lt;=$B$6, "+", "-"), IF(G499&lt;=(1-$B$7), "+", "-"))</f>
        <v/>
      </c>
      <c r="N499" s="110">
        <f>IF(M499="+",'05_Bayes_Arbol'!$B$16,'05_Bayes_Arbol'!$B$17)</f>
        <v/>
      </c>
      <c r="O499" s="109">
        <f>SUMPRODUCT(T499:AD499,'01_Supuestos'!$C$34:$M$34)</f>
        <v/>
      </c>
      <c r="P499" s="109">
        <f>N499*O499 + (1-N499)*$B$9</f>
        <v/>
      </c>
      <c r="Q499" s="109">
        <f>--(P499&gt;0)</f>
        <v/>
      </c>
      <c r="R499" s="109">
        <f>IF(L499=1,O499,$B$9)</f>
        <v/>
      </c>
      <c r="S499" s="109">
        <f>-$B$8 + IF(Q499=1, IF(L499=1,O499,$B$9), 0)</f>
        <v/>
      </c>
      <c r="T499" s="109">
        <f>((('01_Supuestos'!C31*$I499)*'01_Supuestos'!$F$11*($H499-'01_Supuestos'!$F$9))-((('01_Supuestos'!C31*$I499)*'01_Supuestos'!$F$11*($H499-'01_Supuestos'!$F$9))*'01_Supuestos'!$F$12)-(('01_Supuestos'!C31*$I499)*'01_Supuestos'!$F$11*$K499)-(IF(('01_Supuestos'!C31*$I499)&gt;0,'01_Supuestos'!$F$15,0)))-((('01_Supuestos'!C31*$I499)*'01_Supuestos'!$F$11*($H499-'01_Supuestos'!$F$9))*'01_Supuestos'!$F$18)-($J499*'01_Supuestos'!C32)-(IF('01_Supuestos'!C30=MAX('01_Supuestos'!$C$30:$M$30),'01_Supuestos'!$F$19,0))-(MAX(0,(((('01_Supuestos'!C31*$I499)*'01_Supuestos'!$F$11*($H499-'01_Supuestos'!$F$9))-((('01_Supuestos'!C31*$I499)*'01_Supuestos'!$F$11*($H499-'01_Supuestos'!$F$9))*'01_Supuestos'!$F$12)-(('01_Supuestos'!C31*$I499)*'01_Supuestos'!$F$11*$K499)-(IF(('01_Supuestos'!C31*$I499)&gt;0,'01_Supuestos'!$F$15,0)))-($J499*'01_Supuestos'!C33)))*'01_Supuestos'!$F$16)</f>
        <v/>
      </c>
      <c r="U499" s="109">
        <f>((('01_Supuestos'!D31*$I499)*'01_Supuestos'!$F$11*($H499-'01_Supuestos'!$F$9))-((('01_Supuestos'!D31*$I499)*'01_Supuestos'!$F$11*($H499-'01_Supuestos'!$F$9))*'01_Supuestos'!$F$12)-(('01_Supuestos'!D31*$I499)*'01_Supuestos'!$F$11*$K499)-(IF(('01_Supuestos'!D31*$I499)&gt;0,'01_Supuestos'!$F$15,0)))-((('01_Supuestos'!D31*$I499)*'01_Supuestos'!$F$11*($H499-'01_Supuestos'!$F$9))*'01_Supuestos'!$F$18)-($J499*'01_Supuestos'!D32)-(IF('01_Supuestos'!D30=MAX('01_Supuestos'!$C$30:$M$30),'01_Supuestos'!$F$19,0))-(MAX(0,(((('01_Supuestos'!D31*$I499)*'01_Supuestos'!$F$11*($H499-'01_Supuestos'!$F$9))-((('01_Supuestos'!D31*$I499)*'01_Supuestos'!$F$11*($H499-'01_Supuestos'!$F$9))*'01_Supuestos'!$F$12)-(('01_Supuestos'!D31*$I499)*'01_Supuestos'!$F$11*$K499)-(IF(('01_Supuestos'!D31*$I499)&gt;0,'01_Supuestos'!$F$15,0)))-($J499*'01_Supuestos'!D33)))*'01_Supuestos'!$F$16)</f>
        <v/>
      </c>
      <c r="V499" s="109">
        <f>((('01_Supuestos'!E31*$I499)*'01_Supuestos'!$F$11*($H499-'01_Supuestos'!$F$9))-((('01_Supuestos'!E31*$I499)*'01_Supuestos'!$F$11*($H499-'01_Supuestos'!$F$9))*'01_Supuestos'!$F$12)-(('01_Supuestos'!E31*$I499)*'01_Supuestos'!$F$11*$K499)-(IF(('01_Supuestos'!E31*$I499)&gt;0,'01_Supuestos'!$F$15,0)))-((('01_Supuestos'!E31*$I499)*'01_Supuestos'!$F$11*($H499-'01_Supuestos'!$F$9))*'01_Supuestos'!$F$18)-($J499*'01_Supuestos'!E32)-(IF('01_Supuestos'!E30=MAX('01_Supuestos'!$C$30:$M$30),'01_Supuestos'!$F$19,0))-(MAX(0,(((('01_Supuestos'!E31*$I499)*'01_Supuestos'!$F$11*($H499-'01_Supuestos'!$F$9))-((('01_Supuestos'!E31*$I499)*'01_Supuestos'!$F$11*($H499-'01_Supuestos'!$F$9))*'01_Supuestos'!$F$12)-(('01_Supuestos'!E31*$I499)*'01_Supuestos'!$F$11*$K499)-(IF(('01_Supuestos'!E31*$I499)&gt;0,'01_Supuestos'!$F$15,0)))-($J499*'01_Supuestos'!E33)))*'01_Supuestos'!$F$16)</f>
        <v/>
      </c>
      <c r="W499" s="109">
        <f>((('01_Supuestos'!F31*$I499)*'01_Supuestos'!$F$11*($H499-'01_Supuestos'!$F$9))-((('01_Supuestos'!F31*$I499)*'01_Supuestos'!$F$11*($H499-'01_Supuestos'!$F$9))*'01_Supuestos'!$F$12)-(('01_Supuestos'!F31*$I499)*'01_Supuestos'!$F$11*$K499)-(IF(('01_Supuestos'!F31*$I499)&gt;0,'01_Supuestos'!$F$15,0)))-((('01_Supuestos'!F31*$I499)*'01_Supuestos'!$F$11*($H499-'01_Supuestos'!$F$9))*'01_Supuestos'!$F$18)-($J499*'01_Supuestos'!F32)-(IF('01_Supuestos'!F30=MAX('01_Supuestos'!$C$30:$M$30),'01_Supuestos'!$F$19,0))-(MAX(0,(((('01_Supuestos'!F31*$I499)*'01_Supuestos'!$F$11*($H499-'01_Supuestos'!$F$9))-((('01_Supuestos'!F31*$I499)*'01_Supuestos'!$F$11*($H499-'01_Supuestos'!$F$9))*'01_Supuestos'!$F$12)-(('01_Supuestos'!F31*$I499)*'01_Supuestos'!$F$11*$K499)-(IF(('01_Supuestos'!F31*$I499)&gt;0,'01_Supuestos'!$F$15,0)))-($J499*'01_Supuestos'!F33)))*'01_Supuestos'!$F$16)</f>
        <v/>
      </c>
      <c r="X499" s="109">
        <f>((('01_Supuestos'!G31*$I499)*'01_Supuestos'!$F$11*($H499-'01_Supuestos'!$F$9))-((('01_Supuestos'!G31*$I499)*'01_Supuestos'!$F$11*($H499-'01_Supuestos'!$F$9))*'01_Supuestos'!$F$12)-(('01_Supuestos'!G31*$I499)*'01_Supuestos'!$F$11*$K499)-(IF(('01_Supuestos'!G31*$I499)&gt;0,'01_Supuestos'!$F$15,0)))-((('01_Supuestos'!G31*$I499)*'01_Supuestos'!$F$11*($H499-'01_Supuestos'!$F$9))*'01_Supuestos'!$F$18)-($J499*'01_Supuestos'!G32)-(IF('01_Supuestos'!G30=MAX('01_Supuestos'!$C$30:$M$30),'01_Supuestos'!$F$19,0))-(MAX(0,(((('01_Supuestos'!G31*$I499)*'01_Supuestos'!$F$11*($H499-'01_Supuestos'!$F$9))-((('01_Supuestos'!G31*$I499)*'01_Supuestos'!$F$11*($H499-'01_Supuestos'!$F$9))*'01_Supuestos'!$F$12)-(('01_Supuestos'!G31*$I499)*'01_Supuestos'!$F$11*$K499)-(IF(('01_Supuestos'!G31*$I499)&gt;0,'01_Supuestos'!$F$15,0)))-($J499*'01_Supuestos'!G33)))*'01_Supuestos'!$F$16)</f>
        <v/>
      </c>
      <c r="Y499" s="109">
        <f>((('01_Supuestos'!H31*$I499)*'01_Supuestos'!$F$11*($H499-'01_Supuestos'!$F$9))-((('01_Supuestos'!H31*$I499)*'01_Supuestos'!$F$11*($H499-'01_Supuestos'!$F$9))*'01_Supuestos'!$F$12)-(('01_Supuestos'!H31*$I499)*'01_Supuestos'!$F$11*$K499)-(IF(('01_Supuestos'!H31*$I499)&gt;0,'01_Supuestos'!$F$15,0)))-((('01_Supuestos'!H31*$I499)*'01_Supuestos'!$F$11*($H499-'01_Supuestos'!$F$9))*'01_Supuestos'!$F$18)-($J499*'01_Supuestos'!H32)-(IF('01_Supuestos'!H30=MAX('01_Supuestos'!$C$30:$M$30),'01_Supuestos'!$F$19,0))-(MAX(0,(((('01_Supuestos'!H31*$I499)*'01_Supuestos'!$F$11*($H499-'01_Supuestos'!$F$9))-((('01_Supuestos'!H31*$I499)*'01_Supuestos'!$F$11*($H499-'01_Supuestos'!$F$9))*'01_Supuestos'!$F$12)-(('01_Supuestos'!H31*$I499)*'01_Supuestos'!$F$11*$K499)-(IF(('01_Supuestos'!H31*$I499)&gt;0,'01_Supuestos'!$F$15,0)))-($J499*'01_Supuestos'!H33)))*'01_Supuestos'!$F$16)</f>
        <v/>
      </c>
      <c r="Z499" s="109">
        <f>((('01_Supuestos'!I31*$I499)*'01_Supuestos'!$F$11*($H499-'01_Supuestos'!$F$9))-((('01_Supuestos'!I31*$I499)*'01_Supuestos'!$F$11*($H499-'01_Supuestos'!$F$9))*'01_Supuestos'!$F$12)-(('01_Supuestos'!I31*$I499)*'01_Supuestos'!$F$11*$K499)-(IF(('01_Supuestos'!I31*$I499)&gt;0,'01_Supuestos'!$F$15,0)))-((('01_Supuestos'!I31*$I499)*'01_Supuestos'!$F$11*($H499-'01_Supuestos'!$F$9))*'01_Supuestos'!$F$18)-($J499*'01_Supuestos'!I32)-(IF('01_Supuestos'!I30=MAX('01_Supuestos'!$C$30:$M$30),'01_Supuestos'!$F$19,0))-(MAX(0,(((('01_Supuestos'!I31*$I499)*'01_Supuestos'!$F$11*($H499-'01_Supuestos'!$F$9))-((('01_Supuestos'!I31*$I499)*'01_Supuestos'!$F$11*($H499-'01_Supuestos'!$F$9))*'01_Supuestos'!$F$12)-(('01_Supuestos'!I31*$I499)*'01_Supuestos'!$F$11*$K499)-(IF(('01_Supuestos'!I31*$I499)&gt;0,'01_Supuestos'!$F$15,0)))-($J499*'01_Supuestos'!I33)))*'01_Supuestos'!$F$16)</f>
        <v/>
      </c>
      <c r="AA499" s="109">
        <f>((('01_Supuestos'!J31*$I499)*'01_Supuestos'!$F$11*($H499-'01_Supuestos'!$F$9))-((('01_Supuestos'!J31*$I499)*'01_Supuestos'!$F$11*($H499-'01_Supuestos'!$F$9))*'01_Supuestos'!$F$12)-(('01_Supuestos'!J31*$I499)*'01_Supuestos'!$F$11*$K499)-(IF(('01_Supuestos'!J31*$I499)&gt;0,'01_Supuestos'!$F$15,0)))-((('01_Supuestos'!J31*$I499)*'01_Supuestos'!$F$11*($H499-'01_Supuestos'!$F$9))*'01_Supuestos'!$F$18)-($J499*'01_Supuestos'!J32)-(IF('01_Supuestos'!J30=MAX('01_Supuestos'!$C$30:$M$30),'01_Supuestos'!$F$19,0))-(MAX(0,(((('01_Supuestos'!J31*$I499)*'01_Supuestos'!$F$11*($H499-'01_Supuestos'!$F$9))-((('01_Supuestos'!J31*$I499)*'01_Supuestos'!$F$11*($H499-'01_Supuestos'!$F$9))*'01_Supuestos'!$F$12)-(('01_Supuestos'!J31*$I499)*'01_Supuestos'!$F$11*$K499)-(IF(('01_Supuestos'!J31*$I499)&gt;0,'01_Supuestos'!$F$15,0)))-($J499*'01_Supuestos'!J33)))*'01_Supuestos'!$F$16)</f>
        <v/>
      </c>
      <c r="AB499" s="109">
        <f>((('01_Supuestos'!K31*$I499)*'01_Supuestos'!$F$11*($H499-'01_Supuestos'!$F$9))-((('01_Supuestos'!K31*$I499)*'01_Supuestos'!$F$11*($H499-'01_Supuestos'!$F$9))*'01_Supuestos'!$F$12)-(('01_Supuestos'!K31*$I499)*'01_Supuestos'!$F$11*$K499)-(IF(('01_Supuestos'!K31*$I499)&gt;0,'01_Supuestos'!$F$15,0)))-((('01_Supuestos'!K31*$I499)*'01_Supuestos'!$F$11*($H499-'01_Supuestos'!$F$9))*'01_Supuestos'!$F$18)-($J499*'01_Supuestos'!K32)-(IF('01_Supuestos'!K30=MAX('01_Supuestos'!$C$30:$M$30),'01_Supuestos'!$F$19,0))-(MAX(0,(((('01_Supuestos'!K31*$I499)*'01_Supuestos'!$F$11*($H499-'01_Supuestos'!$F$9))-((('01_Supuestos'!K31*$I499)*'01_Supuestos'!$F$11*($H499-'01_Supuestos'!$F$9))*'01_Supuestos'!$F$12)-(('01_Supuestos'!K31*$I499)*'01_Supuestos'!$F$11*$K499)-(IF(('01_Supuestos'!K31*$I499)&gt;0,'01_Supuestos'!$F$15,0)))-($J499*'01_Supuestos'!K33)))*'01_Supuestos'!$F$16)</f>
        <v/>
      </c>
      <c r="AC499" s="109">
        <f>((('01_Supuestos'!L31*$I499)*'01_Supuestos'!$F$11*($H499-'01_Supuestos'!$F$9))-((('01_Supuestos'!L31*$I499)*'01_Supuestos'!$F$11*($H499-'01_Supuestos'!$F$9))*'01_Supuestos'!$F$12)-(('01_Supuestos'!L31*$I499)*'01_Supuestos'!$F$11*$K499)-(IF(('01_Supuestos'!L31*$I499)&gt;0,'01_Supuestos'!$F$15,0)))-((('01_Supuestos'!L31*$I499)*'01_Supuestos'!$F$11*($H499-'01_Supuestos'!$F$9))*'01_Supuestos'!$F$18)-($J499*'01_Supuestos'!L32)-(IF('01_Supuestos'!L30=MAX('01_Supuestos'!$C$30:$M$30),'01_Supuestos'!$F$19,0))-(MAX(0,(((('01_Supuestos'!L31*$I499)*'01_Supuestos'!$F$11*($H499-'01_Supuestos'!$F$9))-((('01_Supuestos'!L31*$I499)*'01_Supuestos'!$F$11*($H499-'01_Supuestos'!$F$9))*'01_Supuestos'!$F$12)-(('01_Supuestos'!L31*$I499)*'01_Supuestos'!$F$11*$K499)-(IF(('01_Supuestos'!L31*$I499)&gt;0,'01_Supuestos'!$F$15,0)))-($J499*'01_Supuestos'!L33)))*'01_Supuestos'!$F$16)</f>
        <v/>
      </c>
      <c r="AD499" s="109">
        <f>((('01_Supuestos'!M31*$I499)*'01_Supuestos'!$F$11*($H499-'01_Supuestos'!$F$9))-((('01_Supuestos'!M31*$I499)*'01_Supuestos'!$F$11*($H499-'01_Supuestos'!$F$9))*'01_Supuestos'!$F$12)-(('01_Supuestos'!M31*$I499)*'01_Supuestos'!$F$11*$K499)-(IF(('01_Supuestos'!M31*$I499)&gt;0,'01_Supuestos'!$F$15,0)))-((('01_Supuestos'!M31*$I499)*'01_Supuestos'!$F$11*($H499-'01_Supuestos'!$F$9))*'01_Supuestos'!$F$18)-($J499*'01_Supuestos'!M32)-(IF('01_Supuestos'!M30=MAX('01_Supuestos'!$C$30:$M$30),'01_Supuestos'!$F$19,0))-(MAX(0,(((('01_Supuestos'!M31*$I499)*'01_Supuestos'!$F$11*($H499-'01_Supuestos'!$F$9))-((('01_Supuestos'!M31*$I499)*'01_Supuestos'!$F$11*($H499-'01_Supuestos'!$F$9))*'01_Supuestos'!$F$12)-(('01_Supuestos'!M31*$I499)*'01_Supuestos'!$F$11*$K499)-(IF(('01_Supuestos'!M31*$I499)&gt;0,'01_Supuestos'!$F$15,0)))-($J499*'01_Supuestos'!M33)))*'01_Supuestos'!$F$16)</f>
        <v/>
      </c>
      <c r="AE499" s="109">
        <f>0</f>
        <v/>
      </c>
      <c r="AF499" s="109">
        <f>IF(S499&gt;R499,"Appraisal+Decision",IF(S499&lt;R499,"Develop Now","Indiferente"))</f>
        <v/>
      </c>
    </row>
    <row r="500">
      <c r="A500" t="n">
        <v>470</v>
      </c>
      <c r="B500" s="53">
        <f>RAND()</f>
        <v/>
      </c>
      <c r="C500" s="53">
        <f>RAND()</f>
        <v/>
      </c>
      <c r="D500" s="53">
        <f>RAND()</f>
        <v/>
      </c>
      <c r="E500" s="53">
        <f>RAND()</f>
        <v/>
      </c>
      <c r="F500" s="53">
        <f>RAND()</f>
        <v/>
      </c>
      <c r="G500" s="53">
        <f>RAND()</f>
        <v/>
      </c>
      <c r="H500" s="109">
        <f>IF(B500&lt;($B$11-$B$10)/($B$12-$B$10), $B$10+SQRT(B500*($B$11-$B$10)*($B$12-$B$10)), $B$12-SQRT((1-B500)*($B$12-$B$11)*($B$12-$B$10)))</f>
        <v/>
      </c>
      <c r="I500" s="53">
        <f>MAX(0.1,NORMINV(C500,$B$13,$B$14))</f>
        <v/>
      </c>
      <c r="J500" s="109">
        <f>'01_Supuestos'!$F$13*MAX(0.65,NORMINV(D500,1,$B$15))</f>
        <v/>
      </c>
      <c r="K500" s="109">
        <f>'01_Supuestos'!$F$14*MAX(0.6,NORMINV(E500,1,$B$16))</f>
        <v/>
      </c>
      <c r="L500" s="109">
        <f>--(F500&lt;=$B$5)</f>
        <v/>
      </c>
      <c r="M500" s="109">
        <f>IF(L500=1, IF(G500&lt;=$B$6, "+", "-"), IF(G500&lt;=(1-$B$7), "+", "-"))</f>
        <v/>
      </c>
      <c r="N500" s="110">
        <f>IF(M500="+",'05_Bayes_Arbol'!$B$16,'05_Bayes_Arbol'!$B$17)</f>
        <v/>
      </c>
      <c r="O500" s="109">
        <f>SUMPRODUCT(T500:AD500,'01_Supuestos'!$C$34:$M$34)</f>
        <v/>
      </c>
      <c r="P500" s="109">
        <f>N500*O500 + (1-N500)*$B$9</f>
        <v/>
      </c>
      <c r="Q500" s="109">
        <f>--(P500&gt;0)</f>
        <v/>
      </c>
      <c r="R500" s="109">
        <f>IF(L500=1,O500,$B$9)</f>
        <v/>
      </c>
      <c r="S500" s="109">
        <f>-$B$8 + IF(Q500=1, IF(L500=1,O500,$B$9), 0)</f>
        <v/>
      </c>
      <c r="T500" s="109">
        <f>((('01_Supuestos'!C31*$I500)*'01_Supuestos'!$F$11*($H500-'01_Supuestos'!$F$9))-((('01_Supuestos'!C31*$I500)*'01_Supuestos'!$F$11*($H500-'01_Supuestos'!$F$9))*'01_Supuestos'!$F$12)-(('01_Supuestos'!C31*$I500)*'01_Supuestos'!$F$11*$K500)-(IF(('01_Supuestos'!C31*$I500)&gt;0,'01_Supuestos'!$F$15,0)))-((('01_Supuestos'!C31*$I500)*'01_Supuestos'!$F$11*($H500-'01_Supuestos'!$F$9))*'01_Supuestos'!$F$18)-($J500*'01_Supuestos'!C32)-(IF('01_Supuestos'!C30=MAX('01_Supuestos'!$C$30:$M$30),'01_Supuestos'!$F$19,0))-(MAX(0,(((('01_Supuestos'!C31*$I500)*'01_Supuestos'!$F$11*($H500-'01_Supuestos'!$F$9))-((('01_Supuestos'!C31*$I500)*'01_Supuestos'!$F$11*($H500-'01_Supuestos'!$F$9))*'01_Supuestos'!$F$12)-(('01_Supuestos'!C31*$I500)*'01_Supuestos'!$F$11*$K500)-(IF(('01_Supuestos'!C31*$I500)&gt;0,'01_Supuestos'!$F$15,0)))-($J500*'01_Supuestos'!C33)))*'01_Supuestos'!$F$16)</f>
        <v/>
      </c>
      <c r="U500" s="109">
        <f>((('01_Supuestos'!D31*$I500)*'01_Supuestos'!$F$11*($H500-'01_Supuestos'!$F$9))-((('01_Supuestos'!D31*$I500)*'01_Supuestos'!$F$11*($H500-'01_Supuestos'!$F$9))*'01_Supuestos'!$F$12)-(('01_Supuestos'!D31*$I500)*'01_Supuestos'!$F$11*$K500)-(IF(('01_Supuestos'!D31*$I500)&gt;0,'01_Supuestos'!$F$15,0)))-((('01_Supuestos'!D31*$I500)*'01_Supuestos'!$F$11*($H500-'01_Supuestos'!$F$9))*'01_Supuestos'!$F$18)-($J500*'01_Supuestos'!D32)-(IF('01_Supuestos'!D30=MAX('01_Supuestos'!$C$30:$M$30),'01_Supuestos'!$F$19,0))-(MAX(0,(((('01_Supuestos'!D31*$I500)*'01_Supuestos'!$F$11*($H500-'01_Supuestos'!$F$9))-((('01_Supuestos'!D31*$I500)*'01_Supuestos'!$F$11*($H500-'01_Supuestos'!$F$9))*'01_Supuestos'!$F$12)-(('01_Supuestos'!D31*$I500)*'01_Supuestos'!$F$11*$K500)-(IF(('01_Supuestos'!D31*$I500)&gt;0,'01_Supuestos'!$F$15,0)))-($J500*'01_Supuestos'!D33)))*'01_Supuestos'!$F$16)</f>
        <v/>
      </c>
      <c r="V500" s="109">
        <f>((('01_Supuestos'!E31*$I500)*'01_Supuestos'!$F$11*($H500-'01_Supuestos'!$F$9))-((('01_Supuestos'!E31*$I500)*'01_Supuestos'!$F$11*($H500-'01_Supuestos'!$F$9))*'01_Supuestos'!$F$12)-(('01_Supuestos'!E31*$I500)*'01_Supuestos'!$F$11*$K500)-(IF(('01_Supuestos'!E31*$I500)&gt;0,'01_Supuestos'!$F$15,0)))-((('01_Supuestos'!E31*$I500)*'01_Supuestos'!$F$11*($H500-'01_Supuestos'!$F$9))*'01_Supuestos'!$F$18)-($J500*'01_Supuestos'!E32)-(IF('01_Supuestos'!E30=MAX('01_Supuestos'!$C$30:$M$30),'01_Supuestos'!$F$19,0))-(MAX(0,(((('01_Supuestos'!E31*$I500)*'01_Supuestos'!$F$11*($H500-'01_Supuestos'!$F$9))-((('01_Supuestos'!E31*$I500)*'01_Supuestos'!$F$11*($H500-'01_Supuestos'!$F$9))*'01_Supuestos'!$F$12)-(('01_Supuestos'!E31*$I500)*'01_Supuestos'!$F$11*$K500)-(IF(('01_Supuestos'!E31*$I500)&gt;0,'01_Supuestos'!$F$15,0)))-($J500*'01_Supuestos'!E33)))*'01_Supuestos'!$F$16)</f>
        <v/>
      </c>
      <c r="W500" s="109">
        <f>((('01_Supuestos'!F31*$I500)*'01_Supuestos'!$F$11*($H500-'01_Supuestos'!$F$9))-((('01_Supuestos'!F31*$I500)*'01_Supuestos'!$F$11*($H500-'01_Supuestos'!$F$9))*'01_Supuestos'!$F$12)-(('01_Supuestos'!F31*$I500)*'01_Supuestos'!$F$11*$K500)-(IF(('01_Supuestos'!F31*$I500)&gt;0,'01_Supuestos'!$F$15,0)))-((('01_Supuestos'!F31*$I500)*'01_Supuestos'!$F$11*($H500-'01_Supuestos'!$F$9))*'01_Supuestos'!$F$18)-($J500*'01_Supuestos'!F32)-(IF('01_Supuestos'!F30=MAX('01_Supuestos'!$C$30:$M$30),'01_Supuestos'!$F$19,0))-(MAX(0,(((('01_Supuestos'!F31*$I500)*'01_Supuestos'!$F$11*($H500-'01_Supuestos'!$F$9))-((('01_Supuestos'!F31*$I500)*'01_Supuestos'!$F$11*($H500-'01_Supuestos'!$F$9))*'01_Supuestos'!$F$12)-(('01_Supuestos'!F31*$I500)*'01_Supuestos'!$F$11*$K500)-(IF(('01_Supuestos'!F31*$I500)&gt;0,'01_Supuestos'!$F$15,0)))-($J500*'01_Supuestos'!F33)))*'01_Supuestos'!$F$16)</f>
        <v/>
      </c>
      <c r="X500" s="109">
        <f>((('01_Supuestos'!G31*$I500)*'01_Supuestos'!$F$11*($H500-'01_Supuestos'!$F$9))-((('01_Supuestos'!G31*$I500)*'01_Supuestos'!$F$11*($H500-'01_Supuestos'!$F$9))*'01_Supuestos'!$F$12)-(('01_Supuestos'!G31*$I500)*'01_Supuestos'!$F$11*$K500)-(IF(('01_Supuestos'!G31*$I500)&gt;0,'01_Supuestos'!$F$15,0)))-((('01_Supuestos'!G31*$I500)*'01_Supuestos'!$F$11*($H500-'01_Supuestos'!$F$9))*'01_Supuestos'!$F$18)-($J500*'01_Supuestos'!G32)-(IF('01_Supuestos'!G30=MAX('01_Supuestos'!$C$30:$M$30),'01_Supuestos'!$F$19,0))-(MAX(0,(((('01_Supuestos'!G31*$I500)*'01_Supuestos'!$F$11*($H500-'01_Supuestos'!$F$9))-((('01_Supuestos'!G31*$I500)*'01_Supuestos'!$F$11*($H500-'01_Supuestos'!$F$9))*'01_Supuestos'!$F$12)-(('01_Supuestos'!G31*$I500)*'01_Supuestos'!$F$11*$K500)-(IF(('01_Supuestos'!G31*$I500)&gt;0,'01_Supuestos'!$F$15,0)))-($J500*'01_Supuestos'!G33)))*'01_Supuestos'!$F$16)</f>
        <v/>
      </c>
      <c r="Y500" s="109">
        <f>((('01_Supuestos'!H31*$I500)*'01_Supuestos'!$F$11*($H500-'01_Supuestos'!$F$9))-((('01_Supuestos'!H31*$I500)*'01_Supuestos'!$F$11*($H500-'01_Supuestos'!$F$9))*'01_Supuestos'!$F$12)-(('01_Supuestos'!H31*$I500)*'01_Supuestos'!$F$11*$K500)-(IF(('01_Supuestos'!H31*$I500)&gt;0,'01_Supuestos'!$F$15,0)))-((('01_Supuestos'!H31*$I500)*'01_Supuestos'!$F$11*($H500-'01_Supuestos'!$F$9))*'01_Supuestos'!$F$18)-($J500*'01_Supuestos'!H32)-(IF('01_Supuestos'!H30=MAX('01_Supuestos'!$C$30:$M$30),'01_Supuestos'!$F$19,0))-(MAX(0,(((('01_Supuestos'!H31*$I500)*'01_Supuestos'!$F$11*($H500-'01_Supuestos'!$F$9))-((('01_Supuestos'!H31*$I500)*'01_Supuestos'!$F$11*($H500-'01_Supuestos'!$F$9))*'01_Supuestos'!$F$12)-(('01_Supuestos'!H31*$I500)*'01_Supuestos'!$F$11*$K500)-(IF(('01_Supuestos'!H31*$I500)&gt;0,'01_Supuestos'!$F$15,0)))-($J500*'01_Supuestos'!H33)))*'01_Supuestos'!$F$16)</f>
        <v/>
      </c>
      <c r="Z500" s="109">
        <f>((('01_Supuestos'!I31*$I500)*'01_Supuestos'!$F$11*($H500-'01_Supuestos'!$F$9))-((('01_Supuestos'!I31*$I500)*'01_Supuestos'!$F$11*($H500-'01_Supuestos'!$F$9))*'01_Supuestos'!$F$12)-(('01_Supuestos'!I31*$I500)*'01_Supuestos'!$F$11*$K500)-(IF(('01_Supuestos'!I31*$I500)&gt;0,'01_Supuestos'!$F$15,0)))-((('01_Supuestos'!I31*$I500)*'01_Supuestos'!$F$11*($H500-'01_Supuestos'!$F$9))*'01_Supuestos'!$F$18)-($J500*'01_Supuestos'!I32)-(IF('01_Supuestos'!I30=MAX('01_Supuestos'!$C$30:$M$30),'01_Supuestos'!$F$19,0))-(MAX(0,(((('01_Supuestos'!I31*$I500)*'01_Supuestos'!$F$11*($H500-'01_Supuestos'!$F$9))-((('01_Supuestos'!I31*$I500)*'01_Supuestos'!$F$11*($H500-'01_Supuestos'!$F$9))*'01_Supuestos'!$F$12)-(('01_Supuestos'!I31*$I500)*'01_Supuestos'!$F$11*$K500)-(IF(('01_Supuestos'!I31*$I500)&gt;0,'01_Supuestos'!$F$15,0)))-($J500*'01_Supuestos'!I33)))*'01_Supuestos'!$F$16)</f>
        <v/>
      </c>
      <c r="AA500" s="109">
        <f>((('01_Supuestos'!J31*$I500)*'01_Supuestos'!$F$11*($H500-'01_Supuestos'!$F$9))-((('01_Supuestos'!J31*$I500)*'01_Supuestos'!$F$11*($H500-'01_Supuestos'!$F$9))*'01_Supuestos'!$F$12)-(('01_Supuestos'!J31*$I500)*'01_Supuestos'!$F$11*$K500)-(IF(('01_Supuestos'!J31*$I500)&gt;0,'01_Supuestos'!$F$15,0)))-((('01_Supuestos'!J31*$I500)*'01_Supuestos'!$F$11*($H500-'01_Supuestos'!$F$9))*'01_Supuestos'!$F$18)-($J500*'01_Supuestos'!J32)-(IF('01_Supuestos'!J30=MAX('01_Supuestos'!$C$30:$M$30),'01_Supuestos'!$F$19,0))-(MAX(0,(((('01_Supuestos'!J31*$I500)*'01_Supuestos'!$F$11*($H500-'01_Supuestos'!$F$9))-((('01_Supuestos'!J31*$I500)*'01_Supuestos'!$F$11*($H500-'01_Supuestos'!$F$9))*'01_Supuestos'!$F$12)-(('01_Supuestos'!J31*$I500)*'01_Supuestos'!$F$11*$K500)-(IF(('01_Supuestos'!J31*$I500)&gt;0,'01_Supuestos'!$F$15,0)))-($J500*'01_Supuestos'!J33)))*'01_Supuestos'!$F$16)</f>
        <v/>
      </c>
      <c r="AB500" s="109">
        <f>((('01_Supuestos'!K31*$I500)*'01_Supuestos'!$F$11*($H500-'01_Supuestos'!$F$9))-((('01_Supuestos'!K31*$I500)*'01_Supuestos'!$F$11*($H500-'01_Supuestos'!$F$9))*'01_Supuestos'!$F$12)-(('01_Supuestos'!K31*$I500)*'01_Supuestos'!$F$11*$K500)-(IF(('01_Supuestos'!K31*$I500)&gt;0,'01_Supuestos'!$F$15,0)))-((('01_Supuestos'!K31*$I500)*'01_Supuestos'!$F$11*($H500-'01_Supuestos'!$F$9))*'01_Supuestos'!$F$18)-($J500*'01_Supuestos'!K32)-(IF('01_Supuestos'!K30=MAX('01_Supuestos'!$C$30:$M$30),'01_Supuestos'!$F$19,0))-(MAX(0,(((('01_Supuestos'!K31*$I500)*'01_Supuestos'!$F$11*($H500-'01_Supuestos'!$F$9))-((('01_Supuestos'!K31*$I500)*'01_Supuestos'!$F$11*($H500-'01_Supuestos'!$F$9))*'01_Supuestos'!$F$12)-(('01_Supuestos'!K31*$I500)*'01_Supuestos'!$F$11*$K500)-(IF(('01_Supuestos'!K31*$I500)&gt;0,'01_Supuestos'!$F$15,0)))-($J500*'01_Supuestos'!K33)))*'01_Supuestos'!$F$16)</f>
        <v/>
      </c>
      <c r="AC500" s="109">
        <f>((('01_Supuestos'!L31*$I500)*'01_Supuestos'!$F$11*($H500-'01_Supuestos'!$F$9))-((('01_Supuestos'!L31*$I500)*'01_Supuestos'!$F$11*($H500-'01_Supuestos'!$F$9))*'01_Supuestos'!$F$12)-(('01_Supuestos'!L31*$I500)*'01_Supuestos'!$F$11*$K500)-(IF(('01_Supuestos'!L31*$I500)&gt;0,'01_Supuestos'!$F$15,0)))-((('01_Supuestos'!L31*$I500)*'01_Supuestos'!$F$11*($H500-'01_Supuestos'!$F$9))*'01_Supuestos'!$F$18)-($J500*'01_Supuestos'!L32)-(IF('01_Supuestos'!L30=MAX('01_Supuestos'!$C$30:$M$30),'01_Supuestos'!$F$19,0))-(MAX(0,(((('01_Supuestos'!L31*$I500)*'01_Supuestos'!$F$11*($H500-'01_Supuestos'!$F$9))-((('01_Supuestos'!L31*$I500)*'01_Supuestos'!$F$11*($H500-'01_Supuestos'!$F$9))*'01_Supuestos'!$F$12)-(('01_Supuestos'!L31*$I500)*'01_Supuestos'!$F$11*$K500)-(IF(('01_Supuestos'!L31*$I500)&gt;0,'01_Supuestos'!$F$15,0)))-($J500*'01_Supuestos'!L33)))*'01_Supuestos'!$F$16)</f>
        <v/>
      </c>
      <c r="AD500" s="109">
        <f>((('01_Supuestos'!M31*$I500)*'01_Supuestos'!$F$11*($H500-'01_Supuestos'!$F$9))-((('01_Supuestos'!M31*$I500)*'01_Supuestos'!$F$11*($H500-'01_Supuestos'!$F$9))*'01_Supuestos'!$F$12)-(('01_Supuestos'!M31*$I500)*'01_Supuestos'!$F$11*$K500)-(IF(('01_Supuestos'!M31*$I500)&gt;0,'01_Supuestos'!$F$15,0)))-((('01_Supuestos'!M31*$I500)*'01_Supuestos'!$F$11*($H500-'01_Supuestos'!$F$9))*'01_Supuestos'!$F$18)-($J500*'01_Supuestos'!M32)-(IF('01_Supuestos'!M30=MAX('01_Supuestos'!$C$30:$M$30),'01_Supuestos'!$F$19,0))-(MAX(0,(((('01_Supuestos'!M31*$I500)*'01_Supuestos'!$F$11*($H500-'01_Supuestos'!$F$9))-((('01_Supuestos'!M31*$I500)*'01_Supuestos'!$F$11*($H500-'01_Supuestos'!$F$9))*'01_Supuestos'!$F$12)-(('01_Supuestos'!M31*$I500)*'01_Supuestos'!$F$11*$K500)-(IF(('01_Supuestos'!M31*$I500)&gt;0,'01_Supuestos'!$F$15,0)))-($J500*'01_Supuestos'!M33)))*'01_Supuestos'!$F$16)</f>
        <v/>
      </c>
      <c r="AE500" s="109">
        <f>0</f>
        <v/>
      </c>
      <c r="AF500" s="109">
        <f>IF(S500&gt;R500,"Appraisal+Decision",IF(S500&lt;R500,"Develop Now","Indiferente"))</f>
        <v/>
      </c>
    </row>
    <row r="501">
      <c r="A501" t="n">
        <v>471</v>
      </c>
      <c r="B501" s="53">
        <f>RAND()</f>
        <v/>
      </c>
      <c r="C501" s="53">
        <f>RAND()</f>
        <v/>
      </c>
      <c r="D501" s="53">
        <f>RAND()</f>
        <v/>
      </c>
      <c r="E501" s="53">
        <f>RAND()</f>
        <v/>
      </c>
      <c r="F501" s="53">
        <f>RAND()</f>
        <v/>
      </c>
      <c r="G501" s="53">
        <f>RAND()</f>
        <v/>
      </c>
      <c r="H501" s="109">
        <f>IF(B501&lt;($B$11-$B$10)/($B$12-$B$10), $B$10+SQRT(B501*($B$11-$B$10)*($B$12-$B$10)), $B$12-SQRT((1-B501)*($B$12-$B$11)*($B$12-$B$10)))</f>
        <v/>
      </c>
      <c r="I501" s="53">
        <f>MAX(0.1,NORMINV(C501,$B$13,$B$14))</f>
        <v/>
      </c>
      <c r="J501" s="109">
        <f>'01_Supuestos'!$F$13*MAX(0.65,NORMINV(D501,1,$B$15))</f>
        <v/>
      </c>
      <c r="K501" s="109">
        <f>'01_Supuestos'!$F$14*MAX(0.6,NORMINV(E501,1,$B$16))</f>
        <v/>
      </c>
      <c r="L501" s="109">
        <f>--(F501&lt;=$B$5)</f>
        <v/>
      </c>
      <c r="M501" s="109">
        <f>IF(L501=1, IF(G501&lt;=$B$6, "+", "-"), IF(G501&lt;=(1-$B$7), "+", "-"))</f>
        <v/>
      </c>
      <c r="N501" s="110">
        <f>IF(M501="+",'05_Bayes_Arbol'!$B$16,'05_Bayes_Arbol'!$B$17)</f>
        <v/>
      </c>
      <c r="O501" s="109">
        <f>SUMPRODUCT(T501:AD501,'01_Supuestos'!$C$34:$M$34)</f>
        <v/>
      </c>
      <c r="P501" s="109">
        <f>N501*O501 + (1-N501)*$B$9</f>
        <v/>
      </c>
      <c r="Q501" s="109">
        <f>--(P501&gt;0)</f>
        <v/>
      </c>
      <c r="R501" s="109">
        <f>IF(L501=1,O501,$B$9)</f>
        <v/>
      </c>
      <c r="S501" s="109">
        <f>-$B$8 + IF(Q501=1, IF(L501=1,O501,$B$9), 0)</f>
        <v/>
      </c>
      <c r="T501" s="109">
        <f>((('01_Supuestos'!C31*$I501)*'01_Supuestos'!$F$11*($H501-'01_Supuestos'!$F$9))-((('01_Supuestos'!C31*$I501)*'01_Supuestos'!$F$11*($H501-'01_Supuestos'!$F$9))*'01_Supuestos'!$F$12)-(('01_Supuestos'!C31*$I501)*'01_Supuestos'!$F$11*$K501)-(IF(('01_Supuestos'!C31*$I501)&gt;0,'01_Supuestos'!$F$15,0)))-((('01_Supuestos'!C31*$I501)*'01_Supuestos'!$F$11*($H501-'01_Supuestos'!$F$9))*'01_Supuestos'!$F$18)-($J501*'01_Supuestos'!C32)-(IF('01_Supuestos'!C30=MAX('01_Supuestos'!$C$30:$M$30),'01_Supuestos'!$F$19,0))-(MAX(0,(((('01_Supuestos'!C31*$I501)*'01_Supuestos'!$F$11*($H501-'01_Supuestos'!$F$9))-((('01_Supuestos'!C31*$I501)*'01_Supuestos'!$F$11*($H501-'01_Supuestos'!$F$9))*'01_Supuestos'!$F$12)-(('01_Supuestos'!C31*$I501)*'01_Supuestos'!$F$11*$K501)-(IF(('01_Supuestos'!C31*$I501)&gt;0,'01_Supuestos'!$F$15,0)))-($J501*'01_Supuestos'!C33)))*'01_Supuestos'!$F$16)</f>
        <v/>
      </c>
      <c r="U501" s="109">
        <f>((('01_Supuestos'!D31*$I501)*'01_Supuestos'!$F$11*($H501-'01_Supuestos'!$F$9))-((('01_Supuestos'!D31*$I501)*'01_Supuestos'!$F$11*($H501-'01_Supuestos'!$F$9))*'01_Supuestos'!$F$12)-(('01_Supuestos'!D31*$I501)*'01_Supuestos'!$F$11*$K501)-(IF(('01_Supuestos'!D31*$I501)&gt;0,'01_Supuestos'!$F$15,0)))-((('01_Supuestos'!D31*$I501)*'01_Supuestos'!$F$11*($H501-'01_Supuestos'!$F$9))*'01_Supuestos'!$F$18)-($J501*'01_Supuestos'!D32)-(IF('01_Supuestos'!D30=MAX('01_Supuestos'!$C$30:$M$30),'01_Supuestos'!$F$19,0))-(MAX(0,(((('01_Supuestos'!D31*$I501)*'01_Supuestos'!$F$11*($H501-'01_Supuestos'!$F$9))-((('01_Supuestos'!D31*$I501)*'01_Supuestos'!$F$11*($H501-'01_Supuestos'!$F$9))*'01_Supuestos'!$F$12)-(('01_Supuestos'!D31*$I501)*'01_Supuestos'!$F$11*$K501)-(IF(('01_Supuestos'!D31*$I501)&gt;0,'01_Supuestos'!$F$15,0)))-($J501*'01_Supuestos'!D33)))*'01_Supuestos'!$F$16)</f>
        <v/>
      </c>
      <c r="V501" s="109">
        <f>((('01_Supuestos'!E31*$I501)*'01_Supuestos'!$F$11*($H501-'01_Supuestos'!$F$9))-((('01_Supuestos'!E31*$I501)*'01_Supuestos'!$F$11*($H501-'01_Supuestos'!$F$9))*'01_Supuestos'!$F$12)-(('01_Supuestos'!E31*$I501)*'01_Supuestos'!$F$11*$K501)-(IF(('01_Supuestos'!E31*$I501)&gt;0,'01_Supuestos'!$F$15,0)))-((('01_Supuestos'!E31*$I501)*'01_Supuestos'!$F$11*($H501-'01_Supuestos'!$F$9))*'01_Supuestos'!$F$18)-($J501*'01_Supuestos'!E32)-(IF('01_Supuestos'!E30=MAX('01_Supuestos'!$C$30:$M$30),'01_Supuestos'!$F$19,0))-(MAX(0,(((('01_Supuestos'!E31*$I501)*'01_Supuestos'!$F$11*($H501-'01_Supuestos'!$F$9))-((('01_Supuestos'!E31*$I501)*'01_Supuestos'!$F$11*($H501-'01_Supuestos'!$F$9))*'01_Supuestos'!$F$12)-(('01_Supuestos'!E31*$I501)*'01_Supuestos'!$F$11*$K501)-(IF(('01_Supuestos'!E31*$I501)&gt;0,'01_Supuestos'!$F$15,0)))-($J501*'01_Supuestos'!E33)))*'01_Supuestos'!$F$16)</f>
        <v/>
      </c>
      <c r="W501" s="109">
        <f>((('01_Supuestos'!F31*$I501)*'01_Supuestos'!$F$11*($H501-'01_Supuestos'!$F$9))-((('01_Supuestos'!F31*$I501)*'01_Supuestos'!$F$11*($H501-'01_Supuestos'!$F$9))*'01_Supuestos'!$F$12)-(('01_Supuestos'!F31*$I501)*'01_Supuestos'!$F$11*$K501)-(IF(('01_Supuestos'!F31*$I501)&gt;0,'01_Supuestos'!$F$15,0)))-((('01_Supuestos'!F31*$I501)*'01_Supuestos'!$F$11*($H501-'01_Supuestos'!$F$9))*'01_Supuestos'!$F$18)-($J501*'01_Supuestos'!F32)-(IF('01_Supuestos'!F30=MAX('01_Supuestos'!$C$30:$M$30),'01_Supuestos'!$F$19,0))-(MAX(0,(((('01_Supuestos'!F31*$I501)*'01_Supuestos'!$F$11*($H501-'01_Supuestos'!$F$9))-((('01_Supuestos'!F31*$I501)*'01_Supuestos'!$F$11*($H501-'01_Supuestos'!$F$9))*'01_Supuestos'!$F$12)-(('01_Supuestos'!F31*$I501)*'01_Supuestos'!$F$11*$K501)-(IF(('01_Supuestos'!F31*$I501)&gt;0,'01_Supuestos'!$F$15,0)))-($J501*'01_Supuestos'!F33)))*'01_Supuestos'!$F$16)</f>
        <v/>
      </c>
      <c r="X501" s="109">
        <f>((('01_Supuestos'!G31*$I501)*'01_Supuestos'!$F$11*($H501-'01_Supuestos'!$F$9))-((('01_Supuestos'!G31*$I501)*'01_Supuestos'!$F$11*($H501-'01_Supuestos'!$F$9))*'01_Supuestos'!$F$12)-(('01_Supuestos'!G31*$I501)*'01_Supuestos'!$F$11*$K501)-(IF(('01_Supuestos'!G31*$I501)&gt;0,'01_Supuestos'!$F$15,0)))-((('01_Supuestos'!G31*$I501)*'01_Supuestos'!$F$11*($H501-'01_Supuestos'!$F$9))*'01_Supuestos'!$F$18)-($J501*'01_Supuestos'!G32)-(IF('01_Supuestos'!G30=MAX('01_Supuestos'!$C$30:$M$30),'01_Supuestos'!$F$19,0))-(MAX(0,(((('01_Supuestos'!G31*$I501)*'01_Supuestos'!$F$11*($H501-'01_Supuestos'!$F$9))-((('01_Supuestos'!G31*$I501)*'01_Supuestos'!$F$11*($H501-'01_Supuestos'!$F$9))*'01_Supuestos'!$F$12)-(('01_Supuestos'!G31*$I501)*'01_Supuestos'!$F$11*$K501)-(IF(('01_Supuestos'!G31*$I501)&gt;0,'01_Supuestos'!$F$15,0)))-($J501*'01_Supuestos'!G33)))*'01_Supuestos'!$F$16)</f>
        <v/>
      </c>
      <c r="Y501" s="109">
        <f>((('01_Supuestos'!H31*$I501)*'01_Supuestos'!$F$11*($H501-'01_Supuestos'!$F$9))-((('01_Supuestos'!H31*$I501)*'01_Supuestos'!$F$11*($H501-'01_Supuestos'!$F$9))*'01_Supuestos'!$F$12)-(('01_Supuestos'!H31*$I501)*'01_Supuestos'!$F$11*$K501)-(IF(('01_Supuestos'!H31*$I501)&gt;0,'01_Supuestos'!$F$15,0)))-((('01_Supuestos'!H31*$I501)*'01_Supuestos'!$F$11*($H501-'01_Supuestos'!$F$9))*'01_Supuestos'!$F$18)-($J501*'01_Supuestos'!H32)-(IF('01_Supuestos'!H30=MAX('01_Supuestos'!$C$30:$M$30),'01_Supuestos'!$F$19,0))-(MAX(0,(((('01_Supuestos'!H31*$I501)*'01_Supuestos'!$F$11*($H501-'01_Supuestos'!$F$9))-((('01_Supuestos'!H31*$I501)*'01_Supuestos'!$F$11*($H501-'01_Supuestos'!$F$9))*'01_Supuestos'!$F$12)-(('01_Supuestos'!H31*$I501)*'01_Supuestos'!$F$11*$K501)-(IF(('01_Supuestos'!H31*$I501)&gt;0,'01_Supuestos'!$F$15,0)))-($J501*'01_Supuestos'!H33)))*'01_Supuestos'!$F$16)</f>
        <v/>
      </c>
      <c r="Z501" s="109">
        <f>((('01_Supuestos'!I31*$I501)*'01_Supuestos'!$F$11*($H501-'01_Supuestos'!$F$9))-((('01_Supuestos'!I31*$I501)*'01_Supuestos'!$F$11*($H501-'01_Supuestos'!$F$9))*'01_Supuestos'!$F$12)-(('01_Supuestos'!I31*$I501)*'01_Supuestos'!$F$11*$K501)-(IF(('01_Supuestos'!I31*$I501)&gt;0,'01_Supuestos'!$F$15,0)))-((('01_Supuestos'!I31*$I501)*'01_Supuestos'!$F$11*($H501-'01_Supuestos'!$F$9))*'01_Supuestos'!$F$18)-($J501*'01_Supuestos'!I32)-(IF('01_Supuestos'!I30=MAX('01_Supuestos'!$C$30:$M$30),'01_Supuestos'!$F$19,0))-(MAX(0,(((('01_Supuestos'!I31*$I501)*'01_Supuestos'!$F$11*($H501-'01_Supuestos'!$F$9))-((('01_Supuestos'!I31*$I501)*'01_Supuestos'!$F$11*($H501-'01_Supuestos'!$F$9))*'01_Supuestos'!$F$12)-(('01_Supuestos'!I31*$I501)*'01_Supuestos'!$F$11*$K501)-(IF(('01_Supuestos'!I31*$I501)&gt;0,'01_Supuestos'!$F$15,0)))-($J501*'01_Supuestos'!I33)))*'01_Supuestos'!$F$16)</f>
        <v/>
      </c>
      <c r="AA501" s="109">
        <f>((('01_Supuestos'!J31*$I501)*'01_Supuestos'!$F$11*($H501-'01_Supuestos'!$F$9))-((('01_Supuestos'!J31*$I501)*'01_Supuestos'!$F$11*($H501-'01_Supuestos'!$F$9))*'01_Supuestos'!$F$12)-(('01_Supuestos'!J31*$I501)*'01_Supuestos'!$F$11*$K501)-(IF(('01_Supuestos'!J31*$I501)&gt;0,'01_Supuestos'!$F$15,0)))-((('01_Supuestos'!J31*$I501)*'01_Supuestos'!$F$11*($H501-'01_Supuestos'!$F$9))*'01_Supuestos'!$F$18)-($J501*'01_Supuestos'!J32)-(IF('01_Supuestos'!J30=MAX('01_Supuestos'!$C$30:$M$30),'01_Supuestos'!$F$19,0))-(MAX(0,(((('01_Supuestos'!J31*$I501)*'01_Supuestos'!$F$11*($H501-'01_Supuestos'!$F$9))-((('01_Supuestos'!J31*$I501)*'01_Supuestos'!$F$11*($H501-'01_Supuestos'!$F$9))*'01_Supuestos'!$F$12)-(('01_Supuestos'!J31*$I501)*'01_Supuestos'!$F$11*$K501)-(IF(('01_Supuestos'!J31*$I501)&gt;0,'01_Supuestos'!$F$15,0)))-($J501*'01_Supuestos'!J33)))*'01_Supuestos'!$F$16)</f>
        <v/>
      </c>
      <c r="AB501" s="109">
        <f>((('01_Supuestos'!K31*$I501)*'01_Supuestos'!$F$11*($H501-'01_Supuestos'!$F$9))-((('01_Supuestos'!K31*$I501)*'01_Supuestos'!$F$11*($H501-'01_Supuestos'!$F$9))*'01_Supuestos'!$F$12)-(('01_Supuestos'!K31*$I501)*'01_Supuestos'!$F$11*$K501)-(IF(('01_Supuestos'!K31*$I501)&gt;0,'01_Supuestos'!$F$15,0)))-((('01_Supuestos'!K31*$I501)*'01_Supuestos'!$F$11*($H501-'01_Supuestos'!$F$9))*'01_Supuestos'!$F$18)-($J501*'01_Supuestos'!K32)-(IF('01_Supuestos'!K30=MAX('01_Supuestos'!$C$30:$M$30),'01_Supuestos'!$F$19,0))-(MAX(0,(((('01_Supuestos'!K31*$I501)*'01_Supuestos'!$F$11*($H501-'01_Supuestos'!$F$9))-((('01_Supuestos'!K31*$I501)*'01_Supuestos'!$F$11*($H501-'01_Supuestos'!$F$9))*'01_Supuestos'!$F$12)-(('01_Supuestos'!K31*$I501)*'01_Supuestos'!$F$11*$K501)-(IF(('01_Supuestos'!K31*$I501)&gt;0,'01_Supuestos'!$F$15,0)))-($J501*'01_Supuestos'!K33)))*'01_Supuestos'!$F$16)</f>
        <v/>
      </c>
      <c r="AC501" s="109">
        <f>((('01_Supuestos'!L31*$I501)*'01_Supuestos'!$F$11*($H501-'01_Supuestos'!$F$9))-((('01_Supuestos'!L31*$I501)*'01_Supuestos'!$F$11*($H501-'01_Supuestos'!$F$9))*'01_Supuestos'!$F$12)-(('01_Supuestos'!L31*$I501)*'01_Supuestos'!$F$11*$K501)-(IF(('01_Supuestos'!L31*$I501)&gt;0,'01_Supuestos'!$F$15,0)))-((('01_Supuestos'!L31*$I501)*'01_Supuestos'!$F$11*($H501-'01_Supuestos'!$F$9))*'01_Supuestos'!$F$18)-($J501*'01_Supuestos'!L32)-(IF('01_Supuestos'!L30=MAX('01_Supuestos'!$C$30:$M$30),'01_Supuestos'!$F$19,0))-(MAX(0,(((('01_Supuestos'!L31*$I501)*'01_Supuestos'!$F$11*($H501-'01_Supuestos'!$F$9))-((('01_Supuestos'!L31*$I501)*'01_Supuestos'!$F$11*($H501-'01_Supuestos'!$F$9))*'01_Supuestos'!$F$12)-(('01_Supuestos'!L31*$I501)*'01_Supuestos'!$F$11*$K501)-(IF(('01_Supuestos'!L31*$I501)&gt;0,'01_Supuestos'!$F$15,0)))-($J501*'01_Supuestos'!L33)))*'01_Supuestos'!$F$16)</f>
        <v/>
      </c>
      <c r="AD501" s="109">
        <f>((('01_Supuestos'!M31*$I501)*'01_Supuestos'!$F$11*($H501-'01_Supuestos'!$F$9))-((('01_Supuestos'!M31*$I501)*'01_Supuestos'!$F$11*($H501-'01_Supuestos'!$F$9))*'01_Supuestos'!$F$12)-(('01_Supuestos'!M31*$I501)*'01_Supuestos'!$F$11*$K501)-(IF(('01_Supuestos'!M31*$I501)&gt;0,'01_Supuestos'!$F$15,0)))-((('01_Supuestos'!M31*$I501)*'01_Supuestos'!$F$11*($H501-'01_Supuestos'!$F$9))*'01_Supuestos'!$F$18)-($J501*'01_Supuestos'!M32)-(IF('01_Supuestos'!M30=MAX('01_Supuestos'!$C$30:$M$30),'01_Supuestos'!$F$19,0))-(MAX(0,(((('01_Supuestos'!M31*$I501)*'01_Supuestos'!$F$11*($H501-'01_Supuestos'!$F$9))-((('01_Supuestos'!M31*$I501)*'01_Supuestos'!$F$11*($H501-'01_Supuestos'!$F$9))*'01_Supuestos'!$F$12)-(('01_Supuestos'!M31*$I501)*'01_Supuestos'!$F$11*$K501)-(IF(('01_Supuestos'!M31*$I501)&gt;0,'01_Supuestos'!$F$15,0)))-($J501*'01_Supuestos'!M33)))*'01_Supuestos'!$F$16)</f>
        <v/>
      </c>
      <c r="AE501" s="109">
        <f>0</f>
        <v/>
      </c>
      <c r="AF501" s="109">
        <f>IF(S501&gt;R501,"Appraisal+Decision",IF(S501&lt;R501,"Develop Now","Indiferente"))</f>
        <v/>
      </c>
    </row>
    <row r="502">
      <c r="A502" t="n">
        <v>472</v>
      </c>
      <c r="B502" s="53">
        <f>RAND()</f>
        <v/>
      </c>
      <c r="C502" s="53">
        <f>RAND()</f>
        <v/>
      </c>
      <c r="D502" s="53">
        <f>RAND()</f>
        <v/>
      </c>
      <c r="E502" s="53">
        <f>RAND()</f>
        <v/>
      </c>
      <c r="F502" s="53">
        <f>RAND()</f>
        <v/>
      </c>
      <c r="G502" s="53">
        <f>RAND()</f>
        <v/>
      </c>
      <c r="H502" s="109">
        <f>IF(B502&lt;($B$11-$B$10)/($B$12-$B$10), $B$10+SQRT(B502*($B$11-$B$10)*($B$12-$B$10)), $B$12-SQRT((1-B502)*($B$12-$B$11)*($B$12-$B$10)))</f>
        <v/>
      </c>
      <c r="I502" s="53">
        <f>MAX(0.1,NORMINV(C502,$B$13,$B$14))</f>
        <v/>
      </c>
      <c r="J502" s="109">
        <f>'01_Supuestos'!$F$13*MAX(0.65,NORMINV(D502,1,$B$15))</f>
        <v/>
      </c>
      <c r="K502" s="109">
        <f>'01_Supuestos'!$F$14*MAX(0.6,NORMINV(E502,1,$B$16))</f>
        <v/>
      </c>
      <c r="L502" s="109">
        <f>--(F502&lt;=$B$5)</f>
        <v/>
      </c>
      <c r="M502" s="109">
        <f>IF(L502=1, IF(G502&lt;=$B$6, "+", "-"), IF(G502&lt;=(1-$B$7), "+", "-"))</f>
        <v/>
      </c>
      <c r="N502" s="110">
        <f>IF(M502="+",'05_Bayes_Arbol'!$B$16,'05_Bayes_Arbol'!$B$17)</f>
        <v/>
      </c>
      <c r="O502" s="109">
        <f>SUMPRODUCT(T502:AD502,'01_Supuestos'!$C$34:$M$34)</f>
        <v/>
      </c>
      <c r="P502" s="109">
        <f>N502*O502 + (1-N502)*$B$9</f>
        <v/>
      </c>
      <c r="Q502" s="109">
        <f>--(P502&gt;0)</f>
        <v/>
      </c>
      <c r="R502" s="109">
        <f>IF(L502=1,O502,$B$9)</f>
        <v/>
      </c>
      <c r="S502" s="109">
        <f>-$B$8 + IF(Q502=1, IF(L502=1,O502,$B$9), 0)</f>
        <v/>
      </c>
      <c r="T502" s="109">
        <f>((('01_Supuestos'!C31*$I502)*'01_Supuestos'!$F$11*($H502-'01_Supuestos'!$F$9))-((('01_Supuestos'!C31*$I502)*'01_Supuestos'!$F$11*($H502-'01_Supuestos'!$F$9))*'01_Supuestos'!$F$12)-(('01_Supuestos'!C31*$I502)*'01_Supuestos'!$F$11*$K502)-(IF(('01_Supuestos'!C31*$I502)&gt;0,'01_Supuestos'!$F$15,0)))-((('01_Supuestos'!C31*$I502)*'01_Supuestos'!$F$11*($H502-'01_Supuestos'!$F$9))*'01_Supuestos'!$F$18)-($J502*'01_Supuestos'!C32)-(IF('01_Supuestos'!C30=MAX('01_Supuestos'!$C$30:$M$30),'01_Supuestos'!$F$19,0))-(MAX(0,(((('01_Supuestos'!C31*$I502)*'01_Supuestos'!$F$11*($H502-'01_Supuestos'!$F$9))-((('01_Supuestos'!C31*$I502)*'01_Supuestos'!$F$11*($H502-'01_Supuestos'!$F$9))*'01_Supuestos'!$F$12)-(('01_Supuestos'!C31*$I502)*'01_Supuestos'!$F$11*$K502)-(IF(('01_Supuestos'!C31*$I502)&gt;0,'01_Supuestos'!$F$15,0)))-($J502*'01_Supuestos'!C33)))*'01_Supuestos'!$F$16)</f>
        <v/>
      </c>
      <c r="U502" s="109">
        <f>((('01_Supuestos'!D31*$I502)*'01_Supuestos'!$F$11*($H502-'01_Supuestos'!$F$9))-((('01_Supuestos'!D31*$I502)*'01_Supuestos'!$F$11*($H502-'01_Supuestos'!$F$9))*'01_Supuestos'!$F$12)-(('01_Supuestos'!D31*$I502)*'01_Supuestos'!$F$11*$K502)-(IF(('01_Supuestos'!D31*$I502)&gt;0,'01_Supuestos'!$F$15,0)))-((('01_Supuestos'!D31*$I502)*'01_Supuestos'!$F$11*($H502-'01_Supuestos'!$F$9))*'01_Supuestos'!$F$18)-($J502*'01_Supuestos'!D32)-(IF('01_Supuestos'!D30=MAX('01_Supuestos'!$C$30:$M$30),'01_Supuestos'!$F$19,0))-(MAX(0,(((('01_Supuestos'!D31*$I502)*'01_Supuestos'!$F$11*($H502-'01_Supuestos'!$F$9))-((('01_Supuestos'!D31*$I502)*'01_Supuestos'!$F$11*($H502-'01_Supuestos'!$F$9))*'01_Supuestos'!$F$12)-(('01_Supuestos'!D31*$I502)*'01_Supuestos'!$F$11*$K502)-(IF(('01_Supuestos'!D31*$I502)&gt;0,'01_Supuestos'!$F$15,0)))-($J502*'01_Supuestos'!D33)))*'01_Supuestos'!$F$16)</f>
        <v/>
      </c>
      <c r="V502" s="109">
        <f>((('01_Supuestos'!E31*$I502)*'01_Supuestos'!$F$11*($H502-'01_Supuestos'!$F$9))-((('01_Supuestos'!E31*$I502)*'01_Supuestos'!$F$11*($H502-'01_Supuestos'!$F$9))*'01_Supuestos'!$F$12)-(('01_Supuestos'!E31*$I502)*'01_Supuestos'!$F$11*$K502)-(IF(('01_Supuestos'!E31*$I502)&gt;0,'01_Supuestos'!$F$15,0)))-((('01_Supuestos'!E31*$I502)*'01_Supuestos'!$F$11*($H502-'01_Supuestos'!$F$9))*'01_Supuestos'!$F$18)-($J502*'01_Supuestos'!E32)-(IF('01_Supuestos'!E30=MAX('01_Supuestos'!$C$30:$M$30),'01_Supuestos'!$F$19,0))-(MAX(0,(((('01_Supuestos'!E31*$I502)*'01_Supuestos'!$F$11*($H502-'01_Supuestos'!$F$9))-((('01_Supuestos'!E31*$I502)*'01_Supuestos'!$F$11*($H502-'01_Supuestos'!$F$9))*'01_Supuestos'!$F$12)-(('01_Supuestos'!E31*$I502)*'01_Supuestos'!$F$11*$K502)-(IF(('01_Supuestos'!E31*$I502)&gt;0,'01_Supuestos'!$F$15,0)))-($J502*'01_Supuestos'!E33)))*'01_Supuestos'!$F$16)</f>
        <v/>
      </c>
      <c r="W502" s="109">
        <f>((('01_Supuestos'!F31*$I502)*'01_Supuestos'!$F$11*($H502-'01_Supuestos'!$F$9))-((('01_Supuestos'!F31*$I502)*'01_Supuestos'!$F$11*($H502-'01_Supuestos'!$F$9))*'01_Supuestos'!$F$12)-(('01_Supuestos'!F31*$I502)*'01_Supuestos'!$F$11*$K502)-(IF(('01_Supuestos'!F31*$I502)&gt;0,'01_Supuestos'!$F$15,0)))-((('01_Supuestos'!F31*$I502)*'01_Supuestos'!$F$11*($H502-'01_Supuestos'!$F$9))*'01_Supuestos'!$F$18)-($J502*'01_Supuestos'!F32)-(IF('01_Supuestos'!F30=MAX('01_Supuestos'!$C$30:$M$30),'01_Supuestos'!$F$19,0))-(MAX(0,(((('01_Supuestos'!F31*$I502)*'01_Supuestos'!$F$11*($H502-'01_Supuestos'!$F$9))-((('01_Supuestos'!F31*$I502)*'01_Supuestos'!$F$11*($H502-'01_Supuestos'!$F$9))*'01_Supuestos'!$F$12)-(('01_Supuestos'!F31*$I502)*'01_Supuestos'!$F$11*$K502)-(IF(('01_Supuestos'!F31*$I502)&gt;0,'01_Supuestos'!$F$15,0)))-($J502*'01_Supuestos'!F33)))*'01_Supuestos'!$F$16)</f>
        <v/>
      </c>
      <c r="X502" s="109">
        <f>((('01_Supuestos'!G31*$I502)*'01_Supuestos'!$F$11*($H502-'01_Supuestos'!$F$9))-((('01_Supuestos'!G31*$I502)*'01_Supuestos'!$F$11*($H502-'01_Supuestos'!$F$9))*'01_Supuestos'!$F$12)-(('01_Supuestos'!G31*$I502)*'01_Supuestos'!$F$11*$K502)-(IF(('01_Supuestos'!G31*$I502)&gt;0,'01_Supuestos'!$F$15,0)))-((('01_Supuestos'!G31*$I502)*'01_Supuestos'!$F$11*($H502-'01_Supuestos'!$F$9))*'01_Supuestos'!$F$18)-($J502*'01_Supuestos'!G32)-(IF('01_Supuestos'!G30=MAX('01_Supuestos'!$C$30:$M$30),'01_Supuestos'!$F$19,0))-(MAX(0,(((('01_Supuestos'!G31*$I502)*'01_Supuestos'!$F$11*($H502-'01_Supuestos'!$F$9))-((('01_Supuestos'!G31*$I502)*'01_Supuestos'!$F$11*($H502-'01_Supuestos'!$F$9))*'01_Supuestos'!$F$12)-(('01_Supuestos'!G31*$I502)*'01_Supuestos'!$F$11*$K502)-(IF(('01_Supuestos'!G31*$I502)&gt;0,'01_Supuestos'!$F$15,0)))-($J502*'01_Supuestos'!G33)))*'01_Supuestos'!$F$16)</f>
        <v/>
      </c>
      <c r="Y502" s="109">
        <f>((('01_Supuestos'!H31*$I502)*'01_Supuestos'!$F$11*($H502-'01_Supuestos'!$F$9))-((('01_Supuestos'!H31*$I502)*'01_Supuestos'!$F$11*($H502-'01_Supuestos'!$F$9))*'01_Supuestos'!$F$12)-(('01_Supuestos'!H31*$I502)*'01_Supuestos'!$F$11*$K502)-(IF(('01_Supuestos'!H31*$I502)&gt;0,'01_Supuestos'!$F$15,0)))-((('01_Supuestos'!H31*$I502)*'01_Supuestos'!$F$11*($H502-'01_Supuestos'!$F$9))*'01_Supuestos'!$F$18)-($J502*'01_Supuestos'!H32)-(IF('01_Supuestos'!H30=MAX('01_Supuestos'!$C$30:$M$30),'01_Supuestos'!$F$19,0))-(MAX(0,(((('01_Supuestos'!H31*$I502)*'01_Supuestos'!$F$11*($H502-'01_Supuestos'!$F$9))-((('01_Supuestos'!H31*$I502)*'01_Supuestos'!$F$11*($H502-'01_Supuestos'!$F$9))*'01_Supuestos'!$F$12)-(('01_Supuestos'!H31*$I502)*'01_Supuestos'!$F$11*$K502)-(IF(('01_Supuestos'!H31*$I502)&gt;0,'01_Supuestos'!$F$15,0)))-($J502*'01_Supuestos'!H33)))*'01_Supuestos'!$F$16)</f>
        <v/>
      </c>
      <c r="Z502" s="109">
        <f>((('01_Supuestos'!I31*$I502)*'01_Supuestos'!$F$11*($H502-'01_Supuestos'!$F$9))-((('01_Supuestos'!I31*$I502)*'01_Supuestos'!$F$11*($H502-'01_Supuestos'!$F$9))*'01_Supuestos'!$F$12)-(('01_Supuestos'!I31*$I502)*'01_Supuestos'!$F$11*$K502)-(IF(('01_Supuestos'!I31*$I502)&gt;0,'01_Supuestos'!$F$15,0)))-((('01_Supuestos'!I31*$I502)*'01_Supuestos'!$F$11*($H502-'01_Supuestos'!$F$9))*'01_Supuestos'!$F$18)-($J502*'01_Supuestos'!I32)-(IF('01_Supuestos'!I30=MAX('01_Supuestos'!$C$30:$M$30),'01_Supuestos'!$F$19,0))-(MAX(0,(((('01_Supuestos'!I31*$I502)*'01_Supuestos'!$F$11*($H502-'01_Supuestos'!$F$9))-((('01_Supuestos'!I31*$I502)*'01_Supuestos'!$F$11*($H502-'01_Supuestos'!$F$9))*'01_Supuestos'!$F$12)-(('01_Supuestos'!I31*$I502)*'01_Supuestos'!$F$11*$K502)-(IF(('01_Supuestos'!I31*$I502)&gt;0,'01_Supuestos'!$F$15,0)))-($J502*'01_Supuestos'!I33)))*'01_Supuestos'!$F$16)</f>
        <v/>
      </c>
      <c r="AA502" s="109">
        <f>((('01_Supuestos'!J31*$I502)*'01_Supuestos'!$F$11*($H502-'01_Supuestos'!$F$9))-((('01_Supuestos'!J31*$I502)*'01_Supuestos'!$F$11*($H502-'01_Supuestos'!$F$9))*'01_Supuestos'!$F$12)-(('01_Supuestos'!J31*$I502)*'01_Supuestos'!$F$11*$K502)-(IF(('01_Supuestos'!J31*$I502)&gt;0,'01_Supuestos'!$F$15,0)))-((('01_Supuestos'!J31*$I502)*'01_Supuestos'!$F$11*($H502-'01_Supuestos'!$F$9))*'01_Supuestos'!$F$18)-($J502*'01_Supuestos'!J32)-(IF('01_Supuestos'!J30=MAX('01_Supuestos'!$C$30:$M$30),'01_Supuestos'!$F$19,0))-(MAX(0,(((('01_Supuestos'!J31*$I502)*'01_Supuestos'!$F$11*($H502-'01_Supuestos'!$F$9))-((('01_Supuestos'!J31*$I502)*'01_Supuestos'!$F$11*($H502-'01_Supuestos'!$F$9))*'01_Supuestos'!$F$12)-(('01_Supuestos'!J31*$I502)*'01_Supuestos'!$F$11*$K502)-(IF(('01_Supuestos'!J31*$I502)&gt;0,'01_Supuestos'!$F$15,0)))-($J502*'01_Supuestos'!J33)))*'01_Supuestos'!$F$16)</f>
        <v/>
      </c>
      <c r="AB502" s="109">
        <f>((('01_Supuestos'!K31*$I502)*'01_Supuestos'!$F$11*($H502-'01_Supuestos'!$F$9))-((('01_Supuestos'!K31*$I502)*'01_Supuestos'!$F$11*($H502-'01_Supuestos'!$F$9))*'01_Supuestos'!$F$12)-(('01_Supuestos'!K31*$I502)*'01_Supuestos'!$F$11*$K502)-(IF(('01_Supuestos'!K31*$I502)&gt;0,'01_Supuestos'!$F$15,0)))-((('01_Supuestos'!K31*$I502)*'01_Supuestos'!$F$11*($H502-'01_Supuestos'!$F$9))*'01_Supuestos'!$F$18)-($J502*'01_Supuestos'!K32)-(IF('01_Supuestos'!K30=MAX('01_Supuestos'!$C$30:$M$30),'01_Supuestos'!$F$19,0))-(MAX(0,(((('01_Supuestos'!K31*$I502)*'01_Supuestos'!$F$11*($H502-'01_Supuestos'!$F$9))-((('01_Supuestos'!K31*$I502)*'01_Supuestos'!$F$11*($H502-'01_Supuestos'!$F$9))*'01_Supuestos'!$F$12)-(('01_Supuestos'!K31*$I502)*'01_Supuestos'!$F$11*$K502)-(IF(('01_Supuestos'!K31*$I502)&gt;0,'01_Supuestos'!$F$15,0)))-($J502*'01_Supuestos'!K33)))*'01_Supuestos'!$F$16)</f>
        <v/>
      </c>
      <c r="AC502" s="109">
        <f>((('01_Supuestos'!L31*$I502)*'01_Supuestos'!$F$11*($H502-'01_Supuestos'!$F$9))-((('01_Supuestos'!L31*$I502)*'01_Supuestos'!$F$11*($H502-'01_Supuestos'!$F$9))*'01_Supuestos'!$F$12)-(('01_Supuestos'!L31*$I502)*'01_Supuestos'!$F$11*$K502)-(IF(('01_Supuestos'!L31*$I502)&gt;0,'01_Supuestos'!$F$15,0)))-((('01_Supuestos'!L31*$I502)*'01_Supuestos'!$F$11*($H502-'01_Supuestos'!$F$9))*'01_Supuestos'!$F$18)-($J502*'01_Supuestos'!L32)-(IF('01_Supuestos'!L30=MAX('01_Supuestos'!$C$30:$M$30),'01_Supuestos'!$F$19,0))-(MAX(0,(((('01_Supuestos'!L31*$I502)*'01_Supuestos'!$F$11*($H502-'01_Supuestos'!$F$9))-((('01_Supuestos'!L31*$I502)*'01_Supuestos'!$F$11*($H502-'01_Supuestos'!$F$9))*'01_Supuestos'!$F$12)-(('01_Supuestos'!L31*$I502)*'01_Supuestos'!$F$11*$K502)-(IF(('01_Supuestos'!L31*$I502)&gt;0,'01_Supuestos'!$F$15,0)))-($J502*'01_Supuestos'!L33)))*'01_Supuestos'!$F$16)</f>
        <v/>
      </c>
      <c r="AD502" s="109">
        <f>((('01_Supuestos'!M31*$I502)*'01_Supuestos'!$F$11*($H502-'01_Supuestos'!$F$9))-((('01_Supuestos'!M31*$I502)*'01_Supuestos'!$F$11*($H502-'01_Supuestos'!$F$9))*'01_Supuestos'!$F$12)-(('01_Supuestos'!M31*$I502)*'01_Supuestos'!$F$11*$K502)-(IF(('01_Supuestos'!M31*$I502)&gt;0,'01_Supuestos'!$F$15,0)))-((('01_Supuestos'!M31*$I502)*'01_Supuestos'!$F$11*($H502-'01_Supuestos'!$F$9))*'01_Supuestos'!$F$18)-($J502*'01_Supuestos'!M32)-(IF('01_Supuestos'!M30=MAX('01_Supuestos'!$C$30:$M$30),'01_Supuestos'!$F$19,0))-(MAX(0,(((('01_Supuestos'!M31*$I502)*'01_Supuestos'!$F$11*($H502-'01_Supuestos'!$F$9))-((('01_Supuestos'!M31*$I502)*'01_Supuestos'!$F$11*($H502-'01_Supuestos'!$F$9))*'01_Supuestos'!$F$12)-(('01_Supuestos'!M31*$I502)*'01_Supuestos'!$F$11*$K502)-(IF(('01_Supuestos'!M31*$I502)&gt;0,'01_Supuestos'!$F$15,0)))-($J502*'01_Supuestos'!M33)))*'01_Supuestos'!$F$16)</f>
        <v/>
      </c>
      <c r="AE502" s="109">
        <f>0</f>
        <v/>
      </c>
      <c r="AF502" s="109">
        <f>IF(S502&gt;R502,"Appraisal+Decision",IF(S502&lt;R502,"Develop Now","Indiferente"))</f>
        <v/>
      </c>
    </row>
    <row r="503">
      <c r="A503" t="n">
        <v>473</v>
      </c>
      <c r="B503" s="53">
        <f>RAND()</f>
        <v/>
      </c>
      <c r="C503" s="53">
        <f>RAND()</f>
        <v/>
      </c>
      <c r="D503" s="53">
        <f>RAND()</f>
        <v/>
      </c>
      <c r="E503" s="53">
        <f>RAND()</f>
        <v/>
      </c>
      <c r="F503" s="53">
        <f>RAND()</f>
        <v/>
      </c>
      <c r="G503" s="53">
        <f>RAND()</f>
        <v/>
      </c>
      <c r="H503" s="109">
        <f>IF(B503&lt;($B$11-$B$10)/($B$12-$B$10), $B$10+SQRT(B503*($B$11-$B$10)*($B$12-$B$10)), $B$12-SQRT((1-B503)*($B$12-$B$11)*($B$12-$B$10)))</f>
        <v/>
      </c>
      <c r="I503" s="53">
        <f>MAX(0.1,NORMINV(C503,$B$13,$B$14))</f>
        <v/>
      </c>
      <c r="J503" s="109">
        <f>'01_Supuestos'!$F$13*MAX(0.65,NORMINV(D503,1,$B$15))</f>
        <v/>
      </c>
      <c r="K503" s="109">
        <f>'01_Supuestos'!$F$14*MAX(0.6,NORMINV(E503,1,$B$16))</f>
        <v/>
      </c>
      <c r="L503" s="109">
        <f>--(F503&lt;=$B$5)</f>
        <v/>
      </c>
      <c r="M503" s="109">
        <f>IF(L503=1, IF(G503&lt;=$B$6, "+", "-"), IF(G503&lt;=(1-$B$7), "+", "-"))</f>
        <v/>
      </c>
      <c r="N503" s="110">
        <f>IF(M503="+",'05_Bayes_Arbol'!$B$16,'05_Bayes_Arbol'!$B$17)</f>
        <v/>
      </c>
      <c r="O503" s="109">
        <f>SUMPRODUCT(T503:AD503,'01_Supuestos'!$C$34:$M$34)</f>
        <v/>
      </c>
      <c r="P503" s="109">
        <f>N503*O503 + (1-N503)*$B$9</f>
        <v/>
      </c>
      <c r="Q503" s="109">
        <f>--(P503&gt;0)</f>
        <v/>
      </c>
      <c r="R503" s="109">
        <f>IF(L503=1,O503,$B$9)</f>
        <v/>
      </c>
      <c r="S503" s="109">
        <f>-$B$8 + IF(Q503=1, IF(L503=1,O503,$B$9), 0)</f>
        <v/>
      </c>
      <c r="T503" s="109">
        <f>((('01_Supuestos'!C31*$I503)*'01_Supuestos'!$F$11*($H503-'01_Supuestos'!$F$9))-((('01_Supuestos'!C31*$I503)*'01_Supuestos'!$F$11*($H503-'01_Supuestos'!$F$9))*'01_Supuestos'!$F$12)-(('01_Supuestos'!C31*$I503)*'01_Supuestos'!$F$11*$K503)-(IF(('01_Supuestos'!C31*$I503)&gt;0,'01_Supuestos'!$F$15,0)))-((('01_Supuestos'!C31*$I503)*'01_Supuestos'!$F$11*($H503-'01_Supuestos'!$F$9))*'01_Supuestos'!$F$18)-($J503*'01_Supuestos'!C32)-(IF('01_Supuestos'!C30=MAX('01_Supuestos'!$C$30:$M$30),'01_Supuestos'!$F$19,0))-(MAX(0,(((('01_Supuestos'!C31*$I503)*'01_Supuestos'!$F$11*($H503-'01_Supuestos'!$F$9))-((('01_Supuestos'!C31*$I503)*'01_Supuestos'!$F$11*($H503-'01_Supuestos'!$F$9))*'01_Supuestos'!$F$12)-(('01_Supuestos'!C31*$I503)*'01_Supuestos'!$F$11*$K503)-(IF(('01_Supuestos'!C31*$I503)&gt;0,'01_Supuestos'!$F$15,0)))-($J503*'01_Supuestos'!C33)))*'01_Supuestos'!$F$16)</f>
        <v/>
      </c>
      <c r="U503" s="109">
        <f>((('01_Supuestos'!D31*$I503)*'01_Supuestos'!$F$11*($H503-'01_Supuestos'!$F$9))-((('01_Supuestos'!D31*$I503)*'01_Supuestos'!$F$11*($H503-'01_Supuestos'!$F$9))*'01_Supuestos'!$F$12)-(('01_Supuestos'!D31*$I503)*'01_Supuestos'!$F$11*$K503)-(IF(('01_Supuestos'!D31*$I503)&gt;0,'01_Supuestos'!$F$15,0)))-((('01_Supuestos'!D31*$I503)*'01_Supuestos'!$F$11*($H503-'01_Supuestos'!$F$9))*'01_Supuestos'!$F$18)-($J503*'01_Supuestos'!D32)-(IF('01_Supuestos'!D30=MAX('01_Supuestos'!$C$30:$M$30),'01_Supuestos'!$F$19,0))-(MAX(0,(((('01_Supuestos'!D31*$I503)*'01_Supuestos'!$F$11*($H503-'01_Supuestos'!$F$9))-((('01_Supuestos'!D31*$I503)*'01_Supuestos'!$F$11*($H503-'01_Supuestos'!$F$9))*'01_Supuestos'!$F$12)-(('01_Supuestos'!D31*$I503)*'01_Supuestos'!$F$11*$K503)-(IF(('01_Supuestos'!D31*$I503)&gt;0,'01_Supuestos'!$F$15,0)))-($J503*'01_Supuestos'!D33)))*'01_Supuestos'!$F$16)</f>
        <v/>
      </c>
      <c r="V503" s="109">
        <f>((('01_Supuestos'!E31*$I503)*'01_Supuestos'!$F$11*($H503-'01_Supuestos'!$F$9))-((('01_Supuestos'!E31*$I503)*'01_Supuestos'!$F$11*($H503-'01_Supuestos'!$F$9))*'01_Supuestos'!$F$12)-(('01_Supuestos'!E31*$I503)*'01_Supuestos'!$F$11*$K503)-(IF(('01_Supuestos'!E31*$I503)&gt;0,'01_Supuestos'!$F$15,0)))-((('01_Supuestos'!E31*$I503)*'01_Supuestos'!$F$11*($H503-'01_Supuestos'!$F$9))*'01_Supuestos'!$F$18)-($J503*'01_Supuestos'!E32)-(IF('01_Supuestos'!E30=MAX('01_Supuestos'!$C$30:$M$30),'01_Supuestos'!$F$19,0))-(MAX(0,(((('01_Supuestos'!E31*$I503)*'01_Supuestos'!$F$11*($H503-'01_Supuestos'!$F$9))-((('01_Supuestos'!E31*$I503)*'01_Supuestos'!$F$11*($H503-'01_Supuestos'!$F$9))*'01_Supuestos'!$F$12)-(('01_Supuestos'!E31*$I503)*'01_Supuestos'!$F$11*$K503)-(IF(('01_Supuestos'!E31*$I503)&gt;0,'01_Supuestos'!$F$15,0)))-($J503*'01_Supuestos'!E33)))*'01_Supuestos'!$F$16)</f>
        <v/>
      </c>
      <c r="W503" s="109">
        <f>((('01_Supuestos'!F31*$I503)*'01_Supuestos'!$F$11*($H503-'01_Supuestos'!$F$9))-((('01_Supuestos'!F31*$I503)*'01_Supuestos'!$F$11*($H503-'01_Supuestos'!$F$9))*'01_Supuestos'!$F$12)-(('01_Supuestos'!F31*$I503)*'01_Supuestos'!$F$11*$K503)-(IF(('01_Supuestos'!F31*$I503)&gt;0,'01_Supuestos'!$F$15,0)))-((('01_Supuestos'!F31*$I503)*'01_Supuestos'!$F$11*($H503-'01_Supuestos'!$F$9))*'01_Supuestos'!$F$18)-($J503*'01_Supuestos'!F32)-(IF('01_Supuestos'!F30=MAX('01_Supuestos'!$C$30:$M$30),'01_Supuestos'!$F$19,0))-(MAX(0,(((('01_Supuestos'!F31*$I503)*'01_Supuestos'!$F$11*($H503-'01_Supuestos'!$F$9))-((('01_Supuestos'!F31*$I503)*'01_Supuestos'!$F$11*($H503-'01_Supuestos'!$F$9))*'01_Supuestos'!$F$12)-(('01_Supuestos'!F31*$I503)*'01_Supuestos'!$F$11*$K503)-(IF(('01_Supuestos'!F31*$I503)&gt;0,'01_Supuestos'!$F$15,0)))-($J503*'01_Supuestos'!F33)))*'01_Supuestos'!$F$16)</f>
        <v/>
      </c>
      <c r="X503" s="109">
        <f>((('01_Supuestos'!G31*$I503)*'01_Supuestos'!$F$11*($H503-'01_Supuestos'!$F$9))-((('01_Supuestos'!G31*$I503)*'01_Supuestos'!$F$11*($H503-'01_Supuestos'!$F$9))*'01_Supuestos'!$F$12)-(('01_Supuestos'!G31*$I503)*'01_Supuestos'!$F$11*$K503)-(IF(('01_Supuestos'!G31*$I503)&gt;0,'01_Supuestos'!$F$15,0)))-((('01_Supuestos'!G31*$I503)*'01_Supuestos'!$F$11*($H503-'01_Supuestos'!$F$9))*'01_Supuestos'!$F$18)-($J503*'01_Supuestos'!G32)-(IF('01_Supuestos'!G30=MAX('01_Supuestos'!$C$30:$M$30),'01_Supuestos'!$F$19,0))-(MAX(0,(((('01_Supuestos'!G31*$I503)*'01_Supuestos'!$F$11*($H503-'01_Supuestos'!$F$9))-((('01_Supuestos'!G31*$I503)*'01_Supuestos'!$F$11*($H503-'01_Supuestos'!$F$9))*'01_Supuestos'!$F$12)-(('01_Supuestos'!G31*$I503)*'01_Supuestos'!$F$11*$K503)-(IF(('01_Supuestos'!G31*$I503)&gt;0,'01_Supuestos'!$F$15,0)))-($J503*'01_Supuestos'!G33)))*'01_Supuestos'!$F$16)</f>
        <v/>
      </c>
      <c r="Y503" s="109">
        <f>((('01_Supuestos'!H31*$I503)*'01_Supuestos'!$F$11*($H503-'01_Supuestos'!$F$9))-((('01_Supuestos'!H31*$I503)*'01_Supuestos'!$F$11*($H503-'01_Supuestos'!$F$9))*'01_Supuestos'!$F$12)-(('01_Supuestos'!H31*$I503)*'01_Supuestos'!$F$11*$K503)-(IF(('01_Supuestos'!H31*$I503)&gt;0,'01_Supuestos'!$F$15,0)))-((('01_Supuestos'!H31*$I503)*'01_Supuestos'!$F$11*($H503-'01_Supuestos'!$F$9))*'01_Supuestos'!$F$18)-($J503*'01_Supuestos'!H32)-(IF('01_Supuestos'!H30=MAX('01_Supuestos'!$C$30:$M$30),'01_Supuestos'!$F$19,0))-(MAX(0,(((('01_Supuestos'!H31*$I503)*'01_Supuestos'!$F$11*($H503-'01_Supuestos'!$F$9))-((('01_Supuestos'!H31*$I503)*'01_Supuestos'!$F$11*($H503-'01_Supuestos'!$F$9))*'01_Supuestos'!$F$12)-(('01_Supuestos'!H31*$I503)*'01_Supuestos'!$F$11*$K503)-(IF(('01_Supuestos'!H31*$I503)&gt;0,'01_Supuestos'!$F$15,0)))-($J503*'01_Supuestos'!H33)))*'01_Supuestos'!$F$16)</f>
        <v/>
      </c>
      <c r="Z503" s="109">
        <f>((('01_Supuestos'!I31*$I503)*'01_Supuestos'!$F$11*($H503-'01_Supuestos'!$F$9))-((('01_Supuestos'!I31*$I503)*'01_Supuestos'!$F$11*($H503-'01_Supuestos'!$F$9))*'01_Supuestos'!$F$12)-(('01_Supuestos'!I31*$I503)*'01_Supuestos'!$F$11*$K503)-(IF(('01_Supuestos'!I31*$I503)&gt;0,'01_Supuestos'!$F$15,0)))-((('01_Supuestos'!I31*$I503)*'01_Supuestos'!$F$11*($H503-'01_Supuestos'!$F$9))*'01_Supuestos'!$F$18)-($J503*'01_Supuestos'!I32)-(IF('01_Supuestos'!I30=MAX('01_Supuestos'!$C$30:$M$30),'01_Supuestos'!$F$19,0))-(MAX(0,(((('01_Supuestos'!I31*$I503)*'01_Supuestos'!$F$11*($H503-'01_Supuestos'!$F$9))-((('01_Supuestos'!I31*$I503)*'01_Supuestos'!$F$11*($H503-'01_Supuestos'!$F$9))*'01_Supuestos'!$F$12)-(('01_Supuestos'!I31*$I503)*'01_Supuestos'!$F$11*$K503)-(IF(('01_Supuestos'!I31*$I503)&gt;0,'01_Supuestos'!$F$15,0)))-($J503*'01_Supuestos'!I33)))*'01_Supuestos'!$F$16)</f>
        <v/>
      </c>
      <c r="AA503" s="109">
        <f>((('01_Supuestos'!J31*$I503)*'01_Supuestos'!$F$11*($H503-'01_Supuestos'!$F$9))-((('01_Supuestos'!J31*$I503)*'01_Supuestos'!$F$11*($H503-'01_Supuestos'!$F$9))*'01_Supuestos'!$F$12)-(('01_Supuestos'!J31*$I503)*'01_Supuestos'!$F$11*$K503)-(IF(('01_Supuestos'!J31*$I503)&gt;0,'01_Supuestos'!$F$15,0)))-((('01_Supuestos'!J31*$I503)*'01_Supuestos'!$F$11*($H503-'01_Supuestos'!$F$9))*'01_Supuestos'!$F$18)-($J503*'01_Supuestos'!J32)-(IF('01_Supuestos'!J30=MAX('01_Supuestos'!$C$30:$M$30),'01_Supuestos'!$F$19,0))-(MAX(0,(((('01_Supuestos'!J31*$I503)*'01_Supuestos'!$F$11*($H503-'01_Supuestos'!$F$9))-((('01_Supuestos'!J31*$I503)*'01_Supuestos'!$F$11*($H503-'01_Supuestos'!$F$9))*'01_Supuestos'!$F$12)-(('01_Supuestos'!J31*$I503)*'01_Supuestos'!$F$11*$K503)-(IF(('01_Supuestos'!J31*$I503)&gt;0,'01_Supuestos'!$F$15,0)))-($J503*'01_Supuestos'!J33)))*'01_Supuestos'!$F$16)</f>
        <v/>
      </c>
      <c r="AB503" s="109">
        <f>((('01_Supuestos'!K31*$I503)*'01_Supuestos'!$F$11*($H503-'01_Supuestos'!$F$9))-((('01_Supuestos'!K31*$I503)*'01_Supuestos'!$F$11*($H503-'01_Supuestos'!$F$9))*'01_Supuestos'!$F$12)-(('01_Supuestos'!K31*$I503)*'01_Supuestos'!$F$11*$K503)-(IF(('01_Supuestos'!K31*$I503)&gt;0,'01_Supuestos'!$F$15,0)))-((('01_Supuestos'!K31*$I503)*'01_Supuestos'!$F$11*($H503-'01_Supuestos'!$F$9))*'01_Supuestos'!$F$18)-($J503*'01_Supuestos'!K32)-(IF('01_Supuestos'!K30=MAX('01_Supuestos'!$C$30:$M$30),'01_Supuestos'!$F$19,0))-(MAX(0,(((('01_Supuestos'!K31*$I503)*'01_Supuestos'!$F$11*($H503-'01_Supuestos'!$F$9))-((('01_Supuestos'!K31*$I503)*'01_Supuestos'!$F$11*($H503-'01_Supuestos'!$F$9))*'01_Supuestos'!$F$12)-(('01_Supuestos'!K31*$I503)*'01_Supuestos'!$F$11*$K503)-(IF(('01_Supuestos'!K31*$I503)&gt;0,'01_Supuestos'!$F$15,0)))-($J503*'01_Supuestos'!K33)))*'01_Supuestos'!$F$16)</f>
        <v/>
      </c>
      <c r="AC503" s="109">
        <f>((('01_Supuestos'!L31*$I503)*'01_Supuestos'!$F$11*($H503-'01_Supuestos'!$F$9))-((('01_Supuestos'!L31*$I503)*'01_Supuestos'!$F$11*($H503-'01_Supuestos'!$F$9))*'01_Supuestos'!$F$12)-(('01_Supuestos'!L31*$I503)*'01_Supuestos'!$F$11*$K503)-(IF(('01_Supuestos'!L31*$I503)&gt;0,'01_Supuestos'!$F$15,0)))-((('01_Supuestos'!L31*$I503)*'01_Supuestos'!$F$11*($H503-'01_Supuestos'!$F$9))*'01_Supuestos'!$F$18)-($J503*'01_Supuestos'!L32)-(IF('01_Supuestos'!L30=MAX('01_Supuestos'!$C$30:$M$30),'01_Supuestos'!$F$19,0))-(MAX(0,(((('01_Supuestos'!L31*$I503)*'01_Supuestos'!$F$11*($H503-'01_Supuestos'!$F$9))-((('01_Supuestos'!L31*$I503)*'01_Supuestos'!$F$11*($H503-'01_Supuestos'!$F$9))*'01_Supuestos'!$F$12)-(('01_Supuestos'!L31*$I503)*'01_Supuestos'!$F$11*$K503)-(IF(('01_Supuestos'!L31*$I503)&gt;0,'01_Supuestos'!$F$15,0)))-($J503*'01_Supuestos'!L33)))*'01_Supuestos'!$F$16)</f>
        <v/>
      </c>
      <c r="AD503" s="109">
        <f>((('01_Supuestos'!M31*$I503)*'01_Supuestos'!$F$11*($H503-'01_Supuestos'!$F$9))-((('01_Supuestos'!M31*$I503)*'01_Supuestos'!$F$11*($H503-'01_Supuestos'!$F$9))*'01_Supuestos'!$F$12)-(('01_Supuestos'!M31*$I503)*'01_Supuestos'!$F$11*$K503)-(IF(('01_Supuestos'!M31*$I503)&gt;0,'01_Supuestos'!$F$15,0)))-((('01_Supuestos'!M31*$I503)*'01_Supuestos'!$F$11*($H503-'01_Supuestos'!$F$9))*'01_Supuestos'!$F$18)-($J503*'01_Supuestos'!M32)-(IF('01_Supuestos'!M30=MAX('01_Supuestos'!$C$30:$M$30),'01_Supuestos'!$F$19,0))-(MAX(0,(((('01_Supuestos'!M31*$I503)*'01_Supuestos'!$F$11*($H503-'01_Supuestos'!$F$9))-((('01_Supuestos'!M31*$I503)*'01_Supuestos'!$F$11*($H503-'01_Supuestos'!$F$9))*'01_Supuestos'!$F$12)-(('01_Supuestos'!M31*$I503)*'01_Supuestos'!$F$11*$K503)-(IF(('01_Supuestos'!M31*$I503)&gt;0,'01_Supuestos'!$F$15,0)))-($J503*'01_Supuestos'!M33)))*'01_Supuestos'!$F$16)</f>
        <v/>
      </c>
      <c r="AE503" s="109">
        <f>0</f>
        <v/>
      </c>
      <c r="AF503" s="109">
        <f>IF(S503&gt;R503,"Appraisal+Decision",IF(S503&lt;R503,"Develop Now","Indiferente"))</f>
        <v/>
      </c>
    </row>
    <row r="504">
      <c r="A504" t="n">
        <v>474</v>
      </c>
      <c r="B504" s="53">
        <f>RAND()</f>
        <v/>
      </c>
      <c r="C504" s="53">
        <f>RAND()</f>
        <v/>
      </c>
      <c r="D504" s="53">
        <f>RAND()</f>
        <v/>
      </c>
      <c r="E504" s="53">
        <f>RAND()</f>
        <v/>
      </c>
      <c r="F504" s="53">
        <f>RAND()</f>
        <v/>
      </c>
      <c r="G504" s="53">
        <f>RAND()</f>
        <v/>
      </c>
      <c r="H504" s="109">
        <f>IF(B504&lt;($B$11-$B$10)/($B$12-$B$10), $B$10+SQRT(B504*($B$11-$B$10)*($B$12-$B$10)), $B$12-SQRT((1-B504)*($B$12-$B$11)*($B$12-$B$10)))</f>
        <v/>
      </c>
      <c r="I504" s="53">
        <f>MAX(0.1,NORMINV(C504,$B$13,$B$14))</f>
        <v/>
      </c>
      <c r="J504" s="109">
        <f>'01_Supuestos'!$F$13*MAX(0.65,NORMINV(D504,1,$B$15))</f>
        <v/>
      </c>
      <c r="K504" s="109">
        <f>'01_Supuestos'!$F$14*MAX(0.6,NORMINV(E504,1,$B$16))</f>
        <v/>
      </c>
      <c r="L504" s="109">
        <f>--(F504&lt;=$B$5)</f>
        <v/>
      </c>
      <c r="M504" s="109">
        <f>IF(L504=1, IF(G504&lt;=$B$6, "+", "-"), IF(G504&lt;=(1-$B$7), "+", "-"))</f>
        <v/>
      </c>
      <c r="N504" s="110">
        <f>IF(M504="+",'05_Bayes_Arbol'!$B$16,'05_Bayes_Arbol'!$B$17)</f>
        <v/>
      </c>
      <c r="O504" s="109">
        <f>SUMPRODUCT(T504:AD504,'01_Supuestos'!$C$34:$M$34)</f>
        <v/>
      </c>
      <c r="P504" s="109">
        <f>N504*O504 + (1-N504)*$B$9</f>
        <v/>
      </c>
      <c r="Q504" s="109">
        <f>--(P504&gt;0)</f>
        <v/>
      </c>
      <c r="R504" s="109">
        <f>IF(L504=1,O504,$B$9)</f>
        <v/>
      </c>
      <c r="S504" s="109">
        <f>-$B$8 + IF(Q504=1, IF(L504=1,O504,$B$9), 0)</f>
        <v/>
      </c>
      <c r="T504" s="109">
        <f>((('01_Supuestos'!C31*$I504)*'01_Supuestos'!$F$11*($H504-'01_Supuestos'!$F$9))-((('01_Supuestos'!C31*$I504)*'01_Supuestos'!$F$11*($H504-'01_Supuestos'!$F$9))*'01_Supuestos'!$F$12)-(('01_Supuestos'!C31*$I504)*'01_Supuestos'!$F$11*$K504)-(IF(('01_Supuestos'!C31*$I504)&gt;0,'01_Supuestos'!$F$15,0)))-((('01_Supuestos'!C31*$I504)*'01_Supuestos'!$F$11*($H504-'01_Supuestos'!$F$9))*'01_Supuestos'!$F$18)-($J504*'01_Supuestos'!C32)-(IF('01_Supuestos'!C30=MAX('01_Supuestos'!$C$30:$M$30),'01_Supuestos'!$F$19,0))-(MAX(0,(((('01_Supuestos'!C31*$I504)*'01_Supuestos'!$F$11*($H504-'01_Supuestos'!$F$9))-((('01_Supuestos'!C31*$I504)*'01_Supuestos'!$F$11*($H504-'01_Supuestos'!$F$9))*'01_Supuestos'!$F$12)-(('01_Supuestos'!C31*$I504)*'01_Supuestos'!$F$11*$K504)-(IF(('01_Supuestos'!C31*$I504)&gt;0,'01_Supuestos'!$F$15,0)))-($J504*'01_Supuestos'!C33)))*'01_Supuestos'!$F$16)</f>
        <v/>
      </c>
      <c r="U504" s="109">
        <f>((('01_Supuestos'!D31*$I504)*'01_Supuestos'!$F$11*($H504-'01_Supuestos'!$F$9))-((('01_Supuestos'!D31*$I504)*'01_Supuestos'!$F$11*($H504-'01_Supuestos'!$F$9))*'01_Supuestos'!$F$12)-(('01_Supuestos'!D31*$I504)*'01_Supuestos'!$F$11*$K504)-(IF(('01_Supuestos'!D31*$I504)&gt;0,'01_Supuestos'!$F$15,0)))-((('01_Supuestos'!D31*$I504)*'01_Supuestos'!$F$11*($H504-'01_Supuestos'!$F$9))*'01_Supuestos'!$F$18)-($J504*'01_Supuestos'!D32)-(IF('01_Supuestos'!D30=MAX('01_Supuestos'!$C$30:$M$30),'01_Supuestos'!$F$19,0))-(MAX(0,(((('01_Supuestos'!D31*$I504)*'01_Supuestos'!$F$11*($H504-'01_Supuestos'!$F$9))-((('01_Supuestos'!D31*$I504)*'01_Supuestos'!$F$11*($H504-'01_Supuestos'!$F$9))*'01_Supuestos'!$F$12)-(('01_Supuestos'!D31*$I504)*'01_Supuestos'!$F$11*$K504)-(IF(('01_Supuestos'!D31*$I504)&gt;0,'01_Supuestos'!$F$15,0)))-($J504*'01_Supuestos'!D33)))*'01_Supuestos'!$F$16)</f>
        <v/>
      </c>
      <c r="V504" s="109">
        <f>((('01_Supuestos'!E31*$I504)*'01_Supuestos'!$F$11*($H504-'01_Supuestos'!$F$9))-((('01_Supuestos'!E31*$I504)*'01_Supuestos'!$F$11*($H504-'01_Supuestos'!$F$9))*'01_Supuestos'!$F$12)-(('01_Supuestos'!E31*$I504)*'01_Supuestos'!$F$11*$K504)-(IF(('01_Supuestos'!E31*$I504)&gt;0,'01_Supuestos'!$F$15,0)))-((('01_Supuestos'!E31*$I504)*'01_Supuestos'!$F$11*($H504-'01_Supuestos'!$F$9))*'01_Supuestos'!$F$18)-($J504*'01_Supuestos'!E32)-(IF('01_Supuestos'!E30=MAX('01_Supuestos'!$C$30:$M$30),'01_Supuestos'!$F$19,0))-(MAX(0,(((('01_Supuestos'!E31*$I504)*'01_Supuestos'!$F$11*($H504-'01_Supuestos'!$F$9))-((('01_Supuestos'!E31*$I504)*'01_Supuestos'!$F$11*($H504-'01_Supuestos'!$F$9))*'01_Supuestos'!$F$12)-(('01_Supuestos'!E31*$I504)*'01_Supuestos'!$F$11*$K504)-(IF(('01_Supuestos'!E31*$I504)&gt;0,'01_Supuestos'!$F$15,0)))-($J504*'01_Supuestos'!E33)))*'01_Supuestos'!$F$16)</f>
        <v/>
      </c>
      <c r="W504" s="109">
        <f>((('01_Supuestos'!F31*$I504)*'01_Supuestos'!$F$11*($H504-'01_Supuestos'!$F$9))-((('01_Supuestos'!F31*$I504)*'01_Supuestos'!$F$11*($H504-'01_Supuestos'!$F$9))*'01_Supuestos'!$F$12)-(('01_Supuestos'!F31*$I504)*'01_Supuestos'!$F$11*$K504)-(IF(('01_Supuestos'!F31*$I504)&gt;0,'01_Supuestos'!$F$15,0)))-((('01_Supuestos'!F31*$I504)*'01_Supuestos'!$F$11*($H504-'01_Supuestos'!$F$9))*'01_Supuestos'!$F$18)-($J504*'01_Supuestos'!F32)-(IF('01_Supuestos'!F30=MAX('01_Supuestos'!$C$30:$M$30),'01_Supuestos'!$F$19,0))-(MAX(0,(((('01_Supuestos'!F31*$I504)*'01_Supuestos'!$F$11*($H504-'01_Supuestos'!$F$9))-((('01_Supuestos'!F31*$I504)*'01_Supuestos'!$F$11*($H504-'01_Supuestos'!$F$9))*'01_Supuestos'!$F$12)-(('01_Supuestos'!F31*$I504)*'01_Supuestos'!$F$11*$K504)-(IF(('01_Supuestos'!F31*$I504)&gt;0,'01_Supuestos'!$F$15,0)))-($J504*'01_Supuestos'!F33)))*'01_Supuestos'!$F$16)</f>
        <v/>
      </c>
      <c r="X504" s="109">
        <f>((('01_Supuestos'!G31*$I504)*'01_Supuestos'!$F$11*($H504-'01_Supuestos'!$F$9))-((('01_Supuestos'!G31*$I504)*'01_Supuestos'!$F$11*($H504-'01_Supuestos'!$F$9))*'01_Supuestos'!$F$12)-(('01_Supuestos'!G31*$I504)*'01_Supuestos'!$F$11*$K504)-(IF(('01_Supuestos'!G31*$I504)&gt;0,'01_Supuestos'!$F$15,0)))-((('01_Supuestos'!G31*$I504)*'01_Supuestos'!$F$11*($H504-'01_Supuestos'!$F$9))*'01_Supuestos'!$F$18)-($J504*'01_Supuestos'!G32)-(IF('01_Supuestos'!G30=MAX('01_Supuestos'!$C$30:$M$30),'01_Supuestos'!$F$19,0))-(MAX(0,(((('01_Supuestos'!G31*$I504)*'01_Supuestos'!$F$11*($H504-'01_Supuestos'!$F$9))-((('01_Supuestos'!G31*$I504)*'01_Supuestos'!$F$11*($H504-'01_Supuestos'!$F$9))*'01_Supuestos'!$F$12)-(('01_Supuestos'!G31*$I504)*'01_Supuestos'!$F$11*$K504)-(IF(('01_Supuestos'!G31*$I504)&gt;0,'01_Supuestos'!$F$15,0)))-($J504*'01_Supuestos'!G33)))*'01_Supuestos'!$F$16)</f>
        <v/>
      </c>
      <c r="Y504" s="109">
        <f>((('01_Supuestos'!H31*$I504)*'01_Supuestos'!$F$11*($H504-'01_Supuestos'!$F$9))-((('01_Supuestos'!H31*$I504)*'01_Supuestos'!$F$11*($H504-'01_Supuestos'!$F$9))*'01_Supuestos'!$F$12)-(('01_Supuestos'!H31*$I504)*'01_Supuestos'!$F$11*$K504)-(IF(('01_Supuestos'!H31*$I504)&gt;0,'01_Supuestos'!$F$15,0)))-((('01_Supuestos'!H31*$I504)*'01_Supuestos'!$F$11*($H504-'01_Supuestos'!$F$9))*'01_Supuestos'!$F$18)-($J504*'01_Supuestos'!H32)-(IF('01_Supuestos'!H30=MAX('01_Supuestos'!$C$30:$M$30),'01_Supuestos'!$F$19,0))-(MAX(0,(((('01_Supuestos'!H31*$I504)*'01_Supuestos'!$F$11*($H504-'01_Supuestos'!$F$9))-((('01_Supuestos'!H31*$I504)*'01_Supuestos'!$F$11*($H504-'01_Supuestos'!$F$9))*'01_Supuestos'!$F$12)-(('01_Supuestos'!H31*$I504)*'01_Supuestos'!$F$11*$K504)-(IF(('01_Supuestos'!H31*$I504)&gt;0,'01_Supuestos'!$F$15,0)))-($J504*'01_Supuestos'!H33)))*'01_Supuestos'!$F$16)</f>
        <v/>
      </c>
      <c r="Z504" s="109">
        <f>((('01_Supuestos'!I31*$I504)*'01_Supuestos'!$F$11*($H504-'01_Supuestos'!$F$9))-((('01_Supuestos'!I31*$I504)*'01_Supuestos'!$F$11*($H504-'01_Supuestos'!$F$9))*'01_Supuestos'!$F$12)-(('01_Supuestos'!I31*$I504)*'01_Supuestos'!$F$11*$K504)-(IF(('01_Supuestos'!I31*$I504)&gt;0,'01_Supuestos'!$F$15,0)))-((('01_Supuestos'!I31*$I504)*'01_Supuestos'!$F$11*($H504-'01_Supuestos'!$F$9))*'01_Supuestos'!$F$18)-($J504*'01_Supuestos'!I32)-(IF('01_Supuestos'!I30=MAX('01_Supuestos'!$C$30:$M$30),'01_Supuestos'!$F$19,0))-(MAX(0,(((('01_Supuestos'!I31*$I504)*'01_Supuestos'!$F$11*($H504-'01_Supuestos'!$F$9))-((('01_Supuestos'!I31*$I504)*'01_Supuestos'!$F$11*($H504-'01_Supuestos'!$F$9))*'01_Supuestos'!$F$12)-(('01_Supuestos'!I31*$I504)*'01_Supuestos'!$F$11*$K504)-(IF(('01_Supuestos'!I31*$I504)&gt;0,'01_Supuestos'!$F$15,0)))-($J504*'01_Supuestos'!I33)))*'01_Supuestos'!$F$16)</f>
        <v/>
      </c>
      <c r="AA504" s="109">
        <f>((('01_Supuestos'!J31*$I504)*'01_Supuestos'!$F$11*($H504-'01_Supuestos'!$F$9))-((('01_Supuestos'!J31*$I504)*'01_Supuestos'!$F$11*($H504-'01_Supuestos'!$F$9))*'01_Supuestos'!$F$12)-(('01_Supuestos'!J31*$I504)*'01_Supuestos'!$F$11*$K504)-(IF(('01_Supuestos'!J31*$I504)&gt;0,'01_Supuestos'!$F$15,0)))-((('01_Supuestos'!J31*$I504)*'01_Supuestos'!$F$11*($H504-'01_Supuestos'!$F$9))*'01_Supuestos'!$F$18)-($J504*'01_Supuestos'!J32)-(IF('01_Supuestos'!J30=MAX('01_Supuestos'!$C$30:$M$30),'01_Supuestos'!$F$19,0))-(MAX(0,(((('01_Supuestos'!J31*$I504)*'01_Supuestos'!$F$11*($H504-'01_Supuestos'!$F$9))-((('01_Supuestos'!J31*$I504)*'01_Supuestos'!$F$11*($H504-'01_Supuestos'!$F$9))*'01_Supuestos'!$F$12)-(('01_Supuestos'!J31*$I504)*'01_Supuestos'!$F$11*$K504)-(IF(('01_Supuestos'!J31*$I504)&gt;0,'01_Supuestos'!$F$15,0)))-($J504*'01_Supuestos'!J33)))*'01_Supuestos'!$F$16)</f>
        <v/>
      </c>
      <c r="AB504" s="109">
        <f>((('01_Supuestos'!K31*$I504)*'01_Supuestos'!$F$11*($H504-'01_Supuestos'!$F$9))-((('01_Supuestos'!K31*$I504)*'01_Supuestos'!$F$11*($H504-'01_Supuestos'!$F$9))*'01_Supuestos'!$F$12)-(('01_Supuestos'!K31*$I504)*'01_Supuestos'!$F$11*$K504)-(IF(('01_Supuestos'!K31*$I504)&gt;0,'01_Supuestos'!$F$15,0)))-((('01_Supuestos'!K31*$I504)*'01_Supuestos'!$F$11*($H504-'01_Supuestos'!$F$9))*'01_Supuestos'!$F$18)-($J504*'01_Supuestos'!K32)-(IF('01_Supuestos'!K30=MAX('01_Supuestos'!$C$30:$M$30),'01_Supuestos'!$F$19,0))-(MAX(0,(((('01_Supuestos'!K31*$I504)*'01_Supuestos'!$F$11*($H504-'01_Supuestos'!$F$9))-((('01_Supuestos'!K31*$I504)*'01_Supuestos'!$F$11*($H504-'01_Supuestos'!$F$9))*'01_Supuestos'!$F$12)-(('01_Supuestos'!K31*$I504)*'01_Supuestos'!$F$11*$K504)-(IF(('01_Supuestos'!K31*$I504)&gt;0,'01_Supuestos'!$F$15,0)))-($J504*'01_Supuestos'!K33)))*'01_Supuestos'!$F$16)</f>
        <v/>
      </c>
      <c r="AC504" s="109">
        <f>((('01_Supuestos'!L31*$I504)*'01_Supuestos'!$F$11*($H504-'01_Supuestos'!$F$9))-((('01_Supuestos'!L31*$I504)*'01_Supuestos'!$F$11*($H504-'01_Supuestos'!$F$9))*'01_Supuestos'!$F$12)-(('01_Supuestos'!L31*$I504)*'01_Supuestos'!$F$11*$K504)-(IF(('01_Supuestos'!L31*$I504)&gt;0,'01_Supuestos'!$F$15,0)))-((('01_Supuestos'!L31*$I504)*'01_Supuestos'!$F$11*($H504-'01_Supuestos'!$F$9))*'01_Supuestos'!$F$18)-($J504*'01_Supuestos'!L32)-(IF('01_Supuestos'!L30=MAX('01_Supuestos'!$C$30:$M$30),'01_Supuestos'!$F$19,0))-(MAX(0,(((('01_Supuestos'!L31*$I504)*'01_Supuestos'!$F$11*($H504-'01_Supuestos'!$F$9))-((('01_Supuestos'!L31*$I504)*'01_Supuestos'!$F$11*($H504-'01_Supuestos'!$F$9))*'01_Supuestos'!$F$12)-(('01_Supuestos'!L31*$I504)*'01_Supuestos'!$F$11*$K504)-(IF(('01_Supuestos'!L31*$I504)&gt;0,'01_Supuestos'!$F$15,0)))-($J504*'01_Supuestos'!L33)))*'01_Supuestos'!$F$16)</f>
        <v/>
      </c>
      <c r="AD504" s="109">
        <f>((('01_Supuestos'!M31*$I504)*'01_Supuestos'!$F$11*($H504-'01_Supuestos'!$F$9))-((('01_Supuestos'!M31*$I504)*'01_Supuestos'!$F$11*($H504-'01_Supuestos'!$F$9))*'01_Supuestos'!$F$12)-(('01_Supuestos'!M31*$I504)*'01_Supuestos'!$F$11*$K504)-(IF(('01_Supuestos'!M31*$I504)&gt;0,'01_Supuestos'!$F$15,0)))-((('01_Supuestos'!M31*$I504)*'01_Supuestos'!$F$11*($H504-'01_Supuestos'!$F$9))*'01_Supuestos'!$F$18)-($J504*'01_Supuestos'!M32)-(IF('01_Supuestos'!M30=MAX('01_Supuestos'!$C$30:$M$30),'01_Supuestos'!$F$19,0))-(MAX(0,(((('01_Supuestos'!M31*$I504)*'01_Supuestos'!$F$11*($H504-'01_Supuestos'!$F$9))-((('01_Supuestos'!M31*$I504)*'01_Supuestos'!$F$11*($H504-'01_Supuestos'!$F$9))*'01_Supuestos'!$F$12)-(('01_Supuestos'!M31*$I504)*'01_Supuestos'!$F$11*$K504)-(IF(('01_Supuestos'!M31*$I504)&gt;0,'01_Supuestos'!$F$15,0)))-($J504*'01_Supuestos'!M33)))*'01_Supuestos'!$F$16)</f>
        <v/>
      </c>
      <c r="AE504" s="109">
        <f>0</f>
        <v/>
      </c>
      <c r="AF504" s="109">
        <f>IF(S504&gt;R504,"Appraisal+Decision",IF(S504&lt;R504,"Develop Now","Indiferente"))</f>
        <v/>
      </c>
    </row>
    <row r="505">
      <c r="A505" t="n">
        <v>475</v>
      </c>
      <c r="B505" s="53">
        <f>RAND()</f>
        <v/>
      </c>
      <c r="C505" s="53">
        <f>RAND()</f>
        <v/>
      </c>
      <c r="D505" s="53">
        <f>RAND()</f>
        <v/>
      </c>
      <c r="E505" s="53">
        <f>RAND()</f>
        <v/>
      </c>
      <c r="F505" s="53">
        <f>RAND()</f>
        <v/>
      </c>
      <c r="G505" s="53">
        <f>RAND()</f>
        <v/>
      </c>
      <c r="H505" s="109">
        <f>IF(B505&lt;($B$11-$B$10)/($B$12-$B$10), $B$10+SQRT(B505*($B$11-$B$10)*($B$12-$B$10)), $B$12-SQRT((1-B505)*($B$12-$B$11)*($B$12-$B$10)))</f>
        <v/>
      </c>
      <c r="I505" s="53">
        <f>MAX(0.1,NORMINV(C505,$B$13,$B$14))</f>
        <v/>
      </c>
      <c r="J505" s="109">
        <f>'01_Supuestos'!$F$13*MAX(0.65,NORMINV(D505,1,$B$15))</f>
        <v/>
      </c>
      <c r="K505" s="109">
        <f>'01_Supuestos'!$F$14*MAX(0.6,NORMINV(E505,1,$B$16))</f>
        <v/>
      </c>
      <c r="L505" s="109">
        <f>--(F505&lt;=$B$5)</f>
        <v/>
      </c>
      <c r="M505" s="109">
        <f>IF(L505=1, IF(G505&lt;=$B$6, "+", "-"), IF(G505&lt;=(1-$B$7), "+", "-"))</f>
        <v/>
      </c>
      <c r="N505" s="110">
        <f>IF(M505="+",'05_Bayes_Arbol'!$B$16,'05_Bayes_Arbol'!$B$17)</f>
        <v/>
      </c>
      <c r="O505" s="109">
        <f>SUMPRODUCT(T505:AD505,'01_Supuestos'!$C$34:$M$34)</f>
        <v/>
      </c>
      <c r="P505" s="109">
        <f>N505*O505 + (1-N505)*$B$9</f>
        <v/>
      </c>
      <c r="Q505" s="109">
        <f>--(P505&gt;0)</f>
        <v/>
      </c>
      <c r="R505" s="109">
        <f>IF(L505=1,O505,$B$9)</f>
        <v/>
      </c>
      <c r="S505" s="109">
        <f>-$B$8 + IF(Q505=1, IF(L505=1,O505,$B$9), 0)</f>
        <v/>
      </c>
      <c r="T505" s="109">
        <f>((('01_Supuestos'!C31*$I505)*'01_Supuestos'!$F$11*($H505-'01_Supuestos'!$F$9))-((('01_Supuestos'!C31*$I505)*'01_Supuestos'!$F$11*($H505-'01_Supuestos'!$F$9))*'01_Supuestos'!$F$12)-(('01_Supuestos'!C31*$I505)*'01_Supuestos'!$F$11*$K505)-(IF(('01_Supuestos'!C31*$I505)&gt;0,'01_Supuestos'!$F$15,0)))-((('01_Supuestos'!C31*$I505)*'01_Supuestos'!$F$11*($H505-'01_Supuestos'!$F$9))*'01_Supuestos'!$F$18)-($J505*'01_Supuestos'!C32)-(IF('01_Supuestos'!C30=MAX('01_Supuestos'!$C$30:$M$30),'01_Supuestos'!$F$19,0))-(MAX(0,(((('01_Supuestos'!C31*$I505)*'01_Supuestos'!$F$11*($H505-'01_Supuestos'!$F$9))-((('01_Supuestos'!C31*$I505)*'01_Supuestos'!$F$11*($H505-'01_Supuestos'!$F$9))*'01_Supuestos'!$F$12)-(('01_Supuestos'!C31*$I505)*'01_Supuestos'!$F$11*$K505)-(IF(('01_Supuestos'!C31*$I505)&gt;0,'01_Supuestos'!$F$15,0)))-($J505*'01_Supuestos'!C33)))*'01_Supuestos'!$F$16)</f>
        <v/>
      </c>
      <c r="U505" s="109">
        <f>((('01_Supuestos'!D31*$I505)*'01_Supuestos'!$F$11*($H505-'01_Supuestos'!$F$9))-((('01_Supuestos'!D31*$I505)*'01_Supuestos'!$F$11*($H505-'01_Supuestos'!$F$9))*'01_Supuestos'!$F$12)-(('01_Supuestos'!D31*$I505)*'01_Supuestos'!$F$11*$K505)-(IF(('01_Supuestos'!D31*$I505)&gt;0,'01_Supuestos'!$F$15,0)))-((('01_Supuestos'!D31*$I505)*'01_Supuestos'!$F$11*($H505-'01_Supuestos'!$F$9))*'01_Supuestos'!$F$18)-($J505*'01_Supuestos'!D32)-(IF('01_Supuestos'!D30=MAX('01_Supuestos'!$C$30:$M$30),'01_Supuestos'!$F$19,0))-(MAX(0,(((('01_Supuestos'!D31*$I505)*'01_Supuestos'!$F$11*($H505-'01_Supuestos'!$F$9))-((('01_Supuestos'!D31*$I505)*'01_Supuestos'!$F$11*($H505-'01_Supuestos'!$F$9))*'01_Supuestos'!$F$12)-(('01_Supuestos'!D31*$I505)*'01_Supuestos'!$F$11*$K505)-(IF(('01_Supuestos'!D31*$I505)&gt;0,'01_Supuestos'!$F$15,0)))-($J505*'01_Supuestos'!D33)))*'01_Supuestos'!$F$16)</f>
        <v/>
      </c>
      <c r="V505" s="109">
        <f>((('01_Supuestos'!E31*$I505)*'01_Supuestos'!$F$11*($H505-'01_Supuestos'!$F$9))-((('01_Supuestos'!E31*$I505)*'01_Supuestos'!$F$11*($H505-'01_Supuestos'!$F$9))*'01_Supuestos'!$F$12)-(('01_Supuestos'!E31*$I505)*'01_Supuestos'!$F$11*$K505)-(IF(('01_Supuestos'!E31*$I505)&gt;0,'01_Supuestos'!$F$15,0)))-((('01_Supuestos'!E31*$I505)*'01_Supuestos'!$F$11*($H505-'01_Supuestos'!$F$9))*'01_Supuestos'!$F$18)-($J505*'01_Supuestos'!E32)-(IF('01_Supuestos'!E30=MAX('01_Supuestos'!$C$30:$M$30),'01_Supuestos'!$F$19,0))-(MAX(0,(((('01_Supuestos'!E31*$I505)*'01_Supuestos'!$F$11*($H505-'01_Supuestos'!$F$9))-((('01_Supuestos'!E31*$I505)*'01_Supuestos'!$F$11*($H505-'01_Supuestos'!$F$9))*'01_Supuestos'!$F$12)-(('01_Supuestos'!E31*$I505)*'01_Supuestos'!$F$11*$K505)-(IF(('01_Supuestos'!E31*$I505)&gt;0,'01_Supuestos'!$F$15,0)))-($J505*'01_Supuestos'!E33)))*'01_Supuestos'!$F$16)</f>
        <v/>
      </c>
      <c r="W505" s="109">
        <f>((('01_Supuestos'!F31*$I505)*'01_Supuestos'!$F$11*($H505-'01_Supuestos'!$F$9))-((('01_Supuestos'!F31*$I505)*'01_Supuestos'!$F$11*($H505-'01_Supuestos'!$F$9))*'01_Supuestos'!$F$12)-(('01_Supuestos'!F31*$I505)*'01_Supuestos'!$F$11*$K505)-(IF(('01_Supuestos'!F31*$I505)&gt;0,'01_Supuestos'!$F$15,0)))-((('01_Supuestos'!F31*$I505)*'01_Supuestos'!$F$11*($H505-'01_Supuestos'!$F$9))*'01_Supuestos'!$F$18)-($J505*'01_Supuestos'!F32)-(IF('01_Supuestos'!F30=MAX('01_Supuestos'!$C$30:$M$30),'01_Supuestos'!$F$19,0))-(MAX(0,(((('01_Supuestos'!F31*$I505)*'01_Supuestos'!$F$11*($H505-'01_Supuestos'!$F$9))-((('01_Supuestos'!F31*$I505)*'01_Supuestos'!$F$11*($H505-'01_Supuestos'!$F$9))*'01_Supuestos'!$F$12)-(('01_Supuestos'!F31*$I505)*'01_Supuestos'!$F$11*$K505)-(IF(('01_Supuestos'!F31*$I505)&gt;0,'01_Supuestos'!$F$15,0)))-($J505*'01_Supuestos'!F33)))*'01_Supuestos'!$F$16)</f>
        <v/>
      </c>
      <c r="X505" s="109">
        <f>((('01_Supuestos'!G31*$I505)*'01_Supuestos'!$F$11*($H505-'01_Supuestos'!$F$9))-((('01_Supuestos'!G31*$I505)*'01_Supuestos'!$F$11*($H505-'01_Supuestos'!$F$9))*'01_Supuestos'!$F$12)-(('01_Supuestos'!G31*$I505)*'01_Supuestos'!$F$11*$K505)-(IF(('01_Supuestos'!G31*$I505)&gt;0,'01_Supuestos'!$F$15,0)))-((('01_Supuestos'!G31*$I505)*'01_Supuestos'!$F$11*($H505-'01_Supuestos'!$F$9))*'01_Supuestos'!$F$18)-($J505*'01_Supuestos'!G32)-(IF('01_Supuestos'!G30=MAX('01_Supuestos'!$C$30:$M$30),'01_Supuestos'!$F$19,0))-(MAX(0,(((('01_Supuestos'!G31*$I505)*'01_Supuestos'!$F$11*($H505-'01_Supuestos'!$F$9))-((('01_Supuestos'!G31*$I505)*'01_Supuestos'!$F$11*($H505-'01_Supuestos'!$F$9))*'01_Supuestos'!$F$12)-(('01_Supuestos'!G31*$I505)*'01_Supuestos'!$F$11*$K505)-(IF(('01_Supuestos'!G31*$I505)&gt;0,'01_Supuestos'!$F$15,0)))-($J505*'01_Supuestos'!G33)))*'01_Supuestos'!$F$16)</f>
        <v/>
      </c>
      <c r="Y505" s="109">
        <f>((('01_Supuestos'!H31*$I505)*'01_Supuestos'!$F$11*($H505-'01_Supuestos'!$F$9))-((('01_Supuestos'!H31*$I505)*'01_Supuestos'!$F$11*($H505-'01_Supuestos'!$F$9))*'01_Supuestos'!$F$12)-(('01_Supuestos'!H31*$I505)*'01_Supuestos'!$F$11*$K505)-(IF(('01_Supuestos'!H31*$I505)&gt;0,'01_Supuestos'!$F$15,0)))-((('01_Supuestos'!H31*$I505)*'01_Supuestos'!$F$11*($H505-'01_Supuestos'!$F$9))*'01_Supuestos'!$F$18)-($J505*'01_Supuestos'!H32)-(IF('01_Supuestos'!H30=MAX('01_Supuestos'!$C$30:$M$30),'01_Supuestos'!$F$19,0))-(MAX(0,(((('01_Supuestos'!H31*$I505)*'01_Supuestos'!$F$11*($H505-'01_Supuestos'!$F$9))-((('01_Supuestos'!H31*$I505)*'01_Supuestos'!$F$11*($H505-'01_Supuestos'!$F$9))*'01_Supuestos'!$F$12)-(('01_Supuestos'!H31*$I505)*'01_Supuestos'!$F$11*$K505)-(IF(('01_Supuestos'!H31*$I505)&gt;0,'01_Supuestos'!$F$15,0)))-($J505*'01_Supuestos'!H33)))*'01_Supuestos'!$F$16)</f>
        <v/>
      </c>
      <c r="Z505" s="109">
        <f>((('01_Supuestos'!I31*$I505)*'01_Supuestos'!$F$11*($H505-'01_Supuestos'!$F$9))-((('01_Supuestos'!I31*$I505)*'01_Supuestos'!$F$11*($H505-'01_Supuestos'!$F$9))*'01_Supuestos'!$F$12)-(('01_Supuestos'!I31*$I505)*'01_Supuestos'!$F$11*$K505)-(IF(('01_Supuestos'!I31*$I505)&gt;0,'01_Supuestos'!$F$15,0)))-((('01_Supuestos'!I31*$I505)*'01_Supuestos'!$F$11*($H505-'01_Supuestos'!$F$9))*'01_Supuestos'!$F$18)-($J505*'01_Supuestos'!I32)-(IF('01_Supuestos'!I30=MAX('01_Supuestos'!$C$30:$M$30),'01_Supuestos'!$F$19,0))-(MAX(0,(((('01_Supuestos'!I31*$I505)*'01_Supuestos'!$F$11*($H505-'01_Supuestos'!$F$9))-((('01_Supuestos'!I31*$I505)*'01_Supuestos'!$F$11*($H505-'01_Supuestos'!$F$9))*'01_Supuestos'!$F$12)-(('01_Supuestos'!I31*$I505)*'01_Supuestos'!$F$11*$K505)-(IF(('01_Supuestos'!I31*$I505)&gt;0,'01_Supuestos'!$F$15,0)))-($J505*'01_Supuestos'!I33)))*'01_Supuestos'!$F$16)</f>
        <v/>
      </c>
      <c r="AA505" s="109">
        <f>((('01_Supuestos'!J31*$I505)*'01_Supuestos'!$F$11*($H505-'01_Supuestos'!$F$9))-((('01_Supuestos'!J31*$I505)*'01_Supuestos'!$F$11*($H505-'01_Supuestos'!$F$9))*'01_Supuestos'!$F$12)-(('01_Supuestos'!J31*$I505)*'01_Supuestos'!$F$11*$K505)-(IF(('01_Supuestos'!J31*$I505)&gt;0,'01_Supuestos'!$F$15,0)))-((('01_Supuestos'!J31*$I505)*'01_Supuestos'!$F$11*($H505-'01_Supuestos'!$F$9))*'01_Supuestos'!$F$18)-($J505*'01_Supuestos'!J32)-(IF('01_Supuestos'!J30=MAX('01_Supuestos'!$C$30:$M$30),'01_Supuestos'!$F$19,0))-(MAX(0,(((('01_Supuestos'!J31*$I505)*'01_Supuestos'!$F$11*($H505-'01_Supuestos'!$F$9))-((('01_Supuestos'!J31*$I505)*'01_Supuestos'!$F$11*($H505-'01_Supuestos'!$F$9))*'01_Supuestos'!$F$12)-(('01_Supuestos'!J31*$I505)*'01_Supuestos'!$F$11*$K505)-(IF(('01_Supuestos'!J31*$I505)&gt;0,'01_Supuestos'!$F$15,0)))-($J505*'01_Supuestos'!J33)))*'01_Supuestos'!$F$16)</f>
        <v/>
      </c>
      <c r="AB505" s="109">
        <f>((('01_Supuestos'!K31*$I505)*'01_Supuestos'!$F$11*($H505-'01_Supuestos'!$F$9))-((('01_Supuestos'!K31*$I505)*'01_Supuestos'!$F$11*($H505-'01_Supuestos'!$F$9))*'01_Supuestos'!$F$12)-(('01_Supuestos'!K31*$I505)*'01_Supuestos'!$F$11*$K505)-(IF(('01_Supuestos'!K31*$I505)&gt;0,'01_Supuestos'!$F$15,0)))-((('01_Supuestos'!K31*$I505)*'01_Supuestos'!$F$11*($H505-'01_Supuestos'!$F$9))*'01_Supuestos'!$F$18)-($J505*'01_Supuestos'!K32)-(IF('01_Supuestos'!K30=MAX('01_Supuestos'!$C$30:$M$30),'01_Supuestos'!$F$19,0))-(MAX(0,(((('01_Supuestos'!K31*$I505)*'01_Supuestos'!$F$11*($H505-'01_Supuestos'!$F$9))-((('01_Supuestos'!K31*$I505)*'01_Supuestos'!$F$11*($H505-'01_Supuestos'!$F$9))*'01_Supuestos'!$F$12)-(('01_Supuestos'!K31*$I505)*'01_Supuestos'!$F$11*$K505)-(IF(('01_Supuestos'!K31*$I505)&gt;0,'01_Supuestos'!$F$15,0)))-($J505*'01_Supuestos'!K33)))*'01_Supuestos'!$F$16)</f>
        <v/>
      </c>
      <c r="AC505" s="109">
        <f>((('01_Supuestos'!L31*$I505)*'01_Supuestos'!$F$11*($H505-'01_Supuestos'!$F$9))-((('01_Supuestos'!L31*$I505)*'01_Supuestos'!$F$11*($H505-'01_Supuestos'!$F$9))*'01_Supuestos'!$F$12)-(('01_Supuestos'!L31*$I505)*'01_Supuestos'!$F$11*$K505)-(IF(('01_Supuestos'!L31*$I505)&gt;0,'01_Supuestos'!$F$15,0)))-((('01_Supuestos'!L31*$I505)*'01_Supuestos'!$F$11*($H505-'01_Supuestos'!$F$9))*'01_Supuestos'!$F$18)-($J505*'01_Supuestos'!L32)-(IF('01_Supuestos'!L30=MAX('01_Supuestos'!$C$30:$M$30),'01_Supuestos'!$F$19,0))-(MAX(0,(((('01_Supuestos'!L31*$I505)*'01_Supuestos'!$F$11*($H505-'01_Supuestos'!$F$9))-((('01_Supuestos'!L31*$I505)*'01_Supuestos'!$F$11*($H505-'01_Supuestos'!$F$9))*'01_Supuestos'!$F$12)-(('01_Supuestos'!L31*$I505)*'01_Supuestos'!$F$11*$K505)-(IF(('01_Supuestos'!L31*$I505)&gt;0,'01_Supuestos'!$F$15,0)))-($J505*'01_Supuestos'!L33)))*'01_Supuestos'!$F$16)</f>
        <v/>
      </c>
      <c r="AD505" s="109">
        <f>((('01_Supuestos'!M31*$I505)*'01_Supuestos'!$F$11*($H505-'01_Supuestos'!$F$9))-((('01_Supuestos'!M31*$I505)*'01_Supuestos'!$F$11*($H505-'01_Supuestos'!$F$9))*'01_Supuestos'!$F$12)-(('01_Supuestos'!M31*$I505)*'01_Supuestos'!$F$11*$K505)-(IF(('01_Supuestos'!M31*$I505)&gt;0,'01_Supuestos'!$F$15,0)))-((('01_Supuestos'!M31*$I505)*'01_Supuestos'!$F$11*($H505-'01_Supuestos'!$F$9))*'01_Supuestos'!$F$18)-($J505*'01_Supuestos'!M32)-(IF('01_Supuestos'!M30=MAX('01_Supuestos'!$C$30:$M$30),'01_Supuestos'!$F$19,0))-(MAX(0,(((('01_Supuestos'!M31*$I505)*'01_Supuestos'!$F$11*($H505-'01_Supuestos'!$F$9))-((('01_Supuestos'!M31*$I505)*'01_Supuestos'!$F$11*($H505-'01_Supuestos'!$F$9))*'01_Supuestos'!$F$12)-(('01_Supuestos'!M31*$I505)*'01_Supuestos'!$F$11*$K505)-(IF(('01_Supuestos'!M31*$I505)&gt;0,'01_Supuestos'!$F$15,0)))-($J505*'01_Supuestos'!M33)))*'01_Supuestos'!$F$16)</f>
        <v/>
      </c>
      <c r="AE505" s="109">
        <f>0</f>
        <v/>
      </c>
      <c r="AF505" s="109">
        <f>IF(S505&gt;R505,"Appraisal+Decision",IF(S505&lt;R505,"Develop Now","Indiferente"))</f>
        <v/>
      </c>
    </row>
    <row r="506">
      <c r="A506" t="n">
        <v>476</v>
      </c>
      <c r="B506" s="53">
        <f>RAND()</f>
        <v/>
      </c>
      <c r="C506" s="53">
        <f>RAND()</f>
        <v/>
      </c>
      <c r="D506" s="53">
        <f>RAND()</f>
        <v/>
      </c>
      <c r="E506" s="53">
        <f>RAND()</f>
        <v/>
      </c>
      <c r="F506" s="53">
        <f>RAND()</f>
        <v/>
      </c>
      <c r="G506" s="53">
        <f>RAND()</f>
        <v/>
      </c>
      <c r="H506" s="109">
        <f>IF(B506&lt;($B$11-$B$10)/($B$12-$B$10), $B$10+SQRT(B506*($B$11-$B$10)*($B$12-$B$10)), $B$12-SQRT((1-B506)*($B$12-$B$11)*($B$12-$B$10)))</f>
        <v/>
      </c>
      <c r="I506" s="53">
        <f>MAX(0.1,NORMINV(C506,$B$13,$B$14))</f>
        <v/>
      </c>
      <c r="J506" s="109">
        <f>'01_Supuestos'!$F$13*MAX(0.65,NORMINV(D506,1,$B$15))</f>
        <v/>
      </c>
      <c r="K506" s="109">
        <f>'01_Supuestos'!$F$14*MAX(0.6,NORMINV(E506,1,$B$16))</f>
        <v/>
      </c>
      <c r="L506" s="109">
        <f>--(F506&lt;=$B$5)</f>
        <v/>
      </c>
      <c r="M506" s="109">
        <f>IF(L506=1, IF(G506&lt;=$B$6, "+", "-"), IF(G506&lt;=(1-$B$7), "+", "-"))</f>
        <v/>
      </c>
      <c r="N506" s="110">
        <f>IF(M506="+",'05_Bayes_Arbol'!$B$16,'05_Bayes_Arbol'!$B$17)</f>
        <v/>
      </c>
      <c r="O506" s="109">
        <f>SUMPRODUCT(T506:AD506,'01_Supuestos'!$C$34:$M$34)</f>
        <v/>
      </c>
      <c r="P506" s="109">
        <f>N506*O506 + (1-N506)*$B$9</f>
        <v/>
      </c>
      <c r="Q506" s="109">
        <f>--(P506&gt;0)</f>
        <v/>
      </c>
      <c r="R506" s="109">
        <f>IF(L506=1,O506,$B$9)</f>
        <v/>
      </c>
      <c r="S506" s="109">
        <f>-$B$8 + IF(Q506=1, IF(L506=1,O506,$B$9), 0)</f>
        <v/>
      </c>
      <c r="T506" s="109">
        <f>((('01_Supuestos'!C31*$I506)*'01_Supuestos'!$F$11*($H506-'01_Supuestos'!$F$9))-((('01_Supuestos'!C31*$I506)*'01_Supuestos'!$F$11*($H506-'01_Supuestos'!$F$9))*'01_Supuestos'!$F$12)-(('01_Supuestos'!C31*$I506)*'01_Supuestos'!$F$11*$K506)-(IF(('01_Supuestos'!C31*$I506)&gt;0,'01_Supuestos'!$F$15,0)))-((('01_Supuestos'!C31*$I506)*'01_Supuestos'!$F$11*($H506-'01_Supuestos'!$F$9))*'01_Supuestos'!$F$18)-($J506*'01_Supuestos'!C32)-(IF('01_Supuestos'!C30=MAX('01_Supuestos'!$C$30:$M$30),'01_Supuestos'!$F$19,0))-(MAX(0,(((('01_Supuestos'!C31*$I506)*'01_Supuestos'!$F$11*($H506-'01_Supuestos'!$F$9))-((('01_Supuestos'!C31*$I506)*'01_Supuestos'!$F$11*($H506-'01_Supuestos'!$F$9))*'01_Supuestos'!$F$12)-(('01_Supuestos'!C31*$I506)*'01_Supuestos'!$F$11*$K506)-(IF(('01_Supuestos'!C31*$I506)&gt;0,'01_Supuestos'!$F$15,0)))-($J506*'01_Supuestos'!C33)))*'01_Supuestos'!$F$16)</f>
        <v/>
      </c>
      <c r="U506" s="109">
        <f>((('01_Supuestos'!D31*$I506)*'01_Supuestos'!$F$11*($H506-'01_Supuestos'!$F$9))-((('01_Supuestos'!D31*$I506)*'01_Supuestos'!$F$11*($H506-'01_Supuestos'!$F$9))*'01_Supuestos'!$F$12)-(('01_Supuestos'!D31*$I506)*'01_Supuestos'!$F$11*$K506)-(IF(('01_Supuestos'!D31*$I506)&gt;0,'01_Supuestos'!$F$15,0)))-((('01_Supuestos'!D31*$I506)*'01_Supuestos'!$F$11*($H506-'01_Supuestos'!$F$9))*'01_Supuestos'!$F$18)-($J506*'01_Supuestos'!D32)-(IF('01_Supuestos'!D30=MAX('01_Supuestos'!$C$30:$M$30),'01_Supuestos'!$F$19,0))-(MAX(0,(((('01_Supuestos'!D31*$I506)*'01_Supuestos'!$F$11*($H506-'01_Supuestos'!$F$9))-((('01_Supuestos'!D31*$I506)*'01_Supuestos'!$F$11*($H506-'01_Supuestos'!$F$9))*'01_Supuestos'!$F$12)-(('01_Supuestos'!D31*$I506)*'01_Supuestos'!$F$11*$K506)-(IF(('01_Supuestos'!D31*$I506)&gt;0,'01_Supuestos'!$F$15,0)))-($J506*'01_Supuestos'!D33)))*'01_Supuestos'!$F$16)</f>
        <v/>
      </c>
      <c r="V506" s="109">
        <f>((('01_Supuestos'!E31*$I506)*'01_Supuestos'!$F$11*($H506-'01_Supuestos'!$F$9))-((('01_Supuestos'!E31*$I506)*'01_Supuestos'!$F$11*($H506-'01_Supuestos'!$F$9))*'01_Supuestos'!$F$12)-(('01_Supuestos'!E31*$I506)*'01_Supuestos'!$F$11*$K506)-(IF(('01_Supuestos'!E31*$I506)&gt;0,'01_Supuestos'!$F$15,0)))-((('01_Supuestos'!E31*$I506)*'01_Supuestos'!$F$11*($H506-'01_Supuestos'!$F$9))*'01_Supuestos'!$F$18)-($J506*'01_Supuestos'!E32)-(IF('01_Supuestos'!E30=MAX('01_Supuestos'!$C$30:$M$30),'01_Supuestos'!$F$19,0))-(MAX(0,(((('01_Supuestos'!E31*$I506)*'01_Supuestos'!$F$11*($H506-'01_Supuestos'!$F$9))-((('01_Supuestos'!E31*$I506)*'01_Supuestos'!$F$11*($H506-'01_Supuestos'!$F$9))*'01_Supuestos'!$F$12)-(('01_Supuestos'!E31*$I506)*'01_Supuestos'!$F$11*$K506)-(IF(('01_Supuestos'!E31*$I506)&gt;0,'01_Supuestos'!$F$15,0)))-($J506*'01_Supuestos'!E33)))*'01_Supuestos'!$F$16)</f>
        <v/>
      </c>
      <c r="W506" s="109">
        <f>((('01_Supuestos'!F31*$I506)*'01_Supuestos'!$F$11*($H506-'01_Supuestos'!$F$9))-((('01_Supuestos'!F31*$I506)*'01_Supuestos'!$F$11*($H506-'01_Supuestos'!$F$9))*'01_Supuestos'!$F$12)-(('01_Supuestos'!F31*$I506)*'01_Supuestos'!$F$11*$K506)-(IF(('01_Supuestos'!F31*$I506)&gt;0,'01_Supuestos'!$F$15,0)))-((('01_Supuestos'!F31*$I506)*'01_Supuestos'!$F$11*($H506-'01_Supuestos'!$F$9))*'01_Supuestos'!$F$18)-($J506*'01_Supuestos'!F32)-(IF('01_Supuestos'!F30=MAX('01_Supuestos'!$C$30:$M$30),'01_Supuestos'!$F$19,0))-(MAX(0,(((('01_Supuestos'!F31*$I506)*'01_Supuestos'!$F$11*($H506-'01_Supuestos'!$F$9))-((('01_Supuestos'!F31*$I506)*'01_Supuestos'!$F$11*($H506-'01_Supuestos'!$F$9))*'01_Supuestos'!$F$12)-(('01_Supuestos'!F31*$I506)*'01_Supuestos'!$F$11*$K506)-(IF(('01_Supuestos'!F31*$I506)&gt;0,'01_Supuestos'!$F$15,0)))-($J506*'01_Supuestos'!F33)))*'01_Supuestos'!$F$16)</f>
        <v/>
      </c>
      <c r="X506" s="109">
        <f>((('01_Supuestos'!G31*$I506)*'01_Supuestos'!$F$11*($H506-'01_Supuestos'!$F$9))-((('01_Supuestos'!G31*$I506)*'01_Supuestos'!$F$11*($H506-'01_Supuestos'!$F$9))*'01_Supuestos'!$F$12)-(('01_Supuestos'!G31*$I506)*'01_Supuestos'!$F$11*$K506)-(IF(('01_Supuestos'!G31*$I506)&gt;0,'01_Supuestos'!$F$15,0)))-((('01_Supuestos'!G31*$I506)*'01_Supuestos'!$F$11*($H506-'01_Supuestos'!$F$9))*'01_Supuestos'!$F$18)-($J506*'01_Supuestos'!G32)-(IF('01_Supuestos'!G30=MAX('01_Supuestos'!$C$30:$M$30),'01_Supuestos'!$F$19,0))-(MAX(0,(((('01_Supuestos'!G31*$I506)*'01_Supuestos'!$F$11*($H506-'01_Supuestos'!$F$9))-((('01_Supuestos'!G31*$I506)*'01_Supuestos'!$F$11*($H506-'01_Supuestos'!$F$9))*'01_Supuestos'!$F$12)-(('01_Supuestos'!G31*$I506)*'01_Supuestos'!$F$11*$K506)-(IF(('01_Supuestos'!G31*$I506)&gt;0,'01_Supuestos'!$F$15,0)))-($J506*'01_Supuestos'!G33)))*'01_Supuestos'!$F$16)</f>
        <v/>
      </c>
      <c r="Y506" s="109">
        <f>((('01_Supuestos'!H31*$I506)*'01_Supuestos'!$F$11*($H506-'01_Supuestos'!$F$9))-((('01_Supuestos'!H31*$I506)*'01_Supuestos'!$F$11*($H506-'01_Supuestos'!$F$9))*'01_Supuestos'!$F$12)-(('01_Supuestos'!H31*$I506)*'01_Supuestos'!$F$11*$K506)-(IF(('01_Supuestos'!H31*$I506)&gt;0,'01_Supuestos'!$F$15,0)))-((('01_Supuestos'!H31*$I506)*'01_Supuestos'!$F$11*($H506-'01_Supuestos'!$F$9))*'01_Supuestos'!$F$18)-($J506*'01_Supuestos'!H32)-(IF('01_Supuestos'!H30=MAX('01_Supuestos'!$C$30:$M$30),'01_Supuestos'!$F$19,0))-(MAX(0,(((('01_Supuestos'!H31*$I506)*'01_Supuestos'!$F$11*($H506-'01_Supuestos'!$F$9))-((('01_Supuestos'!H31*$I506)*'01_Supuestos'!$F$11*($H506-'01_Supuestos'!$F$9))*'01_Supuestos'!$F$12)-(('01_Supuestos'!H31*$I506)*'01_Supuestos'!$F$11*$K506)-(IF(('01_Supuestos'!H31*$I506)&gt;0,'01_Supuestos'!$F$15,0)))-($J506*'01_Supuestos'!H33)))*'01_Supuestos'!$F$16)</f>
        <v/>
      </c>
      <c r="Z506" s="109">
        <f>((('01_Supuestos'!I31*$I506)*'01_Supuestos'!$F$11*($H506-'01_Supuestos'!$F$9))-((('01_Supuestos'!I31*$I506)*'01_Supuestos'!$F$11*($H506-'01_Supuestos'!$F$9))*'01_Supuestos'!$F$12)-(('01_Supuestos'!I31*$I506)*'01_Supuestos'!$F$11*$K506)-(IF(('01_Supuestos'!I31*$I506)&gt;0,'01_Supuestos'!$F$15,0)))-((('01_Supuestos'!I31*$I506)*'01_Supuestos'!$F$11*($H506-'01_Supuestos'!$F$9))*'01_Supuestos'!$F$18)-($J506*'01_Supuestos'!I32)-(IF('01_Supuestos'!I30=MAX('01_Supuestos'!$C$30:$M$30),'01_Supuestos'!$F$19,0))-(MAX(0,(((('01_Supuestos'!I31*$I506)*'01_Supuestos'!$F$11*($H506-'01_Supuestos'!$F$9))-((('01_Supuestos'!I31*$I506)*'01_Supuestos'!$F$11*($H506-'01_Supuestos'!$F$9))*'01_Supuestos'!$F$12)-(('01_Supuestos'!I31*$I506)*'01_Supuestos'!$F$11*$K506)-(IF(('01_Supuestos'!I31*$I506)&gt;0,'01_Supuestos'!$F$15,0)))-($J506*'01_Supuestos'!I33)))*'01_Supuestos'!$F$16)</f>
        <v/>
      </c>
      <c r="AA506" s="109">
        <f>((('01_Supuestos'!J31*$I506)*'01_Supuestos'!$F$11*($H506-'01_Supuestos'!$F$9))-((('01_Supuestos'!J31*$I506)*'01_Supuestos'!$F$11*($H506-'01_Supuestos'!$F$9))*'01_Supuestos'!$F$12)-(('01_Supuestos'!J31*$I506)*'01_Supuestos'!$F$11*$K506)-(IF(('01_Supuestos'!J31*$I506)&gt;0,'01_Supuestos'!$F$15,0)))-((('01_Supuestos'!J31*$I506)*'01_Supuestos'!$F$11*($H506-'01_Supuestos'!$F$9))*'01_Supuestos'!$F$18)-($J506*'01_Supuestos'!J32)-(IF('01_Supuestos'!J30=MAX('01_Supuestos'!$C$30:$M$30),'01_Supuestos'!$F$19,0))-(MAX(0,(((('01_Supuestos'!J31*$I506)*'01_Supuestos'!$F$11*($H506-'01_Supuestos'!$F$9))-((('01_Supuestos'!J31*$I506)*'01_Supuestos'!$F$11*($H506-'01_Supuestos'!$F$9))*'01_Supuestos'!$F$12)-(('01_Supuestos'!J31*$I506)*'01_Supuestos'!$F$11*$K506)-(IF(('01_Supuestos'!J31*$I506)&gt;0,'01_Supuestos'!$F$15,0)))-($J506*'01_Supuestos'!J33)))*'01_Supuestos'!$F$16)</f>
        <v/>
      </c>
      <c r="AB506" s="109">
        <f>((('01_Supuestos'!K31*$I506)*'01_Supuestos'!$F$11*($H506-'01_Supuestos'!$F$9))-((('01_Supuestos'!K31*$I506)*'01_Supuestos'!$F$11*($H506-'01_Supuestos'!$F$9))*'01_Supuestos'!$F$12)-(('01_Supuestos'!K31*$I506)*'01_Supuestos'!$F$11*$K506)-(IF(('01_Supuestos'!K31*$I506)&gt;0,'01_Supuestos'!$F$15,0)))-((('01_Supuestos'!K31*$I506)*'01_Supuestos'!$F$11*($H506-'01_Supuestos'!$F$9))*'01_Supuestos'!$F$18)-($J506*'01_Supuestos'!K32)-(IF('01_Supuestos'!K30=MAX('01_Supuestos'!$C$30:$M$30),'01_Supuestos'!$F$19,0))-(MAX(0,(((('01_Supuestos'!K31*$I506)*'01_Supuestos'!$F$11*($H506-'01_Supuestos'!$F$9))-((('01_Supuestos'!K31*$I506)*'01_Supuestos'!$F$11*($H506-'01_Supuestos'!$F$9))*'01_Supuestos'!$F$12)-(('01_Supuestos'!K31*$I506)*'01_Supuestos'!$F$11*$K506)-(IF(('01_Supuestos'!K31*$I506)&gt;0,'01_Supuestos'!$F$15,0)))-($J506*'01_Supuestos'!K33)))*'01_Supuestos'!$F$16)</f>
        <v/>
      </c>
      <c r="AC506" s="109">
        <f>((('01_Supuestos'!L31*$I506)*'01_Supuestos'!$F$11*($H506-'01_Supuestos'!$F$9))-((('01_Supuestos'!L31*$I506)*'01_Supuestos'!$F$11*($H506-'01_Supuestos'!$F$9))*'01_Supuestos'!$F$12)-(('01_Supuestos'!L31*$I506)*'01_Supuestos'!$F$11*$K506)-(IF(('01_Supuestos'!L31*$I506)&gt;0,'01_Supuestos'!$F$15,0)))-((('01_Supuestos'!L31*$I506)*'01_Supuestos'!$F$11*($H506-'01_Supuestos'!$F$9))*'01_Supuestos'!$F$18)-($J506*'01_Supuestos'!L32)-(IF('01_Supuestos'!L30=MAX('01_Supuestos'!$C$30:$M$30),'01_Supuestos'!$F$19,0))-(MAX(0,(((('01_Supuestos'!L31*$I506)*'01_Supuestos'!$F$11*($H506-'01_Supuestos'!$F$9))-((('01_Supuestos'!L31*$I506)*'01_Supuestos'!$F$11*($H506-'01_Supuestos'!$F$9))*'01_Supuestos'!$F$12)-(('01_Supuestos'!L31*$I506)*'01_Supuestos'!$F$11*$K506)-(IF(('01_Supuestos'!L31*$I506)&gt;0,'01_Supuestos'!$F$15,0)))-($J506*'01_Supuestos'!L33)))*'01_Supuestos'!$F$16)</f>
        <v/>
      </c>
      <c r="AD506" s="109">
        <f>((('01_Supuestos'!M31*$I506)*'01_Supuestos'!$F$11*($H506-'01_Supuestos'!$F$9))-((('01_Supuestos'!M31*$I506)*'01_Supuestos'!$F$11*($H506-'01_Supuestos'!$F$9))*'01_Supuestos'!$F$12)-(('01_Supuestos'!M31*$I506)*'01_Supuestos'!$F$11*$K506)-(IF(('01_Supuestos'!M31*$I506)&gt;0,'01_Supuestos'!$F$15,0)))-((('01_Supuestos'!M31*$I506)*'01_Supuestos'!$F$11*($H506-'01_Supuestos'!$F$9))*'01_Supuestos'!$F$18)-($J506*'01_Supuestos'!M32)-(IF('01_Supuestos'!M30=MAX('01_Supuestos'!$C$30:$M$30),'01_Supuestos'!$F$19,0))-(MAX(0,(((('01_Supuestos'!M31*$I506)*'01_Supuestos'!$F$11*($H506-'01_Supuestos'!$F$9))-((('01_Supuestos'!M31*$I506)*'01_Supuestos'!$F$11*($H506-'01_Supuestos'!$F$9))*'01_Supuestos'!$F$12)-(('01_Supuestos'!M31*$I506)*'01_Supuestos'!$F$11*$K506)-(IF(('01_Supuestos'!M31*$I506)&gt;0,'01_Supuestos'!$F$15,0)))-($J506*'01_Supuestos'!M33)))*'01_Supuestos'!$F$16)</f>
        <v/>
      </c>
      <c r="AE506" s="109">
        <f>0</f>
        <v/>
      </c>
      <c r="AF506" s="109">
        <f>IF(S506&gt;R506,"Appraisal+Decision",IF(S506&lt;R506,"Develop Now","Indiferente"))</f>
        <v/>
      </c>
    </row>
    <row r="507">
      <c r="A507" t="n">
        <v>477</v>
      </c>
      <c r="B507" s="53">
        <f>RAND()</f>
        <v/>
      </c>
      <c r="C507" s="53">
        <f>RAND()</f>
        <v/>
      </c>
      <c r="D507" s="53">
        <f>RAND()</f>
        <v/>
      </c>
      <c r="E507" s="53">
        <f>RAND()</f>
        <v/>
      </c>
      <c r="F507" s="53">
        <f>RAND()</f>
        <v/>
      </c>
      <c r="G507" s="53">
        <f>RAND()</f>
        <v/>
      </c>
      <c r="H507" s="109">
        <f>IF(B507&lt;($B$11-$B$10)/($B$12-$B$10), $B$10+SQRT(B507*($B$11-$B$10)*($B$12-$B$10)), $B$12-SQRT((1-B507)*($B$12-$B$11)*($B$12-$B$10)))</f>
        <v/>
      </c>
      <c r="I507" s="53">
        <f>MAX(0.1,NORMINV(C507,$B$13,$B$14))</f>
        <v/>
      </c>
      <c r="J507" s="109">
        <f>'01_Supuestos'!$F$13*MAX(0.65,NORMINV(D507,1,$B$15))</f>
        <v/>
      </c>
      <c r="K507" s="109">
        <f>'01_Supuestos'!$F$14*MAX(0.6,NORMINV(E507,1,$B$16))</f>
        <v/>
      </c>
      <c r="L507" s="109">
        <f>--(F507&lt;=$B$5)</f>
        <v/>
      </c>
      <c r="M507" s="109">
        <f>IF(L507=1, IF(G507&lt;=$B$6, "+", "-"), IF(G507&lt;=(1-$B$7), "+", "-"))</f>
        <v/>
      </c>
      <c r="N507" s="110">
        <f>IF(M507="+",'05_Bayes_Arbol'!$B$16,'05_Bayes_Arbol'!$B$17)</f>
        <v/>
      </c>
      <c r="O507" s="109">
        <f>SUMPRODUCT(T507:AD507,'01_Supuestos'!$C$34:$M$34)</f>
        <v/>
      </c>
      <c r="P507" s="109">
        <f>N507*O507 + (1-N507)*$B$9</f>
        <v/>
      </c>
      <c r="Q507" s="109">
        <f>--(P507&gt;0)</f>
        <v/>
      </c>
      <c r="R507" s="109">
        <f>IF(L507=1,O507,$B$9)</f>
        <v/>
      </c>
      <c r="S507" s="109">
        <f>-$B$8 + IF(Q507=1, IF(L507=1,O507,$B$9), 0)</f>
        <v/>
      </c>
      <c r="T507" s="109">
        <f>((('01_Supuestos'!C31*$I507)*'01_Supuestos'!$F$11*($H507-'01_Supuestos'!$F$9))-((('01_Supuestos'!C31*$I507)*'01_Supuestos'!$F$11*($H507-'01_Supuestos'!$F$9))*'01_Supuestos'!$F$12)-(('01_Supuestos'!C31*$I507)*'01_Supuestos'!$F$11*$K507)-(IF(('01_Supuestos'!C31*$I507)&gt;0,'01_Supuestos'!$F$15,0)))-((('01_Supuestos'!C31*$I507)*'01_Supuestos'!$F$11*($H507-'01_Supuestos'!$F$9))*'01_Supuestos'!$F$18)-($J507*'01_Supuestos'!C32)-(IF('01_Supuestos'!C30=MAX('01_Supuestos'!$C$30:$M$30),'01_Supuestos'!$F$19,0))-(MAX(0,(((('01_Supuestos'!C31*$I507)*'01_Supuestos'!$F$11*($H507-'01_Supuestos'!$F$9))-((('01_Supuestos'!C31*$I507)*'01_Supuestos'!$F$11*($H507-'01_Supuestos'!$F$9))*'01_Supuestos'!$F$12)-(('01_Supuestos'!C31*$I507)*'01_Supuestos'!$F$11*$K507)-(IF(('01_Supuestos'!C31*$I507)&gt;0,'01_Supuestos'!$F$15,0)))-($J507*'01_Supuestos'!C33)))*'01_Supuestos'!$F$16)</f>
        <v/>
      </c>
      <c r="U507" s="109">
        <f>((('01_Supuestos'!D31*$I507)*'01_Supuestos'!$F$11*($H507-'01_Supuestos'!$F$9))-((('01_Supuestos'!D31*$I507)*'01_Supuestos'!$F$11*($H507-'01_Supuestos'!$F$9))*'01_Supuestos'!$F$12)-(('01_Supuestos'!D31*$I507)*'01_Supuestos'!$F$11*$K507)-(IF(('01_Supuestos'!D31*$I507)&gt;0,'01_Supuestos'!$F$15,0)))-((('01_Supuestos'!D31*$I507)*'01_Supuestos'!$F$11*($H507-'01_Supuestos'!$F$9))*'01_Supuestos'!$F$18)-($J507*'01_Supuestos'!D32)-(IF('01_Supuestos'!D30=MAX('01_Supuestos'!$C$30:$M$30),'01_Supuestos'!$F$19,0))-(MAX(0,(((('01_Supuestos'!D31*$I507)*'01_Supuestos'!$F$11*($H507-'01_Supuestos'!$F$9))-((('01_Supuestos'!D31*$I507)*'01_Supuestos'!$F$11*($H507-'01_Supuestos'!$F$9))*'01_Supuestos'!$F$12)-(('01_Supuestos'!D31*$I507)*'01_Supuestos'!$F$11*$K507)-(IF(('01_Supuestos'!D31*$I507)&gt;0,'01_Supuestos'!$F$15,0)))-($J507*'01_Supuestos'!D33)))*'01_Supuestos'!$F$16)</f>
        <v/>
      </c>
      <c r="V507" s="109">
        <f>((('01_Supuestos'!E31*$I507)*'01_Supuestos'!$F$11*($H507-'01_Supuestos'!$F$9))-((('01_Supuestos'!E31*$I507)*'01_Supuestos'!$F$11*($H507-'01_Supuestos'!$F$9))*'01_Supuestos'!$F$12)-(('01_Supuestos'!E31*$I507)*'01_Supuestos'!$F$11*$K507)-(IF(('01_Supuestos'!E31*$I507)&gt;0,'01_Supuestos'!$F$15,0)))-((('01_Supuestos'!E31*$I507)*'01_Supuestos'!$F$11*($H507-'01_Supuestos'!$F$9))*'01_Supuestos'!$F$18)-($J507*'01_Supuestos'!E32)-(IF('01_Supuestos'!E30=MAX('01_Supuestos'!$C$30:$M$30),'01_Supuestos'!$F$19,0))-(MAX(0,(((('01_Supuestos'!E31*$I507)*'01_Supuestos'!$F$11*($H507-'01_Supuestos'!$F$9))-((('01_Supuestos'!E31*$I507)*'01_Supuestos'!$F$11*($H507-'01_Supuestos'!$F$9))*'01_Supuestos'!$F$12)-(('01_Supuestos'!E31*$I507)*'01_Supuestos'!$F$11*$K507)-(IF(('01_Supuestos'!E31*$I507)&gt;0,'01_Supuestos'!$F$15,0)))-($J507*'01_Supuestos'!E33)))*'01_Supuestos'!$F$16)</f>
        <v/>
      </c>
      <c r="W507" s="109">
        <f>((('01_Supuestos'!F31*$I507)*'01_Supuestos'!$F$11*($H507-'01_Supuestos'!$F$9))-((('01_Supuestos'!F31*$I507)*'01_Supuestos'!$F$11*($H507-'01_Supuestos'!$F$9))*'01_Supuestos'!$F$12)-(('01_Supuestos'!F31*$I507)*'01_Supuestos'!$F$11*$K507)-(IF(('01_Supuestos'!F31*$I507)&gt;0,'01_Supuestos'!$F$15,0)))-((('01_Supuestos'!F31*$I507)*'01_Supuestos'!$F$11*($H507-'01_Supuestos'!$F$9))*'01_Supuestos'!$F$18)-($J507*'01_Supuestos'!F32)-(IF('01_Supuestos'!F30=MAX('01_Supuestos'!$C$30:$M$30),'01_Supuestos'!$F$19,0))-(MAX(0,(((('01_Supuestos'!F31*$I507)*'01_Supuestos'!$F$11*($H507-'01_Supuestos'!$F$9))-((('01_Supuestos'!F31*$I507)*'01_Supuestos'!$F$11*($H507-'01_Supuestos'!$F$9))*'01_Supuestos'!$F$12)-(('01_Supuestos'!F31*$I507)*'01_Supuestos'!$F$11*$K507)-(IF(('01_Supuestos'!F31*$I507)&gt;0,'01_Supuestos'!$F$15,0)))-($J507*'01_Supuestos'!F33)))*'01_Supuestos'!$F$16)</f>
        <v/>
      </c>
      <c r="X507" s="109">
        <f>((('01_Supuestos'!G31*$I507)*'01_Supuestos'!$F$11*($H507-'01_Supuestos'!$F$9))-((('01_Supuestos'!G31*$I507)*'01_Supuestos'!$F$11*($H507-'01_Supuestos'!$F$9))*'01_Supuestos'!$F$12)-(('01_Supuestos'!G31*$I507)*'01_Supuestos'!$F$11*$K507)-(IF(('01_Supuestos'!G31*$I507)&gt;0,'01_Supuestos'!$F$15,0)))-((('01_Supuestos'!G31*$I507)*'01_Supuestos'!$F$11*($H507-'01_Supuestos'!$F$9))*'01_Supuestos'!$F$18)-($J507*'01_Supuestos'!G32)-(IF('01_Supuestos'!G30=MAX('01_Supuestos'!$C$30:$M$30),'01_Supuestos'!$F$19,0))-(MAX(0,(((('01_Supuestos'!G31*$I507)*'01_Supuestos'!$F$11*($H507-'01_Supuestos'!$F$9))-((('01_Supuestos'!G31*$I507)*'01_Supuestos'!$F$11*($H507-'01_Supuestos'!$F$9))*'01_Supuestos'!$F$12)-(('01_Supuestos'!G31*$I507)*'01_Supuestos'!$F$11*$K507)-(IF(('01_Supuestos'!G31*$I507)&gt;0,'01_Supuestos'!$F$15,0)))-($J507*'01_Supuestos'!G33)))*'01_Supuestos'!$F$16)</f>
        <v/>
      </c>
      <c r="Y507" s="109">
        <f>((('01_Supuestos'!H31*$I507)*'01_Supuestos'!$F$11*($H507-'01_Supuestos'!$F$9))-((('01_Supuestos'!H31*$I507)*'01_Supuestos'!$F$11*($H507-'01_Supuestos'!$F$9))*'01_Supuestos'!$F$12)-(('01_Supuestos'!H31*$I507)*'01_Supuestos'!$F$11*$K507)-(IF(('01_Supuestos'!H31*$I507)&gt;0,'01_Supuestos'!$F$15,0)))-((('01_Supuestos'!H31*$I507)*'01_Supuestos'!$F$11*($H507-'01_Supuestos'!$F$9))*'01_Supuestos'!$F$18)-($J507*'01_Supuestos'!H32)-(IF('01_Supuestos'!H30=MAX('01_Supuestos'!$C$30:$M$30),'01_Supuestos'!$F$19,0))-(MAX(0,(((('01_Supuestos'!H31*$I507)*'01_Supuestos'!$F$11*($H507-'01_Supuestos'!$F$9))-((('01_Supuestos'!H31*$I507)*'01_Supuestos'!$F$11*($H507-'01_Supuestos'!$F$9))*'01_Supuestos'!$F$12)-(('01_Supuestos'!H31*$I507)*'01_Supuestos'!$F$11*$K507)-(IF(('01_Supuestos'!H31*$I507)&gt;0,'01_Supuestos'!$F$15,0)))-($J507*'01_Supuestos'!H33)))*'01_Supuestos'!$F$16)</f>
        <v/>
      </c>
      <c r="Z507" s="109">
        <f>((('01_Supuestos'!I31*$I507)*'01_Supuestos'!$F$11*($H507-'01_Supuestos'!$F$9))-((('01_Supuestos'!I31*$I507)*'01_Supuestos'!$F$11*($H507-'01_Supuestos'!$F$9))*'01_Supuestos'!$F$12)-(('01_Supuestos'!I31*$I507)*'01_Supuestos'!$F$11*$K507)-(IF(('01_Supuestos'!I31*$I507)&gt;0,'01_Supuestos'!$F$15,0)))-((('01_Supuestos'!I31*$I507)*'01_Supuestos'!$F$11*($H507-'01_Supuestos'!$F$9))*'01_Supuestos'!$F$18)-($J507*'01_Supuestos'!I32)-(IF('01_Supuestos'!I30=MAX('01_Supuestos'!$C$30:$M$30),'01_Supuestos'!$F$19,0))-(MAX(0,(((('01_Supuestos'!I31*$I507)*'01_Supuestos'!$F$11*($H507-'01_Supuestos'!$F$9))-((('01_Supuestos'!I31*$I507)*'01_Supuestos'!$F$11*($H507-'01_Supuestos'!$F$9))*'01_Supuestos'!$F$12)-(('01_Supuestos'!I31*$I507)*'01_Supuestos'!$F$11*$K507)-(IF(('01_Supuestos'!I31*$I507)&gt;0,'01_Supuestos'!$F$15,0)))-($J507*'01_Supuestos'!I33)))*'01_Supuestos'!$F$16)</f>
        <v/>
      </c>
      <c r="AA507" s="109">
        <f>((('01_Supuestos'!J31*$I507)*'01_Supuestos'!$F$11*($H507-'01_Supuestos'!$F$9))-((('01_Supuestos'!J31*$I507)*'01_Supuestos'!$F$11*($H507-'01_Supuestos'!$F$9))*'01_Supuestos'!$F$12)-(('01_Supuestos'!J31*$I507)*'01_Supuestos'!$F$11*$K507)-(IF(('01_Supuestos'!J31*$I507)&gt;0,'01_Supuestos'!$F$15,0)))-((('01_Supuestos'!J31*$I507)*'01_Supuestos'!$F$11*($H507-'01_Supuestos'!$F$9))*'01_Supuestos'!$F$18)-($J507*'01_Supuestos'!J32)-(IF('01_Supuestos'!J30=MAX('01_Supuestos'!$C$30:$M$30),'01_Supuestos'!$F$19,0))-(MAX(0,(((('01_Supuestos'!J31*$I507)*'01_Supuestos'!$F$11*($H507-'01_Supuestos'!$F$9))-((('01_Supuestos'!J31*$I507)*'01_Supuestos'!$F$11*($H507-'01_Supuestos'!$F$9))*'01_Supuestos'!$F$12)-(('01_Supuestos'!J31*$I507)*'01_Supuestos'!$F$11*$K507)-(IF(('01_Supuestos'!J31*$I507)&gt;0,'01_Supuestos'!$F$15,0)))-($J507*'01_Supuestos'!J33)))*'01_Supuestos'!$F$16)</f>
        <v/>
      </c>
      <c r="AB507" s="109">
        <f>((('01_Supuestos'!K31*$I507)*'01_Supuestos'!$F$11*($H507-'01_Supuestos'!$F$9))-((('01_Supuestos'!K31*$I507)*'01_Supuestos'!$F$11*($H507-'01_Supuestos'!$F$9))*'01_Supuestos'!$F$12)-(('01_Supuestos'!K31*$I507)*'01_Supuestos'!$F$11*$K507)-(IF(('01_Supuestos'!K31*$I507)&gt;0,'01_Supuestos'!$F$15,0)))-((('01_Supuestos'!K31*$I507)*'01_Supuestos'!$F$11*($H507-'01_Supuestos'!$F$9))*'01_Supuestos'!$F$18)-($J507*'01_Supuestos'!K32)-(IF('01_Supuestos'!K30=MAX('01_Supuestos'!$C$30:$M$30),'01_Supuestos'!$F$19,0))-(MAX(0,(((('01_Supuestos'!K31*$I507)*'01_Supuestos'!$F$11*($H507-'01_Supuestos'!$F$9))-((('01_Supuestos'!K31*$I507)*'01_Supuestos'!$F$11*($H507-'01_Supuestos'!$F$9))*'01_Supuestos'!$F$12)-(('01_Supuestos'!K31*$I507)*'01_Supuestos'!$F$11*$K507)-(IF(('01_Supuestos'!K31*$I507)&gt;0,'01_Supuestos'!$F$15,0)))-($J507*'01_Supuestos'!K33)))*'01_Supuestos'!$F$16)</f>
        <v/>
      </c>
      <c r="AC507" s="109">
        <f>((('01_Supuestos'!L31*$I507)*'01_Supuestos'!$F$11*($H507-'01_Supuestos'!$F$9))-((('01_Supuestos'!L31*$I507)*'01_Supuestos'!$F$11*($H507-'01_Supuestos'!$F$9))*'01_Supuestos'!$F$12)-(('01_Supuestos'!L31*$I507)*'01_Supuestos'!$F$11*$K507)-(IF(('01_Supuestos'!L31*$I507)&gt;0,'01_Supuestos'!$F$15,0)))-((('01_Supuestos'!L31*$I507)*'01_Supuestos'!$F$11*($H507-'01_Supuestos'!$F$9))*'01_Supuestos'!$F$18)-($J507*'01_Supuestos'!L32)-(IF('01_Supuestos'!L30=MAX('01_Supuestos'!$C$30:$M$30),'01_Supuestos'!$F$19,0))-(MAX(0,(((('01_Supuestos'!L31*$I507)*'01_Supuestos'!$F$11*($H507-'01_Supuestos'!$F$9))-((('01_Supuestos'!L31*$I507)*'01_Supuestos'!$F$11*($H507-'01_Supuestos'!$F$9))*'01_Supuestos'!$F$12)-(('01_Supuestos'!L31*$I507)*'01_Supuestos'!$F$11*$K507)-(IF(('01_Supuestos'!L31*$I507)&gt;0,'01_Supuestos'!$F$15,0)))-($J507*'01_Supuestos'!L33)))*'01_Supuestos'!$F$16)</f>
        <v/>
      </c>
      <c r="AD507" s="109">
        <f>((('01_Supuestos'!M31*$I507)*'01_Supuestos'!$F$11*($H507-'01_Supuestos'!$F$9))-((('01_Supuestos'!M31*$I507)*'01_Supuestos'!$F$11*($H507-'01_Supuestos'!$F$9))*'01_Supuestos'!$F$12)-(('01_Supuestos'!M31*$I507)*'01_Supuestos'!$F$11*$K507)-(IF(('01_Supuestos'!M31*$I507)&gt;0,'01_Supuestos'!$F$15,0)))-((('01_Supuestos'!M31*$I507)*'01_Supuestos'!$F$11*($H507-'01_Supuestos'!$F$9))*'01_Supuestos'!$F$18)-($J507*'01_Supuestos'!M32)-(IF('01_Supuestos'!M30=MAX('01_Supuestos'!$C$30:$M$30),'01_Supuestos'!$F$19,0))-(MAX(0,(((('01_Supuestos'!M31*$I507)*'01_Supuestos'!$F$11*($H507-'01_Supuestos'!$F$9))-((('01_Supuestos'!M31*$I507)*'01_Supuestos'!$F$11*($H507-'01_Supuestos'!$F$9))*'01_Supuestos'!$F$12)-(('01_Supuestos'!M31*$I507)*'01_Supuestos'!$F$11*$K507)-(IF(('01_Supuestos'!M31*$I507)&gt;0,'01_Supuestos'!$F$15,0)))-($J507*'01_Supuestos'!M33)))*'01_Supuestos'!$F$16)</f>
        <v/>
      </c>
      <c r="AE507" s="109">
        <f>0</f>
        <v/>
      </c>
      <c r="AF507" s="109">
        <f>IF(S507&gt;R507,"Appraisal+Decision",IF(S507&lt;R507,"Develop Now","Indiferente"))</f>
        <v/>
      </c>
    </row>
    <row r="508">
      <c r="A508" t="n">
        <v>478</v>
      </c>
      <c r="B508" s="53">
        <f>RAND()</f>
        <v/>
      </c>
      <c r="C508" s="53">
        <f>RAND()</f>
        <v/>
      </c>
      <c r="D508" s="53">
        <f>RAND()</f>
        <v/>
      </c>
      <c r="E508" s="53">
        <f>RAND()</f>
        <v/>
      </c>
      <c r="F508" s="53">
        <f>RAND()</f>
        <v/>
      </c>
      <c r="G508" s="53">
        <f>RAND()</f>
        <v/>
      </c>
      <c r="H508" s="109">
        <f>IF(B508&lt;($B$11-$B$10)/($B$12-$B$10), $B$10+SQRT(B508*($B$11-$B$10)*($B$12-$B$10)), $B$12-SQRT((1-B508)*($B$12-$B$11)*($B$12-$B$10)))</f>
        <v/>
      </c>
      <c r="I508" s="53">
        <f>MAX(0.1,NORMINV(C508,$B$13,$B$14))</f>
        <v/>
      </c>
      <c r="J508" s="109">
        <f>'01_Supuestos'!$F$13*MAX(0.65,NORMINV(D508,1,$B$15))</f>
        <v/>
      </c>
      <c r="K508" s="109">
        <f>'01_Supuestos'!$F$14*MAX(0.6,NORMINV(E508,1,$B$16))</f>
        <v/>
      </c>
      <c r="L508" s="109">
        <f>--(F508&lt;=$B$5)</f>
        <v/>
      </c>
      <c r="M508" s="109">
        <f>IF(L508=1, IF(G508&lt;=$B$6, "+", "-"), IF(G508&lt;=(1-$B$7), "+", "-"))</f>
        <v/>
      </c>
      <c r="N508" s="110">
        <f>IF(M508="+",'05_Bayes_Arbol'!$B$16,'05_Bayes_Arbol'!$B$17)</f>
        <v/>
      </c>
      <c r="O508" s="109">
        <f>SUMPRODUCT(T508:AD508,'01_Supuestos'!$C$34:$M$34)</f>
        <v/>
      </c>
      <c r="P508" s="109">
        <f>N508*O508 + (1-N508)*$B$9</f>
        <v/>
      </c>
      <c r="Q508" s="109">
        <f>--(P508&gt;0)</f>
        <v/>
      </c>
      <c r="R508" s="109">
        <f>IF(L508=1,O508,$B$9)</f>
        <v/>
      </c>
      <c r="S508" s="109">
        <f>-$B$8 + IF(Q508=1, IF(L508=1,O508,$B$9), 0)</f>
        <v/>
      </c>
      <c r="T508" s="109">
        <f>((('01_Supuestos'!C31*$I508)*'01_Supuestos'!$F$11*($H508-'01_Supuestos'!$F$9))-((('01_Supuestos'!C31*$I508)*'01_Supuestos'!$F$11*($H508-'01_Supuestos'!$F$9))*'01_Supuestos'!$F$12)-(('01_Supuestos'!C31*$I508)*'01_Supuestos'!$F$11*$K508)-(IF(('01_Supuestos'!C31*$I508)&gt;0,'01_Supuestos'!$F$15,0)))-((('01_Supuestos'!C31*$I508)*'01_Supuestos'!$F$11*($H508-'01_Supuestos'!$F$9))*'01_Supuestos'!$F$18)-($J508*'01_Supuestos'!C32)-(IF('01_Supuestos'!C30=MAX('01_Supuestos'!$C$30:$M$30),'01_Supuestos'!$F$19,0))-(MAX(0,(((('01_Supuestos'!C31*$I508)*'01_Supuestos'!$F$11*($H508-'01_Supuestos'!$F$9))-((('01_Supuestos'!C31*$I508)*'01_Supuestos'!$F$11*($H508-'01_Supuestos'!$F$9))*'01_Supuestos'!$F$12)-(('01_Supuestos'!C31*$I508)*'01_Supuestos'!$F$11*$K508)-(IF(('01_Supuestos'!C31*$I508)&gt;0,'01_Supuestos'!$F$15,0)))-($J508*'01_Supuestos'!C33)))*'01_Supuestos'!$F$16)</f>
        <v/>
      </c>
      <c r="U508" s="109">
        <f>((('01_Supuestos'!D31*$I508)*'01_Supuestos'!$F$11*($H508-'01_Supuestos'!$F$9))-((('01_Supuestos'!D31*$I508)*'01_Supuestos'!$F$11*($H508-'01_Supuestos'!$F$9))*'01_Supuestos'!$F$12)-(('01_Supuestos'!D31*$I508)*'01_Supuestos'!$F$11*$K508)-(IF(('01_Supuestos'!D31*$I508)&gt;0,'01_Supuestos'!$F$15,0)))-((('01_Supuestos'!D31*$I508)*'01_Supuestos'!$F$11*($H508-'01_Supuestos'!$F$9))*'01_Supuestos'!$F$18)-($J508*'01_Supuestos'!D32)-(IF('01_Supuestos'!D30=MAX('01_Supuestos'!$C$30:$M$30),'01_Supuestos'!$F$19,0))-(MAX(0,(((('01_Supuestos'!D31*$I508)*'01_Supuestos'!$F$11*($H508-'01_Supuestos'!$F$9))-((('01_Supuestos'!D31*$I508)*'01_Supuestos'!$F$11*($H508-'01_Supuestos'!$F$9))*'01_Supuestos'!$F$12)-(('01_Supuestos'!D31*$I508)*'01_Supuestos'!$F$11*$K508)-(IF(('01_Supuestos'!D31*$I508)&gt;0,'01_Supuestos'!$F$15,0)))-($J508*'01_Supuestos'!D33)))*'01_Supuestos'!$F$16)</f>
        <v/>
      </c>
      <c r="V508" s="109">
        <f>((('01_Supuestos'!E31*$I508)*'01_Supuestos'!$F$11*($H508-'01_Supuestos'!$F$9))-((('01_Supuestos'!E31*$I508)*'01_Supuestos'!$F$11*($H508-'01_Supuestos'!$F$9))*'01_Supuestos'!$F$12)-(('01_Supuestos'!E31*$I508)*'01_Supuestos'!$F$11*$K508)-(IF(('01_Supuestos'!E31*$I508)&gt;0,'01_Supuestos'!$F$15,0)))-((('01_Supuestos'!E31*$I508)*'01_Supuestos'!$F$11*($H508-'01_Supuestos'!$F$9))*'01_Supuestos'!$F$18)-($J508*'01_Supuestos'!E32)-(IF('01_Supuestos'!E30=MAX('01_Supuestos'!$C$30:$M$30),'01_Supuestos'!$F$19,0))-(MAX(0,(((('01_Supuestos'!E31*$I508)*'01_Supuestos'!$F$11*($H508-'01_Supuestos'!$F$9))-((('01_Supuestos'!E31*$I508)*'01_Supuestos'!$F$11*($H508-'01_Supuestos'!$F$9))*'01_Supuestos'!$F$12)-(('01_Supuestos'!E31*$I508)*'01_Supuestos'!$F$11*$K508)-(IF(('01_Supuestos'!E31*$I508)&gt;0,'01_Supuestos'!$F$15,0)))-($J508*'01_Supuestos'!E33)))*'01_Supuestos'!$F$16)</f>
        <v/>
      </c>
      <c r="W508" s="109">
        <f>((('01_Supuestos'!F31*$I508)*'01_Supuestos'!$F$11*($H508-'01_Supuestos'!$F$9))-((('01_Supuestos'!F31*$I508)*'01_Supuestos'!$F$11*($H508-'01_Supuestos'!$F$9))*'01_Supuestos'!$F$12)-(('01_Supuestos'!F31*$I508)*'01_Supuestos'!$F$11*$K508)-(IF(('01_Supuestos'!F31*$I508)&gt;0,'01_Supuestos'!$F$15,0)))-((('01_Supuestos'!F31*$I508)*'01_Supuestos'!$F$11*($H508-'01_Supuestos'!$F$9))*'01_Supuestos'!$F$18)-($J508*'01_Supuestos'!F32)-(IF('01_Supuestos'!F30=MAX('01_Supuestos'!$C$30:$M$30),'01_Supuestos'!$F$19,0))-(MAX(0,(((('01_Supuestos'!F31*$I508)*'01_Supuestos'!$F$11*($H508-'01_Supuestos'!$F$9))-((('01_Supuestos'!F31*$I508)*'01_Supuestos'!$F$11*($H508-'01_Supuestos'!$F$9))*'01_Supuestos'!$F$12)-(('01_Supuestos'!F31*$I508)*'01_Supuestos'!$F$11*$K508)-(IF(('01_Supuestos'!F31*$I508)&gt;0,'01_Supuestos'!$F$15,0)))-($J508*'01_Supuestos'!F33)))*'01_Supuestos'!$F$16)</f>
        <v/>
      </c>
      <c r="X508" s="109">
        <f>((('01_Supuestos'!G31*$I508)*'01_Supuestos'!$F$11*($H508-'01_Supuestos'!$F$9))-((('01_Supuestos'!G31*$I508)*'01_Supuestos'!$F$11*($H508-'01_Supuestos'!$F$9))*'01_Supuestos'!$F$12)-(('01_Supuestos'!G31*$I508)*'01_Supuestos'!$F$11*$K508)-(IF(('01_Supuestos'!G31*$I508)&gt;0,'01_Supuestos'!$F$15,0)))-((('01_Supuestos'!G31*$I508)*'01_Supuestos'!$F$11*($H508-'01_Supuestos'!$F$9))*'01_Supuestos'!$F$18)-($J508*'01_Supuestos'!G32)-(IF('01_Supuestos'!G30=MAX('01_Supuestos'!$C$30:$M$30),'01_Supuestos'!$F$19,0))-(MAX(0,(((('01_Supuestos'!G31*$I508)*'01_Supuestos'!$F$11*($H508-'01_Supuestos'!$F$9))-((('01_Supuestos'!G31*$I508)*'01_Supuestos'!$F$11*($H508-'01_Supuestos'!$F$9))*'01_Supuestos'!$F$12)-(('01_Supuestos'!G31*$I508)*'01_Supuestos'!$F$11*$K508)-(IF(('01_Supuestos'!G31*$I508)&gt;0,'01_Supuestos'!$F$15,0)))-($J508*'01_Supuestos'!G33)))*'01_Supuestos'!$F$16)</f>
        <v/>
      </c>
      <c r="Y508" s="109">
        <f>((('01_Supuestos'!H31*$I508)*'01_Supuestos'!$F$11*($H508-'01_Supuestos'!$F$9))-((('01_Supuestos'!H31*$I508)*'01_Supuestos'!$F$11*($H508-'01_Supuestos'!$F$9))*'01_Supuestos'!$F$12)-(('01_Supuestos'!H31*$I508)*'01_Supuestos'!$F$11*$K508)-(IF(('01_Supuestos'!H31*$I508)&gt;0,'01_Supuestos'!$F$15,0)))-((('01_Supuestos'!H31*$I508)*'01_Supuestos'!$F$11*($H508-'01_Supuestos'!$F$9))*'01_Supuestos'!$F$18)-($J508*'01_Supuestos'!H32)-(IF('01_Supuestos'!H30=MAX('01_Supuestos'!$C$30:$M$30),'01_Supuestos'!$F$19,0))-(MAX(0,(((('01_Supuestos'!H31*$I508)*'01_Supuestos'!$F$11*($H508-'01_Supuestos'!$F$9))-((('01_Supuestos'!H31*$I508)*'01_Supuestos'!$F$11*($H508-'01_Supuestos'!$F$9))*'01_Supuestos'!$F$12)-(('01_Supuestos'!H31*$I508)*'01_Supuestos'!$F$11*$K508)-(IF(('01_Supuestos'!H31*$I508)&gt;0,'01_Supuestos'!$F$15,0)))-($J508*'01_Supuestos'!H33)))*'01_Supuestos'!$F$16)</f>
        <v/>
      </c>
      <c r="Z508" s="109">
        <f>((('01_Supuestos'!I31*$I508)*'01_Supuestos'!$F$11*($H508-'01_Supuestos'!$F$9))-((('01_Supuestos'!I31*$I508)*'01_Supuestos'!$F$11*($H508-'01_Supuestos'!$F$9))*'01_Supuestos'!$F$12)-(('01_Supuestos'!I31*$I508)*'01_Supuestos'!$F$11*$K508)-(IF(('01_Supuestos'!I31*$I508)&gt;0,'01_Supuestos'!$F$15,0)))-((('01_Supuestos'!I31*$I508)*'01_Supuestos'!$F$11*($H508-'01_Supuestos'!$F$9))*'01_Supuestos'!$F$18)-($J508*'01_Supuestos'!I32)-(IF('01_Supuestos'!I30=MAX('01_Supuestos'!$C$30:$M$30),'01_Supuestos'!$F$19,0))-(MAX(0,(((('01_Supuestos'!I31*$I508)*'01_Supuestos'!$F$11*($H508-'01_Supuestos'!$F$9))-((('01_Supuestos'!I31*$I508)*'01_Supuestos'!$F$11*($H508-'01_Supuestos'!$F$9))*'01_Supuestos'!$F$12)-(('01_Supuestos'!I31*$I508)*'01_Supuestos'!$F$11*$K508)-(IF(('01_Supuestos'!I31*$I508)&gt;0,'01_Supuestos'!$F$15,0)))-($J508*'01_Supuestos'!I33)))*'01_Supuestos'!$F$16)</f>
        <v/>
      </c>
      <c r="AA508" s="109">
        <f>((('01_Supuestos'!J31*$I508)*'01_Supuestos'!$F$11*($H508-'01_Supuestos'!$F$9))-((('01_Supuestos'!J31*$I508)*'01_Supuestos'!$F$11*($H508-'01_Supuestos'!$F$9))*'01_Supuestos'!$F$12)-(('01_Supuestos'!J31*$I508)*'01_Supuestos'!$F$11*$K508)-(IF(('01_Supuestos'!J31*$I508)&gt;0,'01_Supuestos'!$F$15,0)))-((('01_Supuestos'!J31*$I508)*'01_Supuestos'!$F$11*($H508-'01_Supuestos'!$F$9))*'01_Supuestos'!$F$18)-($J508*'01_Supuestos'!J32)-(IF('01_Supuestos'!J30=MAX('01_Supuestos'!$C$30:$M$30),'01_Supuestos'!$F$19,0))-(MAX(0,(((('01_Supuestos'!J31*$I508)*'01_Supuestos'!$F$11*($H508-'01_Supuestos'!$F$9))-((('01_Supuestos'!J31*$I508)*'01_Supuestos'!$F$11*($H508-'01_Supuestos'!$F$9))*'01_Supuestos'!$F$12)-(('01_Supuestos'!J31*$I508)*'01_Supuestos'!$F$11*$K508)-(IF(('01_Supuestos'!J31*$I508)&gt;0,'01_Supuestos'!$F$15,0)))-($J508*'01_Supuestos'!J33)))*'01_Supuestos'!$F$16)</f>
        <v/>
      </c>
      <c r="AB508" s="109">
        <f>((('01_Supuestos'!K31*$I508)*'01_Supuestos'!$F$11*($H508-'01_Supuestos'!$F$9))-((('01_Supuestos'!K31*$I508)*'01_Supuestos'!$F$11*($H508-'01_Supuestos'!$F$9))*'01_Supuestos'!$F$12)-(('01_Supuestos'!K31*$I508)*'01_Supuestos'!$F$11*$K508)-(IF(('01_Supuestos'!K31*$I508)&gt;0,'01_Supuestos'!$F$15,0)))-((('01_Supuestos'!K31*$I508)*'01_Supuestos'!$F$11*($H508-'01_Supuestos'!$F$9))*'01_Supuestos'!$F$18)-($J508*'01_Supuestos'!K32)-(IF('01_Supuestos'!K30=MAX('01_Supuestos'!$C$30:$M$30),'01_Supuestos'!$F$19,0))-(MAX(0,(((('01_Supuestos'!K31*$I508)*'01_Supuestos'!$F$11*($H508-'01_Supuestos'!$F$9))-((('01_Supuestos'!K31*$I508)*'01_Supuestos'!$F$11*($H508-'01_Supuestos'!$F$9))*'01_Supuestos'!$F$12)-(('01_Supuestos'!K31*$I508)*'01_Supuestos'!$F$11*$K508)-(IF(('01_Supuestos'!K31*$I508)&gt;0,'01_Supuestos'!$F$15,0)))-($J508*'01_Supuestos'!K33)))*'01_Supuestos'!$F$16)</f>
        <v/>
      </c>
      <c r="AC508" s="109">
        <f>((('01_Supuestos'!L31*$I508)*'01_Supuestos'!$F$11*($H508-'01_Supuestos'!$F$9))-((('01_Supuestos'!L31*$I508)*'01_Supuestos'!$F$11*($H508-'01_Supuestos'!$F$9))*'01_Supuestos'!$F$12)-(('01_Supuestos'!L31*$I508)*'01_Supuestos'!$F$11*$K508)-(IF(('01_Supuestos'!L31*$I508)&gt;0,'01_Supuestos'!$F$15,0)))-((('01_Supuestos'!L31*$I508)*'01_Supuestos'!$F$11*($H508-'01_Supuestos'!$F$9))*'01_Supuestos'!$F$18)-($J508*'01_Supuestos'!L32)-(IF('01_Supuestos'!L30=MAX('01_Supuestos'!$C$30:$M$30),'01_Supuestos'!$F$19,0))-(MAX(0,(((('01_Supuestos'!L31*$I508)*'01_Supuestos'!$F$11*($H508-'01_Supuestos'!$F$9))-((('01_Supuestos'!L31*$I508)*'01_Supuestos'!$F$11*($H508-'01_Supuestos'!$F$9))*'01_Supuestos'!$F$12)-(('01_Supuestos'!L31*$I508)*'01_Supuestos'!$F$11*$K508)-(IF(('01_Supuestos'!L31*$I508)&gt;0,'01_Supuestos'!$F$15,0)))-($J508*'01_Supuestos'!L33)))*'01_Supuestos'!$F$16)</f>
        <v/>
      </c>
      <c r="AD508" s="109">
        <f>((('01_Supuestos'!M31*$I508)*'01_Supuestos'!$F$11*($H508-'01_Supuestos'!$F$9))-((('01_Supuestos'!M31*$I508)*'01_Supuestos'!$F$11*($H508-'01_Supuestos'!$F$9))*'01_Supuestos'!$F$12)-(('01_Supuestos'!M31*$I508)*'01_Supuestos'!$F$11*$K508)-(IF(('01_Supuestos'!M31*$I508)&gt;0,'01_Supuestos'!$F$15,0)))-((('01_Supuestos'!M31*$I508)*'01_Supuestos'!$F$11*($H508-'01_Supuestos'!$F$9))*'01_Supuestos'!$F$18)-($J508*'01_Supuestos'!M32)-(IF('01_Supuestos'!M30=MAX('01_Supuestos'!$C$30:$M$30),'01_Supuestos'!$F$19,0))-(MAX(0,(((('01_Supuestos'!M31*$I508)*'01_Supuestos'!$F$11*($H508-'01_Supuestos'!$F$9))-((('01_Supuestos'!M31*$I508)*'01_Supuestos'!$F$11*($H508-'01_Supuestos'!$F$9))*'01_Supuestos'!$F$12)-(('01_Supuestos'!M31*$I508)*'01_Supuestos'!$F$11*$K508)-(IF(('01_Supuestos'!M31*$I508)&gt;0,'01_Supuestos'!$F$15,0)))-($J508*'01_Supuestos'!M33)))*'01_Supuestos'!$F$16)</f>
        <v/>
      </c>
      <c r="AE508" s="109">
        <f>0</f>
        <v/>
      </c>
      <c r="AF508" s="109">
        <f>IF(S508&gt;R508,"Appraisal+Decision",IF(S508&lt;R508,"Develop Now","Indiferente"))</f>
        <v/>
      </c>
    </row>
    <row r="509">
      <c r="A509" t="n">
        <v>479</v>
      </c>
      <c r="B509" s="53">
        <f>RAND()</f>
        <v/>
      </c>
      <c r="C509" s="53">
        <f>RAND()</f>
        <v/>
      </c>
      <c r="D509" s="53">
        <f>RAND()</f>
        <v/>
      </c>
      <c r="E509" s="53">
        <f>RAND()</f>
        <v/>
      </c>
      <c r="F509" s="53">
        <f>RAND()</f>
        <v/>
      </c>
      <c r="G509" s="53">
        <f>RAND()</f>
        <v/>
      </c>
      <c r="H509" s="109">
        <f>IF(B509&lt;($B$11-$B$10)/($B$12-$B$10), $B$10+SQRT(B509*($B$11-$B$10)*($B$12-$B$10)), $B$12-SQRT((1-B509)*($B$12-$B$11)*($B$12-$B$10)))</f>
        <v/>
      </c>
      <c r="I509" s="53">
        <f>MAX(0.1,NORMINV(C509,$B$13,$B$14))</f>
        <v/>
      </c>
      <c r="J509" s="109">
        <f>'01_Supuestos'!$F$13*MAX(0.65,NORMINV(D509,1,$B$15))</f>
        <v/>
      </c>
      <c r="K509" s="109">
        <f>'01_Supuestos'!$F$14*MAX(0.6,NORMINV(E509,1,$B$16))</f>
        <v/>
      </c>
      <c r="L509" s="109">
        <f>--(F509&lt;=$B$5)</f>
        <v/>
      </c>
      <c r="M509" s="109">
        <f>IF(L509=1, IF(G509&lt;=$B$6, "+", "-"), IF(G509&lt;=(1-$B$7), "+", "-"))</f>
        <v/>
      </c>
      <c r="N509" s="110">
        <f>IF(M509="+",'05_Bayes_Arbol'!$B$16,'05_Bayes_Arbol'!$B$17)</f>
        <v/>
      </c>
      <c r="O509" s="109">
        <f>SUMPRODUCT(T509:AD509,'01_Supuestos'!$C$34:$M$34)</f>
        <v/>
      </c>
      <c r="P509" s="109">
        <f>N509*O509 + (1-N509)*$B$9</f>
        <v/>
      </c>
      <c r="Q509" s="109">
        <f>--(P509&gt;0)</f>
        <v/>
      </c>
      <c r="R509" s="109">
        <f>IF(L509=1,O509,$B$9)</f>
        <v/>
      </c>
      <c r="S509" s="109">
        <f>-$B$8 + IF(Q509=1, IF(L509=1,O509,$B$9), 0)</f>
        <v/>
      </c>
      <c r="T509" s="109">
        <f>((('01_Supuestos'!C31*$I509)*'01_Supuestos'!$F$11*($H509-'01_Supuestos'!$F$9))-((('01_Supuestos'!C31*$I509)*'01_Supuestos'!$F$11*($H509-'01_Supuestos'!$F$9))*'01_Supuestos'!$F$12)-(('01_Supuestos'!C31*$I509)*'01_Supuestos'!$F$11*$K509)-(IF(('01_Supuestos'!C31*$I509)&gt;0,'01_Supuestos'!$F$15,0)))-((('01_Supuestos'!C31*$I509)*'01_Supuestos'!$F$11*($H509-'01_Supuestos'!$F$9))*'01_Supuestos'!$F$18)-($J509*'01_Supuestos'!C32)-(IF('01_Supuestos'!C30=MAX('01_Supuestos'!$C$30:$M$30),'01_Supuestos'!$F$19,0))-(MAX(0,(((('01_Supuestos'!C31*$I509)*'01_Supuestos'!$F$11*($H509-'01_Supuestos'!$F$9))-((('01_Supuestos'!C31*$I509)*'01_Supuestos'!$F$11*($H509-'01_Supuestos'!$F$9))*'01_Supuestos'!$F$12)-(('01_Supuestos'!C31*$I509)*'01_Supuestos'!$F$11*$K509)-(IF(('01_Supuestos'!C31*$I509)&gt;0,'01_Supuestos'!$F$15,0)))-($J509*'01_Supuestos'!C33)))*'01_Supuestos'!$F$16)</f>
        <v/>
      </c>
      <c r="U509" s="109">
        <f>((('01_Supuestos'!D31*$I509)*'01_Supuestos'!$F$11*($H509-'01_Supuestos'!$F$9))-((('01_Supuestos'!D31*$I509)*'01_Supuestos'!$F$11*($H509-'01_Supuestos'!$F$9))*'01_Supuestos'!$F$12)-(('01_Supuestos'!D31*$I509)*'01_Supuestos'!$F$11*$K509)-(IF(('01_Supuestos'!D31*$I509)&gt;0,'01_Supuestos'!$F$15,0)))-((('01_Supuestos'!D31*$I509)*'01_Supuestos'!$F$11*($H509-'01_Supuestos'!$F$9))*'01_Supuestos'!$F$18)-($J509*'01_Supuestos'!D32)-(IF('01_Supuestos'!D30=MAX('01_Supuestos'!$C$30:$M$30),'01_Supuestos'!$F$19,0))-(MAX(0,(((('01_Supuestos'!D31*$I509)*'01_Supuestos'!$F$11*($H509-'01_Supuestos'!$F$9))-((('01_Supuestos'!D31*$I509)*'01_Supuestos'!$F$11*($H509-'01_Supuestos'!$F$9))*'01_Supuestos'!$F$12)-(('01_Supuestos'!D31*$I509)*'01_Supuestos'!$F$11*$K509)-(IF(('01_Supuestos'!D31*$I509)&gt;0,'01_Supuestos'!$F$15,0)))-($J509*'01_Supuestos'!D33)))*'01_Supuestos'!$F$16)</f>
        <v/>
      </c>
      <c r="V509" s="109">
        <f>((('01_Supuestos'!E31*$I509)*'01_Supuestos'!$F$11*($H509-'01_Supuestos'!$F$9))-((('01_Supuestos'!E31*$I509)*'01_Supuestos'!$F$11*($H509-'01_Supuestos'!$F$9))*'01_Supuestos'!$F$12)-(('01_Supuestos'!E31*$I509)*'01_Supuestos'!$F$11*$K509)-(IF(('01_Supuestos'!E31*$I509)&gt;0,'01_Supuestos'!$F$15,0)))-((('01_Supuestos'!E31*$I509)*'01_Supuestos'!$F$11*($H509-'01_Supuestos'!$F$9))*'01_Supuestos'!$F$18)-($J509*'01_Supuestos'!E32)-(IF('01_Supuestos'!E30=MAX('01_Supuestos'!$C$30:$M$30),'01_Supuestos'!$F$19,0))-(MAX(0,(((('01_Supuestos'!E31*$I509)*'01_Supuestos'!$F$11*($H509-'01_Supuestos'!$F$9))-((('01_Supuestos'!E31*$I509)*'01_Supuestos'!$F$11*($H509-'01_Supuestos'!$F$9))*'01_Supuestos'!$F$12)-(('01_Supuestos'!E31*$I509)*'01_Supuestos'!$F$11*$K509)-(IF(('01_Supuestos'!E31*$I509)&gt;0,'01_Supuestos'!$F$15,0)))-($J509*'01_Supuestos'!E33)))*'01_Supuestos'!$F$16)</f>
        <v/>
      </c>
      <c r="W509" s="109">
        <f>((('01_Supuestos'!F31*$I509)*'01_Supuestos'!$F$11*($H509-'01_Supuestos'!$F$9))-((('01_Supuestos'!F31*$I509)*'01_Supuestos'!$F$11*($H509-'01_Supuestos'!$F$9))*'01_Supuestos'!$F$12)-(('01_Supuestos'!F31*$I509)*'01_Supuestos'!$F$11*$K509)-(IF(('01_Supuestos'!F31*$I509)&gt;0,'01_Supuestos'!$F$15,0)))-((('01_Supuestos'!F31*$I509)*'01_Supuestos'!$F$11*($H509-'01_Supuestos'!$F$9))*'01_Supuestos'!$F$18)-($J509*'01_Supuestos'!F32)-(IF('01_Supuestos'!F30=MAX('01_Supuestos'!$C$30:$M$30),'01_Supuestos'!$F$19,0))-(MAX(0,(((('01_Supuestos'!F31*$I509)*'01_Supuestos'!$F$11*($H509-'01_Supuestos'!$F$9))-((('01_Supuestos'!F31*$I509)*'01_Supuestos'!$F$11*($H509-'01_Supuestos'!$F$9))*'01_Supuestos'!$F$12)-(('01_Supuestos'!F31*$I509)*'01_Supuestos'!$F$11*$K509)-(IF(('01_Supuestos'!F31*$I509)&gt;0,'01_Supuestos'!$F$15,0)))-($J509*'01_Supuestos'!F33)))*'01_Supuestos'!$F$16)</f>
        <v/>
      </c>
      <c r="X509" s="109">
        <f>((('01_Supuestos'!G31*$I509)*'01_Supuestos'!$F$11*($H509-'01_Supuestos'!$F$9))-((('01_Supuestos'!G31*$I509)*'01_Supuestos'!$F$11*($H509-'01_Supuestos'!$F$9))*'01_Supuestos'!$F$12)-(('01_Supuestos'!G31*$I509)*'01_Supuestos'!$F$11*$K509)-(IF(('01_Supuestos'!G31*$I509)&gt;0,'01_Supuestos'!$F$15,0)))-((('01_Supuestos'!G31*$I509)*'01_Supuestos'!$F$11*($H509-'01_Supuestos'!$F$9))*'01_Supuestos'!$F$18)-($J509*'01_Supuestos'!G32)-(IF('01_Supuestos'!G30=MAX('01_Supuestos'!$C$30:$M$30),'01_Supuestos'!$F$19,0))-(MAX(0,(((('01_Supuestos'!G31*$I509)*'01_Supuestos'!$F$11*($H509-'01_Supuestos'!$F$9))-((('01_Supuestos'!G31*$I509)*'01_Supuestos'!$F$11*($H509-'01_Supuestos'!$F$9))*'01_Supuestos'!$F$12)-(('01_Supuestos'!G31*$I509)*'01_Supuestos'!$F$11*$K509)-(IF(('01_Supuestos'!G31*$I509)&gt;0,'01_Supuestos'!$F$15,0)))-($J509*'01_Supuestos'!G33)))*'01_Supuestos'!$F$16)</f>
        <v/>
      </c>
      <c r="Y509" s="109">
        <f>((('01_Supuestos'!H31*$I509)*'01_Supuestos'!$F$11*($H509-'01_Supuestos'!$F$9))-((('01_Supuestos'!H31*$I509)*'01_Supuestos'!$F$11*($H509-'01_Supuestos'!$F$9))*'01_Supuestos'!$F$12)-(('01_Supuestos'!H31*$I509)*'01_Supuestos'!$F$11*$K509)-(IF(('01_Supuestos'!H31*$I509)&gt;0,'01_Supuestos'!$F$15,0)))-((('01_Supuestos'!H31*$I509)*'01_Supuestos'!$F$11*($H509-'01_Supuestos'!$F$9))*'01_Supuestos'!$F$18)-($J509*'01_Supuestos'!H32)-(IF('01_Supuestos'!H30=MAX('01_Supuestos'!$C$30:$M$30),'01_Supuestos'!$F$19,0))-(MAX(0,(((('01_Supuestos'!H31*$I509)*'01_Supuestos'!$F$11*($H509-'01_Supuestos'!$F$9))-((('01_Supuestos'!H31*$I509)*'01_Supuestos'!$F$11*($H509-'01_Supuestos'!$F$9))*'01_Supuestos'!$F$12)-(('01_Supuestos'!H31*$I509)*'01_Supuestos'!$F$11*$K509)-(IF(('01_Supuestos'!H31*$I509)&gt;0,'01_Supuestos'!$F$15,0)))-($J509*'01_Supuestos'!H33)))*'01_Supuestos'!$F$16)</f>
        <v/>
      </c>
      <c r="Z509" s="109">
        <f>((('01_Supuestos'!I31*$I509)*'01_Supuestos'!$F$11*($H509-'01_Supuestos'!$F$9))-((('01_Supuestos'!I31*$I509)*'01_Supuestos'!$F$11*($H509-'01_Supuestos'!$F$9))*'01_Supuestos'!$F$12)-(('01_Supuestos'!I31*$I509)*'01_Supuestos'!$F$11*$K509)-(IF(('01_Supuestos'!I31*$I509)&gt;0,'01_Supuestos'!$F$15,0)))-((('01_Supuestos'!I31*$I509)*'01_Supuestos'!$F$11*($H509-'01_Supuestos'!$F$9))*'01_Supuestos'!$F$18)-($J509*'01_Supuestos'!I32)-(IF('01_Supuestos'!I30=MAX('01_Supuestos'!$C$30:$M$30),'01_Supuestos'!$F$19,0))-(MAX(0,(((('01_Supuestos'!I31*$I509)*'01_Supuestos'!$F$11*($H509-'01_Supuestos'!$F$9))-((('01_Supuestos'!I31*$I509)*'01_Supuestos'!$F$11*($H509-'01_Supuestos'!$F$9))*'01_Supuestos'!$F$12)-(('01_Supuestos'!I31*$I509)*'01_Supuestos'!$F$11*$K509)-(IF(('01_Supuestos'!I31*$I509)&gt;0,'01_Supuestos'!$F$15,0)))-($J509*'01_Supuestos'!I33)))*'01_Supuestos'!$F$16)</f>
        <v/>
      </c>
      <c r="AA509" s="109">
        <f>((('01_Supuestos'!J31*$I509)*'01_Supuestos'!$F$11*($H509-'01_Supuestos'!$F$9))-((('01_Supuestos'!J31*$I509)*'01_Supuestos'!$F$11*($H509-'01_Supuestos'!$F$9))*'01_Supuestos'!$F$12)-(('01_Supuestos'!J31*$I509)*'01_Supuestos'!$F$11*$K509)-(IF(('01_Supuestos'!J31*$I509)&gt;0,'01_Supuestos'!$F$15,0)))-((('01_Supuestos'!J31*$I509)*'01_Supuestos'!$F$11*($H509-'01_Supuestos'!$F$9))*'01_Supuestos'!$F$18)-($J509*'01_Supuestos'!J32)-(IF('01_Supuestos'!J30=MAX('01_Supuestos'!$C$30:$M$30),'01_Supuestos'!$F$19,0))-(MAX(0,(((('01_Supuestos'!J31*$I509)*'01_Supuestos'!$F$11*($H509-'01_Supuestos'!$F$9))-((('01_Supuestos'!J31*$I509)*'01_Supuestos'!$F$11*($H509-'01_Supuestos'!$F$9))*'01_Supuestos'!$F$12)-(('01_Supuestos'!J31*$I509)*'01_Supuestos'!$F$11*$K509)-(IF(('01_Supuestos'!J31*$I509)&gt;0,'01_Supuestos'!$F$15,0)))-($J509*'01_Supuestos'!J33)))*'01_Supuestos'!$F$16)</f>
        <v/>
      </c>
      <c r="AB509" s="109">
        <f>((('01_Supuestos'!K31*$I509)*'01_Supuestos'!$F$11*($H509-'01_Supuestos'!$F$9))-((('01_Supuestos'!K31*$I509)*'01_Supuestos'!$F$11*($H509-'01_Supuestos'!$F$9))*'01_Supuestos'!$F$12)-(('01_Supuestos'!K31*$I509)*'01_Supuestos'!$F$11*$K509)-(IF(('01_Supuestos'!K31*$I509)&gt;0,'01_Supuestos'!$F$15,0)))-((('01_Supuestos'!K31*$I509)*'01_Supuestos'!$F$11*($H509-'01_Supuestos'!$F$9))*'01_Supuestos'!$F$18)-($J509*'01_Supuestos'!K32)-(IF('01_Supuestos'!K30=MAX('01_Supuestos'!$C$30:$M$30),'01_Supuestos'!$F$19,0))-(MAX(0,(((('01_Supuestos'!K31*$I509)*'01_Supuestos'!$F$11*($H509-'01_Supuestos'!$F$9))-((('01_Supuestos'!K31*$I509)*'01_Supuestos'!$F$11*($H509-'01_Supuestos'!$F$9))*'01_Supuestos'!$F$12)-(('01_Supuestos'!K31*$I509)*'01_Supuestos'!$F$11*$K509)-(IF(('01_Supuestos'!K31*$I509)&gt;0,'01_Supuestos'!$F$15,0)))-($J509*'01_Supuestos'!K33)))*'01_Supuestos'!$F$16)</f>
        <v/>
      </c>
      <c r="AC509" s="109">
        <f>((('01_Supuestos'!L31*$I509)*'01_Supuestos'!$F$11*($H509-'01_Supuestos'!$F$9))-((('01_Supuestos'!L31*$I509)*'01_Supuestos'!$F$11*($H509-'01_Supuestos'!$F$9))*'01_Supuestos'!$F$12)-(('01_Supuestos'!L31*$I509)*'01_Supuestos'!$F$11*$K509)-(IF(('01_Supuestos'!L31*$I509)&gt;0,'01_Supuestos'!$F$15,0)))-((('01_Supuestos'!L31*$I509)*'01_Supuestos'!$F$11*($H509-'01_Supuestos'!$F$9))*'01_Supuestos'!$F$18)-($J509*'01_Supuestos'!L32)-(IF('01_Supuestos'!L30=MAX('01_Supuestos'!$C$30:$M$30),'01_Supuestos'!$F$19,0))-(MAX(0,(((('01_Supuestos'!L31*$I509)*'01_Supuestos'!$F$11*($H509-'01_Supuestos'!$F$9))-((('01_Supuestos'!L31*$I509)*'01_Supuestos'!$F$11*($H509-'01_Supuestos'!$F$9))*'01_Supuestos'!$F$12)-(('01_Supuestos'!L31*$I509)*'01_Supuestos'!$F$11*$K509)-(IF(('01_Supuestos'!L31*$I509)&gt;0,'01_Supuestos'!$F$15,0)))-($J509*'01_Supuestos'!L33)))*'01_Supuestos'!$F$16)</f>
        <v/>
      </c>
      <c r="AD509" s="109">
        <f>((('01_Supuestos'!M31*$I509)*'01_Supuestos'!$F$11*($H509-'01_Supuestos'!$F$9))-((('01_Supuestos'!M31*$I509)*'01_Supuestos'!$F$11*($H509-'01_Supuestos'!$F$9))*'01_Supuestos'!$F$12)-(('01_Supuestos'!M31*$I509)*'01_Supuestos'!$F$11*$K509)-(IF(('01_Supuestos'!M31*$I509)&gt;0,'01_Supuestos'!$F$15,0)))-((('01_Supuestos'!M31*$I509)*'01_Supuestos'!$F$11*($H509-'01_Supuestos'!$F$9))*'01_Supuestos'!$F$18)-($J509*'01_Supuestos'!M32)-(IF('01_Supuestos'!M30=MAX('01_Supuestos'!$C$30:$M$30),'01_Supuestos'!$F$19,0))-(MAX(0,(((('01_Supuestos'!M31*$I509)*'01_Supuestos'!$F$11*($H509-'01_Supuestos'!$F$9))-((('01_Supuestos'!M31*$I509)*'01_Supuestos'!$F$11*($H509-'01_Supuestos'!$F$9))*'01_Supuestos'!$F$12)-(('01_Supuestos'!M31*$I509)*'01_Supuestos'!$F$11*$K509)-(IF(('01_Supuestos'!M31*$I509)&gt;0,'01_Supuestos'!$F$15,0)))-($J509*'01_Supuestos'!M33)))*'01_Supuestos'!$F$16)</f>
        <v/>
      </c>
      <c r="AE509" s="109">
        <f>0</f>
        <v/>
      </c>
      <c r="AF509" s="109">
        <f>IF(S509&gt;R509,"Appraisal+Decision",IF(S509&lt;R509,"Develop Now","Indiferente"))</f>
        <v/>
      </c>
    </row>
    <row r="510">
      <c r="A510" t="n">
        <v>480</v>
      </c>
      <c r="B510" s="53">
        <f>RAND()</f>
        <v/>
      </c>
      <c r="C510" s="53">
        <f>RAND()</f>
        <v/>
      </c>
      <c r="D510" s="53">
        <f>RAND()</f>
        <v/>
      </c>
      <c r="E510" s="53">
        <f>RAND()</f>
        <v/>
      </c>
      <c r="F510" s="53">
        <f>RAND()</f>
        <v/>
      </c>
      <c r="G510" s="53">
        <f>RAND()</f>
        <v/>
      </c>
      <c r="H510" s="109">
        <f>IF(B510&lt;($B$11-$B$10)/($B$12-$B$10), $B$10+SQRT(B510*($B$11-$B$10)*($B$12-$B$10)), $B$12-SQRT((1-B510)*($B$12-$B$11)*($B$12-$B$10)))</f>
        <v/>
      </c>
      <c r="I510" s="53">
        <f>MAX(0.1,NORMINV(C510,$B$13,$B$14))</f>
        <v/>
      </c>
      <c r="J510" s="109">
        <f>'01_Supuestos'!$F$13*MAX(0.65,NORMINV(D510,1,$B$15))</f>
        <v/>
      </c>
      <c r="K510" s="109">
        <f>'01_Supuestos'!$F$14*MAX(0.6,NORMINV(E510,1,$B$16))</f>
        <v/>
      </c>
      <c r="L510" s="109">
        <f>--(F510&lt;=$B$5)</f>
        <v/>
      </c>
      <c r="M510" s="109">
        <f>IF(L510=1, IF(G510&lt;=$B$6, "+", "-"), IF(G510&lt;=(1-$B$7), "+", "-"))</f>
        <v/>
      </c>
      <c r="N510" s="110">
        <f>IF(M510="+",'05_Bayes_Arbol'!$B$16,'05_Bayes_Arbol'!$B$17)</f>
        <v/>
      </c>
      <c r="O510" s="109">
        <f>SUMPRODUCT(T510:AD510,'01_Supuestos'!$C$34:$M$34)</f>
        <v/>
      </c>
      <c r="P510" s="109">
        <f>N510*O510 + (1-N510)*$B$9</f>
        <v/>
      </c>
      <c r="Q510" s="109">
        <f>--(P510&gt;0)</f>
        <v/>
      </c>
      <c r="R510" s="109">
        <f>IF(L510=1,O510,$B$9)</f>
        <v/>
      </c>
      <c r="S510" s="109">
        <f>-$B$8 + IF(Q510=1, IF(L510=1,O510,$B$9), 0)</f>
        <v/>
      </c>
      <c r="T510" s="109">
        <f>((('01_Supuestos'!C31*$I510)*'01_Supuestos'!$F$11*($H510-'01_Supuestos'!$F$9))-((('01_Supuestos'!C31*$I510)*'01_Supuestos'!$F$11*($H510-'01_Supuestos'!$F$9))*'01_Supuestos'!$F$12)-(('01_Supuestos'!C31*$I510)*'01_Supuestos'!$F$11*$K510)-(IF(('01_Supuestos'!C31*$I510)&gt;0,'01_Supuestos'!$F$15,0)))-((('01_Supuestos'!C31*$I510)*'01_Supuestos'!$F$11*($H510-'01_Supuestos'!$F$9))*'01_Supuestos'!$F$18)-($J510*'01_Supuestos'!C32)-(IF('01_Supuestos'!C30=MAX('01_Supuestos'!$C$30:$M$30),'01_Supuestos'!$F$19,0))-(MAX(0,(((('01_Supuestos'!C31*$I510)*'01_Supuestos'!$F$11*($H510-'01_Supuestos'!$F$9))-((('01_Supuestos'!C31*$I510)*'01_Supuestos'!$F$11*($H510-'01_Supuestos'!$F$9))*'01_Supuestos'!$F$12)-(('01_Supuestos'!C31*$I510)*'01_Supuestos'!$F$11*$K510)-(IF(('01_Supuestos'!C31*$I510)&gt;0,'01_Supuestos'!$F$15,0)))-($J510*'01_Supuestos'!C33)))*'01_Supuestos'!$F$16)</f>
        <v/>
      </c>
      <c r="U510" s="109">
        <f>((('01_Supuestos'!D31*$I510)*'01_Supuestos'!$F$11*($H510-'01_Supuestos'!$F$9))-((('01_Supuestos'!D31*$I510)*'01_Supuestos'!$F$11*($H510-'01_Supuestos'!$F$9))*'01_Supuestos'!$F$12)-(('01_Supuestos'!D31*$I510)*'01_Supuestos'!$F$11*$K510)-(IF(('01_Supuestos'!D31*$I510)&gt;0,'01_Supuestos'!$F$15,0)))-((('01_Supuestos'!D31*$I510)*'01_Supuestos'!$F$11*($H510-'01_Supuestos'!$F$9))*'01_Supuestos'!$F$18)-($J510*'01_Supuestos'!D32)-(IF('01_Supuestos'!D30=MAX('01_Supuestos'!$C$30:$M$30),'01_Supuestos'!$F$19,0))-(MAX(0,(((('01_Supuestos'!D31*$I510)*'01_Supuestos'!$F$11*($H510-'01_Supuestos'!$F$9))-((('01_Supuestos'!D31*$I510)*'01_Supuestos'!$F$11*($H510-'01_Supuestos'!$F$9))*'01_Supuestos'!$F$12)-(('01_Supuestos'!D31*$I510)*'01_Supuestos'!$F$11*$K510)-(IF(('01_Supuestos'!D31*$I510)&gt;0,'01_Supuestos'!$F$15,0)))-($J510*'01_Supuestos'!D33)))*'01_Supuestos'!$F$16)</f>
        <v/>
      </c>
      <c r="V510" s="109">
        <f>((('01_Supuestos'!E31*$I510)*'01_Supuestos'!$F$11*($H510-'01_Supuestos'!$F$9))-((('01_Supuestos'!E31*$I510)*'01_Supuestos'!$F$11*($H510-'01_Supuestos'!$F$9))*'01_Supuestos'!$F$12)-(('01_Supuestos'!E31*$I510)*'01_Supuestos'!$F$11*$K510)-(IF(('01_Supuestos'!E31*$I510)&gt;0,'01_Supuestos'!$F$15,0)))-((('01_Supuestos'!E31*$I510)*'01_Supuestos'!$F$11*($H510-'01_Supuestos'!$F$9))*'01_Supuestos'!$F$18)-($J510*'01_Supuestos'!E32)-(IF('01_Supuestos'!E30=MAX('01_Supuestos'!$C$30:$M$30),'01_Supuestos'!$F$19,0))-(MAX(0,(((('01_Supuestos'!E31*$I510)*'01_Supuestos'!$F$11*($H510-'01_Supuestos'!$F$9))-((('01_Supuestos'!E31*$I510)*'01_Supuestos'!$F$11*($H510-'01_Supuestos'!$F$9))*'01_Supuestos'!$F$12)-(('01_Supuestos'!E31*$I510)*'01_Supuestos'!$F$11*$K510)-(IF(('01_Supuestos'!E31*$I510)&gt;0,'01_Supuestos'!$F$15,0)))-($J510*'01_Supuestos'!E33)))*'01_Supuestos'!$F$16)</f>
        <v/>
      </c>
      <c r="W510" s="109">
        <f>((('01_Supuestos'!F31*$I510)*'01_Supuestos'!$F$11*($H510-'01_Supuestos'!$F$9))-((('01_Supuestos'!F31*$I510)*'01_Supuestos'!$F$11*($H510-'01_Supuestos'!$F$9))*'01_Supuestos'!$F$12)-(('01_Supuestos'!F31*$I510)*'01_Supuestos'!$F$11*$K510)-(IF(('01_Supuestos'!F31*$I510)&gt;0,'01_Supuestos'!$F$15,0)))-((('01_Supuestos'!F31*$I510)*'01_Supuestos'!$F$11*($H510-'01_Supuestos'!$F$9))*'01_Supuestos'!$F$18)-($J510*'01_Supuestos'!F32)-(IF('01_Supuestos'!F30=MAX('01_Supuestos'!$C$30:$M$30),'01_Supuestos'!$F$19,0))-(MAX(0,(((('01_Supuestos'!F31*$I510)*'01_Supuestos'!$F$11*($H510-'01_Supuestos'!$F$9))-((('01_Supuestos'!F31*$I510)*'01_Supuestos'!$F$11*($H510-'01_Supuestos'!$F$9))*'01_Supuestos'!$F$12)-(('01_Supuestos'!F31*$I510)*'01_Supuestos'!$F$11*$K510)-(IF(('01_Supuestos'!F31*$I510)&gt;0,'01_Supuestos'!$F$15,0)))-($J510*'01_Supuestos'!F33)))*'01_Supuestos'!$F$16)</f>
        <v/>
      </c>
      <c r="X510" s="109">
        <f>((('01_Supuestos'!G31*$I510)*'01_Supuestos'!$F$11*($H510-'01_Supuestos'!$F$9))-((('01_Supuestos'!G31*$I510)*'01_Supuestos'!$F$11*($H510-'01_Supuestos'!$F$9))*'01_Supuestos'!$F$12)-(('01_Supuestos'!G31*$I510)*'01_Supuestos'!$F$11*$K510)-(IF(('01_Supuestos'!G31*$I510)&gt;0,'01_Supuestos'!$F$15,0)))-((('01_Supuestos'!G31*$I510)*'01_Supuestos'!$F$11*($H510-'01_Supuestos'!$F$9))*'01_Supuestos'!$F$18)-($J510*'01_Supuestos'!G32)-(IF('01_Supuestos'!G30=MAX('01_Supuestos'!$C$30:$M$30),'01_Supuestos'!$F$19,0))-(MAX(0,(((('01_Supuestos'!G31*$I510)*'01_Supuestos'!$F$11*($H510-'01_Supuestos'!$F$9))-((('01_Supuestos'!G31*$I510)*'01_Supuestos'!$F$11*($H510-'01_Supuestos'!$F$9))*'01_Supuestos'!$F$12)-(('01_Supuestos'!G31*$I510)*'01_Supuestos'!$F$11*$K510)-(IF(('01_Supuestos'!G31*$I510)&gt;0,'01_Supuestos'!$F$15,0)))-($J510*'01_Supuestos'!G33)))*'01_Supuestos'!$F$16)</f>
        <v/>
      </c>
      <c r="Y510" s="109">
        <f>((('01_Supuestos'!H31*$I510)*'01_Supuestos'!$F$11*($H510-'01_Supuestos'!$F$9))-((('01_Supuestos'!H31*$I510)*'01_Supuestos'!$F$11*($H510-'01_Supuestos'!$F$9))*'01_Supuestos'!$F$12)-(('01_Supuestos'!H31*$I510)*'01_Supuestos'!$F$11*$K510)-(IF(('01_Supuestos'!H31*$I510)&gt;0,'01_Supuestos'!$F$15,0)))-((('01_Supuestos'!H31*$I510)*'01_Supuestos'!$F$11*($H510-'01_Supuestos'!$F$9))*'01_Supuestos'!$F$18)-($J510*'01_Supuestos'!H32)-(IF('01_Supuestos'!H30=MAX('01_Supuestos'!$C$30:$M$30),'01_Supuestos'!$F$19,0))-(MAX(0,(((('01_Supuestos'!H31*$I510)*'01_Supuestos'!$F$11*($H510-'01_Supuestos'!$F$9))-((('01_Supuestos'!H31*$I510)*'01_Supuestos'!$F$11*($H510-'01_Supuestos'!$F$9))*'01_Supuestos'!$F$12)-(('01_Supuestos'!H31*$I510)*'01_Supuestos'!$F$11*$K510)-(IF(('01_Supuestos'!H31*$I510)&gt;0,'01_Supuestos'!$F$15,0)))-($J510*'01_Supuestos'!H33)))*'01_Supuestos'!$F$16)</f>
        <v/>
      </c>
      <c r="Z510" s="109">
        <f>((('01_Supuestos'!I31*$I510)*'01_Supuestos'!$F$11*($H510-'01_Supuestos'!$F$9))-((('01_Supuestos'!I31*$I510)*'01_Supuestos'!$F$11*($H510-'01_Supuestos'!$F$9))*'01_Supuestos'!$F$12)-(('01_Supuestos'!I31*$I510)*'01_Supuestos'!$F$11*$K510)-(IF(('01_Supuestos'!I31*$I510)&gt;0,'01_Supuestos'!$F$15,0)))-((('01_Supuestos'!I31*$I510)*'01_Supuestos'!$F$11*($H510-'01_Supuestos'!$F$9))*'01_Supuestos'!$F$18)-($J510*'01_Supuestos'!I32)-(IF('01_Supuestos'!I30=MAX('01_Supuestos'!$C$30:$M$30),'01_Supuestos'!$F$19,0))-(MAX(0,(((('01_Supuestos'!I31*$I510)*'01_Supuestos'!$F$11*($H510-'01_Supuestos'!$F$9))-((('01_Supuestos'!I31*$I510)*'01_Supuestos'!$F$11*($H510-'01_Supuestos'!$F$9))*'01_Supuestos'!$F$12)-(('01_Supuestos'!I31*$I510)*'01_Supuestos'!$F$11*$K510)-(IF(('01_Supuestos'!I31*$I510)&gt;0,'01_Supuestos'!$F$15,0)))-($J510*'01_Supuestos'!I33)))*'01_Supuestos'!$F$16)</f>
        <v/>
      </c>
      <c r="AA510" s="109">
        <f>((('01_Supuestos'!J31*$I510)*'01_Supuestos'!$F$11*($H510-'01_Supuestos'!$F$9))-((('01_Supuestos'!J31*$I510)*'01_Supuestos'!$F$11*($H510-'01_Supuestos'!$F$9))*'01_Supuestos'!$F$12)-(('01_Supuestos'!J31*$I510)*'01_Supuestos'!$F$11*$K510)-(IF(('01_Supuestos'!J31*$I510)&gt;0,'01_Supuestos'!$F$15,0)))-((('01_Supuestos'!J31*$I510)*'01_Supuestos'!$F$11*($H510-'01_Supuestos'!$F$9))*'01_Supuestos'!$F$18)-($J510*'01_Supuestos'!J32)-(IF('01_Supuestos'!J30=MAX('01_Supuestos'!$C$30:$M$30),'01_Supuestos'!$F$19,0))-(MAX(0,(((('01_Supuestos'!J31*$I510)*'01_Supuestos'!$F$11*($H510-'01_Supuestos'!$F$9))-((('01_Supuestos'!J31*$I510)*'01_Supuestos'!$F$11*($H510-'01_Supuestos'!$F$9))*'01_Supuestos'!$F$12)-(('01_Supuestos'!J31*$I510)*'01_Supuestos'!$F$11*$K510)-(IF(('01_Supuestos'!J31*$I510)&gt;0,'01_Supuestos'!$F$15,0)))-($J510*'01_Supuestos'!J33)))*'01_Supuestos'!$F$16)</f>
        <v/>
      </c>
      <c r="AB510" s="109">
        <f>((('01_Supuestos'!K31*$I510)*'01_Supuestos'!$F$11*($H510-'01_Supuestos'!$F$9))-((('01_Supuestos'!K31*$I510)*'01_Supuestos'!$F$11*($H510-'01_Supuestos'!$F$9))*'01_Supuestos'!$F$12)-(('01_Supuestos'!K31*$I510)*'01_Supuestos'!$F$11*$K510)-(IF(('01_Supuestos'!K31*$I510)&gt;0,'01_Supuestos'!$F$15,0)))-((('01_Supuestos'!K31*$I510)*'01_Supuestos'!$F$11*($H510-'01_Supuestos'!$F$9))*'01_Supuestos'!$F$18)-($J510*'01_Supuestos'!K32)-(IF('01_Supuestos'!K30=MAX('01_Supuestos'!$C$30:$M$30),'01_Supuestos'!$F$19,0))-(MAX(0,(((('01_Supuestos'!K31*$I510)*'01_Supuestos'!$F$11*($H510-'01_Supuestos'!$F$9))-((('01_Supuestos'!K31*$I510)*'01_Supuestos'!$F$11*($H510-'01_Supuestos'!$F$9))*'01_Supuestos'!$F$12)-(('01_Supuestos'!K31*$I510)*'01_Supuestos'!$F$11*$K510)-(IF(('01_Supuestos'!K31*$I510)&gt;0,'01_Supuestos'!$F$15,0)))-($J510*'01_Supuestos'!K33)))*'01_Supuestos'!$F$16)</f>
        <v/>
      </c>
      <c r="AC510" s="109">
        <f>((('01_Supuestos'!L31*$I510)*'01_Supuestos'!$F$11*($H510-'01_Supuestos'!$F$9))-((('01_Supuestos'!L31*$I510)*'01_Supuestos'!$F$11*($H510-'01_Supuestos'!$F$9))*'01_Supuestos'!$F$12)-(('01_Supuestos'!L31*$I510)*'01_Supuestos'!$F$11*$K510)-(IF(('01_Supuestos'!L31*$I510)&gt;0,'01_Supuestos'!$F$15,0)))-((('01_Supuestos'!L31*$I510)*'01_Supuestos'!$F$11*($H510-'01_Supuestos'!$F$9))*'01_Supuestos'!$F$18)-($J510*'01_Supuestos'!L32)-(IF('01_Supuestos'!L30=MAX('01_Supuestos'!$C$30:$M$30),'01_Supuestos'!$F$19,0))-(MAX(0,(((('01_Supuestos'!L31*$I510)*'01_Supuestos'!$F$11*($H510-'01_Supuestos'!$F$9))-((('01_Supuestos'!L31*$I510)*'01_Supuestos'!$F$11*($H510-'01_Supuestos'!$F$9))*'01_Supuestos'!$F$12)-(('01_Supuestos'!L31*$I510)*'01_Supuestos'!$F$11*$K510)-(IF(('01_Supuestos'!L31*$I510)&gt;0,'01_Supuestos'!$F$15,0)))-($J510*'01_Supuestos'!L33)))*'01_Supuestos'!$F$16)</f>
        <v/>
      </c>
      <c r="AD510" s="109">
        <f>((('01_Supuestos'!M31*$I510)*'01_Supuestos'!$F$11*($H510-'01_Supuestos'!$F$9))-((('01_Supuestos'!M31*$I510)*'01_Supuestos'!$F$11*($H510-'01_Supuestos'!$F$9))*'01_Supuestos'!$F$12)-(('01_Supuestos'!M31*$I510)*'01_Supuestos'!$F$11*$K510)-(IF(('01_Supuestos'!M31*$I510)&gt;0,'01_Supuestos'!$F$15,0)))-((('01_Supuestos'!M31*$I510)*'01_Supuestos'!$F$11*($H510-'01_Supuestos'!$F$9))*'01_Supuestos'!$F$18)-($J510*'01_Supuestos'!M32)-(IF('01_Supuestos'!M30=MAX('01_Supuestos'!$C$30:$M$30),'01_Supuestos'!$F$19,0))-(MAX(0,(((('01_Supuestos'!M31*$I510)*'01_Supuestos'!$F$11*($H510-'01_Supuestos'!$F$9))-((('01_Supuestos'!M31*$I510)*'01_Supuestos'!$F$11*($H510-'01_Supuestos'!$F$9))*'01_Supuestos'!$F$12)-(('01_Supuestos'!M31*$I510)*'01_Supuestos'!$F$11*$K510)-(IF(('01_Supuestos'!M31*$I510)&gt;0,'01_Supuestos'!$F$15,0)))-($J510*'01_Supuestos'!M33)))*'01_Supuestos'!$F$16)</f>
        <v/>
      </c>
      <c r="AE510" s="109">
        <f>0</f>
        <v/>
      </c>
      <c r="AF510" s="109">
        <f>IF(S510&gt;R510,"Appraisal+Decision",IF(S510&lt;R510,"Develop Now","Indiferente"))</f>
        <v/>
      </c>
    </row>
    <row r="511">
      <c r="A511" t="n">
        <v>481</v>
      </c>
      <c r="B511" s="53">
        <f>RAND()</f>
        <v/>
      </c>
      <c r="C511" s="53">
        <f>RAND()</f>
        <v/>
      </c>
      <c r="D511" s="53">
        <f>RAND()</f>
        <v/>
      </c>
      <c r="E511" s="53">
        <f>RAND()</f>
        <v/>
      </c>
      <c r="F511" s="53">
        <f>RAND()</f>
        <v/>
      </c>
      <c r="G511" s="53">
        <f>RAND()</f>
        <v/>
      </c>
      <c r="H511" s="109">
        <f>IF(B511&lt;($B$11-$B$10)/($B$12-$B$10), $B$10+SQRT(B511*($B$11-$B$10)*($B$12-$B$10)), $B$12-SQRT((1-B511)*($B$12-$B$11)*($B$12-$B$10)))</f>
        <v/>
      </c>
      <c r="I511" s="53">
        <f>MAX(0.1,NORMINV(C511,$B$13,$B$14))</f>
        <v/>
      </c>
      <c r="J511" s="109">
        <f>'01_Supuestos'!$F$13*MAX(0.65,NORMINV(D511,1,$B$15))</f>
        <v/>
      </c>
      <c r="K511" s="109">
        <f>'01_Supuestos'!$F$14*MAX(0.6,NORMINV(E511,1,$B$16))</f>
        <v/>
      </c>
      <c r="L511" s="109">
        <f>--(F511&lt;=$B$5)</f>
        <v/>
      </c>
      <c r="M511" s="109">
        <f>IF(L511=1, IF(G511&lt;=$B$6, "+", "-"), IF(G511&lt;=(1-$B$7), "+", "-"))</f>
        <v/>
      </c>
      <c r="N511" s="110">
        <f>IF(M511="+",'05_Bayes_Arbol'!$B$16,'05_Bayes_Arbol'!$B$17)</f>
        <v/>
      </c>
      <c r="O511" s="109">
        <f>SUMPRODUCT(T511:AD511,'01_Supuestos'!$C$34:$M$34)</f>
        <v/>
      </c>
      <c r="P511" s="109">
        <f>N511*O511 + (1-N511)*$B$9</f>
        <v/>
      </c>
      <c r="Q511" s="109">
        <f>--(P511&gt;0)</f>
        <v/>
      </c>
      <c r="R511" s="109">
        <f>IF(L511=1,O511,$B$9)</f>
        <v/>
      </c>
      <c r="S511" s="109">
        <f>-$B$8 + IF(Q511=1, IF(L511=1,O511,$B$9), 0)</f>
        <v/>
      </c>
      <c r="T511" s="109">
        <f>((('01_Supuestos'!C31*$I511)*'01_Supuestos'!$F$11*($H511-'01_Supuestos'!$F$9))-((('01_Supuestos'!C31*$I511)*'01_Supuestos'!$F$11*($H511-'01_Supuestos'!$F$9))*'01_Supuestos'!$F$12)-(('01_Supuestos'!C31*$I511)*'01_Supuestos'!$F$11*$K511)-(IF(('01_Supuestos'!C31*$I511)&gt;0,'01_Supuestos'!$F$15,0)))-((('01_Supuestos'!C31*$I511)*'01_Supuestos'!$F$11*($H511-'01_Supuestos'!$F$9))*'01_Supuestos'!$F$18)-($J511*'01_Supuestos'!C32)-(IF('01_Supuestos'!C30=MAX('01_Supuestos'!$C$30:$M$30),'01_Supuestos'!$F$19,0))-(MAX(0,(((('01_Supuestos'!C31*$I511)*'01_Supuestos'!$F$11*($H511-'01_Supuestos'!$F$9))-((('01_Supuestos'!C31*$I511)*'01_Supuestos'!$F$11*($H511-'01_Supuestos'!$F$9))*'01_Supuestos'!$F$12)-(('01_Supuestos'!C31*$I511)*'01_Supuestos'!$F$11*$K511)-(IF(('01_Supuestos'!C31*$I511)&gt;0,'01_Supuestos'!$F$15,0)))-($J511*'01_Supuestos'!C33)))*'01_Supuestos'!$F$16)</f>
        <v/>
      </c>
      <c r="U511" s="109">
        <f>((('01_Supuestos'!D31*$I511)*'01_Supuestos'!$F$11*($H511-'01_Supuestos'!$F$9))-((('01_Supuestos'!D31*$I511)*'01_Supuestos'!$F$11*($H511-'01_Supuestos'!$F$9))*'01_Supuestos'!$F$12)-(('01_Supuestos'!D31*$I511)*'01_Supuestos'!$F$11*$K511)-(IF(('01_Supuestos'!D31*$I511)&gt;0,'01_Supuestos'!$F$15,0)))-((('01_Supuestos'!D31*$I511)*'01_Supuestos'!$F$11*($H511-'01_Supuestos'!$F$9))*'01_Supuestos'!$F$18)-($J511*'01_Supuestos'!D32)-(IF('01_Supuestos'!D30=MAX('01_Supuestos'!$C$30:$M$30),'01_Supuestos'!$F$19,0))-(MAX(0,(((('01_Supuestos'!D31*$I511)*'01_Supuestos'!$F$11*($H511-'01_Supuestos'!$F$9))-((('01_Supuestos'!D31*$I511)*'01_Supuestos'!$F$11*($H511-'01_Supuestos'!$F$9))*'01_Supuestos'!$F$12)-(('01_Supuestos'!D31*$I511)*'01_Supuestos'!$F$11*$K511)-(IF(('01_Supuestos'!D31*$I511)&gt;0,'01_Supuestos'!$F$15,0)))-($J511*'01_Supuestos'!D33)))*'01_Supuestos'!$F$16)</f>
        <v/>
      </c>
      <c r="V511" s="109">
        <f>((('01_Supuestos'!E31*$I511)*'01_Supuestos'!$F$11*($H511-'01_Supuestos'!$F$9))-((('01_Supuestos'!E31*$I511)*'01_Supuestos'!$F$11*($H511-'01_Supuestos'!$F$9))*'01_Supuestos'!$F$12)-(('01_Supuestos'!E31*$I511)*'01_Supuestos'!$F$11*$K511)-(IF(('01_Supuestos'!E31*$I511)&gt;0,'01_Supuestos'!$F$15,0)))-((('01_Supuestos'!E31*$I511)*'01_Supuestos'!$F$11*($H511-'01_Supuestos'!$F$9))*'01_Supuestos'!$F$18)-($J511*'01_Supuestos'!E32)-(IF('01_Supuestos'!E30=MAX('01_Supuestos'!$C$30:$M$30),'01_Supuestos'!$F$19,0))-(MAX(0,(((('01_Supuestos'!E31*$I511)*'01_Supuestos'!$F$11*($H511-'01_Supuestos'!$F$9))-((('01_Supuestos'!E31*$I511)*'01_Supuestos'!$F$11*($H511-'01_Supuestos'!$F$9))*'01_Supuestos'!$F$12)-(('01_Supuestos'!E31*$I511)*'01_Supuestos'!$F$11*$K511)-(IF(('01_Supuestos'!E31*$I511)&gt;0,'01_Supuestos'!$F$15,0)))-($J511*'01_Supuestos'!E33)))*'01_Supuestos'!$F$16)</f>
        <v/>
      </c>
      <c r="W511" s="109">
        <f>((('01_Supuestos'!F31*$I511)*'01_Supuestos'!$F$11*($H511-'01_Supuestos'!$F$9))-((('01_Supuestos'!F31*$I511)*'01_Supuestos'!$F$11*($H511-'01_Supuestos'!$F$9))*'01_Supuestos'!$F$12)-(('01_Supuestos'!F31*$I511)*'01_Supuestos'!$F$11*$K511)-(IF(('01_Supuestos'!F31*$I511)&gt;0,'01_Supuestos'!$F$15,0)))-((('01_Supuestos'!F31*$I511)*'01_Supuestos'!$F$11*($H511-'01_Supuestos'!$F$9))*'01_Supuestos'!$F$18)-($J511*'01_Supuestos'!F32)-(IF('01_Supuestos'!F30=MAX('01_Supuestos'!$C$30:$M$30),'01_Supuestos'!$F$19,0))-(MAX(0,(((('01_Supuestos'!F31*$I511)*'01_Supuestos'!$F$11*($H511-'01_Supuestos'!$F$9))-((('01_Supuestos'!F31*$I511)*'01_Supuestos'!$F$11*($H511-'01_Supuestos'!$F$9))*'01_Supuestos'!$F$12)-(('01_Supuestos'!F31*$I511)*'01_Supuestos'!$F$11*$K511)-(IF(('01_Supuestos'!F31*$I511)&gt;0,'01_Supuestos'!$F$15,0)))-($J511*'01_Supuestos'!F33)))*'01_Supuestos'!$F$16)</f>
        <v/>
      </c>
      <c r="X511" s="109">
        <f>((('01_Supuestos'!G31*$I511)*'01_Supuestos'!$F$11*($H511-'01_Supuestos'!$F$9))-((('01_Supuestos'!G31*$I511)*'01_Supuestos'!$F$11*($H511-'01_Supuestos'!$F$9))*'01_Supuestos'!$F$12)-(('01_Supuestos'!G31*$I511)*'01_Supuestos'!$F$11*$K511)-(IF(('01_Supuestos'!G31*$I511)&gt;0,'01_Supuestos'!$F$15,0)))-((('01_Supuestos'!G31*$I511)*'01_Supuestos'!$F$11*($H511-'01_Supuestos'!$F$9))*'01_Supuestos'!$F$18)-($J511*'01_Supuestos'!G32)-(IF('01_Supuestos'!G30=MAX('01_Supuestos'!$C$30:$M$30),'01_Supuestos'!$F$19,0))-(MAX(0,(((('01_Supuestos'!G31*$I511)*'01_Supuestos'!$F$11*($H511-'01_Supuestos'!$F$9))-((('01_Supuestos'!G31*$I511)*'01_Supuestos'!$F$11*($H511-'01_Supuestos'!$F$9))*'01_Supuestos'!$F$12)-(('01_Supuestos'!G31*$I511)*'01_Supuestos'!$F$11*$K511)-(IF(('01_Supuestos'!G31*$I511)&gt;0,'01_Supuestos'!$F$15,0)))-($J511*'01_Supuestos'!G33)))*'01_Supuestos'!$F$16)</f>
        <v/>
      </c>
      <c r="Y511" s="109">
        <f>((('01_Supuestos'!H31*$I511)*'01_Supuestos'!$F$11*($H511-'01_Supuestos'!$F$9))-((('01_Supuestos'!H31*$I511)*'01_Supuestos'!$F$11*($H511-'01_Supuestos'!$F$9))*'01_Supuestos'!$F$12)-(('01_Supuestos'!H31*$I511)*'01_Supuestos'!$F$11*$K511)-(IF(('01_Supuestos'!H31*$I511)&gt;0,'01_Supuestos'!$F$15,0)))-((('01_Supuestos'!H31*$I511)*'01_Supuestos'!$F$11*($H511-'01_Supuestos'!$F$9))*'01_Supuestos'!$F$18)-($J511*'01_Supuestos'!H32)-(IF('01_Supuestos'!H30=MAX('01_Supuestos'!$C$30:$M$30),'01_Supuestos'!$F$19,0))-(MAX(0,(((('01_Supuestos'!H31*$I511)*'01_Supuestos'!$F$11*($H511-'01_Supuestos'!$F$9))-((('01_Supuestos'!H31*$I511)*'01_Supuestos'!$F$11*($H511-'01_Supuestos'!$F$9))*'01_Supuestos'!$F$12)-(('01_Supuestos'!H31*$I511)*'01_Supuestos'!$F$11*$K511)-(IF(('01_Supuestos'!H31*$I511)&gt;0,'01_Supuestos'!$F$15,0)))-($J511*'01_Supuestos'!H33)))*'01_Supuestos'!$F$16)</f>
        <v/>
      </c>
      <c r="Z511" s="109">
        <f>((('01_Supuestos'!I31*$I511)*'01_Supuestos'!$F$11*($H511-'01_Supuestos'!$F$9))-((('01_Supuestos'!I31*$I511)*'01_Supuestos'!$F$11*($H511-'01_Supuestos'!$F$9))*'01_Supuestos'!$F$12)-(('01_Supuestos'!I31*$I511)*'01_Supuestos'!$F$11*$K511)-(IF(('01_Supuestos'!I31*$I511)&gt;0,'01_Supuestos'!$F$15,0)))-((('01_Supuestos'!I31*$I511)*'01_Supuestos'!$F$11*($H511-'01_Supuestos'!$F$9))*'01_Supuestos'!$F$18)-($J511*'01_Supuestos'!I32)-(IF('01_Supuestos'!I30=MAX('01_Supuestos'!$C$30:$M$30),'01_Supuestos'!$F$19,0))-(MAX(0,(((('01_Supuestos'!I31*$I511)*'01_Supuestos'!$F$11*($H511-'01_Supuestos'!$F$9))-((('01_Supuestos'!I31*$I511)*'01_Supuestos'!$F$11*($H511-'01_Supuestos'!$F$9))*'01_Supuestos'!$F$12)-(('01_Supuestos'!I31*$I511)*'01_Supuestos'!$F$11*$K511)-(IF(('01_Supuestos'!I31*$I511)&gt;0,'01_Supuestos'!$F$15,0)))-($J511*'01_Supuestos'!I33)))*'01_Supuestos'!$F$16)</f>
        <v/>
      </c>
      <c r="AA511" s="109">
        <f>((('01_Supuestos'!J31*$I511)*'01_Supuestos'!$F$11*($H511-'01_Supuestos'!$F$9))-((('01_Supuestos'!J31*$I511)*'01_Supuestos'!$F$11*($H511-'01_Supuestos'!$F$9))*'01_Supuestos'!$F$12)-(('01_Supuestos'!J31*$I511)*'01_Supuestos'!$F$11*$K511)-(IF(('01_Supuestos'!J31*$I511)&gt;0,'01_Supuestos'!$F$15,0)))-((('01_Supuestos'!J31*$I511)*'01_Supuestos'!$F$11*($H511-'01_Supuestos'!$F$9))*'01_Supuestos'!$F$18)-($J511*'01_Supuestos'!J32)-(IF('01_Supuestos'!J30=MAX('01_Supuestos'!$C$30:$M$30),'01_Supuestos'!$F$19,0))-(MAX(0,(((('01_Supuestos'!J31*$I511)*'01_Supuestos'!$F$11*($H511-'01_Supuestos'!$F$9))-((('01_Supuestos'!J31*$I511)*'01_Supuestos'!$F$11*($H511-'01_Supuestos'!$F$9))*'01_Supuestos'!$F$12)-(('01_Supuestos'!J31*$I511)*'01_Supuestos'!$F$11*$K511)-(IF(('01_Supuestos'!J31*$I511)&gt;0,'01_Supuestos'!$F$15,0)))-($J511*'01_Supuestos'!J33)))*'01_Supuestos'!$F$16)</f>
        <v/>
      </c>
      <c r="AB511" s="109">
        <f>((('01_Supuestos'!K31*$I511)*'01_Supuestos'!$F$11*($H511-'01_Supuestos'!$F$9))-((('01_Supuestos'!K31*$I511)*'01_Supuestos'!$F$11*($H511-'01_Supuestos'!$F$9))*'01_Supuestos'!$F$12)-(('01_Supuestos'!K31*$I511)*'01_Supuestos'!$F$11*$K511)-(IF(('01_Supuestos'!K31*$I511)&gt;0,'01_Supuestos'!$F$15,0)))-((('01_Supuestos'!K31*$I511)*'01_Supuestos'!$F$11*($H511-'01_Supuestos'!$F$9))*'01_Supuestos'!$F$18)-($J511*'01_Supuestos'!K32)-(IF('01_Supuestos'!K30=MAX('01_Supuestos'!$C$30:$M$30),'01_Supuestos'!$F$19,0))-(MAX(0,(((('01_Supuestos'!K31*$I511)*'01_Supuestos'!$F$11*($H511-'01_Supuestos'!$F$9))-((('01_Supuestos'!K31*$I511)*'01_Supuestos'!$F$11*($H511-'01_Supuestos'!$F$9))*'01_Supuestos'!$F$12)-(('01_Supuestos'!K31*$I511)*'01_Supuestos'!$F$11*$K511)-(IF(('01_Supuestos'!K31*$I511)&gt;0,'01_Supuestos'!$F$15,0)))-($J511*'01_Supuestos'!K33)))*'01_Supuestos'!$F$16)</f>
        <v/>
      </c>
      <c r="AC511" s="109">
        <f>((('01_Supuestos'!L31*$I511)*'01_Supuestos'!$F$11*($H511-'01_Supuestos'!$F$9))-((('01_Supuestos'!L31*$I511)*'01_Supuestos'!$F$11*($H511-'01_Supuestos'!$F$9))*'01_Supuestos'!$F$12)-(('01_Supuestos'!L31*$I511)*'01_Supuestos'!$F$11*$K511)-(IF(('01_Supuestos'!L31*$I511)&gt;0,'01_Supuestos'!$F$15,0)))-((('01_Supuestos'!L31*$I511)*'01_Supuestos'!$F$11*($H511-'01_Supuestos'!$F$9))*'01_Supuestos'!$F$18)-($J511*'01_Supuestos'!L32)-(IF('01_Supuestos'!L30=MAX('01_Supuestos'!$C$30:$M$30),'01_Supuestos'!$F$19,0))-(MAX(0,(((('01_Supuestos'!L31*$I511)*'01_Supuestos'!$F$11*($H511-'01_Supuestos'!$F$9))-((('01_Supuestos'!L31*$I511)*'01_Supuestos'!$F$11*($H511-'01_Supuestos'!$F$9))*'01_Supuestos'!$F$12)-(('01_Supuestos'!L31*$I511)*'01_Supuestos'!$F$11*$K511)-(IF(('01_Supuestos'!L31*$I511)&gt;0,'01_Supuestos'!$F$15,0)))-($J511*'01_Supuestos'!L33)))*'01_Supuestos'!$F$16)</f>
        <v/>
      </c>
      <c r="AD511" s="109">
        <f>((('01_Supuestos'!M31*$I511)*'01_Supuestos'!$F$11*($H511-'01_Supuestos'!$F$9))-((('01_Supuestos'!M31*$I511)*'01_Supuestos'!$F$11*($H511-'01_Supuestos'!$F$9))*'01_Supuestos'!$F$12)-(('01_Supuestos'!M31*$I511)*'01_Supuestos'!$F$11*$K511)-(IF(('01_Supuestos'!M31*$I511)&gt;0,'01_Supuestos'!$F$15,0)))-((('01_Supuestos'!M31*$I511)*'01_Supuestos'!$F$11*($H511-'01_Supuestos'!$F$9))*'01_Supuestos'!$F$18)-($J511*'01_Supuestos'!M32)-(IF('01_Supuestos'!M30=MAX('01_Supuestos'!$C$30:$M$30),'01_Supuestos'!$F$19,0))-(MAX(0,(((('01_Supuestos'!M31*$I511)*'01_Supuestos'!$F$11*($H511-'01_Supuestos'!$F$9))-((('01_Supuestos'!M31*$I511)*'01_Supuestos'!$F$11*($H511-'01_Supuestos'!$F$9))*'01_Supuestos'!$F$12)-(('01_Supuestos'!M31*$I511)*'01_Supuestos'!$F$11*$K511)-(IF(('01_Supuestos'!M31*$I511)&gt;0,'01_Supuestos'!$F$15,0)))-($J511*'01_Supuestos'!M33)))*'01_Supuestos'!$F$16)</f>
        <v/>
      </c>
      <c r="AE511" s="109">
        <f>0</f>
        <v/>
      </c>
      <c r="AF511" s="109">
        <f>IF(S511&gt;R511,"Appraisal+Decision",IF(S511&lt;R511,"Develop Now","Indiferente"))</f>
        <v/>
      </c>
    </row>
    <row r="512">
      <c r="A512" t="n">
        <v>482</v>
      </c>
      <c r="B512" s="53">
        <f>RAND()</f>
        <v/>
      </c>
      <c r="C512" s="53">
        <f>RAND()</f>
        <v/>
      </c>
      <c r="D512" s="53">
        <f>RAND()</f>
        <v/>
      </c>
      <c r="E512" s="53">
        <f>RAND()</f>
        <v/>
      </c>
      <c r="F512" s="53">
        <f>RAND()</f>
        <v/>
      </c>
      <c r="G512" s="53">
        <f>RAND()</f>
        <v/>
      </c>
      <c r="H512" s="109">
        <f>IF(B512&lt;($B$11-$B$10)/($B$12-$B$10), $B$10+SQRT(B512*($B$11-$B$10)*($B$12-$B$10)), $B$12-SQRT((1-B512)*($B$12-$B$11)*($B$12-$B$10)))</f>
        <v/>
      </c>
      <c r="I512" s="53">
        <f>MAX(0.1,NORMINV(C512,$B$13,$B$14))</f>
        <v/>
      </c>
      <c r="J512" s="109">
        <f>'01_Supuestos'!$F$13*MAX(0.65,NORMINV(D512,1,$B$15))</f>
        <v/>
      </c>
      <c r="K512" s="109">
        <f>'01_Supuestos'!$F$14*MAX(0.6,NORMINV(E512,1,$B$16))</f>
        <v/>
      </c>
      <c r="L512" s="109">
        <f>--(F512&lt;=$B$5)</f>
        <v/>
      </c>
      <c r="M512" s="109">
        <f>IF(L512=1, IF(G512&lt;=$B$6, "+", "-"), IF(G512&lt;=(1-$B$7), "+", "-"))</f>
        <v/>
      </c>
      <c r="N512" s="110">
        <f>IF(M512="+",'05_Bayes_Arbol'!$B$16,'05_Bayes_Arbol'!$B$17)</f>
        <v/>
      </c>
      <c r="O512" s="109">
        <f>SUMPRODUCT(T512:AD512,'01_Supuestos'!$C$34:$M$34)</f>
        <v/>
      </c>
      <c r="P512" s="109">
        <f>N512*O512 + (1-N512)*$B$9</f>
        <v/>
      </c>
      <c r="Q512" s="109">
        <f>--(P512&gt;0)</f>
        <v/>
      </c>
      <c r="R512" s="109">
        <f>IF(L512=1,O512,$B$9)</f>
        <v/>
      </c>
      <c r="S512" s="109">
        <f>-$B$8 + IF(Q512=1, IF(L512=1,O512,$B$9), 0)</f>
        <v/>
      </c>
      <c r="T512" s="109">
        <f>((('01_Supuestos'!C31*$I512)*'01_Supuestos'!$F$11*($H512-'01_Supuestos'!$F$9))-((('01_Supuestos'!C31*$I512)*'01_Supuestos'!$F$11*($H512-'01_Supuestos'!$F$9))*'01_Supuestos'!$F$12)-(('01_Supuestos'!C31*$I512)*'01_Supuestos'!$F$11*$K512)-(IF(('01_Supuestos'!C31*$I512)&gt;0,'01_Supuestos'!$F$15,0)))-((('01_Supuestos'!C31*$I512)*'01_Supuestos'!$F$11*($H512-'01_Supuestos'!$F$9))*'01_Supuestos'!$F$18)-($J512*'01_Supuestos'!C32)-(IF('01_Supuestos'!C30=MAX('01_Supuestos'!$C$30:$M$30),'01_Supuestos'!$F$19,0))-(MAX(0,(((('01_Supuestos'!C31*$I512)*'01_Supuestos'!$F$11*($H512-'01_Supuestos'!$F$9))-((('01_Supuestos'!C31*$I512)*'01_Supuestos'!$F$11*($H512-'01_Supuestos'!$F$9))*'01_Supuestos'!$F$12)-(('01_Supuestos'!C31*$I512)*'01_Supuestos'!$F$11*$K512)-(IF(('01_Supuestos'!C31*$I512)&gt;0,'01_Supuestos'!$F$15,0)))-($J512*'01_Supuestos'!C33)))*'01_Supuestos'!$F$16)</f>
        <v/>
      </c>
      <c r="U512" s="109">
        <f>((('01_Supuestos'!D31*$I512)*'01_Supuestos'!$F$11*($H512-'01_Supuestos'!$F$9))-((('01_Supuestos'!D31*$I512)*'01_Supuestos'!$F$11*($H512-'01_Supuestos'!$F$9))*'01_Supuestos'!$F$12)-(('01_Supuestos'!D31*$I512)*'01_Supuestos'!$F$11*$K512)-(IF(('01_Supuestos'!D31*$I512)&gt;0,'01_Supuestos'!$F$15,0)))-((('01_Supuestos'!D31*$I512)*'01_Supuestos'!$F$11*($H512-'01_Supuestos'!$F$9))*'01_Supuestos'!$F$18)-($J512*'01_Supuestos'!D32)-(IF('01_Supuestos'!D30=MAX('01_Supuestos'!$C$30:$M$30),'01_Supuestos'!$F$19,0))-(MAX(0,(((('01_Supuestos'!D31*$I512)*'01_Supuestos'!$F$11*($H512-'01_Supuestos'!$F$9))-((('01_Supuestos'!D31*$I512)*'01_Supuestos'!$F$11*($H512-'01_Supuestos'!$F$9))*'01_Supuestos'!$F$12)-(('01_Supuestos'!D31*$I512)*'01_Supuestos'!$F$11*$K512)-(IF(('01_Supuestos'!D31*$I512)&gt;0,'01_Supuestos'!$F$15,0)))-($J512*'01_Supuestos'!D33)))*'01_Supuestos'!$F$16)</f>
        <v/>
      </c>
      <c r="V512" s="109">
        <f>((('01_Supuestos'!E31*$I512)*'01_Supuestos'!$F$11*($H512-'01_Supuestos'!$F$9))-((('01_Supuestos'!E31*$I512)*'01_Supuestos'!$F$11*($H512-'01_Supuestos'!$F$9))*'01_Supuestos'!$F$12)-(('01_Supuestos'!E31*$I512)*'01_Supuestos'!$F$11*$K512)-(IF(('01_Supuestos'!E31*$I512)&gt;0,'01_Supuestos'!$F$15,0)))-((('01_Supuestos'!E31*$I512)*'01_Supuestos'!$F$11*($H512-'01_Supuestos'!$F$9))*'01_Supuestos'!$F$18)-($J512*'01_Supuestos'!E32)-(IF('01_Supuestos'!E30=MAX('01_Supuestos'!$C$30:$M$30),'01_Supuestos'!$F$19,0))-(MAX(0,(((('01_Supuestos'!E31*$I512)*'01_Supuestos'!$F$11*($H512-'01_Supuestos'!$F$9))-((('01_Supuestos'!E31*$I512)*'01_Supuestos'!$F$11*($H512-'01_Supuestos'!$F$9))*'01_Supuestos'!$F$12)-(('01_Supuestos'!E31*$I512)*'01_Supuestos'!$F$11*$K512)-(IF(('01_Supuestos'!E31*$I512)&gt;0,'01_Supuestos'!$F$15,0)))-($J512*'01_Supuestos'!E33)))*'01_Supuestos'!$F$16)</f>
        <v/>
      </c>
      <c r="W512" s="109">
        <f>((('01_Supuestos'!F31*$I512)*'01_Supuestos'!$F$11*($H512-'01_Supuestos'!$F$9))-((('01_Supuestos'!F31*$I512)*'01_Supuestos'!$F$11*($H512-'01_Supuestos'!$F$9))*'01_Supuestos'!$F$12)-(('01_Supuestos'!F31*$I512)*'01_Supuestos'!$F$11*$K512)-(IF(('01_Supuestos'!F31*$I512)&gt;0,'01_Supuestos'!$F$15,0)))-((('01_Supuestos'!F31*$I512)*'01_Supuestos'!$F$11*($H512-'01_Supuestos'!$F$9))*'01_Supuestos'!$F$18)-($J512*'01_Supuestos'!F32)-(IF('01_Supuestos'!F30=MAX('01_Supuestos'!$C$30:$M$30),'01_Supuestos'!$F$19,0))-(MAX(0,(((('01_Supuestos'!F31*$I512)*'01_Supuestos'!$F$11*($H512-'01_Supuestos'!$F$9))-((('01_Supuestos'!F31*$I512)*'01_Supuestos'!$F$11*($H512-'01_Supuestos'!$F$9))*'01_Supuestos'!$F$12)-(('01_Supuestos'!F31*$I512)*'01_Supuestos'!$F$11*$K512)-(IF(('01_Supuestos'!F31*$I512)&gt;0,'01_Supuestos'!$F$15,0)))-($J512*'01_Supuestos'!F33)))*'01_Supuestos'!$F$16)</f>
        <v/>
      </c>
      <c r="X512" s="109">
        <f>((('01_Supuestos'!G31*$I512)*'01_Supuestos'!$F$11*($H512-'01_Supuestos'!$F$9))-((('01_Supuestos'!G31*$I512)*'01_Supuestos'!$F$11*($H512-'01_Supuestos'!$F$9))*'01_Supuestos'!$F$12)-(('01_Supuestos'!G31*$I512)*'01_Supuestos'!$F$11*$K512)-(IF(('01_Supuestos'!G31*$I512)&gt;0,'01_Supuestos'!$F$15,0)))-((('01_Supuestos'!G31*$I512)*'01_Supuestos'!$F$11*($H512-'01_Supuestos'!$F$9))*'01_Supuestos'!$F$18)-($J512*'01_Supuestos'!G32)-(IF('01_Supuestos'!G30=MAX('01_Supuestos'!$C$30:$M$30),'01_Supuestos'!$F$19,0))-(MAX(0,(((('01_Supuestos'!G31*$I512)*'01_Supuestos'!$F$11*($H512-'01_Supuestos'!$F$9))-((('01_Supuestos'!G31*$I512)*'01_Supuestos'!$F$11*($H512-'01_Supuestos'!$F$9))*'01_Supuestos'!$F$12)-(('01_Supuestos'!G31*$I512)*'01_Supuestos'!$F$11*$K512)-(IF(('01_Supuestos'!G31*$I512)&gt;0,'01_Supuestos'!$F$15,0)))-($J512*'01_Supuestos'!G33)))*'01_Supuestos'!$F$16)</f>
        <v/>
      </c>
      <c r="Y512" s="109">
        <f>((('01_Supuestos'!H31*$I512)*'01_Supuestos'!$F$11*($H512-'01_Supuestos'!$F$9))-((('01_Supuestos'!H31*$I512)*'01_Supuestos'!$F$11*($H512-'01_Supuestos'!$F$9))*'01_Supuestos'!$F$12)-(('01_Supuestos'!H31*$I512)*'01_Supuestos'!$F$11*$K512)-(IF(('01_Supuestos'!H31*$I512)&gt;0,'01_Supuestos'!$F$15,0)))-((('01_Supuestos'!H31*$I512)*'01_Supuestos'!$F$11*($H512-'01_Supuestos'!$F$9))*'01_Supuestos'!$F$18)-($J512*'01_Supuestos'!H32)-(IF('01_Supuestos'!H30=MAX('01_Supuestos'!$C$30:$M$30),'01_Supuestos'!$F$19,0))-(MAX(0,(((('01_Supuestos'!H31*$I512)*'01_Supuestos'!$F$11*($H512-'01_Supuestos'!$F$9))-((('01_Supuestos'!H31*$I512)*'01_Supuestos'!$F$11*($H512-'01_Supuestos'!$F$9))*'01_Supuestos'!$F$12)-(('01_Supuestos'!H31*$I512)*'01_Supuestos'!$F$11*$K512)-(IF(('01_Supuestos'!H31*$I512)&gt;0,'01_Supuestos'!$F$15,0)))-($J512*'01_Supuestos'!H33)))*'01_Supuestos'!$F$16)</f>
        <v/>
      </c>
      <c r="Z512" s="109">
        <f>((('01_Supuestos'!I31*$I512)*'01_Supuestos'!$F$11*($H512-'01_Supuestos'!$F$9))-((('01_Supuestos'!I31*$I512)*'01_Supuestos'!$F$11*($H512-'01_Supuestos'!$F$9))*'01_Supuestos'!$F$12)-(('01_Supuestos'!I31*$I512)*'01_Supuestos'!$F$11*$K512)-(IF(('01_Supuestos'!I31*$I512)&gt;0,'01_Supuestos'!$F$15,0)))-((('01_Supuestos'!I31*$I512)*'01_Supuestos'!$F$11*($H512-'01_Supuestos'!$F$9))*'01_Supuestos'!$F$18)-($J512*'01_Supuestos'!I32)-(IF('01_Supuestos'!I30=MAX('01_Supuestos'!$C$30:$M$30),'01_Supuestos'!$F$19,0))-(MAX(0,(((('01_Supuestos'!I31*$I512)*'01_Supuestos'!$F$11*($H512-'01_Supuestos'!$F$9))-((('01_Supuestos'!I31*$I512)*'01_Supuestos'!$F$11*($H512-'01_Supuestos'!$F$9))*'01_Supuestos'!$F$12)-(('01_Supuestos'!I31*$I512)*'01_Supuestos'!$F$11*$K512)-(IF(('01_Supuestos'!I31*$I512)&gt;0,'01_Supuestos'!$F$15,0)))-($J512*'01_Supuestos'!I33)))*'01_Supuestos'!$F$16)</f>
        <v/>
      </c>
      <c r="AA512" s="109">
        <f>((('01_Supuestos'!J31*$I512)*'01_Supuestos'!$F$11*($H512-'01_Supuestos'!$F$9))-((('01_Supuestos'!J31*$I512)*'01_Supuestos'!$F$11*($H512-'01_Supuestos'!$F$9))*'01_Supuestos'!$F$12)-(('01_Supuestos'!J31*$I512)*'01_Supuestos'!$F$11*$K512)-(IF(('01_Supuestos'!J31*$I512)&gt;0,'01_Supuestos'!$F$15,0)))-((('01_Supuestos'!J31*$I512)*'01_Supuestos'!$F$11*($H512-'01_Supuestos'!$F$9))*'01_Supuestos'!$F$18)-($J512*'01_Supuestos'!J32)-(IF('01_Supuestos'!J30=MAX('01_Supuestos'!$C$30:$M$30),'01_Supuestos'!$F$19,0))-(MAX(0,(((('01_Supuestos'!J31*$I512)*'01_Supuestos'!$F$11*($H512-'01_Supuestos'!$F$9))-((('01_Supuestos'!J31*$I512)*'01_Supuestos'!$F$11*($H512-'01_Supuestos'!$F$9))*'01_Supuestos'!$F$12)-(('01_Supuestos'!J31*$I512)*'01_Supuestos'!$F$11*$K512)-(IF(('01_Supuestos'!J31*$I512)&gt;0,'01_Supuestos'!$F$15,0)))-($J512*'01_Supuestos'!J33)))*'01_Supuestos'!$F$16)</f>
        <v/>
      </c>
      <c r="AB512" s="109">
        <f>((('01_Supuestos'!K31*$I512)*'01_Supuestos'!$F$11*($H512-'01_Supuestos'!$F$9))-((('01_Supuestos'!K31*$I512)*'01_Supuestos'!$F$11*($H512-'01_Supuestos'!$F$9))*'01_Supuestos'!$F$12)-(('01_Supuestos'!K31*$I512)*'01_Supuestos'!$F$11*$K512)-(IF(('01_Supuestos'!K31*$I512)&gt;0,'01_Supuestos'!$F$15,0)))-((('01_Supuestos'!K31*$I512)*'01_Supuestos'!$F$11*($H512-'01_Supuestos'!$F$9))*'01_Supuestos'!$F$18)-($J512*'01_Supuestos'!K32)-(IF('01_Supuestos'!K30=MAX('01_Supuestos'!$C$30:$M$30),'01_Supuestos'!$F$19,0))-(MAX(0,(((('01_Supuestos'!K31*$I512)*'01_Supuestos'!$F$11*($H512-'01_Supuestos'!$F$9))-((('01_Supuestos'!K31*$I512)*'01_Supuestos'!$F$11*($H512-'01_Supuestos'!$F$9))*'01_Supuestos'!$F$12)-(('01_Supuestos'!K31*$I512)*'01_Supuestos'!$F$11*$K512)-(IF(('01_Supuestos'!K31*$I512)&gt;0,'01_Supuestos'!$F$15,0)))-($J512*'01_Supuestos'!K33)))*'01_Supuestos'!$F$16)</f>
        <v/>
      </c>
      <c r="AC512" s="109">
        <f>((('01_Supuestos'!L31*$I512)*'01_Supuestos'!$F$11*($H512-'01_Supuestos'!$F$9))-((('01_Supuestos'!L31*$I512)*'01_Supuestos'!$F$11*($H512-'01_Supuestos'!$F$9))*'01_Supuestos'!$F$12)-(('01_Supuestos'!L31*$I512)*'01_Supuestos'!$F$11*$K512)-(IF(('01_Supuestos'!L31*$I512)&gt;0,'01_Supuestos'!$F$15,0)))-((('01_Supuestos'!L31*$I512)*'01_Supuestos'!$F$11*($H512-'01_Supuestos'!$F$9))*'01_Supuestos'!$F$18)-($J512*'01_Supuestos'!L32)-(IF('01_Supuestos'!L30=MAX('01_Supuestos'!$C$30:$M$30),'01_Supuestos'!$F$19,0))-(MAX(0,(((('01_Supuestos'!L31*$I512)*'01_Supuestos'!$F$11*($H512-'01_Supuestos'!$F$9))-((('01_Supuestos'!L31*$I512)*'01_Supuestos'!$F$11*($H512-'01_Supuestos'!$F$9))*'01_Supuestos'!$F$12)-(('01_Supuestos'!L31*$I512)*'01_Supuestos'!$F$11*$K512)-(IF(('01_Supuestos'!L31*$I512)&gt;0,'01_Supuestos'!$F$15,0)))-($J512*'01_Supuestos'!L33)))*'01_Supuestos'!$F$16)</f>
        <v/>
      </c>
      <c r="AD512" s="109">
        <f>((('01_Supuestos'!M31*$I512)*'01_Supuestos'!$F$11*($H512-'01_Supuestos'!$F$9))-((('01_Supuestos'!M31*$I512)*'01_Supuestos'!$F$11*($H512-'01_Supuestos'!$F$9))*'01_Supuestos'!$F$12)-(('01_Supuestos'!M31*$I512)*'01_Supuestos'!$F$11*$K512)-(IF(('01_Supuestos'!M31*$I512)&gt;0,'01_Supuestos'!$F$15,0)))-((('01_Supuestos'!M31*$I512)*'01_Supuestos'!$F$11*($H512-'01_Supuestos'!$F$9))*'01_Supuestos'!$F$18)-($J512*'01_Supuestos'!M32)-(IF('01_Supuestos'!M30=MAX('01_Supuestos'!$C$30:$M$30),'01_Supuestos'!$F$19,0))-(MAX(0,(((('01_Supuestos'!M31*$I512)*'01_Supuestos'!$F$11*($H512-'01_Supuestos'!$F$9))-((('01_Supuestos'!M31*$I512)*'01_Supuestos'!$F$11*($H512-'01_Supuestos'!$F$9))*'01_Supuestos'!$F$12)-(('01_Supuestos'!M31*$I512)*'01_Supuestos'!$F$11*$K512)-(IF(('01_Supuestos'!M31*$I512)&gt;0,'01_Supuestos'!$F$15,0)))-($J512*'01_Supuestos'!M33)))*'01_Supuestos'!$F$16)</f>
        <v/>
      </c>
      <c r="AE512" s="109">
        <f>0</f>
        <v/>
      </c>
      <c r="AF512" s="109">
        <f>IF(S512&gt;R512,"Appraisal+Decision",IF(S512&lt;R512,"Develop Now","Indiferente"))</f>
        <v/>
      </c>
    </row>
    <row r="513">
      <c r="A513" t="n">
        <v>483</v>
      </c>
      <c r="B513" s="53">
        <f>RAND()</f>
        <v/>
      </c>
      <c r="C513" s="53">
        <f>RAND()</f>
        <v/>
      </c>
      <c r="D513" s="53">
        <f>RAND()</f>
        <v/>
      </c>
      <c r="E513" s="53">
        <f>RAND()</f>
        <v/>
      </c>
      <c r="F513" s="53">
        <f>RAND()</f>
        <v/>
      </c>
      <c r="G513" s="53">
        <f>RAND()</f>
        <v/>
      </c>
      <c r="H513" s="109">
        <f>IF(B513&lt;($B$11-$B$10)/($B$12-$B$10), $B$10+SQRT(B513*($B$11-$B$10)*($B$12-$B$10)), $B$12-SQRT((1-B513)*($B$12-$B$11)*($B$12-$B$10)))</f>
        <v/>
      </c>
      <c r="I513" s="53">
        <f>MAX(0.1,NORMINV(C513,$B$13,$B$14))</f>
        <v/>
      </c>
      <c r="J513" s="109">
        <f>'01_Supuestos'!$F$13*MAX(0.65,NORMINV(D513,1,$B$15))</f>
        <v/>
      </c>
      <c r="K513" s="109">
        <f>'01_Supuestos'!$F$14*MAX(0.6,NORMINV(E513,1,$B$16))</f>
        <v/>
      </c>
      <c r="L513" s="109">
        <f>--(F513&lt;=$B$5)</f>
        <v/>
      </c>
      <c r="M513" s="109">
        <f>IF(L513=1, IF(G513&lt;=$B$6, "+", "-"), IF(G513&lt;=(1-$B$7), "+", "-"))</f>
        <v/>
      </c>
      <c r="N513" s="110">
        <f>IF(M513="+",'05_Bayes_Arbol'!$B$16,'05_Bayes_Arbol'!$B$17)</f>
        <v/>
      </c>
      <c r="O513" s="109">
        <f>SUMPRODUCT(T513:AD513,'01_Supuestos'!$C$34:$M$34)</f>
        <v/>
      </c>
      <c r="P513" s="109">
        <f>N513*O513 + (1-N513)*$B$9</f>
        <v/>
      </c>
      <c r="Q513" s="109">
        <f>--(P513&gt;0)</f>
        <v/>
      </c>
      <c r="R513" s="109">
        <f>IF(L513=1,O513,$B$9)</f>
        <v/>
      </c>
      <c r="S513" s="109">
        <f>-$B$8 + IF(Q513=1, IF(L513=1,O513,$B$9), 0)</f>
        <v/>
      </c>
      <c r="T513" s="109">
        <f>((('01_Supuestos'!C31*$I513)*'01_Supuestos'!$F$11*($H513-'01_Supuestos'!$F$9))-((('01_Supuestos'!C31*$I513)*'01_Supuestos'!$F$11*($H513-'01_Supuestos'!$F$9))*'01_Supuestos'!$F$12)-(('01_Supuestos'!C31*$I513)*'01_Supuestos'!$F$11*$K513)-(IF(('01_Supuestos'!C31*$I513)&gt;0,'01_Supuestos'!$F$15,0)))-((('01_Supuestos'!C31*$I513)*'01_Supuestos'!$F$11*($H513-'01_Supuestos'!$F$9))*'01_Supuestos'!$F$18)-($J513*'01_Supuestos'!C32)-(IF('01_Supuestos'!C30=MAX('01_Supuestos'!$C$30:$M$30),'01_Supuestos'!$F$19,0))-(MAX(0,(((('01_Supuestos'!C31*$I513)*'01_Supuestos'!$F$11*($H513-'01_Supuestos'!$F$9))-((('01_Supuestos'!C31*$I513)*'01_Supuestos'!$F$11*($H513-'01_Supuestos'!$F$9))*'01_Supuestos'!$F$12)-(('01_Supuestos'!C31*$I513)*'01_Supuestos'!$F$11*$K513)-(IF(('01_Supuestos'!C31*$I513)&gt;0,'01_Supuestos'!$F$15,0)))-($J513*'01_Supuestos'!C33)))*'01_Supuestos'!$F$16)</f>
        <v/>
      </c>
      <c r="U513" s="109">
        <f>((('01_Supuestos'!D31*$I513)*'01_Supuestos'!$F$11*($H513-'01_Supuestos'!$F$9))-((('01_Supuestos'!D31*$I513)*'01_Supuestos'!$F$11*($H513-'01_Supuestos'!$F$9))*'01_Supuestos'!$F$12)-(('01_Supuestos'!D31*$I513)*'01_Supuestos'!$F$11*$K513)-(IF(('01_Supuestos'!D31*$I513)&gt;0,'01_Supuestos'!$F$15,0)))-((('01_Supuestos'!D31*$I513)*'01_Supuestos'!$F$11*($H513-'01_Supuestos'!$F$9))*'01_Supuestos'!$F$18)-($J513*'01_Supuestos'!D32)-(IF('01_Supuestos'!D30=MAX('01_Supuestos'!$C$30:$M$30),'01_Supuestos'!$F$19,0))-(MAX(0,(((('01_Supuestos'!D31*$I513)*'01_Supuestos'!$F$11*($H513-'01_Supuestos'!$F$9))-((('01_Supuestos'!D31*$I513)*'01_Supuestos'!$F$11*($H513-'01_Supuestos'!$F$9))*'01_Supuestos'!$F$12)-(('01_Supuestos'!D31*$I513)*'01_Supuestos'!$F$11*$K513)-(IF(('01_Supuestos'!D31*$I513)&gt;0,'01_Supuestos'!$F$15,0)))-($J513*'01_Supuestos'!D33)))*'01_Supuestos'!$F$16)</f>
        <v/>
      </c>
      <c r="V513" s="109">
        <f>((('01_Supuestos'!E31*$I513)*'01_Supuestos'!$F$11*($H513-'01_Supuestos'!$F$9))-((('01_Supuestos'!E31*$I513)*'01_Supuestos'!$F$11*($H513-'01_Supuestos'!$F$9))*'01_Supuestos'!$F$12)-(('01_Supuestos'!E31*$I513)*'01_Supuestos'!$F$11*$K513)-(IF(('01_Supuestos'!E31*$I513)&gt;0,'01_Supuestos'!$F$15,0)))-((('01_Supuestos'!E31*$I513)*'01_Supuestos'!$F$11*($H513-'01_Supuestos'!$F$9))*'01_Supuestos'!$F$18)-($J513*'01_Supuestos'!E32)-(IF('01_Supuestos'!E30=MAX('01_Supuestos'!$C$30:$M$30),'01_Supuestos'!$F$19,0))-(MAX(0,(((('01_Supuestos'!E31*$I513)*'01_Supuestos'!$F$11*($H513-'01_Supuestos'!$F$9))-((('01_Supuestos'!E31*$I513)*'01_Supuestos'!$F$11*($H513-'01_Supuestos'!$F$9))*'01_Supuestos'!$F$12)-(('01_Supuestos'!E31*$I513)*'01_Supuestos'!$F$11*$K513)-(IF(('01_Supuestos'!E31*$I513)&gt;0,'01_Supuestos'!$F$15,0)))-($J513*'01_Supuestos'!E33)))*'01_Supuestos'!$F$16)</f>
        <v/>
      </c>
      <c r="W513" s="109">
        <f>((('01_Supuestos'!F31*$I513)*'01_Supuestos'!$F$11*($H513-'01_Supuestos'!$F$9))-((('01_Supuestos'!F31*$I513)*'01_Supuestos'!$F$11*($H513-'01_Supuestos'!$F$9))*'01_Supuestos'!$F$12)-(('01_Supuestos'!F31*$I513)*'01_Supuestos'!$F$11*$K513)-(IF(('01_Supuestos'!F31*$I513)&gt;0,'01_Supuestos'!$F$15,0)))-((('01_Supuestos'!F31*$I513)*'01_Supuestos'!$F$11*($H513-'01_Supuestos'!$F$9))*'01_Supuestos'!$F$18)-($J513*'01_Supuestos'!F32)-(IF('01_Supuestos'!F30=MAX('01_Supuestos'!$C$30:$M$30),'01_Supuestos'!$F$19,0))-(MAX(0,(((('01_Supuestos'!F31*$I513)*'01_Supuestos'!$F$11*($H513-'01_Supuestos'!$F$9))-((('01_Supuestos'!F31*$I513)*'01_Supuestos'!$F$11*($H513-'01_Supuestos'!$F$9))*'01_Supuestos'!$F$12)-(('01_Supuestos'!F31*$I513)*'01_Supuestos'!$F$11*$K513)-(IF(('01_Supuestos'!F31*$I513)&gt;0,'01_Supuestos'!$F$15,0)))-($J513*'01_Supuestos'!F33)))*'01_Supuestos'!$F$16)</f>
        <v/>
      </c>
      <c r="X513" s="109">
        <f>((('01_Supuestos'!G31*$I513)*'01_Supuestos'!$F$11*($H513-'01_Supuestos'!$F$9))-((('01_Supuestos'!G31*$I513)*'01_Supuestos'!$F$11*($H513-'01_Supuestos'!$F$9))*'01_Supuestos'!$F$12)-(('01_Supuestos'!G31*$I513)*'01_Supuestos'!$F$11*$K513)-(IF(('01_Supuestos'!G31*$I513)&gt;0,'01_Supuestos'!$F$15,0)))-((('01_Supuestos'!G31*$I513)*'01_Supuestos'!$F$11*($H513-'01_Supuestos'!$F$9))*'01_Supuestos'!$F$18)-($J513*'01_Supuestos'!G32)-(IF('01_Supuestos'!G30=MAX('01_Supuestos'!$C$30:$M$30),'01_Supuestos'!$F$19,0))-(MAX(0,(((('01_Supuestos'!G31*$I513)*'01_Supuestos'!$F$11*($H513-'01_Supuestos'!$F$9))-((('01_Supuestos'!G31*$I513)*'01_Supuestos'!$F$11*($H513-'01_Supuestos'!$F$9))*'01_Supuestos'!$F$12)-(('01_Supuestos'!G31*$I513)*'01_Supuestos'!$F$11*$K513)-(IF(('01_Supuestos'!G31*$I513)&gt;0,'01_Supuestos'!$F$15,0)))-($J513*'01_Supuestos'!G33)))*'01_Supuestos'!$F$16)</f>
        <v/>
      </c>
      <c r="Y513" s="109">
        <f>((('01_Supuestos'!H31*$I513)*'01_Supuestos'!$F$11*($H513-'01_Supuestos'!$F$9))-((('01_Supuestos'!H31*$I513)*'01_Supuestos'!$F$11*($H513-'01_Supuestos'!$F$9))*'01_Supuestos'!$F$12)-(('01_Supuestos'!H31*$I513)*'01_Supuestos'!$F$11*$K513)-(IF(('01_Supuestos'!H31*$I513)&gt;0,'01_Supuestos'!$F$15,0)))-((('01_Supuestos'!H31*$I513)*'01_Supuestos'!$F$11*($H513-'01_Supuestos'!$F$9))*'01_Supuestos'!$F$18)-($J513*'01_Supuestos'!H32)-(IF('01_Supuestos'!H30=MAX('01_Supuestos'!$C$30:$M$30),'01_Supuestos'!$F$19,0))-(MAX(0,(((('01_Supuestos'!H31*$I513)*'01_Supuestos'!$F$11*($H513-'01_Supuestos'!$F$9))-((('01_Supuestos'!H31*$I513)*'01_Supuestos'!$F$11*($H513-'01_Supuestos'!$F$9))*'01_Supuestos'!$F$12)-(('01_Supuestos'!H31*$I513)*'01_Supuestos'!$F$11*$K513)-(IF(('01_Supuestos'!H31*$I513)&gt;0,'01_Supuestos'!$F$15,0)))-($J513*'01_Supuestos'!H33)))*'01_Supuestos'!$F$16)</f>
        <v/>
      </c>
      <c r="Z513" s="109">
        <f>((('01_Supuestos'!I31*$I513)*'01_Supuestos'!$F$11*($H513-'01_Supuestos'!$F$9))-((('01_Supuestos'!I31*$I513)*'01_Supuestos'!$F$11*($H513-'01_Supuestos'!$F$9))*'01_Supuestos'!$F$12)-(('01_Supuestos'!I31*$I513)*'01_Supuestos'!$F$11*$K513)-(IF(('01_Supuestos'!I31*$I513)&gt;0,'01_Supuestos'!$F$15,0)))-((('01_Supuestos'!I31*$I513)*'01_Supuestos'!$F$11*($H513-'01_Supuestos'!$F$9))*'01_Supuestos'!$F$18)-($J513*'01_Supuestos'!I32)-(IF('01_Supuestos'!I30=MAX('01_Supuestos'!$C$30:$M$30),'01_Supuestos'!$F$19,0))-(MAX(0,(((('01_Supuestos'!I31*$I513)*'01_Supuestos'!$F$11*($H513-'01_Supuestos'!$F$9))-((('01_Supuestos'!I31*$I513)*'01_Supuestos'!$F$11*($H513-'01_Supuestos'!$F$9))*'01_Supuestos'!$F$12)-(('01_Supuestos'!I31*$I513)*'01_Supuestos'!$F$11*$K513)-(IF(('01_Supuestos'!I31*$I513)&gt;0,'01_Supuestos'!$F$15,0)))-($J513*'01_Supuestos'!I33)))*'01_Supuestos'!$F$16)</f>
        <v/>
      </c>
      <c r="AA513" s="109">
        <f>((('01_Supuestos'!J31*$I513)*'01_Supuestos'!$F$11*($H513-'01_Supuestos'!$F$9))-((('01_Supuestos'!J31*$I513)*'01_Supuestos'!$F$11*($H513-'01_Supuestos'!$F$9))*'01_Supuestos'!$F$12)-(('01_Supuestos'!J31*$I513)*'01_Supuestos'!$F$11*$K513)-(IF(('01_Supuestos'!J31*$I513)&gt;0,'01_Supuestos'!$F$15,0)))-((('01_Supuestos'!J31*$I513)*'01_Supuestos'!$F$11*($H513-'01_Supuestos'!$F$9))*'01_Supuestos'!$F$18)-($J513*'01_Supuestos'!J32)-(IF('01_Supuestos'!J30=MAX('01_Supuestos'!$C$30:$M$30),'01_Supuestos'!$F$19,0))-(MAX(0,(((('01_Supuestos'!J31*$I513)*'01_Supuestos'!$F$11*($H513-'01_Supuestos'!$F$9))-((('01_Supuestos'!J31*$I513)*'01_Supuestos'!$F$11*($H513-'01_Supuestos'!$F$9))*'01_Supuestos'!$F$12)-(('01_Supuestos'!J31*$I513)*'01_Supuestos'!$F$11*$K513)-(IF(('01_Supuestos'!J31*$I513)&gt;0,'01_Supuestos'!$F$15,0)))-($J513*'01_Supuestos'!J33)))*'01_Supuestos'!$F$16)</f>
        <v/>
      </c>
      <c r="AB513" s="109">
        <f>((('01_Supuestos'!K31*$I513)*'01_Supuestos'!$F$11*($H513-'01_Supuestos'!$F$9))-((('01_Supuestos'!K31*$I513)*'01_Supuestos'!$F$11*($H513-'01_Supuestos'!$F$9))*'01_Supuestos'!$F$12)-(('01_Supuestos'!K31*$I513)*'01_Supuestos'!$F$11*$K513)-(IF(('01_Supuestos'!K31*$I513)&gt;0,'01_Supuestos'!$F$15,0)))-((('01_Supuestos'!K31*$I513)*'01_Supuestos'!$F$11*($H513-'01_Supuestos'!$F$9))*'01_Supuestos'!$F$18)-($J513*'01_Supuestos'!K32)-(IF('01_Supuestos'!K30=MAX('01_Supuestos'!$C$30:$M$30),'01_Supuestos'!$F$19,0))-(MAX(0,(((('01_Supuestos'!K31*$I513)*'01_Supuestos'!$F$11*($H513-'01_Supuestos'!$F$9))-((('01_Supuestos'!K31*$I513)*'01_Supuestos'!$F$11*($H513-'01_Supuestos'!$F$9))*'01_Supuestos'!$F$12)-(('01_Supuestos'!K31*$I513)*'01_Supuestos'!$F$11*$K513)-(IF(('01_Supuestos'!K31*$I513)&gt;0,'01_Supuestos'!$F$15,0)))-($J513*'01_Supuestos'!K33)))*'01_Supuestos'!$F$16)</f>
        <v/>
      </c>
      <c r="AC513" s="109">
        <f>((('01_Supuestos'!L31*$I513)*'01_Supuestos'!$F$11*($H513-'01_Supuestos'!$F$9))-((('01_Supuestos'!L31*$I513)*'01_Supuestos'!$F$11*($H513-'01_Supuestos'!$F$9))*'01_Supuestos'!$F$12)-(('01_Supuestos'!L31*$I513)*'01_Supuestos'!$F$11*$K513)-(IF(('01_Supuestos'!L31*$I513)&gt;0,'01_Supuestos'!$F$15,0)))-((('01_Supuestos'!L31*$I513)*'01_Supuestos'!$F$11*($H513-'01_Supuestos'!$F$9))*'01_Supuestos'!$F$18)-($J513*'01_Supuestos'!L32)-(IF('01_Supuestos'!L30=MAX('01_Supuestos'!$C$30:$M$30),'01_Supuestos'!$F$19,0))-(MAX(0,(((('01_Supuestos'!L31*$I513)*'01_Supuestos'!$F$11*($H513-'01_Supuestos'!$F$9))-((('01_Supuestos'!L31*$I513)*'01_Supuestos'!$F$11*($H513-'01_Supuestos'!$F$9))*'01_Supuestos'!$F$12)-(('01_Supuestos'!L31*$I513)*'01_Supuestos'!$F$11*$K513)-(IF(('01_Supuestos'!L31*$I513)&gt;0,'01_Supuestos'!$F$15,0)))-($J513*'01_Supuestos'!L33)))*'01_Supuestos'!$F$16)</f>
        <v/>
      </c>
      <c r="AD513" s="109">
        <f>((('01_Supuestos'!M31*$I513)*'01_Supuestos'!$F$11*($H513-'01_Supuestos'!$F$9))-((('01_Supuestos'!M31*$I513)*'01_Supuestos'!$F$11*($H513-'01_Supuestos'!$F$9))*'01_Supuestos'!$F$12)-(('01_Supuestos'!M31*$I513)*'01_Supuestos'!$F$11*$K513)-(IF(('01_Supuestos'!M31*$I513)&gt;0,'01_Supuestos'!$F$15,0)))-((('01_Supuestos'!M31*$I513)*'01_Supuestos'!$F$11*($H513-'01_Supuestos'!$F$9))*'01_Supuestos'!$F$18)-($J513*'01_Supuestos'!M32)-(IF('01_Supuestos'!M30=MAX('01_Supuestos'!$C$30:$M$30),'01_Supuestos'!$F$19,0))-(MAX(0,(((('01_Supuestos'!M31*$I513)*'01_Supuestos'!$F$11*($H513-'01_Supuestos'!$F$9))-((('01_Supuestos'!M31*$I513)*'01_Supuestos'!$F$11*($H513-'01_Supuestos'!$F$9))*'01_Supuestos'!$F$12)-(('01_Supuestos'!M31*$I513)*'01_Supuestos'!$F$11*$K513)-(IF(('01_Supuestos'!M31*$I513)&gt;0,'01_Supuestos'!$F$15,0)))-($J513*'01_Supuestos'!M33)))*'01_Supuestos'!$F$16)</f>
        <v/>
      </c>
      <c r="AE513" s="109">
        <f>0</f>
        <v/>
      </c>
      <c r="AF513" s="109">
        <f>IF(S513&gt;R513,"Appraisal+Decision",IF(S513&lt;R513,"Develop Now","Indiferente"))</f>
        <v/>
      </c>
    </row>
    <row r="514">
      <c r="A514" t="n">
        <v>484</v>
      </c>
      <c r="B514" s="53">
        <f>RAND()</f>
        <v/>
      </c>
      <c r="C514" s="53">
        <f>RAND()</f>
        <v/>
      </c>
      <c r="D514" s="53">
        <f>RAND()</f>
        <v/>
      </c>
      <c r="E514" s="53">
        <f>RAND()</f>
        <v/>
      </c>
      <c r="F514" s="53">
        <f>RAND()</f>
        <v/>
      </c>
      <c r="G514" s="53">
        <f>RAND()</f>
        <v/>
      </c>
      <c r="H514" s="109">
        <f>IF(B514&lt;($B$11-$B$10)/($B$12-$B$10), $B$10+SQRT(B514*($B$11-$B$10)*($B$12-$B$10)), $B$12-SQRT((1-B514)*($B$12-$B$11)*($B$12-$B$10)))</f>
        <v/>
      </c>
      <c r="I514" s="53">
        <f>MAX(0.1,NORMINV(C514,$B$13,$B$14))</f>
        <v/>
      </c>
      <c r="J514" s="109">
        <f>'01_Supuestos'!$F$13*MAX(0.65,NORMINV(D514,1,$B$15))</f>
        <v/>
      </c>
      <c r="K514" s="109">
        <f>'01_Supuestos'!$F$14*MAX(0.6,NORMINV(E514,1,$B$16))</f>
        <v/>
      </c>
      <c r="L514" s="109">
        <f>--(F514&lt;=$B$5)</f>
        <v/>
      </c>
      <c r="M514" s="109">
        <f>IF(L514=1, IF(G514&lt;=$B$6, "+", "-"), IF(G514&lt;=(1-$B$7), "+", "-"))</f>
        <v/>
      </c>
      <c r="N514" s="110">
        <f>IF(M514="+",'05_Bayes_Arbol'!$B$16,'05_Bayes_Arbol'!$B$17)</f>
        <v/>
      </c>
      <c r="O514" s="109">
        <f>SUMPRODUCT(T514:AD514,'01_Supuestos'!$C$34:$M$34)</f>
        <v/>
      </c>
      <c r="P514" s="109">
        <f>N514*O514 + (1-N514)*$B$9</f>
        <v/>
      </c>
      <c r="Q514" s="109">
        <f>--(P514&gt;0)</f>
        <v/>
      </c>
      <c r="R514" s="109">
        <f>IF(L514=1,O514,$B$9)</f>
        <v/>
      </c>
      <c r="S514" s="109">
        <f>-$B$8 + IF(Q514=1, IF(L514=1,O514,$B$9), 0)</f>
        <v/>
      </c>
      <c r="T514" s="109">
        <f>((('01_Supuestos'!C31*$I514)*'01_Supuestos'!$F$11*($H514-'01_Supuestos'!$F$9))-((('01_Supuestos'!C31*$I514)*'01_Supuestos'!$F$11*($H514-'01_Supuestos'!$F$9))*'01_Supuestos'!$F$12)-(('01_Supuestos'!C31*$I514)*'01_Supuestos'!$F$11*$K514)-(IF(('01_Supuestos'!C31*$I514)&gt;0,'01_Supuestos'!$F$15,0)))-((('01_Supuestos'!C31*$I514)*'01_Supuestos'!$F$11*($H514-'01_Supuestos'!$F$9))*'01_Supuestos'!$F$18)-($J514*'01_Supuestos'!C32)-(IF('01_Supuestos'!C30=MAX('01_Supuestos'!$C$30:$M$30),'01_Supuestos'!$F$19,0))-(MAX(0,(((('01_Supuestos'!C31*$I514)*'01_Supuestos'!$F$11*($H514-'01_Supuestos'!$F$9))-((('01_Supuestos'!C31*$I514)*'01_Supuestos'!$F$11*($H514-'01_Supuestos'!$F$9))*'01_Supuestos'!$F$12)-(('01_Supuestos'!C31*$I514)*'01_Supuestos'!$F$11*$K514)-(IF(('01_Supuestos'!C31*$I514)&gt;0,'01_Supuestos'!$F$15,0)))-($J514*'01_Supuestos'!C33)))*'01_Supuestos'!$F$16)</f>
        <v/>
      </c>
      <c r="U514" s="109">
        <f>((('01_Supuestos'!D31*$I514)*'01_Supuestos'!$F$11*($H514-'01_Supuestos'!$F$9))-((('01_Supuestos'!D31*$I514)*'01_Supuestos'!$F$11*($H514-'01_Supuestos'!$F$9))*'01_Supuestos'!$F$12)-(('01_Supuestos'!D31*$I514)*'01_Supuestos'!$F$11*$K514)-(IF(('01_Supuestos'!D31*$I514)&gt;0,'01_Supuestos'!$F$15,0)))-((('01_Supuestos'!D31*$I514)*'01_Supuestos'!$F$11*($H514-'01_Supuestos'!$F$9))*'01_Supuestos'!$F$18)-($J514*'01_Supuestos'!D32)-(IF('01_Supuestos'!D30=MAX('01_Supuestos'!$C$30:$M$30),'01_Supuestos'!$F$19,0))-(MAX(0,(((('01_Supuestos'!D31*$I514)*'01_Supuestos'!$F$11*($H514-'01_Supuestos'!$F$9))-((('01_Supuestos'!D31*$I514)*'01_Supuestos'!$F$11*($H514-'01_Supuestos'!$F$9))*'01_Supuestos'!$F$12)-(('01_Supuestos'!D31*$I514)*'01_Supuestos'!$F$11*$K514)-(IF(('01_Supuestos'!D31*$I514)&gt;0,'01_Supuestos'!$F$15,0)))-($J514*'01_Supuestos'!D33)))*'01_Supuestos'!$F$16)</f>
        <v/>
      </c>
      <c r="V514" s="109">
        <f>((('01_Supuestos'!E31*$I514)*'01_Supuestos'!$F$11*($H514-'01_Supuestos'!$F$9))-((('01_Supuestos'!E31*$I514)*'01_Supuestos'!$F$11*($H514-'01_Supuestos'!$F$9))*'01_Supuestos'!$F$12)-(('01_Supuestos'!E31*$I514)*'01_Supuestos'!$F$11*$K514)-(IF(('01_Supuestos'!E31*$I514)&gt;0,'01_Supuestos'!$F$15,0)))-((('01_Supuestos'!E31*$I514)*'01_Supuestos'!$F$11*($H514-'01_Supuestos'!$F$9))*'01_Supuestos'!$F$18)-($J514*'01_Supuestos'!E32)-(IF('01_Supuestos'!E30=MAX('01_Supuestos'!$C$30:$M$30),'01_Supuestos'!$F$19,0))-(MAX(0,(((('01_Supuestos'!E31*$I514)*'01_Supuestos'!$F$11*($H514-'01_Supuestos'!$F$9))-((('01_Supuestos'!E31*$I514)*'01_Supuestos'!$F$11*($H514-'01_Supuestos'!$F$9))*'01_Supuestos'!$F$12)-(('01_Supuestos'!E31*$I514)*'01_Supuestos'!$F$11*$K514)-(IF(('01_Supuestos'!E31*$I514)&gt;0,'01_Supuestos'!$F$15,0)))-($J514*'01_Supuestos'!E33)))*'01_Supuestos'!$F$16)</f>
        <v/>
      </c>
      <c r="W514" s="109">
        <f>((('01_Supuestos'!F31*$I514)*'01_Supuestos'!$F$11*($H514-'01_Supuestos'!$F$9))-((('01_Supuestos'!F31*$I514)*'01_Supuestos'!$F$11*($H514-'01_Supuestos'!$F$9))*'01_Supuestos'!$F$12)-(('01_Supuestos'!F31*$I514)*'01_Supuestos'!$F$11*$K514)-(IF(('01_Supuestos'!F31*$I514)&gt;0,'01_Supuestos'!$F$15,0)))-((('01_Supuestos'!F31*$I514)*'01_Supuestos'!$F$11*($H514-'01_Supuestos'!$F$9))*'01_Supuestos'!$F$18)-($J514*'01_Supuestos'!F32)-(IF('01_Supuestos'!F30=MAX('01_Supuestos'!$C$30:$M$30),'01_Supuestos'!$F$19,0))-(MAX(0,(((('01_Supuestos'!F31*$I514)*'01_Supuestos'!$F$11*($H514-'01_Supuestos'!$F$9))-((('01_Supuestos'!F31*$I514)*'01_Supuestos'!$F$11*($H514-'01_Supuestos'!$F$9))*'01_Supuestos'!$F$12)-(('01_Supuestos'!F31*$I514)*'01_Supuestos'!$F$11*$K514)-(IF(('01_Supuestos'!F31*$I514)&gt;0,'01_Supuestos'!$F$15,0)))-($J514*'01_Supuestos'!F33)))*'01_Supuestos'!$F$16)</f>
        <v/>
      </c>
      <c r="X514" s="109">
        <f>((('01_Supuestos'!G31*$I514)*'01_Supuestos'!$F$11*($H514-'01_Supuestos'!$F$9))-((('01_Supuestos'!G31*$I514)*'01_Supuestos'!$F$11*($H514-'01_Supuestos'!$F$9))*'01_Supuestos'!$F$12)-(('01_Supuestos'!G31*$I514)*'01_Supuestos'!$F$11*$K514)-(IF(('01_Supuestos'!G31*$I514)&gt;0,'01_Supuestos'!$F$15,0)))-((('01_Supuestos'!G31*$I514)*'01_Supuestos'!$F$11*($H514-'01_Supuestos'!$F$9))*'01_Supuestos'!$F$18)-($J514*'01_Supuestos'!G32)-(IF('01_Supuestos'!G30=MAX('01_Supuestos'!$C$30:$M$30),'01_Supuestos'!$F$19,0))-(MAX(0,(((('01_Supuestos'!G31*$I514)*'01_Supuestos'!$F$11*($H514-'01_Supuestos'!$F$9))-((('01_Supuestos'!G31*$I514)*'01_Supuestos'!$F$11*($H514-'01_Supuestos'!$F$9))*'01_Supuestos'!$F$12)-(('01_Supuestos'!G31*$I514)*'01_Supuestos'!$F$11*$K514)-(IF(('01_Supuestos'!G31*$I514)&gt;0,'01_Supuestos'!$F$15,0)))-($J514*'01_Supuestos'!G33)))*'01_Supuestos'!$F$16)</f>
        <v/>
      </c>
      <c r="Y514" s="109">
        <f>((('01_Supuestos'!H31*$I514)*'01_Supuestos'!$F$11*($H514-'01_Supuestos'!$F$9))-((('01_Supuestos'!H31*$I514)*'01_Supuestos'!$F$11*($H514-'01_Supuestos'!$F$9))*'01_Supuestos'!$F$12)-(('01_Supuestos'!H31*$I514)*'01_Supuestos'!$F$11*$K514)-(IF(('01_Supuestos'!H31*$I514)&gt;0,'01_Supuestos'!$F$15,0)))-((('01_Supuestos'!H31*$I514)*'01_Supuestos'!$F$11*($H514-'01_Supuestos'!$F$9))*'01_Supuestos'!$F$18)-($J514*'01_Supuestos'!H32)-(IF('01_Supuestos'!H30=MAX('01_Supuestos'!$C$30:$M$30),'01_Supuestos'!$F$19,0))-(MAX(0,(((('01_Supuestos'!H31*$I514)*'01_Supuestos'!$F$11*($H514-'01_Supuestos'!$F$9))-((('01_Supuestos'!H31*$I514)*'01_Supuestos'!$F$11*($H514-'01_Supuestos'!$F$9))*'01_Supuestos'!$F$12)-(('01_Supuestos'!H31*$I514)*'01_Supuestos'!$F$11*$K514)-(IF(('01_Supuestos'!H31*$I514)&gt;0,'01_Supuestos'!$F$15,0)))-($J514*'01_Supuestos'!H33)))*'01_Supuestos'!$F$16)</f>
        <v/>
      </c>
      <c r="Z514" s="109">
        <f>((('01_Supuestos'!I31*$I514)*'01_Supuestos'!$F$11*($H514-'01_Supuestos'!$F$9))-((('01_Supuestos'!I31*$I514)*'01_Supuestos'!$F$11*($H514-'01_Supuestos'!$F$9))*'01_Supuestos'!$F$12)-(('01_Supuestos'!I31*$I514)*'01_Supuestos'!$F$11*$K514)-(IF(('01_Supuestos'!I31*$I514)&gt;0,'01_Supuestos'!$F$15,0)))-((('01_Supuestos'!I31*$I514)*'01_Supuestos'!$F$11*($H514-'01_Supuestos'!$F$9))*'01_Supuestos'!$F$18)-($J514*'01_Supuestos'!I32)-(IF('01_Supuestos'!I30=MAX('01_Supuestos'!$C$30:$M$30),'01_Supuestos'!$F$19,0))-(MAX(0,(((('01_Supuestos'!I31*$I514)*'01_Supuestos'!$F$11*($H514-'01_Supuestos'!$F$9))-((('01_Supuestos'!I31*$I514)*'01_Supuestos'!$F$11*($H514-'01_Supuestos'!$F$9))*'01_Supuestos'!$F$12)-(('01_Supuestos'!I31*$I514)*'01_Supuestos'!$F$11*$K514)-(IF(('01_Supuestos'!I31*$I514)&gt;0,'01_Supuestos'!$F$15,0)))-($J514*'01_Supuestos'!I33)))*'01_Supuestos'!$F$16)</f>
        <v/>
      </c>
      <c r="AA514" s="109">
        <f>((('01_Supuestos'!J31*$I514)*'01_Supuestos'!$F$11*($H514-'01_Supuestos'!$F$9))-((('01_Supuestos'!J31*$I514)*'01_Supuestos'!$F$11*($H514-'01_Supuestos'!$F$9))*'01_Supuestos'!$F$12)-(('01_Supuestos'!J31*$I514)*'01_Supuestos'!$F$11*$K514)-(IF(('01_Supuestos'!J31*$I514)&gt;0,'01_Supuestos'!$F$15,0)))-((('01_Supuestos'!J31*$I514)*'01_Supuestos'!$F$11*($H514-'01_Supuestos'!$F$9))*'01_Supuestos'!$F$18)-($J514*'01_Supuestos'!J32)-(IF('01_Supuestos'!J30=MAX('01_Supuestos'!$C$30:$M$30),'01_Supuestos'!$F$19,0))-(MAX(0,(((('01_Supuestos'!J31*$I514)*'01_Supuestos'!$F$11*($H514-'01_Supuestos'!$F$9))-((('01_Supuestos'!J31*$I514)*'01_Supuestos'!$F$11*($H514-'01_Supuestos'!$F$9))*'01_Supuestos'!$F$12)-(('01_Supuestos'!J31*$I514)*'01_Supuestos'!$F$11*$K514)-(IF(('01_Supuestos'!J31*$I514)&gt;0,'01_Supuestos'!$F$15,0)))-($J514*'01_Supuestos'!J33)))*'01_Supuestos'!$F$16)</f>
        <v/>
      </c>
      <c r="AB514" s="109">
        <f>((('01_Supuestos'!K31*$I514)*'01_Supuestos'!$F$11*($H514-'01_Supuestos'!$F$9))-((('01_Supuestos'!K31*$I514)*'01_Supuestos'!$F$11*($H514-'01_Supuestos'!$F$9))*'01_Supuestos'!$F$12)-(('01_Supuestos'!K31*$I514)*'01_Supuestos'!$F$11*$K514)-(IF(('01_Supuestos'!K31*$I514)&gt;0,'01_Supuestos'!$F$15,0)))-((('01_Supuestos'!K31*$I514)*'01_Supuestos'!$F$11*($H514-'01_Supuestos'!$F$9))*'01_Supuestos'!$F$18)-($J514*'01_Supuestos'!K32)-(IF('01_Supuestos'!K30=MAX('01_Supuestos'!$C$30:$M$30),'01_Supuestos'!$F$19,0))-(MAX(0,(((('01_Supuestos'!K31*$I514)*'01_Supuestos'!$F$11*($H514-'01_Supuestos'!$F$9))-((('01_Supuestos'!K31*$I514)*'01_Supuestos'!$F$11*($H514-'01_Supuestos'!$F$9))*'01_Supuestos'!$F$12)-(('01_Supuestos'!K31*$I514)*'01_Supuestos'!$F$11*$K514)-(IF(('01_Supuestos'!K31*$I514)&gt;0,'01_Supuestos'!$F$15,0)))-($J514*'01_Supuestos'!K33)))*'01_Supuestos'!$F$16)</f>
        <v/>
      </c>
      <c r="AC514" s="109">
        <f>((('01_Supuestos'!L31*$I514)*'01_Supuestos'!$F$11*($H514-'01_Supuestos'!$F$9))-((('01_Supuestos'!L31*$I514)*'01_Supuestos'!$F$11*($H514-'01_Supuestos'!$F$9))*'01_Supuestos'!$F$12)-(('01_Supuestos'!L31*$I514)*'01_Supuestos'!$F$11*$K514)-(IF(('01_Supuestos'!L31*$I514)&gt;0,'01_Supuestos'!$F$15,0)))-((('01_Supuestos'!L31*$I514)*'01_Supuestos'!$F$11*($H514-'01_Supuestos'!$F$9))*'01_Supuestos'!$F$18)-($J514*'01_Supuestos'!L32)-(IF('01_Supuestos'!L30=MAX('01_Supuestos'!$C$30:$M$30),'01_Supuestos'!$F$19,0))-(MAX(0,(((('01_Supuestos'!L31*$I514)*'01_Supuestos'!$F$11*($H514-'01_Supuestos'!$F$9))-((('01_Supuestos'!L31*$I514)*'01_Supuestos'!$F$11*($H514-'01_Supuestos'!$F$9))*'01_Supuestos'!$F$12)-(('01_Supuestos'!L31*$I514)*'01_Supuestos'!$F$11*$K514)-(IF(('01_Supuestos'!L31*$I514)&gt;0,'01_Supuestos'!$F$15,0)))-($J514*'01_Supuestos'!L33)))*'01_Supuestos'!$F$16)</f>
        <v/>
      </c>
      <c r="AD514" s="109">
        <f>((('01_Supuestos'!M31*$I514)*'01_Supuestos'!$F$11*($H514-'01_Supuestos'!$F$9))-((('01_Supuestos'!M31*$I514)*'01_Supuestos'!$F$11*($H514-'01_Supuestos'!$F$9))*'01_Supuestos'!$F$12)-(('01_Supuestos'!M31*$I514)*'01_Supuestos'!$F$11*$K514)-(IF(('01_Supuestos'!M31*$I514)&gt;0,'01_Supuestos'!$F$15,0)))-((('01_Supuestos'!M31*$I514)*'01_Supuestos'!$F$11*($H514-'01_Supuestos'!$F$9))*'01_Supuestos'!$F$18)-($J514*'01_Supuestos'!M32)-(IF('01_Supuestos'!M30=MAX('01_Supuestos'!$C$30:$M$30),'01_Supuestos'!$F$19,0))-(MAX(0,(((('01_Supuestos'!M31*$I514)*'01_Supuestos'!$F$11*($H514-'01_Supuestos'!$F$9))-((('01_Supuestos'!M31*$I514)*'01_Supuestos'!$F$11*($H514-'01_Supuestos'!$F$9))*'01_Supuestos'!$F$12)-(('01_Supuestos'!M31*$I514)*'01_Supuestos'!$F$11*$K514)-(IF(('01_Supuestos'!M31*$I514)&gt;0,'01_Supuestos'!$F$15,0)))-($J514*'01_Supuestos'!M33)))*'01_Supuestos'!$F$16)</f>
        <v/>
      </c>
      <c r="AE514" s="109">
        <f>0</f>
        <v/>
      </c>
      <c r="AF514" s="109">
        <f>IF(S514&gt;R514,"Appraisal+Decision",IF(S514&lt;R514,"Develop Now","Indiferente"))</f>
        <v/>
      </c>
    </row>
    <row r="515">
      <c r="A515" t="n">
        <v>485</v>
      </c>
      <c r="B515" s="53">
        <f>RAND()</f>
        <v/>
      </c>
      <c r="C515" s="53">
        <f>RAND()</f>
        <v/>
      </c>
      <c r="D515" s="53">
        <f>RAND()</f>
        <v/>
      </c>
      <c r="E515" s="53">
        <f>RAND()</f>
        <v/>
      </c>
      <c r="F515" s="53">
        <f>RAND()</f>
        <v/>
      </c>
      <c r="G515" s="53">
        <f>RAND()</f>
        <v/>
      </c>
      <c r="H515" s="109">
        <f>IF(B515&lt;($B$11-$B$10)/($B$12-$B$10), $B$10+SQRT(B515*($B$11-$B$10)*($B$12-$B$10)), $B$12-SQRT((1-B515)*($B$12-$B$11)*($B$12-$B$10)))</f>
        <v/>
      </c>
      <c r="I515" s="53">
        <f>MAX(0.1,NORMINV(C515,$B$13,$B$14))</f>
        <v/>
      </c>
      <c r="J515" s="109">
        <f>'01_Supuestos'!$F$13*MAX(0.65,NORMINV(D515,1,$B$15))</f>
        <v/>
      </c>
      <c r="K515" s="109">
        <f>'01_Supuestos'!$F$14*MAX(0.6,NORMINV(E515,1,$B$16))</f>
        <v/>
      </c>
      <c r="L515" s="109">
        <f>--(F515&lt;=$B$5)</f>
        <v/>
      </c>
      <c r="M515" s="109">
        <f>IF(L515=1, IF(G515&lt;=$B$6, "+", "-"), IF(G515&lt;=(1-$B$7), "+", "-"))</f>
        <v/>
      </c>
      <c r="N515" s="110">
        <f>IF(M515="+",'05_Bayes_Arbol'!$B$16,'05_Bayes_Arbol'!$B$17)</f>
        <v/>
      </c>
      <c r="O515" s="109">
        <f>SUMPRODUCT(T515:AD515,'01_Supuestos'!$C$34:$M$34)</f>
        <v/>
      </c>
      <c r="P515" s="109">
        <f>N515*O515 + (1-N515)*$B$9</f>
        <v/>
      </c>
      <c r="Q515" s="109">
        <f>--(P515&gt;0)</f>
        <v/>
      </c>
      <c r="R515" s="109">
        <f>IF(L515=1,O515,$B$9)</f>
        <v/>
      </c>
      <c r="S515" s="109">
        <f>-$B$8 + IF(Q515=1, IF(L515=1,O515,$B$9), 0)</f>
        <v/>
      </c>
      <c r="T515" s="109">
        <f>((('01_Supuestos'!C31*$I515)*'01_Supuestos'!$F$11*($H515-'01_Supuestos'!$F$9))-((('01_Supuestos'!C31*$I515)*'01_Supuestos'!$F$11*($H515-'01_Supuestos'!$F$9))*'01_Supuestos'!$F$12)-(('01_Supuestos'!C31*$I515)*'01_Supuestos'!$F$11*$K515)-(IF(('01_Supuestos'!C31*$I515)&gt;0,'01_Supuestos'!$F$15,0)))-((('01_Supuestos'!C31*$I515)*'01_Supuestos'!$F$11*($H515-'01_Supuestos'!$F$9))*'01_Supuestos'!$F$18)-($J515*'01_Supuestos'!C32)-(IF('01_Supuestos'!C30=MAX('01_Supuestos'!$C$30:$M$30),'01_Supuestos'!$F$19,0))-(MAX(0,(((('01_Supuestos'!C31*$I515)*'01_Supuestos'!$F$11*($H515-'01_Supuestos'!$F$9))-((('01_Supuestos'!C31*$I515)*'01_Supuestos'!$F$11*($H515-'01_Supuestos'!$F$9))*'01_Supuestos'!$F$12)-(('01_Supuestos'!C31*$I515)*'01_Supuestos'!$F$11*$K515)-(IF(('01_Supuestos'!C31*$I515)&gt;0,'01_Supuestos'!$F$15,0)))-($J515*'01_Supuestos'!C33)))*'01_Supuestos'!$F$16)</f>
        <v/>
      </c>
      <c r="U515" s="109">
        <f>((('01_Supuestos'!D31*$I515)*'01_Supuestos'!$F$11*($H515-'01_Supuestos'!$F$9))-((('01_Supuestos'!D31*$I515)*'01_Supuestos'!$F$11*($H515-'01_Supuestos'!$F$9))*'01_Supuestos'!$F$12)-(('01_Supuestos'!D31*$I515)*'01_Supuestos'!$F$11*$K515)-(IF(('01_Supuestos'!D31*$I515)&gt;0,'01_Supuestos'!$F$15,0)))-((('01_Supuestos'!D31*$I515)*'01_Supuestos'!$F$11*($H515-'01_Supuestos'!$F$9))*'01_Supuestos'!$F$18)-($J515*'01_Supuestos'!D32)-(IF('01_Supuestos'!D30=MAX('01_Supuestos'!$C$30:$M$30),'01_Supuestos'!$F$19,0))-(MAX(0,(((('01_Supuestos'!D31*$I515)*'01_Supuestos'!$F$11*($H515-'01_Supuestos'!$F$9))-((('01_Supuestos'!D31*$I515)*'01_Supuestos'!$F$11*($H515-'01_Supuestos'!$F$9))*'01_Supuestos'!$F$12)-(('01_Supuestos'!D31*$I515)*'01_Supuestos'!$F$11*$K515)-(IF(('01_Supuestos'!D31*$I515)&gt;0,'01_Supuestos'!$F$15,0)))-($J515*'01_Supuestos'!D33)))*'01_Supuestos'!$F$16)</f>
        <v/>
      </c>
      <c r="V515" s="109">
        <f>((('01_Supuestos'!E31*$I515)*'01_Supuestos'!$F$11*($H515-'01_Supuestos'!$F$9))-((('01_Supuestos'!E31*$I515)*'01_Supuestos'!$F$11*($H515-'01_Supuestos'!$F$9))*'01_Supuestos'!$F$12)-(('01_Supuestos'!E31*$I515)*'01_Supuestos'!$F$11*$K515)-(IF(('01_Supuestos'!E31*$I515)&gt;0,'01_Supuestos'!$F$15,0)))-((('01_Supuestos'!E31*$I515)*'01_Supuestos'!$F$11*($H515-'01_Supuestos'!$F$9))*'01_Supuestos'!$F$18)-($J515*'01_Supuestos'!E32)-(IF('01_Supuestos'!E30=MAX('01_Supuestos'!$C$30:$M$30),'01_Supuestos'!$F$19,0))-(MAX(0,(((('01_Supuestos'!E31*$I515)*'01_Supuestos'!$F$11*($H515-'01_Supuestos'!$F$9))-((('01_Supuestos'!E31*$I515)*'01_Supuestos'!$F$11*($H515-'01_Supuestos'!$F$9))*'01_Supuestos'!$F$12)-(('01_Supuestos'!E31*$I515)*'01_Supuestos'!$F$11*$K515)-(IF(('01_Supuestos'!E31*$I515)&gt;0,'01_Supuestos'!$F$15,0)))-($J515*'01_Supuestos'!E33)))*'01_Supuestos'!$F$16)</f>
        <v/>
      </c>
      <c r="W515" s="109">
        <f>((('01_Supuestos'!F31*$I515)*'01_Supuestos'!$F$11*($H515-'01_Supuestos'!$F$9))-((('01_Supuestos'!F31*$I515)*'01_Supuestos'!$F$11*($H515-'01_Supuestos'!$F$9))*'01_Supuestos'!$F$12)-(('01_Supuestos'!F31*$I515)*'01_Supuestos'!$F$11*$K515)-(IF(('01_Supuestos'!F31*$I515)&gt;0,'01_Supuestos'!$F$15,0)))-((('01_Supuestos'!F31*$I515)*'01_Supuestos'!$F$11*($H515-'01_Supuestos'!$F$9))*'01_Supuestos'!$F$18)-($J515*'01_Supuestos'!F32)-(IF('01_Supuestos'!F30=MAX('01_Supuestos'!$C$30:$M$30),'01_Supuestos'!$F$19,0))-(MAX(0,(((('01_Supuestos'!F31*$I515)*'01_Supuestos'!$F$11*($H515-'01_Supuestos'!$F$9))-((('01_Supuestos'!F31*$I515)*'01_Supuestos'!$F$11*($H515-'01_Supuestos'!$F$9))*'01_Supuestos'!$F$12)-(('01_Supuestos'!F31*$I515)*'01_Supuestos'!$F$11*$K515)-(IF(('01_Supuestos'!F31*$I515)&gt;0,'01_Supuestos'!$F$15,0)))-($J515*'01_Supuestos'!F33)))*'01_Supuestos'!$F$16)</f>
        <v/>
      </c>
      <c r="X515" s="109">
        <f>((('01_Supuestos'!G31*$I515)*'01_Supuestos'!$F$11*($H515-'01_Supuestos'!$F$9))-((('01_Supuestos'!G31*$I515)*'01_Supuestos'!$F$11*($H515-'01_Supuestos'!$F$9))*'01_Supuestos'!$F$12)-(('01_Supuestos'!G31*$I515)*'01_Supuestos'!$F$11*$K515)-(IF(('01_Supuestos'!G31*$I515)&gt;0,'01_Supuestos'!$F$15,0)))-((('01_Supuestos'!G31*$I515)*'01_Supuestos'!$F$11*($H515-'01_Supuestos'!$F$9))*'01_Supuestos'!$F$18)-($J515*'01_Supuestos'!G32)-(IF('01_Supuestos'!G30=MAX('01_Supuestos'!$C$30:$M$30),'01_Supuestos'!$F$19,0))-(MAX(0,(((('01_Supuestos'!G31*$I515)*'01_Supuestos'!$F$11*($H515-'01_Supuestos'!$F$9))-((('01_Supuestos'!G31*$I515)*'01_Supuestos'!$F$11*($H515-'01_Supuestos'!$F$9))*'01_Supuestos'!$F$12)-(('01_Supuestos'!G31*$I515)*'01_Supuestos'!$F$11*$K515)-(IF(('01_Supuestos'!G31*$I515)&gt;0,'01_Supuestos'!$F$15,0)))-($J515*'01_Supuestos'!G33)))*'01_Supuestos'!$F$16)</f>
        <v/>
      </c>
      <c r="Y515" s="109">
        <f>((('01_Supuestos'!H31*$I515)*'01_Supuestos'!$F$11*($H515-'01_Supuestos'!$F$9))-((('01_Supuestos'!H31*$I515)*'01_Supuestos'!$F$11*($H515-'01_Supuestos'!$F$9))*'01_Supuestos'!$F$12)-(('01_Supuestos'!H31*$I515)*'01_Supuestos'!$F$11*$K515)-(IF(('01_Supuestos'!H31*$I515)&gt;0,'01_Supuestos'!$F$15,0)))-((('01_Supuestos'!H31*$I515)*'01_Supuestos'!$F$11*($H515-'01_Supuestos'!$F$9))*'01_Supuestos'!$F$18)-($J515*'01_Supuestos'!H32)-(IF('01_Supuestos'!H30=MAX('01_Supuestos'!$C$30:$M$30),'01_Supuestos'!$F$19,0))-(MAX(0,(((('01_Supuestos'!H31*$I515)*'01_Supuestos'!$F$11*($H515-'01_Supuestos'!$F$9))-((('01_Supuestos'!H31*$I515)*'01_Supuestos'!$F$11*($H515-'01_Supuestos'!$F$9))*'01_Supuestos'!$F$12)-(('01_Supuestos'!H31*$I515)*'01_Supuestos'!$F$11*$K515)-(IF(('01_Supuestos'!H31*$I515)&gt;0,'01_Supuestos'!$F$15,0)))-($J515*'01_Supuestos'!H33)))*'01_Supuestos'!$F$16)</f>
        <v/>
      </c>
      <c r="Z515" s="109">
        <f>((('01_Supuestos'!I31*$I515)*'01_Supuestos'!$F$11*($H515-'01_Supuestos'!$F$9))-((('01_Supuestos'!I31*$I515)*'01_Supuestos'!$F$11*($H515-'01_Supuestos'!$F$9))*'01_Supuestos'!$F$12)-(('01_Supuestos'!I31*$I515)*'01_Supuestos'!$F$11*$K515)-(IF(('01_Supuestos'!I31*$I515)&gt;0,'01_Supuestos'!$F$15,0)))-((('01_Supuestos'!I31*$I515)*'01_Supuestos'!$F$11*($H515-'01_Supuestos'!$F$9))*'01_Supuestos'!$F$18)-($J515*'01_Supuestos'!I32)-(IF('01_Supuestos'!I30=MAX('01_Supuestos'!$C$30:$M$30),'01_Supuestos'!$F$19,0))-(MAX(0,(((('01_Supuestos'!I31*$I515)*'01_Supuestos'!$F$11*($H515-'01_Supuestos'!$F$9))-((('01_Supuestos'!I31*$I515)*'01_Supuestos'!$F$11*($H515-'01_Supuestos'!$F$9))*'01_Supuestos'!$F$12)-(('01_Supuestos'!I31*$I515)*'01_Supuestos'!$F$11*$K515)-(IF(('01_Supuestos'!I31*$I515)&gt;0,'01_Supuestos'!$F$15,0)))-($J515*'01_Supuestos'!I33)))*'01_Supuestos'!$F$16)</f>
        <v/>
      </c>
      <c r="AA515" s="109">
        <f>((('01_Supuestos'!J31*$I515)*'01_Supuestos'!$F$11*($H515-'01_Supuestos'!$F$9))-((('01_Supuestos'!J31*$I515)*'01_Supuestos'!$F$11*($H515-'01_Supuestos'!$F$9))*'01_Supuestos'!$F$12)-(('01_Supuestos'!J31*$I515)*'01_Supuestos'!$F$11*$K515)-(IF(('01_Supuestos'!J31*$I515)&gt;0,'01_Supuestos'!$F$15,0)))-((('01_Supuestos'!J31*$I515)*'01_Supuestos'!$F$11*($H515-'01_Supuestos'!$F$9))*'01_Supuestos'!$F$18)-($J515*'01_Supuestos'!J32)-(IF('01_Supuestos'!J30=MAX('01_Supuestos'!$C$30:$M$30),'01_Supuestos'!$F$19,0))-(MAX(0,(((('01_Supuestos'!J31*$I515)*'01_Supuestos'!$F$11*($H515-'01_Supuestos'!$F$9))-((('01_Supuestos'!J31*$I515)*'01_Supuestos'!$F$11*($H515-'01_Supuestos'!$F$9))*'01_Supuestos'!$F$12)-(('01_Supuestos'!J31*$I515)*'01_Supuestos'!$F$11*$K515)-(IF(('01_Supuestos'!J31*$I515)&gt;0,'01_Supuestos'!$F$15,0)))-($J515*'01_Supuestos'!J33)))*'01_Supuestos'!$F$16)</f>
        <v/>
      </c>
      <c r="AB515" s="109">
        <f>((('01_Supuestos'!K31*$I515)*'01_Supuestos'!$F$11*($H515-'01_Supuestos'!$F$9))-((('01_Supuestos'!K31*$I515)*'01_Supuestos'!$F$11*($H515-'01_Supuestos'!$F$9))*'01_Supuestos'!$F$12)-(('01_Supuestos'!K31*$I515)*'01_Supuestos'!$F$11*$K515)-(IF(('01_Supuestos'!K31*$I515)&gt;0,'01_Supuestos'!$F$15,0)))-((('01_Supuestos'!K31*$I515)*'01_Supuestos'!$F$11*($H515-'01_Supuestos'!$F$9))*'01_Supuestos'!$F$18)-($J515*'01_Supuestos'!K32)-(IF('01_Supuestos'!K30=MAX('01_Supuestos'!$C$30:$M$30),'01_Supuestos'!$F$19,0))-(MAX(0,(((('01_Supuestos'!K31*$I515)*'01_Supuestos'!$F$11*($H515-'01_Supuestos'!$F$9))-((('01_Supuestos'!K31*$I515)*'01_Supuestos'!$F$11*($H515-'01_Supuestos'!$F$9))*'01_Supuestos'!$F$12)-(('01_Supuestos'!K31*$I515)*'01_Supuestos'!$F$11*$K515)-(IF(('01_Supuestos'!K31*$I515)&gt;0,'01_Supuestos'!$F$15,0)))-($J515*'01_Supuestos'!K33)))*'01_Supuestos'!$F$16)</f>
        <v/>
      </c>
      <c r="AC515" s="109">
        <f>((('01_Supuestos'!L31*$I515)*'01_Supuestos'!$F$11*($H515-'01_Supuestos'!$F$9))-((('01_Supuestos'!L31*$I515)*'01_Supuestos'!$F$11*($H515-'01_Supuestos'!$F$9))*'01_Supuestos'!$F$12)-(('01_Supuestos'!L31*$I515)*'01_Supuestos'!$F$11*$K515)-(IF(('01_Supuestos'!L31*$I515)&gt;0,'01_Supuestos'!$F$15,0)))-((('01_Supuestos'!L31*$I515)*'01_Supuestos'!$F$11*($H515-'01_Supuestos'!$F$9))*'01_Supuestos'!$F$18)-($J515*'01_Supuestos'!L32)-(IF('01_Supuestos'!L30=MAX('01_Supuestos'!$C$30:$M$30),'01_Supuestos'!$F$19,0))-(MAX(0,(((('01_Supuestos'!L31*$I515)*'01_Supuestos'!$F$11*($H515-'01_Supuestos'!$F$9))-((('01_Supuestos'!L31*$I515)*'01_Supuestos'!$F$11*($H515-'01_Supuestos'!$F$9))*'01_Supuestos'!$F$12)-(('01_Supuestos'!L31*$I515)*'01_Supuestos'!$F$11*$K515)-(IF(('01_Supuestos'!L31*$I515)&gt;0,'01_Supuestos'!$F$15,0)))-($J515*'01_Supuestos'!L33)))*'01_Supuestos'!$F$16)</f>
        <v/>
      </c>
      <c r="AD515" s="109">
        <f>((('01_Supuestos'!M31*$I515)*'01_Supuestos'!$F$11*($H515-'01_Supuestos'!$F$9))-((('01_Supuestos'!M31*$I515)*'01_Supuestos'!$F$11*($H515-'01_Supuestos'!$F$9))*'01_Supuestos'!$F$12)-(('01_Supuestos'!M31*$I515)*'01_Supuestos'!$F$11*$K515)-(IF(('01_Supuestos'!M31*$I515)&gt;0,'01_Supuestos'!$F$15,0)))-((('01_Supuestos'!M31*$I515)*'01_Supuestos'!$F$11*($H515-'01_Supuestos'!$F$9))*'01_Supuestos'!$F$18)-($J515*'01_Supuestos'!M32)-(IF('01_Supuestos'!M30=MAX('01_Supuestos'!$C$30:$M$30),'01_Supuestos'!$F$19,0))-(MAX(0,(((('01_Supuestos'!M31*$I515)*'01_Supuestos'!$F$11*($H515-'01_Supuestos'!$F$9))-((('01_Supuestos'!M31*$I515)*'01_Supuestos'!$F$11*($H515-'01_Supuestos'!$F$9))*'01_Supuestos'!$F$12)-(('01_Supuestos'!M31*$I515)*'01_Supuestos'!$F$11*$K515)-(IF(('01_Supuestos'!M31*$I515)&gt;0,'01_Supuestos'!$F$15,0)))-($J515*'01_Supuestos'!M33)))*'01_Supuestos'!$F$16)</f>
        <v/>
      </c>
      <c r="AE515" s="109">
        <f>0</f>
        <v/>
      </c>
      <c r="AF515" s="109">
        <f>IF(S515&gt;R515,"Appraisal+Decision",IF(S515&lt;R515,"Develop Now","Indiferente"))</f>
        <v/>
      </c>
    </row>
    <row r="516">
      <c r="A516" t="n">
        <v>486</v>
      </c>
      <c r="B516" s="53">
        <f>RAND()</f>
        <v/>
      </c>
      <c r="C516" s="53">
        <f>RAND()</f>
        <v/>
      </c>
      <c r="D516" s="53">
        <f>RAND()</f>
        <v/>
      </c>
      <c r="E516" s="53">
        <f>RAND()</f>
        <v/>
      </c>
      <c r="F516" s="53">
        <f>RAND()</f>
        <v/>
      </c>
      <c r="G516" s="53">
        <f>RAND()</f>
        <v/>
      </c>
      <c r="H516" s="109">
        <f>IF(B516&lt;($B$11-$B$10)/($B$12-$B$10), $B$10+SQRT(B516*($B$11-$B$10)*($B$12-$B$10)), $B$12-SQRT((1-B516)*($B$12-$B$11)*($B$12-$B$10)))</f>
        <v/>
      </c>
      <c r="I516" s="53">
        <f>MAX(0.1,NORMINV(C516,$B$13,$B$14))</f>
        <v/>
      </c>
      <c r="J516" s="109">
        <f>'01_Supuestos'!$F$13*MAX(0.65,NORMINV(D516,1,$B$15))</f>
        <v/>
      </c>
      <c r="K516" s="109">
        <f>'01_Supuestos'!$F$14*MAX(0.6,NORMINV(E516,1,$B$16))</f>
        <v/>
      </c>
      <c r="L516" s="109">
        <f>--(F516&lt;=$B$5)</f>
        <v/>
      </c>
      <c r="M516" s="109">
        <f>IF(L516=1, IF(G516&lt;=$B$6, "+", "-"), IF(G516&lt;=(1-$B$7), "+", "-"))</f>
        <v/>
      </c>
      <c r="N516" s="110">
        <f>IF(M516="+",'05_Bayes_Arbol'!$B$16,'05_Bayes_Arbol'!$B$17)</f>
        <v/>
      </c>
      <c r="O516" s="109">
        <f>SUMPRODUCT(T516:AD516,'01_Supuestos'!$C$34:$M$34)</f>
        <v/>
      </c>
      <c r="P516" s="109">
        <f>N516*O516 + (1-N516)*$B$9</f>
        <v/>
      </c>
      <c r="Q516" s="109">
        <f>--(P516&gt;0)</f>
        <v/>
      </c>
      <c r="R516" s="109">
        <f>IF(L516=1,O516,$B$9)</f>
        <v/>
      </c>
      <c r="S516" s="109">
        <f>-$B$8 + IF(Q516=1, IF(L516=1,O516,$B$9), 0)</f>
        <v/>
      </c>
      <c r="T516" s="109">
        <f>((('01_Supuestos'!C31*$I516)*'01_Supuestos'!$F$11*($H516-'01_Supuestos'!$F$9))-((('01_Supuestos'!C31*$I516)*'01_Supuestos'!$F$11*($H516-'01_Supuestos'!$F$9))*'01_Supuestos'!$F$12)-(('01_Supuestos'!C31*$I516)*'01_Supuestos'!$F$11*$K516)-(IF(('01_Supuestos'!C31*$I516)&gt;0,'01_Supuestos'!$F$15,0)))-((('01_Supuestos'!C31*$I516)*'01_Supuestos'!$F$11*($H516-'01_Supuestos'!$F$9))*'01_Supuestos'!$F$18)-($J516*'01_Supuestos'!C32)-(IF('01_Supuestos'!C30=MAX('01_Supuestos'!$C$30:$M$30),'01_Supuestos'!$F$19,0))-(MAX(0,(((('01_Supuestos'!C31*$I516)*'01_Supuestos'!$F$11*($H516-'01_Supuestos'!$F$9))-((('01_Supuestos'!C31*$I516)*'01_Supuestos'!$F$11*($H516-'01_Supuestos'!$F$9))*'01_Supuestos'!$F$12)-(('01_Supuestos'!C31*$I516)*'01_Supuestos'!$F$11*$K516)-(IF(('01_Supuestos'!C31*$I516)&gt;0,'01_Supuestos'!$F$15,0)))-($J516*'01_Supuestos'!C33)))*'01_Supuestos'!$F$16)</f>
        <v/>
      </c>
      <c r="U516" s="109">
        <f>((('01_Supuestos'!D31*$I516)*'01_Supuestos'!$F$11*($H516-'01_Supuestos'!$F$9))-((('01_Supuestos'!D31*$I516)*'01_Supuestos'!$F$11*($H516-'01_Supuestos'!$F$9))*'01_Supuestos'!$F$12)-(('01_Supuestos'!D31*$I516)*'01_Supuestos'!$F$11*$K516)-(IF(('01_Supuestos'!D31*$I516)&gt;0,'01_Supuestos'!$F$15,0)))-((('01_Supuestos'!D31*$I516)*'01_Supuestos'!$F$11*($H516-'01_Supuestos'!$F$9))*'01_Supuestos'!$F$18)-($J516*'01_Supuestos'!D32)-(IF('01_Supuestos'!D30=MAX('01_Supuestos'!$C$30:$M$30),'01_Supuestos'!$F$19,0))-(MAX(0,(((('01_Supuestos'!D31*$I516)*'01_Supuestos'!$F$11*($H516-'01_Supuestos'!$F$9))-((('01_Supuestos'!D31*$I516)*'01_Supuestos'!$F$11*($H516-'01_Supuestos'!$F$9))*'01_Supuestos'!$F$12)-(('01_Supuestos'!D31*$I516)*'01_Supuestos'!$F$11*$K516)-(IF(('01_Supuestos'!D31*$I516)&gt;0,'01_Supuestos'!$F$15,0)))-($J516*'01_Supuestos'!D33)))*'01_Supuestos'!$F$16)</f>
        <v/>
      </c>
      <c r="V516" s="109">
        <f>((('01_Supuestos'!E31*$I516)*'01_Supuestos'!$F$11*($H516-'01_Supuestos'!$F$9))-((('01_Supuestos'!E31*$I516)*'01_Supuestos'!$F$11*($H516-'01_Supuestos'!$F$9))*'01_Supuestos'!$F$12)-(('01_Supuestos'!E31*$I516)*'01_Supuestos'!$F$11*$K516)-(IF(('01_Supuestos'!E31*$I516)&gt;0,'01_Supuestos'!$F$15,0)))-((('01_Supuestos'!E31*$I516)*'01_Supuestos'!$F$11*($H516-'01_Supuestos'!$F$9))*'01_Supuestos'!$F$18)-($J516*'01_Supuestos'!E32)-(IF('01_Supuestos'!E30=MAX('01_Supuestos'!$C$30:$M$30),'01_Supuestos'!$F$19,0))-(MAX(0,(((('01_Supuestos'!E31*$I516)*'01_Supuestos'!$F$11*($H516-'01_Supuestos'!$F$9))-((('01_Supuestos'!E31*$I516)*'01_Supuestos'!$F$11*($H516-'01_Supuestos'!$F$9))*'01_Supuestos'!$F$12)-(('01_Supuestos'!E31*$I516)*'01_Supuestos'!$F$11*$K516)-(IF(('01_Supuestos'!E31*$I516)&gt;0,'01_Supuestos'!$F$15,0)))-($J516*'01_Supuestos'!E33)))*'01_Supuestos'!$F$16)</f>
        <v/>
      </c>
      <c r="W516" s="109">
        <f>((('01_Supuestos'!F31*$I516)*'01_Supuestos'!$F$11*($H516-'01_Supuestos'!$F$9))-((('01_Supuestos'!F31*$I516)*'01_Supuestos'!$F$11*($H516-'01_Supuestos'!$F$9))*'01_Supuestos'!$F$12)-(('01_Supuestos'!F31*$I516)*'01_Supuestos'!$F$11*$K516)-(IF(('01_Supuestos'!F31*$I516)&gt;0,'01_Supuestos'!$F$15,0)))-((('01_Supuestos'!F31*$I516)*'01_Supuestos'!$F$11*($H516-'01_Supuestos'!$F$9))*'01_Supuestos'!$F$18)-($J516*'01_Supuestos'!F32)-(IF('01_Supuestos'!F30=MAX('01_Supuestos'!$C$30:$M$30),'01_Supuestos'!$F$19,0))-(MAX(0,(((('01_Supuestos'!F31*$I516)*'01_Supuestos'!$F$11*($H516-'01_Supuestos'!$F$9))-((('01_Supuestos'!F31*$I516)*'01_Supuestos'!$F$11*($H516-'01_Supuestos'!$F$9))*'01_Supuestos'!$F$12)-(('01_Supuestos'!F31*$I516)*'01_Supuestos'!$F$11*$K516)-(IF(('01_Supuestos'!F31*$I516)&gt;0,'01_Supuestos'!$F$15,0)))-($J516*'01_Supuestos'!F33)))*'01_Supuestos'!$F$16)</f>
        <v/>
      </c>
      <c r="X516" s="109">
        <f>((('01_Supuestos'!G31*$I516)*'01_Supuestos'!$F$11*($H516-'01_Supuestos'!$F$9))-((('01_Supuestos'!G31*$I516)*'01_Supuestos'!$F$11*($H516-'01_Supuestos'!$F$9))*'01_Supuestos'!$F$12)-(('01_Supuestos'!G31*$I516)*'01_Supuestos'!$F$11*$K516)-(IF(('01_Supuestos'!G31*$I516)&gt;0,'01_Supuestos'!$F$15,0)))-((('01_Supuestos'!G31*$I516)*'01_Supuestos'!$F$11*($H516-'01_Supuestos'!$F$9))*'01_Supuestos'!$F$18)-($J516*'01_Supuestos'!G32)-(IF('01_Supuestos'!G30=MAX('01_Supuestos'!$C$30:$M$30),'01_Supuestos'!$F$19,0))-(MAX(0,(((('01_Supuestos'!G31*$I516)*'01_Supuestos'!$F$11*($H516-'01_Supuestos'!$F$9))-((('01_Supuestos'!G31*$I516)*'01_Supuestos'!$F$11*($H516-'01_Supuestos'!$F$9))*'01_Supuestos'!$F$12)-(('01_Supuestos'!G31*$I516)*'01_Supuestos'!$F$11*$K516)-(IF(('01_Supuestos'!G31*$I516)&gt;0,'01_Supuestos'!$F$15,0)))-($J516*'01_Supuestos'!G33)))*'01_Supuestos'!$F$16)</f>
        <v/>
      </c>
      <c r="Y516" s="109">
        <f>((('01_Supuestos'!H31*$I516)*'01_Supuestos'!$F$11*($H516-'01_Supuestos'!$F$9))-((('01_Supuestos'!H31*$I516)*'01_Supuestos'!$F$11*($H516-'01_Supuestos'!$F$9))*'01_Supuestos'!$F$12)-(('01_Supuestos'!H31*$I516)*'01_Supuestos'!$F$11*$K516)-(IF(('01_Supuestos'!H31*$I516)&gt;0,'01_Supuestos'!$F$15,0)))-((('01_Supuestos'!H31*$I516)*'01_Supuestos'!$F$11*($H516-'01_Supuestos'!$F$9))*'01_Supuestos'!$F$18)-($J516*'01_Supuestos'!H32)-(IF('01_Supuestos'!H30=MAX('01_Supuestos'!$C$30:$M$30),'01_Supuestos'!$F$19,0))-(MAX(0,(((('01_Supuestos'!H31*$I516)*'01_Supuestos'!$F$11*($H516-'01_Supuestos'!$F$9))-((('01_Supuestos'!H31*$I516)*'01_Supuestos'!$F$11*($H516-'01_Supuestos'!$F$9))*'01_Supuestos'!$F$12)-(('01_Supuestos'!H31*$I516)*'01_Supuestos'!$F$11*$K516)-(IF(('01_Supuestos'!H31*$I516)&gt;0,'01_Supuestos'!$F$15,0)))-($J516*'01_Supuestos'!H33)))*'01_Supuestos'!$F$16)</f>
        <v/>
      </c>
      <c r="Z516" s="109">
        <f>((('01_Supuestos'!I31*$I516)*'01_Supuestos'!$F$11*($H516-'01_Supuestos'!$F$9))-((('01_Supuestos'!I31*$I516)*'01_Supuestos'!$F$11*($H516-'01_Supuestos'!$F$9))*'01_Supuestos'!$F$12)-(('01_Supuestos'!I31*$I516)*'01_Supuestos'!$F$11*$K516)-(IF(('01_Supuestos'!I31*$I516)&gt;0,'01_Supuestos'!$F$15,0)))-((('01_Supuestos'!I31*$I516)*'01_Supuestos'!$F$11*($H516-'01_Supuestos'!$F$9))*'01_Supuestos'!$F$18)-($J516*'01_Supuestos'!I32)-(IF('01_Supuestos'!I30=MAX('01_Supuestos'!$C$30:$M$30),'01_Supuestos'!$F$19,0))-(MAX(0,(((('01_Supuestos'!I31*$I516)*'01_Supuestos'!$F$11*($H516-'01_Supuestos'!$F$9))-((('01_Supuestos'!I31*$I516)*'01_Supuestos'!$F$11*($H516-'01_Supuestos'!$F$9))*'01_Supuestos'!$F$12)-(('01_Supuestos'!I31*$I516)*'01_Supuestos'!$F$11*$K516)-(IF(('01_Supuestos'!I31*$I516)&gt;0,'01_Supuestos'!$F$15,0)))-($J516*'01_Supuestos'!I33)))*'01_Supuestos'!$F$16)</f>
        <v/>
      </c>
      <c r="AA516" s="109">
        <f>((('01_Supuestos'!J31*$I516)*'01_Supuestos'!$F$11*($H516-'01_Supuestos'!$F$9))-((('01_Supuestos'!J31*$I516)*'01_Supuestos'!$F$11*($H516-'01_Supuestos'!$F$9))*'01_Supuestos'!$F$12)-(('01_Supuestos'!J31*$I516)*'01_Supuestos'!$F$11*$K516)-(IF(('01_Supuestos'!J31*$I516)&gt;0,'01_Supuestos'!$F$15,0)))-((('01_Supuestos'!J31*$I516)*'01_Supuestos'!$F$11*($H516-'01_Supuestos'!$F$9))*'01_Supuestos'!$F$18)-($J516*'01_Supuestos'!J32)-(IF('01_Supuestos'!J30=MAX('01_Supuestos'!$C$30:$M$30),'01_Supuestos'!$F$19,0))-(MAX(0,(((('01_Supuestos'!J31*$I516)*'01_Supuestos'!$F$11*($H516-'01_Supuestos'!$F$9))-((('01_Supuestos'!J31*$I516)*'01_Supuestos'!$F$11*($H516-'01_Supuestos'!$F$9))*'01_Supuestos'!$F$12)-(('01_Supuestos'!J31*$I516)*'01_Supuestos'!$F$11*$K516)-(IF(('01_Supuestos'!J31*$I516)&gt;0,'01_Supuestos'!$F$15,0)))-($J516*'01_Supuestos'!J33)))*'01_Supuestos'!$F$16)</f>
        <v/>
      </c>
      <c r="AB516" s="109">
        <f>((('01_Supuestos'!K31*$I516)*'01_Supuestos'!$F$11*($H516-'01_Supuestos'!$F$9))-((('01_Supuestos'!K31*$I516)*'01_Supuestos'!$F$11*($H516-'01_Supuestos'!$F$9))*'01_Supuestos'!$F$12)-(('01_Supuestos'!K31*$I516)*'01_Supuestos'!$F$11*$K516)-(IF(('01_Supuestos'!K31*$I516)&gt;0,'01_Supuestos'!$F$15,0)))-((('01_Supuestos'!K31*$I516)*'01_Supuestos'!$F$11*($H516-'01_Supuestos'!$F$9))*'01_Supuestos'!$F$18)-($J516*'01_Supuestos'!K32)-(IF('01_Supuestos'!K30=MAX('01_Supuestos'!$C$30:$M$30),'01_Supuestos'!$F$19,0))-(MAX(0,(((('01_Supuestos'!K31*$I516)*'01_Supuestos'!$F$11*($H516-'01_Supuestos'!$F$9))-((('01_Supuestos'!K31*$I516)*'01_Supuestos'!$F$11*($H516-'01_Supuestos'!$F$9))*'01_Supuestos'!$F$12)-(('01_Supuestos'!K31*$I516)*'01_Supuestos'!$F$11*$K516)-(IF(('01_Supuestos'!K31*$I516)&gt;0,'01_Supuestos'!$F$15,0)))-($J516*'01_Supuestos'!K33)))*'01_Supuestos'!$F$16)</f>
        <v/>
      </c>
      <c r="AC516" s="109">
        <f>((('01_Supuestos'!L31*$I516)*'01_Supuestos'!$F$11*($H516-'01_Supuestos'!$F$9))-((('01_Supuestos'!L31*$I516)*'01_Supuestos'!$F$11*($H516-'01_Supuestos'!$F$9))*'01_Supuestos'!$F$12)-(('01_Supuestos'!L31*$I516)*'01_Supuestos'!$F$11*$K516)-(IF(('01_Supuestos'!L31*$I516)&gt;0,'01_Supuestos'!$F$15,0)))-((('01_Supuestos'!L31*$I516)*'01_Supuestos'!$F$11*($H516-'01_Supuestos'!$F$9))*'01_Supuestos'!$F$18)-($J516*'01_Supuestos'!L32)-(IF('01_Supuestos'!L30=MAX('01_Supuestos'!$C$30:$M$30),'01_Supuestos'!$F$19,0))-(MAX(0,(((('01_Supuestos'!L31*$I516)*'01_Supuestos'!$F$11*($H516-'01_Supuestos'!$F$9))-((('01_Supuestos'!L31*$I516)*'01_Supuestos'!$F$11*($H516-'01_Supuestos'!$F$9))*'01_Supuestos'!$F$12)-(('01_Supuestos'!L31*$I516)*'01_Supuestos'!$F$11*$K516)-(IF(('01_Supuestos'!L31*$I516)&gt;0,'01_Supuestos'!$F$15,0)))-($J516*'01_Supuestos'!L33)))*'01_Supuestos'!$F$16)</f>
        <v/>
      </c>
      <c r="AD516" s="109">
        <f>((('01_Supuestos'!M31*$I516)*'01_Supuestos'!$F$11*($H516-'01_Supuestos'!$F$9))-((('01_Supuestos'!M31*$I516)*'01_Supuestos'!$F$11*($H516-'01_Supuestos'!$F$9))*'01_Supuestos'!$F$12)-(('01_Supuestos'!M31*$I516)*'01_Supuestos'!$F$11*$K516)-(IF(('01_Supuestos'!M31*$I516)&gt;0,'01_Supuestos'!$F$15,0)))-((('01_Supuestos'!M31*$I516)*'01_Supuestos'!$F$11*($H516-'01_Supuestos'!$F$9))*'01_Supuestos'!$F$18)-($J516*'01_Supuestos'!M32)-(IF('01_Supuestos'!M30=MAX('01_Supuestos'!$C$30:$M$30),'01_Supuestos'!$F$19,0))-(MAX(0,(((('01_Supuestos'!M31*$I516)*'01_Supuestos'!$F$11*($H516-'01_Supuestos'!$F$9))-((('01_Supuestos'!M31*$I516)*'01_Supuestos'!$F$11*($H516-'01_Supuestos'!$F$9))*'01_Supuestos'!$F$12)-(('01_Supuestos'!M31*$I516)*'01_Supuestos'!$F$11*$K516)-(IF(('01_Supuestos'!M31*$I516)&gt;0,'01_Supuestos'!$F$15,0)))-($J516*'01_Supuestos'!M33)))*'01_Supuestos'!$F$16)</f>
        <v/>
      </c>
      <c r="AE516" s="109">
        <f>0</f>
        <v/>
      </c>
      <c r="AF516" s="109">
        <f>IF(S516&gt;R516,"Appraisal+Decision",IF(S516&lt;R516,"Develop Now","Indiferente"))</f>
        <v/>
      </c>
    </row>
    <row r="517">
      <c r="A517" t="n">
        <v>487</v>
      </c>
      <c r="B517" s="53">
        <f>RAND()</f>
        <v/>
      </c>
      <c r="C517" s="53">
        <f>RAND()</f>
        <v/>
      </c>
      <c r="D517" s="53">
        <f>RAND()</f>
        <v/>
      </c>
      <c r="E517" s="53">
        <f>RAND()</f>
        <v/>
      </c>
      <c r="F517" s="53">
        <f>RAND()</f>
        <v/>
      </c>
      <c r="G517" s="53">
        <f>RAND()</f>
        <v/>
      </c>
      <c r="H517" s="109">
        <f>IF(B517&lt;($B$11-$B$10)/($B$12-$B$10), $B$10+SQRT(B517*($B$11-$B$10)*($B$12-$B$10)), $B$12-SQRT((1-B517)*($B$12-$B$11)*($B$12-$B$10)))</f>
        <v/>
      </c>
      <c r="I517" s="53">
        <f>MAX(0.1,NORMINV(C517,$B$13,$B$14))</f>
        <v/>
      </c>
      <c r="J517" s="109">
        <f>'01_Supuestos'!$F$13*MAX(0.65,NORMINV(D517,1,$B$15))</f>
        <v/>
      </c>
      <c r="K517" s="109">
        <f>'01_Supuestos'!$F$14*MAX(0.6,NORMINV(E517,1,$B$16))</f>
        <v/>
      </c>
      <c r="L517" s="109">
        <f>--(F517&lt;=$B$5)</f>
        <v/>
      </c>
      <c r="M517" s="109">
        <f>IF(L517=1, IF(G517&lt;=$B$6, "+", "-"), IF(G517&lt;=(1-$B$7), "+", "-"))</f>
        <v/>
      </c>
      <c r="N517" s="110">
        <f>IF(M517="+",'05_Bayes_Arbol'!$B$16,'05_Bayes_Arbol'!$B$17)</f>
        <v/>
      </c>
      <c r="O517" s="109">
        <f>SUMPRODUCT(T517:AD517,'01_Supuestos'!$C$34:$M$34)</f>
        <v/>
      </c>
      <c r="P517" s="109">
        <f>N517*O517 + (1-N517)*$B$9</f>
        <v/>
      </c>
      <c r="Q517" s="109">
        <f>--(P517&gt;0)</f>
        <v/>
      </c>
      <c r="R517" s="109">
        <f>IF(L517=1,O517,$B$9)</f>
        <v/>
      </c>
      <c r="S517" s="109">
        <f>-$B$8 + IF(Q517=1, IF(L517=1,O517,$B$9), 0)</f>
        <v/>
      </c>
      <c r="T517" s="109">
        <f>((('01_Supuestos'!C31*$I517)*'01_Supuestos'!$F$11*($H517-'01_Supuestos'!$F$9))-((('01_Supuestos'!C31*$I517)*'01_Supuestos'!$F$11*($H517-'01_Supuestos'!$F$9))*'01_Supuestos'!$F$12)-(('01_Supuestos'!C31*$I517)*'01_Supuestos'!$F$11*$K517)-(IF(('01_Supuestos'!C31*$I517)&gt;0,'01_Supuestos'!$F$15,0)))-((('01_Supuestos'!C31*$I517)*'01_Supuestos'!$F$11*($H517-'01_Supuestos'!$F$9))*'01_Supuestos'!$F$18)-($J517*'01_Supuestos'!C32)-(IF('01_Supuestos'!C30=MAX('01_Supuestos'!$C$30:$M$30),'01_Supuestos'!$F$19,0))-(MAX(0,(((('01_Supuestos'!C31*$I517)*'01_Supuestos'!$F$11*($H517-'01_Supuestos'!$F$9))-((('01_Supuestos'!C31*$I517)*'01_Supuestos'!$F$11*($H517-'01_Supuestos'!$F$9))*'01_Supuestos'!$F$12)-(('01_Supuestos'!C31*$I517)*'01_Supuestos'!$F$11*$K517)-(IF(('01_Supuestos'!C31*$I517)&gt;0,'01_Supuestos'!$F$15,0)))-($J517*'01_Supuestos'!C33)))*'01_Supuestos'!$F$16)</f>
        <v/>
      </c>
      <c r="U517" s="109">
        <f>((('01_Supuestos'!D31*$I517)*'01_Supuestos'!$F$11*($H517-'01_Supuestos'!$F$9))-((('01_Supuestos'!D31*$I517)*'01_Supuestos'!$F$11*($H517-'01_Supuestos'!$F$9))*'01_Supuestos'!$F$12)-(('01_Supuestos'!D31*$I517)*'01_Supuestos'!$F$11*$K517)-(IF(('01_Supuestos'!D31*$I517)&gt;0,'01_Supuestos'!$F$15,0)))-((('01_Supuestos'!D31*$I517)*'01_Supuestos'!$F$11*($H517-'01_Supuestos'!$F$9))*'01_Supuestos'!$F$18)-($J517*'01_Supuestos'!D32)-(IF('01_Supuestos'!D30=MAX('01_Supuestos'!$C$30:$M$30),'01_Supuestos'!$F$19,0))-(MAX(0,(((('01_Supuestos'!D31*$I517)*'01_Supuestos'!$F$11*($H517-'01_Supuestos'!$F$9))-((('01_Supuestos'!D31*$I517)*'01_Supuestos'!$F$11*($H517-'01_Supuestos'!$F$9))*'01_Supuestos'!$F$12)-(('01_Supuestos'!D31*$I517)*'01_Supuestos'!$F$11*$K517)-(IF(('01_Supuestos'!D31*$I517)&gt;0,'01_Supuestos'!$F$15,0)))-($J517*'01_Supuestos'!D33)))*'01_Supuestos'!$F$16)</f>
        <v/>
      </c>
      <c r="V517" s="109">
        <f>((('01_Supuestos'!E31*$I517)*'01_Supuestos'!$F$11*($H517-'01_Supuestos'!$F$9))-((('01_Supuestos'!E31*$I517)*'01_Supuestos'!$F$11*($H517-'01_Supuestos'!$F$9))*'01_Supuestos'!$F$12)-(('01_Supuestos'!E31*$I517)*'01_Supuestos'!$F$11*$K517)-(IF(('01_Supuestos'!E31*$I517)&gt;0,'01_Supuestos'!$F$15,0)))-((('01_Supuestos'!E31*$I517)*'01_Supuestos'!$F$11*($H517-'01_Supuestos'!$F$9))*'01_Supuestos'!$F$18)-($J517*'01_Supuestos'!E32)-(IF('01_Supuestos'!E30=MAX('01_Supuestos'!$C$30:$M$30),'01_Supuestos'!$F$19,0))-(MAX(0,(((('01_Supuestos'!E31*$I517)*'01_Supuestos'!$F$11*($H517-'01_Supuestos'!$F$9))-((('01_Supuestos'!E31*$I517)*'01_Supuestos'!$F$11*($H517-'01_Supuestos'!$F$9))*'01_Supuestos'!$F$12)-(('01_Supuestos'!E31*$I517)*'01_Supuestos'!$F$11*$K517)-(IF(('01_Supuestos'!E31*$I517)&gt;0,'01_Supuestos'!$F$15,0)))-($J517*'01_Supuestos'!E33)))*'01_Supuestos'!$F$16)</f>
        <v/>
      </c>
      <c r="W517" s="109">
        <f>((('01_Supuestos'!F31*$I517)*'01_Supuestos'!$F$11*($H517-'01_Supuestos'!$F$9))-((('01_Supuestos'!F31*$I517)*'01_Supuestos'!$F$11*($H517-'01_Supuestos'!$F$9))*'01_Supuestos'!$F$12)-(('01_Supuestos'!F31*$I517)*'01_Supuestos'!$F$11*$K517)-(IF(('01_Supuestos'!F31*$I517)&gt;0,'01_Supuestos'!$F$15,0)))-((('01_Supuestos'!F31*$I517)*'01_Supuestos'!$F$11*($H517-'01_Supuestos'!$F$9))*'01_Supuestos'!$F$18)-($J517*'01_Supuestos'!F32)-(IF('01_Supuestos'!F30=MAX('01_Supuestos'!$C$30:$M$30),'01_Supuestos'!$F$19,0))-(MAX(0,(((('01_Supuestos'!F31*$I517)*'01_Supuestos'!$F$11*($H517-'01_Supuestos'!$F$9))-((('01_Supuestos'!F31*$I517)*'01_Supuestos'!$F$11*($H517-'01_Supuestos'!$F$9))*'01_Supuestos'!$F$12)-(('01_Supuestos'!F31*$I517)*'01_Supuestos'!$F$11*$K517)-(IF(('01_Supuestos'!F31*$I517)&gt;0,'01_Supuestos'!$F$15,0)))-($J517*'01_Supuestos'!F33)))*'01_Supuestos'!$F$16)</f>
        <v/>
      </c>
      <c r="X517" s="109">
        <f>((('01_Supuestos'!G31*$I517)*'01_Supuestos'!$F$11*($H517-'01_Supuestos'!$F$9))-((('01_Supuestos'!G31*$I517)*'01_Supuestos'!$F$11*($H517-'01_Supuestos'!$F$9))*'01_Supuestos'!$F$12)-(('01_Supuestos'!G31*$I517)*'01_Supuestos'!$F$11*$K517)-(IF(('01_Supuestos'!G31*$I517)&gt;0,'01_Supuestos'!$F$15,0)))-((('01_Supuestos'!G31*$I517)*'01_Supuestos'!$F$11*($H517-'01_Supuestos'!$F$9))*'01_Supuestos'!$F$18)-($J517*'01_Supuestos'!G32)-(IF('01_Supuestos'!G30=MAX('01_Supuestos'!$C$30:$M$30),'01_Supuestos'!$F$19,0))-(MAX(0,(((('01_Supuestos'!G31*$I517)*'01_Supuestos'!$F$11*($H517-'01_Supuestos'!$F$9))-((('01_Supuestos'!G31*$I517)*'01_Supuestos'!$F$11*($H517-'01_Supuestos'!$F$9))*'01_Supuestos'!$F$12)-(('01_Supuestos'!G31*$I517)*'01_Supuestos'!$F$11*$K517)-(IF(('01_Supuestos'!G31*$I517)&gt;0,'01_Supuestos'!$F$15,0)))-($J517*'01_Supuestos'!G33)))*'01_Supuestos'!$F$16)</f>
        <v/>
      </c>
      <c r="Y517" s="109">
        <f>((('01_Supuestos'!H31*$I517)*'01_Supuestos'!$F$11*($H517-'01_Supuestos'!$F$9))-((('01_Supuestos'!H31*$I517)*'01_Supuestos'!$F$11*($H517-'01_Supuestos'!$F$9))*'01_Supuestos'!$F$12)-(('01_Supuestos'!H31*$I517)*'01_Supuestos'!$F$11*$K517)-(IF(('01_Supuestos'!H31*$I517)&gt;0,'01_Supuestos'!$F$15,0)))-((('01_Supuestos'!H31*$I517)*'01_Supuestos'!$F$11*($H517-'01_Supuestos'!$F$9))*'01_Supuestos'!$F$18)-($J517*'01_Supuestos'!H32)-(IF('01_Supuestos'!H30=MAX('01_Supuestos'!$C$30:$M$30),'01_Supuestos'!$F$19,0))-(MAX(0,(((('01_Supuestos'!H31*$I517)*'01_Supuestos'!$F$11*($H517-'01_Supuestos'!$F$9))-((('01_Supuestos'!H31*$I517)*'01_Supuestos'!$F$11*($H517-'01_Supuestos'!$F$9))*'01_Supuestos'!$F$12)-(('01_Supuestos'!H31*$I517)*'01_Supuestos'!$F$11*$K517)-(IF(('01_Supuestos'!H31*$I517)&gt;0,'01_Supuestos'!$F$15,0)))-($J517*'01_Supuestos'!H33)))*'01_Supuestos'!$F$16)</f>
        <v/>
      </c>
      <c r="Z517" s="109">
        <f>((('01_Supuestos'!I31*$I517)*'01_Supuestos'!$F$11*($H517-'01_Supuestos'!$F$9))-((('01_Supuestos'!I31*$I517)*'01_Supuestos'!$F$11*($H517-'01_Supuestos'!$F$9))*'01_Supuestos'!$F$12)-(('01_Supuestos'!I31*$I517)*'01_Supuestos'!$F$11*$K517)-(IF(('01_Supuestos'!I31*$I517)&gt;0,'01_Supuestos'!$F$15,0)))-((('01_Supuestos'!I31*$I517)*'01_Supuestos'!$F$11*($H517-'01_Supuestos'!$F$9))*'01_Supuestos'!$F$18)-($J517*'01_Supuestos'!I32)-(IF('01_Supuestos'!I30=MAX('01_Supuestos'!$C$30:$M$30),'01_Supuestos'!$F$19,0))-(MAX(0,(((('01_Supuestos'!I31*$I517)*'01_Supuestos'!$F$11*($H517-'01_Supuestos'!$F$9))-((('01_Supuestos'!I31*$I517)*'01_Supuestos'!$F$11*($H517-'01_Supuestos'!$F$9))*'01_Supuestos'!$F$12)-(('01_Supuestos'!I31*$I517)*'01_Supuestos'!$F$11*$K517)-(IF(('01_Supuestos'!I31*$I517)&gt;0,'01_Supuestos'!$F$15,0)))-($J517*'01_Supuestos'!I33)))*'01_Supuestos'!$F$16)</f>
        <v/>
      </c>
      <c r="AA517" s="109">
        <f>((('01_Supuestos'!J31*$I517)*'01_Supuestos'!$F$11*($H517-'01_Supuestos'!$F$9))-((('01_Supuestos'!J31*$I517)*'01_Supuestos'!$F$11*($H517-'01_Supuestos'!$F$9))*'01_Supuestos'!$F$12)-(('01_Supuestos'!J31*$I517)*'01_Supuestos'!$F$11*$K517)-(IF(('01_Supuestos'!J31*$I517)&gt;0,'01_Supuestos'!$F$15,0)))-((('01_Supuestos'!J31*$I517)*'01_Supuestos'!$F$11*($H517-'01_Supuestos'!$F$9))*'01_Supuestos'!$F$18)-($J517*'01_Supuestos'!J32)-(IF('01_Supuestos'!J30=MAX('01_Supuestos'!$C$30:$M$30),'01_Supuestos'!$F$19,0))-(MAX(0,(((('01_Supuestos'!J31*$I517)*'01_Supuestos'!$F$11*($H517-'01_Supuestos'!$F$9))-((('01_Supuestos'!J31*$I517)*'01_Supuestos'!$F$11*($H517-'01_Supuestos'!$F$9))*'01_Supuestos'!$F$12)-(('01_Supuestos'!J31*$I517)*'01_Supuestos'!$F$11*$K517)-(IF(('01_Supuestos'!J31*$I517)&gt;0,'01_Supuestos'!$F$15,0)))-($J517*'01_Supuestos'!J33)))*'01_Supuestos'!$F$16)</f>
        <v/>
      </c>
      <c r="AB517" s="109">
        <f>((('01_Supuestos'!K31*$I517)*'01_Supuestos'!$F$11*($H517-'01_Supuestos'!$F$9))-((('01_Supuestos'!K31*$I517)*'01_Supuestos'!$F$11*($H517-'01_Supuestos'!$F$9))*'01_Supuestos'!$F$12)-(('01_Supuestos'!K31*$I517)*'01_Supuestos'!$F$11*$K517)-(IF(('01_Supuestos'!K31*$I517)&gt;0,'01_Supuestos'!$F$15,0)))-((('01_Supuestos'!K31*$I517)*'01_Supuestos'!$F$11*($H517-'01_Supuestos'!$F$9))*'01_Supuestos'!$F$18)-($J517*'01_Supuestos'!K32)-(IF('01_Supuestos'!K30=MAX('01_Supuestos'!$C$30:$M$30),'01_Supuestos'!$F$19,0))-(MAX(0,(((('01_Supuestos'!K31*$I517)*'01_Supuestos'!$F$11*($H517-'01_Supuestos'!$F$9))-((('01_Supuestos'!K31*$I517)*'01_Supuestos'!$F$11*($H517-'01_Supuestos'!$F$9))*'01_Supuestos'!$F$12)-(('01_Supuestos'!K31*$I517)*'01_Supuestos'!$F$11*$K517)-(IF(('01_Supuestos'!K31*$I517)&gt;0,'01_Supuestos'!$F$15,0)))-($J517*'01_Supuestos'!K33)))*'01_Supuestos'!$F$16)</f>
        <v/>
      </c>
      <c r="AC517" s="109">
        <f>((('01_Supuestos'!L31*$I517)*'01_Supuestos'!$F$11*($H517-'01_Supuestos'!$F$9))-((('01_Supuestos'!L31*$I517)*'01_Supuestos'!$F$11*($H517-'01_Supuestos'!$F$9))*'01_Supuestos'!$F$12)-(('01_Supuestos'!L31*$I517)*'01_Supuestos'!$F$11*$K517)-(IF(('01_Supuestos'!L31*$I517)&gt;0,'01_Supuestos'!$F$15,0)))-((('01_Supuestos'!L31*$I517)*'01_Supuestos'!$F$11*($H517-'01_Supuestos'!$F$9))*'01_Supuestos'!$F$18)-($J517*'01_Supuestos'!L32)-(IF('01_Supuestos'!L30=MAX('01_Supuestos'!$C$30:$M$30),'01_Supuestos'!$F$19,0))-(MAX(0,(((('01_Supuestos'!L31*$I517)*'01_Supuestos'!$F$11*($H517-'01_Supuestos'!$F$9))-((('01_Supuestos'!L31*$I517)*'01_Supuestos'!$F$11*($H517-'01_Supuestos'!$F$9))*'01_Supuestos'!$F$12)-(('01_Supuestos'!L31*$I517)*'01_Supuestos'!$F$11*$K517)-(IF(('01_Supuestos'!L31*$I517)&gt;0,'01_Supuestos'!$F$15,0)))-($J517*'01_Supuestos'!L33)))*'01_Supuestos'!$F$16)</f>
        <v/>
      </c>
      <c r="AD517" s="109">
        <f>((('01_Supuestos'!M31*$I517)*'01_Supuestos'!$F$11*($H517-'01_Supuestos'!$F$9))-((('01_Supuestos'!M31*$I517)*'01_Supuestos'!$F$11*($H517-'01_Supuestos'!$F$9))*'01_Supuestos'!$F$12)-(('01_Supuestos'!M31*$I517)*'01_Supuestos'!$F$11*$K517)-(IF(('01_Supuestos'!M31*$I517)&gt;0,'01_Supuestos'!$F$15,0)))-((('01_Supuestos'!M31*$I517)*'01_Supuestos'!$F$11*($H517-'01_Supuestos'!$F$9))*'01_Supuestos'!$F$18)-($J517*'01_Supuestos'!M32)-(IF('01_Supuestos'!M30=MAX('01_Supuestos'!$C$30:$M$30),'01_Supuestos'!$F$19,0))-(MAX(0,(((('01_Supuestos'!M31*$I517)*'01_Supuestos'!$F$11*($H517-'01_Supuestos'!$F$9))-((('01_Supuestos'!M31*$I517)*'01_Supuestos'!$F$11*($H517-'01_Supuestos'!$F$9))*'01_Supuestos'!$F$12)-(('01_Supuestos'!M31*$I517)*'01_Supuestos'!$F$11*$K517)-(IF(('01_Supuestos'!M31*$I517)&gt;0,'01_Supuestos'!$F$15,0)))-($J517*'01_Supuestos'!M33)))*'01_Supuestos'!$F$16)</f>
        <v/>
      </c>
      <c r="AE517" s="109">
        <f>0</f>
        <v/>
      </c>
      <c r="AF517" s="109">
        <f>IF(S517&gt;R517,"Appraisal+Decision",IF(S517&lt;R517,"Develop Now","Indiferente"))</f>
        <v/>
      </c>
    </row>
    <row r="518">
      <c r="A518" t="n">
        <v>488</v>
      </c>
      <c r="B518" s="53">
        <f>RAND()</f>
        <v/>
      </c>
      <c r="C518" s="53">
        <f>RAND()</f>
        <v/>
      </c>
      <c r="D518" s="53">
        <f>RAND()</f>
        <v/>
      </c>
      <c r="E518" s="53">
        <f>RAND()</f>
        <v/>
      </c>
      <c r="F518" s="53">
        <f>RAND()</f>
        <v/>
      </c>
      <c r="G518" s="53">
        <f>RAND()</f>
        <v/>
      </c>
      <c r="H518" s="109">
        <f>IF(B518&lt;($B$11-$B$10)/($B$12-$B$10), $B$10+SQRT(B518*($B$11-$B$10)*($B$12-$B$10)), $B$12-SQRT((1-B518)*($B$12-$B$11)*($B$12-$B$10)))</f>
        <v/>
      </c>
      <c r="I518" s="53">
        <f>MAX(0.1,NORMINV(C518,$B$13,$B$14))</f>
        <v/>
      </c>
      <c r="J518" s="109">
        <f>'01_Supuestos'!$F$13*MAX(0.65,NORMINV(D518,1,$B$15))</f>
        <v/>
      </c>
      <c r="K518" s="109">
        <f>'01_Supuestos'!$F$14*MAX(0.6,NORMINV(E518,1,$B$16))</f>
        <v/>
      </c>
      <c r="L518" s="109">
        <f>--(F518&lt;=$B$5)</f>
        <v/>
      </c>
      <c r="M518" s="109">
        <f>IF(L518=1, IF(G518&lt;=$B$6, "+", "-"), IF(G518&lt;=(1-$B$7), "+", "-"))</f>
        <v/>
      </c>
      <c r="N518" s="110">
        <f>IF(M518="+",'05_Bayes_Arbol'!$B$16,'05_Bayes_Arbol'!$B$17)</f>
        <v/>
      </c>
      <c r="O518" s="109">
        <f>SUMPRODUCT(T518:AD518,'01_Supuestos'!$C$34:$M$34)</f>
        <v/>
      </c>
      <c r="P518" s="109">
        <f>N518*O518 + (1-N518)*$B$9</f>
        <v/>
      </c>
      <c r="Q518" s="109">
        <f>--(P518&gt;0)</f>
        <v/>
      </c>
      <c r="R518" s="109">
        <f>IF(L518=1,O518,$B$9)</f>
        <v/>
      </c>
      <c r="S518" s="109">
        <f>-$B$8 + IF(Q518=1, IF(L518=1,O518,$B$9), 0)</f>
        <v/>
      </c>
      <c r="T518" s="109">
        <f>((('01_Supuestos'!C31*$I518)*'01_Supuestos'!$F$11*($H518-'01_Supuestos'!$F$9))-((('01_Supuestos'!C31*$I518)*'01_Supuestos'!$F$11*($H518-'01_Supuestos'!$F$9))*'01_Supuestos'!$F$12)-(('01_Supuestos'!C31*$I518)*'01_Supuestos'!$F$11*$K518)-(IF(('01_Supuestos'!C31*$I518)&gt;0,'01_Supuestos'!$F$15,0)))-((('01_Supuestos'!C31*$I518)*'01_Supuestos'!$F$11*($H518-'01_Supuestos'!$F$9))*'01_Supuestos'!$F$18)-($J518*'01_Supuestos'!C32)-(IF('01_Supuestos'!C30=MAX('01_Supuestos'!$C$30:$M$30),'01_Supuestos'!$F$19,0))-(MAX(0,(((('01_Supuestos'!C31*$I518)*'01_Supuestos'!$F$11*($H518-'01_Supuestos'!$F$9))-((('01_Supuestos'!C31*$I518)*'01_Supuestos'!$F$11*($H518-'01_Supuestos'!$F$9))*'01_Supuestos'!$F$12)-(('01_Supuestos'!C31*$I518)*'01_Supuestos'!$F$11*$K518)-(IF(('01_Supuestos'!C31*$I518)&gt;0,'01_Supuestos'!$F$15,0)))-($J518*'01_Supuestos'!C33)))*'01_Supuestos'!$F$16)</f>
        <v/>
      </c>
      <c r="U518" s="109">
        <f>((('01_Supuestos'!D31*$I518)*'01_Supuestos'!$F$11*($H518-'01_Supuestos'!$F$9))-((('01_Supuestos'!D31*$I518)*'01_Supuestos'!$F$11*($H518-'01_Supuestos'!$F$9))*'01_Supuestos'!$F$12)-(('01_Supuestos'!D31*$I518)*'01_Supuestos'!$F$11*$K518)-(IF(('01_Supuestos'!D31*$I518)&gt;0,'01_Supuestos'!$F$15,0)))-((('01_Supuestos'!D31*$I518)*'01_Supuestos'!$F$11*($H518-'01_Supuestos'!$F$9))*'01_Supuestos'!$F$18)-($J518*'01_Supuestos'!D32)-(IF('01_Supuestos'!D30=MAX('01_Supuestos'!$C$30:$M$30),'01_Supuestos'!$F$19,0))-(MAX(0,(((('01_Supuestos'!D31*$I518)*'01_Supuestos'!$F$11*($H518-'01_Supuestos'!$F$9))-((('01_Supuestos'!D31*$I518)*'01_Supuestos'!$F$11*($H518-'01_Supuestos'!$F$9))*'01_Supuestos'!$F$12)-(('01_Supuestos'!D31*$I518)*'01_Supuestos'!$F$11*$K518)-(IF(('01_Supuestos'!D31*$I518)&gt;0,'01_Supuestos'!$F$15,0)))-($J518*'01_Supuestos'!D33)))*'01_Supuestos'!$F$16)</f>
        <v/>
      </c>
      <c r="V518" s="109">
        <f>((('01_Supuestos'!E31*$I518)*'01_Supuestos'!$F$11*($H518-'01_Supuestos'!$F$9))-((('01_Supuestos'!E31*$I518)*'01_Supuestos'!$F$11*($H518-'01_Supuestos'!$F$9))*'01_Supuestos'!$F$12)-(('01_Supuestos'!E31*$I518)*'01_Supuestos'!$F$11*$K518)-(IF(('01_Supuestos'!E31*$I518)&gt;0,'01_Supuestos'!$F$15,0)))-((('01_Supuestos'!E31*$I518)*'01_Supuestos'!$F$11*($H518-'01_Supuestos'!$F$9))*'01_Supuestos'!$F$18)-($J518*'01_Supuestos'!E32)-(IF('01_Supuestos'!E30=MAX('01_Supuestos'!$C$30:$M$30),'01_Supuestos'!$F$19,0))-(MAX(0,(((('01_Supuestos'!E31*$I518)*'01_Supuestos'!$F$11*($H518-'01_Supuestos'!$F$9))-((('01_Supuestos'!E31*$I518)*'01_Supuestos'!$F$11*($H518-'01_Supuestos'!$F$9))*'01_Supuestos'!$F$12)-(('01_Supuestos'!E31*$I518)*'01_Supuestos'!$F$11*$K518)-(IF(('01_Supuestos'!E31*$I518)&gt;0,'01_Supuestos'!$F$15,0)))-($J518*'01_Supuestos'!E33)))*'01_Supuestos'!$F$16)</f>
        <v/>
      </c>
      <c r="W518" s="109">
        <f>((('01_Supuestos'!F31*$I518)*'01_Supuestos'!$F$11*($H518-'01_Supuestos'!$F$9))-((('01_Supuestos'!F31*$I518)*'01_Supuestos'!$F$11*($H518-'01_Supuestos'!$F$9))*'01_Supuestos'!$F$12)-(('01_Supuestos'!F31*$I518)*'01_Supuestos'!$F$11*$K518)-(IF(('01_Supuestos'!F31*$I518)&gt;0,'01_Supuestos'!$F$15,0)))-((('01_Supuestos'!F31*$I518)*'01_Supuestos'!$F$11*($H518-'01_Supuestos'!$F$9))*'01_Supuestos'!$F$18)-($J518*'01_Supuestos'!F32)-(IF('01_Supuestos'!F30=MAX('01_Supuestos'!$C$30:$M$30),'01_Supuestos'!$F$19,0))-(MAX(0,(((('01_Supuestos'!F31*$I518)*'01_Supuestos'!$F$11*($H518-'01_Supuestos'!$F$9))-((('01_Supuestos'!F31*$I518)*'01_Supuestos'!$F$11*($H518-'01_Supuestos'!$F$9))*'01_Supuestos'!$F$12)-(('01_Supuestos'!F31*$I518)*'01_Supuestos'!$F$11*$K518)-(IF(('01_Supuestos'!F31*$I518)&gt;0,'01_Supuestos'!$F$15,0)))-($J518*'01_Supuestos'!F33)))*'01_Supuestos'!$F$16)</f>
        <v/>
      </c>
      <c r="X518" s="109">
        <f>((('01_Supuestos'!G31*$I518)*'01_Supuestos'!$F$11*($H518-'01_Supuestos'!$F$9))-((('01_Supuestos'!G31*$I518)*'01_Supuestos'!$F$11*($H518-'01_Supuestos'!$F$9))*'01_Supuestos'!$F$12)-(('01_Supuestos'!G31*$I518)*'01_Supuestos'!$F$11*$K518)-(IF(('01_Supuestos'!G31*$I518)&gt;0,'01_Supuestos'!$F$15,0)))-((('01_Supuestos'!G31*$I518)*'01_Supuestos'!$F$11*($H518-'01_Supuestos'!$F$9))*'01_Supuestos'!$F$18)-($J518*'01_Supuestos'!G32)-(IF('01_Supuestos'!G30=MAX('01_Supuestos'!$C$30:$M$30),'01_Supuestos'!$F$19,0))-(MAX(0,(((('01_Supuestos'!G31*$I518)*'01_Supuestos'!$F$11*($H518-'01_Supuestos'!$F$9))-((('01_Supuestos'!G31*$I518)*'01_Supuestos'!$F$11*($H518-'01_Supuestos'!$F$9))*'01_Supuestos'!$F$12)-(('01_Supuestos'!G31*$I518)*'01_Supuestos'!$F$11*$K518)-(IF(('01_Supuestos'!G31*$I518)&gt;0,'01_Supuestos'!$F$15,0)))-($J518*'01_Supuestos'!G33)))*'01_Supuestos'!$F$16)</f>
        <v/>
      </c>
      <c r="Y518" s="109">
        <f>((('01_Supuestos'!H31*$I518)*'01_Supuestos'!$F$11*($H518-'01_Supuestos'!$F$9))-((('01_Supuestos'!H31*$I518)*'01_Supuestos'!$F$11*($H518-'01_Supuestos'!$F$9))*'01_Supuestos'!$F$12)-(('01_Supuestos'!H31*$I518)*'01_Supuestos'!$F$11*$K518)-(IF(('01_Supuestos'!H31*$I518)&gt;0,'01_Supuestos'!$F$15,0)))-((('01_Supuestos'!H31*$I518)*'01_Supuestos'!$F$11*($H518-'01_Supuestos'!$F$9))*'01_Supuestos'!$F$18)-($J518*'01_Supuestos'!H32)-(IF('01_Supuestos'!H30=MAX('01_Supuestos'!$C$30:$M$30),'01_Supuestos'!$F$19,0))-(MAX(0,(((('01_Supuestos'!H31*$I518)*'01_Supuestos'!$F$11*($H518-'01_Supuestos'!$F$9))-((('01_Supuestos'!H31*$I518)*'01_Supuestos'!$F$11*($H518-'01_Supuestos'!$F$9))*'01_Supuestos'!$F$12)-(('01_Supuestos'!H31*$I518)*'01_Supuestos'!$F$11*$K518)-(IF(('01_Supuestos'!H31*$I518)&gt;0,'01_Supuestos'!$F$15,0)))-($J518*'01_Supuestos'!H33)))*'01_Supuestos'!$F$16)</f>
        <v/>
      </c>
      <c r="Z518" s="109">
        <f>((('01_Supuestos'!I31*$I518)*'01_Supuestos'!$F$11*($H518-'01_Supuestos'!$F$9))-((('01_Supuestos'!I31*$I518)*'01_Supuestos'!$F$11*($H518-'01_Supuestos'!$F$9))*'01_Supuestos'!$F$12)-(('01_Supuestos'!I31*$I518)*'01_Supuestos'!$F$11*$K518)-(IF(('01_Supuestos'!I31*$I518)&gt;0,'01_Supuestos'!$F$15,0)))-((('01_Supuestos'!I31*$I518)*'01_Supuestos'!$F$11*($H518-'01_Supuestos'!$F$9))*'01_Supuestos'!$F$18)-($J518*'01_Supuestos'!I32)-(IF('01_Supuestos'!I30=MAX('01_Supuestos'!$C$30:$M$30),'01_Supuestos'!$F$19,0))-(MAX(0,(((('01_Supuestos'!I31*$I518)*'01_Supuestos'!$F$11*($H518-'01_Supuestos'!$F$9))-((('01_Supuestos'!I31*$I518)*'01_Supuestos'!$F$11*($H518-'01_Supuestos'!$F$9))*'01_Supuestos'!$F$12)-(('01_Supuestos'!I31*$I518)*'01_Supuestos'!$F$11*$K518)-(IF(('01_Supuestos'!I31*$I518)&gt;0,'01_Supuestos'!$F$15,0)))-($J518*'01_Supuestos'!I33)))*'01_Supuestos'!$F$16)</f>
        <v/>
      </c>
      <c r="AA518" s="109">
        <f>((('01_Supuestos'!J31*$I518)*'01_Supuestos'!$F$11*($H518-'01_Supuestos'!$F$9))-((('01_Supuestos'!J31*$I518)*'01_Supuestos'!$F$11*($H518-'01_Supuestos'!$F$9))*'01_Supuestos'!$F$12)-(('01_Supuestos'!J31*$I518)*'01_Supuestos'!$F$11*$K518)-(IF(('01_Supuestos'!J31*$I518)&gt;0,'01_Supuestos'!$F$15,0)))-((('01_Supuestos'!J31*$I518)*'01_Supuestos'!$F$11*($H518-'01_Supuestos'!$F$9))*'01_Supuestos'!$F$18)-($J518*'01_Supuestos'!J32)-(IF('01_Supuestos'!J30=MAX('01_Supuestos'!$C$30:$M$30),'01_Supuestos'!$F$19,0))-(MAX(0,(((('01_Supuestos'!J31*$I518)*'01_Supuestos'!$F$11*($H518-'01_Supuestos'!$F$9))-((('01_Supuestos'!J31*$I518)*'01_Supuestos'!$F$11*($H518-'01_Supuestos'!$F$9))*'01_Supuestos'!$F$12)-(('01_Supuestos'!J31*$I518)*'01_Supuestos'!$F$11*$K518)-(IF(('01_Supuestos'!J31*$I518)&gt;0,'01_Supuestos'!$F$15,0)))-($J518*'01_Supuestos'!J33)))*'01_Supuestos'!$F$16)</f>
        <v/>
      </c>
      <c r="AB518" s="109">
        <f>((('01_Supuestos'!K31*$I518)*'01_Supuestos'!$F$11*($H518-'01_Supuestos'!$F$9))-((('01_Supuestos'!K31*$I518)*'01_Supuestos'!$F$11*($H518-'01_Supuestos'!$F$9))*'01_Supuestos'!$F$12)-(('01_Supuestos'!K31*$I518)*'01_Supuestos'!$F$11*$K518)-(IF(('01_Supuestos'!K31*$I518)&gt;0,'01_Supuestos'!$F$15,0)))-((('01_Supuestos'!K31*$I518)*'01_Supuestos'!$F$11*($H518-'01_Supuestos'!$F$9))*'01_Supuestos'!$F$18)-($J518*'01_Supuestos'!K32)-(IF('01_Supuestos'!K30=MAX('01_Supuestos'!$C$30:$M$30),'01_Supuestos'!$F$19,0))-(MAX(0,(((('01_Supuestos'!K31*$I518)*'01_Supuestos'!$F$11*($H518-'01_Supuestos'!$F$9))-((('01_Supuestos'!K31*$I518)*'01_Supuestos'!$F$11*($H518-'01_Supuestos'!$F$9))*'01_Supuestos'!$F$12)-(('01_Supuestos'!K31*$I518)*'01_Supuestos'!$F$11*$K518)-(IF(('01_Supuestos'!K31*$I518)&gt;0,'01_Supuestos'!$F$15,0)))-($J518*'01_Supuestos'!K33)))*'01_Supuestos'!$F$16)</f>
        <v/>
      </c>
      <c r="AC518" s="109">
        <f>((('01_Supuestos'!L31*$I518)*'01_Supuestos'!$F$11*($H518-'01_Supuestos'!$F$9))-((('01_Supuestos'!L31*$I518)*'01_Supuestos'!$F$11*($H518-'01_Supuestos'!$F$9))*'01_Supuestos'!$F$12)-(('01_Supuestos'!L31*$I518)*'01_Supuestos'!$F$11*$K518)-(IF(('01_Supuestos'!L31*$I518)&gt;0,'01_Supuestos'!$F$15,0)))-((('01_Supuestos'!L31*$I518)*'01_Supuestos'!$F$11*($H518-'01_Supuestos'!$F$9))*'01_Supuestos'!$F$18)-($J518*'01_Supuestos'!L32)-(IF('01_Supuestos'!L30=MAX('01_Supuestos'!$C$30:$M$30),'01_Supuestos'!$F$19,0))-(MAX(0,(((('01_Supuestos'!L31*$I518)*'01_Supuestos'!$F$11*($H518-'01_Supuestos'!$F$9))-((('01_Supuestos'!L31*$I518)*'01_Supuestos'!$F$11*($H518-'01_Supuestos'!$F$9))*'01_Supuestos'!$F$12)-(('01_Supuestos'!L31*$I518)*'01_Supuestos'!$F$11*$K518)-(IF(('01_Supuestos'!L31*$I518)&gt;0,'01_Supuestos'!$F$15,0)))-($J518*'01_Supuestos'!L33)))*'01_Supuestos'!$F$16)</f>
        <v/>
      </c>
      <c r="AD518" s="109">
        <f>((('01_Supuestos'!M31*$I518)*'01_Supuestos'!$F$11*($H518-'01_Supuestos'!$F$9))-((('01_Supuestos'!M31*$I518)*'01_Supuestos'!$F$11*($H518-'01_Supuestos'!$F$9))*'01_Supuestos'!$F$12)-(('01_Supuestos'!M31*$I518)*'01_Supuestos'!$F$11*$K518)-(IF(('01_Supuestos'!M31*$I518)&gt;0,'01_Supuestos'!$F$15,0)))-((('01_Supuestos'!M31*$I518)*'01_Supuestos'!$F$11*($H518-'01_Supuestos'!$F$9))*'01_Supuestos'!$F$18)-($J518*'01_Supuestos'!M32)-(IF('01_Supuestos'!M30=MAX('01_Supuestos'!$C$30:$M$30),'01_Supuestos'!$F$19,0))-(MAX(0,(((('01_Supuestos'!M31*$I518)*'01_Supuestos'!$F$11*($H518-'01_Supuestos'!$F$9))-((('01_Supuestos'!M31*$I518)*'01_Supuestos'!$F$11*($H518-'01_Supuestos'!$F$9))*'01_Supuestos'!$F$12)-(('01_Supuestos'!M31*$I518)*'01_Supuestos'!$F$11*$K518)-(IF(('01_Supuestos'!M31*$I518)&gt;0,'01_Supuestos'!$F$15,0)))-($J518*'01_Supuestos'!M33)))*'01_Supuestos'!$F$16)</f>
        <v/>
      </c>
      <c r="AE518" s="109">
        <f>0</f>
        <v/>
      </c>
      <c r="AF518" s="109">
        <f>IF(S518&gt;R518,"Appraisal+Decision",IF(S518&lt;R518,"Develop Now","Indiferente"))</f>
        <v/>
      </c>
    </row>
    <row r="519">
      <c r="A519" t="n">
        <v>489</v>
      </c>
      <c r="B519" s="53">
        <f>RAND()</f>
        <v/>
      </c>
      <c r="C519" s="53">
        <f>RAND()</f>
        <v/>
      </c>
      <c r="D519" s="53">
        <f>RAND()</f>
        <v/>
      </c>
      <c r="E519" s="53">
        <f>RAND()</f>
        <v/>
      </c>
      <c r="F519" s="53">
        <f>RAND()</f>
        <v/>
      </c>
      <c r="G519" s="53">
        <f>RAND()</f>
        <v/>
      </c>
      <c r="H519" s="109">
        <f>IF(B519&lt;($B$11-$B$10)/($B$12-$B$10), $B$10+SQRT(B519*($B$11-$B$10)*($B$12-$B$10)), $B$12-SQRT((1-B519)*($B$12-$B$11)*($B$12-$B$10)))</f>
        <v/>
      </c>
      <c r="I519" s="53">
        <f>MAX(0.1,NORMINV(C519,$B$13,$B$14))</f>
        <v/>
      </c>
      <c r="J519" s="109">
        <f>'01_Supuestos'!$F$13*MAX(0.65,NORMINV(D519,1,$B$15))</f>
        <v/>
      </c>
      <c r="K519" s="109">
        <f>'01_Supuestos'!$F$14*MAX(0.6,NORMINV(E519,1,$B$16))</f>
        <v/>
      </c>
      <c r="L519" s="109">
        <f>--(F519&lt;=$B$5)</f>
        <v/>
      </c>
      <c r="M519" s="109">
        <f>IF(L519=1, IF(G519&lt;=$B$6, "+", "-"), IF(G519&lt;=(1-$B$7), "+", "-"))</f>
        <v/>
      </c>
      <c r="N519" s="110">
        <f>IF(M519="+",'05_Bayes_Arbol'!$B$16,'05_Bayes_Arbol'!$B$17)</f>
        <v/>
      </c>
      <c r="O519" s="109">
        <f>SUMPRODUCT(T519:AD519,'01_Supuestos'!$C$34:$M$34)</f>
        <v/>
      </c>
      <c r="P519" s="109">
        <f>N519*O519 + (1-N519)*$B$9</f>
        <v/>
      </c>
      <c r="Q519" s="109">
        <f>--(P519&gt;0)</f>
        <v/>
      </c>
      <c r="R519" s="109">
        <f>IF(L519=1,O519,$B$9)</f>
        <v/>
      </c>
      <c r="S519" s="109">
        <f>-$B$8 + IF(Q519=1, IF(L519=1,O519,$B$9), 0)</f>
        <v/>
      </c>
      <c r="T519" s="109">
        <f>((('01_Supuestos'!C31*$I519)*'01_Supuestos'!$F$11*($H519-'01_Supuestos'!$F$9))-((('01_Supuestos'!C31*$I519)*'01_Supuestos'!$F$11*($H519-'01_Supuestos'!$F$9))*'01_Supuestos'!$F$12)-(('01_Supuestos'!C31*$I519)*'01_Supuestos'!$F$11*$K519)-(IF(('01_Supuestos'!C31*$I519)&gt;0,'01_Supuestos'!$F$15,0)))-((('01_Supuestos'!C31*$I519)*'01_Supuestos'!$F$11*($H519-'01_Supuestos'!$F$9))*'01_Supuestos'!$F$18)-($J519*'01_Supuestos'!C32)-(IF('01_Supuestos'!C30=MAX('01_Supuestos'!$C$30:$M$30),'01_Supuestos'!$F$19,0))-(MAX(0,(((('01_Supuestos'!C31*$I519)*'01_Supuestos'!$F$11*($H519-'01_Supuestos'!$F$9))-((('01_Supuestos'!C31*$I519)*'01_Supuestos'!$F$11*($H519-'01_Supuestos'!$F$9))*'01_Supuestos'!$F$12)-(('01_Supuestos'!C31*$I519)*'01_Supuestos'!$F$11*$K519)-(IF(('01_Supuestos'!C31*$I519)&gt;0,'01_Supuestos'!$F$15,0)))-($J519*'01_Supuestos'!C33)))*'01_Supuestos'!$F$16)</f>
        <v/>
      </c>
      <c r="U519" s="109">
        <f>((('01_Supuestos'!D31*$I519)*'01_Supuestos'!$F$11*($H519-'01_Supuestos'!$F$9))-((('01_Supuestos'!D31*$I519)*'01_Supuestos'!$F$11*($H519-'01_Supuestos'!$F$9))*'01_Supuestos'!$F$12)-(('01_Supuestos'!D31*$I519)*'01_Supuestos'!$F$11*$K519)-(IF(('01_Supuestos'!D31*$I519)&gt;0,'01_Supuestos'!$F$15,0)))-((('01_Supuestos'!D31*$I519)*'01_Supuestos'!$F$11*($H519-'01_Supuestos'!$F$9))*'01_Supuestos'!$F$18)-($J519*'01_Supuestos'!D32)-(IF('01_Supuestos'!D30=MAX('01_Supuestos'!$C$30:$M$30),'01_Supuestos'!$F$19,0))-(MAX(0,(((('01_Supuestos'!D31*$I519)*'01_Supuestos'!$F$11*($H519-'01_Supuestos'!$F$9))-((('01_Supuestos'!D31*$I519)*'01_Supuestos'!$F$11*($H519-'01_Supuestos'!$F$9))*'01_Supuestos'!$F$12)-(('01_Supuestos'!D31*$I519)*'01_Supuestos'!$F$11*$K519)-(IF(('01_Supuestos'!D31*$I519)&gt;0,'01_Supuestos'!$F$15,0)))-($J519*'01_Supuestos'!D33)))*'01_Supuestos'!$F$16)</f>
        <v/>
      </c>
      <c r="V519" s="109">
        <f>((('01_Supuestos'!E31*$I519)*'01_Supuestos'!$F$11*($H519-'01_Supuestos'!$F$9))-((('01_Supuestos'!E31*$I519)*'01_Supuestos'!$F$11*($H519-'01_Supuestos'!$F$9))*'01_Supuestos'!$F$12)-(('01_Supuestos'!E31*$I519)*'01_Supuestos'!$F$11*$K519)-(IF(('01_Supuestos'!E31*$I519)&gt;0,'01_Supuestos'!$F$15,0)))-((('01_Supuestos'!E31*$I519)*'01_Supuestos'!$F$11*($H519-'01_Supuestos'!$F$9))*'01_Supuestos'!$F$18)-($J519*'01_Supuestos'!E32)-(IF('01_Supuestos'!E30=MAX('01_Supuestos'!$C$30:$M$30),'01_Supuestos'!$F$19,0))-(MAX(0,(((('01_Supuestos'!E31*$I519)*'01_Supuestos'!$F$11*($H519-'01_Supuestos'!$F$9))-((('01_Supuestos'!E31*$I519)*'01_Supuestos'!$F$11*($H519-'01_Supuestos'!$F$9))*'01_Supuestos'!$F$12)-(('01_Supuestos'!E31*$I519)*'01_Supuestos'!$F$11*$K519)-(IF(('01_Supuestos'!E31*$I519)&gt;0,'01_Supuestos'!$F$15,0)))-($J519*'01_Supuestos'!E33)))*'01_Supuestos'!$F$16)</f>
        <v/>
      </c>
      <c r="W519" s="109">
        <f>((('01_Supuestos'!F31*$I519)*'01_Supuestos'!$F$11*($H519-'01_Supuestos'!$F$9))-((('01_Supuestos'!F31*$I519)*'01_Supuestos'!$F$11*($H519-'01_Supuestos'!$F$9))*'01_Supuestos'!$F$12)-(('01_Supuestos'!F31*$I519)*'01_Supuestos'!$F$11*$K519)-(IF(('01_Supuestos'!F31*$I519)&gt;0,'01_Supuestos'!$F$15,0)))-((('01_Supuestos'!F31*$I519)*'01_Supuestos'!$F$11*($H519-'01_Supuestos'!$F$9))*'01_Supuestos'!$F$18)-($J519*'01_Supuestos'!F32)-(IF('01_Supuestos'!F30=MAX('01_Supuestos'!$C$30:$M$30),'01_Supuestos'!$F$19,0))-(MAX(0,(((('01_Supuestos'!F31*$I519)*'01_Supuestos'!$F$11*($H519-'01_Supuestos'!$F$9))-((('01_Supuestos'!F31*$I519)*'01_Supuestos'!$F$11*($H519-'01_Supuestos'!$F$9))*'01_Supuestos'!$F$12)-(('01_Supuestos'!F31*$I519)*'01_Supuestos'!$F$11*$K519)-(IF(('01_Supuestos'!F31*$I519)&gt;0,'01_Supuestos'!$F$15,0)))-($J519*'01_Supuestos'!F33)))*'01_Supuestos'!$F$16)</f>
        <v/>
      </c>
      <c r="X519" s="109">
        <f>((('01_Supuestos'!G31*$I519)*'01_Supuestos'!$F$11*($H519-'01_Supuestos'!$F$9))-((('01_Supuestos'!G31*$I519)*'01_Supuestos'!$F$11*($H519-'01_Supuestos'!$F$9))*'01_Supuestos'!$F$12)-(('01_Supuestos'!G31*$I519)*'01_Supuestos'!$F$11*$K519)-(IF(('01_Supuestos'!G31*$I519)&gt;0,'01_Supuestos'!$F$15,0)))-((('01_Supuestos'!G31*$I519)*'01_Supuestos'!$F$11*($H519-'01_Supuestos'!$F$9))*'01_Supuestos'!$F$18)-($J519*'01_Supuestos'!G32)-(IF('01_Supuestos'!G30=MAX('01_Supuestos'!$C$30:$M$30),'01_Supuestos'!$F$19,0))-(MAX(0,(((('01_Supuestos'!G31*$I519)*'01_Supuestos'!$F$11*($H519-'01_Supuestos'!$F$9))-((('01_Supuestos'!G31*$I519)*'01_Supuestos'!$F$11*($H519-'01_Supuestos'!$F$9))*'01_Supuestos'!$F$12)-(('01_Supuestos'!G31*$I519)*'01_Supuestos'!$F$11*$K519)-(IF(('01_Supuestos'!G31*$I519)&gt;0,'01_Supuestos'!$F$15,0)))-($J519*'01_Supuestos'!G33)))*'01_Supuestos'!$F$16)</f>
        <v/>
      </c>
      <c r="Y519" s="109">
        <f>((('01_Supuestos'!H31*$I519)*'01_Supuestos'!$F$11*($H519-'01_Supuestos'!$F$9))-((('01_Supuestos'!H31*$I519)*'01_Supuestos'!$F$11*($H519-'01_Supuestos'!$F$9))*'01_Supuestos'!$F$12)-(('01_Supuestos'!H31*$I519)*'01_Supuestos'!$F$11*$K519)-(IF(('01_Supuestos'!H31*$I519)&gt;0,'01_Supuestos'!$F$15,0)))-((('01_Supuestos'!H31*$I519)*'01_Supuestos'!$F$11*($H519-'01_Supuestos'!$F$9))*'01_Supuestos'!$F$18)-($J519*'01_Supuestos'!H32)-(IF('01_Supuestos'!H30=MAX('01_Supuestos'!$C$30:$M$30),'01_Supuestos'!$F$19,0))-(MAX(0,(((('01_Supuestos'!H31*$I519)*'01_Supuestos'!$F$11*($H519-'01_Supuestos'!$F$9))-((('01_Supuestos'!H31*$I519)*'01_Supuestos'!$F$11*($H519-'01_Supuestos'!$F$9))*'01_Supuestos'!$F$12)-(('01_Supuestos'!H31*$I519)*'01_Supuestos'!$F$11*$K519)-(IF(('01_Supuestos'!H31*$I519)&gt;0,'01_Supuestos'!$F$15,0)))-($J519*'01_Supuestos'!H33)))*'01_Supuestos'!$F$16)</f>
        <v/>
      </c>
      <c r="Z519" s="109">
        <f>((('01_Supuestos'!I31*$I519)*'01_Supuestos'!$F$11*($H519-'01_Supuestos'!$F$9))-((('01_Supuestos'!I31*$I519)*'01_Supuestos'!$F$11*($H519-'01_Supuestos'!$F$9))*'01_Supuestos'!$F$12)-(('01_Supuestos'!I31*$I519)*'01_Supuestos'!$F$11*$K519)-(IF(('01_Supuestos'!I31*$I519)&gt;0,'01_Supuestos'!$F$15,0)))-((('01_Supuestos'!I31*$I519)*'01_Supuestos'!$F$11*($H519-'01_Supuestos'!$F$9))*'01_Supuestos'!$F$18)-($J519*'01_Supuestos'!I32)-(IF('01_Supuestos'!I30=MAX('01_Supuestos'!$C$30:$M$30),'01_Supuestos'!$F$19,0))-(MAX(0,(((('01_Supuestos'!I31*$I519)*'01_Supuestos'!$F$11*($H519-'01_Supuestos'!$F$9))-((('01_Supuestos'!I31*$I519)*'01_Supuestos'!$F$11*($H519-'01_Supuestos'!$F$9))*'01_Supuestos'!$F$12)-(('01_Supuestos'!I31*$I519)*'01_Supuestos'!$F$11*$K519)-(IF(('01_Supuestos'!I31*$I519)&gt;0,'01_Supuestos'!$F$15,0)))-($J519*'01_Supuestos'!I33)))*'01_Supuestos'!$F$16)</f>
        <v/>
      </c>
      <c r="AA519" s="109">
        <f>((('01_Supuestos'!J31*$I519)*'01_Supuestos'!$F$11*($H519-'01_Supuestos'!$F$9))-((('01_Supuestos'!J31*$I519)*'01_Supuestos'!$F$11*($H519-'01_Supuestos'!$F$9))*'01_Supuestos'!$F$12)-(('01_Supuestos'!J31*$I519)*'01_Supuestos'!$F$11*$K519)-(IF(('01_Supuestos'!J31*$I519)&gt;0,'01_Supuestos'!$F$15,0)))-((('01_Supuestos'!J31*$I519)*'01_Supuestos'!$F$11*($H519-'01_Supuestos'!$F$9))*'01_Supuestos'!$F$18)-($J519*'01_Supuestos'!J32)-(IF('01_Supuestos'!J30=MAX('01_Supuestos'!$C$30:$M$30),'01_Supuestos'!$F$19,0))-(MAX(0,(((('01_Supuestos'!J31*$I519)*'01_Supuestos'!$F$11*($H519-'01_Supuestos'!$F$9))-((('01_Supuestos'!J31*$I519)*'01_Supuestos'!$F$11*($H519-'01_Supuestos'!$F$9))*'01_Supuestos'!$F$12)-(('01_Supuestos'!J31*$I519)*'01_Supuestos'!$F$11*$K519)-(IF(('01_Supuestos'!J31*$I519)&gt;0,'01_Supuestos'!$F$15,0)))-($J519*'01_Supuestos'!J33)))*'01_Supuestos'!$F$16)</f>
        <v/>
      </c>
      <c r="AB519" s="109">
        <f>((('01_Supuestos'!K31*$I519)*'01_Supuestos'!$F$11*($H519-'01_Supuestos'!$F$9))-((('01_Supuestos'!K31*$I519)*'01_Supuestos'!$F$11*($H519-'01_Supuestos'!$F$9))*'01_Supuestos'!$F$12)-(('01_Supuestos'!K31*$I519)*'01_Supuestos'!$F$11*$K519)-(IF(('01_Supuestos'!K31*$I519)&gt;0,'01_Supuestos'!$F$15,0)))-((('01_Supuestos'!K31*$I519)*'01_Supuestos'!$F$11*($H519-'01_Supuestos'!$F$9))*'01_Supuestos'!$F$18)-($J519*'01_Supuestos'!K32)-(IF('01_Supuestos'!K30=MAX('01_Supuestos'!$C$30:$M$30),'01_Supuestos'!$F$19,0))-(MAX(0,(((('01_Supuestos'!K31*$I519)*'01_Supuestos'!$F$11*($H519-'01_Supuestos'!$F$9))-((('01_Supuestos'!K31*$I519)*'01_Supuestos'!$F$11*($H519-'01_Supuestos'!$F$9))*'01_Supuestos'!$F$12)-(('01_Supuestos'!K31*$I519)*'01_Supuestos'!$F$11*$K519)-(IF(('01_Supuestos'!K31*$I519)&gt;0,'01_Supuestos'!$F$15,0)))-($J519*'01_Supuestos'!K33)))*'01_Supuestos'!$F$16)</f>
        <v/>
      </c>
      <c r="AC519" s="109">
        <f>((('01_Supuestos'!L31*$I519)*'01_Supuestos'!$F$11*($H519-'01_Supuestos'!$F$9))-((('01_Supuestos'!L31*$I519)*'01_Supuestos'!$F$11*($H519-'01_Supuestos'!$F$9))*'01_Supuestos'!$F$12)-(('01_Supuestos'!L31*$I519)*'01_Supuestos'!$F$11*$K519)-(IF(('01_Supuestos'!L31*$I519)&gt;0,'01_Supuestos'!$F$15,0)))-((('01_Supuestos'!L31*$I519)*'01_Supuestos'!$F$11*($H519-'01_Supuestos'!$F$9))*'01_Supuestos'!$F$18)-($J519*'01_Supuestos'!L32)-(IF('01_Supuestos'!L30=MAX('01_Supuestos'!$C$30:$M$30),'01_Supuestos'!$F$19,0))-(MAX(0,(((('01_Supuestos'!L31*$I519)*'01_Supuestos'!$F$11*($H519-'01_Supuestos'!$F$9))-((('01_Supuestos'!L31*$I519)*'01_Supuestos'!$F$11*($H519-'01_Supuestos'!$F$9))*'01_Supuestos'!$F$12)-(('01_Supuestos'!L31*$I519)*'01_Supuestos'!$F$11*$K519)-(IF(('01_Supuestos'!L31*$I519)&gt;0,'01_Supuestos'!$F$15,0)))-($J519*'01_Supuestos'!L33)))*'01_Supuestos'!$F$16)</f>
        <v/>
      </c>
      <c r="AD519" s="109">
        <f>((('01_Supuestos'!M31*$I519)*'01_Supuestos'!$F$11*($H519-'01_Supuestos'!$F$9))-((('01_Supuestos'!M31*$I519)*'01_Supuestos'!$F$11*($H519-'01_Supuestos'!$F$9))*'01_Supuestos'!$F$12)-(('01_Supuestos'!M31*$I519)*'01_Supuestos'!$F$11*$K519)-(IF(('01_Supuestos'!M31*$I519)&gt;0,'01_Supuestos'!$F$15,0)))-((('01_Supuestos'!M31*$I519)*'01_Supuestos'!$F$11*($H519-'01_Supuestos'!$F$9))*'01_Supuestos'!$F$18)-($J519*'01_Supuestos'!M32)-(IF('01_Supuestos'!M30=MAX('01_Supuestos'!$C$30:$M$30),'01_Supuestos'!$F$19,0))-(MAX(0,(((('01_Supuestos'!M31*$I519)*'01_Supuestos'!$F$11*($H519-'01_Supuestos'!$F$9))-((('01_Supuestos'!M31*$I519)*'01_Supuestos'!$F$11*($H519-'01_Supuestos'!$F$9))*'01_Supuestos'!$F$12)-(('01_Supuestos'!M31*$I519)*'01_Supuestos'!$F$11*$K519)-(IF(('01_Supuestos'!M31*$I519)&gt;0,'01_Supuestos'!$F$15,0)))-($J519*'01_Supuestos'!M33)))*'01_Supuestos'!$F$16)</f>
        <v/>
      </c>
      <c r="AE519" s="109">
        <f>0</f>
        <v/>
      </c>
      <c r="AF519" s="109">
        <f>IF(S519&gt;R519,"Appraisal+Decision",IF(S519&lt;R519,"Develop Now","Indiferente"))</f>
        <v/>
      </c>
    </row>
    <row r="520">
      <c r="A520" t="n">
        <v>490</v>
      </c>
      <c r="B520" s="53">
        <f>RAND()</f>
        <v/>
      </c>
      <c r="C520" s="53">
        <f>RAND()</f>
        <v/>
      </c>
      <c r="D520" s="53">
        <f>RAND()</f>
        <v/>
      </c>
      <c r="E520" s="53">
        <f>RAND()</f>
        <v/>
      </c>
      <c r="F520" s="53">
        <f>RAND()</f>
        <v/>
      </c>
      <c r="G520" s="53">
        <f>RAND()</f>
        <v/>
      </c>
      <c r="H520" s="109">
        <f>IF(B520&lt;($B$11-$B$10)/($B$12-$B$10), $B$10+SQRT(B520*($B$11-$B$10)*($B$12-$B$10)), $B$12-SQRT((1-B520)*($B$12-$B$11)*($B$12-$B$10)))</f>
        <v/>
      </c>
      <c r="I520" s="53">
        <f>MAX(0.1,NORMINV(C520,$B$13,$B$14))</f>
        <v/>
      </c>
      <c r="J520" s="109">
        <f>'01_Supuestos'!$F$13*MAX(0.65,NORMINV(D520,1,$B$15))</f>
        <v/>
      </c>
      <c r="K520" s="109">
        <f>'01_Supuestos'!$F$14*MAX(0.6,NORMINV(E520,1,$B$16))</f>
        <v/>
      </c>
      <c r="L520" s="109">
        <f>--(F520&lt;=$B$5)</f>
        <v/>
      </c>
      <c r="M520" s="109">
        <f>IF(L520=1, IF(G520&lt;=$B$6, "+", "-"), IF(G520&lt;=(1-$B$7), "+", "-"))</f>
        <v/>
      </c>
      <c r="N520" s="110">
        <f>IF(M520="+",'05_Bayes_Arbol'!$B$16,'05_Bayes_Arbol'!$B$17)</f>
        <v/>
      </c>
      <c r="O520" s="109">
        <f>SUMPRODUCT(T520:AD520,'01_Supuestos'!$C$34:$M$34)</f>
        <v/>
      </c>
      <c r="P520" s="109">
        <f>N520*O520 + (1-N520)*$B$9</f>
        <v/>
      </c>
      <c r="Q520" s="109">
        <f>--(P520&gt;0)</f>
        <v/>
      </c>
      <c r="R520" s="109">
        <f>IF(L520=1,O520,$B$9)</f>
        <v/>
      </c>
      <c r="S520" s="109">
        <f>-$B$8 + IF(Q520=1, IF(L520=1,O520,$B$9), 0)</f>
        <v/>
      </c>
      <c r="T520" s="109">
        <f>((('01_Supuestos'!C31*$I520)*'01_Supuestos'!$F$11*($H520-'01_Supuestos'!$F$9))-((('01_Supuestos'!C31*$I520)*'01_Supuestos'!$F$11*($H520-'01_Supuestos'!$F$9))*'01_Supuestos'!$F$12)-(('01_Supuestos'!C31*$I520)*'01_Supuestos'!$F$11*$K520)-(IF(('01_Supuestos'!C31*$I520)&gt;0,'01_Supuestos'!$F$15,0)))-((('01_Supuestos'!C31*$I520)*'01_Supuestos'!$F$11*($H520-'01_Supuestos'!$F$9))*'01_Supuestos'!$F$18)-($J520*'01_Supuestos'!C32)-(IF('01_Supuestos'!C30=MAX('01_Supuestos'!$C$30:$M$30),'01_Supuestos'!$F$19,0))-(MAX(0,(((('01_Supuestos'!C31*$I520)*'01_Supuestos'!$F$11*($H520-'01_Supuestos'!$F$9))-((('01_Supuestos'!C31*$I520)*'01_Supuestos'!$F$11*($H520-'01_Supuestos'!$F$9))*'01_Supuestos'!$F$12)-(('01_Supuestos'!C31*$I520)*'01_Supuestos'!$F$11*$K520)-(IF(('01_Supuestos'!C31*$I520)&gt;0,'01_Supuestos'!$F$15,0)))-($J520*'01_Supuestos'!C33)))*'01_Supuestos'!$F$16)</f>
        <v/>
      </c>
      <c r="U520" s="109">
        <f>((('01_Supuestos'!D31*$I520)*'01_Supuestos'!$F$11*($H520-'01_Supuestos'!$F$9))-((('01_Supuestos'!D31*$I520)*'01_Supuestos'!$F$11*($H520-'01_Supuestos'!$F$9))*'01_Supuestos'!$F$12)-(('01_Supuestos'!D31*$I520)*'01_Supuestos'!$F$11*$K520)-(IF(('01_Supuestos'!D31*$I520)&gt;0,'01_Supuestos'!$F$15,0)))-((('01_Supuestos'!D31*$I520)*'01_Supuestos'!$F$11*($H520-'01_Supuestos'!$F$9))*'01_Supuestos'!$F$18)-($J520*'01_Supuestos'!D32)-(IF('01_Supuestos'!D30=MAX('01_Supuestos'!$C$30:$M$30),'01_Supuestos'!$F$19,0))-(MAX(0,(((('01_Supuestos'!D31*$I520)*'01_Supuestos'!$F$11*($H520-'01_Supuestos'!$F$9))-((('01_Supuestos'!D31*$I520)*'01_Supuestos'!$F$11*($H520-'01_Supuestos'!$F$9))*'01_Supuestos'!$F$12)-(('01_Supuestos'!D31*$I520)*'01_Supuestos'!$F$11*$K520)-(IF(('01_Supuestos'!D31*$I520)&gt;0,'01_Supuestos'!$F$15,0)))-($J520*'01_Supuestos'!D33)))*'01_Supuestos'!$F$16)</f>
        <v/>
      </c>
      <c r="V520" s="109">
        <f>((('01_Supuestos'!E31*$I520)*'01_Supuestos'!$F$11*($H520-'01_Supuestos'!$F$9))-((('01_Supuestos'!E31*$I520)*'01_Supuestos'!$F$11*($H520-'01_Supuestos'!$F$9))*'01_Supuestos'!$F$12)-(('01_Supuestos'!E31*$I520)*'01_Supuestos'!$F$11*$K520)-(IF(('01_Supuestos'!E31*$I520)&gt;0,'01_Supuestos'!$F$15,0)))-((('01_Supuestos'!E31*$I520)*'01_Supuestos'!$F$11*($H520-'01_Supuestos'!$F$9))*'01_Supuestos'!$F$18)-($J520*'01_Supuestos'!E32)-(IF('01_Supuestos'!E30=MAX('01_Supuestos'!$C$30:$M$30),'01_Supuestos'!$F$19,0))-(MAX(0,(((('01_Supuestos'!E31*$I520)*'01_Supuestos'!$F$11*($H520-'01_Supuestos'!$F$9))-((('01_Supuestos'!E31*$I520)*'01_Supuestos'!$F$11*($H520-'01_Supuestos'!$F$9))*'01_Supuestos'!$F$12)-(('01_Supuestos'!E31*$I520)*'01_Supuestos'!$F$11*$K520)-(IF(('01_Supuestos'!E31*$I520)&gt;0,'01_Supuestos'!$F$15,0)))-($J520*'01_Supuestos'!E33)))*'01_Supuestos'!$F$16)</f>
        <v/>
      </c>
      <c r="W520" s="109">
        <f>((('01_Supuestos'!F31*$I520)*'01_Supuestos'!$F$11*($H520-'01_Supuestos'!$F$9))-((('01_Supuestos'!F31*$I520)*'01_Supuestos'!$F$11*($H520-'01_Supuestos'!$F$9))*'01_Supuestos'!$F$12)-(('01_Supuestos'!F31*$I520)*'01_Supuestos'!$F$11*$K520)-(IF(('01_Supuestos'!F31*$I520)&gt;0,'01_Supuestos'!$F$15,0)))-((('01_Supuestos'!F31*$I520)*'01_Supuestos'!$F$11*($H520-'01_Supuestos'!$F$9))*'01_Supuestos'!$F$18)-($J520*'01_Supuestos'!F32)-(IF('01_Supuestos'!F30=MAX('01_Supuestos'!$C$30:$M$30),'01_Supuestos'!$F$19,0))-(MAX(0,(((('01_Supuestos'!F31*$I520)*'01_Supuestos'!$F$11*($H520-'01_Supuestos'!$F$9))-((('01_Supuestos'!F31*$I520)*'01_Supuestos'!$F$11*($H520-'01_Supuestos'!$F$9))*'01_Supuestos'!$F$12)-(('01_Supuestos'!F31*$I520)*'01_Supuestos'!$F$11*$K520)-(IF(('01_Supuestos'!F31*$I520)&gt;0,'01_Supuestos'!$F$15,0)))-($J520*'01_Supuestos'!F33)))*'01_Supuestos'!$F$16)</f>
        <v/>
      </c>
      <c r="X520" s="109">
        <f>((('01_Supuestos'!G31*$I520)*'01_Supuestos'!$F$11*($H520-'01_Supuestos'!$F$9))-((('01_Supuestos'!G31*$I520)*'01_Supuestos'!$F$11*($H520-'01_Supuestos'!$F$9))*'01_Supuestos'!$F$12)-(('01_Supuestos'!G31*$I520)*'01_Supuestos'!$F$11*$K520)-(IF(('01_Supuestos'!G31*$I520)&gt;0,'01_Supuestos'!$F$15,0)))-((('01_Supuestos'!G31*$I520)*'01_Supuestos'!$F$11*($H520-'01_Supuestos'!$F$9))*'01_Supuestos'!$F$18)-($J520*'01_Supuestos'!G32)-(IF('01_Supuestos'!G30=MAX('01_Supuestos'!$C$30:$M$30),'01_Supuestos'!$F$19,0))-(MAX(0,(((('01_Supuestos'!G31*$I520)*'01_Supuestos'!$F$11*($H520-'01_Supuestos'!$F$9))-((('01_Supuestos'!G31*$I520)*'01_Supuestos'!$F$11*($H520-'01_Supuestos'!$F$9))*'01_Supuestos'!$F$12)-(('01_Supuestos'!G31*$I520)*'01_Supuestos'!$F$11*$K520)-(IF(('01_Supuestos'!G31*$I520)&gt;0,'01_Supuestos'!$F$15,0)))-($J520*'01_Supuestos'!G33)))*'01_Supuestos'!$F$16)</f>
        <v/>
      </c>
      <c r="Y520" s="109">
        <f>((('01_Supuestos'!H31*$I520)*'01_Supuestos'!$F$11*($H520-'01_Supuestos'!$F$9))-((('01_Supuestos'!H31*$I520)*'01_Supuestos'!$F$11*($H520-'01_Supuestos'!$F$9))*'01_Supuestos'!$F$12)-(('01_Supuestos'!H31*$I520)*'01_Supuestos'!$F$11*$K520)-(IF(('01_Supuestos'!H31*$I520)&gt;0,'01_Supuestos'!$F$15,0)))-((('01_Supuestos'!H31*$I520)*'01_Supuestos'!$F$11*($H520-'01_Supuestos'!$F$9))*'01_Supuestos'!$F$18)-($J520*'01_Supuestos'!H32)-(IF('01_Supuestos'!H30=MAX('01_Supuestos'!$C$30:$M$30),'01_Supuestos'!$F$19,0))-(MAX(0,(((('01_Supuestos'!H31*$I520)*'01_Supuestos'!$F$11*($H520-'01_Supuestos'!$F$9))-((('01_Supuestos'!H31*$I520)*'01_Supuestos'!$F$11*($H520-'01_Supuestos'!$F$9))*'01_Supuestos'!$F$12)-(('01_Supuestos'!H31*$I520)*'01_Supuestos'!$F$11*$K520)-(IF(('01_Supuestos'!H31*$I520)&gt;0,'01_Supuestos'!$F$15,0)))-($J520*'01_Supuestos'!H33)))*'01_Supuestos'!$F$16)</f>
        <v/>
      </c>
      <c r="Z520" s="109">
        <f>((('01_Supuestos'!I31*$I520)*'01_Supuestos'!$F$11*($H520-'01_Supuestos'!$F$9))-((('01_Supuestos'!I31*$I520)*'01_Supuestos'!$F$11*($H520-'01_Supuestos'!$F$9))*'01_Supuestos'!$F$12)-(('01_Supuestos'!I31*$I520)*'01_Supuestos'!$F$11*$K520)-(IF(('01_Supuestos'!I31*$I520)&gt;0,'01_Supuestos'!$F$15,0)))-((('01_Supuestos'!I31*$I520)*'01_Supuestos'!$F$11*($H520-'01_Supuestos'!$F$9))*'01_Supuestos'!$F$18)-($J520*'01_Supuestos'!I32)-(IF('01_Supuestos'!I30=MAX('01_Supuestos'!$C$30:$M$30),'01_Supuestos'!$F$19,0))-(MAX(0,(((('01_Supuestos'!I31*$I520)*'01_Supuestos'!$F$11*($H520-'01_Supuestos'!$F$9))-((('01_Supuestos'!I31*$I520)*'01_Supuestos'!$F$11*($H520-'01_Supuestos'!$F$9))*'01_Supuestos'!$F$12)-(('01_Supuestos'!I31*$I520)*'01_Supuestos'!$F$11*$K520)-(IF(('01_Supuestos'!I31*$I520)&gt;0,'01_Supuestos'!$F$15,0)))-($J520*'01_Supuestos'!I33)))*'01_Supuestos'!$F$16)</f>
        <v/>
      </c>
      <c r="AA520" s="109">
        <f>((('01_Supuestos'!J31*$I520)*'01_Supuestos'!$F$11*($H520-'01_Supuestos'!$F$9))-((('01_Supuestos'!J31*$I520)*'01_Supuestos'!$F$11*($H520-'01_Supuestos'!$F$9))*'01_Supuestos'!$F$12)-(('01_Supuestos'!J31*$I520)*'01_Supuestos'!$F$11*$K520)-(IF(('01_Supuestos'!J31*$I520)&gt;0,'01_Supuestos'!$F$15,0)))-((('01_Supuestos'!J31*$I520)*'01_Supuestos'!$F$11*($H520-'01_Supuestos'!$F$9))*'01_Supuestos'!$F$18)-($J520*'01_Supuestos'!J32)-(IF('01_Supuestos'!J30=MAX('01_Supuestos'!$C$30:$M$30),'01_Supuestos'!$F$19,0))-(MAX(0,(((('01_Supuestos'!J31*$I520)*'01_Supuestos'!$F$11*($H520-'01_Supuestos'!$F$9))-((('01_Supuestos'!J31*$I520)*'01_Supuestos'!$F$11*($H520-'01_Supuestos'!$F$9))*'01_Supuestos'!$F$12)-(('01_Supuestos'!J31*$I520)*'01_Supuestos'!$F$11*$K520)-(IF(('01_Supuestos'!J31*$I520)&gt;0,'01_Supuestos'!$F$15,0)))-($J520*'01_Supuestos'!J33)))*'01_Supuestos'!$F$16)</f>
        <v/>
      </c>
      <c r="AB520" s="109">
        <f>((('01_Supuestos'!K31*$I520)*'01_Supuestos'!$F$11*($H520-'01_Supuestos'!$F$9))-((('01_Supuestos'!K31*$I520)*'01_Supuestos'!$F$11*($H520-'01_Supuestos'!$F$9))*'01_Supuestos'!$F$12)-(('01_Supuestos'!K31*$I520)*'01_Supuestos'!$F$11*$K520)-(IF(('01_Supuestos'!K31*$I520)&gt;0,'01_Supuestos'!$F$15,0)))-((('01_Supuestos'!K31*$I520)*'01_Supuestos'!$F$11*($H520-'01_Supuestos'!$F$9))*'01_Supuestos'!$F$18)-($J520*'01_Supuestos'!K32)-(IF('01_Supuestos'!K30=MAX('01_Supuestos'!$C$30:$M$30),'01_Supuestos'!$F$19,0))-(MAX(0,(((('01_Supuestos'!K31*$I520)*'01_Supuestos'!$F$11*($H520-'01_Supuestos'!$F$9))-((('01_Supuestos'!K31*$I520)*'01_Supuestos'!$F$11*($H520-'01_Supuestos'!$F$9))*'01_Supuestos'!$F$12)-(('01_Supuestos'!K31*$I520)*'01_Supuestos'!$F$11*$K520)-(IF(('01_Supuestos'!K31*$I520)&gt;0,'01_Supuestos'!$F$15,0)))-($J520*'01_Supuestos'!K33)))*'01_Supuestos'!$F$16)</f>
        <v/>
      </c>
      <c r="AC520" s="109">
        <f>((('01_Supuestos'!L31*$I520)*'01_Supuestos'!$F$11*($H520-'01_Supuestos'!$F$9))-((('01_Supuestos'!L31*$I520)*'01_Supuestos'!$F$11*($H520-'01_Supuestos'!$F$9))*'01_Supuestos'!$F$12)-(('01_Supuestos'!L31*$I520)*'01_Supuestos'!$F$11*$K520)-(IF(('01_Supuestos'!L31*$I520)&gt;0,'01_Supuestos'!$F$15,0)))-((('01_Supuestos'!L31*$I520)*'01_Supuestos'!$F$11*($H520-'01_Supuestos'!$F$9))*'01_Supuestos'!$F$18)-($J520*'01_Supuestos'!L32)-(IF('01_Supuestos'!L30=MAX('01_Supuestos'!$C$30:$M$30),'01_Supuestos'!$F$19,0))-(MAX(0,(((('01_Supuestos'!L31*$I520)*'01_Supuestos'!$F$11*($H520-'01_Supuestos'!$F$9))-((('01_Supuestos'!L31*$I520)*'01_Supuestos'!$F$11*($H520-'01_Supuestos'!$F$9))*'01_Supuestos'!$F$12)-(('01_Supuestos'!L31*$I520)*'01_Supuestos'!$F$11*$K520)-(IF(('01_Supuestos'!L31*$I520)&gt;0,'01_Supuestos'!$F$15,0)))-($J520*'01_Supuestos'!L33)))*'01_Supuestos'!$F$16)</f>
        <v/>
      </c>
      <c r="AD520" s="109">
        <f>((('01_Supuestos'!M31*$I520)*'01_Supuestos'!$F$11*($H520-'01_Supuestos'!$F$9))-((('01_Supuestos'!M31*$I520)*'01_Supuestos'!$F$11*($H520-'01_Supuestos'!$F$9))*'01_Supuestos'!$F$12)-(('01_Supuestos'!M31*$I520)*'01_Supuestos'!$F$11*$K520)-(IF(('01_Supuestos'!M31*$I520)&gt;0,'01_Supuestos'!$F$15,0)))-((('01_Supuestos'!M31*$I520)*'01_Supuestos'!$F$11*($H520-'01_Supuestos'!$F$9))*'01_Supuestos'!$F$18)-($J520*'01_Supuestos'!M32)-(IF('01_Supuestos'!M30=MAX('01_Supuestos'!$C$30:$M$30),'01_Supuestos'!$F$19,0))-(MAX(0,(((('01_Supuestos'!M31*$I520)*'01_Supuestos'!$F$11*($H520-'01_Supuestos'!$F$9))-((('01_Supuestos'!M31*$I520)*'01_Supuestos'!$F$11*($H520-'01_Supuestos'!$F$9))*'01_Supuestos'!$F$12)-(('01_Supuestos'!M31*$I520)*'01_Supuestos'!$F$11*$K520)-(IF(('01_Supuestos'!M31*$I520)&gt;0,'01_Supuestos'!$F$15,0)))-($J520*'01_Supuestos'!M33)))*'01_Supuestos'!$F$16)</f>
        <v/>
      </c>
      <c r="AE520" s="109">
        <f>0</f>
        <v/>
      </c>
      <c r="AF520" s="109">
        <f>IF(S520&gt;R520,"Appraisal+Decision",IF(S520&lt;R520,"Develop Now","Indiferente"))</f>
        <v/>
      </c>
    </row>
    <row r="521">
      <c r="A521" t="n">
        <v>491</v>
      </c>
      <c r="B521" s="53">
        <f>RAND()</f>
        <v/>
      </c>
      <c r="C521" s="53">
        <f>RAND()</f>
        <v/>
      </c>
      <c r="D521" s="53">
        <f>RAND()</f>
        <v/>
      </c>
      <c r="E521" s="53">
        <f>RAND()</f>
        <v/>
      </c>
      <c r="F521" s="53">
        <f>RAND()</f>
        <v/>
      </c>
      <c r="G521" s="53">
        <f>RAND()</f>
        <v/>
      </c>
      <c r="H521" s="109">
        <f>IF(B521&lt;($B$11-$B$10)/($B$12-$B$10), $B$10+SQRT(B521*($B$11-$B$10)*($B$12-$B$10)), $B$12-SQRT((1-B521)*($B$12-$B$11)*($B$12-$B$10)))</f>
        <v/>
      </c>
      <c r="I521" s="53">
        <f>MAX(0.1,NORMINV(C521,$B$13,$B$14))</f>
        <v/>
      </c>
      <c r="J521" s="109">
        <f>'01_Supuestos'!$F$13*MAX(0.65,NORMINV(D521,1,$B$15))</f>
        <v/>
      </c>
      <c r="K521" s="109">
        <f>'01_Supuestos'!$F$14*MAX(0.6,NORMINV(E521,1,$B$16))</f>
        <v/>
      </c>
      <c r="L521" s="109">
        <f>--(F521&lt;=$B$5)</f>
        <v/>
      </c>
      <c r="M521" s="109">
        <f>IF(L521=1, IF(G521&lt;=$B$6, "+", "-"), IF(G521&lt;=(1-$B$7), "+", "-"))</f>
        <v/>
      </c>
      <c r="N521" s="110">
        <f>IF(M521="+",'05_Bayes_Arbol'!$B$16,'05_Bayes_Arbol'!$B$17)</f>
        <v/>
      </c>
      <c r="O521" s="109">
        <f>SUMPRODUCT(T521:AD521,'01_Supuestos'!$C$34:$M$34)</f>
        <v/>
      </c>
      <c r="P521" s="109">
        <f>N521*O521 + (1-N521)*$B$9</f>
        <v/>
      </c>
      <c r="Q521" s="109">
        <f>--(P521&gt;0)</f>
        <v/>
      </c>
      <c r="R521" s="109">
        <f>IF(L521=1,O521,$B$9)</f>
        <v/>
      </c>
      <c r="S521" s="109">
        <f>-$B$8 + IF(Q521=1, IF(L521=1,O521,$B$9), 0)</f>
        <v/>
      </c>
      <c r="T521" s="109">
        <f>((('01_Supuestos'!C31*$I521)*'01_Supuestos'!$F$11*($H521-'01_Supuestos'!$F$9))-((('01_Supuestos'!C31*$I521)*'01_Supuestos'!$F$11*($H521-'01_Supuestos'!$F$9))*'01_Supuestos'!$F$12)-(('01_Supuestos'!C31*$I521)*'01_Supuestos'!$F$11*$K521)-(IF(('01_Supuestos'!C31*$I521)&gt;0,'01_Supuestos'!$F$15,0)))-((('01_Supuestos'!C31*$I521)*'01_Supuestos'!$F$11*($H521-'01_Supuestos'!$F$9))*'01_Supuestos'!$F$18)-($J521*'01_Supuestos'!C32)-(IF('01_Supuestos'!C30=MAX('01_Supuestos'!$C$30:$M$30),'01_Supuestos'!$F$19,0))-(MAX(0,(((('01_Supuestos'!C31*$I521)*'01_Supuestos'!$F$11*($H521-'01_Supuestos'!$F$9))-((('01_Supuestos'!C31*$I521)*'01_Supuestos'!$F$11*($H521-'01_Supuestos'!$F$9))*'01_Supuestos'!$F$12)-(('01_Supuestos'!C31*$I521)*'01_Supuestos'!$F$11*$K521)-(IF(('01_Supuestos'!C31*$I521)&gt;0,'01_Supuestos'!$F$15,0)))-($J521*'01_Supuestos'!C33)))*'01_Supuestos'!$F$16)</f>
        <v/>
      </c>
      <c r="U521" s="109">
        <f>((('01_Supuestos'!D31*$I521)*'01_Supuestos'!$F$11*($H521-'01_Supuestos'!$F$9))-((('01_Supuestos'!D31*$I521)*'01_Supuestos'!$F$11*($H521-'01_Supuestos'!$F$9))*'01_Supuestos'!$F$12)-(('01_Supuestos'!D31*$I521)*'01_Supuestos'!$F$11*$K521)-(IF(('01_Supuestos'!D31*$I521)&gt;0,'01_Supuestos'!$F$15,0)))-((('01_Supuestos'!D31*$I521)*'01_Supuestos'!$F$11*($H521-'01_Supuestos'!$F$9))*'01_Supuestos'!$F$18)-($J521*'01_Supuestos'!D32)-(IF('01_Supuestos'!D30=MAX('01_Supuestos'!$C$30:$M$30),'01_Supuestos'!$F$19,0))-(MAX(0,(((('01_Supuestos'!D31*$I521)*'01_Supuestos'!$F$11*($H521-'01_Supuestos'!$F$9))-((('01_Supuestos'!D31*$I521)*'01_Supuestos'!$F$11*($H521-'01_Supuestos'!$F$9))*'01_Supuestos'!$F$12)-(('01_Supuestos'!D31*$I521)*'01_Supuestos'!$F$11*$K521)-(IF(('01_Supuestos'!D31*$I521)&gt;0,'01_Supuestos'!$F$15,0)))-($J521*'01_Supuestos'!D33)))*'01_Supuestos'!$F$16)</f>
        <v/>
      </c>
      <c r="V521" s="109">
        <f>((('01_Supuestos'!E31*$I521)*'01_Supuestos'!$F$11*($H521-'01_Supuestos'!$F$9))-((('01_Supuestos'!E31*$I521)*'01_Supuestos'!$F$11*($H521-'01_Supuestos'!$F$9))*'01_Supuestos'!$F$12)-(('01_Supuestos'!E31*$I521)*'01_Supuestos'!$F$11*$K521)-(IF(('01_Supuestos'!E31*$I521)&gt;0,'01_Supuestos'!$F$15,0)))-((('01_Supuestos'!E31*$I521)*'01_Supuestos'!$F$11*($H521-'01_Supuestos'!$F$9))*'01_Supuestos'!$F$18)-($J521*'01_Supuestos'!E32)-(IF('01_Supuestos'!E30=MAX('01_Supuestos'!$C$30:$M$30),'01_Supuestos'!$F$19,0))-(MAX(0,(((('01_Supuestos'!E31*$I521)*'01_Supuestos'!$F$11*($H521-'01_Supuestos'!$F$9))-((('01_Supuestos'!E31*$I521)*'01_Supuestos'!$F$11*($H521-'01_Supuestos'!$F$9))*'01_Supuestos'!$F$12)-(('01_Supuestos'!E31*$I521)*'01_Supuestos'!$F$11*$K521)-(IF(('01_Supuestos'!E31*$I521)&gt;0,'01_Supuestos'!$F$15,0)))-($J521*'01_Supuestos'!E33)))*'01_Supuestos'!$F$16)</f>
        <v/>
      </c>
      <c r="W521" s="109">
        <f>((('01_Supuestos'!F31*$I521)*'01_Supuestos'!$F$11*($H521-'01_Supuestos'!$F$9))-((('01_Supuestos'!F31*$I521)*'01_Supuestos'!$F$11*($H521-'01_Supuestos'!$F$9))*'01_Supuestos'!$F$12)-(('01_Supuestos'!F31*$I521)*'01_Supuestos'!$F$11*$K521)-(IF(('01_Supuestos'!F31*$I521)&gt;0,'01_Supuestos'!$F$15,0)))-((('01_Supuestos'!F31*$I521)*'01_Supuestos'!$F$11*($H521-'01_Supuestos'!$F$9))*'01_Supuestos'!$F$18)-($J521*'01_Supuestos'!F32)-(IF('01_Supuestos'!F30=MAX('01_Supuestos'!$C$30:$M$30),'01_Supuestos'!$F$19,0))-(MAX(0,(((('01_Supuestos'!F31*$I521)*'01_Supuestos'!$F$11*($H521-'01_Supuestos'!$F$9))-((('01_Supuestos'!F31*$I521)*'01_Supuestos'!$F$11*($H521-'01_Supuestos'!$F$9))*'01_Supuestos'!$F$12)-(('01_Supuestos'!F31*$I521)*'01_Supuestos'!$F$11*$K521)-(IF(('01_Supuestos'!F31*$I521)&gt;0,'01_Supuestos'!$F$15,0)))-($J521*'01_Supuestos'!F33)))*'01_Supuestos'!$F$16)</f>
        <v/>
      </c>
      <c r="X521" s="109">
        <f>((('01_Supuestos'!G31*$I521)*'01_Supuestos'!$F$11*($H521-'01_Supuestos'!$F$9))-((('01_Supuestos'!G31*$I521)*'01_Supuestos'!$F$11*($H521-'01_Supuestos'!$F$9))*'01_Supuestos'!$F$12)-(('01_Supuestos'!G31*$I521)*'01_Supuestos'!$F$11*$K521)-(IF(('01_Supuestos'!G31*$I521)&gt;0,'01_Supuestos'!$F$15,0)))-((('01_Supuestos'!G31*$I521)*'01_Supuestos'!$F$11*($H521-'01_Supuestos'!$F$9))*'01_Supuestos'!$F$18)-($J521*'01_Supuestos'!G32)-(IF('01_Supuestos'!G30=MAX('01_Supuestos'!$C$30:$M$30),'01_Supuestos'!$F$19,0))-(MAX(0,(((('01_Supuestos'!G31*$I521)*'01_Supuestos'!$F$11*($H521-'01_Supuestos'!$F$9))-((('01_Supuestos'!G31*$I521)*'01_Supuestos'!$F$11*($H521-'01_Supuestos'!$F$9))*'01_Supuestos'!$F$12)-(('01_Supuestos'!G31*$I521)*'01_Supuestos'!$F$11*$K521)-(IF(('01_Supuestos'!G31*$I521)&gt;0,'01_Supuestos'!$F$15,0)))-($J521*'01_Supuestos'!G33)))*'01_Supuestos'!$F$16)</f>
        <v/>
      </c>
      <c r="Y521" s="109">
        <f>((('01_Supuestos'!H31*$I521)*'01_Supuestos'!$F$11*($H521-'01_Supuestos'!$F$9))-((('01_Supuestos'!H31*$I521)*'01_Supuestos'!$F$11*($H521-'01_Supuestos'!$F$9))*'01_Supuestos'!$F$12)-(('01_Supuestos'!H31*$I521)*'01_Supuestos'!$F$11*$K521)-(IF(('01_Supuestos'!H31*$I521)&gt;0,'01_Supuestos'!$F$15,0)))-((('01_Supuestos'!H31*$I521)*'01_Supuestos'!$F$11*($H521-'01_Supuestos'!$F$9))*'01_Supuestos'!$F$18)-($J521*'01_Supuestos'!H32)-(IF('01_Supuestos'!H30=MAX('01_Supuestos'!$C$30:$M$30),'01_Supuestos'!$F$19,0))-(MAX(0,(((('01_Supuestos'!H31*$I521)*'01_Supuestos'!$F$11*($H521-'01_Supuestos'!$F$9))-((('01_Supuestos'!H31*$I521)*'01_Supuestos'!$F$11*($H521-'01_Supuestos'!$F$9))*'01_Supuestos'!$F$12)-(('01_Supuestos'!H31*$I521)*'01_Supuestos'!$F$11*$K521)-(IF(('01_Supuestos'!H31*$I521)&gt;0,'01_Supuestos'!$F$15,0)))-($J521*'01_Supuestos'!H33)))*'01_Supuestos'!$F$16)</f>
        <v/>
      </c>
      <c r="Z521" s="109">
        <f>((('01_Supuestos'!I31*$I521)*'01_Supuestos'!$F$11*($H521-'01_Supuestos'!$F$9))-((('01_Supuestos'!I31*$I521)*'01_Supuestos'!$F$11*($H521-'01_Supuestos'!$F$9))*'01_Supuestos'!$F$12)-(('01_Supuestos'!I31*$I521)*'01_Supuestos'!$F$11*$K521)-(IF(('01_Supuestos'!I31*$I521)&gt;0,'01_Supuestos'!$F$15,0)))-((('01_Supuestos'!I31*$I521)*'01_Supuestos'!$F$11*($H521-'01_Supuestos'!$F$9))*'01_Supuestos'!$F$18)-($J521*'01_Supuestos'!I32)-(IF('01_Supuestos'!I30=MAX('01_Supuestos'!$C$30:$M$30),'01_Supuestos'!$F$19,0))-(MAX(0,(((('01_Supuestos'!I31*$I521)*'01_Supuestos'!$F$11*($H521-'01_Supuestos'!$F$9))-((('01_Supuestos'!I31*$I521)*'01_Supuestos'!$F$11*($H521-'01_Supuestos'!$F$9))*'01_Supuestos'!$F$12)-(('01_Supuestos'!I31*$I521)*'01_Supuestos'!$F$11*$K521)-(IF(('01_Supuestos'!I31*$I521)&gt;0,'01_Supuestos'!$F$15,0)))-($J521*'01_Supuestos'!I33)))*'01_Supuestos'!$F$16)</f>
        <v/>
      </c>
      <c r="AA521" s="109">
        <f>((('01_Supuestos'!J31*$I521)*'01_Supuestos'!$F$11*($H521-'01_Supuestos'!$F$9))-((('01_Supuestos'!J31*$I521)*'01_Supuestos'!$F$11*($H521-'01_Supuestos'!$F$9))*'01_Supuestos'!$F$12)-(('01_Supuestos'!J31*$I521)*'01_Supuestos'!$F$11*$K521)-(IF(('01_Supuestos'!J31*$I521)&gt;0,'01_Supuestos'!$F$15,0)))-((('01_Supuestos'!J31*$I521)*'01_Supuestos'!$F$11*($H521-'01_Supuestos'!$F$9))*'01_Supuestos'!$F$18)-($J521*'01_Supuestos'!J32)-(IF('01_Supuestos'!J30=MAX('01_Supuestos'!$C$30:$M$30),'01_Supuestos'!$F$19,0))-(MAX(0,(((('01_Supuestos'!J31*$I521)*'01_Supuestos'!$F$11*($H521-'01_Supuestos'!$F$9))-((('01_Supuestos'!J31*$I521)*'01_Supuestos'!$F$11*($H521-'01_Supuestos'!$F$9))*'01_Supuestos'!$F$12)-(('01_Supuestos'!J31*$I521)*'01_Supuestos'!$F$11*$K521)-(IF(('01_Supuestos'!J31*$I521)&gt;0,'01_Supuestos'!$F$15,0)))-($J521*'01_Supuestos'!J33)))*'01_Supuestos'!$F$16)</f>
        <v/>
      </c>
      <c r="AB521" s="109">
        <f>((('01_Supuestos'!K31*$I521)*'01_Supuestos'!$F$11*($H521-'01_Supuestos'!$F$9))-((('01_Supuestos'!K31*$I521)*'01_Supuestos'!$F$11*($H521-'01_Supuestos'!$F$9))*'01_Supuestos'!$F$12)-(('01_Supuestos'!K31*$I521)*'01_Supuestos'!$F$11*$K521)-(IF(('01_Supuestos'!K31*$I521)&gt;0,'01_Supuestos'!$F$15,0)))-((('01_Supuestos'!K31*$I521)*'01_Supuestos'!$F$11*($H521-'01_Supuestos'!$F$9))*'01_Supuestos'!$F$18)-($J521*'01_Supuestos'!K32)-(IF('01_Supuestos'!K30=MAX('01_Supuestos'!$C$30:$M$30),'01_Supuestos'!$F$19,0))-(MAX(0,(((('01_Supuestos'!K31*$I521)*'01_Supuestos'!$F$11*($H521-'01_Supuestos'!$F$9))-((('01_Supuestos'!K31*$I521)*'01_Supuestos'!$F$11*($H521-'01_Supuestos'!$F$9))*'01_Supuestos'!$F$12)-(('01_Supuestos'!K31*$I521)*'01_Supuestos'!$F$11*$K521)-(IF(('01_Supuestos'!K31*$I521)&gt;0,'01_Supuestos'!$F$15,0)))-($J521*'01_Supuestos'!K33)))*'01_Supuestos'!$F$16)</f>
        <v/>
      </c>
      <c r="AC521" s="109">
        <f>((('01_Supuestos'!L31*$I521)*'01_Supuestos'!$F$11*($H521-'01_Supuestos'!$F$9))-((('01_Supuestos'!L31*$I521)*'01_Supuestos'!$F$11*($H521-'01_Supuestos'!$F$9))*'01_Supuestos'!$F$12)-(('01_Supuestos'!L31*$I521)*'01_Supuestos'!$F$11*$K521)-(IF(('01_Supuestos'!L31*$I521)&gt;0,'01_Supuestos'!$F$15,0)))-((('01_Supuestos'!L31*$I521)*'01_Supuestos'!$F$11*($H521-'01_Supuestos'!$F$9))*'01_Supuestos'!$F$18)-($J521*'01_Supuestos'!L32)-(IF('01_Supuestos'!L30=MAX('01_Supuestos'!$C$30:$M$30),'01_Supuestos'!$F$19,0))-(MAX(0,(((('01_Supuestos'!L31*$I521)*'01_Supuestos'!$F$11*($H521-'01_Supuestos'!$F$9))-((('01_Supuestos'!L31*$I521)*'01_Supuestos'!$F$11*($H521-'01_Supuestos'!$F$9))*'01_Supuestos'!$F$12)-(('01_Supuestos'!L31*$I521)*'01_Supuestos'!$F$11*$K521)-(IF(('01_Supuestos'!L31*$I521)&gt;0,'01_Supuestos'!$F$15,0)))-($J521*'01_Supuestos'!L33)))*'01_Supuestos'!$F$16)</f>
        <v/>
      </c>
      <c r="AD521" s="109">
        <f>((('01_Supuestos'!M31*$I521)*'01_Supuestos'!$F$11*($H521-'01_Supuestos'!$F$9))-((('01_Supuestos'!M31*$I521)*'01_Supuestos'!$F$11*($H521-'01_Supuestos'!$F$9))*'01_Supuestos'!$F$12)-(('01_Supuestos'!M31*$I521)*'01_Supuestos'!$F$11*$K521)-(IF(('01_Supuestos'!M31*$I521)&gt;0,'01_Supuestos'!$F$15,0)))-((('01_Supuestos'!M31*$I521)*'01_Supuestos'!$F$11*($H521-'01_Supuestos'!$F$9))*'01_Supuestos'!$F$18)-($J521*'01_Supuestos'!M32)-(IF('01_Supuestos'!M30=MAX('01_Supuestos'!$C$30:$M$30),'01_Supuestos'!$F$19,0))-(MAX(0,(((('01_Supuestos'!M31*$I521)*'01_Supuestos'!$F$11*($H521-'01_Supuestos'!$F$9))-((('01_Supuestos'!M31*$I521)*'01_Supuestos'!$F$11*($H521-'01_Supuestos'!$F$9))*'01_Supuestos'!$F$12)-(('01_Supuestos'!M31*$I521)*'01_Supuestos'!$F$11*$K521)-(IF(('01_Supuestos'!M31*$I521)&gt;0,'01_Supuestos'!$F$15,0)))-($J521*'01_Supuestos'!M33)))*'01_Supuestos'!$F$16)</f>
        <v/>
      </c>
      <c r="AE521" s="109">
        <f>0</f>
        <v/>
      </c>
      <c r="AF521" s="109">
        <f>IF(S521&gt;R521,"Appraisal+Decision",IF(S521&lt;R521,"Develop Now","Indiferente"))</f>
        <v/>
      </c>
    </row>
    <row r="522">
      <c r="A522" t="n">
        <v>492</v>
      </c>
      <c r="B522" s="53">
        <f>RAND()</f>
        <v/>
      </c>
      <c r="C522" s="53">
        <f>RAND()</f>
        <v/>
      </c>
      <c r="D522" s="53">
        <f>RAND()</f>
        <v/>
      </c>
      <c r="E522" s="53">
        <f>RAND()</f>
        <v/>
      </c>
      <c r="F522" s="53">
        <f>RAND()</f>
        <v/>
      </c>
      <c r="G522" s="53">
        <f>RAND()</f>
        <v/>
      </c>
      <c r="H522" s="109">
        <f>IF(B522&lt;($B$11-$B$10)/($B$12-$B$10), $B$10+SQRT(B522*($B$11-$B$10)*($B$12-$B$10)), $B$12-SQRT((1-B522)*($B$12-$B$11)*($B$12-$B$10)))</f>
        <v/>
      </c>
      <c r="I522" s="53">
        <f>MAX(0.1,NORMINV(C522,$B$13,$B$14))</f>
        <v/>
      </c>
      <c r="J522" s="109">
        <f>'01_Supuestos'!$F$13*MAX(0.65,NORMINV(D522,1,$B$15))</f>
        <v/>
      </c>
      <c r="K522" s="109">
        <f>'01_Supuestos'!$F$14*MAX(0.6,NORMINV(E522,1,$B$16))</f>
        <v/>
      </c>
      <c r="L522" s="109">
        <f>--(F522&lt;=$B$5)</f>
        <v/>
      </c>
      <c r="M522" s="109">
        <f>IF(L522=1, IF(G522&lt;=$B$6, "+", "-"), IF(G522&lt;=(1-$B$7), "+", "-"))</f>
        <v/>
      </c>
      <c r="N522" s="110">
        <f>IF(M522="+",'05_Bayes_Arbol'!$B$16,'05_Bayes_Arbol'!$B$17)</f>
        <v/>
      </c>
      <c r="O522" s="109">
        <f>SUMPRODUCT(T522:AD522,'01_Supuestos'!$C$34:$M$34)</f>
        <v/>
      </c>
      <c r="P522" s="109">
        <f>N522*O522 + (1-N522)*$B$9</f>
        <v/>
      </c>
      <c r="Q522" s="109">
        <f>--(P522&gt;0)</f>
        <v/>
      </c>
      <c r="R522" s="109">
        <f>IF(L522=1,O522,$B$9)</f>
        <v/>
      </c>
      <c r="S522" s="109">
        <f>-$B$8 + IF(Q522=1, IF(L522=1,O522,$B$9), 0)</f>
        <v/>
      </c>
      <c r="T522" s="109">
        <f>((('01_Supuestos'!C31*$I522)*'01_Supuestos'!$F$11*($H522-'01_Supuestos'!$F$9))-((('01_Supuestos'!C31*$I522)*'01_Supuestos'!$F$11*($H522-'01_Supuestos'!$F$9))*'01_Supuestos'!$F$12)-(('01_Supuestos'!C31*$I522)*'01_Supuestos'!$F$11*$K522)-(IF(('01_Supuestos'!C31*$I522)&gt;0,'01_Supuestos'!$F$15,0)))-((('01_Supuestos'!C31*$I522)*'01_Supuestos'!$F$11*($H522-'01_Supuestos'!$F$9))*'01_Supuestos'!$F$18)-($J522*'01_Supuestos'!C32)-(IF('01_Supuestos'!C30=MAX('01_Supuestos'!$C$30:$M$30),'01_Supuestos'!$F$19,0))-(MAX(0,(((('01_Supuestos'!C31*$I522)*'01_Supuestos'!$F$11*($H522-'01_Supuestos'!$F$9))-((('01_Supuestos'!C31*$I522)*'01_Supuestos'!$F$11*($H522-'01_Supuestos'!$F$9))*'01_Supuestos'!$F$12)-(('01_Supuestos'!C31*$I522)*'01_Supuestos'!$F$11*$K522)-(IF(('01_Supuestos'!C31*$I522)&gt;0,'01_Supuestos'!$F$15,0)))-($J522*'01_Supuestos'!C33)))*'01_Supuestos'!$F$16)</f>
        <v/>
      </c>
      <c r="U522" s="109">
        <f>((('01_Supuestos'!D31*$I522)*'01_Supuestos'!$F$11*($H522-'01_Supuestos'!$F$9))-((('01_Supuestos'!D31*$I522)*'01_Supuestos'!$F$11*($H522-'01_Supuestos'!$F$9))*'01_Supuestos'!$F$12)-(('01_Supuestos'!D31*$I522)*'01_Supuestos'!$F$11*$K522)-(IF(('01_Supuestos'!D31*$I522)&gt;0,'01_Supuestos'!$F$15,0)))-((('01_Supuestos'!D31*$I522)*'01_Supuestos'!$F$11*($H522-'01_Supuestos'!$F$9))*'01_Supuestos'!$F$18)-($J522*'01_Supuestos'!D32)-(IF('01_Supuestos'!D30=MAX('01_Supuestos'!$C$30:$M$30),'01_Supuestos'!$F$19,0))-(MAX(0,(((('01_Supuestos'!D31*$I522)*'01_Supuestos'!$F$11*($H522-'01_Supuestos'!$F$9))-((('01_Supuestos'!D31*$I522)*'01_Supuestos'!$F$11*($H522-'01_Supuestos'!$F$9))*'01_Supuestos'!$F$12)-(('01_Supuestos'!D31*$I522)*'01_Supuestos'!$F$11*$K522)-(IF(('01_Supuestos'!D31*$I522)&gt;0,'01_Supuestos'!$F$15,0)))-($J522*'01_Supuestos'!D33)))*'01_Supuestos'!$F$16)</f>
        <v/>
      </c>
      <c r="V522" s="109">
        <f>((('01_Supuestos'!E31*$I522)*'01_Supuestos'!$F$11*($H522-'01_Supuestos'!$F$9))-((('01_Supuestos'!E31*$I522)*'01_Supuestos'!$F$11*($H522-'01_Supuestos'!$F$9))*'01_Supuestos'!$F$12)-(('01_Supuestos'!E31*$I522)*'01_Supuestos'!$F$11*$K522)-(IF(('01_Supuestos'!E31*$I522)&gt;0,'01_Supuestos'!$F$15,0)))-((('01_Supuestos'!E31*$I522)*'01_Supuestos'!$F$11*($H522-'01_Supuestos'!$F$9))*'01_Supuestos'!$F$18)-($J522*'01_Supuestos'!E32)-(IF('01_Supuestos'!E30=MAX('01_Supuestos'!$C$30:$M$30),'01_Supuestos'!$F$19,0))-(MAX(0,(((('01_Supuestos'!E31*$I522)*'01_Supuestos'!$F$11*($H522-'01_Supuestos'!$F$9))-((('01_Supuestos'!E31*$I522)*'01_Supuestos'!$F$11*($H522-'01_Supuestos'!$F$9))*'01_Supuestos'!$F$12)-(('01_Supuestos'!E31*$I522)*'01_Supuestos'!$F$11*$K522)-(IF(('01_Supuestos'!E31*$I522)&gt;0,'01_Supuestos'!$F$15,0)))-($J522*'01_Supuestos'!E33)))*'01_Supuestos'!$F$16)</f>
        <v/>
      </c>
      <c r="W522" s="109">
        <f>((('01_Supuestos'!F31*$I522)*'01_Supuestos'!$F$11*($H522-'01_Supuestos'!$F$9))-((('01_Supuestos'!F31*$I522)*'01_Supuestos'!$F$11*($H522-'01_Supuestos'!$F$9))*'01_Supuestos'!$F$12)-(('01_Supuestos'!F31*$I522)*'01_Supuestos'!$F$11*$K522)-(IF(('01_Supuestos'!F31*$I522)&gt;0,'01_Supuestos'!$F$15,0)))-((('01_Supuestos'!F31*$I522)*'01_Supuestos'!$F$11*($H522-'01_Supuestos'!$F$9))*'01_Supuestos'!$F$18)-($J522*'01_Supuestos'!F32)-(IF('01_Supuestos'!F30=MAX('01_Supuestos'!$C$30:$M$30),'01_Supuestos'!$F$19,0))-(MAX(0,(((('01_Supuestos'!F31*$I522)*'01_Supuestos'!$F$11*($H522-'01_Supuestos'!$F$9))-((('01_Supuestos'!F31*$I522)*'01_Supuestos'!$F$11*($H522-'01_Supuestos'!$F$9))*'01_Supuestos'!$F$12)-(('01_Supuestos'!F31*$I522)*'01_Supuestos'!$F$11*$K522)-(IF(('01_Supuestos'!F31*$I522)&gt;0,'01_Supuestos'!$F$15,0)))-($J522*'01_Supuestos'!F33)))*'01_Supuestos'!$F$16)</f>
        <v/>
      </c>
      <c r="X522" s="109">
        <f>((('01_Supuestos'!G31*$I522)*'01_Supuestos'!$F$11*($H522-'01_Supuestos'!$F$9))-((('01_Supuestos'!G31*$I522)*'01_Supuestos'!$F$11*($H522-'01_Supuestos'!$F$9))*'01_Supuestos'!$F$12)-(('01_Supuestos'!G31*$I522)*'01_Supuestos'!$F$11*$K522)-(IF(('01_Supuestos'!G31*$I522)&gt;0,'01_Supuestos'!$F$15,0)))-((('01_Supuestos'!G31*$I522)*'01_Supuestos'!$F$11*($H522-'01_Supuestos'!$F$9))*'01_Supuestos'!$F$18)-($J522*'01_Supuestos'!G32)-(IF('01_Supuestos'!G30=MAX('01_Supuestos'!$C$30:$M$30),'01_Supuestos'!$F$19,0))-(MAX(0,(((('01_Supuestos'!G31*$I522)*'01_Supuestos'!$F$11*($H522-'01_Supuestos'!$F$9))-((('01_Supuestos'!G31*$I522)*'01_Supuestos'!$F$11*($H522-'01_Supuestos'!$F$9))*'01_Supuestos'!$F$12)-(('01_Supuestos'!G31*$I522)*'01_Supuestos'!$F$11*$K522)-(IF(('01_Supuestos'!G31*$I522)&gt;0,'01_Supuestos'!$F$15,0)))-($J522*'01_Supuestos'!G33)))*'01_Supuestos'!$F$16)</f>
        <v/>
      </c>
      <c r="Y522" s="109">
        <f>((('01_Supuestos'!H31*$I522)*'01_Supuestos'!$F$11*($H522-'01_Supuestos'!$F$9))-((('01_Supuestos'!H31*$I522)*'01_Supuestos'!$F$11*($H522-'01_Supuestos'!$F$9))*'01_Supuestos'!$F$12)-(('01_Supuestos'!H31*$I522)*'01_Supuestos'!$F$11*$K522)-(IF(('01_Supuestos'!H31*$I522)&gt;0,'01_Supuestos'!$F$15,0)))-((('01_Supuestos'!H31*$I522)*'01_Supuestos'!$F$11*($H522-'01_Supuestos'!$F$9))*'01_Supuestos'!$F$18)-($J522*'01_Supuestos'!H32)-(IF('01_Supuestos'!H30=MAX('01_Supuestos'!$C$30:$M$30),'01_Supuestos'!$F$19,0))-(MAX(0,(((('01_Supuestos'!H31*$I522)*'01_Supuestos'!$F$11*($H522-'01_Supuestos'!$F$9))-((('01_Supuestos'!H31*$I522)*'01_Supuestos'!$F$11*($H522-'01_Supuestos'!$F$9))*'01_Supuestos'!$F$12)-(('01_Supuestos'!H31*$I522)*'01_Supuestos'!$F$11*$K522)-(IF(('01_Supuestos'!H31*$I522)&gt;0,'01_Supuestos'!$F$15,0)))-($J522*'01_Supuestos'!H33)))*'01_Supuestos'!$F$16)</f>
        <v/>
      </c>
      <c r="Z522" s="109">
        <f>((('01_Supuestos'!I31*$I522)*'01_Supuestos'!$F$11*($H522-'01_Supuestos'!$F$9))-((('01_Supuestos'!I31*$I522)*'01_Supuestos'!$F$11*($H522-'01_Supuestos'!$F$9))*'01_Supuestos'!$F$12)-(('01_Supuestos'!I31*$I522)*'01_Supuestos'!$F$11*$K522)-(IF(('01_Supuestos'!I31*$I522)&gt;0,'01_Supuestos'!$F$15,0)))-((('01_Supuestos'!I31*$I522)*'01_Supuestos'!$F$11*($H522-'01_Supuestos'!$F$9))*'01_Supuestos'!$F$18)-($J522*'01_Supuestos'!I32)-(IF('01_Supuestos'!I30=MAX('01_Supuestos'!$C$30:$M$30),'01_Supuestos'!$F$19,0))-(MAX(0,(((('01_Supuestos'!I31*$I522)*'01_Supuestos'!$F$11*($H522-'01_Supuestos'!$F$9))-((('01_Supuestos'!I31*$I522)*'01_Supuestos'!$F$11*($H522-'01_Supuestos'!$F$9))*'01_Supuestos'!$F$12)-(('01_Supuestos'!I31*$I522)*'01_Supuestos'!$F$11*$K522)-(IF(('01_Supuestos'!I31*$I522)&gt;0,'01_Supuestos'!$F$15,0)))-($J522*'01_Supuestos'!I33)))*'01_Supuestos'!$F$16)</f>
        <v/>
      </c>
      <c r="AA522" s="109">
        <f>((('01_Supuestos'!J31*$I522)*'01_Supuestos'!$F$11*($H522-'01_Supuestos'!$F$9))-((('01_Supuestos'!J31*$I522)*'01_Supuestos'!$F$11*($H522-'01_Supuestos'!$F$9))*'01_Supuestos'!$F$12)-(('01_Supuestos'!J31*$I522)*'01_Supuestos'!$F$11*$K522)-(IF(('01_Supuestos'!J31*$I522)&gt;0,'01_Supuestos'!$F$15,0)))-((('01_Supuestos'!J31*$I522)*'01_Supuestos'!$F$11*($H522-'01_Supuestos'!$F$9))*'01_Supuestos'!$F$18)-($J522*'01_Supuestos'!J32)-(IF('01_Supuestos'!J30=MAX('01_Supuestos'!$C$30:$M$30),'01_Supuestos'!$F$19,0))-(MAX(0,(((('01_Supuestos'!J31*$I522)*'01_Supuestos'!$F$11*($H522-'01_Supuestos'!$F$9))-((('01_Supuestos'!J31*$I522)*'01_Supuestos'!$F$11*($H522-'01_Supuestos'!$F$9))*'01_Supuestos'!$F$12)-(('01_Supuestos'!J31*$I522)*'01_Supuestos'!$F$11*$K522)-(IF(('01_Supuestos'!J31*$I522)&gt;0,'01_Supuestos'!$F$15,0)))-($J522*'01_Supuestos'!J33)))*'01_Supuestos'!$F$16)</f>
        <v/>
      </c>
      <c r="AB522" s="109">
        <f>((('01_Supuestos'!K31*$I522)*'01_Supuestos'!$F$11*($H522-'01_Supuestos'!$F$9))-((('01_Supuestos'!K31*$I522)*'01_Supuestos'!$F$11*($H522-'01_Supuestos'!$F$9))*'01_Supuestos'!$F$12)-(('01_Supuestos'!K31*$I522)*'01_Supuestos'!$F$11*$K522)-(IF(('01_Supuestos'!K31*$I522)&gt;0,'01_Supuestos'!$F$15,0)))-((('01_Supuestos'!K31*$I522)*'01_Supuestos'!$F$11*($H522-'01_Supuestos'!$F$9))*'01_Supuestos'!$F$18)-($J522*'01_Supuestos'!K32)-(IF('01_Supuestos'!K30=MAX('01_Supuestos'!$C$30:$M$30),'01_Supuestos'!$F$19,0))-(MAX(0,(((('01_Supuestos'!K31*$I522)*'01_Supuestos'!$F$11*($H522-'01_Supuestos'!$F$9))-((('01_Supuestos'!K31*$I522)*'01_Supuestos'!$F$11*($H522-'01_Supuestos'!$F$9))*'01_Supuestos'!$F$12)-(('01_Supuestos'!K31*$I522)*'01_Supuestos'!$F$11*$K522)-(IF(('01_Supuestos'!K31*$I522)&gt;0,'01_Supuestos'!$F$15,0)))-($J522*'01_Supuestos'!K33)))*'01_Supuestos'!$F$16)</f>
        <v/>
      </c>
      <c r="AC522" s="109">
        <f>((('01_Supuestos'!L31*$I522)*'01_Supuestos'!$F$11*($H522-'01_Supuestos'!$F$9))-((('01_Supuestos'!L31*$I522)*'01_Supuestos'!$F$11*($H522-'01_Supuestos'!$F$9))*'01_Supuestos'!$F$12)-(('01_Supuestos'!L31*$I522)*'01_Supuestos'!$F$11*$K522)-(IF(('01_Supuestos'!L31*$I522)&gt;0,'01_Supuestos'!$F$15,0)))-((('01_Supuestos'!L31*$I522)*'01_Supuestos'!$F$11*($H522-'01_Supuestos'!$F$9))*'01_Supuestos'!$F$18)-($J522*'01_Supuestos'!L32)-(IF('01_Supuestos'!L30=MAX('01_Supuestos'!$C$30:$M$30),'01_Supuestos'!$F$19,0))-(MAX(0,(((('01_Supuestos'!L31*$I522)*'01_Supuestos'!$F$11*($H522-'01_Supuestos'!$F$9))-((('01_Supuestos'!L31*$I522)*'01_Supuestos'!$F$11*($H522-'01_Supuestos'!$F$9))*'01_Supuestos'!$F$12)-(('01_Supuestos'!L31*$I522)*'01_Supuestos'!$F$11*$K522)-(IF(('01_Supuestos'!L31*$I522)&gt;0,'01_Supuestos'!$F$15,0)))-($J522*'01_Supuestos'!L33)))*'01_Supuestos'!$F$16)</f>
        <v/>
      </c>
      <c r="AD522" s="109">
        <f>((('01_Supuestos'!M31*$I522)*'01_Supuestos'!$F$11*($H522-'01_Supuestos'!$F$9))-((('01_Supuestos'!M31*$I522)*'01_Supuestos'!$F$11*($H522-'01_Supuestos'!$F$9))*'01_Supuestos'!$F$12)-(('01_Supuestos'!M31*$I522)*'01_Supuestos'!$F$11*$K522)-(IF(('01_Supuestos'!M31*$I522)&gt;0,'01_Supuestos'!$F$15,0)))-((('01_Supuestos'!M31*$I522)*'01_Supuestos'!$F$11*($H522-'01_Supuestos'!$F$9))*'01_Supuestos'!$F$18)-($J522*'01_Supuestos'!M32)-(IF('01_Supuestos'!M30=MAX('01_Supuestos'!$C$30:$M$30),'01_Supuestos'!$F$19,0))-(MAX(0,(((('01_Supuestos'!M31*$I522)*'01_Supuestos'!$F$11*($H522-'01_Supuestos'!$F$9))-((('01_Supuestos'!M31*$I522)*'01_Supuestos'!$F$11*($H522-'01_Supuestos'!$F$9))*'01_Supuestos'!$F$12)-(('01_Supuestos'!M31*$I522)*'01_Supuestos'!$F$11*$K522)-(IF(('01_Supuestos'!M31*$I522)&gt;0,'01_Supuestos'!$F$15,0)))-($J522*'01_Supuestos'!M33)))*'01_Supuestos'!$F$16)</f>
        <v/>
      </c>
      <c r="AE522" s="109">
        <f>0</f>
        <v/>
      </c>
      <c r="AF522" s="109">
        <f>IF(S522&gt;R522,"Appraisal+Decision",IF(S522&lt;R522,"Develop Now","Indiferente"))</f>
        <v/>
      </c>
    </row>
    <row r="523">
      <c r="A523" t="n">
        <v>493</v>
      </c>
      <c r="B523" s="53">
        <f>RAND()</f>
        <v/>
      </c>
      <c r="C523" s="53">
        <f>RAND()</f>
        <v/>
      </c>
      <c r="D523" s="53">
        <f>RAND()</f>
        <v/>
      </c>
      <c r="E523" s="53">
        <f>RAND()</f>
        <v/>
      </c>
      <c r="F523" s="53">
        <f>RAND()</f>
        <v/>
      </c>
      <c r="G523" s="53">
        <f>RAND()</f>
        <v/>
      </c>
      <c r="H523" s="109">
        <f>IF(B523&lt;($B$11-$B$10)/($B$12-$B$10), $B$10+SQRT(B523*($B$11-$B$10)*($B$12-$B$10)), $B$12-SQRT((1-B523)*($B$12-$B$11)*($B$12-$B$10)))</f>
        <v/>
      </c>
      <c r="I523" s="53">
        <f>MAX(0.1,NORMINV(C523,$B$13,$B$14))</f>
        <v/>
      </c>
      <c r="J523" s="109">
        <f>'01_Supuestos'!$F$13*MAX(0.65,NORMINV(D523,1,$B$15))</f>
        <v/>
      </c>
      <c r="K523" s="109">
        <f>'01_Supuestos'!$F$14*MAX(0.6,NORMINV(E523,1,$B$16))</f>
        <v/>
      </c>
      <c r="L523" s="109">
        <f>--(F523&lt;=$B$5)</f>
        <v/>
      </c>
      <c r="M523" s="109">
        <f>IF(L523=1, IF(G523&lt;=$B$6, "+", "-"), IF(G523&lt;=(1-$B$7), "+", "-"))</f>
        <v/>
      </c>
      <c r="N523" s="110">
        <f>IF(M523="+",'05_Bayes_Arbol'!$B$16,'05_Bayes_Arbol'!$B$17)</f>
        <v/>
      </c>
      <c r="O523" s="109">
        <f>SUMPRODUCT(T523:AD523,'01_Supuestos'!$C$34:$M$34)</f>
        <v/>
      </c>
      <c r="P523" s="109">
        <f>N523*O523 + (1-N523)*$B$9</f>
        <v/>
      </c>
      <c r="Q523" s="109">
        <f>--(P523&gt;0)</f>
        <v/>
      </c>
      <c r="R523" s="109">
        <f>IF(L523=1,O523,$B$9)</f>
        <v/>
      </c>
      <c r="S523" s="109">
        <f>-$B$8 + IF(Q523=1, IF(L523=1,O523,$B$9), 0)</f>
        <v/>
      </c>
      <c r="T523" s="109">
        <f>((('01_Supuestos'!C31*$I523)*'01_Supuestos'!$F$11*($H523-'01_Supuestos'!$F$9))-((('01_Supuestos'!C31*$I523)*'01_Supuestos'!$F$11*($H523-'01_Supuestos'!$F$9))*'01_Supuestos'!$F$12)-(('01_Supuestos'!C31*$I523)*'01_Supuestos'!$F$11*$K523)-(IF(('01_Supuestos'!C31*$I523)&gt;0,'01_Supuestos'!$F$15,0)))-((('01_Supuestos'!C31*$I523)*'01_Supuestos'!$F$11*($H523-'01_Supuestos'!$F$9))*'01_Supuestos'!$F$18)-($J523*'01_Supuestos'!C32)-(IF('01_Supuestos'!C30=MAX('01_Supuestos'!$C$30:$M$30),'01_Supuestos'!$F$19,0))-(MAX(0,(((('01_Supuestos'!C31*$I523)*'01_Supuestos'!$F$11*($H523-'01_Supuestos'!$F$9))-((('01_Supuestos'!C31*$I523)*'01_Supuestos'!$F$11*($H523-'01_Supuestos'!$F$9))*'01_Supuestos'!$F$12)-(('01_Supuestos'!C31*$I523)*'01_Supuestos'!$F$11*$K523)-(IF(('01_Supuestos'!C31*$I523)&gt;0,'01_Supuestos'!$F$15,0)))-($J523*'01_Supuestos'!C33)))*'01_Supuestos'!$F$16)</f>
        <v/>
      </c>
      <c r="U523" s="109">
        <f>((('01_Supuestos'!D31*$I523)*'01_Supuestos'!$F$11*($H523-'01_Supuestos'!$F$9))-((('01_Supuestos'!D31*$I523)*'01_Supuestos'!$F$11*($H523-'01_Supuestos'!$F$9))*'01_Supuestos'!$F$12)-(('01_Supuestos'!D31*$I523)*'01_Supuestos'!$F$11*$K523)-(IF(('01_Supuestos'!D31*$I523)&gt;0,'01_Supuestos'!$F$15,0)))-((('01_Supuestos'!D31*$I523)*'01_Supuestos'!$F$11*($H523-'01_Supuestos'!$F$9))*'01_Supuestos'!$F$18)-($J523*'01_Supuestos'!D32)-(IF('01_Supuestos'!D30=MAX('01_Supuestos'!$C$30:$M$30),'01_Supuestos'!$F$19,0))-(MAX(0,(((('01_Supuestos'!D31*$I523)*'01_Supuestos'!$F$11*($H523-'01_Supuestos'!$F$9))-((('01_Supuestos'!D31*$I523)*'01_Supuestos'!$F$11*($H523-'01_Supuestos'!$F$9))*'01_Supuestos'!$F$12)-(('01_Supuestos'!D31*$I523)*'01_Supuestos'!$F$11*$K523)-(IF(('01_Supuestos'!D31*$I523)&gt;0,'01_Supuestos'!$F$15,0)))-($J523*'01_Supuestos'!D33)))*'01_Supuestos'!$F$16)</f>
        <v/>
      </c>
      <c r="V523" s="109">
        <f>((('01_Supuestos'!E31*$I523)*'01_Supuestos'!$F$11*($H523-'01_Supuestos'!$F$9))-((('01_Supuestos'!E31*$I523)*'01_Supuestos'!$F$11*($H523-'01_Supuestos'!$F$9))*'01_Supuestos'!$F$12)-(('01_Supuestos'!E31*$I523)*'01_Supuestos'!$F$11*$K523)-(IF(('01_Supuestos'!E31*$I523)&gt;0,'01_Supuestos'!$F$15,0)))-((('01_Supuestos'!E31*$I523)*'01_Supuestos'!$F$11*($H523-'01_Supuestos'!$F$9))*'01_Supuestos'!$F$18)-($J523*'01_Supuestos'!E32)-(IF('01_Supuestos'!E30=MAX('01_Supuestos'!$C$30:$M$30),'01_Supuestos'!$F$19,0))-(MAX(0,(((('01_Supuestos'!E31*$I523)*'01_Supuestos'!$F$11*($H523-'01_Supuestos'!$F$9))-((('01_Supuestos'!E31*$I523)*'01_Supuestos'!$F$11*($H523-'01_Supuestos'!$F$9))*'01_Supuestos'!$F$12)-(('01_Supuestos'!E31*$I523)*'01_Supuestos'!$F$11*$K523)-(IF(('01_Supuestos'!E31*$I523)&gt;0,'01_Supuestos'!$F$15,0)))-($J523*'01_Supuestos'!E33)))*'01_Supuestos'!$F$16)</f>
        <v/>
      </c>
      <c r="W523" s="109">
        <f>((('01_Supuestos'!F31*$I523)*'01_Supuestos'!$F$11*($H523-'01_Supuestos'!$F$9))-((('01_Supuestos'!F31*$I523)*'01_Supuestos'!$F$11*($H523-'01_Supuestos'!$F$9))*'01_Supuestos'!$F$12)-(('01_Supuestos'!F31*$I523)*'01_Supuestos'!$F$11*$K523)-(IF(('01_Supuestos'!F31*$I523)&gt;0,'01_Supuestos'!$F$15,0)))-((('01_Supuestos'!F31*$I523)*'01_Supuestos'!$F$11*($H523-'01_Supuestos'!$F$9))*'01_Supuestos'!$F$18)-($J523*'01_Supuestos'!F32)-(IF('01_Supuestos'!F30=MAX('01_Supuestos'!$C$30:$M$30),'01_Supuestos'!$F$19,0))-(MAX(0,(((('01_Supuestos'!F31*$I523)*'01_Supuestos'!$F$11*($H523-'01_Supuestos'!$F$9))-((('01_Supuestos'!F31*$I523)*'01_Supuestos'!$F$11*($H523-'01_Supuestos'!$F$9))*'01_Supuestos'!$F$12)-(('01_Supuestos'!F31*$I523)*'01_Supuestos'!$F$11*$K523)-(IF(('01_Supuestos'!F31*$I523)&gt;0,'01_Supuestos'!$F$15,0)))-($J523*'01_Supuestos'!F33)))*'01_Supuestos'!$F$16)</f>
        <v/>
      </c>
      <c r="X523" s="109">
        <f>((('01_Supuestos'!G31*$I523)*'01_Supuestos'!$F$11*($H523-'01_Supuestos'!$F$9))-((('01_Supuestos'!G31*$I523)*'01_Supuestos'!$F$11*($H523-'01_Supuestos'!$F$9))*'01_Supuestos'!$F$12)-(('01_Supuestos'!G31*$I523)*'01_Supuestos'!$F$11*$K523)-(IF(('01_Supuestos'!G31*$I523)&gt;0,'01_Supuestos'!$F$15,0)))-((('01_Supuestos'!G31*$I523)*'01_Supuestos'!$F$11*($H523-'01_Supuestos'!$F$9))*'01_Supuestos'!$F$18)-($J523*'01_Supuestos'!G32)-(IF('01_Supuestos'!G30=MAX('01_Supuestos'!$C$30:$M$30),'01_Supuestos'!$F$19,0))-(MAX(0,(((('01_Supuestos'!G31*$I523)*'01_Supuestos'!$F$11*($H523-'01_Supuestos'!$F$9))-((('01_Supuestos'!G31*$I523)*'01_Supuestos'!$F$11*($H523-'01_Supuestos'!$F$9))*'01_Supuestos'!$F$12)-(('01_Supuestos'!G31*$I523)*'01_Supuestos'!$F$11*$K523)-(IF(('01_Supuestos'!G31*$I523)&gt;0,'01_Supuestos'!$F$15,0)))-($J523*'01_Supuestos'!G33)))*'01_Supuestos'!$F$16)</f>
        <v/>
      </c>
      <c r="Y523" s="109">
        <f>((('01_Supuestos'!H31*$I523)*'01_Supuestos'!$F$11*($H523-'01_Supuestos'!$F$9))-((('01_Supuestos'!H31*$I523)*'01_Supuestos'!$F$11*($H523-'01_Supuestos'!$F$9))*'01_Supuestos'!$F$12)-(('01_Supuestos'!H31*$I523)*'01_Supuestos'!$F$11*$K523)-(IF(('01_Supuestos'!H31*$I523)&gt;0,'01_Supuestos'!$F$15,0)))-((('01_Supuestos'!H31*$I523)*'01_Supuestos'!$F$11*($H523-'01_Supuestos'!$F$9))*'01_Supuestos'!$F$18)-($J523*'01_Supuestos'!H32)-(IF('01_Supuestos'!H30=MAX('01_Supuestos'!$C$30:$M$30),'01_Supuestos'!$F$19,0))-(MAX(0,(((('01_Supuestos'!H31*$I523)*'01_Supuestos'!$F$11*($H523-'01_Supuestos'!$F$9))-((('01_Supuestos'!H31*$I523)*'01_Supuestos'!$F$11*($H523-'01_Supuestos'!$F$9))*'01_Supuestos'!$F$12)-(('01_Supuestos'!H31*$I523)*'01_Supuestos'!$F$11*$K523)-(IF(('01_Supuestos'!H31*$I523)&gt;0,'01_Supuestos'!$F$15,0)))-($J523*'01_Supuestos'!H33)))*'01_Supuestos'!$F$16)</f>
        <v/>
      </c>
      <c r="Z523" s="109">
        <f>((('01_Supuestos'!I31*$I523)*'01_Supuestos'!$F$11*($H523-'01_Supuestos'!$F$9))-((('01_Supuestos'!I31*$I523)*'01_Supuestos'!$F$11*($H523-'01_Supuestos'!$F$9))*'01_Supuestos'!$F$12)-(('01_Supuestos'!I31*$I523)*'01_Supuestos'!$F$11*$K523)-(IF(('01_Supuestos'!I31*$I523)&gt;0,'01_Supuestos'!$F$15,0)))-((('01_Supuestos'!I31*$I523)*'01_Supuestos'!$F$11*($H523-'01_Supuestos'!$F$9))*'01_Supuestos'!$F$18)-($J523*'01_Supuestos'!I32)-(IF('01_Supuestos'!I30=MAX('01_Supuestos'!$C$30:$M$30),'01_Supuestos'!$F$19,0))-(MAX(0,(((('01_Supuestos'!I31*$I523)*'01_Supuestos'!$F$11*($H523-'01_Supuestos'!$F$9))-((('01_Supuestos'!I31*$I523)*'01_Supuestos'!$F$11*($H523-'01_Supuestos'!$F$9))*'01_Supuestos'!$F$12)-(('01_Supuestos'!I31*$I523)*'01_Supuestos'!$F$11*$K523)-(IF(('01_Supuestos'!I31*$I523)&gt;0,'01_Supuestos'!$F$15,0)))-($J523*'01_Supuestos'!I33)))*'01_Supuestos'!$F$16)</f>
        <v/>
      </c>
      <c r="AA523" s="109">
        <f>((('01_Supuestos'!J31*$I523)*'01_Supuestos'!$F$11*($H523-'01_Supuestos'!$F$9))-((('01_Supuestos'!J31*$I523)*'01_Supuestos'!$F$11*($H523-'01_Supuestos'!$F$9))*'01_Supuestos'!$F$12)-(('01_Supuestos'!J31*$I523)*'01_Supuestos'!$F$11*$K523)-(IF(('01_Supuestos'!J31*$I523)&gt;0,'01_Supuestos'!$F$15,0)))-((('01_Supuestos'!J31*$I523)*'01_Supuestos'!$F$11*($H523-'01_Supuestos'!$F$9))*'01_Supuestos'!$F$18)-($J523*'01_Supuestos'!J32)-(IF('01_Supuestos'!J30=MAX('01_Supuestos'!$C$30:$M$30),'01_Supuestos'!$F$19,0))-(MAX(0,(((('01_Supuestos'!J31*$I523)*'01_Supuestos'!$F$11*($H523-'01_Supuestos'!$F$9))-((('01_Supuestos'!J31*$I523)*'01_Supuestos'!$F$11*($H523-'01_Supuestos'!$F$9))*'01_Supuestos'!$F$12)-(('01_Supuestos'!J31*$I523)*'01_Supuestos'!$F$11*$K523)-(IF(('01_Supuestos'!J31*$I523)&gt;0,'01_Supuestos'!$F$15,0)))-($J523*'01_Supuestos'!J33)))*'01_Supuestos'!$F$16)</f>
        <v/>
      </c>
      <c r="AB523" s="109">
        <f>((('01_Supuestos'!K31*$I523)*'01_Supuestos'!$F$11*($H523-'01_Supuestos'!$F$9))-((('01_Supuestos'!K31*$I523)*'01_Supuestos'!$F$11*($H523-'01_Supuestos'!$F$9))*'01_Supuestos'!$F$12)-(('01_Supuestos'!K31*$I523)*'01_Supuestos'!$F$11*$K523)-(IF(('01_Supuestos'!K31*$I523)&gt;0,'01_Supuestos'!$F$15,0)))-((('01_Supuestos'!K31*$I523)*'01_Supuestos'!$F$11*($H523-'01_Supuestos'!$F$9))*'01_Supuestos'!$F$18)-($J523*'01_Supuestos'!K32)-(IF('01_Supuestos'!K30=MAX('01_Supuestos'!$C$30:$M$30),'01_Supuestos'!$F$19,0))-(MAX(0,(((('01_Supuestos'!K31*$I523)*'01_Supuestos'!$F$11*($H523-'01_Supuestos'!$F$9))-((('01_Supuestos'!K31*$I523)*'01_Supuestos'!$F$11*($H523-'01_Supuestos'!$F$9))*'01_Supuestos'!$F$12)-(('01_Supuestos'!K31*$I523)*'01_Supuestos'!$F$11*$K523)-(IF(('01_Supuestos'!K31*$I523)&gt;0,'01_Supuestos'!$F$15,0)))-($J523*'01_Supuestos'!K33)))*'01_Supuestos'!$F$16)</f>
        <v/>
      </c>
      <c r="AC523" s="109">
        <f>((('01_Supuestos'!L31*$I523)*'01_Supuestos'!$F$11*($H523-'01_Supuestos'!$F$9))-((('01_Supuestos'!L31*$I523)*'01_Supuestos'!$F$11*($H523-'01_Supuestos'!$F$9))*'01_Supuestos'!$F$12)-(('01_Supuestos'!L31*$I523)*'01_Supuestos'!$F$11*$K523)-(IF(('01_Supuestos'!L31*$I523)&gt;0,'01_Supuestos'!$F$15,0)))-((('01_Supuestos'!L31*$I523)*'01_Supuestos'!$F$11*($H523-'01_Supuestos'!$F$9))*'01_Supuestos'!$F$18)-($J523*'01_Supuestos'!L32)-(IF('01_Supuestos'!L30=MAX('01_Supuestos'!$C$30:$M$30),'01_Supuestos'!$F$19,0))-(MAX(0,(((('01_Supuestos'!L31*$I523)*'01_Supuestos'!$F$11*($H523-'01_Supuestos'!$F$9))-((('01_Supuestos'!L31*$I523)*'01_Supuestos'!$F$11*($H523-'01_Supuestos'!$F$9))*'01_Supuestos'!$F$12)-(('01_Supuestos'!L31*$I523)*'01_Supuestos'!$F$11*$K523)-(IF(('01_Supuestos'!L31*$I523)&gt;0,'01_Supuestos'!$F$15,0)))-($J523*'01_Supuestos'!L33)))*'01_Supuestos'!$F$16)</f>
        <v/>
      </c>
      <c r="AD523" s="109">
        <f>((('01_Supuestos'!M31*$I523)*'01_Supuestos'!$F$11*($H523-'01_Supuestos'!$F$9))-((('01_Supuestos'!M31*$I523)*'01_Supuestos'!$F$11*($H523-'01_Supuestos'!$F$9))*'01_Supuestos'!$F$12)-(('01_Supuestos'!M31*$I523)*'01_Supuestos'!$F$11*$K523)-(IF(('01_Supuestos'!M31*$I523)&gt;0,'01_Supuestos'!$F$15,0)))-((('01_Supuestos'!M31*$I523)*'01_Supuestos'!$F$11*($H523-'01_Supuestos'!$F$9))*'01_Supuestos'!$F$18)-($J523*'01_Supuestos'!M32)-(IF('01_Supuestos'!M30=MAX('01_Supuestos'!$C$30:$M$30),'01_Supuestos'!$F$19,0))-(MAX(0,(((('01_Supuestos'!M31*$I523)*'01_Supuestos'!$F$11*($H523-'01_Supuestos'!$F$9))-((('01_Supuestos'!M31*$I523)*'01_Supuestos'!$F$11*($H523-'01_Supuestos'!$F$9))*'01_Supuestos'!$F$12)-(('01_Supuestos'!M31*$I523)*'01_Supuestos'!$F$11*$K523)-(IF(('01_Supuestos'!M31*$I523)&gt;0,'01_Supuestos'!$F$15,0)))-($J523*'01_Supuestos'!M33)))*'01_Supuestos'!$F$16)</f>
        <v/>
      </c>
      <c r="AE523" s="109">
        <f>0</f>
        <v/>
      </c>
      <c r="AF523" s="109">
        <f>IF(S523&gt;R523,"Appraisal+Decision",IF(S523&lt;R523,"Develop Now","Indiferente"))</f>
        <v/>
      </c>
    </row>
    <row r="524">
      <c r="A524" t="n">
        <v>494</v>
      </c>
      <c r="B524" s="53">
        <f>RAND()</f>
        <v/>
      </c>
      <c r="C524" s="53">
        <f>RAND()</f>
        <v/>
      </c>
      <c r="D524" s="53">
        <f>RAND()</f>
        <v/>
      </c>
      <c r="E524" s="53">
        <f>RAND()</f>
        <v/>
      </c>
      <c r="F524" s="53">
        <f>RAND()</f>
        <v/>
      </c>
      <c r="G524" s="53">
        <f>RAND()</f>
        <v/>
      </c>
      <c r="H524" s="109">
        <f>IF(B524&lt;($B$11-$B$10)/($B$12-$B$10), $B$10+SQRT(B524*($B$11-$B$10)*($B$12-$B$10)), $B$12-SQRT((1-B524)*($B$12-$B$11)*($B$12-$B$10)))</f>
        <v/>
      </c>
      <c r="I524" s="53">
        <f>MAX(0.1,NORMINV(C524,$B$13,$B$14))</f>
        <v/>
      </c>
      <c r="J524" s="109">
        <f>'01_Supuestos'!$F$13*MAX(0.65,NORMINV(D524,1,$B$15))</f>
        <v/>
      </c>
      <c r="K524" s="109">
        <f>'01_Supuestos'!$F$14*MAX(0.6,NORMINV(E524,1,$B$16))</f>
        <v/>
      </c>
      <c r="L524" s="109">
        <f>--(F524&lt;=$B$5)</f>
        <v/>
      </c>
      <c r="M524" s="109">
        <f>IF(L524=1, IF(G524&lt;=$B$6, "+", "-"), IF(G524&lt;=(1-$B$7), "+", "-"))</f>
        <v/>
      </c>
      <c r="N524" s="110">
        <f>IF(M524="+",'05_Bayes_Arbol'!$B$16,'05_Bayes_Arbol'!$B$17)</f>
        <v/>
      </c>
      <c r="O524" s="109">
        <f>SUMPRODUCT(T524:AD524,'01_Supuestos'!$C$34:$M$34)</f>
        <v/>
      </c>
      <c r="P524" s="109">
        <f>N524*O524 + (1-N524)*$B$9</f>
        <v/>
      </c>
      <c r="Q524" s="109">
        <f>--(P524&gt;0)</f>
        <v/>
      </c>
      <c r="R524" s="109">
        <f>IF(L524=1,O524,$B$9)</f>
        <v/>
      </c>
      <c r="S524" s="109">
        <f>-$B$8 + IF(Q524=1, IF(L524=1,O524,$B$9), 0)</f>
        <v/>
      </c>
      <c r="T524" s="109">
        <f>((('01_Supuestos'!C31*$I524)*'01_Supuestos'!$F$11*($H524-'01_Supuestos'!$F$9))-((('01_Supuestos'!C31*$I524)*'01_Supuestos'!$F$11*($H524-'01_Supuestos'!$F$9))*'01_Supuestos'!$F$12)-(('01_Supuestos'!C31*$I524)*'01_Supuestos'!$F$11*$K524)-(IF(('01_Supuestos'!C31*$I524)&gt;0,'01_Supuestos'!$F$15,0)))-((('01_Supuestos'!C31*$I524)*'01_Supuestos'!$F$11*($H524-'01_Supuestos'!$F$9))*'01_Supuestos'!$F$18)-($J524*'01_Supuestos'!C32)-(IF('01_Supuestos'!C30=MAX('01_Supuestos'!$C$30:$M$30),'01_Supuestos'!$F$19,0))-(MAX(0,(((('01_Supuestos'!C31*$I524)*'01_Supuestos'!$F$11*($H524-'01_Supuestos'!$F$9))-((('01_Supuestos'!C31*$I524)*'01_Supuestos'!$F$11*($H524-'01_Supuestos'!$F$9))*'01_Supuestos'!$F$12)-(('01_Supuestos'!C31*$I524)*'01_Supuestos'!$F$11*$K524)-(IF(('01_Supuestos'!C31*$I524)&gt;0,'01_Supuestos'!$F$15,0)))-($J524*'01_Supuestos'!C33)))*'01_Supuestos'!$F$16)</f>
        <v/>
      </c>
      <c r="U524" s="109">
        <f>((('01_Supuestos'!D31*$I524)*'01_Supuestos'!$F$11*($H524-'01_Supuestos'!$F$9))-((('01_Supuestos'!D31*$I524)*'01_Supuestos'!$F$11*($H524-'01_Supuestos'!$F$9))*'01_Supuestos'!$F$12)-(('01_Supuestos'!D31*$I524)*'01_Supuestos'!$F$11*$K524)-(IF(('01_Supuestos'!D31*$I524)&gt;0,'01_Supuestos'!$F$15,0)))-((('01_Supuestos'!D31*$I524)*'01_Supuestos'!$F$11*($H524-'01_Supuestos'!$F$9))*'01_Supuestos'!$F$18)-($J524*'01_Supuestos'!D32)-(IF('01_Supuestos'!D30=MAX('01_Supuestos'!$C$30:$M$30),'01_Supuestos'!$F$19,0))-(MAX(0,(((('01_Supuestos'!D31*$I524)*'01_Supuestos'!$F$11*($H524-'01_Supuestos'!$F$9))-((('01_Supuestos'!D31*$I524)*'01_Supuestos'!$F$11*($H524-'01_Supuestos'!$F$9))*'01_Supuestos'!$F$12)-(('01_Supuestos'!D31*$I524)*'01_Supuestos'!$F$11*$K524)-(IF(('01_Supuestos'!D31*$I524)&gt;0,'01_Supuestos'!$F$15,0)))-($J524*'01_Supuestos'!D33)))*'01_Supuestos'!$F$16)</f>
        <v/>
      </c>
      <c r="V524" s="109">
        <f>((('01_Supuestos'!E31*$I524)*'01_Supuestos'!$F$11*($H524-'01_Supuestos'!$F$9))-((('01_Supuestos'!E31*$I524)*'01_Supuestos'!$F$11*($H524-'01_Supuestos'!$F$9))*'01_Supuestos'!$F$12)-(('01_Supuestos'!E31*$I524)*'01_Supuestos'!$F$11*$K524)-(IF(('01_Supuestos'!E31*$I524)&gt;0,'01_Supuestos'!$F$15,0)))-((('01_Supuestos'!E31*$I524)*'01_Supuestos'!$F$11*($H524-'01_Supuestos'!$F$9))*'01_Supuestos'!$F$18)-($J524*'01_Supuestos'!E32)-(IF('01_Supuestos'!E30=MAX('01_Supuestos'!$C$30:$M$30),'01_Supuestos'!$F$19,0))-(MAX(0,(((('01_Supuestos'!E31*$I524)*'01_Supuestos'!$F$11*($H524-'01_Supuestos'!$F$9))-((('01_Supuestos'!E31*$I524)*'01_Supuestos'!$F$11*($H524-'01_Supuestos'!$F$9))*'01_Supuestos'!$F$12)-(('01_Supuestos'!E31*$I524)*'01_Supuestos'!$F$11*$K524)-(IF(('01_Supuestos'!E31*$I524)&gt;0,'01_Supuestos'!$F$15,0)))-($J524*'01_Supuestos'!E33)))*'01_Supuestos'!$F$16)</f>
        <v/>
      </c>
      <c r="W524" s="109">
        <f>((('01_Supuestos'!F31*$I524)*'01_Supuestos'!$F$11*($H524-'01_Supuestos'!$F$9))-((('01_Supuestos'!F31*$I524)*'01_Supuestos'!$F$11*($H524-'01_Supuestos'!$F$9))*'01_Supuestos'!$F$12)-(('01_Supuestos'!F31*$I524)*'01_Supuestos'!$F$11*$K524)-(IF(('01_Supuestos'!F31*$I524)&gt;0,'01_Supuestos'!$F$15,0)))-((('01_Supuestos'!F31*$I524)*'01_Supuestos'!$F$11*($H524-'01_Supuestos'!$F$9))*'01_Supuestos'!$F$18)-($J524*'01_Supuestos'!F32)-(IF('01_Supuestos'!F30=MAX('01_Supuestos'!$C$30:$M$30),'01_Supuestos'!$F$19,0))-(MAX(0,(((('01_Supuestos'!F31*$I524)*'01_Supuestos'!$F$11*($H524-'01_Supuestos'!$F$9))-((('01_Supuestos'!F31*$I524)*'01_Supuestos'!$F$11*($H524-'01_Supuestos'!$F$9))*'01_Supuestos'!$F$12)-(('01_Supuestos'!F31*$I524)*'01_Supuestos'!$F$11*$K524)-(IF(('01_Supuestos'!F31*$I524)&gt;0,'01_Supuestos'!$F$15,0)))-($J524*'01_Supuestos'!F33)))*'01_Supuestos'!$F$16)</f>
        <v/>
      </c>
      <c r="X524" s="109">
        <f>((('01_Supuestos'!G31*$I524)*'01_Supuestos'!$F$11*($H524-'01_Supuestos'!$F$9))-((('01_Supuestos'!G31*$I524)*'01_Supuestos'!$F$11*($H524-'01_Supuestos'!$F$9))*'01_Supuestos'!$F$12)-(('01_Supuestos'!G31*$I524)*'01_Supuestos'!$F$11*$K524)-(IF(('01_Supuestos'!G31*$I524)&gt;0,'01_Supuestos'!$F$15,0)))-((('01_Supuestos'!G31*$I524)*'01_Supuestos'!$F$11*($H524-'01_Supuestos'!$F$9))*'01_Supuestos'!$F$18)-($J524*'01_Supuestos'!G32)-(IF('01_Supuestos'!G30=MAX('01_Supuestos'!$C$30:$M$30),'01_Supuestos'!$F$19,0))-(MAX(0,(((('01_Supuestos'!G31*$I524)*'01_Supuestos'!$F$11*($H524-'01_Supuestos'!$F$9))-((('01_Supuestos'!G31*$I524)*'01_Supuestos'!$F$11*($H524-'01_Supuestos'!$F$9))*'01_Supuestos'!$F$12)-(('01_Supuestos'!G31*$I524)*'01_Supuestos'!$F$11*$K524)-(IF(('01_Supuestos'!G31*$I524)&gt;0,'01_Supuestos'!$F$15,0)))-($J524*'01_Supuestos'!G33)))*'01_Supuestos'!$F$16)</f>
        <v/>
      </c>
      <c r="Y524" s="109">
        <f>((('01_Supuestos'!H31*$I524)*'01_Supuestos'!$F$11*($H524-'01_Supuestos'!$F$9))-((('01_Supuestos'!H31*$I524)*'01_Supuestos'!$F$11*($H524-'01_Supuestos'!$F$9))*'01_Supuestos'!$F$12)-(('01_Supuestos'!H31*$I524)*'01_Supuestos'!$F$11*$K524)-(IF(('01_Supuestos'!H31*$I524)&gt;0,'01_Supuestos'!$F$15,0)))-((('01_Supuestos'!H31*$I524)*'01_Supuestos'!$F$11*($H524-'01_Supuestos'!$F$9))*'01_Supuestos'!$F$18)-($J524*'01_Supuestos'!H32)-(IF('01_Supuestos'!H30=MAX('01_Supuestos'!$C$30:$M$30),'01_Supuestos'!$F$19,0))-(MAX(0,(((('01_Supuestos'!H31*$I524)*'01_Supuestos'!$F$11*($H524-'01_Supuestos'!$F$9))-((('01_Supuestos'!H31*$I524)*'01_Supuestos'!$F$11*($H524-'01_Supuestos'!$F$9))*'01_Supuestos'!$F$12)-(('01_Supuestos'!H31*$I524)*'01_Supuestos'!$F$11*$K524)-(IF(('01_Supuestos'!H31*$I524)&gt;0,'01_Supuestos'!$F$15,0)))-($J524*'01_Supuestos'!H33)))*'01_Supuestos'!$F$16)</f>
        <v/>
      </c>
      <c r="Z524" s="109">
        <f>((('01_Supuestos'!I31*$I524)*'01_Supuestos'!$F$11*($H524-'01_Supuestos'!$F$9))-((('01_Supuestos'!I31*$I524)*'01_Supuestos'!$F$11*($H524-'01_Supuestos'!$F$9))*'01_Supuestos'!$F$12)-(('01_Supuestos'!I31*$I524)*'01_Supuestos'!$F$11*$K524)-(IF(('01_Supuestos'!I31*$I524)&gt;0,'01_Supuestos'!$F$15,0)))-((('01_Supuestos'!I31*$I524)*'01_Supuestos'!$F$11*($H524-'01_Supuestos'!$F$9))*'01_Supuestos'!$F$18)-($J524*'01_Supuestos'!I32)-(IF('01_Supuestos'!I30=MAX('01_Supuestos'!$C$30:$M$30),'01_Supuestos'!$F$19,0))-(MAX(0,(((('01_Supuestos'!I31*$I524)*'01_Supuestos'!$F$11*($H524-'01_Supuestos'!$F$9))-((('01_Supuestos'!I31*$I524)*'01_Supuestos'!$F$11*($H524-'01_Supuestos'!$F$9))*'01_Supuestos'!$F$12)-(('01_Supuestos'!I31*$I524)*'01_Supuestos'!$F$11*$K524)-(IF(('01_Supuestos'!I31*$I524)&gt;0,'01_Supuestos'!$F$15,0)))-($J524*'01_Supuestos'!I33)))*'01_Supuestos'!$F$16)</f>
        <v/>
      </c>
      <c r="AA524" s="109">
        <f>((('01_Supuestos'!J31*$I524)*'01_Supuestos'!$F$11*($H524-'01_Supuestos'!$F$9))-((('01_Supuestos'!J31*$I524)*'01_Supuestos'!$F$11*($H524-'01_Supuestos'!$F$9))*'01_Supuestos'!$F$12)-(('01_Supuestos'!J31*$I524)*'01_Supuestos'!$F$11*$K524)-(IF(('01_Supuestos'!J31*$I524)&gt;0,'01_Supuestos'!$F$15,0)))-((('01_Supuestos'!J31*$I524)*'01_Supuestos'!$F$11*($H524-'01_Supuestos'!$F$9))*'01_Supuestos'!$F$18)-($J524*'01_Supuestos'!J32)-(IF('01_Supuestos'!J30=MAX('01_Supuestos'!$C$30:$M$30),'01_Supuestos'!$F$19,0))-(MAX(0,(((('01_Supuestos'!J31*$I524)*'01_Supuestos'!$F$11*($H524-'01_Supuestos'!$F$9))-((('01_Supuestos'!J31*$I524)*'01_Supuestos'!$F$11*($H524-'01_Supuestos'!$F$9))*'01_Supuestos'!$F$12)-(('01_Supuestos'!J31*$I524)*'01_Supuestos'!$F$11*$K524)-(IF(('01_Supuestos'!J31*$I524)&gt;0,'01_Supuestos'!$F$15,0)))-($J524*'01_Supuestos'!J33)))*'01_Supuestos'!$F$16)</f>
        <v/>
      </c>
      <c r="AB524" s="109">
        <f>((('01_Supuestos'!K31*$I524)*'01_Supuestos'!$F$11*($H524-'01_Supuestos'!$F$9))-((('01_Supuestos'!K31*$I524)*'01_Supuestos'!$F$11*($H524-'01_Supuestos'!$F$9))*'01_Supuestos'!$F$12)-(('01_Supuestos'!K31*$I524)*'01_Supuestos'!$F$11*$K524)-(IF(('01_Supuestos'!K31*$I524)&gt;0,'01_Supuestos'!$F$15,0)))-((('01_Supuestos'!K31*$I524)*'01_Supuestos'!$F$11*($H524-'01_Supuestos'!$F$9))*'01_Supuestos'!$F$18)-($J524*'01_Supuestos'!K32)-(IF('01_Supuestos'!K30=MAX('01_Supuestos'!$C$30:$M$30),'01_Supuestos'!$F$19,0))-(MAX(0,(((('01_Supuestos'!K31*$I524)*'01_Supuestos'!$F$11*($H524-'01_Supuestos'!$F$9))-((('01_Supuestos'!K31*$I524)*'01_Supuestos'!$F$11*($H524-'01_Supuestos'!$F$9))*'01_Supuestos'!$F$12)-(('01_Supuestos'!K31*$I524)*'01_Supuestos'!$F$11*$K524)-(IF(('01_Supuestos'!K31*$I524)&gt;0,'01_Supuestos'!$F$15,0)))-($J524*'01_Supuestos'!K33)))*'01_Supuestos'!$F$16)</f>
        <v/>
      </c>
      <c r="AC524" s="109">
        <f>((('01_Supuestos'!L31*$I524)*'01_Supuestos'!$F$11*($H524-'01_Supuestos'!$F$9))-((('01_Supuestos'!L31*$I524)*'01_Supuestos'!$F$11*($H524-'01_Supuestos'!$F$9))*'01_Supuestos'!$F$12)-(('01_Supuestos'!L31*$I524)*'01_Supuestos'!$F$11*$K524)-(IF(('01_Supuestos'!L31*$I524)&gt;0,'01_Supuestos'!$F$15,0)))-((('01_Supuestos'!L31*$I524)*'01_Supuestos'!$F$11*($H524-'01_Supuestos'!$F$9))*'01_Supuestos'!$F$18)-($J524*'01_Supuestos'!L32)-(IF('01_Supuestos'!L30=MAX('01_Supuestos'!$C$30:$M$30),'01_Supuestos'!$F$19,0))-(MAX(0,(((('01_Supuestos'!L31*$I524)*'01_Supuestos'!$F$11*($H524-'01_Supuestos'!$F$9))-((('01_Supuestos'!L31*$I524)*'01_Supuestos'!$F$11*($H524-'01_Supuestos'!$F$9))*'01_Supuestos'!$F$12)-(('01_Supuestos'!L31*$I524)*'01_Supuestos'!$F$11*$K524)-(IF(('01_Supuestos'!L31*$I524)&gt;0,'01_Supuestos'!$F$15,0)))-($J524*'01_Supuestos'!L33)))*'01_Supuestos'!$F$16)</f>
        <v/>
      </c>
      <c r="AD524" s="109">
        <f>((('01_Supuestos'!M31*$I524)*'01_Supuestos'!$F$11*($H524-'01_Supuestos'!$F$9))-((('01_Supuestos'!M31*$I524)*'01_Supuestos'!$F$11*($H524-'01_Supuestos'!$F$9))*'01_Supuestos'!$F$12)-(('01_Supuestos'!M31*$I524)*'01_Supuestos'!$F$11*$K524)-(IF(('01_Supuestos'!M31*$I524)&gt;0,'01_Supuestos'!$F$15,0)))-((('01_Supuestos'!M31*$I524)*'01_Supuestos'!$F$11*($H524-'01_Supuestos'!$F$9))*'01_Supuestos'!$F$18)-($J524*'01_Supuestos'!M32)-(IF('01_Supuestos'!M30=MAX('01_Supuestos'!$C$30:$M$30),'01_Supuestos'!$F$19,0))-(MAX(0,(((('01_Supuestos'!M31*$I524)*'01_Supuestos'!$F$11*($H524-'01_Supuestos'!$F$9))-((('01_Supuestos'!M31*$I524)*'01_Supuestos'!$F$11*($H524-'01_Supuestos'!$F$9))*'01_Supuestos'!$F$12)-(('01_Supuestos'!M31*$I524)*'01_Supuestos'!$F$11*$K524)-(IF(('01_Supuestos'!M31*$I524)&gt;0,'01_Supuestos'!$F$15,0)))-($J524*'01_Supuestos'!M33)))*'01_Supuestos'!$F$16)</f>
        <v/>
      </c>
      <c r="AE524" s="109">
        <f>0</f>
        <v/>
      </c>
      <c r="AF524" s="109">
        <f>IF(S524&gt;R524,"Appraisal+Decision",IF(S524&lt;R524,"Develop Now","Indiferente"))</f>
        <v/>
      </c>
    </row>
    <row r="525">
      <c r="A525" t="n">
        <v>495</v>
      </c>
      <c r="B525" s="53">
        <f>RAND()</f>
        <v/>
      </c>
      <c r="C525" s="53">
        <f>RAND()</f>
        <v/>
      </c>
      <c r="D525" s="53">
        <f>RAND()</f>
        <v/>
      </c>
      <c r="E525" s="53">
        <f>RAND()</f>
        <v/>
      </c>
      <c r="F525" s="53">
        <f>RAND()</f>
        <v/>
      </c>
      <c r="G525" s="53">
        <f>RAND()</f>
        <v/>
      </c>
      <c r="H525" s="109">
        <f>IF(B525&lt;($B$11-$B$10)/($B$12-$B$10), $B$10+SQRT(B525*($B$11-$B$10)*($B$12-$B$10)), $B$12-SQRT((1-B525)*($B$12-$B$11)*($B$12-$B$10)))</f>
        <v/>
      </c>
      <c r="I525" s="53">
        <f>MAX(0.1,NORMINV(C525,$B$13,$B$14))</f>
        <v/>
      </c>
      <c r="J525" s="109">
        <f>'01_Supuestos'!$F$13*MAX(0.65,NORMINV(D525,1,$B$15))</f>
        <v/>
      </c>
      <c r="K525" s="109">
        <f>'01_Supuestos'!$F$14*MAX(0.6,NORMINV(E525,1,$B$16))</f>
        <v/>
      </c>
      <c r="L525" s="109">
        <f>--(F525&lt;=$B$5)</f>
        <v/>
      </c>
      <c r="M525" s="109">
        <f>IF(L525=1, IF(G525&lt;=$B$6, "+", "-"), IF(G525&lt;=(1-$B$7), "+", "-"))</f>
        <v/>
      </c>
      <c r="N525" s="110">
        <f>IF(M525="+",'05_Bayes_Arbol'!$B$16,'05_Bayes_Arbol'!$B$17)</f>
        <v/>
      </c>
      <c r="O525" s="109">
        <f>SUMPRODUCT(T525:AD525,'01_Supuestos'!$C$34:$M$34)</f>
        <v/>
      </c>
      <c r="P525" s="109">
        <f>N525*O525 + (1-N525)*$B$9</f>
        <v/>
      </c>
      <c r="Q525" s="109">
        <f>--(P525&gt;0)</f>
        <v/>
      </c>
      <c r="R525" s="109">
        <f>IF(L525=1,O525,$B$9)</f>
        <v/>
      </c>
      <c r="S525" s="109">
        <f>-$B$8 + IF(Q525=1, IF(L525=1,O525,$B$9), 0)</f>
        <v/>
      </c>
      <c r="T525" s="109">
        <f>((('01_Supuestos'!C31*$I525)*'01_Supuestos'!$F$11*($H525-'01_Supuestos'!$F$9))-((('01_Supuestos'!C31*$I525)*'01_Supuestos'!$F$11*($H525-'01_Supuestos'!$F$9))*'01_Supuestos'!$F$12)-(('01_Supuestos'!C31*$I525)*'01_Supuestos'!$F$11*$K525)-(IF(('01_Supuestos'!C31*$I525)&gt;0,'01_Supuestos'!$F$15,0)))-((('01_Supuestos'!C31*$I525)*'01_Supuestos'!$F$11*($H525-'01_Supuestos'!$F$9))*'01_Supuestos'!$F$18)-($J525*'01_Supuestos'!C32)-(IF('01_Supuestos'!C30=MAX('01_Supuestos'!$C$30:$M$30),'01_Supuestos'!$F$19,0))-(MAX(0,(((('01_Supuestos'!C31*$I525)*'01_Supuestos'!$F$11*($H525-'01_Supuestos'!$F$9))-((('01_Supuestos'!C31*$I525)*'01_Supuestos'!$F$11*($H525-'01_Supuestos'!$F$9))*'01_Supuestos'!$F$12)-(('01_Supuestos'!C31*$I525)*'01_Supuestos'!$F$11*$K525)-(IF(('01_Supuestos'!C31*$I525)&gt;0,'01_Supuestos'!$F$15,0)))-($J525*'01_Supuestos'!C33)))*'01_Supuestos'!$F$16)</f>
        <v/>
      </c>
      <c r="U525" s="109">
        <f>((('01_Supuestos'!D31*$I525)*'01_Supuestos'!$F$11*($H525-'01_Supuestos'!$F$9))-((('01_Supuestos'!D31*$I525)*'01_Supuestos'!$F$11*($H525-'01_Supuestos'!$F$9))*'01_Supuestos'!$F$12)-(('01_Supuestos'!D31*$I525)*'01_Supuestos'!$F$11*$K525)-(IF(('01_Supuestos'!D31*$I525)&gt;0,'01_Supuestos'!$F$15,0)))-((('01_Supuestos'!D31*$I525)*'01_Supuestos'!$F$11*($H525-'01_Supuestos'!$F$9))*'01_Supuestos'!$F$18)-($J525*'01_Supuestos'!D32)-(IF('01_Supuestos'!D30=MAX('01_Supuestos'!$C$30:$M$30),'01_Supuestos'!$F$19,0))-(MAX(0,(((('01_Supuestos'!D31*$I525)*'01_Supuestos'!$F$11*($H525-'01_Supuestos'!$F$9))-((('01_Supuestos'!D31*$I525)*'01_Supuestos'!$F$11*($H525-'01_Supuestos'!$F$9))*'01_Supuestos'!$F$12)-(('01_Supuestos'!D31*$I525)*'01_Supuestos'!$F$11*$K525)-(IF(('01_Supuestos'!D31*$I525)&gt;0,'01_Supuestos'!$F$15,0)))-($J525*'01_Supuestos'!D33)))*'01_Supuestos'!$F$16)</f>
        <v/>
      </c>
      <c r="V525" s="109">
        <f>((('01_Supuestos'!E31*$I525)*'01_Supuestos'!$F$11*($H525-'01_Supuestos'!$F$9))-((('01_Supuestos'!E31*$I525)*'01_Supuestos'!$F$11*($H525-'01_Supuestos'!$F$9))*'01_Supuestos'!$F$12)-(('01_Supuestos'!E31*$I525)*'01_Supuestos'!$F$11*$K525)-(IF(('01_Supuestos'!E31*$I525)&gt;0,'01_Supuestos'!$F$15,0)))-((('01_Supuestos'!E31*$I525)*'01_Supuestos'!$F$11*($H525-'01_Supuestos'!$F$9))*'01_Supuestos'!$F$18)-($J525*'01_Supuestos'!E32)-(IF('01_Supuestos'!E30=MAX('01_Supuestos'!$C$30:$M$30),'01_Supuestos'!$F$19,0))-(MAX(0,(((('01_Supuestos'!E31*$I525)*'01_Supuestos'!$F$11*($H525-'01_Supuestos'!$F$9))-((('01_Supuestos'!E31*$I525)*'01_Supuestos'!$F$11*($H525-'01_Supuestos'!$F$9))*'01_Supuestos'!$F$12)-(('01_Supuestos'!E31*$I525)*'01_Supuestos'!$F$11*$K525)-(IF(('01_Supuestos'!E31*$I525)&gt;0,'01_Supuestos'!$F$15,0)))-($J525*'01_Supuestos'!E33)))*'01_Supuestos'!$F$16)</f>
        <v/>
      </c>
      <c r="W525" s="109">
        <f>((('01_Supuestos'!F31*$I525)*'01_Supuestos'!$F$11*($H525-'01_Supuestos'!$F$9))-((('01_Supuestos'!F31*$I525)*'01_Supuestos'!$F$11*($H525-'01_Supuestos'!$F$9))*'01_Supuestos'!$F$12)-(('01_Supuestos'!F31*$I525)*'01_Supuestos'!$F$11*$K525)-(IF(('01_Supuestos'!F31*$I525)&gt;0,'01_Supuestos'!$F$15,0)))-((('01_Supuestos'!F31*$I525)*'01_Supuestos'!$F$11*($H525-'01_Supuestos'!$F$9))*'01_Supuestos'!$F$18)-($J525*'01_Supuestos'!F32)-(IF('01_Supuestos'!F30=MAX('01_Supuestos'!$C$30:$M$30),'01_Supuestos'!$F$19,0))-(MAX(0,(((('01_Supuestos'!F31*$I525)*'01_Supuestos'!$F$11*($H525-'01_Supuestos'!$F$9))-((('01_Supuestos'!F31*$I525)*'01_Supuestos'!$F$11*($H525-'01_Supuestos'!$F$9))*'01_Supuestos'!$F$12)-(('01_Supuestos'!F31*$I525)*'01_Supuestos'!$F$11*$K525)-(IF(('01_Supuestos'!F31*$I525)&gt;0,'01_Supuestos'!$F$15,0)))-($J525*'01_Supuestos'!F33)))*'01_Supuestos'!$F$16)</f>
        <v/>
      </c>
      <c r="X525" s="109">
        <f>((('01_Supuestos'!G31*$I525)*'01_Supuestos'!$F$11*($H525-'01_Supuestos'!$F$9))-((('01_Supuestos'!G31*$I525)*'01_Supuestos'!$F$11*($H525-'01_Supuestos'!$F$9))*'01_Supuestos'!$F$12)-(('01_Supuestos'!G31*$I525)*'01_Supuestos'!$F$11*$K525)-(IF(('01_Supuestos'!G31*$I525)&gt;0,'01_Supuestos'!$F$15,0)))-((('01_Supuestos'!G31*$I525)*'01_Supuestos'!$F$11*($H525-'01_Supuestos'!$F$9))*'01_Supuestos'!$F$18)-($J525*'01_Supuestos'!G32)-(IF('01_Supuestos'!G30=MAX('01_Supuestos'!$C$30:$M$30),'01_Supuestos'!$F$19,0))-(MAX(0,(((('01_Supuestos'!G31*$I525)*'01_Supuestos'!$F$11*($H525-'01_Supuestos'!$F$9))-((('01_Supuestos'!G31*$I525)*'01_Supuestos'!$F$11*($H525-'01_Supuestos'!$F$9))*'01_Supuestos'!$F$12)-(('01_Supuestos'!G31*$I525)*'01_Supuestos'!$F$11*$K525)-(IF(('01_Supuestos'!G31*$I525)&gt;0,'01_Supuestos'!$F$15,0)))-($J525*'01_Supuestos'!G33)))*'01_Supuestos'!$F$16)</f>
        <v/>
      </c>
      <c r="Y525" s="109">
        <f>((('01_Supuestos'!H31*$I525)*'01_Supuestos'!$F$11*($H525-'01_Supuestos'!$F$9))-((('01_Supuestos'!H31*$I525)*'01_Supuestos'!$F$11*($H525-'01_Supuestos'!$F$9))*'01_Supuestos'!$F$12)-(('01_Supuestos'!H31*$I525)*'01_Supuestos'!$F$11*$K525)-(IF(('01_Supuestos'!H31*$I525)&gt;0,'01_Supuestos'!$F$15,0)))-((('01_Supuestos'!H31*$I525)*'01_Supuestos'!$F$11*($H525-'01_Supuestos'!$F$9))*'01_Supuestos'!$F$18)-($J525*'01_Supuestos'!H32)-(IF('01_Supuestos'!H30=MAX('01_Supuestos'!$C$30:$M$30),'01_Supuestos'!$F$19,0))-(MAX(0,(((('01_Supuestos'!H31*$I525)*'01_Supuestos'!$F$11*($H525-'01_Supuestos'!$F$9))-((('01_Supuestos'!H31*$I525)*'01_Supuestos'!$F$11*($H525-'01_Supuestos'!$F$9))*'01_Supuestos'!$F$12)-(('01_Supuestos'!H31*$I525)*'01_Supuestos'!$F$11*$K525)-(IF(('01_Supuestos'!H31*$I525)&gt;0,'01_Supuestos'!$F$15,0)))-($J525*'01_Supuestos'!H33)))*'01_Supuestos'!$F$16)</f>
        <v/>
      </c>
      <c r="Z525" s="109">
        <f>((('01_Supuestos'!I31*$I525)*'01_Supuestos'!$F$11*($H525-'01_Supuestos'!$F$9))-((('01_Supuestos'!I31*$I525)*'01_Supuestos'!$F$11*($H525-'01_Supuestos'!$F$9))*'01_Supuestos'!$F$12)-(('01_Supuestos'!I31*$I525)*'01_Supuestos'!$F$11*$K525)-(IF(('01_Supuestos'!I31*$I525)&gt;0,'01_Supuestos'!$F$15,0)))-((('01_Supuestos'!I31*$I525)*'01_Supuestos'!$F$11*($H525-'01_Supuestos'!$F$9))*'01_Supuestos'!$F$18)-($J525*'01_Supuestos'!I32)-(IF('01_Supuestos'!I30=MAX('01_Supuestos'!$C$30:$M$30),'01_Supuestos'!$F$19,0))-(MAX(0,(((('01_Supuestos'!I31*$I525)*'01_Supuestos'!$F$11*($H525-'01_Supuestos'!$F$9))-((('01_Supuestos'!I31*$I525)*'01_Supuestos'!$F$11*($H525-'01_Supuestos'!$F$9))*'01_Supuestos'!$F$12)-(('01_Supuestos'!I31*$I525)*'01_Supuestos'!$F$11*$K525)-(IF(('01_Supuestos'!I31*$I525)&gt;0,'01_Supuestos'!$F$15,0)))-($J525*'01_Supuestos'!I33)))*'01_Supuestos'!$F$16)</f>
        <v/>
      </c>
      <c r="AA525" s="109">
        <f>((('01_Supuestos'!J31*$I525)*'01_Supuestos'!$F$11*($H525-'01_Supuestos'!$F$9))-((('01_Supuestos'!J31*$I525)*'01_Supuestos'!$F$11*($H525-'01_Supuestos'!$F$9))*'01_Supuestos'!$F$12)-(('01_Supuestos'!J31*$I525)*'01_Supuestos'!$F$11*$K525)-(IF(('01_Supuestos'!J31*$I525)&gt;0,'01_Supuestos'!$F$15,0)))-((('01_Supuestos'!J31*$I525)*'01_Supuestos'!$F$11*($H525-'01_Supuestos'!$F$9))*'01_Supuestos'!$F$18)-($J525*'01_Supuestos'!J32)-(IF('01_Supuestos'!J30=MAX('01_Supuestos'!$C$30:$M$30),'01_Supuestos'!$F$19,0))-(MAX(0,(((('01_Supuestos'!J31*$I525)*'01_Supuestos'!$F$11*($H525-'01_Supuestos'!$F$9))-((('01_Supuestos'!J31*$I525)*'01_Supuestos'!$F$11*($H525-'01_Supuestos'!$F$9))*'01_Supuestos'!$F$12)-(('01_Supuestos'!J31*$I525)*'01_Supuestos'!$F$11*$K525)-(IF(('01_Supuestos'!J31*$I525)&gt;0,'01_Supuestos'!$F$15,0)))-($J525*'01_Supuestos'!J33)))*'01_Supuestos'!$F$16)</f>
        <v/>
      </c>
      <c r="AB525" s="109">
        <f>((('01_Supuestos'!K31*$I525)*'01_Supuestos'!$F$11*($H525-'01_Supuestos'!$F$9))-((('01_Supuestos'!K31*$I525)*'01_Supuestos'!$F$11*($H525-'01_Supuestos'!$F$9))*'01_Supuestos'!$F$12)-(('01_Supuestos'!K31*$I525)*'01_Supuestos'!$F$11*$K525)-(IF(('01_Supuestos'!K31*$I525)&gt;0,'01_Supuestos'!$F$15,0)))-((('01_Supuestos'!K31*$I525)*'01_Supuestos'!$F$11*($H525-'01_Supuestos'!$F$9))*'01_Supuestos'!$F$18)-($J525*'01_Supuestos'!K32)-(IF('01_Supuestos'!K30=MAX('01_Supuestos'!$C$30:$M$30),'01_Supuestos'!$F$19,0))-(MAX(0,(((('01_Supuestos'!K31*$I525)*'01_Supuestos'!$F$11*($H525-'01_Supuestos'!$F$9))-((('01_Supuestos'!K31*$I525)*'01_Supuestos'!$F$11*($H525-'01_Supuestos'!$F$9))*'01_Supuestos'!$F$12)-(('01_Supuestos'!K31*$I525)*'01_Supuestos'!$F$11*$K525)-(IF(('01_Supuestos'!K31*$I525)&gt;0,'01_Supuestos'!$F$15,0)))-($J525*'01_Supuestos'!K33)))*'01_Supuestos'!$F$16)</f>
        <v/>
      </c>
      <c r="AC525" s="109">
        <f>((('01_Supuestos'!L31*$I525)*'01_Supuestos'!$F$11*($H525-'01_Supuestos'!$F$9))-((('01_Supuestos'!L31*$I525)*'01_Supuestos'!$F$11*($H525-'01_Supuestos'!$F$9))*'01_Supuestos'!$F$12)-(('01_Supuestos'!L31*$I525)*'01_Supuestos'!$F$11*$K525)-(IF(('01_Supuestos'!L31*$I525)&gt;0,'01_Supuestos'!$F$15,0)))-((('01_Supuestos'!L31*$I525)*'01_Supuestos'!$F$11*($H525-'01_Supuestos'!$F$9))*'01_Supuestos'!$F$18)-($J525*'01_Supuestos'!L32)-(IF('01_Supuestos'!L30=MAX('01_Supuestos'!$C$30:$M$30),'01_Supuestos'!$F$19,0))-(MAX(0,(((('01_Supuestos'!L31*$I525)*'01_Supuestos'!$F$11*($H525-'01_Supuestos'!$F$9))-((('01_Supuestos'!L31*$I525)*'01_Supuestos'!$F$11*($H525-'01_Supuestos'!$F$9))*'01_Supuestos'!$F$12)-(('01_Supuestos'!L31*$I525)*'01_Supuestos'!$F$11*$K525)-(IF(('01_Supuestos'!L31*$I525)&gt;0,'01_Supuestos'!$F$15,0)))-($J525*'01_Supuestos'!L33)))*'01_Supuestos'!$F$16)</f>
        <v/>
      </c>
      <c r="AD525" s="109">
        <f>((('01_Supuestos'!M31*$I525)*'01_Supuestos'!$F$11*($H525-'01_Supuestos'!$F$9))-((('01_Supuestos'!M31*$I525)*'01_Supuestos'!$F$11*($H525-'01_Supuestos'!$F$9))*'01_Supuestos'!$F$12)-(('01_Supuestos'!M31*$I525)*'01_Supuestos'!$F$11*$K525)-(IF(('01_Supuestos'!M31*$I525)&gt;0,'01_Supuestos'!$F$15,0)))-((('01_Supuestos'!M31*$I525)*'01_Supuestos'!$F$11*($H525-'01_Supuestos'!$F$9))*'01_Supuestos'!$F$18)-($J525*'01_Supuestos'!M32)-(IF('01_Supuestos'!M30=MAX('01_Supuestos'!$C$30:$M$30),'01_Supuestos'!$F$19,0))-(MAX(0,(((('01_Supuestos'!M31*$I525)*'01_Supuestos'!$F$11*($H525-'01_Supuestos'!$F$9))-((('01_Supuestos'!M31*$I525)*'01_Supuestos'!$F$11*($H525-'01_Supuestos'!$F$9))*'01_Supuestos'!$F$12)-(('01_Supuestos'!M31*$I525)*'01_Supuestos'!$F$11*$K525)-(IF(('01_Supuestos'!M31*$I525)&gt;0,'01_Supuestos'!$F$15,0)))-($J525*'01_Supuestos'!M33)))*'01_Supuestos'!$F$16)</f>
        <v/>
      </c>
      <c r="AE525" s="109">
        <f>0</f>
        <v/>
      </c>
      <c r="AF525" s="109">
        <f>IF(S525&gt;R525,"Appraisal+Decision",IF(S525&lt;R525,"Develop Now","Indiferente"))</f>
        <v/>
      </c>
    </row>
    <row r="526">
      <c r="A526" t="n">
        <v>496</v>
      </c>
      <c r="B526" s="53">
        <f>RAND()</f>
        <v/>
      </c>
      <c r="C526" s="53">
        <f>RAND()</f>
        <v/>
      </c>
      <c r="D526" s="53">
        <f>RAND()</f>
        <v/>
      </c>
      <c r="E526" s="53">
        <f>RAND()</f>
        <v/>
      </c>
      <c r="F526" s="53">
        <f>RAND()</f>
        <v/>
      </c>
      <c r="G526" s="53">
        <f>RAND()</f>
        <v/>
      </c>
      <c r="H526" s="109">
        <f>IF(B526&lt;($B$11-$B$10)/($B$12-$B$10), $B$10+SQRT(B526*($B$11-$B$10)*($B$12-$B$10)), $B$12-SQRT((1-B526)*($B$12-$B$11)*($B$12-$B$10)))</f>
        <v/>
      </c>
      <c r="I526" s="53">
        <f>MAX(0.1,NORMINV(C526,$B$13,$B$14))</f>
        <v/>
      </c>
      <c r="J526" s="109">
        <f>'01_Supuestos'!$F$13*MAX(0.65,NORMINV(D526,1,$B$15))</f>
        <v/>
      </c>
      <c r="K526" s="109">
        <f>'01_Supuestos'!$F$14*MAX(0.6,NORMINV(E526,1,$B$16))</f>
        <v/>
      </c>
      <c r="L526" s="109">
        <f>--(F526&lt;=$B$5)</f>
        <v/>
      </c>
      <c r="M526" s="109">
        <f>IF(L526=1, IF(G526&lt;=$B$6, "+", "-"), IF(G526&lt;=(1-$B$7), "+", "-"))</f>
        <v/>
      </c>
      <c r="N526" s="110">
        <f>IF(M526="+",'05_Bayes_Arbol'!$B$16,'05_Bayes_Arbol'!$B$17)</f>
        <v/>
      </c>
      <c r="O526" s="109">
        <f>SUMPRODUCT(T526:AD526,'01_Supuestos'!$C$34:$M$34)</f>
        <v/>
      </c>
      <c r="P526" s="109">
        <f>N526*O526 + (1-N526)*$B$9</f>
        <v/>
      </c>
      <c r="Q526" s="109">
        <f>--(P526&gt;0)</f>
        <v/>
      </c>
      <c r="R526" s="109">
        <f>IF(L526=1,O526,$B$9)</f>
        <v/>
      </c>
      <c r="S526" s="109">
        <f>-$B$8 + IF(Q526=1, IF(L526=1,O526,$B$9), 0)</f>
        <v/>
      </c>
      <c r="T526" s="109">
        <f>((('01_Supuestos'!C31*$I526)*'01_Supuestos'!$F$11*($H526-'01_Supuestos'!$F$9))-((('01_Supuestos'!C31*$I526)*'01_Supuestos'!$F$11*($H526-'01_Supuestos'!$F$9))*'01_Supuestos'!$F$12)-(('01_Supuestos'!C31*$I526)*'01_Supuestos'!$F$11*$K526)-(IF(('01_Supuestos'!C31*$I526)&gt;0,'01_Supuestos'!$F$15,0)))-((('01_Supuestos'!C31*$I526)*'01_Supuestos'!$F$11*($H526-'01_Supuestos'!$F$9))*'01_Supuestos'!$F$18)-($J526*'01_Supuestos'!C32)-(IF('01_Supuestos'!C30=MAX('01_Supuestos'!$C$30:$M$30),'01_Supuestos'!$F$19,0))-(MAX(0,(((('01_Supuestos'!C31*$I526)*'01_Supuestos'!$F$11*($H526-'01_Supuestos'!$F$9))-((('01_Supuestos'!C31*$I526)*'01_Supuestos'!$F$11*($H526-'01_Supuestos'!$F$9))*'01_Supuestos'!$F$12)-(('01_Supuestos'!C31*$I526)*'01_Supuestos'!$F$11*$K526)-(IF(('01_Supuestos'!C31*$I526)&gt;0,'01_Supuestos'!$F$15,0)))-($J526*'01_Supuestos'!C33)))*'01_Supuestos'!$F$16)</f>
        <v/>
      </c>
      <c r="U526" s="109">
        <f>((('01_Supuestos'!D31*$I526)*'01_Supuestos'!$F$11*($H526-'01_Supuestos'!$F$9))-((('01_Supuestos'!D31*$I526)*'01_Supuestos'!$F$11*($H526-'01_Supuestos'!$F$9))*'01_Supuestos'!$F$12)-(('01_Supuestos'!D31*$I526)*'01_Supuestos'!$F$11*$K526)-(IF(('01_Supuestos'!D31*$I526)&gt;0,'01_Supuestos'!$F$15,0)))-((('01_Supuestos'!D31*$I526)*'01_Supuestos'!$F$11*($H526-'01_Supuestos'!$F$9))*'01_Supuestos'!$F$18)-($J526*'01_Supuestos'!D32)-(IF('01_Supuestos'!D30=MAX('01_Supuestos'!$C$30:$M$30),'01_Supuestos'!$F$19,0))-(MAX(0,(((('01_Supuestos'!D31*$I526)*'01_Supuestos'!$F$11*($H526-'01_Supuestos'!$F$9))-((('01_Supuestos'!D31*$I526)*'01_Supuestos'!$F$11*($H526-'01_Supuestos'!$F$9))*'01_Supuestos'!$F$12)-(('01_Supuestos'!D31*$I526)*'01_Supuestos'!$F$11*$K526)-(IF(('01_Supuestos'!D31*$I526)&gt;0,'01_Supuestos'!$F$15,0)))-($J526*'01_Supuestos'!D33)))*'01_Supuestos'!$F$16)</f>
        <v/>
      </c>
      <c r="V526" s="109">
        <f>((('01_Supuestos'!E31*$I526)*'01_Supuestos'!$F$11*($H526-'01_Supuestos'!$F$9))-((('01_Supuestos'!E31*$I526)*'01_Supuestos'!$F$11*($H526-'01_Supuestos'!$F$9))*'01_Supuestos'!$F$12)-(('01_Supuestos'!E31*$I526)*'01_Supuestos'!$F$11*$K526)-(IF(('01_Supuestos'!E31*$I526)&gt;0,'01_Supuestos'!$F$15,0)))-((('01_Supuestos'!E31*$I526)*'01_Supuestos'!$F$11*($H526-'01_Supuestos'!$F$9))*'01_Supuestos'!$F$18)-($J526*'01_Supuestos'!E32)-(IF('01_Supuestos'!E30=MAX('01_Supuestos'!$C$30:$M$30),'01_Supuestos'!$F$19,0))-(MAX(0,(((('01_Supuestos'!E31*$I526)*'01_Supuestos'!$F$11*($H526-'01_Supuestos'!$F$9))-((('01_Supuestos'!E31*$I526)*'01_Supuestos'!$F$11*($H526-'01_Supuestos'!$F$9))*'01_Supuestos'!$F$12)-(('01_Supuestos'!E31*$I526)*'01_Supuestos'!$F$11*$K526)-(IF(('01_Supuestos'!E31*$I526)&gt;0,'01_Supuestos'!$F$15,0)))-($J526*'01_Supuestos'!E33)))*'01_Supuestos'!$F$16)</f>
        <v/>
      </c>
      <c r="W526" s="109">
        <f>((('01_Supuestos'!F31*$I526)*'01_Supuestos'!$F$11*($H526-'01_Supuestos'!$F$9))-((('01_Supuestos'!F31*$I526)*'01_Supuestos'!$F$11*($H526-'01_Supuestos'!$F$9))*'01_Supuestos'!$F$12)-(('01_Supuestos'!F31*$I526)*'01_Supuestos'!$F$11*$K526)-(IF(('01_Supuestos'!F31*$I526)&gt;0,'01_Supuestos'!$F$15,0)))-((('01_Supuestos'!F31*$I526)*'01_Supuestos'!$F$11*($H526-'01_Supuestos'!$F$9))*'01_Supuestos'!$F$18)-($J526*'01_Supuestos'!F32)-(IF('01_Supuestos'!F30=MAX('01_Supuestos'!$C$30:$M$30),'01_Supuestos'!$F$19,0))-(MAX(0,(((('01_Supuestos'!F31*$I526)*'01_Supuestos'!$F$11*($H526-'01_Supuestos'!$F$9))-((('01_Supuestos'!F31*$I526)*'01_Supuestos'!$F$11*($H526-'01_Supuestos'!$F$9))*'01_Supuestos'!$F$12)-(('01_Supuestos'!F31*$I526)*'01_Supuestos'!$F$11*$K526)-(IF(('01_Supuestos'!F31*$I526)&gt;0,'01_Supuestos'!$F$15,0)))-($J526*'01_Supuestos'!F33)))*'01_Supuestos'!$F$16)</f>
        <v/>
      </c>
      <c r="X526" s="109">
        <f>((('01_Supuestos'!G31*$I526)*'01_Supuestos'!$F$11*($H526-'01_Supuestos'!$F$9))-((('01_Supuestos'!G31*$I526)*'01_Supuestos'!$F$11*($H526-'01_Supuestos'!$F$9))*'01_Supuestos'!$F$12)-(('01_Supuestos'!G31*$I526)*'01_Supuestos'!$F$11*$K526)-(IF(('01_Supuestos'!G31*$I526)&gt;0,'01_Supuestos'!$F$15,0)))-((('01_Supuestos'!G31*$I526)*'01_Supuestos'!$F$11*($H526-'01_Supuestos'!$F$9))*'01_Supuestos'!$F$18)-($J526*'01_Supuestos'!G32)-(IF('01_Supuestos'!G30=MAX('01_Supuestos'!$C$30:$M$30),'01_Supuestos'!$F$19,0))-(MAX(0,(((('01_Supuestos'!G31*$I526)*'01_Supuestos'!$F$11*($H526-'01_Supuestos'!$F$9))-((('01_Supuestos'!G31*$I526)*'01_Supuestos'!$F$11*($H526-'01_Supuestos'!$F$9))*'01_Supuestos'!$F$12)-(('01_Supuestos'!G31*$I526)*'01_Supuestos'!$F$11*$K526)-(IF(('01_Supuestos'!G31*$I526)&gt;0,'01_Supuestos'!$F$15,0)))-($J526*'01_Supuestos'!G33)))*'01_Supuestos'!$F$16)</f>
        <v/>
      </c>
      <c r="Y526" s="109">
        <f>((('01_Supuestos'!H31*$I526)*'01_Supuestos'!$F$11*($H526-'01_Supuestos'!$F$9))-((('01_Supuestos'!H31*$I526)*'01_Supuestos'!$F$11*($H526-'01_Supuestos'!$F$9))*'01_Supuestos'!$F$12)-(('01_Supuestos'!H31*$I526)*'01_Supuestos'!$F$11*$K526)-(IF(('01_Supuestos'!H31*$I526)&gt;0,'01_Supuestos'!$F$15,0)))-((('01_Supuestos'!H31*$I526)*'01_Supuestos'!$F$11*($H526-'01_Supuestos'!$F$9))*'01_Supuestos'!$F$18)-($J526*'01_Supuestos'!H32)-(IF('01_Supuestos'!H30=MAX('01_Supuestos'!$C$30:$M$30),'01_Supuestos'!$F$19,0))-(MAX(0,(((('01_Supuestos'!H31*$I526)*'01_Supuestos'!$F$11*($H526-'01_Supuestos'!$F$9))-((('01_Supuestos'!H31*$I526)*'01_Supuestos'!$F$11*($H526-'01_Supuestos'!$F$9))*'01_Supuestos'!$F$12)-(('01_Supuestos'!H31*$I526)*'01_Supuestos'!$F$11*$K526)-(IF(('01_Supuestos'!H31*$I526)&gt;0,'01_Supuestos'!$F$15,0)))-($J526*'01_Supuestos'!H33)))*'01_Supuestos'!$F$16)</f>
        <v/>
      </c>
      <c r="Z526" s="109">
        <f>((('01_Supuestos'!I31*$I526)*'01_Supuestos'!$F$11*($H526-'01_Supuestos'!$F$9))-((('01_Supuestos'!I31*$I526)*'01_Supuestos'!$F$11*($H526-'01_Supuestos'!$F$9))*'01_Supuestos'!$F$12)-(('01_Supuestos'!I31*$I526)*'01_Supuestos'!$F$11*$K526)-(IF(('01_Supuestos'!I31*$I526)&gt;0,'01_Supuestos'!$F$15,0)))-((('01_Supuestos'!I31*$I526)*'01_Supuestos'!$F$11*($H526-'01_Supuestos'!$F$9))*'01_Supuestos'!$F$18)-($J526*'01_Supuestos'!I32)-(IF('01_Supuestos'!I30=MAX('01_Supuestos'!$C$30:$M$30),'01_Supuestos'!$F$19,0))-(MAX(0,(((('01_Supuestos'!I31*$I526)*'01_Supuestos'!$F$11*($H526-'01_Supuestos'!$F$9))-((('01_Supuestos'!I31*$I526)*'01_Supuestos'!$F$11*($H526-'01_Supuestos'!$F$9))*'01_Supuestos'!$F$12)-(('01_Supuestos'!I31*$I526)*'01_Supuestos'!$F$11*$K526)-(IF(('01_Supuestos'!I31*$I526)&gt;0,'01_Supuestos'!$F$15,0)))-($J526*'01_Supuestos'!I33)))*'01_Supuestos'!$F$16)</f>
        <v/>
      </c>
      <c r="AA526" s="109">
        <f>((('01_Supuestos'!J31*$I526)*'01_Supuestos'!$F$11*($H526-'01_Supuestos'!$F$9))-((('01_Supuestos'!J31*$I526)*'01_Supuestos'!$F$11*($H526-'01_Supuestos'!$F$9))*'01_Supuestos'!$F$12)-(('01_Supuestos'!J31*$I526)*'01_Supuestos'!$F$11*$K526)-(IF(('01_Supuestos'!J31*$I526)&gt;0,'01_Supuestos'!$F$15,0)))-((('01_Supuestos'!J31*$I526)*'01_Supuestos'!$F$11*($H526-'01_Supuestos'!$F$9))*'01_Supuestos'!$F$18)-($J526*'01_Supuestos'!J32)-(IF('01_Supuestos'!J30=MAX('01_Supuestos'!$C$30:$M$30),'01_Supuestos'!$F$19,0))-(MAX(0,(((('01_Supuestos'!J31*$I526)*'01_Supuestos'!$F$11*($H526-'01_Supuestos'!$F$9))-((('01_Supuestos'!J31*$I526)*'01_Supuestos'!$F$11*($H526-'01_Supuestos'!$F$9))*'01_Supuestos'!$F$12)-(('01_Supuestos'!J31*$I526)*'01_Supuestos'!$F$11*$K526)-(IF(('01_Supuestos'!J31*$I526)&gt;0,'01_Supuestos'!$F$15,0)))-($J526*'01_Supuestos'!J33)))*'01_Supuestos'!$F$16)</f>
        <v/>
      </c>
      <c r="AB526" s="109">
        <f>((('01_Supuestos'!K31*$I526)*'01_Supuestos'!$F$11*($H526-'01_Supuestos'!$F$9))-((('01_Supuestos'!K31*$I526)*'01_Supuestos'!$F$11*($H526-'01_Supuestos'!$F$9))*'01_Supuestos'!$F$12)-(('01_Supuestos'!K31*$I526)*'01_Supuestos'!$F$11*$K526)-(IF(('01_Supuestos'!K31*$I526)&gt;0,'01_Supuestos'!$F$15,0)))-((('01_Supuestos'!K31*$I526)*'01_Supuestos'!$F$11*($H526-'01_Supuestos'!$F$9))*'01_Supuestos'!$F$18)-($J526*'01_Supuestos'!K32)-(IF('01_Supuestos'!K30=MAX('01_Supuestos'!$C$30:$M$30),'01_Supuestos'!$F$19,0))-(MAX(0,(((('01_Supuestos'!K31*$I526)*'01_Supuestos'!$F$11*($H526-'01_Supuestos'!$F$9))-((('01_Supuestos'!K31*$I526)*'01_Supuestos'!$F$11*($H526-'01_Supuestos'!$F$9))*'01_Supuestos'!$F$12)-(('01_Supuestos'!K31*$I526)*'01_Supuestos'!$F$11*$K526)-(IF(('01_Supuestos'!K31*$I526)&gt;0,'01_Supuestos'!$F$15,0)))-($J526*'01_Supuestos'!K33)))*'01_Supuestos'!$F$16)</f>
        <v/>
      </c>
      <c r="AC526" s="109">
        <f>((('01_Supuestos'!L31*$I526)*'01_Supuestos'!$F$11*($H526-'01_Supuestos'!$F$9))-((('01_Supuestos'!L31*$I526)*'01_Supuestos'!$F$11*($H526-'01_Supuestos'!$F$9))*'01_Supuestos'!$F$12)-(('01_Supuestos'!L31*$I526)*'01_Supuestos'!$F$11*$K526)-(IF(('01_Supuestos'!L31*$I526)&gt;0,'01_Supuestos'!$F$15,0)))-((('01_Supuestos'!L31*$I526)*'01_Supuestos'!$F$11*($H526-'01_Supuestos'!$F$9))*'01_Supuestos'!$F$18)-($J526*'01_Supuestos'!L32)-(IF('01_Supuestos'!L30=MAX('01_Supuestos'!$C$30:$M$30),'01_Supuestos'!$F$19,0))-(MAX(0,(((('01_Supuestos'!L31*$I526)*'01_Supuestos'!$F$11*($H526-'01_Supuestos'!$F$9))-((('01_Supuestos'!L31*$I526)*'01_Supuestos'!$F$11*($H526-'01_Supuestos'!$F$9))*'01_Supuestos'!$F$12)-(('01_Supuestos'!L31*$I526)*'01_Supuestos'!$F$11*$K526)-(IF(('01_Supuestos'!L31*$I526)&gt;0,'01_Supuestos'!$F$15,0)))-($J526*'01_Supuestos'!L33)))*'01_Supuestos'!$F$16)</f>
        <v/>
      </c>
      <c r="AD526" s="109">
        <f>((('01_Supuestos'!M31*$I526)*'01_Supuestos'!$F$11*($H526-'01_Supuestos'!$F$9))-((('01_Supuestos'!M31*$I526)*'01_Supuestos'!$F$11*($H526-'01_Supuestos'!$F$9))*'01_Supuestos'!$F$12)-(('01_Supuestos'!M31*$I526)*'01_Supuestos'!$F$11*$K526)-(IF(('01_Supuestos'!M31*$I526)&gt;0,'01_Supuestos'!$F$15,0)))-((('01_Supuestos'!M31*$I526)*'01_Supuestos'!$F$11*($H526-'01_Supuestos'!$F$9))*'01_Supuestos'!$F$18)-($J526*'01_Supuestos'!M32)-(IF('01_Supuestos'!M30=MAX('01_Supuestos'!$C$30:$M$30),'01_Supuestos'!$F$19,0))-(MAX(0,(((('01_Supuestos'!M31*$I526)*'01_Supuestos'!$F$11*($H526-'01_Supuestos'!$F$9))-((('01_Supuestos'!M31*$I526)*'01_Supuestos'!$F$11*($H526-'01_Supuestos'!$F$9))*'01_Supuestos'!$F$12)-(('01_Supuestos'!M31*$I526)*'01_Supuestos'!$F$11*$K526)-(IF(('01_Supuestos'!M31*$I526)&gt;0,'01_Supuestos'!$F$15,0)))-($J526*'01_Supuestos'!M33)))*'01_Supuestos'!$F$16)</f>
        <v/>
      </c>
      <c r="AE526" s="109">
        <f>0</f>
        <v/>
      </c>
      <c r="AF526" s="109">
        <f>IF(S526&gt;R526,"Appraisal+Decision",IF(S526&lt;R526,"Develop Now","Indiferente"))</f>
        <v/>
      </c>
    </row>
    <row r="527">
      <c r="A527" t="n">
        <v>497</v>
      </c>
      <c r="B527" s="53">
        <f>RAND()</f>
        <v/>
      </c>
      <c r="C527" s="53">
        <f>RAND()</f>
        <v/>
      </c>
      <c r="D527" s="53">
        <f>RAND()</f>
        <v/>
      </c>
      <c r="E527" s="53">
        <f>RAND()</f>
        <v/>
      </c>
      <c r="F527" s="53">
        <f>RAND()</f>
        <v/>
      </c>
      <c r="G527" s="53">
        <f>RAND()</f>
        <v/>
      </c>
      <c r="H527" s="109">
        <f>IF(B527&lt;($B$11-$B$10)/($B$12-$B$10), $B$10+SQRT(B527*($B$11-$B$10)*($B$12-$B$10)), $B$12-SQRT((1-B527)*($B$12-$B$11)*($B$12-$B$10)))</f>
        <v/>
      </c>
      <c r="I527" s="53">
        <f>MAX(0.1,NORMINV(C527,$B$13,$B$14))</f>
        <v/>
      </c>
      <c r="J527" s="109">
        <f>'01_Supuestos'!$F$13*MAX(0.65,NORMINV(D527,1,$B$15))</f>
        <v/>
      </c>
      <c r="K527" s="109">
        <f>'01_Supuestos'!$F$14*MAX(0.6,NORMINV(E527,1,$B$16))</f>
        <v/>
      </c>
      <c r="L527" s="109">
        <f>--(F527&lt;=$B$5)</f>
        <v/>
      </c>
      <c r="M527" s="109">
        <f>IF(L527=1, IF(G527&lt;=$B$6, "+", "-"), IF(G527&lt;=(1-$B$7), "+", "-"))</f>
        <v/>
      </c>
      <c r="N527" s="110">
        <f>IF(M527="+",'05_Bayes_Arbol'!$B$16,'05_Bayes_Arbol'!$B$17)</f>
        <v/>
      </c>
      <c r="O527" s="109">
        <f>SUMPRODUCT(T527:AD527,'01_Supuestos'!$C$34:$M$34)</f>
        <v/>
      </c>
      <c r="P527" s="109">
        <f>N527*O527 + (1-N527)*$B$9</f>
        <v/>
      </c>
      <c r="Q527" s="109">
        <f>--(P527&gt;0)</f>
        <v/>
      </c>
      <c r="R527" s="109">
        <f>IF(L527=1,O527,$B$9)</f>
        <v/>
      </c>
      <c r="S527" s="109">
        <f>-$B$8 + IF(Q527=1, IF(L527=1,O527,$B$9), 0)</f>
        <v/>
      </c>
      <c r="T527" s="109">
        <f>((('01_Supuestos'!C31*$I527)*'01_Supuestos'!$F$11*($H527-'01_Supuestos'!$F$9))-((('01_Supuestos'!C31*$I527)*'01_Supuestos'!$F$11*($H527-'01_Supuestos'!$F$9))*'01_Supuestos'!$F$12)-(('01_Supuestos'!C31*$I527)*'01_Supuestos'!$F$11*$K527)-(IF(('01_Supuestos'!C31*$I527)&gt;0,'01_Supuestos'!$F$15,0)))-((('01_Supuestos'!C31*$I527)*'01_Supuestos'!$F$11*($H527-'01_Supuestos'!$F$9))*'01_Supuestos'!$F$18)-($J527*'01_Supuestos'!C32)-(IF('01_Supuestos'!C30=MAX('01_Supuestos'!$C$30:$M$30),'01_Supuestos'!$F$19,0))-(MAX(0,(((('01_Supuestos'!C31*$I527)*'01_Supuestos'!$F$11*($H527-'01_Supuestos'!$F$9))-((('01_Supuestos'!C31*$I527)*'01_Supuestos'!$F$11*($H527-'01_Supuestos'!$F$9))*'01_Supuestos'!$F$12)-(('01_Supuestos'!C31*$I527)*'01_Supuestos'!$F$11*$K527)-(IF(('01_Supuestos'!C31*$I527)&gt;0,'01_Supuestos'!$F$15,0)))-($J527*'01_Supuestos'!C33)))*'01_Supuestos'!$F$16)</f>
        <v/>
      </c>
      <c r="U527" s="109">
        <f>((('01_Supuestos'!D31*$I527)*'01_Supuestos'!$F$11*($H527-'01_Supuestos'!$F$9))-((('01_Supuestos'!D31*$I527)*'01_Supuestos'!$F$11*($H527-'01_Supuestos'!$F$9))*'01_Supuestos'!$F$12)-(('01_Supuestos'!D31*$I527)*'01_Supuestos'!$F$11*$K527)-(IF(('01_Supuestos'!D31*$I527)&gt;0,'01_Supuestos'!$F$15,0)))-((('01_Supuestos'!D31*$I527)*'01_Supuestos'!$F$11*($H527-'01_Supuestos'!$F$9))*'01_Supuestos'!$F$18)-($J527*'01_Supuestos'!D32)-(IF('01_Supuestos'!D30=MAX('01_Supuestos'!$C$30:$M$30),'01_Supuestos'!$F$19,0))-(MAX(0,(((('01_Supuestos'!D31*$I527)*'01_Supuestos'!$F$11*($H527-'01_Supuestos'!$F$9))-((('01_Supuestos'!D31*$I527)*'01_Supuestos'!$F$11*($H527-'01_Supuestos'!$F$9))*'01_Supuestos'!$F$12)-(('01_Supuestos'!D31*$I527)*'01_Supuestos'!$F$11*$K527)-(IF(('01_Supuestos'!D31*$I527)&gt;0,'01_Supuestos'!$F$15,0)))-($J527*'01_Supuestos'!D33)))*'01_Supuestos'!$F$16)</f>
        <v/>
      </c>
      <c r="V527" s="109">
        <f>((('01_Supuestos'!E31*$I527)*'01_Supuestos'!$F$11*($H527-'01_Supuestos'!$F$9))-((('01_Supuestos'!E31*$I527)*'01_Supuestos'!$F$11*($H527-'01_Supuestos'!$F$9))*'01_Supuestos'!$F$12)-(('01_Supuestos'!E31*$I527)*'01_Supuestos'!$F$11*$K527)-(IF(('01_Supuestos'!E31*$I527)&gt;0,'01_Supuestos'!$F$15,0)))-((('01_Supuestos'!E31*$I527)*'01_Supuestos'!$F$11*($H527-'01_Supuestos'!$F$9))*'01_Supuestos'!$F$18)-($J527*'01_Supuestos'!E32)-(IF('01_Supuestos'!E30=MAX('01_Supuestos'!$C$30:$M$30),'01_Supuestos'!$F$19,0))-(MAX(0,(((('01_Supuestos'!E31*$I527)*'01_Supuestos'!$F$11*($H527-'01_Supuestos'!$F$9))-((('01_Supuestos'!E31*$I527)*'01_Supuestos'!$F$11*($H527-'01_Supuestos'!$F$9))*'01_Supuestos'!$F$12)-(('01_Supuestos'!E31*$I527)*'01_Supuestos'!$F$11*$K527)-(IF(('01_Supuestos'!E31*$I527)&gt;0,'01_Supuestos'!$F$15,0)))-($J527*'01_Supuestos'!E33)))*'01_Supuestos'!$F$16)</f>
        <v/>
      </c>
      <c r="W527" s="109">
        <f>((('01_Supuestos'!F31*$I527)*'01_Supuestos'!$F$11*($H527-'01_Supuestos'!$F$9))-((('01_Supuestos'!F31*$I527)*'01_Supuestos'!$F$11*($H527-'01_Supuestos'!$F$9))*'01_Supuestos'!$F$12)-(('01_Supuestos'!F31*$I527)*'01_Supuestos'!$F$11*$K527)-(IF(('01_Supuestos'!F31*$I527)&gt;0,'01_Supuestos'!$F$15,0)))-((('01_Supuestos'!F31*$I527)*'01_Supuestos'!$F$11*($H527-'01_Supuestos'!$F$9))*'01_Supuestos'!$F$18)-($J527*'01_Supuestos'!F32)-(IF('01_Supuestos'!F30=MAX('01_Supuestos'!$C$30:$M$30),'01_Supuestos'!$F$19,0))-(MAX(0,(((('01_Supuestos'!F31*$I527)*'01_Supuestos'!$F$11*($H527-'01_Supuestos'!$F$9))-((('01_Supuestos'!F31*$I527)*'01_Supuestos'!$F$11*($H527-'01_Supuestos'!$F$9))*'01_Supuestos'!$F$12)-(('01_Supuestos'!F31*$I527)*'01_Supuestos'!$F$11*$K527)-(IF(('01_Supuestos'!F31*$I527)&gt;0,'01_Supuestos'!$F$15,0)))-($J527*'01_Supuestos'!F33)))*'01_Supuestos'!$F$16)</f>
        <v/>
      </c>
      <c r="X527" s="109">
        <f>((('01_Supuestos'!G31*$I527)*'01_Supuestos'!$F$11*($H527-'01_Supuestos'!$F$9))-((('01_Supuestos'!G31*$I527)*'01_Supuestos'!$F$11*($H527-'01_Supuestos'!$F$9))*'01_Supuestos'!$F$12)-(('01_Supuestos'!G31*$I527)*'01_Supuestos'!$F$11*$K527)-(IF(('01_Supuestos'!G31*$I527)&gt;0,'01_Supuestos'!$F$15,0)))-((('01_Supuestos'!G31*$I527)*'01_Supuestos'!$F$11*($H527-'01_Supuestos'!$F$9))*'01_Supuestos'!$F$18)-($J527*'01_Supuestos'!G32)-(IF('01_Supuestos'!G30=MAX('01_Supuestos'!$C$30:$M$30),'01_Supuestos'!$F$19,0))-(MAX(0,(((('01_Supuestos'!G31*$I527)*'01_Supuestos'!$F$11*($H527-'01_Supuestos'!$F$9))-((('01_Supuestos'!G31*$I527)*'01_Supuestos'!$F$11*($H527-'01_Supuestos'!$F$9))*'01_Supuestos'!$F$12)-(('01_Supuestos'!G31*$I527)*'01_Supuestos'!$F$11*$K527)-(IF(('01_Supuestos'!G31*$I527)&gt;0,'01_Supuestos'!$F$15,0)))-($J527*'01_Supuestos'!G33)))*'01_Supuestos'!$F$16)</f>
        <v/>
      </c>
      <c r="Y527" s="109">
        <f>((('01_Supuestos'!H31*$I527)*'01_Supuestos'!$F$11*($H527-'01_Supuestos'!$F$9))-((('01_Supuestos'!H31*$I527)*'01_Supuestos'!$F$11*($H527-'01_Supuestos'!$F$9))*'01_Supuestos'!$F$12)-(('01_Supuestos'!H31*$I527)*'01_Supuestos'!$F$11*$K527)-(IF(('01_Supuestos'!H31*$I527)&gt;0,'01_Supuestos'!$F$15,0)))-((('01_Supuestos'!H31*$I527)*'01_Supuestos'!$F$11*($H527-'01_Supuestos'!$F$9))*'01_Supuestos'!$F$18)-($J527*'01_Supuestos'!H32)-(IF('01_Supuestos'!H30=MAX('01_Supuestos'!$C$30:$M$30),'01_Supuestos'!$F$19,0))-(MAX(0,(((('01_Supuestos'!H31*$I527)*'01_Supuestos'!$F$11*($H527-'01_Supuestos'!$F$9))-((('01_Supuestos'!H31*$I527)*'01_Supuestos'!$F$11*($H527-'01_Supuestos'!$F$9))*'01_Supuestos'!$F$12)-(('01_Supuestos'!H31*$I527)*'01_Supuestos'!$F$11*$K527)-(IF(('01_Supuestos'!H31*$I527)&gt;0,'01_Supuestos'!$F$15,0)))-($J527*'01_Supuestos'!H33)))*'01_Supuestos'!$F$16)</f>
        <v/>
      </c>
      <c r="Z527" s="109">
        <f>((('01_Supuestos'!I31*$I527)*'01_Supuestos'!$F$11*($H527-'01_Supuestos'!$F$9))-((('01_Supuestos'!I31*$I527)*'01_Supuestos'!$F$11*($H527-'01_Supuestos'!$F$9))*'01_Supuestos'!$F$12)-(('01_Supuestos'!I31*$I527)*'01_Supuestos'!$F$11*$K527)-(IF(('01_Supuestos'!I31*$I527)&gt;0,'01_Supuestos'!$F$15,0)))-((('01_Supuestos'!I31*$I527)*'01_Supuestos'!$F$11*($H527-'01_Supuestos'!$F$9))*'01_Supuestos'!$F$18)-($J527*'01_Supuestos'!I32)-(IF('01_Supuestos'!I30=MAX('01_Supuestos'!$C$30:$M$30),'01_Supuestos'!$F$19,0))-(MAX(0,(((('01_Supuestos'!I31*$I527)*'01_Supuestos'!$F$11*($H527-'01_Supuestos'!$F$9))-((('01_Supuestos'!I31*$I527)*'01_Supuestos'!$F$11*($H527-'01_Supuestos'!$F$9))*'01_Supuestos'!$F$12)-(('01_Supuestos'!I31*$I527)*'01_Supuestos'!$F$11*$K527)-(IF(('01_Supuestos'!I31*$I527)&gt;0,'01_Supuestos'!$F$15,0)))-($J527*'01_Supuestos'!I33)))*'01_Supuestos'!$F$16)</f>
        <v/>
      </c>
      <c r="AA527" s="109">
        <f>((('01_Supuestos'!J31*$I527)*'01_Supuestos'!$F$11*($H527-'01_Supuestos'!$F$9))-((('01_Supuestos'!J31*$I527)*'01_Supuestos'!$F$11*($H527-'01_Supuestos'!$F$9))*'01_Supuestos'!$F$12)-(('01_Supuestos'!J31*$I527)*'01_Supuestos'!$F$11*$K527)-(IF(('01_Supuestos'!J31*$I527)&gt;0,'01_Supuestos'!$F$15,0)))-((('01_Supuestos'!J31*$I527)*'01_Supuestos'!$F$11*($H527-'01_Supuestos'!$F$9))*'01_Supuestos'!$F$18)-($J527*'01_Supuestos'!J32)-(IF('01_Supuestos'!J30=MAX('01_Supuestos'!$C$30:$M$30),'01_Supuestos'!$F$19,0))-(MAX(0,(((('01_Supuestos'!J31*$I527)*'01_Supuestos'!$F$11*($H527-'01_Supuestos'!$F$9))-((('01_Supuestos'!J31*$I527)*'01_Supuestos'!$F$11*($H527-'01_Supuestos'!$F$9))*'01_Supuestos'!$F$12)-(('01_Supuestos'!J31*$I527)*'01_Supuestos'!$F$11*$K527)-(IF(('01_Supuestos'!J31*$I527)&gt;0,'01_Supuestos'!$F$15,0)))-($J527*'01_Supuestos'!J33)))*'01_Supuestos'!$F$16)</f>
        <v/>
      </c>
      <c r="AB527" s="109">
        <f>((('01_Supuestos'!K31*$I527)*'01_Supuestos'!$F$11*($H527-'01_Supuestos'!$F$9))-((('01_Supuestos'!K31*$I527)*'01_Supuestos'!$F$11*($H527-'01_Supuestos'!$F$9))*'01_Supuestos'!$F$12)-(('01_Supuestos'!K31*$I527)*'01_Supuestos'!$F$11*$K527)-(IF(('01_Supuestos'!K31*$I527)&gt;0,'01_Supuestos'!$F$15,0)))-((('01_Supuestos'!K31*$I527)*'01_Supuestos'!$F$11*($H527-'01_Supuestos'!$F$9))*'01_Supuestos'!$F$18)-($J527*'01_Supuestos'!K32)-(IF('01_Supuestos'!K30=MAX('01_Supuestos'!$C$30:$M$30),'01_Supuestos'!$F$19,0))-(MAX(0,(((('01_Supuestos'!K31*$I527)*'01_Supuestos'!$F$11*($H527-'01_Supuestos'!$F$9))-((('01_Supuestos'!K31*$I527)*'01_Supuestos'!$F$11*($H527-'01_Supuestos'!$F$9))*'01_Supuestos'!$F$12)-(('01_Supuestos'!K31*$I527)*'01_Supuestos'!$F$11*$K527)-(IF(('01_Supuestos'!K31*$I527)&gt;0,'01_Supuestos'!$F$15,0)))-($J527*'01_Supuestos'!K33)))*'01_Supuestos'!$F$16)</f>
        <v/>
      </c>
      <c r="AC527" s="109">
        <f>((('01_Supuestos'!L31*$I527)*'01_Supuestos'!$F$11*($H527-'01_Supuestos'!$F$9))-((('01_Supuestos'!L31*$I527)*'01_Supuestos'!$F$11*($H527-'01_Supuestos'!$F$9))*'01_Supuestos'!$F$12)-(('01_Supuestos'!L31*$I527)*'01_Supuestos'!$F$11*$K527)-(IF(('01_Supuestos'!L31*$I527)&gt;0,'01_Supuestos'!$F$15,0)))-((('01_Supuestos'!L31*$I527)*'01_Supuestos'!$F$11*($H527-'01_Supuestos'!$F$9))*'01_Supuestos'!$F$18)-($J527*'01_Supuestos'!L32)-(IF('01_Supuestos'!L30=MAX('01_Supuestos'!$C$30:$M$30),'01_Supuestos'!$F$19,0))-(MAX(0,(((('01_Supuestos'!L31*$I527)*'01_Supuestos'!$F$11*($H527-'01_Supuestos'!$F$9))-((('01_Supuestos'!L31*$I527)*'01_Supuestos'!$F$11*($H527-'01_Supuestos'!$F$9))*'01_Supuestos'!$F$12)-(('01_Supuestos'!L31*$I527)*'01_Supuestos'!$F$11*$K527)-(IF(('01_Supuestos'!L31*$I527)&gt;0,'01_Supuestos'!$F$15,0)))-($J527*'01_Supuestos'!L33)))*'01_Supuestos'!$F$16)</f>
        <v/>
      </c>
      <c r="AD527" s="109">
        <f>((('01_Supuestos'!M31*$I527)*'01_Supuestos'!$F$11*($H527-'01_Supuestos'!$F$9))-((('01_Supuestos'!M31*$I527)*'01_Supuestos'!$F$11*($H527-'01_Supuestos'!$F$9))*'01_Supuestos'!$F$12)-(('01_Supuestos'!M31*$I527)*'01_Supuestos'!$F$11*$K527)-(IF(('01_Supuestos'!M31*$I527)&gt;0,'01_Supuestos'!$F$15,0)))-((('01_Supuestos'!M31*$I527)*'01_Supuestos'!$F$11*($H527-'01_Supuestos'!$F$9))*'01_Supuestos'!$F$18)-($J527*'01_Supuestos'!M32)-(IF('01_Supuestos'!M30=MAX('01_Supuestos'!$C$30:$M$30),'01_Supuestos'!$F$19,0))-(MAX(0,(((('01_Supuestos'!M31*$I527)*'01_Supuestos'!$F$11*($H527-'01_Supuestos'!$F$9))-((('01_Supuestos'!M31*$I527)*'01_Supuestos'!$F$11*($H527-'01_Supuestos'!$F$9))*'01_Supuestos'!$F$12)-(('01_Supuestos'!M31*$I527)*'01_Supuestos'!$F$11*$K527)-(IF(('01_Supuestos'!M31*$I527)&gt;0,'01_Supuestos'!$F$15,0)))-($J527*'01_Supuestos'!M33)))*'01_Supuestos'!$F$16)</f>
        <v/>
      </c>
      <c r="AE527" s="109">
        <f>0</f>
        <v/>
      </c>
      <c r="AF527" s="109">
        <f>IF(S527&gt;R527,"Appraisal+Decision",IF(S527&lt;R527,"Develop Now","Indiferente"))</f>
        <v/>
      </c>
    </row>
    <row r="528">
      <c r="A528" t="n">
        <v>498</v>
      </c>
      <c r="B528" s="53">
        <f>RAND()</f>
        <v/>
      </c>
      <c r="C528" s="53">
        <f>RAND()</f>
        <v/>
      </c>
      <c r="D528" s="53">
        <f>RAND()</f>
        <v/>
      </c>
      <c r="E528" s="53">
        <f>RAND()</f>
        <v/>
      </c>
      <c r="F528" s="53">
        <f>RAND()</f>
        <v/>
      </c>
      <c r="G528" s="53">
        <f>RAND()</f>
        <v/>
      </c>
      <c r="H528" s="109">
        <f>IF(B528&lt;($B$11-$B$10)/($B$12-$B$10), $B$10+SQRT(B528*($B$11-$B$10)*($B$12-$B$10)), $B$12-SQRT((1-B528)*($B$12-$B$11)*($B$12-$B$10)))</f>
        <v/>
      </c>
      <c r="I528" s="53">
        <f>MAX(0.1,NORMINV(C528,$B$13,$B$14))</f>
        <v/>
      </c>
      <c r="J528" s="109">
        <f>'01_Supuestos'!$F$13*MAX(0.65,NORMINV(D528,1,$B$15))</f>
        <v/>
      </c>
      <c r="K528" s="109">
        <f>'01_Supuestos'!$F$14*MAX(0.6,NORMINV(E528,1,$B$16))</f>
        <v/>
      </c>
      <c r="L528" s="109">
        <f>--(F528&lt;=$B$5)</f>
        <v/>
      </c>
      <c r="M528" s="109">
        <f>IF(L528=1, IF(G528&lt;=$B$6, "+", "-"), IF(G528&lt;=(1-$B$7), "+", "-"))</f>
        <v/>
      </c>
      <c r="N528" s="110">
        <f>IF(M528="+",'05_Bayes_Arbol'!$B$16,'05_Bayes_Arbol'!$B$17)</f>
        <v/>
      </c>
      <c r="O528" s="109">
        <f>SUMPRODUCT(T528:AD528,'01_Supuestos'!$C$34:$M$34)</f>
        <v/>
      </c>
      <c r="P528" s="109">
        <f>N528*O528 + (1-N528)*$B$9</f>
        <v/>
      </c>
      <c r="Q528" s="109">
        <f>--(P528&gt;0)</f>
        <v/>
      </c>
      <c r="R528" s="109">
        <f>IF(L528=1,O528,$B$9)</f>
        <v/>
      </c>
      <c r="S528" s="109">
        <f>-$B$8 + IF(Q528=1, IF(L528=1,O528,$B$9), 0)</f>
        <v/>
      </c>
      <c r="T528" s="109">
        <f>((('01_Supuestos'!C31*$I528)*'01_Supuestos'!$F$11*($H528-'01_Supuestos'!$F$9))-((('01_Supuestos'!C31*$I528)*'01_Supuestos'!$F$11*($H528-'01_Supuestos'!$F$9))*'01_Supuestos'!$F$12)-(('01_Supuestos'!C31*$I528)*'01_Supuestos'!$F$11*$K528)-(IF(('01_Supuestos'!C31*$I528)&gt;0,'01_Supuestos'!$F$15,0)))-((('01_Supuestos'!C31*$I528)*'01_Supuestos'!$F$11*($H528-'01_Supuestos'!$F$9))*'01_Supuestos'!$F$18)-($J528*'01_Supuestos'!C32)-(IF('01_Supuestos'!C30=MAX('01_Supuestos'!$C$30:$M$30),'01_Supuestos'!$F$19,0))-(MAX(0,(((('01_Supuestos'!C31*$I528)*'01_Supuestos'!$F$11*($H528-'01_Supuestos'!$F$9))-((('01_Supuestos'!C31*$I528)*'01_Supuestos'!$F$11*($H528-'01_Supuestos'!$F$9))*'01_Supuestos'!$F$12)-(('01_Supuestos'!C31*$I528)*'01_Supuestos'!$F$11*$K528)-(IF(('01_Supuestos'!C31*$I528)&gt;0,'01_Supuestos'!$F$15,0)))-($J528*'01_Supuestos'!C33)))*'01_Supuestos'!$F$16)</f>
        <v/>
      </c>
      <c r="U528" s="109">
        <f>((('01_Supuestos'!D31*$I528)*'01_Supuestos'!$F$11*($H528-'01_Supuestos'!$F$9))-((('01_Supuestos'!D31*$I528)*'01_Supuestos'!$F$11*($H528-'01_Supuestos'!$F$9))*'01_Supuestos'!$F$12)-(('01_Supuestos'!D31*$I528)*'01_Supuestos'!$F$11*$K528)-(IF(('01_Supuestos'!D31*$I528)&gt;0,'01_Supuestos'!$F$15,0)))-((('01_Supuestos'!D31*$I528)*'01_Supuestos'!$F$11*($H528-'01_Supuestos'!$F$9))*'01_Supuestos'!$F$18)-($J528*'01_Supuestos'!D32)-(IF('01_Supuestos'!D30=MAX('01_Supuestos'!$C$30:$M$30),'01_Supuestos'!$F$19,0))-(MAX(0,(((('01_Supuestos'!D31*$I528)*'01_Supuestos'!$F$11*($H528-'01_Supuestos'!$F$9))-((('01_Supuestos'!D31*$I528)*'01_Supuestos'!$F$11*($H528-'01_Supuestos'!$F$9))*'01_Supuestos'!$F$12)-(('01_Supuestos'!D31*$I528)*'01_Supuestos'!$F$11*$K528)-(IF(('01_Supuestos'!D31*$I528)&gt;0,'01_Supuestos'!$F$15,0)))-($J528*'01_Supuestos'!D33)))*'01_Supuestos'!$F$16)</f>
        <v/>
      </c>
      <c r="V528" s="109">
        <f>((('01_Supuestos'!E31*$I528)*'01_Supuestos'!$F$11*($H528-'01_Supuestos'!$F$9))-((('01_Supuestos'!E31*$I528)*'01_Supuestos'!$F$11*($H528-'01_Supuestos'!$F$9))*'01_Supuestos'!$F$12)-(('01_Supuestos'!E31*$I528)*'01_Supuestos'!$F$11*$K528)-(IF(('01_Supuestos'!E31*$I528)&gt;0,'01_Supuestos'!$F$15,0)))-((('01_Supuestos'!E31*$I528)*'01_Supuestos'!$F$11*($H528-'01_Supuestos'!$F$9))*'01_Supuestos'!$F$18)-($J528*'01_Supuestos'!E32)-(IF('01_Supuestos'!E30=MAX('01_Supuestos'!$C$30:$M$30),'01_Supuestos'!$F$19,0))-(MAX(0,(((('01_Supuestos'!E31*$I528)*'01_Supuestos'!$F$11*($H528-'01_Supuestos'!$F$9))-((('01_Supuestos'!E31*$I528)*'01_Supuestos'!$F$11*($H528-'01_Supuestos'!$F$9))*'01_Supuestos'!$F$12)-(('01_Supuestos'!E31*$I528)*'01_Supuestos'!$F$11*$K528)-(IF(('01_Supuestos'!E31*$I528)&gt;0,'01_Supuestos'!$F$15,0)))-($J528*'01_Supuestos'!E33)))*'01_Supuestos'!$F$16)</f>
        <v/>
      </c>
      <c r="W528" s="109">
        <f>((('01_Supuestos'!F31*$I528)*'01_Supuestos'!$F$11*($H528-'01_Supuestos'!$F$9))-((('01_Supuestos'!F31*$I528)*'01_Supuestos'!$F$11*($H528-'01_Supuestos'!$F$9))*'01_Supuestos'!$F$12)-(('01_Supuestos'!F31*$I528)*'01_Supuestos'!$F$11*$K528)-(IF(('01_Supuestos'!F31*$I528)&gt;0,'01_Supuestos'!$F$15,0)))-((('01_Supuestos'!F31*$I528)*'01_Supuestos'!$F$11*($H528-'01_Supuestos'!$F$9))*'01_Supuestos'!$F$18)-($J528*'01_Supuestos'!F32)-(IF('01_Supuestos'!F30=MAX('01_Supuestos'!$C$30:$M$30),'01_Supuestos'!$F$19,0))-(MAX(0,(((('01_Supuestos'!F31*$I528)*'01_Supuestos'!$F$11*($H528-'01_Supuestos'!$F$9))-((('01_Supuestos'!F31*$I528)*'01_Supuestos'!$F$11*($H528-'01_Supuestos'!$F$9))*'01_Supuestos'!$F$12)-(('01_Supuestos'!F31*$I528)*'01_Supuestos'!$F$11*$K528)-(IF(('01_Supuestos'!F31*$I528)&gt;0,'01_Supuestos'!$F$15,0)))-($J528*'01_Supuestos'!F33)))*'01_Supuestos'!$F$16)</f>
        <v/>
      </c>
      <c r="X528" s="109">
        <f>((('01_Supuestos'!G31*$I528)*'01_Supuestos'!$F$11*($H528-'01_Supuestos'!$F$9))-((('01_Supuestos'!G31*$I528)*'01_Supuestos'!$F$11*($H528-'01_Supuestos'!$F$9))*'01_Supuestos'!$F$12)-(('01_Supuestos'!G31*$I528)*'01_Supuestos'!$F$11*$K528)-(IF(('01_Supuestos'!G31*$I528)&gt;0,'01_Supuestos'!$F$15,0)))-((('01_Supuestos'!G31*$I528)*'01_Supuestos'!$F$11*($H528-'01_Supuestos'!$F$9))*'01_Supuestos'!$F$18)-($J528*'01_Supuestos'!G32)-(IF('01_Supuestos'!G30=MAX('01_Supuestos'!$C$30:$M$30),'01_Supuestos'!$F$19,0))-(MAX(0,(((('01_Supuestos'!G31*$I528)*'01_Supuestos'!$F$11*($H528-'01_Supuestos'!$F$9))-((('01_Supuestos'!G31*$I528)*'01_Supuestos'!$F$11*($H528-'01_Supuestos'!$F$9))*'01_Supuestos'!$F$12)-(('01_Supuestos'!G31*$I528)*'01_Supuestos'!$F$11*$K528)-(IF(('01_Supuestos'!G31*$I528)&gt;0,'01_Supuestos'!$F$15,0)))-($J528*'01_Supuestos'!G33)))*'01_Supuestos'!$F$16)</f>
        <v/>
      </c>
      <c r="Y528" s="109">
        <f>((('01_Supuestos'!H31*$I528)*'01_Supuestos'!$F$11*($H528-'01_Supuestos'!$F$9))-((('01_Supuestos'!H31*$I528)*'01_Supuestos'!$F$11*($H528-'01_Supuestos'!$F$9))*'01_Supuestos'!$F$12)-(('01_Supuestos'!H31*$I528)*'01_Supuestos'!$F$11*$K528)-(IF(('01_Supuestos'!H31*$I528)&gt;0,'01_Supuestos'!$F$15,0)))-((('01_Supuestos'!H31*$I528)*'01_Supuestos'!$F$11*($H528-'01_Supuestos'!$F$9))*'01_Supuestos'!$F$18)-($J528*'01_Supuestos'!H32)-(IF('01_Supuestos'!H30=MAX('01_Supuestos'!$C$30:$M$30),'01_Supuestos'!$F$19,0))-(MAX(0,(((('01_Supuestos'!H31*$I528)*'01_Supuestos'!$F$11*($H528-'01_Supuestos'!$F$9))-((('01_Supuestos'!H31*$I528)*'01_Supuestos'!$F$11*($H528-'01_Supuestos'!$F$9))*'01_Supuestos'!$F$12)-(('01_Supuestos'!H31*$I528)*'01_Supuestos'!$F$11*$K528)-(IF(('01_Supuestos'!H31*$I528)&gt;0,'01_Supuestos'!$F$15,0)))-($J528*'01_Supuestos'!H33)))*'01_Supuestos'!$F$16)</f>
        <v/>
      </c>
      <c r="Z528" s="109">
        <f>((('01_Supuestos'!I31*$I528)*'01_Supuestos'!$F$11*($H528-'01_Supuestos'!$F$9))-((('01_Supuestos'!I31*$I528)*'01_Supuestos'!$F$11*($H528-'01_Supuestos'!$F$9))*'01_Supuestos'!$F$12)-(('01_Supuestos'!I31*$I528)*'01_Supuestos'!$F$11*$K528)-(IF(('01_Supuestos'!I31*$I528)&gt;0,'01_Supuestos'!$F$15,0)))-((('01_Supuestos'!I31*$I528)*'01_Supuestos'!$F$11*($H528-'01_Supuestos'!$F$9))*'01_Supuestos'!$F$18)-($J528*'01_Supuestos'!I32)-(IF('01_Supuestos'!I30=MAX('01_Supuestos'!$C$30:$M$30),'01_Supuestos'!$F$19,0))-(MAX(0,(((('01_Supuestos'!I31*$I528)*'01_Supuestos'!$F$11*($H528-'01_Supuestos'!$F$9))-((('01_Supuestos'!I31*$I528)*'01_Supuestos'!$F$11*($H528-'01_Supuestos'!$F$9))*'01_Supuestos'!$F$12)-(('01_Supuestos'!I31*$I528)*'01_Supuestos'!$F$11*$K528)-(IF(('01_Supuestos'!I31*$I528)&gt;0,'01_Supuestos'!$F$15,0)))-($J528*'01_Supuestos'!I33)))*'01_Supuestos'!$F$16)</f>
        <v/>
      </c>
      <c r="AA528" s="109">
        <f>((('01_Supuestos'!J31*$I528)*'01_Supuestos'!$F$11*($H528-'01_Supuestos'!$F$9))-((('01_Supuestos'!J31*$I528)*'01_Supuestos'!$F$11*($H528-'01_Supuestos'!$F$9))*'01_Supuestos'!$F$12)-(('01_Supuestos'!J31*$I528)*'01_Supuestos'!$F$11*$K528)-(IF(('01_Supuestos'!J31*$I528)&gt;0,'01_Supuestos'!$F$15,0)))-((('01_Supuestos'!J31*$I528)*'01_Supuestos'!$F$11*($H528-'01_Supuestos'!$F$9))*'01_Supuestos'!$F$18)-($J528*'01_Supuestos'!J32)-(IF('01_Supuestos'!J30=MAX('01_Supuestos'!$C$30:$M$30),'01_Supuestos'!$F$19,0))-(MAX(0,(((('01_Supuestos'!J31*$I528)*'01_Supuestos'!$F$11*($H528-'01_Supuestos'!$F$9))-((('01_Supuestos'!J31*$I528)*'01_Supuestos'!$F$11*($H528-'01_Supuestos'!$F$9))*'01_Supuestos'!$F$12)-(('01_Supuestos'!J31*$I528)*'01_Supuestos'!$F$11*$K528)-(IF(('01_Supuestos'!J31*$I528)&gt;0,'01_Supuestos'!$F$15,0)))-($J528*'01_Supuestos'!J33)))*'01_Supuestos'!$F$16)</f>
        <v/>
      </c>
      <c r="AB528" s="109">
        <f>((('01_Supuestos'!K31*$I528)*'01_Supuestos'!$F$11*($H528-'01_Supuestos'!$F$9))-((('01_Supuestos'!K31*$I528)*'01_Supuestos'!$F$11*($H528-'01_Supuestos'!$F$9))*'01_Supuestos'!$F$12)-(('01_Supuestos'!K31*$I528)*'01_Supuestos'!$F$11*$K528)-(IF(('01_Supuestos'!K31*$I528)&gt;0,'01_Supuestos'!$F$15,0)))-((('01_Supuestos'!K31*$I528)*'01_Supuestos'!$F$11*($H528-'01_Supuestos'!$F$9))*'01_Supuestos'!$F$18)-($J528*'01_Supuestos'!K32)-(IF('01_Supuestos'!K30=MAX('01_Supuestos'!$C$30:$M$30),'01_Supuestos'!$F$19,0))-(MAX(0,(((('01_Supuestos'!K31*$I528)*'01_Supuestos'!$F$11*($H528-'01_Supuestos'!$F$9))-((('01_Supuestos'!K31*$I528)*'01_Supuestos'!$F$11*($H528-'01_Supuestos'!$F$9))*'01_Supuestos'!$F$12)-(('01_Supuestos'!K31*$I528)*'01_Supuestos'!$F$11*$K528)-(IF(('01_Supuestos'!K31*$I528)&gt;0,'01_Supuestos'!$F$15,0)))-($J528*'01_Supuestos'!K33)))*'01_Supuestos'!$F$16)</f>
        <v/>
      </c>
      <c r="AC528" s="109">
        <f>((('01_Supuestos'!L31*$I528)*'01_Supuestos'!$F$11*($H528-'01_Supuestos'!$F$9))-((('01_Supuestos'!L31*$I528)*'01_Supuestos'!$F$11*($H528-'01_Supuestos'!$F$9))*'01_Supuestos'!$F$12)-(('01_Supuestos'!L31*$I528)*'01_Supuestos'!$F$11*$K528)-(IF(('01_Supuestos'!L31*$I528)&gt;0,'01_Supuestos'!$F$15,0)))-((('01_Supuestos'!L31*$I528)*'01_Supuestos'!$F$11*($H528-'01_Supuestos'!$F$9))*'01_Supuestos'!$F$18)-($J528*'01_Supuestos'!L32)-(IF('01_Supuestos'!L30=MAX('01_Supuestos'!$C$30:$M$30),'01_Supuestos'!$F$19,0))-(MAX(0,(((('01_Supuestos'!L31*$I528)*'01_Supuestos'!$F$11*($H528-'01_Supuestos'!$F$9))-((('01_Supuestos'!L31*$I528)*'01_Supuestos'!$F$11*($H528-'01_Supuestos'!$F$9))*'01_Supuestos'!$F$12)-(('01_Supuestos'!L31*$I528)*'01_Supuestos'!$F$11*$K528)-(IF(('01_Supuestos'!L31*$I528)&gt;0,'01_Supuestos'!$F$15,0)))-($J528*'01_Supuestos'!L33)))*'01_Supuestos'!$F$16)</f>
        <v/>
      </c>
      <c r="AD528" s="109">
        <f>((('01_Supuestos'!M31*$I528)*'01_Supuestos'!$F$11*($H528-'01_Supuestos'!$F$9))-((('01_Supuestos'!M31*$I528)*'01_Supuestos'!$F$11*($H528-'01_Supuestos'!$F$9))*'01_Supuestos'!$F$12)-(('01_Supuestos'!M31*$I528)*'01_Supuestos'!$F$11*$K528)-(IF(('01_Supuestos'!M31*$I528)&gt;0,'01_Supuestos'!$F$15,0)))-((('01_Supuestos'!M31*$I528)*'01_Supuestos'!$F$11*($H528-'01_Supuestos'!$F$9))*'01_Supuestos'!$F$18)-($J528*'01_Supuestos'!M32)-(IF('01_Supuestos'!M30=MAX('01_Supuestos'!$C$30:$M$30),'01_Supuestos'!$F$19,0))-(MAX(0,(((('01_Supuestos'!M31*$I528)*'01_Supuestos'!$F$11*($H528-'01_Supuestos'!$F$9))-((('01_Supuestos'!M31*$I528)*'01_Supuestos'!$F$11*($H528-'01_Supuestos'!$F$9))*'01_Supuestos'!$F$12)-(('01_Supuestos'!M31*$I528)*'01_Supuestos'!$F$11*$K528)-(IF(('01_Supuestos'!M31*$I528)&gt;0,'01_Supuestos'!$F$15,0)))-($J528*'01_Supuestos'!M33)))*'01_Supuestos'!$F$16)</f>
        <v/>
      </c>
      <c r="AE528" s="109">
        <f>0</f>
        <v/>
      </c>
      <c r="AF528" s="109">
        <f>IF(S528&gt;R528,"Appraisal+Decision",IF(S528&lt;R528,"Develop Now","Indiferente"))</f>
        <v/>
      </c>
    </row>
    <row r="529">
      <c r="A529" t="n">
        <v>499</v>
      </c>
      <c r="B529" s="53">
        <f>RAND()</f>
        <v/>
      </c>
      <c r="C529" s="53">
        <f>RAND()</f>
        <v/>
      </c>
      <c r="D529" s="53">
        <f>RAND()</f>
        <v/>
      </c>
      <c r="E529" s="53">
        <f>RAND()</f>
        <v/>
      </c>
      <c r="F529" s="53">
        <f>RAND()</f>
        <v/>
      </c>
      <c r="G529" s="53">
        <f>RAND()</f>
        <v/>
      </c>
      <c r="H529" s="109">
        <f>IF(B529&lt;($B$11-$B$10)/($B$12-$B$10), $B$10+SQRT(B529*($B$11-$B$10)*($B$12-$B$10)), $B$12-SQRT((1-B529)*($B$12-$B$11)*($B$12-$B$10)))</f>
        <v/>
      </c>
      <c r="I529" s="53">
        <f>MAX(0.1,NORMINV(C529,$B$13,$B$14))</f>
        <v/>
      </c>
      <c r="J529" s="109">
        <f>'01_Supuestos'!$F$13*MAX(0.65,NORMINV(D529,1,$B$15))</f>
        <v/>
      </c>
      <c r="K529" s="109">
        <f>'01_Supuestos'!$F$14*MAX(0.6,NORMINV(E529,1,$B$16))</f>
        <v/>
      </c>
      <c r="L529" s="109">
        <f>--(F529&lt;=$B$5)</f>
        <v/>
      </c>
      <c r="M529" s="109">
        <f>IF(L529=1, IF(G529&lt;=$B$6, "+", "-"), IF(G529&lt;=(1-$B$7), "+", "-"))</f>
        <v/>
      </c>
      <c r="N529" s="110">
        <f>IF(M529="+",'05_Bayes_Arbol'!$B$16,'05_Bayes_Arbol'!$B$17)</f>
        <v/>
      </c>
      <c r="O529" s="109">
        <f>SUMPRODUCT(T529:AD529,'01_Supuestos'!$C$34:$M$34)</f>
        <v/>
      </c>
      <c r="P529" s="109">
        <f>N529*O529 + (1-N529)*$B$9</f>
        <v/>
      </c>
      <c r="Q529" s="109">
        <f>--(P529&gt;0)</f>
        <v/>
      </c>
      <c r="R529" s="109">
        <f>IF(L529=1,O529,$B$9)</f>
        <v/>
      </c>
      <c r="S529" s="109">
        <f>-$B$8 + IF(Q529=1, IF(L529=1,O529,$B$9), 0)</f>
        <v/>
      </c>
      <c r="T529" s="109">
        <f>((('01_Supuestos'!C31*$I529)*'01_Supuestos'!$F$11*($H529-'01_Supuestos'!$F$9))-((('01_Supuestos'!C31*$I529)*'01_Supuestos'!$F$11*($H529-'01_Supuestos'!$F$9))*'01_Supuestos'!$F$12)-(('01_Supuestos'!C31*$I529)*'01_Supuestos'!$F$11*$K529)-(IF(('01_Supuestos'!C31*$I529)&gt;0,'01_Supuestos'!$F$15,0)))-((('01_Supuestos'!C31*$I529)*'01_Supuestos'!$F$11*($H529-'01_Supuestos'!$F$9))*'01_Supuestos'!$F$18)-($J529*'01_Supuestos'!C32)-(IF('01_Supuestos'!C30=MAX('01_Supuestos'!$C$30:$M$30),'01_Supuestos'!$F$19,0))-(MAX(0,(((('01_Supuestos'!C31*$I529)*'01_Supuestos'!$F$11*($H529-'01_Supuestos'!$F$9))-((('01_Supuestos'!C31*$I529)*'01_Supuestos'!$F$11*($H529-'01_Supuestos'!$F$9))*'01_Supuestos'!$F$12)-(('01_Supuestos'!C31*$I529)*'01_Supuestos'!$F$11*$K529)-(IF(('01_Supuestos'!C31*$I529)&gt;0,'01_Supuestos'!$F$15,0)))-($J529*'01_Supuestos'!C33)))*'01_Supuestos'!$F$16)</f>
        <v/>
      </c>
      <c r="U529" s="109">
        <f>((('01_Supuestos'!D31*$I529)*'01_Supuestos'!$F$11*($H529-'01_Supuestos'!$F$9))-((('01_Supuestos'!D31*$I529)*'01_Supuestos'!$F$11*($H529-'01_Supuestos'!$F$9))*'01_Supuestos'!$F$12)-(('01_Supuestos'!D31*$I529)*'01_Supuestos'!$F$11*$K529)-(IF(('01_Supuestos'!D31*$I529)&gt;0,'01_Supuestos'!$F$15,0)))-((('01_Supuestos'!D31*$I529)*'01_Supuestos'!$F$11*($H529-'01_Supuestos'!$F$9))*'01_Supuestos'!$F$18)-($J529*'01_Supuestos'!D32)-(IF('01_Supuestos'!D30=MAX('01_Supuestos'!$C$30:$M$30),'01_Supuestos'!$F$19,0))-(MAX(0,(((('01_Supuestos'!D31*$I529)*'01_Supuestos'!$F$11*($H529-'01_Supuestos'!$F$9))-((('01_Supuestos'!D31*$I529)*'01_Supuestos'!$F$11*($H529-'01_Supuestos'!$F$9))*'01_Supuestos'!$F$12)-(('01_Supuestos'!D31*$I529)*'01_Supuestos'!$F$11*$K529)-(IF(('01_Supuestos'!D31*$I529)&gt;0,'01_Supuestos'!$F$15,0)))-($J529*'01_Supuestos'!D33)))*'01_Supuestos'!$F$16)</f>
        <v/>
      </c>
      <c r="V529" s="109">
        <f>((('01_Supuestos'!E31*$I529)*'01_Supuestos'!$F$11*($H529-'01_Supuestos'!$F$9))-((('01_Supuestos'!E31*$I529)*'01_Supuestos'!$F$11*($H529-'01_Supuestos'!$F$9))*'01_Supuestos'!$F$12)-(('01_Supuestos'!E31*$I529)*'01_Supuestos'!$F$11*$K529)-(IF(('01_Supuestos'!E31*$I529)&gt;0,'01_Supuestos'!$F$15,0)))-((('01_Supuestos'!E31*$I529)*'01_Supuestos'!$F$11*($H529-'01_Supuestos'!$F$9))*'01_Supuestos'!$F$18)-($J529*'01_Supuestos'!E32)-(IF('01_Supuestos'!E30=MAX('01_Supuestos'!$C$30:$M$30),'01_Supuestos'!$F$19,0))-(MAX(0,(((('01_Supuestos'!E31*$I529)*'01_Supuestos'!$F$11*($H529-'01_Supuestos'!$F$9))-((('01_Supuestos'!E31*$I529)*'01_Supuestos'!$F$11*($H529-'01_Supuestos'!$F$9))*'01_Supuestos'!$F$12)-(('01_Supuestos'!E31*$I529)*'01_Supuestos'!$F$11*$K529)-(IF(('01_Supuestos'!E31*$I529)&gt;0,'01_Supuestos'!$F$15,0)))-($J529*'01_Supuestos'!E33)))*'01_Supuestos'!$F$16)</f>
        <v/>
      </c>
      <c r="W529" s="109">
        <f>((('01_Supuestos'!F31*$I529)*'01_Supuestos'!$F$11*($H529-'01_Supuestos'!$F$9))-((('01_Supuestos'!F31*$I529)*'01_Supuestos'!$F$11*($H529-'01_Supuestos'!$F$9))*'01_Supuestos'!$F$12)-(('01_Supuestos'!F31*$I529)*'01_Supuestos'!$F$11*$K529)-(IF(('01_Supuestos'!F31*$I529)&gt;0,'01_Supuestos'!$F$15,0)))-((('01_Supuestos'!F31*$I529)*'01_Supuestos'!$F$11*($H529-'01_Supuestos'!$F$9))*'01_Supuestos'!$F$18)-($J529*'01_Supuestos'!F32)-(IF('01_Supuestos'!F30=MAX('01_Supuestos'!$C$30:$M$30),'01_Supuestos'!$F$19,0))-(MAX(0,(((('01_Supuestos'!F31*$I529)*'01_Supuestos'!$F$11*($H529-'01_Supuestos'!$F$9))-((('01_Supuestos'!F31*$I529)*'01_Supuestos'!$F$11*($H529-'01_Supuestos'!$F$9))*'01_Supuestos'!$F$12)-(('01_Supuestos'!F31*$I529)*'01_Supuestos'!$F$11*$K529)-(IF(('01_Supuestos'!F31*$I529)&gt;0,'01_Supuestos'!$F$15,0)))-($J529*'01_Supuestos'!F33)))*'01_Supuestos'!$F$16)</f>
        <v/>
      </c>
      <c r="X529" s="109">
        <f>((('01_Supuestos'!G31*$I529)*'01_Supuestos'!$F$11*($H529-'01_Supuestos'!$F$9))-((('01_Supuestos'!G31*$I529)*'01_Supuestos'!$F$11*($H529-'01_Supuestos'!$F$9))*'01_Supuestos'!$F$12)-(('01_Supuestos'!G31*$I529)*'01_Supuestos'!$F$11*$K529)-(IF(('01_Supuestos'!G31*$I529)&gt;0,'01_Supuestos'!$F$15,0)))-((('01_Supuestos'!G31*$I529)*'01_Supuestos'!$F$11*($H529-'01_Supuestos'!$F$9))*'01_Supuestos'!$F$18)-($J529*'01_Supuestos'!G32)-(IF('01_Supuestos'!G30=MAX('01_Supuestos'!$C$30:$M$30),'01_Supuestos'!$F$19,0))-(MAX(0,(((('01_Supuestos'!G31*$I529)*'01_Supuestos'!$F$11*($H529-'01_Supuestos'!$F$9))-((('01_Supuestos'!G31*$I529)*'01_Supuestos'!$F$11*($H529-'01_Supuestos'!$F$9))*'01_Supuestos'!$F$12)-(('01_Supuestos'!G31*$I529)*'01_Supuestos'!$F$11*$K529)-(IF(('01_Supuestos'!G31*$I529)&gt;0,'01_Supuestos'!$F$15,0)))-($J529*'01_Supuestos'!G33)))*'01_Supuestos'!$F$16)</f>
        <v/>
      </c>
      <c r="Y529" s="109">
        <f>((('01_Supuestos'!H31*$I529)*'01_Supuestos'!$F$11*($H529-'01_Supuestos'!$F$9))-((('01_Supuestos'!H31*$I529)*'01_Supuestos'!$F$11*($H529-'01_Supuestos'!$F$9))*'01_Supuestos'!$F$12)-(('01_Supuestos'!H31*$I529)*'01_Supuestos'!$F$11*$K529)-(IF(('01_Supuestos'!H31*$I529)&gt;0,'01_Supuestos'!$F$15,0)))-((('01_Supuestos'!H31*$I529)*'01_Supuestos'!$F$11*($H529-'01_Supuestos'!$F$9))*'01_Supuestos'!$F$18)-($J529*'01_Supuestos'!H32)-(IF('01_Supuestos'!H30=MAX('01_Supuestos'!$C$30:$M$30),'01_Supuestos'!$F$19,0))-(MAX(0,(((('01_Supuestos'!H31*$I529)*'01_Supuestos'!$F$11*($H529-'01_Supuestos'!$F$9))-((('01_Supuestos'!H31*$I529)*'01_Supuestos'!$F$11*($H529-'01_Supuestos'!$F$9))*'01_Supuestos'!$F$12)-(('01_Supuestos'!H31*$I529)*'01_Supuestos'!$F$11*$K529)-(IF(('01_Supuestos'!H31*$I529)&gt;0,'01_Supuestos'!$F$15,0)))-($J529*'01_Supuestos'!H33)))*'01_Supuestos'!$F$16)</f>
        <v/>
      </c>
      <c r="Z529" s="109">
        <f>((('01_Supuestos'!I31*$I529)*'01_Supuestos'!$F$11*($H529-'01_Supuestos'!$F$9))-((('01_Supuestos'!I31*$I529)*'01_Supuestos'!$F$11*($H529-'01_Supuestos'!$F$9))*'01_Supuestos'!$F$12)-(('01_Supuestos'!I31*$I529)*'01_Supuestos'!$F$11*$K529)-(IF(('01_Supuestos'!I31*$I529)&gt;0,'01_Supuestos'!$F$15,0)))-((('01_Supuestos'!I31*$I529)*'01_Supuestos'!$F$11*($H529-'01_Supuestos'!$F$9))*'01_Supuestos'!$F$18)-($J529*'01_Supuestos'!I32)-(IF('01_Supuestos'!I30=MAX('01_Supuestos'!$C$30:$M$30),'01_Supuestos'!$F$19,0))-(MAX(0,(((('01_Supuestos'!I31*$I529)*'01_Supuestos'!$F$11*($H529-'01_Supuestos'!$F$9))-((('01_Supuestos'!I31*$I529)*'01_Supuestos'!$F$11*($H529-'01_Supuestos'!$F$9))*'01_Supuestos'!$F$12)-(('01_Supuestos'!I31*$I529)*'01_Supuestos'!$F$11*$K529)-(IF(('01_Supuestos'!I31*$I529)&gt;0,'01_Supuestos'!$F$15,0)))-($J529*'01_Supuestos'!I33)))*'01_Supuestos'!$F$16)</f>
        <v/>
      </c>
      <c r="AA529" s="109">
        <f>((('01_Supuestos'!J31*$I529)*'01_Supuestos'!$F$11*($H529-'01_Supuestos'!$F$9))-((('01_Supuestos'!J31*$I529)*'01_Supuestos'!$F$11*($H529-'01_Supuestos'!$F$9))*'01_Supuestos'!$F$12)-(('01_Supuestos'!J31*$I529)*'01_Supuestos'!$F$11*$K529)-(IF(('01_Supuestos'!J31*$I529)&gt;0,'01_Supuestos'!$F$15,0)))-((('01_Supuestos'!J31*$I529)*'01_Supuestos'!$F$11*($H529-'01_Supuestos'!$F$9))*'01_Supuestos'!$F$18)-($J529*'01_Supuestos'!J32)-(IF('01_Supuestos'!J30=MAX('01_Supuestos'!$C$30:$M$30),'01_Supuestos'!$F$19,0))-(MAX(0,(((('01_Supuestos'!J31*$I529)*'01_Supuestos'!$F$11*($H529-'01_Supuestos'!$F$9))-((('01_Supuestos'!J31*$I529)*'01_Supuestos'!$F$11*($H529-'01_Supuestos'!$F$9))*'01_Supuestos'!$F$12)-(('01_Supuestos'!J31*$I529)*'01_Supuestos'!$F$11*$K529)-(IF(('01_Supuestos'!J31*$I529)&gt;0,'01_Supuestos'!$F$15,0)))-($J529*'01_Supuestos'!J33)))*'01_Supuestos'!$F$16)</f>
        <v/>
      </c>
      <c r="AB529" s="109">
        <f>((('01_Supuestos'!K31*$I529)*'01_Supuestos'!$F$11*($H529-'01_Supuestos'!$F$9))-((('01_Supuestos'!K31*$I529)*'01_Supuestos'!$F$11*($H529-'01_Supuestos'!$F$9))*'01_Supuestos'!$F$12)-(('01_Supuestos'!K31*$I529)*'01_Supuestos'!$F$11*$K529)-(IF(('01_Supuestos'!K31*$I529)&gt;0,'01_Supuestos'!$F$15,0)))-((('01_Supuestos'!K31*$I529)*'01_Supuestos'!$F$11*($H529-'01_Supuestos'!$F$9))*'01_Supuestos'!$F$18)-($J529*'01_Supuestos'!K32)-(IF('01_Supuestos'!K30=MAX('01_Supuestos'!$C$30:$M$30),'01_Supuestos'!$F$19,0))-(MAX(0,(((('01_Supuestos'!K31*$I529)*'01_Supuestos'!$F$11*($H529-'01_Supuestos'!$F$9))-((('01_Supuestos'!K31*$I529)*'01_Supuestos'!$F$11*($H529-'01_Supuestos'!$F$9))*'01_Supuestos'!$F$12)-(('01_Supuestos'!K31*$I529)*'01_Supuestos'!$F$11*$K529)-(IF(('01_Supuestos'!K31*$I529)&gt;0,'01_Supuestos'!$F$15,0)))-($J529*'01_Supuestos'!K33)))*'01_Supuestos'!$F$16)</f>
        <v/>
      </c>
      <c r="AC529" s="109">
        <f>((('01_Supuestos'!L31*$I529)*'01_Supuestos'!$F$11*($H529-'01_Supuestos'!$F$9))-((('01_Supuestos'!L31*$I529)*'01_Supuestos'!$F$11*($H529-'01_Supuestos'!$F$9))*'01_Supuestos'!$F$12)-(('01_Supuestos'!L31*$I529)*'01_Supuestos'!$F$11*$K529)-(IF(('01_Supuestos'!L31*$I529)&gt;0,'01_Supuestos'!$F$15,0)))-((('01_Supuestos'!L31*$I529)*'01_Supuestos'!$F$11*($H529-'01_Supuestos'!$F$9))*'01_Supuestos'!$F$18)-($J529*'01_Supuestos'!L32)-(IF('01_Supuestos'!L30=MAX('01_Supuestos'!$C$30:$M$30),'01_Supuestos'!$F$19,0))-(MAX(0,(((('01_Supuestos'!L31*$I529)*'01_Supuestos'!$F$11*($H529-'01_Supuestos'!$F$9))-((('01_Supuestos'!L31*$I529)*'01_Supuestos'!$F$11*($H529-'01_Supuestos'!$F$9))*'01_Supuestos'!$F$12)-(('01_Supuestos'!L31*$I529)*'01_Supuestos'!$F$11*$K529)-(IF(('01_Supuestos'!L31*$I529)&gt;0,'01_Supuestos'!$F$15,0)))-($J529*'01_Supuestos'!L33)))*'01_Supuestos'!$F$16)</f>
        <v/>
      </c>
      <c r="AD529" s="109">
        <f>((('01_Supuestos'!M31*$I529)*'01_Supuestos'!$F$11*($H529-'01_Supuestos'!$F$9))-((('01_Supuestos'!M31*$I529)*'01_Supuestos'!$F$11*($H529-'01_Supuestos'!$F$9))*'01_Supuestos'!$F$12)-(('01_Supuestos'!M31*$I529)*'01_Supuestos'!$F$11*$K529)-(IF(('01_Supuestos'!M31*$I529)&gt;0,'01_Supuestos'!$F$15,0)))-((('01_Supuestos'!M31*$I529)*'01_Supuestos'!$F$11*($H529-'01_Supuestos'!$F$9))*'01_Supuestos'!$F$18)-($J529*'01_Supuestos'!M32)-(IF('01_Supuestos'!M30=MAX('01_Supuestos'!$C$30:$M$30),'01_Supuestos'!$F$19,0))-(MAX(0,(((('01_Supuestos'!M31*$I529)*'01_Supuestos'!$F$11*($H529-'01_Supuestos'!$F$9))-((('01_Supuestos'!M31*$I529)*'01_Supuestos'!$F$11*($H529-'01_Supuestos'!$F$9))*'01_Supuestos'!$F$12)-(('01_Supuestos'!M31*$I529)*'01_Supuestos'!$F$11*$K529)-(IF(('01_Supuestos'!M31*$I529)&gt;0,'01_Supuestos'!$F$15,0)))-($J529*'01_Supuestos'!M33)))*'01_Supuestos'!$F$16)</f>
        <v/>
      </c>
      <c r="AE529" s="109">
        <f>0</f>
        <v/>
      </c>
      <c r="AF529" s="109">
        <f>IF(S529&gt;R529,"Appraisal+Decision",IF(S529&lt;R529,"Develop Now","Indiferente"))</f>
        <v/>
      </c>
    </row>
    <row r="530">
      <c r="A530" t="n">
        <v>500</v>
      </c>
      <c r="B530" s="53">
        <f>RAND()</f>
        <v/>
      </c>
      <c r="C530" s="53">
        <f>RAND()</f>
        <v/>
      </c>
      <c r="D530" s="53">
        <f>RAND()</f>
        <v/>
      </c>
      <c r="E530" s="53">
        <f>RAND()</f>
        <v/>
      </c>
      <c r="F530" s="53">
        <f>RAND()</f>
        <v/>
      </c>
      <c r="G530" s="53">
        <f>RAND()</f>
        <v/>
      </c>
      <c r="H530" s="109">
        <f>IF(B530&lt;($B$11-$B$10)/($B$12-$B$10), $B$10+SQRT(B530*($B$11-$B$10)*($B$12-$B$10)), $B$12-SQRT((1-B530)*($B$12-$B$11)*($B$12-$B$10)))</f>
        <v/>
      </c>
      <c r="I530" s="53">
        <f>MAX(0.1,NORMINV(C530,$B$13,$B$14))</f>
        <v/>
      </c>
      <c r="J530" s="109">
        <f>'01_Supuestos'!$F$13*MAX(0.65,NORMINV(D530,1,$B$15))</f>
        <v/>
      </c>
      <c r="K530" s="109">
        <f>'01_Supuestos'!$F$14*MAX(0.6,NORMINV(E530,1,$B$16))</f>
        <v/>
      </c>
      <c r="L530" s="109">
        <f>--(F530&lt;=$B$5)</f>
        <v/>
      </c>
      <c r="M530" s="109">
        <f>IF(L530=1, IF(G530&lt;=$B$6, "+", "-"), IF(G530&lt;=(1-$B$7), "+", "-"))</f>
        <v/>
      </c>
      <c r="N530" s="110">
        <f>IF(M530="+",'05_Bayes_Arbol'!$B$16,'05_Bayes_Arbol'!$B$17)</f>
        <v/>
      </c>
      <c r="O530" s="109">
        <f>SUMPRODUCT(T530:AD530,'01_Supuestos'!$C$34:$M$34)</f>
        <v/>
      </c>
      <c r="P530" s="109">
        <f>N530*O530 + (1-N530)*$B$9</f>
        <v/>
      </c>
      <c r="Q530" s="109">
        <f>--(P530&gt;0)</f>
        <v/>
      </c>
      <c r="R530" s="109">
        <f>IF(L530=1,O530,$B$9)</f>
        <v/>
      </c>
      <c r="S530" s="109">
        <f>-$B$8 + IF(Q530=1, IF(L530=1,O530,$B$9), 0)</f>
        <v/>
      </c>
      <c r="T530" s="109">
        <f>((('01_Supuestos'!C31*$I530)*'01_Supuestos'!$F$11*($H530-'01_Supuestos'!$F$9))-((('01_Supuestos'!C31*$I530)*'01_Supuestos'!$F$11*($H530-'01_Supuestos'!$F$9))*'01_Supuestos'!$F$12)-(('01_Supuestos'!C31*$I530)*'01_Supuestos'!$F$11*$K530)-(IF(('01_Supuestos'!C31*$I530)&gt;0,'01_Supuestos'!$F$15,0)))-((('01_Supuestos'!C31*$I530)*'01_Supuestos'!$F$11*($H530-'01_Supuestos'!$F$9))*'01_Supuestos'!$F$18)-($J530*'01_Supuestos'!C32)-(IF('01_Supuestos'!C30=MAX('01_Supuestos'!$C$30:$M$30),'01_Supuestos'!$F$19,0))-(MAX(0,(((('01_Supuestos'!C31*$I530)*'01_Supuestos'!$F$11*($H530-'01_Supuestos'!$F$9))-((('01_Supuestos'!C31*$I530)*'01_Supuestos'!$F$11*($H530-'01_Supuestos'!$F$9))*'01_Supuestos'!$F$12)-(('01_Supuestos'!C31*$I530)*'01_Supuestos'!$F$11*$K530)-(IF(('01_Supuestos'!C31*$I530)&gt;0,'01_Supuestos'!$F$15,0)))-($J530*'01_Supuestos'!C33)))*'01_Supuestos'!$F$16)</f>
        <v/>
      </c>
      <c r="U530" s="109">
        <f>((('01_Supuestos'!D31*$I530)*'01_Supuestos'!$F$11*($H530-'01_Supuestos'!$F$9))-((('01_Supuestos'!D31*$I530)*'01_Supuestos'!$F$11*($H530-'01_Supuestos'!$F$9))*'01_Supuestos'!$F$12)-(('01_Supuestos'!D31*$I530)*'01_Supuestos'!$F$11*$K530)-(IF(('01_Supuestos'!D31*$I530)&gt;0,'01_Supuestos'!$F$15,0)))-((('01_Supuestos'!D31*$I530)*'01_Supuestos'!$F$11*($H530-'01_Supuestos'!$F$9))*'01_Supuestos'!$F$18)-($J530*'01_Supuestos'!D32)-(IF('01_Supuestos'!D30=MAX('01_Supuestos'!$C$30:$M$30),'01_Supuestos'!$F$19,0))-(MAX(0,(((('01_Supuestos'!D31*$I530)*'01_Supuestos'!$F$11*($H530-'01_Supuestos'!$F$9))-((('01_Supuestos'!D31*$I530)*'01_Supuestos'!$F$11*($H530-'01_Supuestos'!$F$9))*'01_Supuestos'!$F$12)-(('01_Supuestos'!D31*$I530)*'01_Supuestos'!$F$11*$K530)-(IF(('01_Supuestos'!D31*$I530)&gt;0,'01_Supuestos'!$F$15,0)))-($J530*'01_Supuestos'!D33)))*'01_Supuestos'!$F$16)</f>
        <v/>
      </c>
      <c r="V530" s="109">
        <f>((('01_Supuestos'!E31*$I530)*'01_Supuestos'!$F$11*($H530-'01_Supuestos'!$F$9))-((('01_Supuestos'!E31*$I530)*'01_Supuestos'!$F$11*($H530-'01_Supuestos'!$F$9))*'01_Supuestos'!$F$12)-(('01_Supuestos'!E31*$I530)*'01_Supuestos'!$F$11*$K530)-(IF(('01_Supuestos'!E31*$I530)&gt;0,'01_Supuestos'!$F$15,0)))-((('01_Supuestos'!E31*$I530)*'01_Supuestos'!$F$11*($H530-'01_Supuestos'!$F$9))*'01_Supuestos'!$F$18)-($J530*'01_Supuestos'!E32)-(IF('01_Supuestos'!E30=MAX('01_Supuestos'!$C$30:$M$30),'01_Supuestos'!$F$19,0))-(MAX(0,(((('01_Supuestos'!E31*$I530)*'01_Supuestos'!$F$11*($H530-'01_Supuestos'!$F$9))-((('01_Supuestos'!E31*$I530)*'01_Supuestos'!$F$11*($H530-'01_Supuestos'!$F$9))*'01_Supuestos'!$F$12)-(('01_Supuestos'!E31*$I530)*'01_Supuestos'!$F$11*$K530)-(IF(('01_Supuestos'!E31*$I530)&gt;0,'01_Supuestos'!$F$15,0)))-($J530*'01_Supuestos'!E33)))*'01_Supuestos'!$F$16)</f>
        <v/>
      </c>
      <c r="W530" s="109">
        <f>((('01_Supuestos'!F31*$I530)*'01_Supuestos'!$F$11*($H530-'01_Supuestos'!$F$9))-((('01_Supuestos'!F31*$I530)*'01_Supuestos'!$F$11*($H530-'01_Supuestos'!$F$9))*'01_Supuestos'!$F$12)-(('01_Supuestos'!F31*$I530)*'01_Supuestos'!$F$11*$K530)-(IF(('01_Supuestos'!F31*$I530)&gt;0,'01_Supuestos'!$F$15,0)))-((('01_Supuestos'!F31*$I530)*'01_Supuestos'!$F$11*($H530-'01_Supuestos'!$F$9))*'01_Supuestos'!$F$18)-($J530*'01_Supuestos'!F32)-(IF('01_Supuestos'!F30=MAX('01_Supuestos'!$C$30:$M$30),'01_Supuestos'!$F$19,0))-(MAX(0,(((('01_Supuestos'!F31*$I530)*'01_Supuestos'!$F$11*($H530-'01_Supuestos'!$F$9))-((('01_Supuestos'!F31*$I530)*'01_Supuestos'!$F$11*($H530-'01_Supuestos'!$F$9))*'01_Supuestos'!$F$12)-(('01_Supuestos'!F31*$I530)*'01_Supuestos'!$F$11*$K530)-(IF(('01_Supuestos'!F31*$I530)&gt;0,'01_Supuestos'!$F$15,0)))-($J530*'01_Supuestos'!F33)))*'01_Supuestos'!$F$16)</f>
        <v/>
      </c>
      <c r="X530" s="109">
        <f>((('01_Supuestos'!G31*$I530)*'01_Supuestos'!$F$11*($H530-'01_Supuestos'!$F$9))-((('01_Supuestos'!G31*$I530)*'01_Supuestos'!$F$11*($H530-'01_Supuestos'!$F$9))*'01_Supuestos'!$F$12)-(('01_Supuestos'!G31*$I530)*'01_Supuestos'!$F$11*$K530)-(IF(('01_Supuestos'!G31*$I530)&gt;0,'01_Supuestos'!$F$15,0)))-((('01_Supuestos'!G31*$I530)*'01_Supuestos'!$F$11*($H530-'01_Supuestos'!$F$9))*'01_Supuestos'!$F$18)-($J530*'01_Supuestos'!G32)-(IF('01_Supuestos'!G30=MAX('01_Supuestos'!$C$30:$M$30),'01_Supuestos'!$F$19,0))-(MAX(0,(((('01_Supuestos'!G31*$I530)*'01_Supuestos'!$F$11*($H530-'01_Supuestos'!$F$9))-((('01_Supuestos'!G31*$I530)*'01_Supuestos'!$F$11*($H530-'01_Supuestos'!$F$9))*'01_Supuestos'!$F$12)-(('01_Supuestos'!G31*$I530)*'01_Supuestos'!$F$11*$K530)-(IF(('01_Supuestos'!G31*$I530)&gt;0,'01_Supuestos'!$F$15,0)))-($J530*'01_Supuestos'!G33)))*'01_Supuestos'!$F$16)</f>
        <v/>
      </c>
      <c r="Y530" s="109">
        <f>((('01_Supuestos'!H31*$I530)*'01_Supuestos'!$F$11*($H530-'01_Supuestos'!$F$9))-((('01_Supuestos'!H31*$I530)*'01_Supuestos'!$F$11*($H530-'01_Supuestos'!$F$9))*'01_Supuestos'!$F$12)-(('01_Supuestos'!H31*$I530)*'01_Supuestos'!$F$11*$K530)-(IF(('01_Supuestos'!H31*$I530)&gt;0,'01_Supuestos'!$F$15,0)))-((('01_Supuestos'!H31*$I530)*'01_Supuestos'!$F$11*($H530-'01_Supuestos'!$F$9))*'01_Supuestos'!$F$18)-($J530*'01_Supuestos'!H32)-(IF('01_Supuestos'!H30=MAX('01_Supuestos'!$C$30:$M$30),'01_Supuestos'!$F$19,0))-(MAX(0,(((('01_Supuestos'!H31*$I530)*'01_Supuestos'!$F$11*($H530-'01_Supuestos'!$F$9))-((('01_Supuestos'!H31*$I530)*'01_Supuestos'!$F$11*($H530-'01_Supuestos'!$F$9))*'01_Supuestos'!$F$12)-(('01_Supuestos'!H31*$I530)*'01_Supuestos'!$F$11*$K530)-(IF(('01_Supuestos'!H31*$I530)&gt;0,'01_Supuestos'!$F$15,0)))-($J530*'01_Supuestos'!H33)))*'01_Supuestos'!$F$16)</f>
        <v/>
      </c>
      <c r="Z530" s="109">
        <f>((('01_Supuestos'!I31*$I530)*'01_Supuestos'!$F$11*($H530-'01_Supuestos'!$F$9))-((('01_Supuestos'!I31*$I530)*'01_Supuestos'!$F$11*($H530-'01_Supuestos'!$F$9))*'01_Supuestos'!$F$12)-(('01_Supuestos'!I31*$I530)*'01_Supuestos'!$F$11*$K530)-(IF(('01_Supuestos'!I31*$I530)&gt;0,'01_Supuestos'!$F$15,0)))-((('01_Supuestos'!I31*$I530)*'01_Supuestos'!$F$11*($H530-'01_Supuestos'!$F$9))*'01_Supuestos'!$F$18)-($J530*'01_Supuestos'!I32)-(IF('01_Supuestos'!I30=MAX('01_Supuestos'!$C$30:$M$30),'01_Supuestos'!$F$19,0))-(MAX(0,(((('01_Supuestos'!I31*$I530)*'01_Supuestos'!$F$11*($H530-'01_Supuestos'!$F$9))-((('01_Supuestos'!I31*$I530)*'01_Supuestos'!$F$11*($H530-'01_Supuestos'!$F$9))*'01_Supuestos'!$F$12)-(('01_Supuestos'!I31*$I530)*'01_Supuestos'!$F$11*$K530)-(IF(('01_Supuestos'!I31*$I530)&gt;0,'01_Supuestos'!$F$15,0)))-($J530*'01_Supuestos'!I33)))*'01_Supuestos'!$F$16)</f>
        <v/>
      </c>
      <c r="AA530" s="109">
        <f>((('01_Supuestos'!J31*$I530)*'01_Supuestos'!$F$11*($H530-'01_Supuestos'!$F$9))-((('01_Supuestos'!J31*$I530)*'01_Supuestos'!$F$11*($H530-'01_Supuestos'!$F$9))*'01_Supuestos'!$F$12)-(('01_Supuestos'!J31*$I530)*'01_Supuestos'!$F$11*$K530)-(IF(('01_Supuestos'!J31*$I530)&gt;0,'01_Supuestos'!$F$15,0)))-((('01_Supuestos'!J31*$I530)*'01_Supuestos'!$F$11*($H530-'01_Supuestos'!$F$9))*'01_Supuestos'!$F$18)-($J530*'01_Supuestos'!J32)-(IF('01_Supuestos'!J30=MAX('01_Supuestos'!$C$30:$M$30),'01_Supuestos'!$F$19,0))-(MAX(0,(((('01_Supuestos'!J31*$I530)*'01_Supuestos'!$F$11*($H530-'01_Supuestos'!$F$9))-((('01_Supuestos'!J31*$I530)*'01_Supuestos'!$F$11*($H530-'01_Supuestos'!$F$9))*'01_Supuestos'!$F$12)-(('01_Supuestos'!J31*$I530)*'01_Supuestos'!$F$11*$K530)-(IF(('01_Supuestos'!J31*$I530)&gt;0,'01_Supuestos'!$F$15,0)))-($J530*'01_Supuestos'!J33)))*'01_Supuestos'!$F$16)</f>
        <v/>
      </c>
      <c r="AB530" s="109">
        <f>((('01_Supuestos'!K31*$I530)*'01_Supuestos'!$F$11*($H530-'01_Supuestos'!$F$9))-((('01_Supuestos'!K31*$I530)*'01_Supuestos'!$F$11*($H530-'01_Supuestos'!$F$9))*'01_Supuestos'!$F$12)-(('01_Supuestos'!K31*$I530)*'01_Supuestos'!$F$11*$K530)-(IF(('01_Supuestos'!K31*$I530)&gt;0,'01_Supuestos'!$F$15,0)))-((('01_Supuestos'!K31*$I530)*'01_Supuestos'!$F$11*($H530-'01_Supuestos'!$F$9))*'01_Supuestos'!$F$18)-($J530*'01_Supuestos'!K32)-(IF('01_Supuestos'!K30=MAX('01_Supuestos'!$C$30:$M$30),'01_Supuestos'!$F$19,0))-(MAX(0,(((('01_Supuestos'!K31*$I530)*'01_Supuestos'!$F$11*($H530-'01_Supuestos'!$F$9))-((('01_Supuestos'!K31*$I530)*'01_Supuestos'!$F$11*($H530-'01_Supuestos'!$F$9))*'01_Supuestos'!$F$12)-(('01_Supuestos'!K31*$I530)*'01_Supuestos'!$F$11*$K530)-(IF(('01_Supuestos'!K31*$I530)&gt;0,'01_Supuestos'!$F$15,0)))-($J530*'01_Supuestos'!K33)))*'01_Supuestos'!$F$16)</f>
        <v/>
      </c>
      <c r="AC530" s="109">
        <f>((('01_Supuestos'!L31*$I530)*'01_Supuestos'!$F$11*($H530-'01_Supuestos'!$F$9))-((('01_Supuestos'!L31*$I530)*'01_Supuestos'!$F$11*($H530-'01_Supuestos'!$F$9))*'01_Supuestos'!$F$12)-(('01_Supuestos'!L31*$I530)*'01_Supuestos'!$F$11*$K530)-(IF(('01_Supuestos'!L31*$I530)&gt;0,'01_Supuestos'!$F$15,0)))-((('01_Supuestos'!L31*$I530)*'01_Supuestos'!$F$11*($H530-'01_Supuestos'!$F$9))*'01_Supuestos'!$F$18)-($J530*'01_Supuestos'!L32)-(IF('01_Supuestos'!L30=MAX('01_Supuestos'!$C$30:$M$30),'01_Supuestos'!$F$19,0))-(MAX(0,(((('01_Supuestos'!L31*$I530)*'01_Supuestos'!$F$11*($H530-'01_Supuestos'!$F$9))-((('01_Supuestos'!L31*$I530)*'01_Supuestos'!$F$11*($H530-'01_Supuestos'!$F$9))*'01_Supuestos'!$F$12)-(('01_Supuestos'!L31*$I530)*'01_Supuestos'!$F$11*$K530)-(IF(('01_Supuestos'!L31*$I530)&gt;0,'01_Supuestos'!$F$15,0)))-($J530*'01_Supuestos'!L33)))*'01_Supuestos'!$F$16)</f>
        <v/>
      </c>
      <c r="AD530" s="109">
        <f>((('01_Supuestos'!M31*$I530)*'01_Supuestos'!$F$11*($H530-'01_Supuestos'!$F$9))-((('01_Supuestos'!M31*$I530)*'01_Supuestos'!$F$11*($H530-'01_Supuestos'!$F$9))*'01_Supuestos'!$F$12)-(('01_Supuestos'!M31*$I530)*'01_Supuestos'!$F$11*$K530)-(IF(('01_Supuestos'!M31*$I530)&gt;0,'01_Supuestos'!$F$15,0)))-((('01_Supuestos'!M31*$I530)*'01_Supuestos'!$F$11*($H530-'01_Supuestos'!$F$9))*'01_Supuestos'!$F$18)-($J530*'01_Supuestos'!M32)-(IF('01_Supuestos'!M30=MAX('01_Supuestos'!$C$30:$M$30),'01_Supuestos'!$F$19,0))-(MAX(0,(((('01_Supuestos'!M31*$I530)*'01_Supuestos'!$F$11*($H530-'01_Supuestos'!$F$9))-((('01_Supuestos'!M31*$I530)*'01_Supuestos'!$F$11*($H530-'01_Supuestos'!$F$9))*'01_Supuestos'!$F$12)-(('01_Supuestos'!M31*$I530)*'01_Supuestos'!$F$11*$K530)-(IF(('01_Supuestos'!M31*$I530)&gt;0,'01_Supuestos'!$F$15,0)))-($J530*'01_Supuestos'!M33)))*'01_Supuestos'!$F$16)</f>
        <v/>
      </c>
      <c r="AE530" s="109">
        <f>0</f>
        <v/>
      </c>
      <c r="AF530" s="109">
        <f>IF(S530&gt;R530,"Appraisal+Decision",IF(S530&lt;R530,"Develop Now","Indiferente"))</f>
        <v/>
      </c>
    </row>
    <row r="531">
      <c r="A531" t="n">
        <v>501</v>
      </c>
      <c r="B531" s="53">
        <f>RAND()</f>
        <v/>
      </c>
      <c r="C531" s="53">
        <f>RAND()</f>
        <v/>
      </c>
      <c r="D531" s="53">
        <f>RAND()</f>
        <v/>
      </c>
      <c r="E531" s="53">
        <f>RAND()</f>
        <v/>
      </c>
      <c r="F531" s="53">
        <f>RAND()</f>
        <v/>
      </c>
      <c r="G531" s="53">
        <f>RAND()</f>
        <v/>
      </c>
      <c r="H531" s="109">
        <f>IF(B531&lt;($B$11-$B$10)/($B$12-$B$10), $B$10+SQRT(B531*($B$11-$B$10)*($B$12-$B$10)), $B$12-SQRT((1-B531)*($B$12-$B$11)*($B$12-$B$10)))</f>
        <v/>
      </c>
      <c r="I531" s="53">
        <f>MAX(0.1,NORMINV(C531,$B$13,$B$14))</f>
        <v/>
      </c>
      <c r="J531" s="109">
        <f>'01_Supuestos'!$F$13*MAX(0.65,NORMINV(D531,1,$B$15))</f>
        <v/>
      </c>
      <c r="K531" s="109">
        <f>'01_Supuestos'!$F$14*MAX(0.6,NORMINV(E531,1,$B$16))</f>
        <v/>
      </c>
      <c r="L531" s="109">
        <f>--(F531&lt;=$B$5)</f>
        <v/>
      </c>
      <c r="M531" s="109">
        <f>IF(L531=1, IF(G531&lt;=$B$6, "+", "-"), IF(G531&lt;=(1-$B$7), "+", "-"))</f>
        <v/>
      </c>
      <c r="N531" s="110">
        <f>IF(M531="+",'05_Bayes_Arbol'!$B$16,'05_Bayes_Arbol'!$B$17)</f>
        <v/>
      </c>
      <c r="O531" s="109">
        <f>SUMPRODUCT(T531:AD531,'01_Supuestos'!$C$34:$M$34)</f>
        <v/>
      </c>
      <c r="P531" s="109">
        <f>N531*O531 + (1-N531)*$B$9</f>
        <v/>
      </c>
      <c r="Q531" s="109">
        <f>--(P531&gt;0)</f>
        <v/>
      </c>
      <c r="R531" s="109">
        <f>IF(L531=1,O531,$B$9)</f>
        <v/>
      </c>
      <c r="S531" s="109">
        <f>-$B$8 + IF(Q531=1, IF(L531=1,O531,$B$9), 0)</f>
        <v/>
      </c>
      <c r="T531" s="109">
        <f>((('01_Supuestos'!C31*$I531)*'01_Supuestos'!$F$11*($H531-'01_Supuestos'!$F$9))-((('01_Supuestos'!C31*$I531)*'01_Supuestos'!$F$11*($H531-'01_Supuestos'!$F$9))*'01_Supuestos'!$F$12)-(('01_Supuestos'!C31*$I531)*'01_Supuestos'!$F$11*$K531)-(IF(('01_Supuestos'!C31*$I531)&gt;0,'01_Supuestos'!$F$15,0)))-((('01_Supuestos'!C31*$I531)*'01_Supuestos'!$F$11*($H531-'01_Supuestos'!$F$9))*'01_Supuestos'!$F$18)-($J531*'01_Supuestos'!C32)-(IF('01_Supuestos'!C30=MAX('01_Supuestos'!$C$30:$M$30),'01_Supuestos'!$F$19,0))-(MAX(0,(((('01_Supuestos'!C31*$I531)*'01_Supuestos'!$F$11*($H531-'01_Supuestos'!$F$9))-((('01_Supuestos'!C31*$I531)*'01_Supuestos'!$F$11*($H531-'01_Supuestos'!$F$9))*'01_Supuestos'!$F$12)-(('01_Supuestos'!C31*$I531)*'01_Supuestos'!$F$11*$K531)-(IF(('01_Supuestos'!C31*$I531)&gt;0,'01_Supuestos'!$F$15,0)))-($J531*'01_Supuestos'!C33)))*'01_Supuestos'!$F$16)</f>
        <v/>
      </c>
      <c r="U531" s="109">
        <f>((('01_Supuestos'!D31*$I531)*'01_Supuestos'!$F$11*($H531-'01_Supuestos'!$F$9))-((('01_Supuestos'!D31*$I531)*'01_Supuestos'!$F$11*($H531-'01_Supuestos'!$F$9))*'01_Supuestos'!$F$12)-(('01_Supuestos'!D31*$I531)*'01_Supuestos'!$F$11*$K531)-(IF(('01_Supuestos'!D31*$I531)&gt;0,'01_Supuestos'!$F$15,0)))-((('01_Supuestos'!D31*$I531)*'01_Supuestos'!$F$11*($H531-'01_Supuestos'!$F$9))*'01_Supuestos'!$F$18)-($J531*'01_Supuestos'!D32)-(IF('01_Supuestos'!D30=MAX('01_Supuestos'!$C$30:$M$30),'01_Supuestos'!$F$19,0))-(MAX(0,(((('01_Supuestos'!D31*$I531)*'01_Supuestos'!$F$11*($H531-'01_Supuestos'!$F$9))-((('01_Supuestos'!D31*$I531)*'01_Supuestos'!$F$11*($H531-'01_Supuestos'!$F$9))*'01_Supuestos'!$F$12)-(('01_Supuestos'!D31*$I531)*'01_Supuestos'!$F$11*$K531)-(IF(('01_Supuestos'!D31*$I531)&gt;0,'01_Supuestos'!$F$15,0)))-($J531*'01_Supuestos'!D33)))*'01_Supuestos'!$F$16)</f>
        <v/>
      </c>
      <c r="V531" s="109">
        <f>((('01_Supuestos'!E31*$I531)*'01_Supuestos'!$F$11*($H531-'01_Supuestos'!$F$9))-((('01_Supuestos'!E31*$I531)*'01_Supuestos'!$F$11*($H531-'01_Supuestos'!$F$9))*'01_Supuestos'!$F$12)-(('01_Supuestos'!E31*$I531)*'01_Supuestos'!$F$11*$K531)-(IF(('01_Supuestos'!E31*$I531)&gt;0,'01_Supuestos'!$F$15,0)))-((('01_Supuestos'!E31*$I531)*'01_Supuestos'!$F$11*($H531-'01_Supuestos'!$F$9))*'01_Supuestos'!$F$18)-($J531*'01_Supuestos'!E32)-(IF('01_Supuestos'!E30=MAX('01_Supuestos'!$C$30:$M$30),'01_Supuestos'!$F$19,0))-(MAX(0,(((('01_Supuestos'!E31*$I531)*'01_Supuestos'!$F$11*($H531-'01_Supuestos'!$F$9))-((('01_Supuestos'!E31*$I531)*'01_Supuestos'!$F$11*($H531-'01_Supuestos'!$F$9))*'01_Supuestos'!$F$12)-(('01_Supuestos'!E31*$I531)*'01_Supuestos'!$F$11*$K531)-(IF(('01_Supuestos'!E31*$I531)&gt;0,'01_Supuestos'!$F$15,0)))-($J531*'01_Supuestos'!E33)))*'01_Supuestos'!$F$16)</f>
        <v/>
      </c>
      <c r="W531" s="109">
        <f>((('01_Supuestos'!F31*$I531)*'01_Supuestos'!$F$11*($H531-'01_Supuestos'!$F$9))-((('01_Supuestos'!F31*$I531)*'01_Supuestos'!$F$11*($H531-'01_Supuestos'!$F$9))*'01_Supuestos'!$F$12)-(('01_Supuestos'!F31*$I531)*'01_Supuestos'!$F$11*$K531)-(IF(('01_Supuestos'!F31*$I531)&gt;0,'01_Supuestos'!$F$15,0)))-((('01_Supuestos'!F31*$I531)*'01_Supuestos'!$F$11*($H531-'01_Supuestos'!$F$9))*'01_Supuestos'!$F$18)-($J531*'01_Supuestos'!F32)-(IF('01_Supuestos'!F30=MAX('01_Supuestos'!$C$30:$M$30),'01_Supuestos'!$F$19,0))-(MAX(0,(((('01_Supuestos'!F31*$I531)*'01_Supuestos'!$F$11*($H531-'01_Supuestos'!$F$9))-((('01_Supuestos'!F31*$I531)*'01_Supuestos'!$F$11*($H531-'01_Supuestos'!$F$9))*'01_Supuestos'!$F$12)-(('01_Supuestos'!F31*$I531)*'01_Supuestos'!$F$11*$K531)-(IF(('01_Supuestos'!F31*$I531)&gt;0,'01_Supuestos'!$F$15,0)))-($J531*'01_Supuestos'!F33)))*'01_Supuestos'!$F$16)</f>
        <v/>
      </c>
      <c r="X531" s="109">
        <f>((('01_Supuestos'!G31*$I531)*'01_Supuestos'!$F$11*($H531-'01_Supuestos'!$F$9))-((('01_Supuestos'!G31*$I531)*'01_Supuestos'!$F$11*($H531-'01_Supuestos'!$F$9))*'01_Supuestos'!$F$12)-(('01_Supuestos'!G31*$I531)*'01_Supuestos'!$F$11*$K531)-(IF(('01_Supuestos'!G31*$I531)&gt;0,'01_Supuestos'!$F$15,0)))-((('01_Supuestos'!G31*$I531)*'01_Supuestos'!$F$11*($H531-'01_Supuestos'!$F$9))*'01_Supuestos'!$F$18)-($J531*'01_Supuestos'!G32)-(IF('01_Supuestos'!G30=MAX('01_Supuestos'!$C$30:$M$30),'01_Supuestos'!$F$19,0))-(MAX(0,(((('01_Supuestos'!G31*$I531)*'01_Supuestos'!$F$11*($H531-'01_Supuestos'!$F$9))-((('01_Supuestos'!G31*$I531)*'01_Supuestos'!$F$11*($H531-'01_Supuestos'!$F$9))*'01_Supuestos'!$F$12)-(('01_Supuestos'!G31*$I531)*'01_Supuestos'!$F$11*$K531)-(IF(('01_Supuestos'!G31*$I531)&gt;0,'01_Supuestos'!$F$15,0)))-($J531*'01_Supuestos'!G33)))*'01_Supuestos'!$F$16)</f>
        <v/>
      </c>
      <c r="Y531" s="109">
        <f>((('01_Supuestos'!H31*$I531)*'01_Supuestos'!$F$11*($H531-'01_Supuestos'!$F$9))-((('01_Supuestos'!H31*$I531)*'01_Supuestos'!$F$11*($H531-'01_Supuestos'!$F$9))*'01_Supuestos'!$F$12)-(('01_Supuestos'!H31*$I531)*'01_Supuestos'!$F$11*$K531)-(IF(('01_Supuestos'!H31*$I531)&gt;0,'01_Supuestos'!$F$15,0)))-((('01_Supuestos'!H31*$I531)*'01_Supuestos'!$F$11*($H531-'01_Supuestos'!$F$9))*'01_Supuestos'!$F$18)-($J531*'01_Supuestos'!H32)-(IF('01_Supuestos'!H30=MAX('01_Supuestos'!$C$30:$M$30),'01_Supuestos'!$F$19,0))-(MAX(0,(((('01_Supuestos'!H31*$I531)*'01_Supuestos'!$F$11*($H531-'01_Supuestos'!$F$9))-((('01_Supuestos'!H31*$I531)*'01_Supuestos'!$F$11*($H531-'01_Supuestos'!$F$9))*'01_Supuestos'!$F$12)-(('01_Supuestos'!H31*$I531)*'01_Supuestos'!$F$11*$K531)-(IF(('01_Supuestos'!H31*$I531)&gt;0,'01_Supuestos'!$F$15,0)))-($J531*'01_Supuestos'!H33)))*'01_Supuestos'!$F$16)</f>
        <v/>
      </c>
      <c r="Z531" s="109">
        <f>((('01_Supuestos'!I31*$I531)*'01_Supuestos'!$F$11*($H531-'01_Supuestos'!$F$9))-((('01_Supuestos'!I31*$I531)*'01_Supuestos'!$F$11*($H531-'01_Supuestos'!$F$9))*'01_Supuestos'!$F$12)-(('01_Supuestos'!I31*$I531)*'01_Supuestos'!$F$11*$K531)-(IF(('01_Supuestos'!I31*$I531)&gt;0,'01_Supuestos'!$F$15,0)))-((('01_Supuestos'!I31*$I531)*'01_Supuestos'!$F$11*($H531-'01_Supuestos'!$F$9))*'01_Supuestos'!$F$18)-($J531*'01_Supuestos'!I32)-(IF('01_Supuestos'!I30=MAX('01_Supuestos'!$C$30:$M$30),'01_Supuestos'!$F$19,0))-(MAX(0,(((('01_Supuestos'!I31*$I531)*'01_Supuestos'!$F$11*($H531-'01_Supuestos'!$F$9))-((('01_Supuestos'!I31*$I531)*'01_Supuestos'!$F$11*($H531-'01_Supuestos'!$F$9))*'01_Supuestos'!$F$12)-(('01_Supuestos'!I31*$I531)*'01_Supuestos'!$F$11*$K531)-(IF(('01_Supuestos'!I31*$I531)&gt;0,'01_Supuestos'!$F$15,0)))-($J531*'01_Supuestos'!I33)))*'01_Supuestos'!$F$16)</f>
        <v/>
      </c>
      <c r="AA531" s="109">
        <f>((('01_Supuestos'!J31*$I531)*'01_Supuestos'!$F$11*($H531-'01_Supuestos'!$F$9))-((('01_Supuestos'!J31*$I531)*'01_Supuestos'!$F$11*($H531-'01_Supuestos'!$F$9))*'01_Supuestos'!$F$12)-(('01_Supuestos'!J31*$I531)*'01_Supuestos'!$F$11*$K531)-(IF(('01_Supuestos'!J31*$I531)&gt;0,'01_Supuestos'!$F$15,0)))-((('01_Supuestos'!J31*$I531)*'01_Supuestos'!$F$11*($H531-'01_Supuestos'!$F$9))*'01_Supuestos'!$F$18)-($J531*'01_Supuestos'!J32)-(IF('01_Supuestos'!J30=MAX('01_Supuestos'!$C$30:$M$30),'01_Supuestos'!$F$19,0))-(MAX(0,(((('01_Supuestos'!J31*$I531)*'01_Supuestos'!$F$11*($H531-'01_Supuestos'!$F$9))-((('01_Supuestos'!J31*$I531)*'01_Supuestos'!$F$11*($H531-'01_Supuestos'!$F$9))*'01_Supuestos'!$F$12)-(('01_Supuestos'!J31*$I531)*'01_Supuestos'!$F$11*$K531)-(IF(('01_Supuestos'!J31*$I531)&gt;0,'01_Supuestos'!$F$15,0)))-($J531*'01_Supuestos'!J33)))*'01_Supuestos'!$F$16)</f>
        <v/>
      </c>
      <c r="AB531" s="109">
        <f>((('01_Supuestos'!K31*$I531)*'01_Supuestos'!$F$11*($H531-'01_Supuestos'!$F$9))-((('01_Supuestos'!K31*$I531)*'01_Supuestos'!$F$11*($H531-'01_Supuestos'!$F$9))*'01_Supuestos'!$F$12)-(('01_Supuestos'!K31*$I531)*'01_Supuestos'!$F$11*$K531)-(IF(('01_Supuestos'!K31*$I531)&gt;0,'01_Supuestos'!$F$15,0)))-((('01_Supuestos'!K31*$I531)*'01_Supuestos'!$F$11*($H531-'01_Supuestos'!$F$9))*'01_Supuestos'!$F$18)-($J531*'01_Supuestos'!K32)-(IF('01_Supuestos'!K30=MAX('01_Supuestos'!$C$30:$M$30),'01_Supuestos'!$F$19,0))-(MAX(0,(((('01_Supuestos'!K31*$I531)*'01_Supuestos'!$F$11*($H531-'01_Supuestos'!$F$9))-((('01_Supuestos'!K31*$I531)*'01_Supuestos'!$F$11*($H531-'01_Supuestos'!$F$9))*'01_Supuestos'!$F$12)-(('01_Supuestos'!K31*$I531)*'01_Supuestos'!$F$11*$K531)-(IF(('01_Supuestos'!K31*$I531)&gt;0,'01_Supuestos'!$F$15,0)))-($J531*'01_Supuestos'!K33)))*'01_Supuestos'!$F$16)</f>
        <v/>
      </c>
      <c r="AC531" s="109">
        <f>((('01_Supuestos'!L31*$I531)*'01_Supuestos'!$F$11*($H531-'01_Supuestos'!$F$9))-((('01_Supuestos'!L31*$I531)*'01_Supuestos'!$F$11*($H531-'01_Supuestos'!$F$9))*'01_Supuestos'!$F$12)-(('01_Supuestos'!L31*$I531)*'01_Supuestos'!$F$11*$K531)-(IF(('01_Supuestos'!L31*$I531)&gt;0,'01_Supuestos'!$F$15,0)))-((('01_Supuestos'!L31*$I531)*'01_Supuestos'!$F$11*($H531-'01_Supuestos'!$F$9))*'01_Supuestos'!$F$18)-($J531*'01_Supuestos'!L32)-(IF('01_Supuestos'!L30=MAX('01_Supuestos'!$C$30:$M$30),'01_Supuestos'!$F$19,0))-(MAX(0,(((('01_Supuestos'!L31*$I531)*'01_Supuestos'!$F$11*($H531-'01_Supuestos'!$F$9))-((('01_Supuestos'!L31*$I531)*'01_Supuestos'!$F$11*($H531-'01_Supuestos'!$F$9))*'01_Supuestos'!$F$12)-(('01_Supuestos'!L31*$I531)*'01_Supuestos'!$F$11*$K531)-(IF(('01_Supuestos'!L31*$I531)&gt;0,'01_Supuestos'!$F$15,0)))-($J531*'01_Supuestos'!L33)))*'01_Supuestos'!$F$16)</f>
        <v/>
      </c>
      <c r="AD531" s="109">
        <f>((('01_Supuestos'!M31*$I531)*'01_Supuestos'!$F$11*($H531-'01_Supuestos'!$F$9))-((('01_Supuestos'!M31*$I531)*'01_Supuestos'!$F$11*($H531-'01_Supuestos'!$F$9))*'01_Supuestos'!$F$12)-(('01_Supuestos'!M31*$I531)*'01_Supuestos'!$F$11*$K531)-(IF(('01_Supuestos'!M31*$I531)&gt;0,'01_Supuestos'!$F$15,0)))-((('01_Supuestos'!M31*$I531)*'01_Supuestos'!$F$11*($H531-'01_Supuestos'!$F$9))*'01_Supuestos'!$F$18)-($J531*'01_Supuestos'!M32)-(IF('01_Supuestos'!M30=MAX('01_Supuestos'!$C$30:$M$30),'01_Supuestos'!$F$19,0))-(MAX(0,(((('01_Supuestos'!M31*$I531)*'01_Supuestos'!$F$11*($H531-'01_Supuestos'!$F$9))-((('01_Supuestos'!M31*$I531)*'01_Supuestos'!$F$11*($H531-'01_Supuestos'!$F$9))*'01_Supuestos'!$F$12)-(('01_Supuestos'!M31*$I531)*'01_Supuestos'!$F$11*$K531)-(IF(('01_Supuestos'!M31*$I531)&gt;0,'01_Supuestos'!$F$15,0)))-($J531*'01_Supuestos'!M33)))*'01_Supuestos'!$F$16)</f>
        <v/>
      </c>
      <c r="AE531" s="109">
        <f>0</f>
        <v/>
      </c>
      <c r="AF531" s="109">
        <f>IF(S531&gt;R531,"Appraisal+Decision",IF(S531&lt;R531,"Develop Now","Indiferente"))</f>
        <v/>
      </c>
    </row>
    <row r="532">
      <c r="A532" t="n">
        <v>502</v>
      </c>
      <c r="B532" s="53">
        <f>RAND()</f>
        <v/>
      </c>
      <c r="C532" s="53">
        <f>RAND()</f>
        <v/>
      </c>
      <c r="D532" s="53">
        <f>RAND()</f>
        <v/>
      </c>
      <c r="E532" s="53">
        <f>RAND()</f>
        <v/>
      </c>
      <c r="F532" s="53">
        <f>RAND()</f>
        <v/>
      </c>
      <c r="G532" s="53">
        <f>RAND()</f>
        <v/>
      </c>
      <c r="H532" s="109">
        <f>IF(B532&lt;($B$11-$B$10)/($B$12-$B$10), $B$10+SQRT(B532*($B$11-$B$10)*($B$12-$B$10)), $B$12-SQRT((1-B532)*($B$12-$B$11)*($B$12-$B$10)))</f>
        <v/>
      </c>
      <c r="I532" s="53">
        <f>MAX(0.1,NORMINV(C532,$B$13,$B$14))</f>
        <v/>
      </c>
      <c r="J532" s="109">
        <f>'01_Supuestos'!$F$13*MAX(0.65,NORMINV(D532,1,$B$15))</f>
        <v/>
      </c>
      <c r="K532" s="109">
        <f>'01_Supuestos'!$F$14*MAX(0.6,NORMINV(E532,1,$B$16))</f>
        <v/>
      </c>
      <c r="L532" s="109">
        <f>--(F532&lt;=$B$5)</f>
        <v/>
      </c>
      <c r="M532" s="109">
        <f>IF(L532=1, IF(G532&lt;=$B$6, "+", "-"), IF(G532&lt;=(1-$B$7), "+", "-"))</f>
        <v/>
      </c>
      <c r="N532" s="110">
        <f>IF(M532="+",'05_Bayes_Arbol'!$B$16,'05_Bayes_Arbol'!$B$17)</f>
        <v/>
      </c>
      <c r="O532" s="109">
        <f>SUMPRODUCT(T532:AD532,'01_Supuestos'!$C$34:$M$34)</f>
        <v/>
      </c>
      <c r="P532" s="109">
        <f>N532*O532 + (1-N532)*$B$9</f>
        <v/>
      </c>
      <c r="Q532" s="109">
        <f>--(P532&gt;0)</f>
        <v/>
      </c>
      <c r="R532" s="109">
        <f>IF(L532=1,O532,$B$9)</f>
        <v/>
      </c>
      <c r="S532" s="109">
        <f>-$B$8 + IF(Q532=1, IF(L532=1,O532,$B$9), 0)</f>
        <v/>
      </c>
      <c r="T532" s="109">
        <f>((('01_Supuestos'!C31*$I532)*'01_Supuestos'!$F$11*($H532-'01_Supuestos'!$F$9))-((('01_Supuestos'!C31*$I532)*'01_Supuestos'!$F$11*($H532-'01_Supuestos'!$F$9))*'01_Supuestos'!$F$12)-(('01_Supuestos'!C31*$I532)*'01_Supuestos'!$F$11*$K532)-(IF(('01_Supuestos'!C31*$I532)&gt;0,'01_Supuestos'!$F$15,0)))-((('01_Supuestos'!C31*$I532)*'01_Supuestos'!$F$11*($H532-'01_Supuestos'!$F$9))*'01_Supuestos'!$F$18)-($J532*'01_Supuestos'!C32)-(IF('01_Supuestos'!C30=MAX('01_Supuestos'!$C$30:$M$30),'01_Supuestos'!$F$19,0))-(MAX(0,(((('01_Supuestos'!C31*$I532)*'01_Supuestos'!$F$11*($H532-'01_Supuestos'!$F$9))-((('01_Supuestos'!C31*$I532)*'01_Supuestos'!$F$11*($H532-'01_Supuestos'!$F$9))*'01_Supuestos'!$F$12)-(('01_Supuestos'!C31*$I532)*'01_Supuestos'!$F$11*$K532)-(IF(('01_Supuestos'!C31*$I532)&gt;0,'01_Supuestos'!$F$15,0)))-($J532*'01_Supuestos'!C33)))*'01_Supuestos'!$F$16)</f>
        <v/>
      </c>
      <c r="U532" s="109">
        <f>((('01_Supuestos'!D31*$I532)*'01_Supuestos'!$F$11*($H532-'01_Supuestos'!$F$9))-((('01_Supuestos'!D31*$I532)*'01_Supuestos'!$F$11*($H532-'01_Supuestos'!$F$9))*'01_Supuestos'!$F$12)-(('01_Supuestos'!D31*$I532)*'01_Supuestos'!$F$11*$K532)-(IF(('01_Supuestos'!D31*$I532)&gt;0,'01_Supuestos'!$F$15,0)))-((('01_Supuestos'!D31*$I532)*'01_Supuestos'!$F$11*($H532-'01_Supuestos'!$F$9))*'01_Supuestos'!$F$18)-($J532*'01_Supuestos'!D32)-(IF('01_Supuestos'!D30=MAX('01_Supuestos'!$C$30:$M$30),'01_Supuestos'!$F$19,0))-(MAX(0,(((('01_Supuestos'!D31*$I532)*'01_Supuestos'!$F$11*($H532-'01_Supuestos'!$F$9))-((('01_Supuestos'!D31*$I532)*'01_Supuestos'!$F$11*($H532-'01_Supuestos'!$F$9))*'01_Supuestos'!$F$12)-(('01_Supuestos'!D31*$I532)*'01_Supuestos'!$F$11*$K532)-(IF(('01_Supuestos'!D31*$I532)&gt;0,'01_Supuestos'!$F$15,0)))-($J532*'01_Supuestos'!D33)))*'01_Supuestos'!$F$16)</f>
        <v/>
      </c>
      <c r="V532" s="109">
        <f>((('01_Supuestos'!E31*$I532)*'01_Supuestos'!$F$11*($H532-'01_Supuestos'!$F$9))-((('01_Supuestos'!E31*$I532)*'01_Supuestos'!$F$11*($H532-'01_Supuestos'!$F$9))*'01_Supuestos'!$F$12)-(('01_Supuestos'!E31*$I532)*'01_Supuestos'!$F$11*$K532)-(IF(('01_Supuestos'!E31*$I532)&gt;0,'01_Supuestos'!$F$15,0)))-((('01_Supuestos'!E31*$I532)*'01_Supuestos'!$F$11*($H532-'01_Supuestos'!$F$9))*'01_Supuestos'!$F$18)-($J532*'01_Supuestos'!E32)-(IF('01_Supuestos'!E30=MAX('01_Supuestos'!$C$30:$M$30),'01_Supuestos'!$F$19,0))-(MAX(0,(((('01_Supuestos'!E31*$I532)*'01_Supuestos'!$F$11*($H532-'01_Supuestos'!$F$9))-((('01_Supuestos'!E31*$I532)*'01_Supuestos'!$F$11*($H532-'01_Supuestos'!$F$9))*'01_Supuestos'!$F$12)-(('01_Supuestos'!E31*$I532)*'01_Supuestos'!$F$11*$K532)-(IF(('01_Supuestos'!E31*$I532)&gt;0,'01_Supuestos'!$F$15,0)))-($J532*'01_Supuestos'!E33)))*'01_Supuestos'!$F$16)</f>
        <v/>
      </c>
      <c r="W532" s="109">
        <f>((('01_Supuestos'!F31*$I532)*'01_Supuestos'!$F$11*($H532-'01_Supuestos'!$F$9))-((('01_Supuestos'!F31*$I532)*'01_Supuestos'!$F$11*($H532-'01_Supuestos'!$F$9))*'01_Supuestos'!$F$12)-(('01_Supuestos'!F31*$I532)*'01_Supuestos'!$F$11*$K532)-(IF(('01_Supuestos'!F31*$I532)&gt;0,'01_Supuestos'!$F$15,0)))-((('01_Supuestos'!F31*$I532)*'01_Supuestos'!$F$11*($H532-'01_Supuestos'!$F$9))*'01_Supuestos'!$F$18)-($J532*'01_Supuestos'!F32)-(IF('01_Supuestos'!F30=MAX('01_Supuestos'!$C$30:$M$30),'01_Supuestos'!$F$19,0))-(MAX(0,(((('01_Supuestos'!F31*$I532)*'01_Supuestos'!$F$11*($H532-'01_Supuestos'!$F$9))-((('01_Supuestos'!F31*$I532)*'01_Supuestos'!$F$11*($H532-'01_Supuestos'!$F$9))*'01_Supuestos'!$F$12)-(('01_Supuestos'!F31*$I532)*'01_Supuestos'!$F$11*$K532)-(IF(('01_Supuestos'!F31*$I532)&gt;0,'01_Supuestos'!$F$15,0)))-($J532*'01_Supuestos'!F33)))*'01_Supuestos'!$F$16)</f>
        <v/>
      </c>
      <c r="X532" s="109">
        <f>((('01_Supuestos'!G31*$I532)*'01_Supuestos'!$F$11*($H532-'01_Supuestos'!$F$9))-((('01_Supuestos'!G31*$I532)*'01_Supuestos'!$F$11*($H532-'01_Supuestos'!$F$9))*'01_Supuestos'!$F$12)-(('01_Supuestos'!G31*$I532)*'01_Supuestos'!$F$11*$K532)-(IF(('01_Supuestos'!G31*$I532)&gt;0,'01_Supuestos'!$F$15,0)))-((('01_Supuestos'!G31*$I532)*'01_Supuestos'!$F$11*($H532-'01_Supuestos'!$F$9))*'01_Supuestos'!$F$18)-($J532*'01_Supuestos'!G32)-(IF('01_Supuestos'!G30=MAX('01_Supuestos'!$C$30:$M$30),'01_Supuestos'!$F$19,0))-(MAX(0,(((('01_Supuestos'!G31*$I532)*'01_Supuestos'!$F$11*($H532-'01_Supuestos'!$F$9))-((('01_Supuestos'!G31*$I532)*'01_Supuestos'!$F$11*($H532-'01_Supuestos'!$F$9))*'01_Supuestos'!$F$12)-(('01_Supuestos'!G31*$I532)*'01_Supuestos'!$F$11*$K532)-(IF(('01_Supuestos'!G31*$I532)&gt;0,'01_Supuestos'!$F$15,0)))-($J532*'01_Supuestos'!G33)))*'01_Supuestos'!$F$16)</f>
        <v/>
      </c>
      <c r="Y532" s="109">
        <f>((('01_Supuestos'!H31*$I532)*'01_Supuestos'!$F$11*($H532-'01_Supuestos'!$F$9))-((('01_Supuestos'!H31*$I532)*'01_Supuestos'!$F$11*($H532-'01_Supuestos'!$F$9))*'01_Supuestos'!$F$12)-(('01_Supuestos'!H31*$I532)*'01_Supuestos'!$F$11*$K532)-(IF(('01_Supuestos'!H31*$I532)&gt;0,'01_Supuestos'!$F$15,0)))-((('01_Supuestos'!H31*$I532)*'01_Supuestos'!$F$11*($H532-'01_Supuestos'!$F$9))*'01_Supuestos'!$F$18)-($J532*'01_Supuestos'!H32)-(IF('01_Supuestos'!H30=MAX('01_Supuestos'!$C$30:$M$30),'01_Supuestos'!$F$19,0))-(MAX(0,(((('01_Supuestos'!H31*$I532)*'01_Supuestos'!$F$11*($H532-'01_Supuestos'!$F$9))-((('01_Supuestos'!H31*$I532)*'01_Supuestos'!$F$11*($H532-'01_Supuestos'!$F$9))*'01_Supuestos'!$F$12)-(('01_Supuestos'!H31*$I532)*'01_Supuestos'!$F$11*$K532)-(IF(('01_Supuestos'!H31*$I532)&gt;0,'01_Supuestos'!$F$15,0)))-($J532*'01_Supuestos'!H33)))*'01_Supuestos'!$F$16)</f>
        <v/>
      </c>
      <c r="Z532" s="109">
        <f>((('01_Supuestos'!I31*$I532)*'01_Supuestos'!$F$11*($H532-'01_Supuestos'!$F$9))-((('01_Supuestos'!I31*$I532)*'01_Supuestos'!$F$11*($H532-'01_Supuestos'!$F$9))*'01_Supuestos'!$F$12)-(('01_Supuestos'!I31*$I532)*'01_Supuestos'!$F$11*$K532)-(IF(('01_Supuestos'!I31*$I532)&gt;0,'01_Supuestos'!$F$15,0)))-((('01_Supuestos'!I31*$I532)*'01_Supuestos'!$F$11*($H532-'01_Supuestos'!$F$9))*'01_Supuestos'!$F$18)-($J532*'01_Supuestos'!I32)-(IF('01_Supuestos'!I30=MAX('01_Supuestos'!$C$30:$M$30),'01_Supuestos'!$F$19,0))-(MAX(0,(((('01_Supuestos'!I31*$I532)*'01_Supuestos'!$F$11*($H532-'01_Supuestos'!$F$9))-((('01_Supuestos'!I31*$I532)*'01_Supuestos'!$F$11*($H532-'01_Supuestos'!$F$9))*'01_Supuestos'!$F$12)-(('01_Supuestos'!I31*$I532)*'01_Supuestos'!$F$11*$K532)-(IF(('01_Supuestos'!I31*$I532)&gt;0,'01_Supuestos'!$F$15,0)))-($J532*'01_Supuestos'!I33)))*'01_Supuestos'!$F$16)</f>
        <v/>
      </c>
      <c r="AA532" s="109">
        <f>((('01_Supuestos'!J31*$I532)*'01_Supuestos'!$F$11*($H532-'01_Supuestos'!$F$9))-((('01_Supuestos'!J31*$I532)*'01_Supuestos'!$F$11*($H532-'01_Supuestos'!$F$9))*'01_Supuestos'!$F$12)-(('01_Supuestos'!J31*$I532)*'01_Supuestos'!$F$11*$K532)-(IF(('01_Supuestos'!J31*$I532)&gt;0,'01_Supuestos'!$F$15,0)))-((('01_Supuestos'!J31*$I532)*'01_Supuestos'!$F$11*($H532-'01_Supuestos'!$F$9))*'01_Supuestos'!$F$18)-($J532*'01_Supuestos'!J32)-(IF('01_Supuestos'!J30=MAX('01_Supuestos'!$C$30:$M$30),'01_Supuestos'!$F$19,0))-(MAX(0,(((('01_Supuestos'!J31*$I532)*'01_Supuestos'!$F$11*($H532-'01_Supuestos'!$F$9))-((('01_Supuestos'!J31*$I532)*'01_Supuestos'!$F$11*($H532-'01_Supuestos'!$F$9))*'01_Supuestos'!$F$12)-(('01_Supuestos'!J31*$I532)*'01_Supuestos'!$F$11*$K532)-(IF(('01_Supuestos'!J31*$I532)&gt;0,'01_Supuestos'!$F$15,0)))-($J532*'01_Supuestos'!J33)))*'01_Supuestos'!$F$16)</f>
        <v/>
      </c>
      <c r="AB532" s="109">
        <f>((('01_Supuestos'!K31*$I532)*'01_Supuestos'!$F$11*($H532-'01_Supuestos'!$F$9))-((('01_Supuestos'!K31*$I532)*'01_Supuestos'!$F$11*($H532-'01_Supuestos'!$F$9))*'01_Supuestos'!$F$12)-(('01_Supuestos'!K31*$I532)*'01_Supuestos'!$F$11*$K532)-(IF(('01_Supuestos'!K31*$I532)&gt;0,'01_Supuestos'!$F$15,0)))-((('01_Supuestos'!K31*$I532)*'01_Supuestos'!$F$11*($H532-'01_Supuestos'!$F$9))*'01_Supuestos'!$F$18)-($J532*'01_Supuestos'!K32)-(IF('01_Supuestos'!K30=MAX('01_Supuestos'!$C$30:$M$30),'01_Supuestos'!$F$19,0))-(MAX(0,(((('01_Supuestos'!K31*$I532)*'01_Supuestos'!$F$11*($H532-'01_Supuestos'!$F$9))-((('01_Supuestos'!K31*$I532)*'01_Supuestos'!$F$11*($H532-'01_Supuestos'!$F$9))*'01_Supuestos'!$F$12)-(('01_Supuestos'!K31*$I532)*'01_Supuestos'!$F$11*$K532)-(IF(('01_Supuestos'!K31*$I532)&gt;0,'01_Supuestos'!$F$15,0)))-($J532*'01_Supuestos'!K33)))*'01_Supuestos'!$F$16)</f>
        <v/>
      </c>
      <c r="AC532" s="109">
        <f>((('01_Supuestos'!L31*$I532)*'01_Supuestos'!$F$11*($H532-'01_Supuestos'!$F$9))-((('01_Supuestos'!L31*$I532)*'01_Supuestos'!$F$11*($H532-'01_Supuestos'!$F$9))*'01_Supuestos'!$F$12)-(('01_Supuestos'!L31*$I532)*'01_Supuestos'!$F$11*$K532)-(IF(('01_Supuestos'!L31*$I532)&gt;0,'01_Supuestos'!$F$15,0)))-((('01_Supuestos'!L31*$I532)*'01_Supuestos'!$F$11*($H532-'01_Supuestos'!$F$9))*'01_Supuestos'!$F$18)-($J532*'01_Supuestos'!L32)-(IF('01_Supuestos'!L30=MAX('01_Supuestos'!$C$30:$M$30),'01_Supuestos'!$F$19,0))-(MAX(0,(((('01_Supuestos'!L31*$I532)*'01_Supuestos'!$F$11*($H532-'01_Supuestos'!$F$9))-((('01_Supuestos'!L31*$I532)*'01_Supuestos'!$F$11*($H532-'01_Supuestos'!$F$9))*'01_Supuestos'!$F$12)-(('01_Supuestos'!L31*$I532)*'01_Supuestos'!$F$11*$K532)-(IF(('01_Supuestos'!L31*$I532)&gt;0,'01_Supuestos'!$F$15,0)))-($J532*'01_Supuestos'!L33)))*'01_Supuestos'!$F$16)</f>
        <v/>
      </c>
      <c r="AD532" s="109">
        <f>((('01_Supuestos'!M31*$I532)*'01_Supuestos'!$F$11*($H532-'01_Supuestos'!$F$9))-((('01_Supuestos'!M31*$I532)*'01_Supuestos'!$F$11*($H532-'01_Supuestos'!$F$9))*'01_Supuestos'!$F$12)-(('01_Supuestos'!M31*$I532)*'01_Supuestos'!$F$11*$K532)-(IF(('01_Supuestos'!M31*$I532)&gt;0,'01_Supuestos'!$F$15,0)))-((('01_Supuestos'!M31*$I532)*'01_Supuestos'!$F$11*($H532-'01_Supuestos'!$F$9))*'01_Supuestos'!$F$18)-($J532*'01_Supuestos'!M32)-(IF('01_Supuestos'!M30=MAX('01_Supuestos'!$C$30:$M$30),'01_Supuestos'!$F$19,0))-(MAX(0,(((('01_Supuestos'!M31*$I532)*'01_Supuestos'!$F$11*($H532-'01_Supuestos'!$F$9))-((('01_Supuestos'!M31*$I532)*'01_Supuestos'!$F$11*($H532-'01_Supuestos'!$F$9))*'01_Supuestos'!$F$12)-(('01_Supuestos'!M31*$I532)*'01_Supuestos'!$F$11*$K532)-(IF(('01_Supuestos'!M31*$I532)&gt;0,'01_Supuestos'!$F$15,0)))-($J532*'01_Supuestos'!M33)))*'01_Supuestos'!$F$16)</f>
        <v/>
      </c>
      <c r="AE532" s="109">
        <f>0</f>
        <v/>
      </c>
      <c r="AF532" s="109">
        <f>IF(S532&gt;R532,"Appraisal+Decision",IF(S532&lt;R532,"Develop Now","Indiferente"))</f>
        <v/>
      </c>
    </row>
    <row r="533">
      <c r="A533" t="n">
        <v>503</v>
      </c>
      <c r="B533" s="53">
        <f>RAND()</f>
        <v/>
      </c>
      <c r="C533" s="53">
        <f>RAND()</f>
        <v/>
      </c>
      <c r="D533" s="53">
        <f>RAND()</f>
        <v/>
      </c>
      <c r="E533" s="53">
        <f>RAND()</f>
        <v/>
      </c>
      <c r="F533" s="53">
        <f>RAND()</f>
        <v/>
      </c>
      <c r="G533" s="53">
        <f>RAND()</f>
        <v/>
      </c>
      <c r="H533" s="109">
        <f>IF(B533&lt;($B$11-$B$10)/($B$12-$B$10), $B$10+SQRT(B533*($B$11-$B$10)*($B$12-$B$10)), $B$12-SQRT((1-B533)*($B$12-$B$11)*($B$12-$B$10)))</f>
        <v/>
      </c>
      <c r="I533" s="53">
        <f>MAX(0.1,NORMINV(C533,$B$13,$B$14))</f>
        <v/>
      </c>
      <c r="J533" s="109">
        <f>'01_Supuestos'!$F$13*MAX(0.65,NORMINV(D533,1,$B$15))</f>
        <v/>
      </c>
      <c r="K533" s="109">
        <f>'01_Supuestos'!$F$14*MAX(0.6,NORMINV(E533,1,$B$16))</f>
        <v/>
      </c>
      <c r="L533" s="109">
        <f>--(F533&lt;=$B$5)</f>
        <v/>
      </c>
      <c r="M533" s="109">
        <f>IF(L533=1, IF(G533&lt;=$B$6, "+", "-"), IF(G533&lt;=(1-$B$7), "+", "-"))</f>
        <v/>
      </c>
      <c r="N533" s="110">
        <f>IF(M533="+",'05_Bayes_Arbol'!$B$16,'05_Bayes_Arbol'!$B$17)</f>
        <v/>
      </c>
      <c r="O533" s="109">
        <f>SUMPRODUCT(T533:AD533,'01_Supuestos'!$C$34:$M$34)</f>
        <v/>
      </c>
      <c r="P533" s="109">
        <f>N533*O533 + (1-N533)*$B$9</f>
        <v/>
      </c>
      <c r="Q533" s="109">
        <f>--(P533&gt;0)</f>
        <v/>
      </c>
      <c r="R533" s="109">
        <f>IF(L533=1,O533,$B$9)</f>
        <v/>
      </c>
      <c r="S533" s="109">
        <f>-$B$8 + IF(Q533=1, IF(L533=1,O533,$B$9), 0)</f>
        <v/>
      </c>
      <c r="T533" s="109">
        <f>((('01_Supuestos'!C31*$I533)*'01_Supuestos'!$F$11*($H533-'01_Supuestos'!$F$9))-((('01_Supuestos'!C31*$I533)*'01_Supuestos'!$F$11*($H533-'01_Supuestos'!$F$9))*'01_Supuestos'!$F$12)-(('01_Supuestos'!C31*$I533)*'01_Supuestos'!$F$11*$K533)-(IF(('01_Supuestos'!C31*$I533)&gt;0,'01_Supuestos'!$F$15,0)))-((('01_Supuestos'!C31*$I533)*'01_Supuestos'!$F$11*($H533-'01_Supuestos'!$F$9))*'01_Supuestos'!$F$18)-($J533*'01_Supuestos'!C32)-(IF('01_Supuestos'!C30=MAX('01_Supuestos'!$C$30:$M$30),'01_Supuestos'!$F$19,0))-(MAX(0,(((('01_Supuestos'!C31*$I533)*'01_Supuestos'!$F$11*($H533-'01_Supuestos'!$F$9))-((('01_Supuestos'!C31*$I533)*'01_Supuestos'!$F$11*($H533-'01_Supuestos'!$F$9))*'01_Supuestos'!$F$12)-(('01_Supuestos'!C31*$I533)*'01_Supuestos'!$F$11*$K533)-(IF(('01_Supuestos'!C31*$I533)&gt;0,'01_Supuestos'!$F$15,0)))-($J533*'01_Supuestos'!C33)))*'01_Supuestos'!$F$16)</f>
        <v/>
      </c>
      <c r="U533" s="109">
        <f>((('01_Supuestos'!D31*$I533)*'01_Supuestos'!$F$11*($H533-'01_Supuestos'!$F$9))-((('01_Supuestos'!D31*$I533)*'01_Supuestos'!$F$11*($H533-'01_Supuestos'!$F$9))*'01_Supuestos'!$F$12)-(('01_Supuestos'!D31*$I533)*'01_Supuestos'!$F$11*$K533)-(IF(('01_Supuestos'!D31*$I533)&gt;0,'01_Supuestos'!$F$15,0)))-((('01_Supuestos'!D31*$I533)*'01_Supuestos'!$F$11*($H533-'01_Supuestos'!$F$9))*'01_Supuestos'!$F$18)-($J533*'01_Supuestos'!D32)-(IF('01_Supuestos'!D30=MAX('01_Supuestos'!$C$30:$M$30),'01_Supuestos'!$F$19,0))-(MAX(0,(((('01_Supuestos'!D31*$I533)*'01_Supuestos'!$F$11*($H533-'01_Supuestos'!$F$9))-((('01_Supuestos'!D31*$I533)*'01_Supuestos'!$F$11*($H533-'01_Supuestos'!$F$9))*'01_Supuestos'!$F$12)-(('01_Supuestos'!D31*$I533)*'01_Supuestos'!$F$11*$K533)-(IF(('01_Supuestos'!D31*$I533)&gt;0,'01_Supuestos'!$F$15,0)))-($J533*'01_Supuestos'!D33)))*'01_Supuestos'!$F$16)</f>
        <v/>
      </c>
      <c r="V533" s="109">
        <f>((('01_Supuestos'!E31*$I533)*'01_Supuestos'!$F$11*($H533-'01_Supuestos'!$F$9))-((('01_Supuestos'!E31*$I533)*'01_Supuestos'!$F$11*($H533-'01_Supuestos'!$F$9))*'01_Supuestos'!$F$12)-(('01_Supuestos'!E31*$I533)*'01_Supuestos'!$F$11*$K533)-(IF(('01_Supuestos'!E31*$I533)&gt;0,'01_Supuestos'!$F$15,0)))-((('01_Supuestos'!E31*$I533)*'01_Supuestos'!$F$11*($H533-'01_Supuestos'!$F$9))*'01_Supuestos'!$F$18)-($J533*'01_Supuestos'!E32)-(IF('01_Supuestos'!E30=MAX('01_Supuestos'!$C$30:$M$30),'01_Supuestos'!$F$19,0))-(MAX(0,(((('01_Supuestos'!E31*$I533)*'01_Supuestos'!$F$11*($H533-'01_Supuestos'!$F$9))-((('01_Supuestos'!E31*$I533)*'01_Supuestos'!$F$11*($H533-'01_Supuestos'!$F$9))*'01_Supuestos'!$F$12)-(('01_Supuestos'!E31*$I533)*'01_Supuestos'!$F$11*$K533)-(IF(('01_Supuestos'!E31*$I533)&gt;0,'01_Supuestos'!$F$15,0)))-($J533*'01_Supuestos'!E33)))*'01_Supuestos'!$F$16)</f>
        <v/>
      </c>
      <c r="W533" s="109">
        <f>((('01_Supuestos'!F31*$I533)*'01_Supuestos'!$F$11*($H533-'01_Supuestos'!$F$9))-((('01_Supuestos'!F31*$I533)*'01_Supuestos'!$F$11*($H533-'01_Supuestos'!$F$9))*'01_Supuestos'!$F$12)-(('01_Supuestos'!F31*$I533)*'01_Supuestos'!$F$11*$K533)-(IF(('01_Supuestos'!F31*$I533)&gt;0,'01_Supuestos'!$F$15,0)))-((('01_Supuestos'!F31*$I533)*'01_Supuestos'!$F$11*($H533-'01_Supuestos'!$F$9))*'01_Supuestos'!$F$18)-($J533*'01_Supuestos'!F32)-(IF('01_Supuestos'!F30=MAX('01_Supuestos'!$C$30:$M$30),'01_Supuestos'!$F$19,0))-(MAX(0,(((('01_Supuestos'!F31*$I533)*'01_Supuestos'!$F$11*($H533-'01_Supuestos'!$F$9))-((('01_Supuestos'!F31*$I533)*'01_Supuestos'!$F$11*($H533-'01_Supuestos'!$F$9))*'01_Supuestos'!$F$12)-(('01_Supuestos'!F31*$I533)*'01_Supuestos'!$F$11*$K533)-(IF(('01_Supuestos'!F31*$I533)&gt;0,'01_Supuestos'!$F$15,0)))-($J533*'01_Supuestos'!F33)))*'01_Supuestos'!$F$16)</f>
        <v/>
      </c>
      <c r="X533" s="109">
        <f>((('01_Supuestos'!G31*$I533)*'01_Supuestos'!$F$11*($H533-'01_Supuestos'!$F$9))-((('01_Supuestos'!G31*$I533)*'01_Supuestos'!$F$11*($H533-'01_Supuestos'!$F$9))*'01_Supuestos'!$F$12)-(('01_Supuestos'!G31*$I533)*'01_Supuestos'!$F$11*$K533)-(IF(('01_Supuestos'!G31*$I533)&gt;0,'01_Supuestos'!$F$15,0)))-((('01_Supuestos'!G31*$I533)*'01_Supuestos'!$F$11*($H533-'01_Supuestos'!$F$9))*'01_Supuestos'!$F$18)-($J533*'01_Supuestos'!G32)-(IF('01_Supuestos'!G30=MAX('01_Supuestos'!$C$30:$M$30),'01_Supuestos'!$F$19,0))-(MAX(0,(((('01_Supuestos'!G31*$I533)*'01_Supuestos'!$F$11*($H533-'01_Supuestos'!$F$9))-((('01_Supuestos'!G31*$I533)*'01_Supuestos'!$F$11*($H533-'01_Supuestos'!$F$9))*'01_Supuestos'!$F$12)-(('01_Supuestos'!G31*$I533)*'01_Supuestos'!$F$11*$K533)-(IF(('01_Supuestos'!G31*$I533)&gt;0,'01_Supuestos'!$F$15,0)))-($J533*'01_Supuestos'!G33)))*'01_Supuestos'!$F$16)</f>
        <v/>
      </c>
      <c r="Y533" s="109">
        <f>((('01_Supuestos'!H31*$I533)*'01_Supuestos'!$F$11*($H533-'01_Supuestos'!$F$9))-((('01_Supuestos'!H31*$I533)*'01_Supuestos'!$F$11*($H533-'01_Supuestos'!$F$9))*'01_Supuestos'!$F$12)-(('01_Supuestos'!H31*$I533)*'01_Supuestos'!$F$11*$K533)-(IF(('01_Supuestos'!H31*$I533)&gt;0,'01_Supuestos'!$F$15,0)))-((('01_Supuestos'!H31*$I533)*'01_Supuestos'!$F$11*($H533-'01_Supuestos'!$F$9))*'01_Supuestos'!$F$18)-($J533*'01_Supuestos'!H32)-(IF('01_Supuestos'!H30=MAX('01_Supuestos'!$C$30:$M$30),'01_Supuestos'!$F$19,0))-(MAX(0,(((('01_Supuestos'!H31*$I533)*'01_Supuestos'!$F$11*($H533-'01_Supuestos'!$F$9))-((('01_Supuestos'!H31*$I533)*'01_Supuestos'!$F$11*($H533-'01_Supuestos'!$F$9))*'01_Supuestos'!$F$12)-(('01_Supuestos'!H31*$I533)*'01_Supuestos'!$F$11*$K533)-(IF(('01_Supuestos'!H31*$I533)&gt;0,'01_Supuestos'!$F$15,0)))-($J533*'01_Supuestos'!H33)))*'01_Supuestos'!$F$16)</f>
        <v/>
      </c>
      <c r="Z533" s="109">
        <f>((('01_Supuestos'!I31*$I533)*'01_Supuestos'!$F$11*($H533-'01_Supuestos'!$F$9))-((('01_Supuestos'!I31*$I533)*'01_Supuestos'!$F$11*($H533-'01_Supuestos'!$F$9))*'01_Supuestos'!$F$12)-(('01_Supuestos'!I31*$I533)*'01_Supuestos'!$F$11*$K533)-(IF(('01_Supuestos'!I31*$I533)&gt;0,'01_Supuestos'!$F$15,0)))-((('01_Supuestos'!I31*$I533)*'01_Supuestos'!$F$11*($H533-'01_Supuestos'!$F$9))*'01_Supuestos'!$F$18)-($J533*'01_Supuestos'!I32)-(IF('01_Supuestos'!I30=MAX('01_Supuestos'!$C$30:$M$30),'01_Supuestos'!$F$19,0))-(MAX(0,(((('01_Supuestos'!I31*$I533)*'01_Supuestos'!$F$11*($H533-'01_Supuestos'!$F$9))-((('01_Supuestos'!I31*$I533)*'01_Supuestos'!$F$11*($H533-'01_Supuestos'!$F$9))*'01_Supuestos'!$F$12)-(('01_Supuestos'!I31*$I533)*'01_Supuestos'!$F$11*$K533)-(IF(('01_Supuestos'!I31*$I533)&gt;0,'01_Supuestos'!$F$15,0)))-($J533*'01_Supuestos'!I33)))*'01_Supuestos'!$F$16)</f>
        <v/>
      </c>
      <c r="AA533" s="109">
        <f>((('01_Supuestos'!J31*$I533)*'01_Supuestos'!$F$11*($H533-'01_Supuestos'!$F$9))-((('01_Supuestos'!J31*$I533)*'01_Supuestos'!$F$11*($H533-'01_Supuestos'!$F$9))*'01_Supuestos'!$F$12)-(('01_Supuestos'!J31*$I533)*'01_Supuestos'!$F$11*$K533)-(IF(('01_Supuestos'!J31*$I533)&gt;0,'01_Supuestos'!$F$15,0)))-((('01_Supuestos'!J31*$I533)*'01_Supuestos'!$F$11*($H533-'01_Supuestos'!$F$9))*'01_Supuestos'!$F$18)-($J533*'01_Supuestos'!J32)-(IF('01_Supuestos'!J30=MAX('01_Supuestos'!$C$30:$M$30),'01_Supuestos'!$F$19,0))-(MAX(0,(((('01_Supuestos'!J31*$I533)*'01_Supuestos'!$F$11*($H533-'01_Supuestos'!$F$9))-((('01_Supuestos'!J31*$I533)*'01_Supuestos'!$F$11*($H533-'01_Supuestos'!$F$9))*'01_Supuestos'!$F$12)-(('01_Supuestos'!J31*$I533)*'01_Supuestos'!$F$11*$K533)-(IF(('01_Supuestos'!J31*$I533)&gt;0,'01_Supuestos'!$F$15,0)))-($J533*'01_Supuestos'!J33)))*'01_Supuestos'!$F$16)</f>
        <v/>
      </c>
      <c r="AB533" s="109">
        <f>((('01_Supuestos'!K31*$I533)*'01_Supuestos'!$F$11*($H533-'01_Supuestos'!$F$9))-((('01_Supuestos'!K31*$I533)*'01_Supuestos'!$F$11*($H533-'01_Supuestos'!$F$9))*'01_Supuestos'!$F$12)-(('01_Supuestos'!K31*$I533)*'01_Supuestos'!$F$11*$K533)-(IF(('01_Supuestos'!K31*$I533)&gt;0,'01_Supuestos'!$F$15,0)))-((('01_Supuestos'!K31*$I533)*'01_Supuestos'!$F$11*($H533-'01_Supuestos'!$F$9))*'01_Supuestos'!$F$18)-($J533*'01_Supuestos'!K32)-(IF('01_Supuestos'!K30=MAX('01_Supuestos'!$C$30:$M$30),'01_Supuestos'!$F$19,0))-(MAX(0,(((('01_Supuestos'!K31*$I533)*'01_Supuestos'!$F$11*($H533-'01_Supuestos'!$F$9))-((('01_Supuestos'!K31*$I533)*'01_Supuestos'!$F$11*($H533-'01_Supuestos'!$F$9))*'01_Supuestos'!$F$12)-(('01_Supuestos'!K31*$I533)*'01_Supuestos'!$F$11*$K533)-(IF(('01_Supuestos'!K31*$I533)&gt;0,'01_Supuestos'!$F$15,0)))-($J533*'01_Supuestos'!K33)))*'01_Supuestos'!$F$16)</f>
        <v/>
      </c>
      <c r="AC533" s="109">
        <f>((('01_Supuestos'!L31*$I533)*'01_Supuestos'!$F$11*($H533-'01_Supuestos'!$F$9))-((('01_Supuestos'!L31*$I533)*'01_Supuestos'!$F$11*($H533-'01_Supuestos'!$F$9))*'01_Supuestos'!$F$12)-(('01_Supuestos'!L31*$I533)*'01_Supuestos'!$F$11*$K533)-(IF(('01_Supuestos'!L31*$I533)&gt;0,'01_Supuestos'!$F$15,0)))-((('01_Supuestos'!L31*$I533)*'01_Supuestos'!$F$11*($H533-'01_Supuestos'!$F$9))*'01_Supuestos'!$F$18)-($J533*'01_Supuestos'!L32)-(IF('01_Supuestos'!L30=MAX('01_Supuestos'!$C$30:$M$30),'01_Supuestos'!$F$19,0))-(MAX(0,(((('01_Supuestos'!L31*$I533)*'01_Supuestos'!$F$11*($H533-'01_Supuestos'!$F$9))-((('01_Supuestos'!L31*$I533)*'01_Supuestos'!$F$11*($H533-'01_Supuestos'!$F$9))*'01_Supuestos'!$F$12)-(('01_Supuestos'!L31*$I533)*'01_Supuestos'!$F$11*$K533)-(IF(('01_Supuestos'!L31*$I533)&gt;0,'01_Supuestos'!$F$15,0)))-($J533*'01_Supuestos'!L33)))*'01_Supuestos'!$F$16)</f>
        <v/>
      </c>
      <c r="AD533" s="109">
        <f>((('01_Supuestos'!M31*$I533)*'01_Supuestos'!$F$11*($H533-'01_Supuestos'!$F$9))-((('01_Supuestos'!M31*$I533)*'01_Supuestos'!$F$11*($H533-'01_Supuestos'!$F$9))*'01_Supuestos'!$F$12)-(('01_Supuestos'!M31*$I533)*'01_Supuestos'!$F$11*$K533)-(IF(('01_Supuestos'!M31*$I533)&gt;0,'01_Supuestos'!$F$15,0)))-((('01_Supuestos'!M31*$I533)*'01_Supuestos'!$F$11*($H533-'01_Supuestos'!$F$9))*'01_Supuestos'!$F$18)-($J533*'01_Supuestos'!M32)-(IF('01_Supuestos'!M30=MAX('01_Supuestos'!$C$30:$M$30),'01_Supuestos'!$F$19,0))-(MAX(0,(((('01_Supuestos'!M31*$I533)*'01_Supuestos'!$F$11*($H533-'01_Supuestos'!$F$9))-((('01_Supuestos'!M31*$I533)*'01_Supuestos'!$F$11*($H533-'01_Supuestos'!$F$9))*'01_Supuestos'!$F$12)-(('01_Supuestos'!M31*$I533)*'01_Supuestos'!$F$11*$K533)-(IF(('01_Supuestos'!M31*$I533)&gt;0,'01_Supuestos'!$F$15,0)))-($J533*'01_Supuestos'!M33)))*'01_Supuestos'!$F$16)</f>
        <v/>
      </c>
      <c r="AE533" s="109">
        <f>0</f>
        <v/>
      </c>
      <c r="AF533" s="109">
        <f>IF(S533&gt;R533,"Appraisal+Decision",IF(S533&lt;R533,"Develop Now","Indiferente"))</f>
        <v/>
      </c>
    </row>
    <row r="534">
      <c r="A534" t="n">
        <v>504</v>
      </c>
      <c r="B534" s="53">
        <f>RAND()</f>
        <v/>
      </c>
      <c r="C534" s="53">
        <f>RAND()</f>
        <v/>
      </c>
      <c r="D534" s="53">
        <f>RAND()</f>
        <v/>
      </c>
      <c r="E534" s="53">
        <f>RAND()</f>
        <v/>
      </c>
      <c r="F534" s="53">
        <f>RAND()</f>
        <v/>
      </c>
      <c r="G534" s="53">
        <f>RAND()</f>
        <v/>
      </c>
      <c r="H534" s="109">
        <f>IF(B534&lt;($B$11-$B$10)/($B$12-$B$10), $B$10+SQRT(B534*($B$11-$B$10)*($B$12-$B$10)), $B$12-SQRT((1-B534)*($B$12-$B$11)*($B$12-$B$10)))</f>
        <v/>
      </c>
      <c r="I534" s="53">
        <f>MAX(0.1,NORMINV(C534,$B$13,$B$14))</f>
        <v/>
      </c>
      <c r="J534" s="109">
        <f>'01_Supuestos'!$F$13*MAX(0.65,NORMINV(D534,1,$B$15))</f>
        <v/>
      </c>
      <c r="K534" s="109">
        <f>'01_Supuestos'!$F$14*MAX(0.6,NORMINV(E534,1,$B$16))</f>
        <v/>
      </c>
      <c r="L534" s="109">
        <f>--(F534&lt;=$B$5)</f>
        <v/>
      </c>
      <c r="M534" s="109">
        <f>IF(L534=1, IF(G534&lt;=$B$6, "+", "-"), IF(G534&lt;=(1-$B$7), "+", "-"))</f>
        <v/>
      </c>
      <c r="N534" s="110">
        <f>IF(M534="+",'05_Bayes_Arbol'!$B$16,'05_Bayes_Arbol'!$B$17)</f>
        <v/>
      </c>
      <c r="O534" s="109">
        <f>SUMPRODUCT(T534:AD534,'01_Supuestos'!$C$34:$M$34)</f>
        <v/>
      </c>
      <c r="P534" s="109">
        <f>N534*O534 + (1-N534)*$B$9</f>
        <v/>
      </c>
      <c r="Q534" s="109">
        <f>--(P534&gt;0)</f>
        <v/>
      </c>
      <c r="R534" s="109">
        <f>IF(L534=1,O534,$B$9)</f>
        <v/>
      </c>
      <c r="S534" s="109">
        <f>-$B$8 + IF(Q534=1, IF(L534=1,O534,$B$9), 0)</f>
        <v/>
      </c>
      <c r="T534" s="109">
        <f>((('01_Supuestos'!C31*$I534)*'01_Supuestos'!$F$11*($H534-'01_Supuestos'!$F$9))-((('01_Supuestos'!C31*$I534)*'01_Supuestos'!$F$11*($H534-'01_Supuestos'!$F$9))*'01_Supuestos'!$F$12)-(('01_Supuestos'!C31*$I534)*'01_Supuestos'!$F$11*$K534)-(IF(('01_Supuestos'!C31*$I534)&gt;0,'01_Supuestos'!$F$15,0)))-((('01_Supuestos'!C31*$I534)*'01_Supuestos'!$F$11*($H534-'01_Supuestos'!$F$9))*'01_Supuestos'!$F$18)-($J534*'01_Supuestos'!C32)-(IF('01_Supuestos'!C30=MAX('01_Supuestos'!$C$30:$M$30),'01_Supuestos'!$F$19,0))-(MAX(0,(((('01_Supuestos'!C31*$I534)*'01_Supuestos'!$F$11*($H534-'01_Supuestos'!$F$9))-((('01_Supuestos'!C31*$I534)*'01_Supuestos'!$F$11*($H534-'01_Supuestos'!$F$9))*'01_Supuestos'!$F$12)-(('01_Supuestos'!C31*$I534)*'01_Supuestos'!$F$11*$K534)-(IF(('01_Supuestos'!C31*$I534)&gt;0,'01_Supuestos'!$F$15,0)))-($J534*'01_Supuestos'!C33)))*'01_Supuestos'!$F$16)</f>
        <v/>
      </c>
      <c r="U534" s="109">
        <f>((('01_Supuestos'!D31*$I534)*'01_Supuestos'!$F$11*($H534-'01_Supuestos'!$F$9))-((('01_Supuestos'!D31*$I534)*'01_Supuestos'!$F$11*($H534-'01_Supuestos'!$F$9))*'01_Supuestos'!$F$12)-(('01_Supuestos'!D31*$I534)*'01_Supuestos'!$F$11*$K534)-(IF(('01_Supuestos'!D31*$I534)&gt;0,'01_Supuestos'!$F$15,0)))-((('01_Supuestos'!D31*$I534)*'01_Supuestos'!$F$11*($H534-'01_Supuestos'!$F$9))*'01_Supuestos'!$F$18)-($J534*'01_Supuestos'!D32)-(IF('01_Supuestos'!D30=MAX('01_Supuestos'!$C$30:$M$30),'01_Supuestos'!$F$19,0))-(MAX(0,(((('01_Supuestos'!D31*$I534)*'01_Supuestos'!$F$11*($H534-'01_Supuestos'!$F$9))-((('01_Supuestos'!D31*$I534)*'01_Supuestos'!$F$11*($H534-'01_Supuestos'!$F$9))*'01_Supuestos'!$F$12)-(('01_Supuestos'!D31*$I534)*'01_Supuestos'!$F$11*$K534)-(IF(('01_Supuestos'!D31*$I534)&gt;0,'01_Supuestos'!$F$15,0)))-($J534*'01_Supuestos'!D33)))*'01_Supuestos'!$F$16)</f>
        <v/>
      </c>
      <c r="V534" s="109">
        <f>((('01_Supuestos'!E31*$I534)*'01_Supuestos'!$F$11*($H534-'01_Supuestos'!$F$9))-((('01_Supuestos'!E31*$I534)*'01_Supuestos'!$F$11*($H534-'01_Supuestos'!$F$9))*'01_Supuestos'!$F$12)-(('01_Supuestos'!E31*$I534)*'01_Supuestos'!$F$11*$K534)-(IF(('01_Supuestos'!E31*$I534)&gt;0,'01_Supuestos'!$F$15,0)))-((('01_Supuestos'!E31*$I534)*'01_Supuestos'!$F$11*($H534-'01_Supuestos'!$F$9))*'01_Supuestos'!$F$18)-($J534*'01_Supuestos'!E32)-(IF('01_Supuestos'!E30=MAX('01_Supuestos'!$C$30:$M$30),'01_Supuestos'!$F$19,0))-(MAX(0,(((('01_Supuestos'!E31*$I534)*'01_Supuestos'!$F$11*($H534-'01_Supuestos'!$F$9))-((('01_Supuestos'!E31*$I534)*'01_Supuestos'!$F$11*($H534-'01_Supuestos'!$F$9))*'01_Supuestos'!$F$12)-(('01_Supuestos'!E31*$I534)*'01_Supuestos'!$F$11*$K534)-(IF(('01_Supuestos'!E31*$I534)&gt;0,'01_Supuestos'!$F$15,0)))-($J534*'01_Supuestos'!E33)))*'01_Supuestos'!$F$16)</f>
        <v/>
      </c>
      <c r="W534" s="109">
        <f>((('01_Supuestos'!F31*$I534)*'01_Supuestos'!$F$11*($H534-'01_Supuestos'!$F$9))-((('01_Supuestos'!F31*$I534)*'01_Supuestos'!$F$11*($H534-'01_Supuestos'!$F$9))*'01_Supuestos'!$F$12)-(('01_Supuestos'!F31*$I534)*'01_Supuestos'!$F$11*$K534)-(IF(('01_Supuestos'!F31*$I534)&gt;0,'01_Supuestos'!$F$15,0)))-((('01_Supuestos'!F31*$I534)*'01_Supuestos'!$F$11*($H534-'01_Supuestos'!$F$9))*'01_Supuestos'!$F$18)-($J534*'01_Supuestos'!F32)-(IF('01_Supuestos'!F30=MAX('01_Supuestos'!$C$30:$M$30),'01_Supuestos'!$F$19,0))-(MAX(0,(((('01_Supuestos'!F31*$I534)*'01_Supuestos'!$F$11*($H534-'01_Supuestos'!$F$9))-((('01_Supuestos'!F31*$I534)*'01_Supuestos'!$F$11*($H534-'01_Supuestos'!$F$9))*'01_Supuestos'!$F$12)-(('01_Supuestos'!F31*$I534)*'01_Supuestos'!$F$11*$K534)-(IF(('01_Supuestos'!F31*$I534)&gt;0,'01_Supuestos'!$F$15,0)))-($J534*'01_Supuestos'!F33)))*'01_Supuestos'!$F$16)</f>
        <v/>
      </c>
      <c r="X534" s="109">
        <f>((('01_Supuestos'!G31*$I534)*'01_Supuestos'!$F$11*($H534-'01_Supuestos'!$F$9))-((('01_Supuestos'!G31*$I534)*'01_Supuestos'!$F$11*($H534-'01_Supuestos'!$F$9))*'01_Supuestos'!$F$12)-(('01_Supuestos'!G31*$I534)*'01_Supuestos'!$F$11*$K534)-(IF(('01_Supuestos'!G31*$I534)&gt;0,'01_Supuestos'!$F$15,0)))-((('01_Supuestos'!G31*$I534)*'01_Supuestos'!$F$11*($H534-'01_Supuestos'!$F$9))*'01_Supuestos'!$F$18)-($J534*'01_Supuestos'!G32)-(IF('01_Supuestos'!G30=MAX('01_Supuestos'!$C$30:$M$30),'01_Supuestos'!$F$19,0))-(MAX(0,(((('01_Supuestos'!G31*$I534)*'01_Supuestos'!$F$11*($H534-'01_Supuestos'!$F$9))-((('01_Supuestos'!G31*$I534)*'01_Supuestos'!$F$11*($H534-'01_Supuestos'!$F$9))*'01_Supuestos'!$F$12)-(('01_Supuestos'!G31*$I534)*'01_Supuestos'!$F$11*$K534)-(IF(('01_Supuestos'!G31*$I534)&gt;0,'01_Supuestos'!$F$15,0)))-($J534*'01_Supuestos'!G33)))*'01_Supuestos'!$F$16)</f>
        <v/>
      </c>
      <c r="Y534" s="109">
        <f>((('01_Supuestos'!H31*$I534)*'01_Supuestos'!$F$11*($H534-'01_Supuestos'!$F$9))-((('01_Supuestos'!H31*$I534)*'01_Supuestos'!$F$11*($H534-'01_Supuestos'!$F$9))*'01_Supuestos'!$F$12)-(('01_Supuestos'!H31*$I534)*'01_Supuestos'!$F$11*$K534)-(IF(('01_Supuestos'!H31*$I534)&gt;0,'01_Supuestos'!$F$15,0)))-((('01_Supuestos'!H31*$I534)*'01_Supuestos'!$F$11*($H534-'01_Supuestos'!$F$9))*'01_Supuestos'!$F$18)-($J534*'01_Supuestos'!H32)-(IF('01_Supuestos'!H30=MAX('01_Supuestos'!$C$30:$M$30),'01_Supuestos'!$F$19,0))-(MAX(0,(((('01_Supuestos'!H31*$I534)*'01_Supuestos'!$F$11*($H534-'01_Supuestos'!$F$9))-((('01_Supuestos'!H31*$I534)*'01_Supuestos'!$F$11*($H534-'01_Supuestos'!$F$9))*'01_Supuestos'!$F$12)-(('01_Supuestos'!H31*$I534)*'01_Supuestos'!$F$11*$K534)-(IF(('01_Supuestos'!H31*$I534)&gt;0,'01_Supuestos'!$F$15,0)))-($J534*'01_Supuestos'!H33)))*'01_Supuestos'!$F$16)</f>
        <v/>
      </c>
      <c r="Z534" s="109">
        <f>((('01_Supuestos'!I31*$I534)*'01_Supuestos'!$F$11*($H534-'01_Supuestos'!$F$9))-((('01_Supuestos'!I31*$I534)*'01_Supuestos'!$F$11*($H534-'01_Supuestos'!$F$9))*'01_Supuestos'!$F$12)-(('01_Supuestos'!I31*$I534)*'01_Supuestos'!$F$11*$K534)-(IF(('01_Supuestos'!I31*$I534)&gt;0,'01_Supuestos'!$F$15,0)))-((('01_Supuestos'!I31*$I534)*'01_Supuestos'!$F$11*($H534-'01_Supuestos'!$F$9))*'01_Supuestos'!$F$18)-($J534*'01_Supuestos'!I32)-(IF('01_Supuestos'!I30=MAX('01_Supuestos'!$C$30:$M$30),'01_Supuestos'!$F$19,0))-(MAX(0,(((('01_Supuestos'!I31*$I534)*'01_Supuestos'!$F$11*($H534-'01_Supuestos'!$F$9))-((('01_Supuestos'!I31*$I534)*'01_Supuestos'!$F$11*($H534-'01_Supuestos'!$F$9))*'01_Supuestos'!$F$12)-(('01_Supuestos'!I31*$I534)*'01_Supuestos'!$F$11*$K534)-(IF(('01_Supuestos'!I31*$I534)&gt;0,'01_Supuestos'!$F$15,0)))-($J534*'01_Supuestos'!I33)))*'01_Supuestos'!$F$16)</f>
        <v/>
      </c>
      <c r="AA534" s="109">
        <f>((('01_Supuestos'!J31*$I534)*'01_Supuestos'!$F$11*($H534-'01_Supuestos'!$F$9))-((('01_Supuestos'!J31*$I534)*'01_Supuestos'!$F$11*($H534-'01_Supuestos'!$F$9))*'01_Supuestos'!$F$12)-(('01_Supuestos'!J31*$I534)*'01_Supuestos'!$F$11*$K534)-(IF(('01_Supuestos'!J31*$I534)&gt;0,'01_Supuestos'!$F$15,0)))-((('01_Supuestos'!J31*$I534)*'01_Supuestos'!$F$11*($H534-'01_Supuestos'!$F$9))*'01_Supuestos'!$F$18)-($J534*'01_Supuestos'!J32)-(IF('01_Supuestos'!J30=MAX('01_Supuestos'!$C$30:$M$30),'01_Supuestos'!$F$19,0))-(MAX(0,(((('01_Supuestos'!J31*$I534)*'01_Supuestos'!$F$11*($H534-'01_Supuestos'!$F$9))-((('01_Supuestos'!J31*$I534)*'01_Supuestos'!$F$11*($H534-'01_Supuestos'!$F$9))*'01_Supuestos'!$F$12)-(('01_Supuestos'!J31*$I534)*'01_Supuestos'!$F$11*$K534)-(IF(('01_Supuestos'!J31*$I534)&gt;0,'01_Supuestos'!$F$15,0)))-($J534*'01_Supuestos'!J33)))*'01_Supuestos'!$F$16)</f>
        <v/>
      </c>
      <c r="AB534" s="109">
        <f>((('01_Supuestos'!K31*$I534)*'01_Supuestos'!$F$11*($H534-'01_Supuestos'!$F$9))-((('01_Supuestos'!K31*$I534)*'01_Supuestos'!$F$11*($H534-'01_Supuestos'!$F$9))*'01_Supuestos'!$F$12)-(('01_Supuestos'!K31*$I534)*'01_Supuestos'!$F$11*$K534)-(IF(('01_Supuestos'!K31*$I534)&gt;0,'01_Supuestos'!$F$15,0)))-((('01_Supuestos'!K31*$I534)*'01_Supuestos'!$F$11*($H534-'01_Supuestos'!$F$9))*'01_Supuestos'!$F$18)-($J534*'01_Supuestos'!K32)-(IF('01_Supuestos'!K30=MAX('01_Supuestos'!$C$30:$M$30),'01_Supuestos'!$F$19,0))-(MAX(0,(((('01_Supuestos'!K31*$I534)*'01_Supuestos'!$F$11*($H534-'01_Supuestos'!$F$9))-((('01_Supuestos'!K31*$I534)*'01_Supuestos'!$F$11*($H534-'01_Supuestos'!$F$9))*'01_Supuestos'!$F$12)-(('01_Supuestos'!K31*$I534)*'01_Supuestos'!$F$11*$K534)-(IF(('01_Supuestos'!K31*$I534)&gt;0,'01_Supuestos'!$F$15,0)))-($J534*'01_Supuestos'!K33)))*'01_Supuestos'!$F$16)</f>
        <v/>
      </c>
      <c r="AC534" s="109">
        <f>((('01_Supuestos'!L31*$I534)*'01_Supuestos'!$F$11*($H534-'01_Supuestos'!$F$9))-((('01_Supuestos'!L31*$I534)*'01_Supuestos'!$F$11*($H534-'01_Supuestos'!$F$9))*'01_Supuestos'!$F$12)-(('01_Supuestos'!L31*$I534)*'01_Supuestos'!$F$11*$K534)-(IF(('01_Supuestos'!L31*$I534)&gt;0,'01_Supuestos'!$F$15,0)))-((('01_Supuestos'!L31*$I534)*'01_Supuestos'!$F$11*($H534-'01_Supuestos'!$F$9))*'01_Supuestos'!$F$18)-($J534*'01_Supuestos'!L32)-(IF('01_Supuestos'!L30=MAX('01_Supuestos'!$C$30:$M$30),'01_Supuestos'!$F$19,0))-(MAX(0,(((('01_Supuestos'!L31*$I534)*'01_Supuestos'!$F$11*($H534-'01_Supuestos'!$F$9))-((('01_Supuestos'!L31*$I534)*'01_Supuestos'!$F$11*($H534-'01_Supuestos'!$F$9))*'01_Supuestos'!$F$12)-(('01_Supuestos'!L31*$I534)*'01_Supuestos'!$F$11*$K534)-(IF(('01_Supuestos'!L31*$I534)&gt;0,'01_Supuestos'!$F$15,0)))-($J534*'01_Supuestos'!L33)))*'01_Supuestos'!$F$16)</f>
        <v/>
      </c>
      <c r="AD534" s="109">
        <f>((('01_Supuestos'!M31*$I534)*'01_Supuestos'!$F$11*($H534-'01_Supuestos'!$F$9))-((('01_Supuestos'!M31*$I534)*'01_Supuestos'!$F$11*($H534-'01_Supuestos'!$F$9))*'01_Supuestos'!$F$12)-(('01_Supuestos'!M31*$I534)*'01_Supuestos'!$F$11*$K534)-(IF(('01_Supuestos'!M31*$I534)&gt;0,'01_Supuestos'!$F$15,0)))-((('01_Supuestos'!M31*$I534)*'01_Supuestos'!$F$11*($H534-'01_Supuestos'!$F$9))*'01_Supuestos'!$F$18)-($J534*'01_Supuestos'!M32)-(IF('01_Supuestos'!M30=MAX('01_Supuestos'!$C$30:$M$30),'01_Supuestos'!$F$19,0))-(MAX(0,(((('01_Supuestos'!M31*$I534)*'01_Supuestos'!$F$11*($H534-'01_Supuestos'!$F$9))-((('01_Supuestos'!M31*$I534)*'01_Supuestos'!$F$11*($H534-'01_Supuestos'!$F$9))*'01_Supuestos'!$F$12)-(('01_Supuestos'!M31*$I534)*'01_Supuestos'!$F$11*$K534)-(IF(('01_Supuestos'!M31*$I534)&gt;0,'01_Supuestos'!$F$15,0)))-($J534*'01_Supuestos'!M33)))*'01_Supuestos'!$F$16)</f>
        <v/>
      </c>
      <c r="AE534" s="109">
        <f>0</f>
        <v/>
      </c>
      <c r="AF534" s="109">
        <f>IF(S534&gt;R534,"Appraisal+Decision",IF(S534&lt;R534,"Develop Now","Indiferente"))</f>
        <v/>
      </c>
    </row>
    <row r="535">
      <c r="A535" t="n">
        <v>505</v>
      </c>
      <c r="B535" s="53">
        <f>RAND()</f>
        <v/>
      </c>
      <c r="C535" s="53">
        <f>RAND()</f>
        <v/>
      </c>
      <c r="D535" s="53">
        <f>RAND()</f>
        <v/>
      </c>
      <c r="E535" s="53">
        <f>RAND()</f>
        <v/>
      </c>
      <c r="F535" s="53">
        <f>RAND()</f>
        <v/>
      </c>
      <c r="G535" s="53">
        <f>RAND()</f>
        <v/>
      </c>
      <c r="H535" s="109">
        <f>IF(B535&lt;($B$11-$B$10)/($B$12-$B$10), $B$10+SQRT(B535*($B$11-$B$10)*($B$12-$B$10)), $B$12-SQRT((1-B535)*($B$12-$B$11)*($B$12-$B$10)))</f>
        <v/>
      </c>
      <c r="I535" s="53">
        <f>MAX(0.1,NORMINV(C535,$B$13,$B$14))</f>
        <v/>
      </c>
      <c r="J535" s="109">
        <f>'01_Supuestos'!$F$13*MAX(0.65,NORMINV(D535,1,$B$15))</f>
        <v/>
      </c>
      <c r="K535" s="109">
        <f>'01_Supuestos'!$F$14*MAX(0.6,NORMINV(E535,1,$B$16))</f>
        <v/>
      </c>
      <c r="L535" s="109">
        <f>--(F535&lt;=$B$5)</f>
        <v/>
      </c>
      <c r="M535" s="109">
        <f>IF(L535=1, IF(G535&lt;=$B$6, "+", "-"), IF(G535&lt;=(1-$B$7), "+", "-"))</f>
        <v/>
      </c>
      <c r="N535" s="110">
        <f>IF(M535="+",'05_Bayes_Arbol'!$B$16,'05_Bayes_Arbol'!$B$17)</f>
        <v/>
      </c>
      <c r="O535" s="109">
        <f>SUMPRODUCT(T535:AD535,'01_Supuestos'!$C$34:$M$34)</f>
        <v/>
      </c>
      <c r="P535" s="109">
        <f>N535*O535 + (1-N535)*$B$9</f>
        <v/>
      </c>
      <c r="Q535" s="109">
        <f>--(P535&gt;0)</f>
        <v/>
      </c>
      <c r="R535" s="109">
        <f>IF(L535=1,O535,$B$9)</f>
        <v/>
      </c>
      <c r="S535" s="109">
        <f>-$B$8 + IF(Q535=1, IF(L535=1,O535,$B$9), 0)</f>
        <v/>
      </c>
      <c r="T535" s="109">
        <f>((('01_Supuestos'!C31*$I535)*'01_Supuestos'!$F$11*($H535-'01_Supuestos'!$F$9))-((('01_Supuestos'!C31*$I535)*'01_Supuestos'!$F$11*($H535-'01_Supuestos'!$F$9))*'01_Supuestos'!$F$12)-(('01_Supuestos'!C31*$I535)*'01_Supuestos'!$F$11*$K535)-(IF(('01_Supuestos'!C31*$I535)&gt;0,'01_Supuestos'!$F$15,0)))-((('01_Supuestos'!C31*$I535)*'01_Supuestos'!$F$11*($H535-'01_Supuestos'!$F$9))*'01_Supuestos'!$F$18)-($J535*'01_Supuestos'!C32)-(IF('01_Supuestos'!C30=MAX('01_Supuestos'!$C$30:$M$30),'01_Supuestos'!$F$19,0))-(MAX(0,(((('01_Supuestos'!C31*$I535)*'01_Supuestos'!$F$11*($H535-'01_Supuestos'!$F$9))-((('01_Supuestos'!C31*$I535)*'01_Supuestos'!$F$11*($H535-'01_Supuestos'!$F$9))*'01_Supuestos'!$F$12)-(('01_Supuestos'!C31*$I535)*'01_Supuestos'!$F$11*$K535)-(IF(('01_Supuestos'!C31*$I535)&gt;0,'01_Supuestos'!$F$15,0)))-($J535*'01_Supuestos'!C33)))*'01_Supuestos'!$F$16)</f>
        <v/>
      </c>
      <c r="U535" s="109">
        <f>((('01_Supuestos'!D31*$I535)*'01_Supuestos'!$F$11*($H535-'01_Supuestos'!$F$9))-((('01_Supuestos'!D31*$I535)*'01_Supuestos'!$F$11*($H535-'01_Supuestos'!$F$9))*'01_Supuestos'!$F$12)-(('01_Supuestos'!D31*$I535)*'01_Supuestos'!$F$11*$K535)-(IF(('01_Supuestos'!D31*$I535)&gt;0,'01_Supuestos'!$F$15,0)))-((('01_Supuestos'!D31*$I535)*'01_Supuestos'!$F$11*($H535-'01_Supuestos'!$F$9))*'01_Supuestos'!$F$18)-($J535*'01_Supuestos'!D32)-(IF('01_Supuestos'!D30=MAX('01_Supuestos'!$C$30:$M$30),'01_Supuestos'!$F$19,0))-(MAX(0,(((('01_Supuestos'!D31*$I535)*'01_Supuestos'!$F$11*($H535-'01_Supuestos'!$F$9))-((('01_Supuestos'!D31*$I535)*'01_Supuestos'!$F$11*($H535-'01_Supuestos'!$F$9))*'01_Supuestos'!$F$12)-(('01_Supuestos'!D31*$I535)*'01_Supuestos'!$F$11*$K535)-(IF(('01_Supuestos'!D31*$I535)&gt;0,'01_Supuestos'!$F$15,0)))-($J535*'01_Supuestos'!D33)))*'01_Supuestos'!$F$16)</f>
        <v/>
      </c>
      <c r="V535" s="109">
        <f>((('01_Supuestos'!E31*$I535)*'01_Supuestos'!$F$11*($H535-'01_Supuestos'!$F$9))-((('01_Supuestos'!E31*$I535)*'01_Supuestos'!$F$11*($H535-'01_Supuestos'!$F$9))*'01_Supuestos'!$F$12)-(('01_Supuestos'!E31*$I535)*'01_Supuestos'!$F$11*$K535)-(IF(('01_Supuestos'!E31*$I535)&gt;0,'01_Supuestos'!$F$15,0)))-((('01_Supuestos'!E31*$I535)*'01_Supuestos'!$F$11*($H535-'01_Supuestos'!$F$9))*'01_Supuestos'!$F$18)-($J535*'01_Supuestos'!E32)-(IF('01_Supuestos'!E30=MAX('01_Supuestos'!$C$30:$M$30),'01_Supuestos'!$F$19,0))-(MAX(0,(((('01_Supuestos'!E31*$I535)*'01_Supuestos'!$F$11*($H535-'01_Supuestos'!$F$9))-((('01_Supuestos'!E31*$I535)*'01_Supuestos'!$F$11*($H535-'01_Supuestos'!$F$9))*'01_Supuestos'!$F$12)-(('01_Supuestos'!E31*$I535)*'01_Supuestos'!$F$11*$K535)-(IF(('01_Supuestos'!E31*$I535)&gt;0,'01_Supuestos'!$F$15,0)))-($J535*'01_Supuestos'!E33)))*'01_Supuestos'!$F$16)</f>
        <v/>
      </c>
      <c r="W535" s="109">
        <f>((('01_Supuestos'!F31*$I535)*'01_Supuestos'!$F$11*($H535-'01_Supuestos'!$F$9))-((('01_Supuestos'!F31*$I535)*'01_Supuestos'!$F$11*($H535-'01_Supuestos'!$F$9))*'01_Supuestos'!$F$12)-(('01_Supuestos'!F31*$I535)*'01_Supuestos'!$F$11*$K535)-(IF(('01_Supuestos'!F31*$I535)&gt;0,'01_Supuestos'!$F$15,0)))-((('01_Supuestos'!F31*$I535)*'01_Supuestos'!$F$11*($H535-'01_Supuestos'!$F$9))*'01_Supuestos'!$F$18)-($J535*'01_Supuestos'!F32)-(IF('01_Supuestos'!F30=MAX('01_Supuestos'!$C$30:$M$30),'01_Supuestos'!$F$19,0))-(MAX(0,(((('01_Supuestos'!F31*$I535)*'01_Supuestos'!$F$11*($H535-'01_Supuestos'!$F$9))-((('01_Supuestos'!F31*$I535)*'01_Supuestos'!$F$11*($H535-'01_Supuestos'!$F$9))*'01_Supuestos'!$F$12)-(('01_Supuestos'!F31*$I535)*'01_Supuestos'!$F$11*$K535)-(IF(('01_Supuestos'!F31*$I535)&gt;0,'01_Supuestos'!$F$15,0)))-($J535*'01_Supuestos'!F33)))*'01_Supuestos'!$F$16)</f>
        <v/>
      </c>
      <c r="X535" s="109">
        <f>((('01_Supuestos'!G31*$I535)*'01_Supuestos'!$F$11*($H535-'01_Supuestos'!$F$9))-((('01_Supuestos'!G31*$I535)*'01_Supuestos'!$F$11*($H535-'01_Supuestos'!$F$9))*'01_Supuestos'!$F$12)-(('01_Supuestos'!G31*$I535)*'01_Supuestos'!$F$11*$K535)-(IF(('01_Supuestos'!G31*$I535)&gt;0,'01_Supuestos'!$F$15,0)))-((('01_Supuestos'!G31*$I535)*'01_Supuestos'!$F$11*($H535-'01_Supuestos'!$F$9))*'01_Supuestos'!$F$18)-($J535*'01_Supuestos'!G32)-(IF('01_Supuestos'!G30=MAX('01_Supuestos'!$C$30:$M$30),'01_Supuestos'!$F$19,0))-(MAX(0,(((('01_Supuestos'!G31*$I535)*'01_Supuestos'!$F$11*($H535-'01_Supuestos'!$F$9))-((('01_Supuestos'!G31*$I535)*'01_Supuestos'!$F$11*($H535-'01_Supuestos'!$F$9))*'01_Supuestos'!$F$12)-(('01_Supuestos'!G31*$I535)*'01_Supuestos'!$F$11*$K535)-(IF(('01_Supuestos'!G31*$I535)&gt;0,'01_Supuestos'!$F$15,0)))-($J535*'01_Supuestos'!G33)))*'01_Supuestos'!$F$16)</f>
        <v/>
      </c>
      <c r="Y535" s="109">
        <f>((('01_Supuestos'!H31*$I535)*'01_Supuestos'!$F$11*($H535-'01_Supuestos'!$F$9))-((('01_Supuestos'!H31*$I535)*'01_Supuestos'!$F$11*($H535-'01_Supuestos'!$F$9))*'01_Supuestos'!$F$12)-(('01_Supuestos'!H31*$I535)*'01_Supuestos'!$F$11*$K535)-(IF(('01_Supuestos'!H31*$I535)&gt;0,'01_Supuestos'!$F$15,0)))-((('01_Supuestos'!H31*$I535)*'01_Supuestos'!$F$11*($H535-'01_Supuestos'!$F$9))*'01_Supuestos'!$F$18)-($J535*'01_Supuestos'!H32)-(IF('01_Supuestos'!H30=MAX('01_Supuestos'!$C$30:$M$30),'01_Supuestos'!$F$19,0))-(MAX(0,(((('01_Supuestos'!H31*$I535)*'01_Supuestos'!$F$11*($H535-'01_Supuestos'!$F$9))-((('01_Supuestos'!H31*$I535)*'01_Supuestos'!$F$11*($H535-'01_Supuestos'!$F$9))*'01_Supuestos'!$F$12)-(('01_Supuestos'!H31*$I535)*'01_Supuestos'!$F$11*$K535)-(IF(('01_Supuestos'!H31*$I535)&gt;0,'01_Supuestos'!$F$15,0)))-($J535*'01_Supuestos'!H33)))*'01_Supuestos'!$F$16)</f>
        <v/>
      </c>
      <c r="Z535" s="109">
        <f>((('01_Supuestos'!I31*$I535)*'01_Supuestos'!$F$11*($H535-'01_Supuestos'!$F$9))-((('01_Supuestos'!I31*$I535)*'01_Supuestos'!$F$11*($H535-'01_Supuestos'!$F$9))*'01_Supuestos'!$F$12)-(('01_Supuestos'!I31*$I535)*'01_Supuestos'!$F$11*$K535)-(IF(('01_Supuestos'!I31*$I535)&gt;0,'01_Supuestos'!$F$15,0)))-((('01_Supuestos'!I31*$I535)*'01_Supuestos'!$F$11*($H535-'01_Supuestos'!$F$9))*'01_Supuestos'!$F$18)-($J535*'01_Supuestos'!I32)-(IF('01_Supuestos'!I30=MAX('01_Supuestos'!$C$30:$M$30),'01_Supuestos'!$F$19,0))-(MAX(0,(((('01_Supuestos'!I31*$I535)*'01_Supuestos'!$F$11*($H535-'01_Supuestos'!$F$9))-((('01_Supuestos'!I31*$I535)*'01_Supuestos'!$F$11*($H535-'01_Supuestos'!$F$9))*'01_Supuestos'!$F$12)-(('01_Supuestos'!I31*$I535)*'01_Supuestos'!$F$11*$K535)-(IF(('01_Supuestos'!I31*$I535)&gt;0,'01_Supuestos'!$F$15,0)))-($J535*'01_Supuestos'!I33)))*'01_Supuestos'!$F$16)</f>
        <v/>
      </c>
      <c r="AA535" s="109">
        <f>((('01_Supuestos'!J31*$I535)*'01_Supuestos'!$F$11*($H535-'01_Supuestos'!$F$9))-((('01_Supuestos'!J31*$I535)*'01_Supuestos'!$F$11*($H535-'01_Supuestos'!$F$9))*'01_Supuestos'!$F$12)-(('01_Supuestos'!J31*$I535)*'01_Supuestos'!$F$11*$K535)-(IF(('01_Supuestos'!J31*$I535)&gt;0,'01_Supuestos'!$F$15,0)))-((('01_Supuestos'!J31*$I535)*'01_Supuestos'!$F$11*($H535-'01_Supuestos'!$F$9))*'01_Supuestos'!$F$18)-($J535*'01_Supuestos'!J32)-(IF('01_Supuestos'!J30=MAX('01_Supuestos'!$C$30:$M$30),'01_Supuestos'!$F$19,0))-(MAX(0,(((('01_Supuestos'!J31*$I535)*'01_Supuestos'!$F$11*($H535-'01_Supuestos'!$F$9))-((('01_Supuestos'!J31*$I535)*'01_Supuestos'!$F$11*($H535-'01_Supuestos'!$F$9))*'01_Supuestos'!$F$12)-(('01_Supuestos'!J31*$I535)*'01_Supuestos'!$F$11*$K535)-(IF(('01_Supuestos'!J31*$I535)&gt;0,'01_Supuestos'!$F$15,0)))-($J535*'01_Supuestos'!J33)))*'01_Supuestos'!$F$16)</f>
        <v/>
      </c>
      <c r="AB535" s="109">
        <f>((('01_Supuestos'!K31*$I535)*'01_Supuestos'!$F$11*($H535-'01_Supuestos'!$F$9))-((('01_Supuestos'!K31*$I535)*'01_Supuestos'!$F$11*($H535-'01_Supuestos'!$F$9))*'01_Supuestos'!$F$12)-(('01_Supuestos'!K31*$I535)*'01_Supuestos'!$F$11*$K535)-(IF(('01_Supuestos'!K31*$I535)&gt;0,'01_Supuestos'!$F$15,0)))-((('01_Supuestos'!K31*$I535)*'01_Supuestos'!$F$11*($H535-'01_Supuestos'!$F$9))*'01_Supuestos'!$F$18)-($J535*'01_Supuestos'!K32)-(IF('01_Supuestos'!K30=MAX('01_Supuestos'!$C$30:$M$30),'01_Supuestos'!$F$19,0))-(MAX(0,(((('01_Supuestos'!K31*$I535)*'01_Supuestos'!$F$11*($H535-'01_Supuestos'!$F$9))-((('01_Supuestos'!K31*$I535)*'01_Supuestos'!$F$11*($H535-'01_Supuestos'!$F$9))*'01_Supuestos'!$F$12)-(('01_Supuestos'!K31*$I535)*'01_Supuestos'!$F$11*$K535)-(IF(('01_Supuestos'!K31*$I535)&gt;0,'01_Supuestos'!$F$15,0)))-($J535*'01_Supuestos'!K33)))*'01_Supuestos'!$F$16)</f>
        <v/>
      </c>
      <c r="AC535" s="109">
        <f>((('01_Supuestos'!L31*$I535)*'01_Supuestos'!$F$11*($H535-'01_Supuestos'!$F$9))-((('01_Supuestos'!L31*$I535)*'01_Supuestos'!$F$11*($H535-'01_Supuestos'!$F$9))*'01_Supuestos'!$F$12)-(('01_Supuestos'!L31*$I535)*'01_Supuestos'!$F$11*$K535)-(IF(('01_Supuestos'!L31*$I535)&gt;0,'01_Supuestos'!$F$15,0)))-((('01_Supuestos'!L31*$I535)*'01_Supuestos'!$F$11*($H535-'01_Supuestos'!$F$9))*'01_Supuestos'!$F$18)-($J535*'01_Supuestos'!L32)-(IF('01_Supuestos'!L30=MAX('01_Supuestos'!$C$30:$M$30),'01_Supuestos'!$F$19,0))-(MAX(0,(((('01_Supuestos'!L31*$I535)*'01_Supuestos'!$F$11*($H535-'01_Supuestos'!$F$9))-((('01_Supuestos'!L31*$I535)*'01_Supuestos'!$F$11*($H535-'01_Supuestos'!$F$9))*'01_Supuestos'!$F$12)-(('01_Supuestos'!L31*$I535)*'01_Supuestos'!$F$11*$K535)-(IF(('01_Supuestos'!L31*$I535)&gt;0,'01_Supuestos'!$F$15,0)))-($J535*'01_Supuestos'!L33)))*'01_Supuestos'!$F$16)</f>
        <v/>
      </c>
      <c r="AD535" s="109">
        <f>((('01_Supuestos'!M31*$I535)*'01_Supuestos'!$F$11*($H535-'01_Supuestos'!$F$9))-((('01_Supuestos'!M31*$I535)*'01_Supuestos'!$F$11*($H535-'01_Supuestos'!$F$9))*'01_Supuestos'!$F$12)-(('01_Supuestos'!M31*$I535)*'01_Supuestos'!$F$11*$K535)-(IF(('01_Supuestos'!M31*$I535)&gt;0,'01_Supuestos'!$F$15,0)))-((('01_Supuestos'!M31*$I535)*'01_Supuestos'!$F$11*($H535-'01_Supuestos'!$F$9))*'01_Supuestos'!$F$18)-($J535*'01_Supuestos'!M32)-(IF('01_Supuestos'!M30=MAX('01_Supuestos'!$C$30:$M$30),'01_Supuestos'!$F$19,0))-(MAX(0,(((('01_Supuestos'!M31*$I535)*'01_Supuestos'!$F$11*($H535-'01_Supuestos'!$F$9))-((('01_Supuestos'!M31*$I535)*'01_Supuestos'!$F$11*($H535-'01_Supuestos'!$F$9))*'01_Supuestos'!$F$12)-(('01_Supuestos'!M31*$I535)*'01_Supuestos'!$F$11*$K535)-(IF(('01_Supuestos'!M31*$I535)&gt;0,'01_Supuestos'!$F$15,0)))-($J535*'01_Supuestos'!M33)))*'01_Supuestos'!$F$16)</f>
        <v/>
      </c>
      <c r="AE535" s="109">
        <f>0</f>
        <v/>
      </c>
      <c r="AF535" s="109">
        <f>IF(S535&gt;R535,"Appraisal+Decision",IF(S535&lt;R535,"Develop Now","Indiferente"))</f>
        <v/>
      </c>
    </row>
    <row r="536">
      <c r="A536" t="n">
        <v>506</v>
      </c>
      <c r="B536" s="53">
        <f>RAND()</f>
        <v/>
      </c>
      <c r="C536" s="53">
        <f>RAND()</f>
        <v/>
      </c>
      <c r="D536" s="53">
        <f>RAND()</f>
        <v/>
      </c>
      <c r="E536" s="53">
        <f>RAND()</f>
        <v/>
      </c>
      <c r="F536" s="53">
        <f>RAND()</f>
        <v/>
      </c>
      <c r="G536" s="53">
        <f>RAND()</f>
        <v/>
      </c>
      <c r="H536" s="109">
        <f>IF(B536&lt;($B$11-$B$10)/($B$12-$B$10), $B$10+SQRT(B536*($B$11-$B$10)*($B$12-$B$10)), $B$12-SQRT((1-B536)*($B$12-$B$11)*($B$12-$B$10)))</f>
        <v/>
      </c>
      <c r="I536" s="53">
        <f>MAX(0.1,NORMINV(C536,$B$13,$B$14))</f>
        <v/>
      </c>
      <c r="J536" s="109">
        <f>'01_Supuestos'!$F$13*MAX(0.65,NORMINV(D536,1,$B$15))</f>
        <v/>
      </c>
      <c r="K536" s="109">
        <f>'01_Supuestos'!$F$14*MAX(0.6,NORMINV(E536,1,$B$16))</f>
        <v/>
      </c>
      <c r="L536" s="109">
        <f>--(F536&lt;=$B$5)</f>
        <v/>
      </c>
      <c r="M536" s="109">
        <f>IF(L536=1, IF(G536&lt;=$B$6, "+", "-"), IF(G536&lt;=(1-$B$7), "+", "-"))</f>
        <v/>
      </c>
      <c r="N536" s="110">
        <f>IF(M536="+",'05_Bayes_Arbol'!$B$16,'05_Bayes_Arbol'!$B$17)</f>
        <v/>
      </c>
      <c r="O536" s="109">
        <f>SUMPRODUCT(T536:AD536,'01_Supuestos'!$C$34:$M$34)</f>
        <v/>
      </c>
      <c r="P536" s="109">
        <f>N536*O536 + (1-N536)*$B$9</f>
        <v/>
      </c>
      <c r="Q536" s="109">
        <f>--(P536&gt;0)</f>
        <v/>
      </c>
      <c r="R536" s="109">
        <f>IF(L536=1,O536,$B$9)</f>
        <v/>
      </c>
      <c r="S536" s="109">
        <f>-$B$8 + IF(Q536=1, IF(L536=1,O536,$B$9), 0)</f>
        <v/>
      </c>
      <c r="T536" s="109">
        <f>((('01_Supuestos'!C31*$I536)*'01_Supuestos'!$F$11*($H536-'01_Supuestos'!$F$9))-((('01_Supuestos'!C31*$I536)*'01_Supuestos'!$F$11*($H536-'01_Supuestos'!$F$9))*'01_Supuestos'!$F$12)-(('01_Supuestos'!C31*$I536)*'01_Supuestos'!$F$11*$K536)-(IF(('01_Supuestos'!C31*$I536)&gt;0,'01_Supuestos'!$F$15,0)))-((('01_Supuestos'!C31*$I536)*'01_Supuestos'!$F$11*($H536-'01_Supuestos'!$F$9))*'01_Supuestos'!$F$18)-($J536*'01_Supuestos'!C32)-(IF('01_Supuestos'!C30=MAX('01_Supuestos'!$C$30:$M$30),'01_Supuestos'!$F$19,0))-(MAX(0,(((('01_Supuestos'!C31*$I536)*'01_Supuestos'!$F$11*($H536-'01_Supuestos'!$F$9))-((('01_Supuestos'!C31*$I536)*'01_Supuestos'!$F$11*($H536-'01_Supuestos'!$F$9))*'01_Supuestos'!$F$12)-(('01_Supuestos'!C31*$I536)*'01_Supuestos'!$F$11*$K536)-(IF(('01_Supuestos'!C31*$I536)&gt;0,'01_Supuestos'!$F$15,0)))-($J536*'01_Supuestos'!C33)))*'01_Supuestos'!$F$16)</f>
        <v/>
      </c>
      <c r="U536" s="109">
        <f>((('01_Supuestos'!D31*$I536)*'01_Supuestos'!$F$11*($H536-'01_Supuestos'!$F$9))-((('01_Supuestos'!D31*$I536)*'01_Supuestos'!$F$11*($H536-'01_Supuestos'!$F$9))*'01_Supuestos'!$F$12)-(('01_Supuestos'!D31*$I536)*'01_Supuestos'!$F$11*$K536)-(IF(('01_Supuestos'!D31*$I536)&gt;0,'01_Supuestos'!$F$15,0)))-((('01_Supuestos'!D31*$I536)*'01_Supuestos'!$F$11*($H536-'01_Supuestos'!$F$9))*'01_Supuestos'!$F$18)-($J536*'01_Supuestos'!D32)-(IF('01_Supuestos'!D30=MAX('01_Supuestos'!$C$30:$M$30),'01_Supuestos'!$F$19,0))-(MAX(0,(((('01_Supuestos'!D31*$I536)*'01_Supuestos'!$F$11*($H536-'01_Supuestos'!$F$9))-((('01_Supuestos'!D31*$I536)*'01_Supuestos'!$F$11*($H536-'01_Supuestos'!$F$9))*'01_Supuestos'!$F$12)-(('01_Supuestos'!D31*$I536)*'01_Supuestos'!$F$11*$K536)-(IF(('01_Supuestos'!D31*$I536)&gt;0,'01_Supuestos'!$F$15,0)))-($J536*'01_Supuestos'!D33)))*'01_Supuestos'!$F$16)</f>
        <v/>
      </c>
      <c r="V536" s="109">
        <f>((('01_Supuestos'!E31*$I536)*'01_Supuestos'!$F$11*($H536-'01_Supuestos'!$F$9))-((('01_Supuestos'!E31*$I536)*'01_Supuestos'!$F$11*($H536-'01_Supuestos'!$F$9))*'01_Supuestos'!$F$12)-(('01_Supuestos'!E31*$I536)*'01_Supuestos'!$F$11*$K536)-(IF(('01_Supuestos'!E31*$I536)&gt;0,'01_Supuestos'!$F$15,0)))-((('01_Supuestos'!E31*$I536)*'01_Supuestos'!$F$11*($H536-'01_Supuestos'!$F$9))*'01_Supuestos'!$F$18)-($J536*'01_Supuestos'!E32)-(IF('01_Supuestos'!E30=MAX('01_Supuestos'!$C$30:$M$30),'01_Supuestos'!$F$19,0))-(MAX(0,(((('01_Supuestos'!E31*$I536)*'01_Supuestos'!$F$11*($H536-'01_Supuestos'!$F$9))-((('01_Supuestos'!E31*$I536)*'01_Supuestos'!$F$11*($H536-'01_Supuestos'!$F$9))*'01_Supuestos'!$F$12)-(('01_Supuestos'!E31*$I536)*'01_Supuestos'!$F$11*$K536)-(IF(('01_Supuestos'!E31*$I536)&gt;0,'01_Supuestos'!$F$15,0)))-($J536*'01_Supuestos'!E33)))*'01_Supuestos'!$F$16)</f>
        <v/>
      </c>
      <c r="W536" s="109">
        <f>((('01_Supuestos'!F31*$I536)*'01_Supuestos'!$F$11*($H536-'01_Supuestos'!$F$9))-((('01_Supuestos'!F31*$I536)*'01_Supuestos'!$F$11*($H536-'01_Supuestos'!$F$9))*'01_Supuestos'!$F$12)-(('01_Supuestos'!F31*$I536)*'01_Supuestos'!$F$11*$K536)-(IF(('01_Supuestos'!F31*$I536)&gt;0,'01_Supuestos'!$F$15,0)))-((('01_Supuestos'!F31*$I536)*'01_Supuestos'!$F$11*($H536-'01_Supuestos'!$F$9))*'01_Supuestos'!$F$18)-($J536*'01_Supuestos'!F32)-(IF('01_Supuestos'!F30=MAX('01_Supuestos'!$C$30:$M$30),'01_Supuestos'!$F$19,0))-(MAX(0,(((('01_Supuestos'!F31*$I536)*'01_Supuestos'!$F$11*($H536-'01_Supuestos'!$F$9))-((('01_Supuestos'!F31*$I536)*'01_Supuestos'!$F$11*($H536-'01_Supuestos'!$F$9))*'01_Supuestos'!$F$12)-(('01_Supuestos'!F31*$I536)*'01_Supuestos'!$F$11*$K536)-(IF(('01_Supuestos'!F31*$I536)&gt;0,'01_Supuestos'!$F$15,0)))-($J536*'01_Supuestos'!F33)))*'01_Supuestos'!$F$16)</f>
        <v/>
      </c>
      <c r="X536" s="109">
        <f>((('01_Supuestos'!G31*$I536)*'01_Supuestos'!$F$11*($H536-'01_Supuestos'!$F$9))-((('01_Supuestos'!G31*$I536)*'01_Supuestos'!$F$11*($H536-'01_Supuestos'!$F$9))*'01_Supuestos'!$F$12)-(('01_Supuestos'!G31*$I536)*'01_Supuestos'!$F$11*$K536)-(IF(('01_Supuestos'!G31*$I536)&gt;0,'01_Supuestos'!$F$15,0)))-((('01_Supuestos'!G31*$I536)*'01_Supuestos'!$F$11*($H536-'01_Supuestos'!$F$9))*'01_Supuestos'!$F$18)-($J536*'01_Supuestos'!G32)-(IF('01_Supuestos'!G30=MAX('01_Supuestos'!$C$30:$M$30),'01_Supuestos'!$F$19,0))-(MAX(0,(((('01_Supuestos'!G31*$I536)*'01_Supuestos'!$F$11*($H536-'01_Supuestos'!$F$9))-((('01_Supuestos'!G31*$I536)*'01_Supuestos'!$F$11*($H536-'01_Supuestos'!$F$9))*'01_Supuestos'!$F$12)-(('01_Supuestos'!G31*$I536)*'01_Supuestos'!$F$11*$K536)-(IF(('01_Supuestos'!G31*$I536)&gt;0,'01_Supuestos'!$F$15,0)))-($J536*'01_Supuestos'!G33)))*'01_Supuestos'!$F$16)</f>
        <v/>
      </c>
      <c r="Y536" s="109">
        <f>((('01_Supuestos'!H31*$I536)*'01_Supuestos'!$F$11*($H536-'01_Supuestos'!$F$9))-((('01_Supuestos'!H31*$I536)*'01_Supuestos'!$F$11*($H536-'01_Supuestos'!$F$9))*'01_Supuestos'!$F$12)-(('01_Supuestos'!H31*$I536)*'01_Supuestos'!$F$11*$K536)-(IF(('01_Supuestos'!H31*$I536)&gt;0,'01_Supuestos'!$F$15,0)))-((('01_Supuestos'!H31*$I536)*'01_Supuestos'!$F$11*($H536-'01_Supuestos'!$F$9))*'01_Supuestos'!$F$18)-($J536*'01_Supuestos'!H32)-(IF('01_Supuestos'!H30=MAX('01_Supuestos'!$C$30:$M$30),'01_Supuestos'!$F$19,0))-(MAX(0,(((('01_Supuestos'!H31*$I536)*'01_Supuestos'!$F$11*($H536-'01_Supuestos'!$F$9))-((('01_Supuestos'!H31*$I536)*'01_Supuestos'!$F$11*($H536-'01_Supuestos'!$F$9))*'01_Supuestos'!$F$12)-(('01_Supuestos'!H31*$I536)*'01_Supuestos'!$F$11*$K536)-(IF(('01_Supuestos'!H31*$I536)&gt;0,'01_Supuestos'!$F$15,0)))-($J536*'01_Supuestos'!H33)))*'01_Supuestos'!$F$16)</f>
        <v/>
      </c>
      <c r="Z536" s="109">
        <f>((('01_Supuestos'!I31*$I536)*'01_Supuestos'!$F$11*($H536-'01_Supuestos'!$F$9))-((('01_Supuestos'!I31*$I536)*'01_Supuestos'!$F$11*($H536-'01_Supuestos'!$F$9))*'01_Supuestos'!$F$12)-(('01_Supuestos'!I31*$I536)*'01_Supuestos'!$F$11*$K536)-(IF(('01_Supuestos'!I31*$I536)&gt;0,'01_Supuestos'!$F$15,0)))-((('01_Supuestos'!I31*$I536)*'01_Supuestos'!$F$11*($H536-'01_Supuestos'!$F$9))*'01_Supuestos'!$F$18)-($J536*'01_Supuestos'!I32)-(IF('01_Supuestos'!I30=MAX('01_Supuestos'!$C$30:$M$30),'01_Supuestos'!$F$19,0))-(MAX(0,(((('01_Supuestos'!I31*$I536)*'01_Supuestos'!$F$11*($H536-'01_Supuestos'!$F$9))-((('01_Supuestos'!I31*$I536)*'01_Supuestos'!$F$11*($H536-'01_Supuestos'!$F$9))*'01_Supuestos'!$F$12)-(('01_Supuestos'!I31*$I536)*'01_Supuestos'!$F$11*$K536)-(IF(('01_Supuestos'!I31*$I536)&gt;0,'01_Supuestos'!$F$15,0)))-($J536*'01_Supuestos'!I33)))*'01_Supuestos'!$F$16)</f>
        <v/>
      </c>
      <c r="AA536" s="109">
        <f>((('01_Supuestos'!J31*$I536)*'01_Supuestos'!$F$11*($H536-'01_Supuestos'!$F$9))-((('01_Supuestos'!J31*$I536)*'01_Supuestos'!$F$11*($H536-'01_Supuestos'!$F$9))*'01_Supuestos'!$F$12)-(('01_Supuestos'!J31*$I536)*'01_Supuestos'!$F$11*$K536)-(IF(('01_Supuestos'!J31*$I536)&gt;0,'01_Supuestos'!$F$15,0)))-((('01_Supuestos'!J31*$I536)*'01_Supuestos'!$F$11*($H536-'01_Supuestos'!$F$9))*'01_Supuestos'!$F$18)-($J536*'01_Supuestos'!J32)-(IF('01_Supuestos'!J30=MAX('01_Supuestos'!$C$30:$M$30),'01_Supuestos'!$F$19,0))-(MAX(0,(((('01_Supuestos'!J31*$I536)*'01_Supuestos'!$F$11*($H536-'01_Supuestos'!$F$9))-((('01_Supuestos'!J31*$I536)*'01_Supuestos'!$F$11*($H536-'01_Supuestos'!$F$9))*'01_Supuestos'!$F$12)-(('01_Supuestos'!J31*$I536)*'01_Supuestos'!$F$11*$K536)-(IF(('01_Supuestos'!J31*$I536)&gt;0,'01_Supuestos'!$F$15,0)))-($J536*'01_Supuestos'!J33)))*'01_Supuestos'!$F$16)</f>
        <v/>
      </c>
      <c r="AB536" s="109">
        <f>((('01_Supuestos'!K31*$I536)*'01_Supuestos'!$F$11*($H536-'01_Supuestos'!$F$9))-((('01_Supuestos'!K31*$I536)*'01_Supuestos'!$F$11*($H536-'01_Supuestos'!$F$9))*'01_Supuestos'!$F$12)-(('01_Supuestos'!K31*$I536)*'01_Supuestos'!$F$11*$K536)-(IF(('01_Supuestos'!K31*$I536)&gt;0,'01_Supuestos'!$F$15,0)))-((('01_Supuestos'!K31*$I536)*'01_Supuestos'!$F$11*($H536-'01_Supuestos'!$F$9))*'01_Supuestos'!$F$18)-($J536*'01_Supuestos'!K32)-(IF('01_Supuestos'!K30=MAX('01_Supuestos'!$C$30:$M$30),'01_Supuestos'!$F$19,0))-(MAX(0,(((('01_Supuestos'!K31*$I536)*'01_Supuestos'!$F$11*($H536-'01_Supuestos'!$F$9))-((('01_Supuestos'!K31*$I536)*'01_Supuestos'!$F$11*($H536-'01_Supuestos'!$F$9))*'01_Supuestos'!$F$12)-(('01_Supuestos'!K31*$I536)*'01_Supuestos'!$F$11*$K536)-(IF(('01_Supuestos'!K31*$I536)&gt;0,'01_Supuestos'!$F$15,0)))-($J536*'01_Supuestos'!K33)))*'01_Supuestos'!$F$16)</f>
        <v/>
      </c>
      <c r="AC536" s="109">
        <f>((('01_Supuestos'!L31*$I536)*'01_Supuestos'!$F$11*($H536-'01_Supuestos'!$F$9))-((('01_Supuestos'!L31*$I536)*'01_Supuestos'!$F$11*($H536-'01_Supuestos'!$F$9))*'01_Supuestos'!$F$12)-(('01_Supuestos'!L31*$I536)*'01_Supuestos'!$F$11*$K536)-(IF(('01_Supuestos'!L31*$I536)&gt;0,'01_Supuestos'!$F$15,0)))-((('01_Supuestos'!L31*$I536)*'01_Supuestos'!$F$11*($H536-'01_Supuestos'!$F$9))*'01_Supuestos'!$F$18)-($J536*'01_Supuestos'!L32)-(IF('01_Supuestos'!L30=MAX('01_Supuestos'!$C$30:$M$30),'01_Supuestos'!$F$19,0))-(MAX(0,(((('01_Supuestos'!L31*$I536)*'01_Supuestos'!$F$11*($H536-'01_Supuestos'!$F$9))-((('01_Supuestos'!L31*$I536)*'01_Supuestos'!$F$11*($H536-'01_Supuestos'!$F$9))*'01_Supuestos'!$F$12)-(('01_Supuestos'!L31*$I536)*'01_Supuestos'!$F$11*$K536)-(IF(('01_Supuestos'!L31*$I536)&gt;0,'01_Supuestos'!$F$15,0)))-($J536*'01_Supuestos'!L33)))*'01_Supuestos'!$F$16)</f>
        <v/>
      </c>
      <c r="AD536" s="109">
        <f>((('01_Supuestos'!M31*$I536)*'01_Supuestos'!$F$11*($H536-'01_Supuestos'!$F$9))-((('01_Supuestos'!M31*$I536)*'01_Supuestos'!$F$11*($H536-'01_Supuestos'!$F$9))*'01_Supuestos'!$F$12)-(('01_Supuestos'!M31*$I536)*'01_Supuestos'!$F$11*$K536)-(IF(('01_Supuestos'!M31*$I536)&gt;0,'01_Supuestos'!$F$15,0)))-((('01_Supuestos'!M31*$I536)*'01_Supuestos'!$F$11*($H536-'01_Supuestos'!$F$9))*'01_Supuestos'!$F$18)-($J536*'01_Supuestos'!M32)-(IF('01_Supuestos'!M30=MAX('01_Supuestos'!$C$30:$M$30),'01_Supuestos'!$F$19,0))-(MAX(0,(((('01_Supuestos'!M31*$I536)*'01_Supuestos'!$F$11*($H536-'01_Supuestos'!$F$9))-((('01_Supuestos'!M31*$I536)*'01_Supuestos'!$F$11*($H536-'01_Supuestos'!$F$9))*'01_Supuestos'!$F$12)-(('01_Supuestos'!M31*$I536)*'01_Supuestos'!$F$11*$K536)-(IF(('01_Supuestos'!M31*$I536)&gt;0,'01_Supuestos'!$F$15,0)))-($J536*'01_Supuestos'!M33)))*'01_Supuestos'!$F$16)</f>
        <v/>
      </c>
      <c r="AE536" s="109">
        <f>0</f>
        <v/>
      </c>
      <c r="AF536" s="109">
        <f>IF(S536&gt;R536,"Appraisal+Decision",IF(S536&lt;R536,"Develop Now","Indiferente"))</f>
        <v/>
      </c>
    </row>
    <row r="537">
      <c r="A537" t="n">
        <v>507</v>
      </c>
      <c r="B537" s="53">
        <f>RAND()</f>
        <v/>
      </c>
      <c r="C537" s="53">
        <f>RAND()</f>
        <v/>
      </c>
      <c r="D537" s="53">
        <f>RAND()</f>
        <v/>
      </c>
      <c r="E537" s="53">
        <f>RAND()</f>
        <v/>
      </c>
      <c r="F537" s="53">
        <f>RAND()</f>
        <v/>
      </c>
      <c r="G537" s="53">
        <f>RAND()</f>
        <v/>
      </c>
      <c r="H537" s="109">
        <f>IF(B537&lt;($B$11-$B$10)/($B$12-$B$10), $B$10+SQRT(B537*($B$11-$B$10)*($B$12-$B$10)), $B$12-SQRT((1-B537)*($B$12-$B$11)*($B$12-$B$10)))</f>
        <v/>
      </c>
      <c r="I537" s="53">
        <f>MAX(0.1,NORMINV(C537,$B$13,$B$14))</f>
        <v/>
      </c>
      <c r="J537" s="109">
        <f>'01_Supuestos'!$F$13*MAX(0.65,NORMINV(D537,1,$B$15))</f>
        <v/>
      </c>
      <c r="K537" s="109">
        <f>'01_Supuestos'!$F$14*MAX(0.6,NORMINV(E537,1,$B$16))</f>
        <v/>
      </c>
      <c r="L537" s="109">
        <f>--(F537&lt;=$B$5)</f>
        <v/>
      </c>
      <c r="M537" s="109">
        <f>IF(L537=1, IF(G537&lt;=$B$6, "+", "-"), IF(G537&lt;=(1-$B$7), "+", "-"))</f>
        <v/>
      </c>
      <c r="N537" s="110">
        <f>IF(M537="+",'05_Bayes_Arbol'!$B$16,'05_Bayes_Arbol'!$B$17)</f>
        <v/>
      </c>
      <c r="O537" s="109">
        <f>SUMPRODUCT(T537:AD537,'01_Supuestos'!$C$34:$M$34)</f>
        <v/>
      </c>
      <c r="P537" s="109">
        <f>N537*O537 + (1-N537)*$B$9</f>
        <v/>
      </c>
      <c r="Q537" s="109">
        <f>--(P537&gt;0)</f>
        <v/>
      </c>
      <c r="R537" s="109">
        <f>IF(L537=1,O537,$B$9)</f>
        <v/>
      </c>
      <c r="S537" s="109">
        <f>-$B$8 + IF(Q537=1, IF(L537=1,O537,$B$9), 0)</f>
        <v/>
      </c>
      <c r="T537" s="109">
        <f>((('01_Supuestos'!C31*$I537)*'01_Supuestos'!$F$11*($H537-'01_Supuestos'!$F$9))-((('01_Supuestos'!C31*$I537)*'01_Supuestos'!$F$11*($H537-'01_Supuestos'!$F$9))*'01_Supuestos'!$F$12)-(('01_Supuestos'!C31*$I537)*'01_Supuestos'!$F$11*$K537)-(IF(('01_Supuestos'!C31*$I537)&gt;0,'01_Supuestos'!$F$15,0)))-((('01_Supuestos'!C31*$I537)*'01_Supuestos'!$F$11*($H537-'01_Supuestos'!$F$9))*'01_Supuestos'!$F$18)-($J537*'01_Supuestos'!C32)-(IF('01_Supuestos'!C30=MAX('01_Supuestos'!$C$30:$M$30),'01_Supuestos'!$F$19,0))-(MAX(0,(((('01_Supuestos'!C31*$I537)*'01_Supuestos'!$F$11*($H537-'01_Supuestos'!$F$9))-((('01_Supuestos'!C31*$I537)*'01_Supuestos'!$F$11*($H537-'01_Supuestos'!$F$9))*'01_Supuestos'!$F$12)-(('01_Supuestos'!C31*$I537)*'01_Supuestos'!$F$11*$K537)-(IF(('01_Supuestos'!C31*$I537)&gt;0,'01_Supuestos'!$F$15,0)))-($J537*'01_Supuestos'!C33)))*'01_Supuestos'!$F$16)</f>
        <v/>
      </c>
      <c r="U537" s="109">
        <f>((('01_Supuestos'!D31*$I537)*'01_Supuestos'!$F$11*($H537-'01_Supuestos'!$F$9))-((('01_Supuestos'!D31*$I537)*'01_Supuestos'!$F$11*($H537-'01_Supuestos'!$F$9))*'01_Supuestos'!$F$12)-(('01_Supuestos'!D31*$I537)*'01_Supuestos'!$F$11*$K537)-(IF(('01_Supuestos'!D31*$I537)&gt;0,'01_Supuestos'!$F$15,0)))-((('01_Supuestos'!D31*$I537)*'01_Supuestos'!$F$11*($H537-'01_Supuestos'!$F$9))*'01_Supuestos'!$F$18)-($J537*'01_Supuestos'!D32)-(IF('01_Supuestos'!D30=MAX('01_Supuestos'!$C$30:$M$30),'01_Supuestos'!$F$19,0))-(MAX(0,(((('01_Supuestos'!D31*$I537)*'01_Supuestos'!$F$11*($H537-'01_Supuestos'!$F$9))-((('01_Supuestos'!D31*$I537)*'01_Supuestos'!$F$11*($H537-'01_Supuestos'!$F$9))*'01_Supuestos'!$F$12)-(('01_Supuestos'!D31*$I537)*'01_Supuestos'!$F$11*$K537)-(IF(('01_Supuestos'!D31*$I537)&gt;0,'01_Supuestos'!$F$15,0)))-($J537*'01_Supuestos'!D33)))*'01_Supuestos'!$F$16)</f>
        <v/>
      </c>
      <c r="V537" s="109">
        <f>((('01_Supuestos'!E31*$I537)*'01_Supuestos'!$F$11*($H537-'01_Supuestos'!$F$9))-((('01_Supuestos'!E31*$I537)*'01_Supuestos'!$F$11*($H537-'01_Supuestos'!$F$9))*'01_Supuestos'!$F$12)-(('01_Supuestos'!E31*$I537)*'01_Supuestos'!$F$11*$K537)-(IF(('01_Supuestos'!E31*$I537)&gt;0,'01_Supuestos'!$F$15,0)))-((('01_Supuestos'!E31*$I537)*'01_Supuestos'!$F$11*($H537-'01_Supuestos'!$F$9))*'01_Supuestos'!$F$18)-($J537*'01_Supuestos'!E32)-(IF('01_Supuestos'!E30=MAX('01_Supuestos'!$C$30:$M$30),'01_Supuestos'!$F$19,0))-(MAX(0,(((('01_Supuestos'!E31*$I537)*'01_Supuestos'!$F$11*($H537-'01_Supuestos'!$F$9))-((('01_Supuestos'!E31*$I537)*'01_Supuestos'!$F$11*($H537-'01_Supuestos'!$F$9))*'01_Supuestos'!$F$12)-(('01_Supuestos'!E31*$I537)*'01_Supuestos'!$F$11*$K537)-(IF(('01_Supuestos'!E31*$I537)&gt;0,'01_Supuestos'!$F$15,0)))-($J537*'01_Supuestos'!E33)))*'01_Supuestos'!$F$16)</f>
        <v/>
      </c>
      <c r="W537" s="109">
        <f>((('01_Supuestos'!F31*$I537)*'01_Supuestos'!$F$11*($H537-'01_Supuestos'!$F$9))-((('01_Supuestos'!F31*$I537)*'01_Supuestos'!$F$11*($H537-'01_Supuestos'!$F$9))*'01_Supuestos'!$F$12)-(('01_Supuestos'!F31*$I537)*'01_Supuestos'!$F$11*$K537)-(IF(('01_Supuestos'!F31*$I537)&gt;0,'01_Supuestos'!$F$15,0)))-((('01_Supuestos'!F31*$I537)*'01_Supuestos'!$F$11*($H537-'01_Supuestos'!$F$9))*'01_Supuestos'!$F$18)-($J537*'01_Supuestos'!F32)-(IF('01_Supuestos'!F30=MAX('01_Supuestos'!$C$30:$M$30),'01_Supuestos'!$F$19,0))-(MAX(0,(((('01_Supuestos'!F31*$I537)*'01_Supuestos'!$F$11*($H537-'01_Supuestos'!$F$9))-((('01_Supuestos'!F31*$I537)*'01_Supuestos'!$F$11*($H537-'01_Supuestos'!$F$9))*'01_Supuestos'!$F$12)-(('01_Supuestos'!F31*$I537)*'01_Supuestos'!$F$11*$K537)-(IF(('01_Supuestos'!F31*$I537)&gt;0,'01_Supuestos'!$F$15,0)))-($J537*'01_Supuestos'!F33)))*'01_Supuestos'!$F$16)</f>
        <v/>
      </c>
      <c r="X537" s="109">
        <f>((('01_Supuestos'!G31*$I537)*'01_Supuestos'!$F$11*($H537-'01_Supuestos'!$F$9))-((('01_Supuestos'!G31*$I537)*'01_Supuestos'!$F$11*($H537-'01_Supuestos'!$F$9))*'01_Supuestos'!$F$12)-(('01_Supuestos'!G31*$I537)*'01_Supuestos'!$F$11*$K537)-(IF(('01_Supuestos'!G31*$I537)&gt;0,'01_Supuestos'!$F$15,0)))-((('01_Supuestos'!G31*$I537)*'01_Supuestos'!$F$11*($H537-'01_Supuestos'!$F$9))*'01_Supuestos'!$F$18)-($J537*'01_Supuestos'!G32)-(IF('01_Supuestos'!G30=MAX('01_Supuestos'!$C$30:$M$30),'01_Supuestos'!$F$19,0))-(MAX(0,(((('01_Supuestos'!G31*$I537)*'01_Supuestos'!$F$11*($H537-'01_Supuestos'!$F$9))-((('01_Supuestos'!G31*$I537)*'01_Supuestos'!$F$11*($H537-'01_Supuestos'!$F$9))*'01_Supuestos'!$F$12)-(('01_Supuestos'!G31*$I537)*'01_Supuestos'!$F$11*$K537)-(IF(('01_Supuestos'!G31*$I537)&gt;0,'01_Supuestos'!$F$15,0)))-($J537*'01_Supuestos'!G33)))*'01_Supuestos'!$F$16)</f>
        <v/>
      </c>
      <c r="Y537" s="109">
        <f>((('01_Supuestos'!H31*$I537)*'01_Supuestos'!$F$11*($H537-'01_Supuestos'!$F$9))-((('01_Supuestos'!H31*$I537)*'01_Supuestos'!$F$11*($H537-'01_Supuestos'!$F$9))*'01_Supuestos'!$F$12)-(('01_Supuestos'!H31*$I537)*'01_Supuestos'!$F$11*$K537)-(IF(('01_Supuestos'!H31*$I537)&gt;0,'01_Supuestos'!$F$15,0)))-((('01_Supuestos'!H31*$I537)*'01_Supuestos'!$F$11*($H537-'01_Supuestos'!$F$9))*'01_Supuestos'!$F$18)-($J537*'01_Supuestos'!H32)-(IF('01_Supuestos'!H30=MAX('01_Supuestos'!$C$30:$M$30),'01_Supuestos'!$F$19,0))-(MAX(0,(((('01_Supuestos'!H31*$I537)*'01_Supuestos'!$F$11*($H537-'01_Supuestos'!$F$9))-((('01_Supuestos'!H31*$I537)*'01_Supuestos'!$F$11*($H537-'01_Supuestos'!$F$9))*'01_Supuestos'!$F$12)-(('01_Supuestos'!H31*$I537)*'01_Supuestos'!$F$11*$K537)-(IF(('01_Supuestos'!H31*$I537)&gt;0,'01_Supuestos'!$F$15,0)))-($J537*'01_Supuestos'!H33)))*'01_Supuestos'!$F$16)</f>
        <v/>
      </c>
      <c r="Z537" s="109">
        <f>((('01_Supuestos'!I31*$I537)*'01_Supuestos'!$F$11*($H537-'01_Supuestos'!$F$9))-((('01_Supuestos'!I31*$I537)*'01_Supuestos'!$F$11*($H537-'01_Supuestos'!$F$9))*'01_Supuestos'!$F$12)-(('01_Supuestos'!I31*$I537)*'01_Supuestos'!$F$11*$K537)-(IF(('01_Supuestos'!I31*$I537)&gt;0,'01_Supuestos'!$F$15,0)))-((('01_Supuestos'!I31*$I537)*'01_Supuestos'!$F$11*($H537-'01_Supuestos'!$F$9))*'01_Supuestos'!$F$18)-($J537*'01_Supuestos'!I32)-(IF('01_Supuestos'!I30=MAX('01_Supuestos'!$C$30:$M$30),'01_Supuestos'!$F$19,0))-(MAX(0,(((('01_Supuestos'!I31*$I537)*'01_Supuestos'!$F$11*($H537-'01_Supuestos'!$F$9))-((('01_Supuestos'!I31*$I537)*'01_Supuestos'!$F$11*($H537-'01_Supuestos'!$F$9))*'01_Supuestos'!$F$12)-(('01_Supuestos'!I31*$I537)*'01_Supuestos'!$F$11*$K537)-(IF(('01_Supuestos'!I31*$I537)&gt;0,'01_Supuestos'!$F$15,0)))-($J537*'01_Supuestos'!I33)))*'01_Supuestos'!$F$16)</f>
        <v/>
      </c>
      <c r="AA537" s="109">
        <f>((('01_Supuestos'!J31*$I537)*'01_Supuestos'!$F$11*($H537-'01_Supuestos'!$F$9))-((('01_Supuestos'!J31*$I537)*'01_Supuestos'!$F$11*($H537-'01_Supuestos'!$F$9))*'01_Supuestos'!$F$12)-(('01_Supuestos'!J31*$I537)*'01_Supuestos'!$F$11*$K537)-(IF(('01_Supuestos'!J31*$I537)&gt;0,'01_Supuestos'!$F$15,0)))-((('01_Supuestos'!J31*$I537)*'01_Supuestos'!$F$11*($H537-'01_Supuestos'!$F$9))*'01_Supuestos'!$F$18)-($J537*'01_Supuestos'!J32)-(IF('01_Supuestos'!J30=MAX('01_Supuestos'!$C$30:$M$30),'01_Supuestos'!$F$19,0))-(MAX(0,(((('01_Supuestos'!J31*$I537)*'01_Supuestos'!$F$11*($H537-'01_Supuestos'!$F$9))-((('01_Supuestos'!J31*$I537)*'01_Supuestos'!$F$11*($H537-'01_Supuestos'!$F$9))*'01_Supuestos'!$F$12)-(('01_Supuestos'!J31*$I537)*'01_Supuestos'!$F$11*$K537)-(IF(('01_Supuestos'!J31*$I537)&gt;0,'01_Supuestos'!$F$15,0)))-($J537*'01_Supuestos'!J33)))*'01_Supuestos'!$F$16)</f>
        <v/>
      </c>
      <c r="AB537" s="109">
        <f>((('01_Supuestos'!K31*$I537)*'01_Supuestos'!$F$11*($H537-'01_Supuestos'!$F$9))-((('01_Supuestos'!K31*$I537)*'01_Supuestos'!$F$11*($H537-'01_Supuestos'!$F$9))*'01_Supuestos'!$F$12)-(('01_Supuestos'!K31*$I537)*'01_Supuestos'!$F$11*$K537)-(IF(('01_Supuestos'!K31*$I537)&gt;0,'01_Supuestos'!$F$15,0)))-((('01_Supuestos'!K31*$I537)*'01_Supuestos'!$F$11*($H537-'01_Supuestos'!$F$9))*'01_Supuestos'!$F$18)-($J537*'01_Supuestos'!K32)-(IF('01_Supuestos'!K30=MAX('01_Supuestos'!$C$30:$M$30),'01_Supuestos'!$F$19,0))-(MAX(0,(((('01_Supuestos'!K31*$I537)*'01_Supuestos'!$F$11*($H537-'01_Supuestos'!$F$9))-((('01_Supuestos'!K31*$I537)*'01_Supuestos'!$F$11*($H537-'01_Supuestos'!$F$9))*'01_Supuestos'!$F$12)-(('01_Supuestos'!K31*$I537)*'01_Supuestos'!$F$11*$K537)-(IF(('01_Supuestos'!K31*$I537)&gt;0,'01_Supuestos'!$F$15,0)))-($J537*'01_Supuestos'!K33)))*'01_Supuestos'!$F$16)</f>
        <v/>
      </c>
      <c r="AC537" s="109">
        <f>((('01_Supuestos'!L31*$I537)*'01_Supuestos'!$F$11*($H537-'01_Supuestos'!$F$9))-((('01_Supuestos'!L31*$I537)*'01_Supuestos'!$F$11*($H537-'01_Supuestos'!$F$9))*'01_Supuestos'!$F$12)-(('01_Supuestos'!L31*$I537)*'01_Supuestos'!$F$11*$K537)-(IF(('01_Supuestos'!L31*$I537)&gt;0,'01_Supuestos'!$F$15,0)))-((('01_Supuestos'!L31*$I537)*'01_Supuestos'!$F$11*($H537-'01_Supuestos'!$F$9))*'01_Supuestos'!$F$18)-($J537*'01_Supuestos'!L32)-(IF('01_Supuestos'!L30=MAX('01_Supuestos'!$C$30:$M$30),'01_Supuestos'!$F$19,0))-(MAX(0,(((('01_Supuestos'!L31*$I537)*'01_Supuestos'!$F$11*($H537-'01_Supuestos'!$F$9))-((('01_Supuestos'!L31*$I537)*'01_Supuestos'!$F$11*($H537-'01_Supuestos'!$F$9))*'01_Supuestos'!$F$12)-(('01_Supuestos'!L31*$I537)*'01_Supuestos'!$F$11*$K537)-(IF(('01_Supuestos'!L31*$I537)&gt;0,'01_Supuestos'!$F$15,0)))-($J537*'01_Supuestos'!L33)))*'01_Supuestos'!$F$16)</f>
        <v/>
      </c>
      <c r="AD537" s="109">
        <f>((('01_Supuestos'!M31*$I537)*'01_Supuestos'!$F$11*($H537-'01_Supuestos'!$F$9))-((('01_Supuestos'!M31*$I537)*'01_Supuestos'!$F$11*($H537-'01_Supuestos'!$F$9))*'01_Supuestos'!$F$12)-(('01_Supuestos'!M31*$I537)*'01_Supuestos'!$F$11*$K537)-(IF(('01_Supuestos'!M31*$I537)&gt;0,'01_Supuestos'!$F$15,0)))-((('01_Supuestos'!M31*$I537)*'01_Supuestos'!$F$11*($H537-'01_Supuestos'!$F$9))*'01_Supuestos'!$F$18)-($J537*'01_Supuestos'!M32)-(IF('01_Supuestos'!M30=MAX('01_Supuestos'!$C$30:$M$30),'01_Supuestos'!$F$19,0))-(MAX(0,(((('01_Supuestos'!M31*$I537)*'01_Supuestos'!$F$11*($H537-'01_Supuestos'!$F$9))-((('01_Supuestos'!M31*$I537)*'01_Supuestos'!$F$11*($H537-'01_Supuestos'!$F$9))*'01_Supuestos'!$F$12)-(('01_Supuestos'!M31*$I537)*'01_Supuestos'!$F$11*$K537)-(IF(('01_Supuestos'!M31*$I537)&gt;0,'01_Supuestos'!$F$15,0)))-($J537*'01_Supuestos'!M33)))*'01_Supuestos'!$F$16)</f>
        <v/>
      </c>
      <c r="AE537" s="109">
        <f>0</f>
        <v/>
      </c>
      <c r="AF537" s="109">
        <f>IF(S537&gt;R537,"Appraisal+Decision",IF(S537&lt;R537,"Develop Now","Indiferente"))</f>
        <v/>
      </c>
    </row>
    <row r="538">
      <c r="A538" t="n">
        <v>508</v>
      </c>
      <c r="B538" s="53">
        <f>RAND()</f>
        <v/>
      </c>
      <c r="C538" s="53">
        <f>RAND()</f>
        <v/>
      </c>
      <c r="D538" s="53">
        <f>RAND()</f>
        <v/>
      </c>
      <c r="E538" s="53">
        <f>RAND()</f>
        <v/>
      </c>
      <c r="F538" s="53">
        <f>RAND()</f>
        <v/>
      </c>
      <c r="G538" s="53">
        <f>RAND()</f>
        <v/>
      </c>
      <c r="H538" s="109">
        <f>IF(B538&lt;($B$11-$B$10)/($B$12-$B$10), $B$10+SQRT(B538*($B$11-$B$10)*($B$12-$B$10)), $B$12-SQRT((1-B538)*($B$12-$B$11)*($B$12-$B$10)))</f>
        <v/>
      </c>
      <c r="I538" s="53">
        <f>MAX(0.1,NORMINV(C538,$B$13,$B$14))</f>
        <v/>
      </c>
      <c r="J538" s="109">
        <f>'01_Supuestos'!$F$13*MAX(0.65,NORMINV(D538,1,$B$15))</f>
        <v/>
      </c>
      <c r="K538" s="109">
        <f>'01_Supuestos'!$F$14*MAX(0.6,NORMINV(E538,1,$B$16))</f>
        <v/>
      </c>
      <c r="L538" s="109">
        <f>--(F538&lt;=$B$5)</f>
        <v/>
      </c>
      <c r="M538" s="109">
        <f>IF(L538=1, IF(G538&lt;=$B$6, "+", "-"), IF(G538&lt;=(1-$B$7), "+", "-"))</f>
        <v/>
      </c>
      <c r="N538" s="110">
        <f>IF(M538="+",'05_Bayes_Arbol'!$B$16,'05_Bayes_Arbol'!$B$17)</f>
        <v/>
      </c>
      <c r="O538" s="109">
        <f>SUMPRODUCT(T538:AD538,'01_Supuestos'!$C$34:$M$34)</f>
        <v/>
      </c>
      <c r="P538" s="109">
        <f>N538*O538 + (1-N538)*$B$9</f>
        <v/>
      </c>
      <c r="Q538" s="109">
        <f>--(P538&gt;0)</f>
        <v/>
      </c>
      <c r="R538" s="109">
        <f>IF(L538=1,O538,$B$9)</f>
        <v/>
      </c>
      <c r="S538" s="109">
        <f>-$B$8 + IF(Q538=1, IF(L538=1,O538,$B$9), 0)</f>
        <v/>
      </c>
      <c r="T538" s="109">
        <f>((('01_Supuestos'!C31*$I538)*'01_Supuestos'!$F$11*($H538-'01_Supuestos'!$F$9))-((('01_Supuestos'!C31*$I538)*'01_Supuestos'!$F$11*($H538-'01_Supuestos'!$F$9))*'01_Supuestos'!$F$12)-(('01_Supuestos'!C31*$I538)*'01_Supuestos'!$F$11*$K538)-(IF(('01_Supuestos'!C31*$I538)&gt;0,'01_Supuestos'!$F$15,0)))-((('01_Supuestos'!C31*$I538)*'01_Supuestos'!$F$11*($H538-'01_Supuestos'!$F$9))*'01_Supuestos'!$F$18)-($J538*'01_Supuestos'!C32)-(IF('01_Supuestos'!C30=MAX('01_Supuestos'!$C$30:$M$30),'01_Supuestos'!$F$19,0))-(MAX(0,(((('01_Supuestos'!C31*$I538)*'01_Supuestos'!$F$11*($H538-'01_Supuestos'!$F$9))-((('01_Supuestos'!C31*$I538)*'01_Supuestos'!$F$11*($H538-'01_Supuestos'!$F$9))*'01_Supuestos'!$F$12)-(('01_Supuestos'!C31*$I538)*'01_Supuestos'!$F$11*$K538)-(IF(('01_Supuestos'!C31*$I538)&gt;0,'01_Supuestos'!$F$15,0)))-($J538*'01_Supuestos'!C33)))*'01_Supuestos'!$F$16)</f>
        <v/>
      </c>
      <c r="U538" s="109">
        <f>((('01_Supuestos'!D31*$I538)*'01_Supuestos'!$F$11*($H538-'01_Supuestos'!$F$9))-((('01_Supuestos'!D31*$I538)*'01_Supuestos'!$F$11*($H538-'01_Supuestos'!$F$9))*'01_Supuestos'!$F$12)-(('01_Supuestos'!D31*$I538)*'01_Supuestos'!$F$11*$K538)-(IF(('01_Supuestos'!D31*$I538)&gt;0,'01_Supuestos'!$F$15,0)))-((('01_Supuestos'!D31*$I538)*'01_Supuestos'!$F$11*($H538-'01_Supuestos'!$F$9))*'01_Supuestos'!$F$18)-($J538*'01_Supuestos'!D32)-(IF('01_Supuestos'!D30=MAX('01_Supuestos'!$C$30:$M$30),'01_Supuestos'!$F$19,0))-(MAX(0,(((('01_Supuestos'!D31*$I538)*'01_Supuestos'!$F$11*($H538-'01_Supuestos'!$F$9))-((('01_Supuestos'!D31*$I538)*'01_Supuestos'!$F$11*($H538-'01_Supuestos'!$F$9))*'01_Supuestos'!$F$12)-(('01_Supuestos'!D31*$I538)*'01_Supuestos'!$F$11*$K538)-(IF(('01_Supuestos'!D31*$I538)&gt;0,'01_Supuestos'!$F$15,0)))-($J538*'01_Supuestos'!D33)))*'01_Supuestos'!$F$16)</f>
        <v/>
      </c>
      <c r="V538" s="109">
        <f>((('01_Supuestos'!E31*$I538)*'01_Supuestos'!$F$11*($H538-'01_Supuestos'!$F$9))-((('01_Supuestos'!E31*$I538)*'01_Supuestos'!$F$11*($H538-'01_Supuestos'!$F$9))*'01_Supuestos'!$F$12)-(('01_Supuestos'!E31*$I538)*'01_Supuestos'!$F$11*$K538)-(IF(('01_Supuestos'!E31*$I538)&gt;0,'01_Supuestos'!$F$15,0)))-((('01_Supuestos'!E31*$I538)*'01_Supuestos'!$F$11*($H538-'01_Supuestos'!$F$9))*'01_Supuestos'!$F$18)-($J538*'01_Supuestos'!E32)-(IF('01_Supuestos'!E30=MAX('01_Supuestos'!$C$30:$M$30),'01_Supuestos'!$F$19,0))-(MAX(0,(((('01_Supuestos'!E31*$I538)*'01_Supuestos'!$F$11*($H538-'01_Supuestos'!$F$9))-((('01_Supuestos'!E31*$I538)*'01_Supuestos'!$F$11*($H538-'01_Supuestos'!$F$9))*'01_Supuestos'!$F$12)-(('01_Supuestos'!E31*$I538)*'01_Supuestos'!$F$11*$K538)-(IF(('01_Supuestos'!E31*$I538)&gt;0,'01_Supuestos'!$F$15,0)))-($J538*'01_Supuestos'!E33)))*'01_Supuestos'!$F$16)</f>
        <v/>
      </c>
      <c r="W538" s="109">
        <f>((('01_Supuestos'!F31*$I538)*'01_Supuestos'!$F$11*($H538-'01_Supuestos'!$F$9))-((('01_Supuestos'!F31*$I538)*'01_Supuestos'!$F$11*($H538-'01_Supuestos'!$F$9))*'01_Supuestos'!$F$12)-(('01_Supuestos'!F31*$I538)*'01_Supuestos'!$F$11*$K538)-(IF(('01_Supuestos'!F31*$I538)&gt;0,'01_Supuestos'!$F$15,0)))-((('01_Supuestos'!F31*$I538)*'01_Supuestos'!$F$11*($H538-'01_Supuestos'!$F$9))*'01_Supuestos'!$F$18)-($J538*'01_Supuestos'!F32)-(IF('01_Supuestos'!F30=MAX('01_Supuestos'!$C$30:$M$30),'01_Supuestos'!$F$19,0))-(MAX(0,(((('01_Supuestos'!F31*$I538)*'01_Supuestos'!$F$11*($H538-'01_Supuestos'!$F$9))-((('01_Supuestos'!F31*$I538)*'01_Supuestos'!$F$11*($H538-'01_Supuestos'!$F$9))*'01_Supuestos'!$F$12)-(('01_Supuestos'!F31*$I538)*'01_Supuestos'!$F$11*$K538)-(IF(('01_Supuestos'!F31*$I538)&gt;0,'01_Supuestos'!$F$15,0)))-($J538*'01_Supuestos'!F33)))*'01_Supuestos'!$F$16)</f>
        <v/>
      </c>
      <c r="X538" s="109">
        <f>((('01_Supuestos'!G31*$I538)*'01_Supuestos'!$F$11*($H538-'01_Supuestos'!$F$9))-((('01_Supuestos'!G31*$I538)*'01_Supuestos'!$F$11*($H538-'01_Supuestos'!$F$9))*'01_Supuestos'!$F$12)-(('01_Supuestos'!G31*$I538)*'01_Supuestos'!$F$11*$K538)-(IF(('01_Supuestos'!G31*$I538)&gt;0,'01_Supuestos'!$F$15,0)))-((('01_Supuestos'!G31*$I538)*'01_Supuestos'!$F$11*($H538-'01_Supuestos'!$F$9))*'01_Supuestos'!$F$18)-($J538*'01_Supuestos'!G32)-(IF('01_Supuestos'!G30=MAX('01_Supuestos'!$C$30:$M$30),'01_Supuestos'!$F$19,0))-(MAX(0,(((('01_Supuestos'!G31*$I538)*'01_Supuestos'!$F$11*($H538-'01_Supuestos'!$F$9))-((('01_Supuestos'!G31*$I538)*'01_Supuestos'!$F$11*($H538-'01_Supuestos'!$F$9))*'01_Supuestos'!$F$12)-(('01_Supuestos'!G31*$I538)*'01_Supuestos'!$F$11*$K538)-(IF(('01_Supuestos'!G31*$I538)&gt;0,'01_Supuestos'!$F$15,0)))-($J538*'01_Supuestos'!G33)))*'01_Supuestos'!$F$16)</f>
        <v/>
      </c>
      <c r="Y538" s="109">
        <f>((('01_Supuestos'!H31*$I538)*'01_Supuestos'!$F$11*($H538-'01_Supuestos'!$F$9))-((('01_Supuestos'!H31*$I538)*'01_Supuestos'!$F$11*($H538-'01_Supuestos'!$F$9))*'01_Supuestos'!$F$12)-(('01_Supuestos'!H31*$I538)*'01_Supuestos'!$F$11*$K538)-(IF(('01_Supuestos'!H31*$I538)&gt;0,'01_Supuestos'!$F$15,0)))-((('01_Supuestos'!H31*$I538)*'01_Supuestos'!$F$11*($H538-'01_Supuestos'!$F$9))*'01_Supuestos'!$F$18)-($J538*'01_Supuestos'!H32)-(IF('01_Supuestos'!H30=MAX('01_Supuestos'!$C$30:$M$30),'01_Supuestos'!$F$19,0))-(MAX(0,(((('01_Supuestos'!H31*$I538)*'01_Supuestos'!$F$11*($H538-'01_Supuestos'!$F$9))-((('01_Supuestos'!H31*$I538)*'01_Supuestos'!$F$11*($H538-'01_Supuestos'!$F$9))*'01_Supuestos'!$F$12)-(('01_Supuestos'!H31*$I538)*'01_Supuestos'!$F$11*$K538)-(IF(('01_Supuestos'!H31*$I538)&gt;0,'01_Supuestos'!$F$15,0)))-($J538*'01_Supuestos'!H33)))*'01_Supuestos'!$F$16)</f>
        <v/>
      </c>
      <c r="Z538" s="109">
        <f>((('01_Supuestos'!I31*$I538)*'01_Supuestos'!$F$11*($H538-'01_Supuestos'!$F$9))-((('01_Supuestos'!I31*$I538)*'01_Supuestos'!$F$11*($H538-'01_Supuestos'!$F$9))*'01_Supuestos'!$F$12)-(('01_Supuestos'!I31*$I538)*'01_Supuestos'!$F$11*$K538)-(IF(('01_Supuestos'!I31*$I538)&gt;0,'01_Supuestos'!$F$15,0)))-((('01_Supuestos'!I31*$I538)*'01_Supuestos'!$F$11*($H538-'01_Supuestos'!$F$9))*'01_Supuestos'!$F$18)-($J538*'01_Supuestos'!I32)-(IF('01_Supuestos'!I30=MAX('01_Supuestos'!$C$30:$M$30),'01_Supuestos'!$F$19,0))-(MAX(0,(((('01_Supuestos'!I31*$I538)*'01_Supuestos'!$F$11*($H538-'01_Supuestos'!$F$9))-((('01_Supuestos'!I31*$I538)*'01_Supuestos'!$F$11*($H538-'01_Supuestos'!$F$9))*'01_Supuestos'!$F$12)-(('01_Supuestos'!I31*$I538)*'01_Supuestos'!$F$11*$K538)-(IF(('01_Supuestos'!I31*$I538)&gt;0,'01_Supuestos'!$F$15,0)))-($J538*'01_Supuestos'!I33)))*'01_Supuestos'!$F$16)</f>
        <v/>
      </c>
      <c r="AA538" s="109">
        <f>((('01_Supuestos'!J31*$I538)*'01_Supuestos'!$F$11*($H538-'01_Supuestos'!$F$9))-((('01_Supuestos'!J31*$I538)*'01_Supuestos'!$F$11*($H538-'01_Supuestos'!$F$9))*'01_Supuestos'!$F$12)-(('01_Supuestos'!J31*$I538)*'01_Supuestos'!$F$11*$K538)-(IF(('01_Supuestos'!J31*$I538)&gt;0,'01_Supuestos'!$F$15,0)))-((('01_Supuestos'!J31*$I538)*'01_Supuestos'!$F$11*($H538-'01_Supuestos'!$F$9))*'01_Supuestos'!$F$18)-($J538*'01_Supuestos'!J32)-(IF('01_Supuestos'!J30=MAX('01_Supuestos'!$C$30:$M$30),'01_Supuestos'!$F$19,0))-(MAX(0,(((('01_Supuestos'!J31*$I538)*'01_Supuestos'!$F$11*($H538-'01_Supuestos'!$F$9))-((('01_Supuestos'!J31*$I538)*'01_Supuestos'!$F$11*($H538-'01_Supuestos'!$F$9))*'01_Supuestos'!$F$12)-(('01_Supuestos'!J31*$I538)*'01_Supuestos'!$F$11*$K538)-(IF(('01_Supuestos'!J31*$I538)&gt;0,'01_Supuestos'!$F$15,0)))-($J538*'01_Supuestos'!J33)))*'01_Supuestos'!$F$16)</f>
        <v/>
      </c>
      <c r="AB538" s="109">
        <f>((('01_Supuestos'!K31*$I538)*'01_Supuestos'!$F$11*($H538-'01_Supuestos'!$F$9))-((('01_Supuestos'!K31*$I538)*'01_Supuestos'!$F$11*($H538-'01_Supuestos'!$F$9))*'01_Supuestos'!$F$12)-(('01_Supuestos'!K31*$I538)*'01_Supuestos'!$F$11*$K538)-(IF(('01_Supuestos'!K31*$I538)&gt;0,'01_Supuestos'!$F$15,0)))-((('01_Supuestos'!K31*$I538)*'01_Supuestos'!$F$11*($H538-'01_Supuestos'!$F$9))*'01_Supuestos'!$F$18)-($J538*'01_Supuestos'!K32)-(IF('01_Supuestos'!K30=MAX('01_Supuestos'!$C$30:$M$30),'01_Supuestos'!$F$19,0))-(MAX(0,(((('01_Supuestos'!K31*$I538)*'01_Supuestos'!$F$11*($H538-'01_Supuestos'!$F$9))-((('01_Supuestos'!K31*$I538)*'01_Supuestos'!$F$11*($H538-'01_Supuestos'!$F$9))*'01_Supuestos'!$F$12)-(('01_Supuestos'!K31*$I538)*'01_Supuestos'!$F$11*$K538)-(IF(('01_Supuestos'!K31*$I538)&gt;0,'01_Supuestos'!$F$15,0)))-($J538*'01_Supuestos'!K33)))*'01_Supuestos'!$F$16)</f>
        <v/>
      </c>
      <c r="AC538" s="109">
        <f>((('01_Supuestos'!L31*$I538)*'01_Supuestos'!$F$11*($H538-'01_Supuestos'!$F$9))-((('01_Supuestos'!L31*$I538)*'01_Supuestos'!$F$11*($H538-'01_Supuestos'!$F$9))*'01_Supuestos'!$F$12)-(('01_Supuestos'!L31*$I538)*'01_Supuestos'!$F$11*$K538)-(IF(('01_Supuestos'!L31*$I538)&gt;0,'01_Supuestos'!$F$15,0)))-((('01_Supuestos'!L31*$I538)*'01_Supuestos'!$F$11*($H538-'01_Supuestos'!$F$9))*'01_Supuestos'!$F$18)-($J538*'01_Supuestos'!L32)-(IF('01_Supuestos'!L30=MAX('01_Supuestos'!$C$30:$M$30),'01_Supuestos'!$F$19,0))-(MAX(0,(((('01_Supuestos'!L31*$I538)*'01_Supuestos'!$F$11*($H538-'01_Supuestos'!$F$9))-((('01_Supuestos'!L31*$I538)*'01_Supuestos'!$F$11*($H538-'01_Supuestos'!$F$9))*'01_Supuestos'!$F$12)-(('01_Supuestos'!L31*$I538)*'01_Supuestos'!$F$11*$K538)-(IF(('01_Supuestos'!L31*$I538)&gt;0,'01_Supuestos'!$F$15,0)))-($J538*'01_Supuestos'!L33)))*'01_Supuestos'!$F$16)</f>
        <v/>
      </c>
      <c r="AD538" s="109">
        <f>((('01_Supuestos'!M31*$I538)*'01_Supuestos'!$F$11*($H538-'01_Supuestos'!$F$9))-((('01_Supuestos'!M31*$I538)*'01_Supuestos'!$F$11*($H538-'01_Supuestos'!$F$9))*'01_Supuestos'!$F$12)-(('01_Supuestos'!M31*$I538)*'01_Supuestos'!$F$11*$K538)-(IF(('01_Supuestos'!M31*$I538)&gt;0,'01_Supuestos'!$F$15,0)))-((('01_Supuestos'!M31*$I538)*'01_Supuestos'!$F$11*($H538-'01_Supuestos'!$F$9))*'01_Supuestos'!$F$18)-($J538*'01_Supuestos'!M32)-(IF('01_Supuestos'!M30=MAX('01_Supuestos'!$C$30:$M$30),'01_Supuestos'!$F$19,0))-(MAX(0,(((('01_Supuestos'!M31*$I538)*'01_Supuestos'!$F$11*($H538-'01_Supuestos'!$F$9))-((('01_Supuestos'!M31*$I538)*'01_Supuestos'!$F$11*($H538-'01_Supuestos'!$F$9))*'01_Supuestos'!$F$12)-(('01_Supuestos'!M31*$I538)*'01_Supuestos'!$F$11*$K538)-(IF(('01_Supuestos'!M31*$I538)&gt;0,'01_Supuestos'!$F$15,0)))-($J538*'01_Supuestos'!M33)))*'01_Supuestos'!$F$16)</f>
        <v/>
      </c>
      <c r="AE538" s="109">
        <f>0</f>
        <v/>
      </c>
      <c r="AF538" s="109">
        <f>IF(S538&gt;R538,"Appraisal+Decision",IF(S538&lt;R538,"Develop Now","Indiferente"))</f>
        <v/>
      </c>
    </row>
    <row r="539">
      <c r="A539" t="n">
        <v>509</v>
      </c>
      <c r="B539" s="53">
        <f>RAND()</f>
        <v/>
      </c>
      <c r="C539" s="53">
        <f>RAND()</f>
        <v/>
      </c>
      <c r="D539" s="53">
        <f>RAND()</f>
        <v/>
      </c>
      <c r="E539" s="53">
        <f>RAND()</f>
        <v/>
      </c>
      <c r="F539" s="53">
        <f>RAND()</f>
        <v/>
      </c>
      <c r="G539" s="53">
        <f>RAND()</f>
        <v/>
      </c>
      <c r="H539" s="109">
        <f>IF(B539&lt;($B$11-$B$10)/($B$12-$B$10), $B$10+SQRT(B539*($B$11-$B$10)*($B$12-$B$10)), $B$12-SQRT((1-B539)*($B$12-$B$11)*($B$12-$B$10)))</f>
        <v/>
      </c>
      <c r="I539" s="53">
        <f>MAX(0.1,NORMINV(C539,$B$13,$B$14))</f>
        <v/>
      </c>
      <c r="J539" s="109">
        <f>'01_Supuestos'!$F$13*MAX(0.65,NORMINV(D539,1,$B$15))</f>
        <v/>
      </c>
      <c r="K539" s="109">
        <f>'01_Supuestos'!$F$14*MAX(0.6,NORMINV(E539,1,$B$16))</f>
        <v/>
      </c>
      <c r="L539" s="109">
        <f>--(F539&lt;=$B$5)</f>
        <v/>
      </c>
      <c r="M539" s="109">
        <f>IF(L539=1, IF(G539&lt;=$B$6, "+", "-"), IF(G539&lt;=(1-$B$7), "+", "-"))</f>
        <v/>
      </c>
      <c r="N539" s="110">
        <f>IF(M539="+",'05_Bayes_Arbol'!$B$16,'05_Bayes_Arbol'!$B$17)</f>
        <v/>
      </c>
      <c r="O539" s="109">
        <f>SUMPRODUCT(T539:AD539,'01_Supuestos'!$C$34:$M$34)</f>
        <v/>
      </c>
      <c r="P539" s="109">
        <f>N539*O539 + (1-N539)*$B$9</f>
        <v/>
      </c>
      <c r="Q539" s="109">
        <f>--(P539&gt;0)</f>
        <v/>
      </c>
      <c r="R539" s="109">
        <f>IF(L539=1,O539,$B$9)</f>
        <v/>
      </c>
      <c r="S539" s="109">
        <f>-$B$8 + IF(Q539=1, IF(L539=1,O539,$B$9), 0)</f>
        <v/>
      </c>
      <c r="T539" s="109">
        <f>((('01_Supuestos'!C31*$I539)*'01_Supuestos'!$F$11*($H539-'01_Supuestos'!$F$9))-((('01_Supuestos'!C31*$I539)*'01_Supuestos'!$F$11*($H539-'01_Supuestos'!$F$9))*'01_Supuestos'!$F$12)-(('01_Supuestos'!C31*$I539)*'01_Supuestos'!$F$11*$K539)-(IF(('01_Supuestos'!C31*$I539)&gt;0,'01_Supuestos'!$F$15,0)))-((('01_Supuestos'!C31*$I539)*'01_Supuestos'!$F$11*($H539-'01_Supuestos'!$F$9))*'01_Supuestos'!$F$18)-($J539*'01_Supuestos'!C32)-(IF('01_Supuestos'!C30=MAX('01_Supuestos'!$C$30:$M$30),'01_Supuestos'!$F$19,0))-(MAX(0,(((('01_Supuestos'!C31*$I539)*'01_Supuestos'!$F$11*($H539-'01_Supuestos'!$F$9))-((('01_Supuestos'!C31*$I539)*'01_Supuestos'!$F$11*($H539-'01_Supuestos'!$F$9))*'01_Supuestos'!$F$12)-(('01_Supuestos'!C31*$I539)*'01_Supuestos'!$F$11*$K539)-(IF(('01_Supuestos'!C31*$I539)&gt;0,'01_Supuestos'!$F$15,0)))-($J539*'01_Supuestos'!C33)))*'01_Supuestos'!$F$16)</f>
        <v/>
      </c>
      <c r="U539" s="109">
        <f>((('01_Supuestos'!D31*$I539)*'01_Supuestos'!$F$11*($H539-'01_Supuestos'!$F$9))-((('01_Supuestos'!D31*$I539)*'01_Supuestos'!$F$11*($H539-'01_Supuestos'!$F$9))*'01_Supuestos'!$F$12)-(('01_Supuestos'!D31*$I539)*'01_Supuestos'!$F$11*$K539)-(IF(('01_Supuestos'!D31*$I539)&gt;0,'01_Supuestos'!$F$15,0)))-((('01_Supuestos'!D31*$I539)*'01_Supuestos'!$F$11*($H539-'01_Supuestos'!$F$9))*'01_Supuestos'!$F$18)-($J539*'01_Supuestos'!D32)-(IF('01_Supuestos'!D30=MAX('01_Supuestos'!$C$30:$M$30),'01_Supuestos'!$F$19,0))-(MAX(0,(((('01_Supuestos'!D31*$I539)*'01_Supuestos'!$F$11*($H539-'01_Supuestos'!$F$9))-((('01_Supuestos'!D31*$I539)*'01_Supuestos'!$F$11*($H539-'01_Supuestos'!$F$9))*'01_Supuestos'!$F$12)-(('01_Supuestos'!D31*$I539)*'01_Supuestos'!$F$11*$K539)-(IF(('01_Supuestos'!D31*$I539)&gt;0,'01_Supuestos'!$F$15,0)))-($J539*'01_Supuestos'!D33)))*'01_Supuestos'!$F$16)</f>
        <v/>
      </c>
      <c r="V539" s="109">
        <f>((('01_Supuestos'!E31*$I539)*'01_Supuestos'!$F$11*($H539-'01_Supuestos'!$F$9))-((('01_Supuestos'!E31*$I539)*'01_Supuestos'!$F$11*($H539-'01_Supuestos'!$F$9))*'01_Supuestos'!$F$12)-(('01_Supuestos'!E31*$I539)*'01_Supuestos'!$F$11*$K539)-(IF(('01_Supuestos'!E31*$I539)&gt;0,'01_Supuestos'!$F$15,0)))-((('01_Supuestos'!E31*$I539)*'01_Supuestos'!$F$11*($H539-'01_Supuestos'!$F$9))*'01_Supuestos'!$F$18)-($J539*'01_Supuestos'!E32)-(IF('01_Supuestos'!E30=MAX('01_Supuestos'!$C$30:$M$30),'01_Supuestos'!$F$19,0))-(MAX(0,(((('01_Supuestos'!E31*$I539)*'01_Supuestos'!$F$11*($H539-'01_Supuestos'!$F$9))-((('01_Supuestos'!E31*$I539)*'01_Supuestos'!$F$11*($H539-'01_Supuestos'!$F$9))*'01_Supuestos'!$F$12)-(('01_Supuestos'!E31*$I539)*'01_Supuestos'!$F$11*$K539)-(IF(('01_Supuestos'!E31*$I539)&gt;0,'01_Supuestos'!$F$15,0)))-($J539*'01_Supuestos'!E33)))*'01_Supuestos'!$F$16)</f>
        <v/>
      </c>
      <c r="W539" s="109">
        <f>((('01_Supuestos'!F31*$I539)*'01_Supuestos'!$F$11*($H539-'01_Supuestos'!$F$9))-((('01_Supuestos'!F31*$I539)*'01_Supuestos'!$F$11*($H539-'01_Supuestos'!$F$9))*'01_Supuestos'!$F$12)-(('01_Supuestos'!F31*$I539)*'01_Supuestos'!$F$11*$K539)-(IF(('01_Supuestos'!F31*$I539)&gt;0,'01_Supuestos'!$F$15,0)))-((('01_Supuestos'!F31*$I539)*'01_Supuestos'!$F$11*($H539-'01_Supuestos'!$F$9))*'01_Supuestos'!$F$18)-($J539*'01_Supuestos'!F32)-(IF('01_Supuestos'!F30=MAX('01_Supuestos'!$C$30:$M$30),'01_Supuestos'!$F$19,0))-(MAX(0,(((('01_Supuestos'!F31*$I539)*'01_Supuestos'!$F$11*($H539-'01_Supuestos'!$F$9))-((('01_Supuestos'!F31*$I539)*'01_Supuestos'!$F$11*($H539-'01_Supuestos'!$F$9))*'01_Supuestos'!$F$12)-(('01_Supuestos'!F31*$I539)*'01_Supuestos'!$F$11*$K539)-(IF(('01_Supuestos'!F31*$I539)&gt;0,'01_Supuestos'!$F$15,0)))-($J539*'01_Supuestos'!F33)))*'01_Supuestos'!$F$16)</f>
        <v/>
      </c>
      <c r="X539" s="109">
        <f>((('01_Supuestos'!G31*$I539)*'01_Supuestos'!$F$11*($H539-'01_Supuestos'!$F$9))-((('01_Supuestos'!G31*$I539)*'01_Supuestos'!$F$11*($H539-'01_Supuestos'!$F$9))*'01_Supuestos'!$F$12)-(('01_Supuestos'!G31*$I539)*'01_Supuestos'!$F$11*$K539)-(IF(('01_Supuestos'!G31*$I539)&gt;0,'01_Supuestos'!$F$15,0)))-((('01_Supuestos'!G31*$I539)*'01_Supuestos'!$F$11*($H539-'01_Supuestos'!$F$9))*'01_Supuestos'!$F$18)-($J539*'01_Supuestos'!G32)-(IF('01_Supuestos'!G30=MAX('01_Supuestos'!$C$30:$M$30),'01_Supuestos'!$F$19,0))-(MAX(0,(((('01_Supuestos'!G31*$I539)*'01_Supuestos'!$F$11*($H539-'01_Supuestos'!$F$9))-((('01_Supuestos'!G31*$I539)*'01_Supuestos'!$F$11*($H539-'01_Supuestos'!$F$9))*'01_Supuestos'!$F$12)-(('01_Supuestos'!G31*$I539)*'01_Supuestos'!$F$11*$K539)-(IF(('01_Supuestos'!G31*$I539)&gt;0,'01_Supuestos'!$F$15,0)))-($J539*'01_Supuestos'!G33)))*'01_Supuestos'!$F$16)</f>
        <v/>
      </c>
      <c r="Y539" s="109">
        <f>((('01_Supuestos'!H31*$I539)*'01_Supuestos'!$F$11*($H539-'01_Supuestos'!$F$9))-((('01_Supuestos'!H31*$I539)*'01_Supuestos'!$F$11*($H539-'01_Supuestos'!$F$9))*'01_Supuestos'!$F$12)-(('01_Supuestos'!H31*$I539)*'01_Supuestos'!$F$11*$K539)-(IF(('01_Supuestos'!H31*$I539)&gt;0,'01_Supuestos'!$F$15,0)))-((('01_Supuestos'!H31*$I539)*'01_Supuestos'!$F$11*($H539-'01_Supuestos'!$F$9))*'01_Supuestos'!$F$18)-($J539*'01_Supuestos'!H32)-(IF('01_Supuestos'!H30=MAX('01_Supuestos'!$C$30:$M$30),'01_Supuestos'!$F$19,0))-(MAX(0,(((('01_Supuestos'!H31*$I539)*'01_Supuestos'!$F$11*($H539-'01_Supuestos'!$F$9))-((('01_Supuestos'!H31*$I539)*'01_Supuestos'!$F$11*($H539-'01_Supuestos'!$F$9))*'01_Supuestos'!$F$12)-(('01_Supuestos'!H31*$I539)*'01_Supuestos'!$F$11*$K539)-(IF(('01_Supuestos'!H31*$I539)&gt;0,'01_Supuestos'!$F$15,0)))-($J539*'01_Supuestos'!H33)))*'01_Supuestos'!$F$16)</f>
        <v/>
      </c>
      <c r="Z539" s="109">
        <f>((('01_Supuestos'!I31*$I539)*'01_Supuestos'!$F$11*($H539-'01_Supuestos'!$F$9))-((('01_Supuestos'!I31*$I539)*'01_Supuestos'!$F$11*($H539-'01_Supuestos'!$F$9))*'01_Supuestos'!$F$12)-(('01_Supuestos'!I31*$I539)*'01_Supuestos'!$F$11*$K539)-(IF(('01_Supuestos'!I31*$I539)&gt;0,'01_Supuestos'!$F$15,0)))-((('01_Supuestos'!I31*$I539)*'01_Supuestos'!$F$11*($H539-'01_Supuestos'!$F$9))*'01_Supuestos'!$F$18)-($J539*'01_Supuestos'!I32)-(IF('01_Supuestos'!I30=MAX('01_Supuestos'!$C$30:$M$30),'01_Supuestos'!$F$19,0))-(MAX(0,(((('01_Supuestos'!I31*$I539)*'01_Supuestos'!$F$11*($H539-'01_Supuestos'!$F$9))-((('01_Supuestos'!I31*$I539)*'01_Supuestos'!$F$11*($H539-'01_Supuestos'!$F$9))*'01_Supuestos'!$F$12)-(('01_Supuestos'!I31*$I539)*'01_Supuestos'!$F$11*$K539)-(IF(('01_Supuestos'!I31*$I539)&gt;0,'01_Supuestos'!$F$15,0)))-($J539*'01_Supuestos'!I33)))*'01_Supuestos'!$F$16)</f>
        <v/>
      </c>
      <c r="AA539" s="109">
        <f>((('01_Supuestos'!J31*$I539)*'01_Supuestos'!$F$11*($H539-'01_Supuestos'!$F$9))-((('01_Supuestos'!J31*$I539)*'01_Supuestos'!$F$11*($H539-'01_Supuestos'!$F$9))*'01_Supuestos'!$F$12)-(('01_Supuestos'!J31*$I539)*'01_Supuestos'!$F$11*$K539)-(IF(('01_Supuestos'!J31*$I539)&gt;0,'01_Supuestos'!$F$15,0)))-((('01_Supuestos'!J31*$I539)*'01_Supuestos'!$F$11*($H539-'01_Supuestos'!$F$9))*'01_Supuestos'!$F$18)-($J539*'01_Supuestos'!J32)-(IF('01_Supuestos'!J30=MAX('01_Supuestos'!$C$30:$M$30),'01_Supuestos'!$F$19,0))-(MAX(0,(((('01_Supuestos'!J31*$I539)*'01_Supuestos'!$F$11*($H539-'01_Supuestos'!$F$9))-((('01_Supuestos'!J31*$I539)*'01_Supuestos'!$F$11*($H539-'01_Supuestos'!$F$9))*'01_Supuestos'!$F$12)-(('01_Supuestos'!J31*$I539)*'01_Supuestos'!$F$11*$K539)-(IF(('01_Supuestos'!J31*$I539)&gt;0,'01_Supuestos'!$F$15,0)))-($J539*'01_Supuestos'!J33)))*'01_Supuestos'!$F$16)</f>
        <v/>
      </c>
      <c r="AB539" s="109">
        <f>((('01_Supuestos'!K31*$I539)*'01_Supuestos'!$F$11*($H539-'01_Supuestos'!$F$9))-((('01_Supuestos'!K31*$I539)*'01_Supuestos'!$F$11*($H539-'01_Supuestos'!$F$9))*'01_Supuestos'!$F$12)-(('01_Supuestos'!K31*$I539)*'01_Supuestos'!$F$11*$K539)-(IF(('01_Supuestos'!K31*$I539)&gt;0,'01_Supuestos'!$F$15,0)))-((('01_Supuestos'!K31*$I539)*'01_Supuestos'!$F$11*($H539-'01_Supuestos'!$F$9))*'01_Supuestos'!$F$18)-($J539*'01_Supuestos'!K32)-(IF('01_Supuestos'!K30=MAX('01_Supuestos'!$C$30:$M$30),'01_Supuestos'!$F$19,0))-(MAX(0,(((('01_Supuestos'!K31*$I539)*'01_Supuestos'!$F$11*($H539-'01_Supuestos'!$F$9))-((('01_Supuestos'!K31*$I539)*'01_Supuestos'!$F$11*($H539-'01_Supuestos'!$F$9))*'01_Supuestos'!$F$12)-(('01_Supuestos'!K31*$I539)*'01_Supuestos'!$F$11*$K539)-(IF(('01_Supuestos'!K31*$I539)&gt;0,'01_Supuestos'!$F$15,0)))-($J539*'01_Supuestos'!K33)))*'01_Supuestos'!$F$16)</f>
        <v/>
      </c>
      <c r="AC539" s="109">
        <f>((('01_Supuestos'!L31*$I539)*'01_Supuestos'!$F$11*($H539-'01_Supuestos'!$F$9))-((('01_Supuestos'!L31*$I539)*'01_Supuestos'!$F$11*($H539-'01_Supuestos'!$F$9))*'01_Supuestos'!$F$12)-(('01_Supuestos'!L31*$I539)*'01_Supuestos'!$F$11*$K539)-(IF(('01_Supuestos'!L31*$I539)&gt;0,'01_Supuestos'!$F$15,0)))-((('01_Supuestos'!L31*$I539)*'01_Supuestos'!$F$11*($H539-'01_Supuestos'!$F$9))*'01_Supuestos'!$F$18)-($J539*'01_Supuestos'!L32)-(IF('01_Supuestos'!L30=MAX('01_Supuestos'!$C$30:$M$30),'01_Supuestos'!$F$19,0))-(MAX(0,(((('01_Supuestos'!L31*$I539)*'01_Supuestos'!$F$11*($H539-'01_Supuestos'!$F$9))-((('01_Supuestos'!L31*$I539)*'01_Supuestos'!$F$11*($H539-'01_Supuestos'!$F$9))*'01_Supuestos'!$F$12)-(('01_Supuestos'!L31*$I539)*'01_Supuestos'!$F$11*$K539)-(IF(('01_Supuestos'!L31*$I539)&gt;0,'01_Supuestos'!$F$15,0)))-($J539*'01_Supuestos'!L33)))*'01_Supuestos'!$F$16)</f>
        <v/>
      </c>
      <c r="AD539" s="109">
        <f>((('01_Supuestos'!M31*$I539)*'01_Supuestos'!$F$11*($H539-'01_Supuestos'!$F$9))-((('01_Supuestos'!M31*$I539)*'01_Supuestos'!$F$11*($H539-'01_Supuestos'!$F$9))*'01_Supuestos'!$F$12)-(('01_Supuestos'!M31*$I539)*'01_Supuestos'!$F$11*$K539)-(IF(('01_Supuestos'!M31*$I539)&gt;0,'01_Supuestos'!$F$15,0)))-((('01_Supuestos'!M31*$I539)*'01_Supuestos'!$F$11*($H539-'01_Supuestos'!$F$9))*'01_Supuestos'!$F$18)-($J539*'01_Supuestos'!M32)-(IF('01_Supuestos'!M30=MAX('01_Supuestos'!$C$30:$M$30),'01_Supuestos'!$F$19,0))-(MAX(0,(((('01_Supuestos'!M31*$I539)*'01_Supuestos'!$F$11*($H539-'01_Supuestos'!$F$9))-((('01_Supuestos'!M31*$I539)*'01_Supuestos'!$F$11*($H539-'01_Supuestos'!$F$9))*'01_Supuestos'!$F$12)-(('01_Supuestos'!M31*$I539)*'01_Supuestos'!$F$11*$K539)-(IF(('01_Supuestos'!M31*$I539)&gt;0,'01_Supuestos'!$F$15,0)))-($J539*'01_Supuestos'!M33)))*'01_Supuestos'!$F$16)</f>
        <v/>
      </c>
      <c r="AE539" s="109">
        <f>0</f>
        <v/>
      </c>
      <c r="AF539" s="109">
        <f>IF(S539&gt;R539,"Appraisal+Decision",IF(S539&lt;R539,"Develop Now","Indiferente"))</f>
        <v/>
      </c>
    </row>
    <row r="540">
      <c r="A540" t="n">
        <v>510</v>
      </c>
      <c r="B540" s="53">
        <f>RAND()</f>
        <v/>
      </c>
      <c r="C540" s="53">
        <f>RAND()</f>
        <v/>
      </c>
      <c r="D540" s="53">
        <f>RAND()</f>
        <v/>
      </c>
      <c r="E540" s="53">
        <f>RAND()</f>
        <v/>
      </c>
      <c r="F540" s="53">
        <f>RAND()</f>
        <v/>
      </c>
      <c r="G540" s="53">
        <f>RAND()</f>
        <v/>
      </c>
      <c r="H540" s="109">
        <f>IF(B540&lt;($B$11-$B$10)/($B$12-$B$10), $B$10+SQRT(B540*($B$11-$B$10)*($B$12-$B$10)), $B$12-SQRT((1-B540)*($B$12-$B$11)*($B$12-$B$10)))</f>
        <v/>
      </c>
      <c r="I540" s="53">
        <f>MAX(0.1,NORMINV(C540,$B$13,$B$14))</f>
        <v/>
      </c>
      <c r="J540" s="109">
        <f>'01_Supuestos'!$F$13*MAX(0.65,NORMINV(D540,1,$B$15))</f>
        <v/>
      </c>
      <c r="K540" s="109">
        <f>'01_Supuestos'!$F$14*MAX(0.6,NORMINV(E540,1,$B$16))</f>
        <v/>
      </c>
      <c r="L540" s="109">
        <f>--(F540&lt;=$B$5)</f>
        <v/>
      </c>
      <c r="M540" s="109">
        <f>IF(L540=1, IF(G540&lt;=$B$6, "+", "-"), IF(G540&lt;=(1-$B$7), "+", "-"))</f>
        <v/>
      </c>
      <c r="N540" s="110">
        <f>IF(M540="+",'05_Bayes_Arbol'!$B$16,'05_Bayes_Arbol'!$B$17)</f>
        <v/>
      </c>
      <c r="O540" s="109">
        <f>SUMPRODUCT(T540:AD540,'01_Supuestos'!$C$34:$M$34)</f>
        <v/>
      </c>
      <c r="P540" s="109">
        <f>N540*O540 + (1-N540)*$B$9</f>
        <v/>
      </c>
      <c r="Q540" s="109">
        <f>--(P540&gt;0)</f>
        <v/>
      </c>
      <c r="R540" s="109">
        <f>IF(L540=1,O540,$B$9)</f>
        <v/>
      </c>
      <c r="S540" s="109">
        <f>-$B$8 + IF(Q540=1, IF(L540=1,O540,$B$9), 0)</f>
        <v/>
      </c>
      <c r="T540" s="109">
        <f>((('01_Supuestos'!C31*$I540)*'01_Supuestos'!$F$11*($H540-'01_Supuestos'!$F$9))-((('01_Supuestos'!C31*$I540)*'01_Supuestos'!$F$11*($H540-'01_Supuestos'!$F$9))*'01_Supuestos'!$F$12)-(('01_Supuestos'!C31*$I540)*'01_Supuestos'!$F$11*$K540)-(IF(('01_Supuestos'!C31*$I540)&gt;0,'01_Supuestos'!$F$15,0)))-((('01_Supuestos'!C31*$I540)*'01_Supuestos'!$F$11*($H540-'01_Supuestos'!$F$9))*'01_Supuestos'!$F$18)-($J540*'01_Supuestos'!C32)-(IF('01_Supuestos'!C30=MAX('01_Supuestos'!$C$30:$M$30),'01_Supuestos'!$F$19,0))-(MAX(0,(((('01_Supuestos'!C31*$I540)*'01_Supuestos'!$F$11*($H540-'01_Supuestos'!$F$9))-((('01_Supuestos'!C31*$I540)*'01_Supuestos'!$F$11*($H540-'01_Supuestos'!$F$9))*'01_Supuestos'!$F$12)-(('01_Supuestos'!C31*$I540)*'01_Supuestos'!$F$11*$K540)-(IF(('01_Supuestos'!C31*$I540)&gt;0,'01_Supuestos'!$F$15,0)))-($J540*'01_Supuestos'!C33)))*'01_Supuestos'!$F$16)</f>
        <v/>
      </c>
      <c r="U540" s="109">
        <f>((('01_Supuestos'!D31*$I540)*'01_Supuestos'!$F$11*($H540-'01_Supuestos'!$F$9))-((('01_Supuestos'!D31*$I540)*'01_Supuestos'!$F$11*($H540-'01_Supuestos'!$F$9))*'01_Supuestos'!$F$12)-(('01_Supuestos'!D31*$I540)*'01_Supuestos'!$F$11*$K540)-(IF(('01_Supuestos'!D31*$I540)&gt;0,'01_Supuestos'!$F$15,0)))-((('01_Supuestos'!D31*$I540)*'01_Supuestos'!$F$11*($H540-'01_Supuestos'!$F$9))*'01_Supuestos'!$F$18)-($J540*'01_Supuestos'!D32)-(IF('01_Supuestos'!D30=MAX('01_Supuestos'!$C$30:$M$30),'01_Supuestos'!$F$19,0))-(MAX(0,(((('01_Supuestos'!D31*$I540)*'01_Supuestos'!$F$11*($H540-'01_Supuestos'!$F$9))-((('01_Supuestos'!D31*$I540)*'01_Supuestos'!$F$11*($H540-'01_Supuestos'!$F$9))*'01_Supuestos'!$F$12)-(('01_Supuestos'!D31*$I540)*'01_Supuestos'!$F$11*$K540)-(IF(('01_Supuestos'!D31*$I540)&gt;0,'01_Supuestos'!$F$15,0)))-($J540*'01_Supuestos'!D33)))*'01_Supuestos'!$F$16)</f>
        <v/>
      </c>
      <c r="V540" s="109">
        <f>((('01_Supuestos'!E31*$I540)*'01_Supuestos'!$F$11*($H540-'01_Supuestos'!$F$9))-((('01_Supuestos'!E31*$I540)*'01_Supuestos'!$F$11*($H540-'01_Supuestos'!$F$9))*'01_Supuestos'!$F$12)-(('01_Supuestos'!E31*$I540)*'01_Supuestos'!$F$11*$K540)-(IF(('01_Supuestos'!E31*$I540)&gt;0,'01_Supuestos'!$F$15,0)))-((('01_Supuestos'!E31*$I540)*'01_Supuestos'!$F$11*($H540-'01_Supuestos'!$F$9))*'01_Supuestos'!$F$18)-($J540*'01_Supuestos'!E32)-(IF('01_Supuestos'!E30=MAX('01_Supuestos'!$C$30:$M$30),'01_Supuestos'!$F$19,0))-(MAX(0,(((('01_Supuestos'!E31*$I540)*'01_Supuestos'!$F$11*($H540-'01_Supuestos'!$F$9))-((('01_Supuestos'!E31*$I540)*'01_Supuestos'!$F$11*($H540-'01_Supuestos'!$F$9))*'01_Supuestos'!$F$12)-(('01_Supuestos'!E31*$I540)*'01_Supuestos'!$F$11*$K540)-(IF(('01_Supuestos'!E31*$I540)&gt;0,'01_Supuestos'!$F$15,0)))-($J540*'01_Supuestos'!E33)))*'01_Supuestos'!$F$16)</f>
        <v/>
      </c>
      <c r="W540" s="109">
        <f>((('01_Supuestos'!F31*$I540)*'01_Supuestos'!$F$11*($H540-'01_Supuestos'!$F$9))-((('01_Supuestos'!F31*$I540)*'01_Supuestos'!$F$11*($H540-'01_Supuestos'!$F$9))*'01_Supuestos'!$F$12)-(('01_Supuestos'!F31*$I540)*'01_Supuestos'!$F$11*$K540)-(IF(('01_Supuestos'!F31*$I540)&gt;0,'01_Supuestos'!$F$15,0)))-((('01_Supuestos'!F31*$I540)*'01_Supuestos'!$F$11*($H540-'01_Supuestos'!$F$9))*'01_Supuestos'!$F$18)-($J540*'01_Supuestos'!F32)-(IF('01_Supuestos'!F30=MAX('01_Supuestos'!$C$30:$M$30),'01_Supuestos'!$F$19,0))-(MAX(0,(((('01_Supuestos'!F31*$I540)*'01_Supuestos'!$F$11*($H540-'01_Supuestos'!$F$9))-((('01_Supuestos'!F31*$I540)*'01_Supuestos'!$F$11*($H540-'01_Supuestos'!$F$9))*'01_Supuestos'!$F$12)-(('01_Supuestos'!F31*$I540)*'01_Supuestos'!$F$11*$K540)-(IF(('01_Supuestos'!F31*$I540)&gt;0,'01_Supuestos'!$F$15,0)))-($J540*'01_Supuestos'!F33)))*'01_Supuestos'!$F$16)</f>
        <v/>
      </c>
      <c r="X540" s="109">
        <f>((('01_Supuestos'!G31*$I540)*'01_Supuestos'!$F$11*($H540-'01_Supuestos'!$F$9))-((('01_Supuestos'!G31*$I540)*'01_Supuestos'!$F$11*($H540-'01_Supuestos'!$F$9))*'01_Supuestos'!$F$12)-(('01_Supuestos'!G31*$I540)*'01_Supuestos'!$F$11*$K540)-(IF(('01_Supuestos'!G31*$I540)&gt;0,'01_Supuestos'!$F$15,0)))-((('01_Supuestos'!G31*$I540)*'01_Supuestos'!$F$11*($H540-'01_Supuestos'!$F$9))*'01_Supuestos'!$F$18)-($J540*'01_Supuestos'!G32)-(IF('01_Supuestos'!G30=MAX('01_Supuestos'!$C$30:$M$30),'01_Supuestos'!$F$19,0))-(MAX(0,(((('01_Supuestos'!G31*$I540)*'01_Supuestos'!$F$11*($H540-'01_Supuestos'!$F$9))-((('01_Supuestos'!G31*$I540)*'01_Supuestos'!$F$11*($H540-'01_Supuestos'!$F$9))*'01_Supuestos'!$F$12)-(('01_Supuestos'!G31*$I540)*'01_Supuestos'!$F$11*$K540)-(IF(('01_Supuestos'!G31*$I540)&gt;0,'01_Supuestos'!$F$15,0)))-($J540*'01_Supuestos'!G33)))*'01_Supuestos'!$F$16)</f>
        <v/>
      </c>
      <c r="Y540" s="109">
        <f>((('01_Supuestos'!H31*$I540)*'01_Supuestos'!$F$11*($H540-'01_Supuestos'!$F$9))-((('01_Supuestos'!H31*$I540)*'01_Supuestos'!$F$11*($H540-'01_Supuestos'!$F$9))*'01_Supuestos'!$F$12)-(('01_Supuestos'!H31*$I540)*'01_Supuestos'!$F$11*$K540)-(IF(('01_Supuestos'!H31*$I540)&gt;0,'01_Supuestos'!$F$15,0)))-((('01_Supuestos'!H31*$I540)*'01_Supuestos'!$F$11*($H540-'01_Supuestos'!$F$9))*'01_Supuestos'!$F$18)-($J540*'01_Supuestos'!H32)-(IF('01_Supuestos'!H30=MAX('01_Supuestos'!$C$30:$M$30),'01_Supuestos'!$F$19,0))-(MAX(0,(((('01_Supuestos'!H31*$I540)*'01_Supuestos'!$F$11*($H540-'01_Supuestos'!$F$9))-((('01_Supuestos'!H31*$I540)*'01_Supuestos'!$F$11*($H540-'01_Supuestos'!$F$9))*'01_Supuestos'!$F$12)-(('01_Supuestos'!H31*$I540)*'01_Supuestos'!$F$11*$K540)-(IF(('01_Supuestos'!H31*$I540)&gt;0,'01_Supuestos'!$F$15,0)))-($J540*'01_Supuestos'!H33)))*'01_Supuestos'!$F$16)</f>
        <v/>
      </c>
      <c r="Z540" s="109">
        <f>((('01_Supuestos'!I31*$I540)*'01_Supuestos'!$F$11*($H540-'01_Supuestos'!$F$9))-((('01_Supuestos'!I31*$I540)*'01_Supuestos'!$F$11*($H540-'01_Supuestos'!$F$9))*'01_Supuestos'!$F$12)-(('01_Supuestos'!I31*$I540)*'01_Supuestos'!$F$11*$K540)-(IF(('01_Supuestos'!I31*$I540)&gt;0,'01_Supuestos'!$F$15,0)))-((('01_Supuestos'!I31*$I540)*'01_Supuestos'!$F$11*($H540-'01_Supuestos'!$F$9))*'01_Supuestos'!$F$18)-($J540*'01_Supuestos'!I32)-(IF('01_Supuestos'!I30=MAX('01_Supuestos'!$C$30:$M$30),'01_Supuestos'!$F$19,0))-(MAX(0,(((('01_Supuestos'!I31*$I540)*'01_Supuestos'!$F$11*($H540-'01_Supuestos'!$F$9))-((('01_Supuestos'!I31*$I540)*'01_Supuestos'!$F$11*($H540-'01_Supuestos'!$F$9))*'01_Supuestos'!$F$12)-(('01_Supuestos'!I31*$I540)*'01_Supuestos'!$F$11*$K540)-(IF(('01_Supuestos'!I31*$I540)&gt;0,'01_Supuestos'!$F$15,0)))-($J540*'01_Supuestos'!I33)))*'01_Supuestos'!$F$16)</f>
        <v/>
      </c>
      <c r="AA540" s="109">
        <f>((('01_Supuestos'!J31*$I540)*'01_Supuestos'!$F$11*($H540-'01_Supuestos'!$F$9))-((('01_Supuestos'!J31*$I540)*'01_Supuestos'!$F$11*($H540-'01_Supuestos'!$F$9))*'01_Supuestos'!$F$12)-(('01_Supuestos'!J31*$I540)*'01_Supuestos'!$F$11*$K540)-(IF(('01_Supuestos'!J31*$I540)&gt;0,'01_Supuestos'!$F$15,0)))-((('01_Supuestos'!J31*$I540)*'01_Supuestos'!$F$11*($H540-'01_Supuestos'!$F$9))*'01_Supuestos'!$F$18)-($J540*'01_Supuestos'!J32)-(IF('01_Supuestos'!J30=MAX('01_Supuestos'!$C$30:$M$30),'01_Supuestos'!$F$19,0))-(MAX(0,(((('01_Supuestos'!J31*$I540)*'01_Supuestos'!$F$11*($H540-'01_Supuestos'!$F$9))-((('01_Supuestos'!J31*$I540)*'01_Supuestos'!$F$11*($H540-'01_Supuestos'!$F$9))*'01_Supuestos'!$F$12)-(('01_Supuestos'!J31*$I540)*'01_Supuestos'!$F$11*$K540)-(IF(('01_Supuestos'!J31*$I540)&gt;0,'01_Supuestos'!$F$15,0)))-($J540*'01_Supuestos'!J33)))*'01_Supuestos'!$F$16)</f>
        <v/>
      </c>
      <c r="AB540" s="109">
        <f>((('01_Supuestos'!K31*$I540)*'01_Supuestos'!$F$11*($H540-'01_Supuestos'!$F$9))-((('01_Supuestos'!K31*$I540)*'01_Supuestos'!$F$11*($H540-'01_Supuestos'!$F$9))*'01_Supuestos'!$F$12)-(('01_Supuestos'!K31*$I540)*'01_Supuestos'!$F$11*$K540)-(IF(('01_Supuestos'!K31*$I540)&gt;0,'01_Supuestos'!$F$15,0)))-((('01_Supuestos'!K31*$I540)*'01_Supuestos'!$F$11*($H540-'01_Supuestos'!$F$9))*'01_Supuestos'!$F$18)-($J540*'01_Supuestos'!K32)-(IF('01_Supuestos'!K30=MAX('01_Supuestos'!$C$30:$M$30),'01_Supuestos'!$F$19,0))-(MAX(0,(((('01_Supuestos'!K31*$I540)*'01_Supuestos'!$F$11*($H540-'01_Supuestos'!$F$9))-((('01_Supuestos'!K31*$I540)*'01_Supuestos'!$F$11*($H540-'01_Supuestos'!$F$9))*'01_Supuestos'!$F$12)-(('01_Supuestos'!K31*$I540)*'01_Supuestos'!$F$11*$K540)-(IF(('01_Supuestos'!K31*$I540)&gt;0,'01_Supuestos'!$F$15,0)))-($J540*'01_Supuestos'!K33)))*'01_Supuestos'!$F$16)</f>
        <v/>
      </c>
      <c r="AC540" s="109">
        <f>((('01_Supuestos'!L31*$I540)*'01_Supuestos'!$F$11*($H540-'01_Supuestos'!$F$9))-((('01_Supuestos'!L31*$I540)*'01_Supuestos'!$F$11*($H540-'01_Supuestos'!$F$9))*'01_Supuestos'!$F$12)-(('01_Supuestos'!L31*$I540)*'01_Supuestos'!$F$11*$K540)-(IF(('01_Supuestos'!L31*$I540)&gt;0,'01_Supuestos'!$F$15,0)))-((('01_Supuestos'!L31*$I540)*'01_Supuestos'!$F$11*($H540-'01_Supuestos'!$F$9))*'01_Supuestos'!$F$18)-($J540*'01_Supuestos'!L32)-(IF('01_Supuestos'!L30=MAX('01_Supuestos'!$C$30:$M$30),'01_Supuestos'!$F$19,0))-(MAX(0,(((('01_Supuestos'!L31*$I540)*'01_Supuestos'!$F$11*($H540-'01_Supuestos'!$F$9))-((('01_Supuestos'!L31*$I540)*'01_Supuestos'!$F$11*($H540-'01_Supuestos'!$F$9))*'01_Supuestos'!$F$12)-(('01_Supuestos'!L31*$I540)*'01_Supuestos'!$F$11*$K540)-(IF(('01_Supuestos'!L31*$I540)&gt;0,'01_Supuestos'!$F$15,0)))-($J540*'01_Supuestos'!L33)))*'01_Supuestos'!$F$16)</f>
        <v/>
      </c>
      <c r="AD540" s="109">
        <f>((('01_Supuestos'!M31*$I540)*'01_Supuestos'!$F$11*($H540-'01_Supuestos'!$F$9))-((('01_Supuestos'!M31*$I540)*'01_Supuestos'!$F$11*($H540-'01_Supuestos'!$F$9))*'01_Supuestos'!$F$12)-(('01_Supuestos'!M31*$I540)*'01_Supuestos'!$F$11*$K540)-(IF(('01_Supuestos'!M31*$I540)&gt;0,'01_Supuestos'!$F$15,0)))-((('01_Supuestos'!M31*$I540)*'01_Supuestos'!$F$11*($H540-'01_Supuestos'!$F$9))*'01_Supuestos'!$F$18)-($J540*'01_Supuestos'!M32)-(IF('01_Supuestos'!M30=MAX('01_Supuestos'!$C$30:$M$30),'01_Supuestos'!$F$19,0))-(MAX(0,(((('01_Supuestos'!M31*$I540)*'01_Supuestos'!$F$11*($H540-'01_Supuestos'!$F$9))-((('01_Supuestos'!M31*$I540)*'01_Supuestos'!$F$11*($H540-'01_Supuestos'!$F$9))*'01_Supuestos'!$F$12)-(('01_Supuestos'!M31*$I540)*'01_Supuestos'!$F$11*$K540)-(IF(('01_Supuestos'!M31*$I540)&gt;0,'01_Supuestos'!$F$15,0)))-($J540*'01_Supuestos'!M33)))*'01_Supuestos'!$F$16)</f>
        <v/>
      </c>
      <c r="AE540" s="109">
        <f>0</f>
        <v/>
      </c>
      <c r="AF540" s="109">
        <f>IF(S540&gt;R540,"Appraisal+Decision",IF(S540&lt;R540,"Develop Now","Indiferente"))</f>
        <v/>
      </c>
    </row>
    <row r="541">
      <c r="A541" t="n">
        <v>511</v>
      </c>
      <c r="B541" s="53">
        <f>RAND()</f>
        <v/>
      </c>
      <c r="C541" s="53">
        <f>RAND()</f>
        <v/>
      </c>
      <c r="D541" s="53">
        <f>RAND()</f>
        <v/>
      </c>
      <c r="E541" s="53">
        <f>RAND()</f>
        <v/>
      </c>
      <c r="F541" s="53">
        <f>RAND()</f>
        <v/>
      </c>
      <c r="G541" s="53">
        <f>RAND()</f>
        <v/>
      </c>
      <c r="H541" s="109">
        <f>IF(B541&lt;($B$11-$B$10)/($B$12-$B$10), $B$10+SQRT(B541*($B$11-$B$10)*($B$12-$B$10)), $B$12-SQRT((1-B541)*($B$12-$B$11)*($B$12-$B$10)))</f>
        <v/>
      </c>
      <c r="I541" s="53">
        <f>MAX(0.1,NORMINV(C541,$B$13,$B$14))</f>
        <v/>
      </c>
      <c r="J541" s="109">
        <f>'01_Supuestos'!$F$13*MAX(0.65,NORMINV(D541,1,$B$15))</f>
        <v/>
      </c>
      <c r="K541" s="109">
        <f>'01_Supuestos'!$F$14*MAX(0.6,NORMINV(E541,1,$B$16))</f>
        <v/>
      </c>
      <c r="L541" s="109">
        <f>--(F541&lt;=$B$5)</f>
        <v/>
      </c>
      <c r="M541" s="109">
        <f>IF(L541=1, IF(G541&lt;=$B$6, "+", "-"), IF(G541&lt;=(1-$B$7), "+", "-"))</f>
        <v/>
      </c>
      <c r="N541" s="110">
        <f>IF(M541="+",'05_Bayes_Arbol'!$B$16,'05_Bayes_Arbol'!$B$17)</f>
        <v/>
      </c>
      <c r="O541" s="109">
        <f>SUMPRODUCT(T541:AD541,'01_Supuestos'!$C$34:$M$34)</f>
        <v/>
      </c>
      <c r="P541" s="109">
        <f>N541*O541 + (1-N541)*$B$9</f>
        <v/>
      </c>
      <c r="Q541" s="109">
        <f>--(P541&gt;0)</f>
        <v/>
      </c>
      <c r="R541" s="109">
        <f>IF(L541=1,O541,$B$9)</f>
        <v/>
      </c>
      <c r="S541" s="109">
        <f>-$B$8 + IF(Q541=1, IF(L541=1,O541,$B$9), 0)</f>
        <v/>
      </c>
      <c r="T541" s="109">
        <f>((('01_Supuestos'!C31*$I541)*'01_Supuestos'!$F$11*($H541-'01_Supuestos'!$F$9))-((('01_Supuestos'!C31*$I541)*'01_Supuestos'!$F$11*($H541-'01_Supuestos'!$F$9))*'01_Supuestos'!$F$12)-(('01_Supuestos'!C31*$I541)*'01_Supuestos'!$F$11*$K541)-(IF(('01_Supuestos'!C31*$I541)&gt;0,'01_Supuestos'!$F$15,0)))-((('01_Supuestos'!C31*$I541)*'01_Supuestos'!$F$11*($H541-'01_Supuestos'!$F$9))*'01_Supuestos'!$F$18)-($J541*'01_Supuestos'!C32)-(IF('01_Supuestos'!C30=MAX('01_Supuestos'!$C$30:$M$30),'01_Supuestos'!$F$19,0))-(MAX(0,(((('01_Supuestos'!C31*$I541)*'01_Supuestos'!$F$11*($H541-'01_Supuestos'!$F$9))-((('01_Supuestos'!C31*$I541)*'01_Supuestos'!$F$11*($H541-'01_Supuestos'!$F$9))*'01_Supuestos'!$F$12)-(('01_Supuestos'!C31*$I541)*'01_Supuestos'!$F$11*$K541)-(IF(('01_Supuestos'!C31*$I541)&gt;0,'01_Supuestos'!$F$15,0)))-($J541*'01_Supuestos'!C33)))*'01_Supuestos'!$F$16)</f>
        <v/>
      </c>
      <c r="U541" s="109">
        <f>((('01_Supuestos'!D31*$I541)*'01_Supuestos'!$F$11*($H541-'01_Supuestos'!$F$9))-((('01_Supuestos'!D31*$I541)*'01_Supuestos'!$F$11*($H541-'01_Supuestos'!$F$9))*'01_Supuestos'!$F$12)-(('01_Supuestos'!D31*$I541)*'01_Supuestos'!$F$11*$K541)-(IF(('01_Supuestos'!D31*$I541)&gt;0,'01_Supuestos'!$F$15,0)))-((('01_Supuestos'!D31*$I541)*'01_Supuestos'!$F$11*($H541-'01_Supuestos'!$F$9))*'01_Supuestos'!$F$18)-($J541*'01_Supuestos'!D32)-(IF('01_Supuestos'!D30=MAX('01_Supuestos'!$C$30:$M$30),'01_Supuestos'!$F$19,0))-(MAX(0,(((('01_Supuestos'!D31*$I541)*'01_Supuestos'!$F$11*($H541-'01_Supuestos'!$F$9))-((('01_Supuestos'!D31*$I541)*'01_Supuestos'!$F$11*($H541-'01_Supuestos'!$F$9))*'01_Supuestos'!$F$12)-(('01_Supuestos'!D31*$I541)*'01_Supuestos'!$F$11*$K541)-(IF(('01_Supuestos'!D31*$I541)&gt;0,'01_Supuestos'!$F$15,0)))-($J541*'01_Supuestos'!D33)))*'01_Supuestos'!$F$16)</f>
        <v/>
      </c>
      <c r="V541" s="109">
        <f>((('01_Supuestos'!E31*$I541)*'01_Supuestos'!$F$11*($H541-'01_Supuestos'!$F$9))-((('01_Supuestos'!E31*$I541)*'01_Supuestos'!$F$11*($H541-'01_Supuestos'!$F$9))*'01_Supuestos'!$F$12)-(('01_Supuestos'!E31*$I541)*'01_Supuestos'!$F$11*$K541)-(IF(('01_Supuestos'!E31*$I541)&gt;0,'01_Supuestos'!$F$15,0)))-((('01_Supuestos'!E31*$I541)*'01_Supuestos'!$F$11*($H541-'01_Supuestos'!$F$9))*'01_Supuestos'!$F$18)-($J541*'01_Supuestos'!E32)-(IF('01_Supuestos'!E30=MAX('01_Supuestos'!$C$30:$M$30),'01_Supuestos'!$F$19,0))-(MAX(0,(((('01_Supuestos'!E31*$I541)*'01_Supuestos'!$F$11*($H541-'01_Supuestos'!$F$9))-((('01_Supuestos'!E31*$I541)*'01_Supuestos'!$F$11*($H541-'01_Supuestos'!$F$9))*'01_Supuestos'!$F$12)-(('01_Supuestos'!E31*$I541)*'01_Supuestos'!$F$11*$K541)-(IF(('01_Supuestos'!E31*$I541)&gt;0,'01_Supuestos'!$F$15,0)))-($J541*'01_Supuestos'!E33)))*'01_Supuestos'!$F$16)</f>
        <v/>
      </c>
      <c r="W541" s="109">
        <f>((('01_Supuestos'!F31*$I541)*'01_Supuestos'!$F$11*($H541-'01_Supuestos'!$F$9))-((('01_Supuestos'!F31*$I541)*'01_Supuestos'!$F$11*($H541-'01_Supuestos'!$F$9))*'01_Supuestos'!$F$12)-(('01_Supuestos'!F31*$I541)*'01_Supuestos'!$F$11*$K541)-(IF(('01_Supuestos'!F31*$I541)&gt;0,'01_Supuestos'!$F$15,0)))-((('01_Supuestos'!F31*$I541)*'01_Supuestos'!$F$11*($H541-'01_Supuestos'!$F$9))*'01_Supuestos'!$F$18)-($J541*'01_Supuestos'!F32)-(IF('01_Supuestos'!F30=MAX('01_Supuestos'!$C$30:$M$30),'01_Supuestos'!$F$19,0))-(MAX(0,(((('01_Supuestos'!F31*$I541)*'01_Supuestos'!$F$11*($H541-'01_Supuestos'!$F$9))-((('01_Supuestos'!F31*$I541)*'01_Supuestos'!$F$11*($H541-'01_Supuestos'!$F$9))*'01_Supuestos'!$F$12)-(('01_Supuestos'!F31*$I541)*'01_Supuestos'!$F$11*$K541)-(IF(('01_Supuestos'!F31*$I541)&gt;0,'01_Supuestos'!$F$15,0)))-($J541*'01_Supuestos'!F33)))*'01_Supuestos'!$F$16)</f>
        <v/>
      </c>
      <c r="X541" s="109">
        <f>((('01_Supuestos'!G31*$I541)*'01_Supuestos'!$F$11*($H541-'01_Supuestos'!$F$9))-((('01_Supuestos'!G31*$I541)*'01_Supuestos'!$F$11*($H541-'01_Supuestos'!$F$9))*'01_Supuestos'!$F$12)-(('01_Supuestos'!G31*$I541)*'01_Supuestos'!$F$11*$K541)-(IF(('01_Supuestos'!G31*$I541)&gt;0,'01_Supuestos'!$F$15,0)))-((('01_Supuestos'!G31*$I541)*'01_Supuestos'!$F$11*($H541-'01_Supuestos'!$F$9))*'01_Supuestos'!$F$18)-($J541*'01_Supuestos'!G32)-(IF('01_Supuestos'!G30=MAX('01_Supuestos'!$C$30:$M$30),'01_Supuestos'!$F$19,0))-(MAX(0,(((('01_Supuestos'!G31*$I541)*'01_Supuestos'!$F$11*($H541-'01_Supuestos'!$F$9))-((('01_Supuestos'!G31*$I541)*'01_Supuestos'!$F$11*($H541-'01_Supuestos'!$F$9))*'01_Supuestos'!$F$12)-(('01_Supuestos'!G31*$I541)*'01_Supuestos'!$F$11*$K541)-(IF(('01_Supuestos'!G31*$I541)&gt;0,'01_Supuestos'!$F$15,0)))-($J541*'01_Supuestos'!G33)))*'01_Supuestos'!$F$16)</f>
        <v/>
      </c>
      <c r="Y541" s="109">
        <f>((('01_Supuestos'!H31*$I541)*'01_Supuestos'!$F$11*($H541-'01_Supuestos'!$F$9))-((('01_Supuestos'!H31*$I541)*'01_Supuestos'!$F$11*($H541-'01_Supuestos'!$F$9))*'01_Supuestos'!$F$12)-(('01_Supuestos'!H31*$I541)*'01_Supuestos'!$F$11*$K541)-(IF(('01_Supuestos'!H31*$I541)&gt;0,'01_Supuestos'!$F$15,0)))-((('01_Supuestos'!H31*$I541)*'01_Supuestos'!$F$11*($H541-'01_Supuestos'!$F$9))*'01_Supuestos'!$F$18)-($J541*'01_Supuestos'!H32)-(IF('01_Supuestos'!H30=MAX('01_Supuestos'!$C$30:$M$30),'01_Supuestos'!$F$19,0))-(MAX(0,(((('01_Supuestos'!H31*$I541)*'01_Supuestos'!$F$11*($H541-'01_Supuestos'!$F$9))-((('01_Supuestos'!H31*$I541)*'01_Supuestos'!$F$11*($H541-'01_Supuestos'!$F$9))*'01_Supuestos'!$F$12)-(('01_Supuestos'!H31*$I541)*'01_Supuestos'!$F$11*$K541)-(IF(('01_Supuestos'!H31*$I541)&gt;0,'01_Supuestos'!$F$15,0)))-($J541*'01_Supuestos'!H33)))*'01_Supuestos'!$F$16)</f>
        <v/>
      </c>
      <c r="Z541" s="109">
        <f>((('01_Supuestos'!I31*$I541)*'01_Supuestos'!$F$11*($H541-'01_Supuestos'!$F$9))-((('01_Supuestos'!I31*$I541)*'01_Supuestos'!$F$11*($H541-'01_Supuestos'!$F$9))*'01_Supuestos'!$F$12)-(('01_Supuestos'!I31*$I541)*'01_Supuestos'!$F$11*$K541)-(IF(('01_Supuestos'!I31*$I541)&gt;0,'01_Supuestos'!$F$15,0)))-((('01_Supuestos'!I31*$I541)*'01_Supuestos'!$F$11*($H541-'01_Supuestos'!$F$9))*'01_Supuestos'!$F$18)-($J541*'01_Supuestos'!I32)-(IF('01_Supuestos'!I30=MAX('01_Supuestos'!$C$30:$M$30),'01_Supuestos'!$F$19,0))-(MAX(0,(((('01_Supuestos'!I31*$I541)*'01_Supuestos'!$F$11*($H541-'01_Supuestos'!$F$9))-((('01_Supuestos'!I31*$I541)*'01_Supuestos'!$F$11*($H541-'01_Supuestos'!$F$9))*'01_Supuestos'!$F$12)-(('01_Supuestos'!I31*$I541)*'01_Supuestos'!$F$11*$K541)-(IF(('01_Supuestos'!I31*$I541)&gt;0,'01_Supuestos'!$F$15,0)))-($J541*'01_Supuestos'!I33)))*'01_Supuestos'!$F$16)</f>
        <v/>
      </c>
      <c r="AA541" s="109">
        <f>((('01_Supuestos'!J31*$I541)*'01_Supuestos'!$F$11*($H541-'01_Supuestos'!$F$9))-((('01_Supuestos'!J31*$I541)*'01_Supuestos'!$F$11*($H541-'01_Supuestos'!$F$9))*'01_Supuestos'!$F$12)-(('01_Supuestos'!J31*$I541)*'01_Supuestos'!$F$11*$K541)-(IF(('01_Supuestos'!J31*$I541)&gt;0,'01_Supuestos'!$F$15,0)))-((('01_Supuestos'!J31*$I541)*'01_Supuestos'!$F$11*($H541-'01_Supuestos'!$F$9))*'01_Supuestos'!$F$18)-($J541*'01_Supuestos'!J32)-(IF('01_Supuestos'!J30=MAX('01_Supuestos'!$C$30:$M$30),'01_Supuestos'!$F$19,0))-(MAX(0,(((('01_Supuestos'!J31*$I541)*'01_Supuestos'!$F$11*($H541-'01_Supuestos'!$F$9))-((('01_Supuestos'!J31*$I541)*'01_Supuestos'!$F$11*($H541-'01_Supuestos'!$F$9))*'01_Supuestos'!$F$12)-(('01_Supuestos'!J31*$I541)*'01_Supuestos'!$F$11*$K541)-(IF(('01_Supuestos'!J31*$I541)&gt;0,'01_Supuestos'!$F$15,0)))-($J541*'01_Supuestos'!J33)))*'01_Supuestos'!$F$16)</f>
        <v/>
      </c>
      <c r="AB541" s="109">
        <f>((('01_Supuestos'!K31*$I541)*'01_Supuestos'!$F$11*($H541-'01_Supuestos'!$F$9))-((('01_Supuestos'!K31*$I541)*'01_Supuestos'!$F$11*($H541-'01_Supuestos'!$F$9))*'01_Supuestos'!$F$12)-(('01_Supuestos'!K31*$I541)*'01_Supuestos'!$F$11*$K541)-(IF(('01_Supuestos'!K31*$I541)&gt;0,'01_Supuestos'!$F$15,0)))-((('01_Supuestos'!K31*$I541)*'01_Supuestos'!$F$11*($H541-'01_Supuestos'!$F$9))*'01_Supuestos'!$F$18)-($J541*'01_Supuestos'!K32)-(IF('01_Supuestos'!K30=MAX('01_Supuestos'!$C$30:$M$30),'01_Supuestos'!$F$19,0))-(MAX(0,(((('01_Supuestos'!K31*$I541)*'01_Supuestos'!$F$11*($H541-'01_Supuestos'!$F$9))-((('01_Supuestos'!K31*$I541)*'01_Supuestos'!$F$11*($H541-'01_Supuestos'!$F$9))*'01_Supuestos'!$F$12)-(('01_Supuestos'!K31*$I541)*'01_Supuestos'!$F$11*$K541)-(IF(('01_Supuestos'!K31*$I541)&gt;0,'01_Supuestos'!$F$15,0)))-($J541*'01_Supuestos'!K33)))*'01_Supuestos'!$F$16)</f>
        <v/>
      </c>
      <c r="AC541" s="109">
        <f>((('01_Supuestos'!L31*$I541)*'01_Supuestos'!$F$11*($H541-'01_Supuestos'!$F$9))-((('01_Supuestos'!L31*$I541)*'01_Supuestos'!$F$11*($H541-'01_Supuestos'!$F$9))*'01_Supuestos'!$F$12)-(('01_Supuestos'!L31*$I541)*'01_Supuestos'!$F$11*$K541)-(IF(('01_Supuestos'!L31*$I541)&gt;0,'01_Supuestos'!$F$15,0)))-((('01_Supuestos'!L31*$I541)*'01_Supuestos'!$F$11*($H541-'01_Supuestos'!$F$9))*'01_Supuestos'!$F$18)-($J541*'01_Supuestos'!L32)-(IF('01_Supuestos'!L30=MAX('01_Supuestos'!$C$30:$M$30),'01_Supuestos'!$F$19,0))-(MAX(0,(((('01_Supuestos'!L31*$I541)*'01_Supuestos'!$F$11*($H541-'01_Supuestos'!$F$9))-((('01_Supuestos'!L31*$I541)*'01_Supuestos'!$F$11*($H541-'01_Supuestos'!$F$9))*'01_Supuestos'!$F$12)-(('01_Supuestos'!L31*$I541)*'01_Supuestos'!$F$11*$K541)-(IF(('01_Supuestos'!L31*$I541)&gt;0,'01_Supuestos'!$F$15,0)))-($J541*'01_Supuestos'!L33)))*'01_Supuestos'!$F$16)</f>
        <v/>
      </c>
      <c r="AD541" s="109">
        <f>((('01_Supuestos'!M31*$I541)*'01_Supuestos'!$F$11*($H541-'01_Supuestos'!$F$9))-((('01_Supuestos'!M31*$I541)*'01_Supuestos'!$F$11*($H541-'01_Supuestos'!$F$9))*'01_Supuestos'!$F$12)-(('01_Supuestos'!M31*$I541)*'01_Supuestos'!$F$11*$K541)-(IF(('01_Supuestos'!M31*$I541)&gt;0,'01_Supuestos'!$F$15,0)))-((('01_Supuestos'!M31*$I541)*'01_Supuestos'!$F$11*($H541-'01_Supuestos'!$F$9))*'01_Supuestos'!$F$18)-($J541*'01_Supuestos'!M32)-(IF('01_Supuestos'!M30=MAX('01_Supuestos'!$C$30:$M$30),'01_Supuestos'!$F$19,0))-(MAX(0,(((('01_Supuestos'!M31*$I541)*'01_Supuestos'!$F$11*($H541-'01_Supuestos'!$F$9))-((('01_Supuestos'!M31*$I541)*'01_Supuestos'!$F$11*($H541-'01_Supuestos'!$F$9))*'01_Supuestos'!$F$12)-(('01_Supuestos'!M31*$I541)*'01_Supuestos'!$F$11*$K541)-(IF(('01_Supuestos'!M31*$I541)&gt;0,'01_Supuestos'!$F$15,0)))-($J541*'01_Supuestos'!M33)))*'01_Supuestos'!$F$16)</f>
        <v/>
      </c>
      <c r="AE541" s="109">
        <f>0</f>
        <v/>
      </c>
      <c r="AF541" s="109">
        <f>IF(S541&gt;R541,"Appraisal+Decision",IF(S541&lt;R541,"Develop Now","Indiferente"))</f>
        <v/>
      </c>
    </row>
    <row r="542">
      <c r="A542" t="n">
        <v>512</v>
      </c>
      <c r="B542" s="53">
        <f>RAND()</f>
        <v/>
      </c>
      <c r="C542" s="53">
        <f>RAND()</f>
        <v/>
      </c>
      <c r="D542" s="53">
        <f>RAND()</f>
        <v/>
      </c>
      <c r="E542" s="53">
        <f>RAND()</f>
        <v/>
      </c>
      <c r="F542" s="53">
        <f>RAND()</f>
        <v/>
      </c>
      <c r="G542" s="53">
        <f>RAND()</f>
        <v/>
      </c>
      <c r="H542" s="109">
        <f>IF(B542&lt;($B$11-$B$10)/($B$12-$B$10), $B$10+SQRT(B542*($B$11-$B$10)*($B$12-$B$10)), $B$12-SQRT((1-B542)*($B$12-$B$11)*($B$12-$B$10)))</f>
        <v/>
      </c>
      <c r="I542" s="53">
        <f>MAX(0.1,NORMINV(C542,$B$13,$B$14))</f>
        <v/>
      </c>
      <c r="J542" s="109">
        <f>'01_Supuestos'!$F$13*MAX(0.65,NORMINV(D542,1,$B$15))</f>
        <v/>
      </c>
      <c r="K542" s="109">
        <f>'01_Supuestos'!$F$14*MAX(0.6,NORMINV(E542,1,$B$16))</f>
        <v/>
      </c>
      <c r="L542" s="109">
        <f>--(F542&lt;=$B$5)</f>
        <v/>
      </c>
      <c r="M542" s="109">
        <f>IF(L542=1, IF(G542&lt;=$B$6, "+", "-"), IF(G542&lt;=(1-$B$7), "+", "-"))</f>
        <v/>
      </c>
      <c r="N542" s="110">
        <f>IF(M542="+",'05_Bayes_Arbol'!$B$16,'05_Bayes_Arbol'!$B$17)</f>
        <v/>
      </c>
      <c r="O542" s="109">
        <f>SUMPRODUCT(T542:AD542,'01_Supuestos'!$C$34:$M$34)</f>
        <v/>
      </c>
      <c r="P542" s="109">
        <f>N542*O542 + (1-N542)*$B$9</f>
        <v/>
      </c>
      <c r="Q542" s="109">
        <f>--(P542&gt;0)</f>
        <v/>
      </c>
      <c r="R542" s="109">
        <f>IF(L542=1,O542,$B$9)</f>
        <v/>
      </c>
      <c r="S542" s="109">
        <f>-$B$8 + IF(Q542=1, IF(L542=1,O542,$B$9), 0)</f>
        <v/>
      </c>
      <c r="T542" s="109">
        <f>((('01_Supuestos'!C31*$I542)*'01_Supuestos'!$F$11*($H542-'01_Supuestos'!$F$9))-((('01_Supuestos'!C31*$I542)*'01_Supuestos'!$F$11*($H542-'01_Supuestos'!$F$9))*'01_Supuestos'!$F$12)-(('01_Supuestos'!C31*$I542)*'01_Supuestos'!$F$11*$K542)-(IF(('01_Supuestos'!C31*$I542)&gt;0,'01_Supuestos'!$F$15,0)))-((('01_Supuestos'!C31*$I542)*'01_Supuestos'!$F$11*($H542-'01_Supuestos'!$F$9))*'01_Supuestos'!$F$18)-($J542*'01_Supuestos'!C32)-(IF('01_Supuestos'!C30=MAX('01_Supuestos'!$C$30:$M$30),'01_Supuestos'!$F$19,0))-(MAX(0,(((('01_Supuestos'!C31*$I542)*'01_Supuestos'!$F$11*($H542-'01_Supuestos'!$F$9))-((('01_Supuestos'!C31*$I542)*'01_Supuestos'!$F$11*($H542-'01_Supuestos'!$F$9))*'01_Supuestos'!$F$12)-(('01_Supuestos'!C31*$I542)*'01_Supuestos'!$F$11*$K542)-(IF(('01_Supuestos'!C31*$I542)&gt;0,'01_Supuestos'!$F$15,0)))-($J542*'01_Supuestos'!C33)))*'01_Supuestos'!$F$16)</f>
        <v/>
      </c>
      <c r="U542" s="109">
        <f>((('01_Supuestos'!D31*$I542)*'01_Supuestos'!$F$11*($H542-'01_Supuestos'!$F$9))-((('01_Supuestos'!D31*$I542)*'01_Supuestos'!$F$11*($H542-'01_Supuestos'!$F$9))*'01_Supuestos'!$F$12)-(('01_Supuestos'!D31*$I542)*'01_Supuestos'!$F$11*$K542)-(IF(('01_Supuestos'!D31*$I542)&gt;0,'01_Supuestos'!$F$15,0)))-((('01_Supuestos'!D31*$I542)*'01_Supuestos'!$F$11*($H542-'01_Supuestos'!$F$9))*'01_Supuestos'!$F$18)-($J542*'01_Supuestos'!D32)-(IF('01_Supuestos'!D30=MAX('01_Supuestos'!$C$30:$M$30),'01_Supuestos'!$F$19,0))-(MAX(0,(((('01_Supuestos'!D31*$I542)*'01_Supuestos'!$F$11*($H542-'01_Supuestos'!$F$9))-((('01_Supuestos'!D31*$I542)*'01_Supuestos'!$F$11*($H542-'01_Supuestos'!$F$9))*'01_Supuestos'!$F$12)-(('01_Supuestos'!D31*$I542)*'01_Supuestos'!$F$11*$K542)-(IF(('01_Supuestos'!D31*$I542)&gt;0,'01_Supuestos'!$F$15,0)))-($J542*'01_Supuestos'!D33)))*'01_Supuestos'!$F$16)</f>
        <v/>
      </c>
      <c r="V542" s="109">
        <f>((('01_Supuestos'!E31*$I542)*'01_Supuestos'!$F$11*($H542-'01_Supuestos'!$F$9))-((('01_Supuestos'!E31*$I542)*'01_Supuestos'!$F$11*($H542-'01_Supuestos'!$F$9))*'01_Supuestos'!$F$12)-(('01_Supuestos'!E31*$I542)*'01_Supuestos'!$F$11*$K542)-(IF(('01_Supuestos'!E31*$I542)&gt;0,'01_Supuestos'!$F$15,0)))-((('01_Supuestos'!E31*$I542)*'01_Supuestos'!$F$11*($H542-'01_Supuestos'!$F$9))*'01_Supuestos'!$F$18)-($J542*'01_Supuestos'!E32)-(IF('01_Supuestos'!E30=MAX('01_Supuestos'!$C$30:$M$30),'01_Supuestos'!$F$19,0))-(MAX(0,(((('01_Supuestos'!E31*$I542)*'01_Supuestos'!$F$11*($H542-'01_Supuestos'!$F$9))-((('01_Supuestos'!E31*$I542)*'01_Supuestos'!$F$11*($H542-'01_Supuestos'!$F$9))*'01_Supuestos'!$F$12)-(('01_Supuestos'!E31*$I542)*'01_Supuestos'!$F$11*$K542)-(IF(('01_Supuestos'!E31*$I542)&gt;0,'01_Supuestos'!$F$15,0)))-($J542*'01_Supuestos'!E33)))*'01_Supuestos'!$F$16)</f>
        <v/>
      </c>
      <c r="W542" s="109">
        <f>((('01_Supuestos'!F31*$I542)*'01_Supuestos'!$F$11*($H542-'01_Supuestos'!$F$9))-((('01_Supuestos'!F31*$I542)*'01_Supuestos'!$F$11*($H542-'01_Supuestos'!$F$9))*'01_Supuestos'!$F$12)-(('01_Supuestos'!F31*$I542)*'01_Supuestos'!$F$11*$K542)-(IF(('01_Supuestos'!F31*$I542)&gt;0,'01_Supuestos'!$F$15,0)))-((('01_Supuestos'!F31*$I542)*'01_Supuestos'!$F$11*($H542-'01_Supuestos'!$F$9))*'01_Supuestos'!$F$18)-($J542*'01_Supuestos'!F32)-(IF('01_Supuestos'!F30=MAX('01_Supuestos'!$C$30:$M$30),'01_Supuestos'!$F$19,0))-(MAX(0,(((('01_Supuestos'!F31*$I542)*'01_Supuestos'!$F$11*($H542-'01_Supuestos'!$F$9))-((('01_Supuestos'!F31*$I542)*'01_Supuestos'!$F$11*($H542-'01_Supuestos'!$F$9))*'01_Supuestos'!$F$12)-(('01_Supuestos'!F31*$I542)*'01_Supuestos'!$F$11*$K542)-(IF(('01_Supuestos'!F31*$I542)&gt;0,'01_Supuestos'!$F$15,0)))-($J542*'01_Supuestos'!F33)))*'01_Supuestos'!$F$16)</f>
        <v/>
      </c>
      <c r="X542" s="109">
        <f>((('01_Supuestos'!G31*$I542)*'01_Supuestos'!$F$11*($H542-'01_Supuestos'!$F$9))-((('01_Supuestos'!G31*$I542)*'01_Supuestos'!$F$11*($H542-'01_Supuestos'!$F$9))*'01_Supuestos'!$F$12)-(('01_Supuestos'!G31*$I542)*'01_Supuestos'!$F$11*$K542)-(IF(('01_Supuestos'!G31*$I542)&gt;0,'01_Supuestos'!$F$15,0)))-((('01_Supuestos'!G31*$I542)*'01_Supuestos'!$F$11*($H542-'01_Supuestos'!$F$9))*'01_Supuestos'!$F$18)-($J542*'01_Supuestos'!G32)-(IF('01_Supuestos'!G30=MAX('01_Supuestos'!$C$30:$M$30),'01_Supuestos'!$F$19,0))-(MAX(0,(((('01_Supuestos'!G31*$I542)*'01_Supuestos'!$F$11*($H542-'01_Supuestos'!$F$9))-((('01_Supuestos'!G31*$I542)*'01_Supuestos'!$F$11*($H542-'01_Supuestos'!$F$9))*'01_Supuestos'!$F$12)-(('01_Supuestos'!G31*$I542)*'01_Supuestos'!$F$11*$K542)-(IF(('01_Supuestos'!G31*$I542)&gt;0,'01_Supuestos'!$F$15,0)))-($J542*'01_Supuestos'!G33)))*'01_Supuestos'!$F$16)</f>
        <v/>
      </c>
      <c r="Y542" s="109">
        <f>((('01_Supuestos'!H31*$I542)*'01_Supuestos'!$F$11*($H542-'01_Supuestos'!$F$9))-((('01_Supuestos'!H31*$I542)*'01_Supuestos'!$F$11*($H542-'01_Supuestos'!$F$9))*'01_Supuestos'!$F$12)-(('01_Supuestos'!H31*$I542)*'01_Supuestos'!$F$11*$K542)-(IF(('01_Supuestos'!H31*$I542)&gt;0,'01_Supuestos'!$F$15,0)))-((('01_Supuestos'!H31*$I542)*'01_Supuestos'!$F$11*($H542-'01_Supuestos'!$F$9))*'01_Supuestos'!$F$18)-($J542*'01_Supuestos'!H32)-(IF('01_Supuestos'!H30=MAX('01_Supuestos'!$C$30:$M$30),'01_Supuestos'!$F$19,0))-(MAX(0,(((('01_Supuestos'!H31*$I542)*'01_Supuestos'!$F$11*($H542-'01_Supuestos'!$F$9))-((('01_Supuestos'!H31*$I542)*'01_Supuestos'!$F$11*($H542-'01_Supuestos'!$F$9))*'01_Supuestos'!$F$12)-(('01_Supuestos'!H31*$I542)*'01_Supuestos'!$F$11*$K542)-(IF(('01_Supuestos'!H31*$I542)&gt;0,'01_Supuestos'!$F$15,0)))-($J542*'01_Supuestos'!H33)))*'01_Supuestos'!$F$16)</f>
        <v/>
      </c>
      <c r="Z542" s="109">
        <f>((('01_Supuestos'!I31*$I542)*'01_Supuestos'!$F$11*($H542-'01_Supuestos'!$F$9))-((('01_Supuestos'!I31*$I542)*'01_Supuestos'!$F$11*($H542-'01_Supuestos'!$F$9))*'01_Supuestos'!$F$12)-(('01_Supuestos'!I31*$I542)*'01_Supuestos'!$F$11*$K542)-(IF(('01_Supuestos'!I31*$I542)&gt;0,'01_Supuestos'!$F$15,0)))-((('01_Supuestos'!I31*$I542)*'01_Supuestos'!$F$11*($H542-'01_Supuestos'!$F$9))*'01_Supuestos'!$F$18)-($J542*'01_Supuestos'!I32)-(IF('01_Supuestos'!I30=MAX('01_Supuestos'!$C$30:$M$30),'01_Supuestos'!$F$19,0))-(MAX(0,(((('01_Supuestos'!I31*$I542)*'01_Supuestos'!$F$11*($H542-'01_Supuestos'!$F$9))-((('01_Supuestos'!I31*$I542)*'01_Supuestos'!$F$11*($H542-'01_Supuestos'!$F$9))*'01_Supuestos'!$F$12)-(('01_Supuestos'!I31*$I542)*'01_Supuestos'!$F$11*$K542)-(IF(('01_Supuestos'!I31*$I542)&gt;0,'01_Supuestos'!$F$15,0)))-($J542*'01_Supuestos'!I33)))*'01_Supuestos'!$F$16)</f>
        <v/>
      </c>
      <c r="AA542" s="109">
        <f>((('01_Supuestos'!J31*$I542)*'01_Supuestos'!$F$11*($H542-'01_Supuestos'!$F$9))-((('01_Supuestos'!J31*$I542)*'01_Supuestos'!$F$11*($H542-'01_Supuestos'!$F$9))*'01_Supuestos'!$F$12)-(('01_Supuestos'!J31*$I542)*'01_Supuestos'!$F$11*$K542)-(IF(('01_Supuestos'!J31*$I542)&gt;0,'01_Supuestos'!$F$15,0)))-((('01_Supuestos'!J31*$I542)*'01_Supuestos'!$F$11*($H542-'01_Supuestos'!$F$9))*'01_Supuestos'!$F$18)-($J542*'01_Supuestos'!J32)-(IF('01_Supuestos'!J30=MAX('01_Supuestos'!$C$30:$M$30),'01_Supuestos'!$F$19,0))-(MAX(0,(((('01_Supuestos'!J31*$I542)*'01_Supuestos'!$F$11*($H542-'01_Supuestos'!$F$9))-((('01_Supuestos'!J31*$I542)*'01_Supuestos'!$F$11*($H542-'01_Supuestos'!$F$9))*'01_Supuestos'!$F$12)-(('01_Supuestos'!J31*$I542)*'01_Supuestos'!$F$11*$K542)-(IF(('01_Supuestos'!J31*$I542)&gt;0,'01_Supuestos'!$F$15,0)))-($J542*'01_Supuestos'!J33)))*'01_Supuestos'!$F$16)</f>
        <v/>
      </c>
      <c r="AB542" s="109">
        <f>((('01_Supuestos'!K31*$I542)*'01_Supuestos'!$F$11*($H542-'01_Supuestos'!$F$9))-((('01_Supuestos'!K31*$I542)*'01_Supuestos'!$F$11*($H542-'01_Supuestos'!$F$9))*'01_Supuestos'!$F$12)-(('01_Supuestos'!K31*$I542)*'01_Supuestos'!$F$11*$K542)-(IF(('01_Supuestos'!K31*$I542)&gt;0,'01_Supuestos'!$F$15,0)))-((('01_Supuestos'!K31*$I542)*'01_Supuestos'!$F$11*($H542-'01_Supuestos'!$F$9))*'01_Supuestos'!$F$18)-($J542*'01_Supuestos'!K32)-(IF('01_Supuestos'!K30=MAX('01_Supuestos'!$C$30:$M$30),'01_Supuestos'!$F$19,0))-(MAX(0,(((('01_Supuestos'!K31*$I542)*'01_Supuestos'!$F$11*($H542-'01_Supuestos'!$F$9))-((('01_Supuestos'!K31*$I542)*'01_Supuestos'!$F$11*($H542-'01_Supuestos'!$F$9))*'01_Supuestos'!$F$12)-(('01_Supuestos'!K31*$I542)*'01_Supuestos'!$F$11*$K542)-(IF(('01_Supuestos'!K31*$I542)&gt;0,'01_Supuestos'!$F$15,0)))-($J542*'01_Supuestos'!K33)))*'01_Supuestos'!$F$16)</f>
        <v/>
      </c>
      <c r="AC542" s="109">
        <f>((('01_Supuestos'!L31*$I542)*'01_Supuestos'!$F$11*($H542-'01_Supuestos'!$F$9))-((('01_Supuestos'!L31*$I542)*'01_Supuestos'!$F$11*($H542-'01_Supuestos'!$F$9))*'01_Supuestos'!$F$12)-(('01_Supuestos'!L31*$I542)*'01_Supuestos'!$F$11*$K542)-(IF(('01_Supuestos'!L31*$I542)&gt;0,'01_Supuestos'!$F$15,0)))-((('01_Supuestos'!L31*$I542)*'01_Supuestos'!$F$11*($H542-'01_Supuestos'!$F$9))*'01_Supuestos'!$F$18)-($J542*'01_Supuestos'!L32)-(IF('01_Supuestos'!L30=MAX('01_Supuestos'!$C$30:$M$30),'01_Supuestos'!$F$19,0))-(MAX(0,(((('01_Supuestos'!L31*$I542)*'01_Supuestos'!$F$11*($H542-'01_Supuestos'!$F$9))-((('01_Supuestos'!L31*$I542)*'01_Supuestos'!$F$11*($H542-'01_Supuestos'!$F$9))*'01_Supuestos'!$F$12)-(('01_Supuestos'!L31*$I542)*'01_Supuestos'!$F$11*$K542)-(IF(('01_Supuestos'!L31*$I542)&gt;0,'01_Supuestos'!$F$15,0)))-($J542*'01_Supuestos'!L33)))*'01_Supuestos'!$F$16)</f>
        <v/>
      </c>
      <c r="AD542" s="109">
        <f>((('01_Supuestos'!M31*$I542)*'01_Supuestos'!$F$11*($H542-'01_Supuestos'!$F$9))-((('01_Supuestos'!M31*$I542)*'01_Supuestos'!$F$11*($H542-'01_Supuestos'!$F$9))*'01_Supuestos'!$F$12)-(('01_Supuestos'!M31*$I542)*'01_Supuestos'!$F$11*$K542)-(IF(('01_Supuestos'!M31*$I542)&gt;0,'01_Supuestos'!$F$15,0)))-((('01_Supuestos'!M31*$I542)*'01_Supuestos'!$F$11*($H542-'01_Supuestos'!$F$9))*'01_Supuestos'!$F$18)-($J542*'01_Supuestos'!M32)-(IF('01_Supuestos'!M30=MAX('01_Supuestos'!$C$30:$M$30),'01_Supuestos'!$F$19,0))-(MAX(0,(((('01_Supuestos'!M31*$I542)*'01_Supuestos'!$F$11*($H542-'01_Supuestos'!$F$9))-((('01_Supuestos'!M31*$I542)*'01_Supuestos'!$F$11*($H542-'01_Supuestos'!$F$9))*'01_Supuestos'!$F$12)-(('01_Supuestos'!M31*$I542)*'01_Supuestos'!$F$11*$K542)-(IF(('01_Supuestos'!M31*$I542)&gt;0,'01_Supuestos'!$F$15,0)))-($J542*'01_Supuestos'!M33)))*'01_Supuestos'!$F$16)</f>
        <v/>
      </c>
      <c r="AE542" s="109">
        <f>0</f>
        <v/>
      </c>
      <c r="AF542" s="109">
        <f>IF(S542&gt;R542,"Appraisal+Decision",IF(S542&lt;R542,"Develop Now","Indiferente"))</f>
        <v/>
      </c>
    </row>
    <row r="543">
      <c r="A543" t="n">
        <v>513</v>
      </c>
      <c r="B543" s="53">
        <f>RAND()</f>
        <v/>
      </c>
      <c r="C543" s="53">
        <f>RAND()</f>
        <v/>
      </c>
      <c r="D543" s="53">
        <f>RAND()</f>
        <v/>
      </c>
      <c r="E543" s="53">
        <f>RAND()</f>
        <v/>
      </c>
      <c r="F543" s="53">
        <f>RAND()</f>
        <v/>
      </c>
      <c r="G543" s="53">
        <f>RAND()</f>
        <v/>
      </c>
      <c r="H543" s="109">
        <f>IF(B543&lt;($B$11-$B$10)/($B$12-$B$10), $B$10+SQRT(B543*($B$11-$B$10)*($B$12-$B$10)), $B$12-SQRT((1-B543)*($B$12-$B$11)*($B$12-$B$10)))</f>
        <v/>
      </c>
      <c r="I543" s="53">
        <f>MAX(0.1,NORMINV(C543,$B$13,$B$14))</f>
        <v/>
      </c>
      <c r="J543" s="109">
        <f>'01_Supuestos'!$F$13*MAX(0.65,NORMINV(D543,1,$B$15))</f>
        <v/>
      </c>
      <c r="K543" s="109">
        <f>'01_Supuestos'!$F$14*MAX(0.6,NORMINV(E543,1,$B$16))</f>
        <v/>
      </c>
      <c r="L543" s="109">
        <f>--(F543&lt;=$B$5)</f>
        <v/>
      </c>
      <c r="M543" s="109">
        <f>IF(L543=1, IF(G543&lt;=$B$6, "+", "-"), IF(G543&lt;=(1-$B$7), "+", "-"))</f>
        <v/>
      </c>
      <c r="N543" s="110">
        <f>IF(M543="+",'05_Bayes_Arbol'!$B$16,'05_Bayes_Arbol'!$B$17)</f>
        <v/>
      </c>
      <c r="O543" s="109">
        <f>SUMPRODUCT(T543:AD543,'01_Supuestos'!$C$34:$M$34)</f>
        <v/>
      </c>
      <c r="P543" s="109">
        <f>N543*O543 + (1-N543)*$B$9</f>
        <v/>
      </c>
      <c r="Q543" s="109">
        <f>--(P543&gt;0)</f>
        <v/>
      </c>
      <c r="R543" s="109">
        <f>IF(L543=1,O543,$B$9)</f>
        <v/>
      </c>
      <c r="S543" s="109">
        <f>-$B$8 + IF(Q543=1, IF(L543=1,O543,$B$9), 0)</f>
        <v/>
      </c>
      <c r="T543" s="109">
        <f>((('01_Supuestos'!C31*$I543)*'01_Supuestos'!$F$11*($H543-'01_Supuestos'!$F$9))-((('01_Supuestos'!C31*$I543)*'01_Supuestos'!$F$11*($H543-'01_Supuestos'!$F$9))*'01_Supuestos'!$F$12)-(('01_Supuestos'!C31*$I543)*'01_Supuestos'!$F$11*$K543)-(IF(('01_Supuestos'!C31*$I543)&gt;0,'01_Supuestos'!$F$15,0)))-((('01_Supuestos'!C31*$I543)*'01_Supuestos'!$F$11*($H543-'01_Supuestos'!$F$9))*'01_Supuestos'!$F$18)-($J543*'01_Supuestos'!C32)-(IF('01_Supuestos'!C30=MAX('01_Supuestos'!$C$30:$M$30),'01_Supuestos'!$F$19,0))-(MAX(0,(((('01_Supuestos'!C31*$I543)*'01_Supuestos'!$F$11*($H543-'01_Supuestos'!$F$9))-((('01_Supuestos'!C31*$I543)*'01_Supuestos'!$F$11*($H543-'01_Supuestos'!$F$9))*'01_Supuestos'!$F$12)-(('01_Supuestos'!C31*$I543)*'01_Supuestos'!$F$11*$K543)-(IF(('01_Supuestos'!C31*$I543)&gt;0,'01_Supuestos'!$F$15,0)))-($J543*'01_Supuestos'!C33)))*'01_Supuestos'!$F$16)</f>
        <v/>
      </c>
      <c r="U543" s="109">
        <f>((('01_Supuestos'!D31*$I543)*'01_Supuestos'!$F$11*($H543-'01_Supuestos'!$F$9))-((('01_Supuestos'!D31*$I543)*'01_Supuestos'!$F$11*($H543-'01_Supuestos'!$F$9))*'01_Supuestos'!$F$12)-(('01_Supuestos'!D31*$I543)*'01_Supuestos'!$F$11*$K543)-(IF(('01_Supuestos'!D31*$I543)&gt;0,'01_Supuestos'!$F$15,0)))-((('01_Supuestos'!D31*$I543)*'01_Supuestos'!$F$11*($H543-'01_Supuestos'!$F$9))*'01_Supuestos'!$F$18)-($J543*'01_Supuestos'!D32)-(IF('01_Supuestos'!D30=MAX('01_Supuestos'!$C$30:$M$30),'01_Supuestos'!$F$19,0))-(MAX(0,(((('01_Supuestos'!D31*$I543)*'01_Supuestos'!$F$11*($H543-'01_Supuestos'!$F$9))-((('01_Supuestos'!D31*$I543)*'01_Supuestos'!$F$11*($H543-'01_Supuestos'!$F$9))*'01_Supuestos'!$F$12)-(('01_Supuestos'!D31*$I543)*'01_Supuestos'!$F$11*$K543)-(IF(('01_Supuestos'!D31*$I543)&gt;0,'01_Supuestos'!$F$15,0)))-($J543*'01_Supuestos'!D33)))*'01_Supuestos'!$F$16)</f>
        <v/>
      </c>
      <c r="V543" s="109">
        <f>((('01_Supuestos'!E31*$I543)*'01_Supuestos'!$F$11*($H543-'01_Supuestos'!$F$9))-((('01_Supuestos'!E31*$I543)*'01_Supuestos'!$F$11*($H543-'01_Supuestos'!$F$9))*'01_Supuestos'!$F$12)-(('01_Supuestos'!E31*$I543)*'01_Supuestos'!$F$11*$K543)-(IF(('01_Supuestos'!E31*$I543)&gt;0,'01_Supuestos'!$F$15,0)))-((('01_Supuestos'!E31*$I543)*'01_Supuestos'!$F$11*($H543-'01_Supuestos'!$F$9))*'01_Supuestos'!$F$18)-($J543*'01_Supuestos'!E32)-(IF('01_Supuestos'!E30=MAX('01_Supuestos'!$C$30:$M$30),'01_Supuestos'!$F$19,0))-(MAX(0,(((('01_Supuestos'!E31*$I543)*'01_Supuestos'!$F$11*($H543-'01_Supuestos'!$F$9))-((('01_Supuestos'!E31*$I543)*'01_Supuestos'!$F$11*($H543-'01_Supuestos'!$F$9))*'01_Supuestos'!$F$12)-(('01_Supuestos'!E31*$I543)*'01_Supuestos'!$F$11*$K543)-(IF(('01_Supuestos'!E31*$I543)&gt;0,'01_Supuestos'!$F$15,0)))-($J543*'01_Supuestos'!E33)))*'01_Supuestos'!$F$16)</f>
        <v/>
      </c>
      <c r="W543" s="109">
        <f>((('01_Supuestos'!F31*$I543)*'01_Supuestos'!$F$11*($H543-'01_Supuestos'!$F$9))-((('01_Supuestos'!F31*$I543)*'01_Supuestos'!$F$11*($H543-'01_Supuestos'!$F$9))*'01_Supuestos'!$F$12)-(('01_Supuestos'!F31*$I543)*'01_Supuestos'!$F$11*$K543)-(IF(('01_Supuestos'!F31*$I543)&gt;0,'01_Supuestos'!$F$15,0)))-((('01_Supuestos'!F31*$I543)*'01_Supuestos'!$F$11*($H543-'01_Supuestos'!$F$9))*'01_Supuestos'!$F$18)-($J543*'01_Supuestos'!F32)-(IF('01_Supuestos'!F30=MAX('01_Supuestos'!$C$30:$M$30),'01_Supuestos'!$F$19,0))-(MAX(0,(((('01_Supuestos'!F31*$I543)*'01_Supuestos'!$F$11*($H543-'01_Supuestos'!$F$9))-((('01_Supuestos'!F31*$I543)*'01_Supuestos'!$F$11*($H543-'01_Supuestos'!$F$9))*'01_Supuestos'!$F$12)-(('01_Supuestos'!F31*$I543)*'01_Supuestos'!$F$11*$K543)-(IF(('01_Supuestos'!F31*$I543)&gt;0,'01_Supuestos'!$F$15,0)))-($J543*'01_Supuestos'!F33)))*'01_Supuestos'!$F$16)</f>
        <v/>
      </c>
      <c r="X543" s="109">
        <f>((('01_Supuestos'!G31*$I543)*'01_Supuestos'!$F$11*($H543-'01_Supuestos'!$F$9))-((('01_Supuestos'!G31*$I543)*'01_Supuestos'!$F$11*($H543-'01_Supuestos'!$F$9))*'01_Supuestos'!$F$12)-(('01_Supuestos'!G31*$I543)*'01_Supuestos'!$F$11*$K543)-(IF(('01_Supuestos'!G31*$I543)&gt;0,'01_Supuestos'!$F$15,0)))-((('01_Supuestos'!G31*$I543)*'01_Supuestos'!$F$11*($H543-'01_Supuestos'!$F$9))*'01_Supuestos'!$F$18)-($J543*'01_Supuestos'!G32)-(IF('01_Supuestos'!G30=MAX('01_Supuestos'!$C$30:$M$30),'01_Supuestos'!$F$19,0))-(MAX(0,(((('01_Supuestos'!G31*$I543)*'01_Supuestos'!$F$11*($H543-'01_Supuestos'!$F$9))-((('01_Supuestos'!G31*$I543)*'01_Supuestos'!$F$11*($H543-'01_Supuestos'!$F$9))*'01_Supuestos'!$F$12)-(('01_Supuestos'!G31*$I543)*'01_Supuestos'!$F$11*$K543)-(IF(('01_Supuestos'!G31*$I543)&gt;0,'01_Supuestos'!$F$15,0)))-($J543*'01_Supuestos'!G33)))*'01_Supuestos'!$F$16)</f>
        <v/>
      </c>
      <c r="Y543" s="109">
        <f>((('01_Supuestos'!H31*$I543)*'01_Supuestos'!$F$11*($H543-'01_Supuestos'!$F$9))-((('01_Supuestos'!H31*$I543)*'01_Supuestos'!$F$11*($H543-'01_Supuestos'!$F$9))*'01_Supuestos'!$F$12)-(('01_Supuestos'!H31*$I543)*'01_Supuestos'!$F$11*$K543)-(IF(('01_Supuestos'!H31*$I543)&gt;0,'01_Supuestos'!$F$15,0)))-((('01_Supuestos'!H31*$I543)*'01_Supuestos'!$F$11*($H543-'01_Supuestos'!$F$9))*'01_Supuestos'!$F$18)-($J543*'01_Supuestos'!H32)-(IF('01_Supuestos'!H30=MAX('01_Supuestos'!$C$30:$M$30),'01_Supuestos'!$F$19,0))-(MAX(0,(((('01_Supuestos'!H31*$I543)*'01_Supuestos'!$F$11*($H543-'01_Supuestos'!$F$9))-((('01_Supuestos'!H31*$I543)*'01_Supuestos'!$F$11*($H543-'01_Supuestos'!$F$9))*'01_Supuestos'!$F$12)-(('01_Supuestos'!H31*$I543)*'01_Supuestos'!$F$11*$K543)-(IF(('01_Supuestos'!H31*$I543)&gt;0,'01_Supuestos'!$F$15,0)))-($J543*'01_Supuestos'!H33)))*'01_Supuestos'!$F$16)</f>
        <v/>
      </c>
      <c r="Z543" s="109">
        <f>((('01_Supuestos'!I31*$I543)*'01_Supuestos'!$F$11*($H543-'01_Supuestos'!$F$9))-((('01_Supuestos'!I31*$I543)*'01_Supuestos'!$F$11*($H543-'01_Supuestos'!$F$9))*'01_Supuestos'!$F$12)-(('01_Supuestos'!I31*$I543)*'01_Supuestos'!$F$11*$K543)-(IF(('01_Supuestos'!I31*$I543)&gt;0,'01_Supuestos'!$F$15,0)))-((('01_Supuestos'!I31*$I543)*'01_Supuestos'!$F$11*($H543-'01_Supuestos'!$F$9))*'01_Supuestos'!$F$18)-($J543*'01_Supuestos'!I32)-(IF('01_Supuestos'!I30=MAX('01_Supuestos'!$C$30:$M$30),'01_Supuestos'!$F$19,0))-(MAX(0,(((('01_Supuestos'!I31*$I543)*'01_Supuestos'!$F$11*($H543-'01_Supuestos'!$F$9))-((('01_Supuestos'!I31*$I543)*'01_Supuestos'!$F$11*($H543-'01_Supuestos'!$F$9))*'01_Supuestos'!$F$12)-(('01_Supuestos'!I31*$I543)*'01_Supuestos'!$F$11*$K543)-(IF(('01_Supuestos'!I31*$I543)&gt;0,'01_Supuestos'!$F$15,0)))-($J543*'01_Supuestos'!I33)))*'01_Supuestos'!$F$16)</f>
        <v/>
      </c>
      <c r="AA543" s="109">
        <f>((('01_Supuestos'!J31*$I543)*'01_Supuestos'!$F$11*($H543-'01_Supuestos'!$F$9))-((('01_Supuestos'!J31*$I543)*'01_Supuestos'!$F$11*($H543-'01_Supuestos'!$F$9))*'01_Supuestos'!$F$12)-(('01_Supuestos'!J31*$I543)*'01_Supuestos'!$F$11*$K543)-(IF(('01_Supuestos'!J31*$I543)&gt;0,'01_Supuestos'!$F$15,0)))-((('01_Supuestos'!J31*$I543)*'01_Supuestos'!$F$11*($H543-'01_Supuestos'!$F$9))*'01_Supuestos'!$F$18)-($J543*'01_Supuestos'!J32)-(IF('01_Supuestos'!J30=MAX('01_Supuestos'!$C$30:$M$30),'01_Supuestos'!$F$19,0))-(MAX(0,(((('01_Supuestos'!J31*$I543)*'01_Supuestos'!$F$11*($H543-'01_Supuestos'!$F$9))-((('01_Supuestos'!J31*$I543)*'01_Supuestos'!$F$11*($H543-'01_Supuestos'!$F$9))*'01_Supuestos'!$F$12)-(('01_Supuestos'!J31*$I543)*'01_Supuestos'!$F$11*$K543)-(IF(('01_Supuestos'!J31*$I543)&gt;0,'01_Supuestos'!$F$15,0)))-($J543*'01_Supuestos'!J33)))*'01_Supuestos'!$F$16)</f>
        <v/>
      </c>
      <c r="AB543" s="109">
        <f>((('01_Supuestos'!K31*$I543)*'01_Supuestos'!$F$11*($H543-'01_Supuestos'!$F$9))-((('01_Supuestos'!K31*$I543)*'01_Supuestos'!$F$11*($H543-'01_Supuestos'!$F$9))*'01_Supuestos'!$F$12)-(('01_Supuestos'!K31*$I543)*'01_Supuestos'!$F$11*$K543)-(IF(('01_Supuestos'!K31*$I543)&gt;0,'01_Supuestos'!$F$15,0)))-((('01_Supuestos'!K31*$I543)*'01_Supuestos'!$F$11*($H543-'01_Supuestos'!$F$9))*'01_Supuestos'!$F$18)-($J543*'01_Supuestos'!K32)-(IF('01_Supuestos'!K30=MAX('01_Supuestos'!$C$30:$M$30),'01_Supuestos'!$F$19,0))-(MAX(0,(((('01_Supuestos'!K31*$I543)*'01_Supuestos'!$F$11*($H543-'01_Supuestos'!$F$9))-((('01_Supuestos'!K31*$I543)*'01_Supuestos'!$F$11*($H543-'01_Supuestos'!$F$9))*'01_Supuestos'!$F$12)-(('01_Supuestos'!K31*$I543)*'01_Supuestos'!$F$11*$K543)-(IF(('01_Supuestos'!K31*$I543)&gt;0,'01_Supuestos'!$F$15,0)))-($J543*'01_Supuestos'!K33)))*'01_Supuestos'!$F$16)</f>
        <v/>
      </c>
      <c r="AC543" s="109">
        <f>((('01_Supuestos'!L31*$I543)*'01_Supuestos'!$F$11*($H543-'01_Supuestos'!$F$9))-((('01_Supuestos'!L31*$I543)*'01_Supuestos'!$F$11*($H543-'01_Supuestos'!$F$9))*'01_Supuestos'!$F$12)-(('01_Supuestos'!L31*$I543)*'01_Supuestos'!$F$11*$K543)-(IF(('01_Supuestos'!L31*$I543)&gt;0,'01_Supuestos'!$F$15,0)))-((('01_Supuestos'!L31*$I543)*'01_Supuestos'!$F$11*($H543-'01_Supuestos'!$F$9))*'01_Supuestos'!$F$18)-($J543*'01_Supuestos'!L32)-(IF('01_Supuestos'!L30=MAX('01_Supuestos'!$C$30:$M$30),'01_Supuestos'!$F$19,0))-(MAX(0,(((('01_Supuestos'!L31*$I543)*'01_Supuestos'!$F$11*($H543-'01_Supuestos'!$F$9))-((('01_Supuestos'!L31*$I543)*'01_Supuestos'!$F$11*($H543-'01_Supuestos'!$F$9))*'01_Supuestos'!$F$12)-(('01_Supuestos'!L31*$I543)*'01_Supuestos'!$F$11*$K543)-(IF(('01_Supuestos'!L31*$I543)&gt;0,'01_Supuestos'!$F$15,0)))-($J543*'01_Supuestos'!L33)))*'01_Supuestos'!$F$16)</f>
        <v/>
      </c>
      <c r="AD543" s="109">
        <f>((('01_Supuestos'!M31*$I543)*'01_Supuestos'!$F$11*($H543-'01_Supuestos'!$F$9))-((('01_Supuestos'!M31*$I543)*'01_Supuestos'!$F$11*($H543-'01_Supuestos'!$F$9))*'01_Supuestos'!$F$12)-(('01_Supuestos'!M31*$I543)*'01_Supuestos'!$F$11*$K543)-(IF(('01_Supuestos'!M31*$I543)&gt;0,'01_Supuestos'!$F$15,0)))-((('01_Supuestos'!M31*$I543)*'01_Supuestos'!$F$11*($H543-'01_Supuestos'!$F$9))*'01_Supuestos'!$F$18)-($J543*'01_Supuestos'!M32)-(IF('01_Supuestos'!M30=MAX('01_Supuestos'!$C$30:$M$30),'01_Supuestos'!$F$19,0))-(MAX(0,(((('01_Supuestos'!M31*$I543)*'01_Supuestos'!$F$11*($H543-'01_Supuestos'!$F$9))-((('01_Supuestos'!M31*$I543)*'01_Supuestos'!$F$11*($H543-'01_Supuestos'!$F$9))*'01_Supuestos'!$F$12)-(('01_Supuestos'!M31*$I543)*'01_Supuestos'!$F$11*$K543)-(IF(('01_Supuestos'!M31*$I543)&gt;0,'01_Supuestos'!$F$15,0)))-($J543*'01_Supuestos'!M33)))*'01_Supuestos'!$F$16)</f>
        <v/>
      </c>
      <c r="AE543" s="109">
        <f>0</f>
        <v/>
      </c>
      <c r="AF543" s="109">
        <f>IF(S543&gt;R543,"Appraisal+Decision",IF(S543&lt;R543,"Develop Now","Indiferente"))</f>
        <v/>
      </c>
    </row>
    <row r="544">
      <c r="A544" t="n">
        <v>514</v>
      </c>
      <c r="B544" s="53">
        <f>RAND()</f>
        <v/>
      </c>
      <c r="C544" s="53">
        <f>RAND()</f>
        <v/>
      </c>
      <c r="D544" s="53">
        <f>RAND()</f>
        <v/>
      </c>
      <c r="E544" s="53">
        <f>RAND()</f>
        <v/>
      </c>
      <c r="F544" s="53">
        <f>RAND()</f>
        <v/>
      </c>
      <c r="G544" s="53">
        <f>RAND()</f>
        <v/>
      </c>
      <c r="H544" s="109">
        <f>IF(B544&lt;($B$11-$B$10)/($B$12-$B$10), $B$10+SQRT(B544*($B$11-$B$10)*($B$12-$B$10)), $B$12-SQRT((1-B544)*($B$12-$B$11)*($B$12-$B$10)))</f>
        <v/>
      </c>
      <c r="I544" s="53">
        <f>MAX(0.1,NORMINV(C544,$B$13,$B$14))</f>
        <v/>
      </c>
      <c r="J544" s="109">
        <f>'01_Supuestos'!$F$13*MAX(0.65,NORMINV(D544,1,$B$15))</f>
        <v/>
      </c>
      <c r="K544" s="109">
        <f>'01_Supuestos'!$F$14*MAX(0.6,NORMINV(E544,1,$B$16))</f>
        <v/>
      </c>
      <c r="L544" s="109">
        <f>--(F544&lt;=$B$5)</f>
        <v/>
      </c>
      <c r="M544" s="109">
        <f>IF(L544=1, IF(G544&lt;=$B$6, "+", "-"), IF(G544&lt;=(1-$B$7), "+", "-"))</f>
        <v/>
      </c>
      <c r="N544" s="110">
        <f>IF(M544="+",'05_Bayes_Arbol'!$B$16,'05_Bayes_Arbol'!$B$17)</f>
        <v/>
      </c>
      <c r="O544" s="109">
        <f>SUMPRODUCT(T544:AD544,'01_Supuestos'!$C$34:$M$34)</f>
        <v/>
      </c>
      <c r="P544" s="109">
        <f>N544*O544 + (1-N544)*$B$9</f>
        <v/>
      </c>
      <c r="Q544" s="109">
        <f>--(P544&gt;0)</f>
        <v/>
      </c>
      <c r="R544" s="109">
        <f>IF(L544=1,O544,$B$9)</f>
        <v/>
      </c>
      <c r="S544" s="109">
        <f>-$B$8 + IF(Q544=1, IF(L544=1,O544,$B$9), 0)</f>
        <v/>
      </c>
      <c r="T544" s="109">
        <f>((('01_Supuestos'!C31*$I544)*'01_Supuestos'!$F$11*($H544-'01_Supuestos'!$F$9))-((('01_Supuestos'!C31*$I544)*'01_Supuestos'!$F$11*($H544-'01_Supuestos'!$F$9))*'01_Supuestos'!$F$12)-(('01_Supuestos'!C31*$I544)*'01_Supuestos'!$F$11*$K544)-(IF(('01_Supuestos'!C31*$I544)&gt;0,'01_Supuestos'!$F$15,0)))-((('01_Supuestos'!C31*$I544)*'01_Supuestos'!$F$11*($H544-'01_Supuestos'!$F$9))*'01_Supuestos'!$F$18)-($J544*'01_Supuestos'!C32)-(IF('01_Supuestos'!C30=MAX('01_Supuestos'!$C$30:$M$30),'01_Supuestos'!$F$19,0))-(MAX(0,(((('01_Supuestos'!C31*$I544)*'01_Supuestos'!$F$11*($H544-'01_Supuestos'!$F$9))-((('01_Supuestos'!C31*$I544)*'01_Supuestos'!$F$11*($H544-'01_Supuestos'!$F$9))*'01_Supuestos'!$F$12)-(('01_Supuestos'!C31*$I544)*'01_Supuestos'!$F$11*$K544)-(IF(('01_Supuestos'!C31*$I544)&gt;0,'01_Supuestos'!$F$15,0)))-($J544*'01_Supuestos'!C33)))*'01_Supuestos'!$F$16)</f>
        <v/>
      </c>
      <c r="U544" s="109">
        <f>((('01_Supuestos'!D31*$I544)*'01_Supuestos'!$F$11*($H544-'01_Supuestos'!$F$9))-((('01_Supuestos'!D31*$I544)*'01_Supuestos'!$F$11*($H544-'01_Supuestos'!$F$9))*'01_Supuestos'!$F$12)-(('01_Supuestos'!D31*$I544)*'01_Supuestos'!$F$11*$K544)-(IF(('01_Supuestos'!D31*$I544)&gt;0,'01_Supuestos'!$F$15,0)))-((('01_Supuestos'!D31*$I544)*'01_Supuestos'!$F$11*($H544-'01_Supuestos'!$F$9))*'01_Supuestos'!$F$18)-($J544*'01_Supuestos'!D32)-(IF('01_Supuestos'!D30=MAX('01_Supuestos'!$C$30:$M$30),'01_Supuestos'!$F$19,0))-(MAX(0,(((('01_Supuestos'!D31*$I544)*'01_Supuestos'!$F$11*($H544-'01_Supuestos'!$F$9))-((('01_Supuestos'!D31*$I544)*'01_Supuestos'!$F$11*($H544-'01_Supuestos'!$F$9))*'01_Supuestos'!$F$12)-(('01_Supuestos'!D31*$I544)*'01_Supuestos'!$F$11*$K544)-(IF(('01_Supuestos'!D31*$I544)&gt;0,'01_Supuestos'!$F$15,0)))-($J544*'01_Supuestos'!D33)))*'01_Supuestos'!$F$16)</f>
        <v/>
      </c>
      <c r="V544" s="109">
        <f>((('01_Supuestos'!E31*$I544)*'01_Supuestos'!$F$11*($H544-'01_Supuestos'!$F$9))-((('01_Supuestos'!E31*$I544)*'01_Supuestos'!$F$11*($H544-'01_Supuestos'!$F$9))*'01_Supuestos'!$F$12)-(('01_Supuestos'!E31*$I544)*'01_Supuestos'!$F$11*$K544)-(IF(('01_Supuestos'!E31*$I544)&gt;0,'01_Supuestos'!$F$15,0)))-((('01_Supuestos'!E31*$I544)*'01_Supuestos'!$F$11*($H544-'01_Supuestos'!$F$9))*'01_Supuestos'!$F$18)-($J544*'01_Supuestos'!E32)-(IF('01_Supuestos'!E30=MAX('01_Supuestos'!$C$30:$M$30),'01_Supuestos'!$F$19,0))-(MAX(0,(((('01_Supuestos'!E31*$I544)*'01_Supuestos'!$F$11*($H544-'01_Supuestos'!$F$9))-((('01_Supuestos'!E31*$I544)*'01_Supuestos'!$F$11*($H544-'01_Supuestos'!$F$9))*'01_Supuestos'!$F$12)-(('01_Supuestos'!E31*$I544)*'01_Supuestos'!$F$11*$K544)-(IF(('01_Supuestos'!E31*$I544)&gt;0,'01_Supuestos'!$F$15,0)))-($J544*'01_Supuestos'!E33)))*'01_Supuestos'!$F$16)</f>
        <v/>
      </c>
      <c r="W544" s="109">
        <f>((('01_Supuestos'!F31*$I544)*'01_Supuestos'!$F$11*($H544-'01_Supuestos'!$F$9))-((('01_Supuestos'!F31*$I544)*'01_Supuestos'!$F$11*($H544-'01_Supuestos'!$F$9))*'01_Supuestos'!$F$12)-(('01_Supuestos'!F31*$I544)*'01_Supuestos'!$F$11*$K544)-(IF(('01_Supuestos'!F31*$I544)&gt;0,'01_Supuestos'!$F$15,0)))-((('01_Supuestos'!F31*$I544)*'01_Supuestos'!$F$11*($H544-'01_Supuestos'!$F$9))*'01_Supuestos'!$F$18)-($J544*'01_Supuestos'!F32)-(IF('01_Supuestos'!F30=MAX('01_Supuestos'!$C$30:$M$30),'01_Supuestos'!$F$19,0))-(MAX(0,(((('01_Supuestos'!F31*$I544)*'01_Supuestos'!$F$11*($H544-'01_Supuestos'!$F$9))-((('01_Supuestos'!F31*$I544)*'01_Supuestos'!$F$11*($H544-'01_Supuestos'!$F$9))*'01_Supuestos'!$F$12)-(('01_Supuestos'!F31*$I544)*'01_Supuestos'!$F$11*$K544)-(IF(('01_Supuestos'!F31*$I544)&gt;0,'01_Supuestos'!$F$15,0)))-($J544*'01_Supuestos'!F33)))*'01_Supuestos'!$F$16)</f>
        <v/>
      </c>
      <c r="X544" s="109">
        <f>((('01_Supuestos'!G31*$I544)*'01_Supuestos'!$F$11*($H544-'01_Supuestos'!$F$9))-((('01_Supuestos'!G31*$I544)*'01_Supuestos'!$F$11*($H544-'01_Supuestos'!$F$9))*'01_Supuestos'!$F$12)-(('01_Supuestos'!G31*$I544)*'01_Supuestos'!$F$11*$K544)-(IF(('01_Supuestos'!G31*$I544)&gt;0,'01_Supuestos'!$F$15,0)))-((('01_Supuestos'!G31*$I544)*'01_Supuestos'!$F$11*($H544-'01_Supuestos'!$F$9))*'01_Supuestos'!$F$18)-($J544*'01_Supuestos'!G32)-(IF('01_Supuestos'!G30=MAX('01_Supuestos'!$C$30:$M$30),'01_Supuestos'!$F$19,0))-(MAX(0,(((('01_Supuestos'!G31*$I544)*'01_Supuestos'!$F$11*($H544-'01_Supuestos'!$F$9))-((('01_Supuestos'!G31*$I544)*'01_Supuestos'!$F$11*($H544-'01_Supuestos'!$F$9))*'01_Supuestos'!$F$12)-(('01_Supuestos'!G31*$I544)*'01_Supuestos'!$F$11*$K544)-(IF(('01_Supuestos'!G31*$I544)&gt;0,'01_Supuestos'!$F$15,0)))-($J544*'01_Supuestos'!G33)))*'01_Supuestos'!$F$16)</f>
        <v/>
      </c>
      <c r="Y544" s="109">
        <f>((('01_Supuestos'!H31*$I544)*'01_Supuestos'!$F$11*($H544-'01_Supuestos'!$F$9))-((('01_Supuestos'!H31*$I544)*'01_Supuestos'!$F$11*($H544-'01_Supuestos'!$F$9))*'01_Supuestos'!$F$12)-(('01_Supuestos'!H31*$I544)*'01_Supuestos'!$F$11*$K544)-(IF(('01_Supuestos'!H31*$I544)&gt;0,'01_Supuestos'!$F$15,0)))-((('01_Supuestos'!H31*$I544)*'01_Supuestos'!$F$11*($H544-'01_Supuestos'!$F$9))*'01_Supuestos'!$F$18)-($J544*'01_Supuestos'!H32)-(IF('01_Supuestos'!H30=MAX('01_Supuestos'!$C$30:$M$30),'01_Supuestos'!$F$19,0))-(MAX(0,(((('01_Supuestos'!H31*$I544)*'01_Supuestos'!$F$11*($H544-'01_Supuestos'!$F$9))-((('01_Supuestos'!H31*$I544)*'01_Supuestos'!$F$11*($H544-'01_Supuestos'!$F$9))*'01_Supuestos'!$F$12)-(('01_Supuestos'!H31*$I544)*'01_Supuestos'!$F$11*$K544)-(IF(('01_Supuestos'!H31*$I544)&gt;0,'01_Supuestos'!$F$15,0)))-($J544*'01_Supuestos'!H33)))*'01_Supuestos'!$F$16)</f>
        <v/>
      </c>
      <c r="Z544" s="109">
        <f>((('01_Supuestos'!I31*$I544)*'01_Supuestos'!$F$11*($H544-'01_Supuestos'!$F$9))-((('01_Supuestos'!I31*$I544)*'01_Supuestos'!$F$11*($H544-'01_Supuestos'!$F$9))*'01_Supuestos'!$F$12)-(('01_Supuestos'!I31*$I544)*'01_Supuestos'!$F$11*$K544)-(IF(('01_Supuestos'!I31*$I544)&gt;0,'01_Supuestos'!$F$15,0)))-((('01_Supuestos'!I31*$I544)*'01_Supuestos'!$F$11*($H544-'01_Supuestos'!$F$9))*'01_Supuestos'!$F$18)-($J544*'01_Supuestos'!I32)-(IF('01_Supuestos'!I30=MAX('01_Supuestos'!$C$30:$M$30),'01_Supuestos'!$F$19,0))-(MAX(0,(((('01_Supuestos'!I31*$I544)*'01_Supuestos'!$F$11*($H544-'01_Supuestos'!$F$9))-((('01_Supuestos'!I31*$I544)*'01_Supuestos'!$F$11*($H544-'01_Supuestos'!$F$9))*'01_Supuestos'!$F$12)-(('01_Supuestos'!I31*$I544)*'01_Supuestos'!$F$11*$K544)-(IF(('01_Supuestos'!I31*$I544)&gt;0,'01_Supuestos'!$F$15,0)))-($J544*'01_Supuestos'!I33)))*'01_Supuestos'!$F$16)</f>
        <v/>
      </c>
      <c r="AA544" s="109">
        <f>((('01_Supuestos'!J31*$I544)*'01_Supuestos'!$F$11*($H544-'01_Supuestos'!$F$9))-((('01_Supuestos'!J31*$I544)*'01_Supuestos'!$F$11*($H544-'01_Supuestos'!$F$9))*'01_Supuestos'!$F$12)-(('01_Supuestos'!J31*$I544)*'01_Supuestos'!$F$11*$K544)-(IF(('01_Supuestos'!J31*$I544)&gt;0,'01_Supuestos'!$F$15,0)))-((('01_Supuestos'!J31*$I544)*'01_Supuestos'!$F$11*($H544-'01_Supuestos'!$F$9))*'01_Supuestos'!$F$18)-($J544*'01_Supuestos'!J32)-(IF('01_Supuestos'!J30=MAX('01_Supuestos'!$C$30:$M$30),'01_Supuestos'!$F$19,0))-(MAX(0,(((('01_Supuestos'!J31*$I544)*'01_Supuestos'!$F$11*($H544-'01_Supuestos'!$F$9))-((('01_Supuestos'!J31*$I544)*'01_Supuestos'!$F$11*($H544-'01_Supuestos'!$F$9))*'01_Supuestos'!$F$12)-(('01_Supuestos'!J31*$I544)*'01_Supuestos'!$F$11*$K544)-(IF(('01_Supuestos'!J31*$I544)&gt;0,'01_Supuestos'!$F$15,0)))-($J544*'01_Supuestos'!J33)))*'01_Supuestos'!$F$16)</f>
        <v/>
      </c>
      <c r="AB544" s="109">
        <f>((('01_Supuestos'!K31*$I544)*'01_Supuestos'!$F$11*($H544-'01_Supuestos'!$F$9))-((('01_Supuestos'!K31*$I544)*'01_Supuestos'!$F$11*($H544-'01_Supuestos'!$F$9))*'01_Supuestos'!$F$12)-(('01_Supuestos'!K31*$I544)*'01_Supuestos'!$F$11*$K544)-(IF(('01_Supuestos'!K31*$I544)&gt;0,'01_Supuestos'!$F$15,0)))-((('01_Supuestos'!K31*$I544)*'01_Supuestos'!$F$11*($H544-'01_Supuestos'!$F$9))*'01_Supuestos'!$F$18)-($J544*'01_Supuestos'!K32)-(IF('01_Supuestos'!K30=MAX('01_Supuestos'!$C$30:$M$30),'01_Supuestos'!$F$19,0))-(MAX(0,(((('01_Supuestos'!K31*$I544)*'01_Supuestos'!$F$11*($H544-'01_Supuestos'!$F$9))-((('01_Supuestos'!K31*$I544)*'01_Supuestos'!$F$11*($H544-'01_Supuestos'!$F$9))*'01_Supuestos'!$F$12)-(('01_Supuestos'!K31*$I544)*'01_Supuestos'!$F$11*$K544)-(IF(('01_Supuestos'!K31*$I544)&gt;0,'01_Supuestos'!$F$15,0)))-($J544*'01_Supuestos'!K33)))*'01_Supuestos'!$F$16)</f>
        <v/>
      </c>
      <c r="AC544" s="109">
        <f>((('01_Supuestos'!L31*$I544)*'01_Supuestos'!$F$11*($H544-'01_Supuestos'!$F$9))-((('01_Supuestos'!L31*$I544)*'01_Supuestos'!$F$11*($H544-'01_Supuestos'!$F$9))*'01_Supuestos'!$F$12)-(('01_Supuestos'!L31*$I544)*'01_Supuestos'!$F$11*$K544)-(IF(('01_Supuestos'!L31*$I544)&gt;0,'01_Supuestos'!$F$15,0)))-((('01_Supuestos'!L31*$I544)*'01_Supuestos'!$F$11*($H544-'01_Supuestos'!$F$9))*'01_Supuestos'!$F$18)-($J544*'01_Supuestos'!L32)-(IF('01_Supuestos'!L30=MAX('01_Supuestos'!$C$30:$M$30),'01_Supuestos'!$F$19,0))-(MAX(0,(((('01_Supuestos'!L31*$I544)*'01_Supuestos'!$F$11*($H544-'01_Supuestos'!$F$9))-((('01_Supuestos'!L31*$I544)*'01_Supuestos'!$F$11*($H544-'01_Supuestos'!$F$9))*'01_Supuestos'!$F$12)-(('01_Supuestos'!L31*$I544)*'01_Supuestos'!$F$11*$K544)-(IF(('01_Supuestos'!L31*$I544)&gt;0,'01_Supuestos'!$F$15,0)))-($J544*'01_Supuestos'!L33)))*'01_Supuestos'!$F$16)</f>
        <v/>
      </c>
      <c r="AD544" s="109">
        <f>((('01_Supuestos'!M31*$I544)*'01_Supuestos'!$F$11*($H544-'01_Supuestos'!$F$9))-((('01_Supuestos'!M31*$I544)*'01_Supuestos'!$F$11*($H544-'01_Supuestos'!$F$9))*'01_Supuestos'!$F$12)-(('01_Supuestos'!M31*$I544)*'01_Supuestos'!$F$11*$K544)-(IF(('01_Supuestos'!M31*$I544)&gt;0,'01_Supuestos'!$F$15,0)))-((('01_Supuestos'!M31*$I544)*'01_Supuestos'!$F$11*($H544-'01_Supuestos'!$F$9))*'01_Supuestos'!$F$18)-($J544*'01_Supuestos'!M32)-(IF('01_Supuestos'!M30=MAX('01_Supuestos'!$C$30:$M$30),'01_Supuestos'!$F$19,0))-(MAX(0,(((('01_Supuestos'!M31*$I544)*'01_Supuestos'!$F$11*($H544-'01_Supuestos'!$F$9))-((('01_Supuestos'!M31*$I544)*'01_Supuestos'!$F$11*($H544-'01_Supuestos'!$F$9))*'01_Supuestos'!$F$12)-(('01_Supuestos'!M31*$I544)*'01_Supuestos'!$F$11*$K544)-(IF(('01_Supuestos'!M31*$I544)&gt;0,'01_Supuestos'!$F$15,0)))-($J544*'01_Supuestos'!M33)))*'01_Supuestos'!$F$16)</f>
        <v/>
      </c>
      <c r="AE544" s="109">
        <f>0</f>
        <v/>
      </c>
      <c r="AF544" s="109">
        <f>IF(S544&gt;R544,"Appraisal+Decision",IF(S544&lt;R544,"Develop Now","Indiferente"))</f>
        <v/>
      </c>
    </row>
    <row r="545">
      <c r="A545" t="n">
        <v>515</v>
      </c>
      <c r="B545" s="53">
        <f>RAND()</f>
        <v/>
      </c>
      <c r="C545" s="53">
        <f>RAND()</f>
        <v/>
      </c>
      <c r="D545" s="53">
        <f>RAND()</f>
        <v/>
      </c>
      <c r="E545" s="53">
        <f>RAND()</f>
        <v/>
      </c>
      <c r="F545" s="53">
        <f>RAND()</f>
        <v/>
      </c>
      <c r="G545" s="53">
        <f>RAND()</f>
        <v/>
      </c>
      <c r="H545" s="109">
        <f>IF(B545&lt;($B$11-$B$10)/($B$12-$B$10), $B$10+SQRT(B545*($B$11-$B$10)*($B$12-$B$10)), $B$12-SQRT((1-B545)*($B$12-$B$11)*($B$12-$B$10)))</f>
        <v/>
      </c>
      <c r="I545" s="53">
        <f>MAX(0.1,NORMINV(C545,$B$13,$B$14))</f>
        <v/>
      </c>
      <c r="J545" s="109">
        <f>'01_Supuestos'!$F$13*MAX(0.65,NORMINV(D545,1,$B$15))</f>
        <v/>
      </c>
      <c r="K545" s="109">
        <f>'01_Supuestos'!$F$14*MAX(0.6,NORMINV(E545,1,$B$16))</f>
        <v/>
      </c>
      <c r="L545" s="109">
        <f>--(F545&lt;=$B$5)</f>
        <v/>
      </c>
      <c r="M545" s="109">
        <f>IF(L545=1, IF(G545&lt;=$B$6, "+", "-"), IF(G545&lt;=(1-$B$7), "+", "-"))</f>
        <v/>
      </c>
      <c r="N545" s="110">
        <f>IF(M545="+",'05_Bayes_Arbol'!$B$16,'05_Bayes_Arbol'!$B$17)</f>
        <v/>
      </c>
      <c r="O545" s="109">
        <f>SUMPRODUCT(T545:AD545,'01_Supuestos'!$C$34:$M$34)</f>
        <v/>
      </c>
      <c r="P545" s="109">
        <f>N545*O545 + (1-N545)*$B$9</f>
        <v/>
      </c>
      <c r="Q545" s="109">
        <f>--(P545&gt;0)</f>
        <v/>
      </c>
      <c r="R545" s="109">
        <f>IF(L545=1,O545,$B$9)</f>
        <v/>
      </c>
      <c r="S545" s="109">
        <f>-$B$8 + IF(Q545=1, IF(L545=1,O545,$B$9), 0)</f>
        <v/>
      </c>
      <c r="T545" s="109">
        <f>((('01_Supuestos'!C31*$I545)*'01_Supuestos'!$F$11*($H545-'01_Supuestos'!$F$9))-((('01_Supuestos'!C31*$I545)*'01_Supuestos'!$F$11*($H545-'01_Supuestos'!$F$9))*'01_Supuestos'!$F$12)-(('01_Supuestos'!C31*$I545)*'01_Supuestos'!$F$11*$K545)-(IF(('01_Supuestos'!C31*$I545)&gt;0,'01_Supuestos'!$F$15,0)))-((('01_Supuestos'!C31*$I545)*'01_Supuestos'!$F$11*($H545-'01_Supuestos'!$F$9))*'01_Supuestos'!$F$18)-($J545*'01_Supuestos'!C32)-(IF('01_Supuestos'!C30=MAX('01_Supuestos'!$C$30:$M$30),'01_Supuestos'!$F$19,0))-(MAX(0,(((('01_Supuestos'!C31*$I545)*'01_Supuestos'!$F$11*($H545-'01_Supuestos'!$F$9))-((('01_Supuestos'!C31*$I545)*'01_Supuestos'!$F$11*($H545-'01_Supuestos'!$F$9))*'01_Supuestos'!$F$12)-(('01_Supuestos'!C31*$I545)*'01_Supuestos'!$F$11*$K545)-(IF(('01_Supuestos'!C31*$I545)&gt;0,'01_Supuestos'!$F$15,0)))-($J545*'01_Supuestos'!C33)))*'01_Supuestos'!$F$16)</f>
        <v/>
      </c>
      <c r="U545" s="109">
        <f>((('01_Supuestos'!D31*$I545)*'01_Supuestos'!$F$11*($H545-'01_Supuestos'!$F$9))-((('01_Supuestos'!D31*$I545)*'01_Supuestos'!$F$11*($H545-'01_Supuestos'!$F$9))*'01_Supuestos'!$F$12)-(('01_Supuestos'!D31*$I545)*'01_Supuestos'!$F$11*$K545)-(IF(('01_Supuestos'!D31*$I545)&gt;0,'01_Supuestos'!$F$15,0)))-((('01_Supuestos'!D31*$I545)*'01_Supuestos'!$F$11*($H545-'01_Supuestos'!$F$9))*'01_Supuestos'!$F$18)-($J545*'01_Supuestos'!D32)-(IF('01_Supuestos'!D30=MAX('01_Supuestos'!$C$30:$M$30),'01_Supuestos'!$F$19,0))-(MAX(0,(((('01_Supuestos'!D31*$I545)*'01_Supuestos'!$F$11*($H545-'01_Supuestos'!$F$9))-((('01_Supuestos'!D31*$I545)*'01_Supuestos'!$F$11*($H545-'01_Supuestos'!$F$9))*'01_Supuestos'!$F$12)-(('01_Supuestos'!D31*$I545)*'01_Supuestos'!$F$11*$K545)-(IF(('01_Supuestos'!D31*$I545)&gt;0,'01_Supuestos'!$F$15,0)))-($J545*'01_Supuestos'!D33)))*'01_Supuestos'!$F$16)</f>
        <v/>
      </c>
      <c r="V545" s="109">
        <f>((('01_Supuestos'!E31*$I545)*'01_Supuestos'!$F$11*($H545-'01_Supuestos'!$F$9))-((('01_Supuestos'!E31*$I545)*'01_Supuestos'!$F$11*($H545-'01_Supuestos'!$F$9))*'01_Supuestos'!$F$12)-(('01_Supuestos'!E31*$I545)*'01_Supuestos'!$F$11*$K545)-(IF(('01_Supuestos'!E31*$I545)&gt;0,'01_Supuestos'!$F$15,0)))-((('01_Supuestos'!E31*$I545)*'01_Supuestos'!$F$11*($H545-'01_Supuestos'!$F$9))*'01_Supuestos'!$F$18)-($J545*'01_Supuestos'!E32)-(IF('01_Supuestos'!E30=MAX('01_Supuestos'!$C$30:$M$30),'01_Supuestos'!$F$19,0))-(MAX(0,(((('01_Supuestos'!E31*$I545)*'01_Supuestos'!$F$11*($H545-'01_Supuestos'!$F$9))-((('01_Supuestos'!E31*$I545)*'01_Supuestos'!$F$11*($H545-'01_Supuestos'!$F$9))*'01_Supuestos'!$F$12)-(('01_Supuestos'!E31*$I545)*'01_Supuestos'!$F$11*$K545)-(IF(('01_Supuestos'!E31*$I545)&gt;0,'01_Supuestos'!$F$15,0)))-($J545*'01_Supuestos'!E33)))*'01_Supuestos'!$F$16)</f>
        <v/>
      </c>
      <c r="W545" s="109">
        <f>((('01_Supuestos'!F31*$I545)*'01_Supuestos'!$F$11*($H545-'01_Supuestos'!$F$9))-((('01_Supuestos'!F31*$I545)*'01_Supuestos'!$F$11*($H545-'01_Supuestos'!$F$9))*'01_Supuestos'!$F$12)-(('01_Supuestos'!F31*$I545)*'01_Supuestos'!$F$11*$K545)-(IF(('01_Supuestos'!F31*$I545)&gt;0,'01_Supuestos'!$F$15,0)))-((('01_Supuestos'!F31*$I545)*'01_Supuestos'!$F$11*($H545-'01_Supuestos'!$F$9))*'01_Supuestos'!$F$18)-($J545*'01_Supuestos'!F32)-(IF('01_Supuestos'!F30=MAX('01_Supuestos'!$C$30:$M$30),'01_Supuestos'!$F$19,0))-(MAX(0,(((('01_Supuestos'!F31*$I545)*'01_Supuestos'!$F$11*($H545-'01_Supuestos'!$F$9))-((('01_Supuestos'!F31*$I545)*'01_Supuestos'!$F$11*($H545-'01_Supuestos'!$F$9))*'01_Supuestos'!$F$12)-(('01_Supuestos'!F31*$I545)*'01_Supuestos'!$F$11*$K545)-(IF(('01_Supuestos'!F31*$I545)&gt;0,'01_Supuestos'!$F$15,0)))-($J545*'01_Supuestos'!F33)))*'01_Supuestos'!$F$16)</f>
        <v/>
      </c>
      <c r="X545" s="109">
        <f>((('01_Supuestos'!G31*$I545)*'01_Supuestos'!$F$11*($H545-'01_Supuestos'!$F$9))-((('01_Supuestos'!G31*$I545)*'01_Supuestos'!$F$11*($H545-'01_Supuestos'!$F$9))*'01_Supuestos'!$F$12)-(('01_Supuestos'!G31*$I545)*'01_Supuestos'!$F$11*$K545)-(IF(('01_Supuestos'!G31*$I545)&gt;0,'01_Supuestos'!$F$15,0)))-((('01_Supuestos'!G31*$I545)*'01_Supuestos'!$F$11*($H545-'01_Supuestos'!$F$9))*'01_Supuestos'!$F$18)-($J545*'01_Supuestos'!G32)-(IF('01_Supuestos'!G30=MAX('01_Supuestos'!$C$30:$M$30),'01_Supuestos'!$F$19,0))-(MAX(0,(((('01_Supuestos'!G31*$I545)*'01_Supuestos'!$F$11*($H545-'01_Supuestos'!$F$9))-((('01_Supuestos'!G31*$I545)*'01_Supuestos'!$F$11*($H545-'01_Supuestos'!$F$9))*'01_Supuestos'!$F$12)-(('01_Supuestos'!G31*$I545)*'01_Supuestos'!$F$11*$K545)-(IF(('01_Supuestos'!G31*$I545)&gt;0,'01_Supuestos'!$F$15,0)))-($J545*'01_Supuestos'!G33)))*'01_Supuestos'!$F$16)</f>
        <v/>
      </c>
      <c r="Y545" s="109">
        <f>((('01_Supuestos'!H31*$I545)*'01_Supuestos'!$F$11*($H545-'01_Supuestos'!$F$9))-((('01_Supuestos'!H31*$I545)*'01_Supuestos'!$F$11*($H545-'01_Supuestos'!$F$9))*'01_Supuestos'!$F$12)-(('01_Supuestos'!H31*$I545)*'01_Supuestos'!$F$11*$K545)-(IF(('01_Supuestos'!H31*$I545)&gt;0,'01_Supuestos'!$F$15,0)))-((('01_Supuestos'!H31*$I545)*'01_Supuestos'!$F$11*($H545-'01_Supuestos'!$F$9))*'01_Supuestos'!$F$18)-($J545*'01_Supuestos'!H32)-(IF('01_Supuestos'!H30=MAX('01_Supuestos'!$C$30:$M$30),'01_Supuestos'!$F$19,0))-(MAX(0,(((('01_Supuestos'!H31*$I545)*'01_Supuestos'!$F$11*($H545-'01_Supuestos'!$F$9))-((('01_Supuestos'!H31*$I545)*'01_Supuestos'!$F$11*($H545-'01_Supuestos'!$F$9))*'01_Supuestos'!$F$12)-(('01_Supuestos'!H31*$I545)*'01_Supuestos'!$F$11*$K545)-(IF(('01_Supuestos'!H31*$I545)&gt;0,'01_Supuestos'!$F$15,0)))-($J545*'01_Supuestos'!H33)))*'01_Supuestos'!$F$16)</f>
        <v/>
      </c>
      <c r="Z545" s="109">
        <f>((('01_Supuestos'!I31*$I545)*'01_Supuestos'!$F$11*($H545-'01_Supuestos'!$F$9))-((('01_Supuestos'!I31*$I545)*'01_Supuestos'!$F$11*($H545-'01_Supuestos'!$F$9))*'01_Supuestos'!$F$12)-(('01_Supuestos'!I31*$I545)*'01_Supuestos'!$F$11*$K545)-(IF(('01_Supuestos'!I31*$I545)&gt;0,'01_Supuestos'!$F$15,0)))-((('01_Supuestos'!I31*$I545)*'01_Supuestos'!$F$11*($H545-'01_Supuestos'!$F$9))*'01_Supuestos'!$F$18)-($J545*'01_Supuestos'!I32)-(IF('01_Supuestos'!I30=MAX('01_Supuestos'!$C$30:$M$30),'01_Supuestos'!$F$19,0))-(MAX(0,(((('01_Supuestos'!I31*$I545)*'01_Supuestos'!$F$11*($H545-'01_Supuestos'!$F$9))-((('01_Supuestos'!I31*$I545)*'01_Supuestos'!$F$11*($H545-'01_Supuestos'!$F$9))*'01_Supuestos'!$F$12)-(('01_Supuestos'!I31*$I545)*'01_Supuestos'!$F$11*$K545)-(IF(('01_Supuestos'!I31*$I545)&gt;0,'01_Supuestos'!$F$15,0)))-($J545*'01_Supuestos'!I33)))*'01_Supuestos'!$F$16)</f>
        <v/>
      </c>
      <c r="AA545" s="109">
        <f>((('01_Supuestos'!J31*$I545)*'01_Supuestos'!$F$11*($H545-'01_Supuestos'!$F$9))-((('01_Supuestos'!J31*$I545)*'01_Supuestos'!$F$11*($H545-'01_Supuestos'!$F$9))*'01_Supuestos'!$F$12)-(('01_Supuestos'!J31*$I545)*'01_Supuestos'!$F$11*$K545)-(IF(('01_Supuestos'!J31*$I545)&gt;0,'01_Supuestos'!$F$15,0)))-((('01_Supuestos'!J31*$I545)*'01_Supuestos'!$F$11*($H545-'01_Supuestos'!$F$9))*'01_Supuestos'!$F$18)-($J545*'01_Supuestos'!J32)-(IF('01_Supuestos'!J30=MAX('01_Supuestos'!$C$30:$M$30),'01_Supuestos'!$F$19,0))-(MAX(0,(((('01_Supuestos'!J31*$I545)*'01_Supuestos'!$F$11*($H545-'01_Supuestos'!$F$9))-((('01_Supuestos'!J31*$I545)*'01_Supuestos'!$F$11*($H545-'01_Supuestos'!$F$9))*'01_Supuestos'!$F$12)-(('01_Supuestos'!J31*$I545)*'01_Supuestos'!$F$11*$K545)-(IF(('01_Supuestos'!J31*$I545)&gt;0,'01_Supuestos'!$F$15,0)))-($J545*'01_Supuestos'!J33)))*'01_Supuestos'!$F$16)</f>
        <v/>
      </c>
      <c r="AB545" s="109">
        <f>((('01_Supuestos'!K31*$I545)*'01_Supuestos'!$F$11*($H545-'01_Supuestos'!$F$9))-((('01_Supuestos'!K31*$I545)*'01_Supuestos'!$F$11*($H545-'01_Supuestos'!$F$9))*'01_Supuestos'!$F$12)-(('01_Supuestos'!K31*$I545)*'01_Supuestos'!$F$11*$K545)-(IF(('01_Supuestos'!K31*$I545)&gt;0,'01_Supuestos'!$F$15,0)))-((('01_Supuestos'!K31*$I545)*'01_Supuestos'!$F$11*($H545-'01_Supuestos'!$F$9))*'01_Supuestos'!$F$18)-($J545*'01_Supuestos'!K32)-(IF('01_Supuestos'!K30=MAX('01_Supuestos'!$C$30:$M$30),'01_Supuestos'!$F$19,0))-(MAX(0,(((('01_Supuestos'!K31*$I545)*'01_Supuestos'!$F$11*($H545-'01_Supuestos'!$F$9))-((('01_Supuestos'!K31*$I545)*'01_Supuestos'!$F$11*($H545-'01_Supuestos'!$F$9))*'01_Supuestos'!$F$12)-(('01_Supuestos'!K31*$I545)*'01_Supuestos'!$F$11*$K545)-(IF(('01_Supuestos'!K31*$I545)&gt;0,'01_Supuestos'!$F$15,0)))-($J545*'01_Supuestos'!K33)))*'01_Supuestos'!$F$16)</f>
        <v/>
      </c>
      <c r="AC545" s="109">
        <f>((('01_Supuestos'!L31*$I545)*'01_Supuestos'!$F$11*($H545-'01_Supuestos'!$F$9))-((('01_Supuestos'!L31*$I545)*'01_Supuestos'!$F$11*($H545-'01_Supuestos'!$F$9))*'01_Supuestos'!$F$12)-(('01_Supuestos'!L31*$I545)*'01_Supuestos'!$F$11*$K545)-(IF(('01_Supuestos'!L31*$I545)&gt;0,'01_Supuestos'!$F$15,0)))-((('01_Supuestos'!L31*$I545)*'01_Supuestos'!$F$11*($H545-'01_Supuestos'!$F$9))*'01_Supuestos'!$F$18)-($J545*'01_Supuestos'!L32)-(IF('01_Supuestos'!L30=MAX('01_Supuestos'!$C$30:$M$30),'01_Supuestos'!$F$19,0))-(MAX(0,(((('01_Supuestos'!L31*$I545)*'01_Supuestos'!$F$11*($H545-'01_Supuestos'!$F$9))-((('01_Supuestos'!L31*$I545)*'01_Supuestos'!$F$11*($H545-'01_Supuestos'!$F$9))*'01_Supuestos'!$F$12)-(('01_Supuestos'!L31*$I545)*'01_Supuestos'!$F$11*$K545)-(IF(('01_Supuestos'!L31*$I545)&gt;0,'01_Supuestos'!$F$15,0)))-($J545*'01_Supuestos'!L33)))*'01_Supuestos'!$F$16)</f>
        <v/>
      </c>
      <c r="AD545" s="109">
        <f>((('01_Supuestos'!M31*$I545)*'01_Supuestos'!$F$11*($H545-'01_Supuestos'!$F$9))-((('01_Supuestos'!M31*$I545)*'01_Supuestos'!$F$11*($H545-'01_Supuestos'!$F$9))*'01_Supuestos'!$F$12)-(('01_Supuestos'!M31*$I545)*'01_Supuestos'!$F$11*$K545)-(IF(('01_Supuestos'!M31*$I545)&gt;0,'01_Supuestos'!$F$15,0)))-((('01_Supuestos'!M31*$I545)*'01_Supuestos'!$F$11*($H545-'01_Supuestos'!$F$9))*'01_Supuestos'!$F$18)-($J545*'01_Supuestos'!M32)-(IF('01_Supuestos'!M30=MAX('01_Supuestos'!$C$30:$M$30),'01_Supuestos'!$F$19,0))-(MAX(0,(((('01_Supuestos'!M31*$I545)*'01_Supuestos'!$F$11*($H545-'01_Supuestos'!$F$9))-((('01_Supuestos'!M31*$I545)*'01_Supuestos'!$F$11*($H545-'01_Supuestos'!$F$9))*'01_Supuestos'!$F$12)-(('01_Supuestos'!M31*$I545)*'01_Supuestos'!$F$11*$K545)-(IF(('01_Supuestos'!M31*$I545)&gt;0,'01_Supuestos'!$F$15,0)))-($J545*'01_Supuestos'!M33)))*'01_Supuestos'!$F$16)</f>
        <v/>
      </c>
      <c r="AE545" s="109">
        <f>0</f>
        <v/>
      </c>
      <c r="AF545" s="109">
        <f>IF(S545&gt;R545,"Appraisal+Decision",IF(S545&lt;R545,"Develop Now","Indiferente"))</f>
        <v/>
      </c>
    </row>
    <row r="546">
      <c r="A546" t="n">
        <v>516</v>
      </c>
      <c r="B546" s="53">
        <f>RAND()</f>
        <v/>
      </c>
      <c r="C546" s="53">
        <f>RAND()</f>
        <v/>
      </c>
      <c r="D546" s="53">
        <f>RAND()</f>
        <v/>
      </c>
      <c r="E546" s="53">
        <f>RAND()</f>
        <v/>
      </c>
      <c r="F546" s="53">
        <f>RAND()</f>
        <v/>
      </c>
      <c r="G546" s="53">
        <f>RAND()</f>
        <v/>
      </c>
      <c r="H546" s="109">
        <f>IF(B546&lt;($B$11-$B$10)/($B$12-$B$10), $B$10+SQRT(B546*($B$11-$B$10)*($B$12-$B$10)), $B$12-SQRT((1-B546)*($B$12-$B$11)*($B$12-$B$10)))</f>
        <v/>
      </c>
      <c r="I546" s="53">
        <f>MAX(0.1,NORMINV(C546,$B$13,$B$14))</f>
        <v/>
      </c>
      <c r="J546" s="109">
        <f>'01_Supuestos'!$F$13*MAX(0.65,NORMINV(D546,1,$B$15))</f>
        <v/>
      </c>
      <c r="K546" s="109">
        <f>'01_Supuestos'!$F$14*MAX(0.6,NORMINV(E546,1,$B$16))</f>
        <v/>
      </c>
      <c r="L546" s="109">
        <f>--(F546&lt;=$B$5)</f>
        <v/>
      </c>
      <c r="M546" s="109">
        <f>IF(L546=1, IF(G546&lt;=$B$6, "+", "-"), IF(G546&lt;=(1-$B$7), "+", "-"))</f>
        <v/>
      </c>
      <c r="N546" s="110">
        <f>IF(M546="+",'05_Bayes_Arbol'!$B$16,'05_Bayes_Arbol'!$B$17)</f>
        <v/>
      </c>
      <c r="O546" s="109">
        <f>SUMPRODUCT(T546:AD546,'01_Supuestos'!$C$34:$M$34)</f>
        <v/>
      </c>
      <c r="P546" s="109">
        <f>N546*O546 + (1-N546)*$B$9</f>
        <v/>
      </c>
      <c r="Q546" s="109">
        <f>--(P546&gt;0)</f>
        <v/>
      </c>
      <c r="R546" s="109">
        <f>IF(L546=1,O546,$B$9)</f>
        <v/>
      </c>
      <c r="S546" s="109">
        <f>-$B$8 + IF(Q546=1, IF(L546=1,O546,$B$9), 0)</f>
        <v/>
      </c>
      <c r="T546" s="109">
        <f>((('01_Supuestos'!C31*$I546)*'01_Supuestos'!$F$11*($H546-'01_Supuestos'!$F$9))-((('01_Supuestos'!C31*$I546)*'01_Supuestos'!$F$11*($H546-'01_Supuestos'!$F$9))*'01_Supuestos'!$F$12)-(('01_Supuestos'!C31*$I546)*'01_Supuestos'!$F$11*$K546)-(IF(('01_Supuestos'!C31*$I546)&gt;0,'01_Supuestos'!$F$15,0)))-((('01_Supuestos'!C31*$I546)*'01_Supuestos'!$F$11*($H546-'01_Supuestos'!$F$9))*'01_Supuestos'!$F$18)-($J546*'01_Supuestos'!C32)-(IF('01_Supuestos'!C30=MAX('01_Supuestos'!$C$30:$M$30),'01_Supuestos'!$F$19,0))-(MAX(0,(((('01_Supuestos'!C31*$I546)*'01_Supuestos'!$F$11*($H546-'01_Supuestos'!$F$9))-((('01_Supuestos'!C31*$I546)*'01_Supuestos'!$F$11*($H546-'01_Supuestos'!$F$9))*'01_Supuestos'!$F$12)-(('01_Supuestos'!C31*$I546)*'01_Supuestos'!$F$11*$K546)-(IF(('01_Supuestos'!C31*$I546)&gt;0,'01_Supuestos'!$F$15,0)))-($J546*'01_Supuestos'!C33)))*'01_Supuestos'!$F$16)</f>
        <v/>
      </c>
      <c r="U546" s="109">
        <f>((('01_Supuestos'!D31*$I546)*'01_Supuestos'!$F$11*($H546-'01_Supuestos'!$F$9))-((('01_Supuestos'!D31*$I546)*'01_Supuestos'!$F$11*($H546-'01_Supuestos'!$F$9))*'01_Supuestos'!$F$12)-(('01_Supuestos'!D31*$I546)*'01_Supuestos'!$F$11*$K546)-(IF(('01_Supuestos'!D31*$I546)&gt;0,'01_Supuestos'!$F$15,0)))-((('01_Supuestos'!D31*$I546)*'01_Supuestos'!$F$11*($H546-'01_Supuestos'!$F$9))*'01_Supuestos'!$F$18)-($J546*'01_Supuestos'!D32)-(IF('01_Supuestos'!D30=MAX('01_Supuestos'!$C$30:$M$30),'01_Supuestos'!$F$19,0))-(MAX(0,(((('01_Supuestos'!D31*$I546)*'01_Supuestos'!$F$11*($H546-'01_Supuestos'!$F$9))-((('01_Supuestos'!D31*$I546)*'01_Supuestos'!$F$11*($H546-'01_Supuestos'!$F$9))*'01_Supuestos'!$F$12)-(('01_Supuestos'!D31*$I546)*'01_Supuestos'!$F$11*$K546)-(IF(('01_Supuestos'!D31*$I546)&gt;0,'01_Supuestos'!$F$15,0)))-($J546*'01_Supuestos'!D33)))*'01_Supuestos'!$F$16)</f>
        <v/>
      </c>
      <c r="V546" s="109">
        <f>((('01_Supuestos'!E31*$I546)*'01_Supuestos'!$F$11*($H546-'01_Supuestos'!$F$9))-((('01_Supuestos'!E31*$I546)*'01_Supuestos'!$F$11*($H546-'01_Supuestos'!$F$9))*'01_Supuestos'!$F$12)-(('01_Supuestos'!E31*$I546)*'01_Supuestos'!$F$11*$K546)-(IF(('01_Supuestos'!E31*$I546)&gt;0,'01_Supuestos'!$F$15,0)))-((('01_Supuestos'!E31*$I546)*'01_Supuestos'!$F$11*($H546-'01_Supuestos'!$F$9))*'01_Supuestos'!$F$18)-($J546*'01_Supuestos'!E32)-(IF('01_Supuestos'!E30=MAX('01_Supuestos'!$C$30:$M$30),'01_Supuestos'!$F$19,0))-(MAX(0,(((('01_Supuestos'!E31*$I546)*'01_Supuestos'!$F$11*($H546-'01_Supuestos'!$F$9))-((('01_Supuestos'!E31*$I546)*'01_Supuestos'!$F$11*($H546-'01_Supuestos'!$F$9))*'01_Supuestos'!$F$12)-(('01_Supuestos'!E31*$I546)*'01_Supuestos'!$F$11*$K546)-(IF(('01_Supuestos'!E31*$I546)&gt;0,'01_Supuestos'!$F$15,0)))-($J546*'01_Supuestos'!E33)))*'01_Supuestos'!$F$16)</f>
        <v/>
      </c>
      <c r="W546" s="109">
        <f>((('01_Supuestos'!F31*$I546)*'01_Supuestos'!$F$11*($H546-'01_Supuestos'!$F$9))-((('01_Supuestos'!F31*$I546)*'01_Supuestos'!$F$11*($H546-'01_Supuestos'!$F$9))*'01_Supuestos'!$F$12)-(('01_Supuestos'!F31*$I546)*'01_Supuestos'!$F$11*$K546)-(IF(('01_Supuestos'!F31*$I546)&gt;0,'01_Supuestos'!$F$15,0)))-((('01_Supuestos'!F31*$I546)*'01_Supuestos'!$F$11*($H546-'01_Supuestos'!$F$9))*'01_Supuestos'!$F$18)-($J546*'01_Supuestos'!F32)-(IF('01_Supuestos'!F30=MAX('01_Supuestos'!$C$30:$M$30),'01_Supuestos'!$F$19,0))-(MAX(0,(((('01_Supuestos'!F31*$I546)*'01_Supuestos'!$F$11*($H546-'01_Supuestos'!$F$9))-((('01_Supuestos'!F31*$I546)*'01_Supuestos'!$F$11*($H546-'01_Supuestos'!$F$9))*'01_Supuestos'!$F$12)-(('01_Supuestos'!F31*$I546)*'01_Supuestos'!$F$11*$K546)-(IF(('01_Supuestos'!F31*$I546)&gt;0,'01_Supuestos'!$F$15,0)))-($J546*'01_Supuestos'!F33)))*'01_Supuestos'!$F$16)</f>
        <v/>
      </c>
      <c r="X546" s="109">
        <f>((('01_Supuestos'!G31*$I546)*'01_Supuestos'!$F$11*($H546-'01_Supuestos'!$F$9))-((('01_Supuestos'!G31*$I546)*'01_Supuestos'!$F$11*($H546-'01_Supuestos'!$F$9))*'01_Supuestos'!$F$12)-(('01_Supuestos'!G31*$I546)*'01_Supuestos'!$F$11*$K546)-(IF(('01_Supuestos'!G31*$I546)&gt;0,'01_Supuestos'!$F$15,0)))-((('01_Supuestos'!G31*$I546)*'01_Supuestos'!$F$11*($H546-'01_Supuestos'!$F$9))*'01_Supuestos'!$F$18)-($J546*'01_Supuestos'!G32)-(IF('01_Supuestos'!G30=MAX('01_Supuestos'!$C$30:$M$30),'01_Supuestos'!$F$19,0))-(MAX(0,(((('01_Supuestos'!G31*$I546)*'01_Supuestos'!$F$11*($H546-'01_Supuestos'!$F$9))-((('01_Supuestos'!G31*$I546)*'01_Supuestos'!$F$11*($H546-'01_Supuestos'!$F$9))*'01_Supuestos'!$F$12)-(('01_Supuestos'!G31*$I546)*'01_Supuestos'!$F$11*$K546)-(IF(('01_Supuestos'!G31*$I546)&gt;0,'01_Supuestos'!$F$15,0)))-($J546*'01_Supuestos'!G33)))*'01_Supuestos'!$F$16)</f>
        <v/>
      </c>
      <c r="Y546" s="109">
        <f>((('01_Supuestos'!H31*$I546)*'01_Supuestos'!$F$11*($H546-'01_Supuestos'!$F$9))-((('01_Supuestos'!H31*$I546)*'01_Supuestos'!$F$11*($H546-'01_Supuestos'!$F$9))*'01_Supuestos'!$F$12)-(('01_Supuestos'!H31*$I546)*'01_Supuestos'!$F$11*$K546)-(IF(('01_Supuestos'!H31*$I546)&gt;0,'01_Supuestos'!$F$15,0)))-((('01_Supuestos'!H31*$I546)*'01_Supuestos'!$F$11*($H546-'01_Supuestos'!$F$9))*'01_Supuestos'!$F$18)-($J546*'01_Supuestos'!H32)-(IF('01_Supuestos'!H30=MAX('01_Supuestos'!$C$30:$M$30),'01_Supuestos'!$F$19,0))-(MAX(0,(((('01_Supuestos'!H31*$I546)*'01_Supuestos'!$F$11*($H546-'01_Supuestos'!$F$9))-((('01_Supuestos'!H31*$I546)*'01_Supuestos'!$F$11*($H546-'01_Supuestos'!$F$9))*'01_Supuestos'!$F$12)-(('01_Supuestos'!H31*$I546)*'01_Supuestos'!$F$11*$K546)-(IF(('01_Supuestos'!H31*$I546)&gt;0,'01_Supuestos'!$F$15,0)))-($J546*'01_Supuestos'!H33)))*'01_Supuestos'!$F$16)</f>
        <v/>
      </c>
      <c r="Z546" s="109">
        <f>((('01_Supuestos'!I31*$I546)*'01_Supuestos'!$F$11*($H546-'01_Supuestos'!$F$9))-((('01_Supuestos'!I31*$I546)*'01_Supuestos'!$F$11*($H546-'01_Supuestos'!$F$9))*'01_Supuestos'!$F$12)-(('01_Supuestos'!I31*$I546)*'01_Supuestos'!$F$11*$K546)-(IF(('01_Supuestos'!I31*$I546)&gt;0,'01_Supuestos'!$F$15,0)))-((('01_Supuestos'!I31*$I546)*'01_Supuestos'!$F$11*($H546-'01_Supuestos'!$F$9))*'01_Supuestos'!$F$18)-($J546*'01_Supuestos'!I32)-(IF('01_Supuestos'!I30=MAX('01_Supuestos'!$C$30:$M$30),'01_Supuestos'!$F$19,0))-(MAX(0,(((('01_Supuestos'!I31*$I546)*'01_Supuestos'!$F$11*($H546-'01_Supuestos'!$F$9))-((('01_Supuestos'!I31*$I546)*'01_Supuestos'!$F$11*($H546-'01_Supuestos'!$F$9))*'01_Supuestos'!$F$12)-(('01_Supuestos'!I31*$I546)*'01_Supuestos'!$F$11*$K546)-(IF(('01_Supuestos'!I31*$I546)&gt;0,'01_Supuestos'!$F$15,0)))-($J546*'01_Supuestos'!I33)))*'01_Supuestos'!$F$16)</f>
        <v/>
      </c>
      <c r="AA546" s="109">
        <f>((('01_Supuestos'!J31*$I546)*'01_Supuestos'!$F$11*($H546-'01_Supuestos'!$F$9))-((('01_Supuestos'!J31*$I546)*'01_Supuestos'!$F$11*($H546-'01_Supuestos'!$F$9))*'01_Supuestos'!$F$12)-(('01_Supuestos'!J31*$I546)*'01_Supuestos'!$F$11*$K546)-(IF(('01_Supuestos'!J31*$I546)&gt;0,'01_Supuestos'!$F$15,0)))-((('01_Supuestos'!J31*$I546)*'01_Supuestos'!$F$11*($H546-'01_Supuestos'!$F$9))*'01_Supuestos'!$F$18)-($J546*'01_Supuestos'!J32)-(IF('01_Supuestos'!J30=MAX('01_Supuestos'!$C$30:$M$30),'01_Supuestos'!$F$19,0))-(MAX(0,(((('01_Supuestos'!J31*$I546)*'01_Supuestos'!$F$11*($H546-'01_Supuestos'!$F$9))-((('01_Supuestos'!J31*$I546)*'01_Supuestos'!$F$11*($H546-'01_Supuestos'!$F$9))*'01_Supuestos'!$F$12)-(('01_Supuestos'!J31*$I546)*'01_Supuestos'!$F$11*$K546)-(IF(('01_Supuestos'!J31*$I546)&gt;0,'01_Supuestos'!$F$15,0)))-($J546*'01_Supuestos'!J33)))*'01_Supuestos'!$F$16)</f>
        <v/>
      </c>
      <c r="AB546" s="109">
        <f>((('01_Supuestos'!K31*$I546)*'01_Supuestos'!$F$11*($H546-'01_Supuestos'!$F$9))-((('01_Supuestos'!K31*$I546)*'01_Supuestos'!$F$11*($H546-'01_Supuestos'!$F$9))*'01_Supuestos'!$F$12)-(('01_Supuestos'!K31*$I546)*'01_Supuestos'!$F$11*$K546)-(IF(('01_Supuestos'!K31*$I546)&gt;0,'01_Supuestos'!$F$15,0)))-((('01_Supuestos'!K31*$I546)*'01_Supuestos'!$F$11*($H546-'01_Supuestos'!$F$9))*'01_Supuestos'!$F$18)-($J546*'01_Supuestos'!K32)-(IF('01_Supuestos'!K30=MAX('01_Supuestos'!$C$30:$M$30),'01_Supuestos'!$F$19,0))-(MAX(0,(((('01_Supuestos'!K31*$I546)*'01_Supuestos'!$F$11*($H546-'01_Supuestos'!$F$9))-((('01_Supuestos'!K31*$I546)*'01_Supuestos'!$F$11*($H546-'01_Supuestos'!$F$9))*'01_Supuestos'!$F$12)-(('01_Supuestos'!K31*$I546)*'01_Supuestos'!$F$11*$K546)-(IF(('01_Supuestos'!K31*$I546)&gt;0,'01_Supuestos'!$F$15,0)))-($J546*'01_Supuestos'!K33)))*'01_Supuestos'!$F$16)</f>
        <v/>
      </c>
      <c r="AC546" s="109">
        <f>((('01_Supuestos'!L31*$I546)*'01_Supuestos'!$F$11*($H546-'01_Supuestos'!$F$9))-((('01_Supuestos'!L31*$I546)*'01_Supuestos'!$F$11*($H546-'01_Supuestos'!$F$9))*'01_Supuestos'!$F$12)-(('01_Supuestos'!L31*$I546)*'01_Supuestos'!$F$11*$K546)-(IF(('01_Supuestos'!L31*$I546)&gt;0,'01_Supuestos'!$F$15,0)))-((('01_Supuestos'!L31*$I546)*'01_Supuestos'!$F$11*($H546-'01_Supuestos'!$F$9))*'01_Supuestos'!$F$18)-($J546*'01_Supuestos'!L32)-(IF('01_Supuestos'!L30=MAX('01_Supuestos'!$C$30:$M$30),'01_Supuestos'!$F$19,0))-(MAX(0,(((('01_Supuestos'!L31*$I546)*'01_Supuestos'!$F$11*($H546-'01_Supuestos'!$F$9))-((('01_Supuestos'!L31*$I546)*'01_Supuestos'!$F$11*($H546-'01_Supuestos'!$F$9))*'01_Supuestos'!$F$12)-(('01_Supuestos'!L31*$I546)*'01_Supuestos'!$F$11*$K546)-(IF(('01_Supuestos'!L31*$I546)&gt;0,'01_Supuestos'!$F$15,0)))-($J546*'01_Supuestos'!L33)))*'01_Supuestos'!$F$16)</f>
        <v/>
      </c>
      <c r="AD546" s="109">
        <f>((('01_Supuestos'!M31*$I546)*'01_Supuestos'!$F$11*($H546-'01_Supuestos'!$F$9))-((('01_Supuestos'!M31*$I546)*'01_Supuestos'!$F$11*($H546-'01_Supuestos'!$F$9))*'01_Supuestos'!$F$12)-(('01_Supuestos'!M31*$I546)*'01_Supuestos'!$F$11*$K546)-(IF(('01_Supuestos'!M31*$I546)&gt;0,'01_Supuestos'!$F$15,0)))-((('01_Supuestos'!M31*$I546)*'01_Supuestos'!$F$11*($H546-'01_Supuestos'!$F$9))*'01_Supuestos'!$F$18)-($J546*'01_Supuestos'!M32)-(IF('01_Supuestos'!M30=MAX('01_Supuestos'!$C$30:$M$30),'01_Supuestos'!$F$19,0))-(MAX(0,(((('01_Supuestos'!M31*$I546)*'01_Supuestos'!$F$11*($H546-'01_Supuestos'!$F$9))-((('01_Supuestos'!M31*$I546)*'01_Supuestos'!$F$11*($H546-'01_Supuestos'!$F$9))*'01_Supuestos'!$F$12)-(('01_Supuestos'!M31*$I546)*'01_Supuestos'!$F$11*$K546)-(IF(('01_Supuestos'!M31*$I546)&gt;0,'01_Supuestos'!$F$15,0)))-($J546*'01_Supuestos'!M33)))*'01_Supuestos'!$F$16)</f>
        <v/>
      </c>
      <c r="AE546" s="109">
        <f>0</f>
        <v/>
      </c>
      <c r="AF546" s="109">
        <f>IF(S546&gt;R546,"Appraisal+Decision",IF(S546&lt;R546,"Develop Now","Indiferente"))</f>
        <v/>
      </c>
    </row>
    <row r="547">
      <c r="A547" t="n">
        <v>517</v>
      </c>
      <c r="B547" s="53">
        <f>RAND()</f>
        <v/>
      </c>
      <c r="C547" s="53">
        <f>RAND()</f>
        <v/>
      </c>
      <c r="D547" s="53">
        <f>RAND()</f>
        <v/>
      </c>
      <c r="E547" s="53">
        <f>RAND()</f>
        <v/>
      </c>
      <c r="F547" s="53">
        <f>RAND()</f>
        <v/>
      </c>
      <c r="G547" s="53">
        <f>RAND()</f>
        <v/>
      </c>
      <c r="H547" s="109">
        <f>IF(B547&lt;($B$11-$B$10)/($B$12-$B$10), $B$10+SQRT(B547*($B$11-$B$10)*($B$12-$B$10)), $B$12-SQRT((1-B547)*($B$12-$B$11)*($B$12-$B$10)))</f>
        <v/>
      </c>
      <c r="I547" s="53">
        <f>MAX(0.1,NORMINV(C547,$B$13,$B$14))</f>
        <v/>
      </c>
      <c r="J547" s="109">
        <f>'01_Supuestos'!$F$13*MAX(0.65,NORMINV(D547,1,$B$15))</f>
        <v/>
      </c>
      <c r="K547" s="109">
        <f>'01_Supuestos'!$F$14*MAX(0.6,NORMINV(E547,1,$B$16))</f>
        <v/>
      </c>
      <c r="L547" s="109">
        <f>--(F547&lt;=$B$5)</f>
        <v/>
      </c>
      <c r="M547" s="109">
        <f>IF(L547=1, IF(G547&lt;=$B$6, "+", "-"), IF(G547&lt;=(1-$B$7), "+", "-"))</f>
        <v/>
      </c>
      <c r="N547" s="110">
        <f>IF(M547="+",'05_Bayes_Arbol'!$B$16,'05_Bayes_Arbol'!$B$17)</f>
        <v/>
      </c>
      <c r="O547" s="109">
        <f>SUMPRODUCT(T547:AD547,'01_Supuestos'!$C$34:$M$34)</f>
        <v/>
      </c>
      <c r="P547" s="109">
        <f>N547*O547 + (1-N547)*$B$9</f>
        <v/>
      </c>
      <c r="Q547" s="109">
        <f>--(P547&gt;0)</f>
        <v/>
      </c>
      <c r="R547" s="109">
        <f>IF(L547=1,O547,$B$9)</f>
        <v/>
      </c>
      <c r="S547" s="109">
        <f>-$B$8 + IF(Q547=1, IF(L547=1,O547,$B$9), 0)</f>
        <v/>
      </c>
      <c r="T547" s="109">
        <f>((('01_Supuestos'!C31*$I547)*'01_Supuestos'!$F$11*($H547-'01_Supuestos'!$F$9))-((('01_Supuestos'!C31*$I547)*'01_Supuestos'!$F$11*($H547-'01_Supuestos'!$F$9))*'01_Supuestos'!$F$12)-(('01_Supuestos'!C31*$I547)*'01_Supuestos'!$F$11*$K547)-(IF(('01_Supuestos'!C31*$I547)&gt;0,'01_Supuestos'!$F$15,0)))-((('01_Supuestos'!C31*$I547)*'01_Supuestos'!$F$11*($H547-'01_Supuestos'!$F$9))*'01_Supuestos'!$F$18)-($J547*'01_Supuestos'!C32)-(IF('01_Supuestos'!C30=MAX('01_Supuestos'!$C$30:$M$30),'01_Supuestos'!$F$19,0))-(MAX(0,(((('01_Supuestos'!C31*$I547)*'01_Supuestos'!$F$11*($H547-'01_Supuestos'!$F$9))-((('01_Supuestos'!C31*$I547)*'01_Supuestos'!$F$11*($H547-'01_Supuestos'!$F$9))*'01_Supuestos'!$F$12)-(('01_Supuestos'!C31*$I547)*'01_Supuestos'!$F$11*$K547)-(IF(('01_Supuestos'!C31*$I547)&gt;0,'01_Supuestos'!$F$15,0)))-($J547*'01_Supuestos'!C33)))*'01_Supuestos'!$F$16)</f>
        <v/>
      </c>
      <c r="U547" s="109">
        <f>((('01_Supuestos'!D31*$I547)*'01_Supuestos'!$F$11*($H547-'01_Supuestos'!$F$9))-((('01_Supuestos'!D31*$I547)*'01_Supuestos'!$F$11*($H547-'01_Supuestos'!$F$9))*'01_Supuestos'!$F$12)-(('01_Supuestos'!D31*$I547)*'01_Supuestos'!$F$11*$K547)-(IF(('01_Supuestos'!D31*$I547)&gt;0,'01_Supuestos'!$F$15,0)))-((('01_Supuestos'!D31*$I547)*'01_Supuestos'!$F$11*($H547-'01_Supuestos'!$F$9))*'01_Supuestos'!$F$18)-($J547*'01_Supuestos'!D32)-(IF('01_Supuestos'!D30=MAX('01_Supuestos'!$C$30:$M$30),'01_Supuestos'!$F$19,0))-(MAX(0,(((('01_Supuestos'!D31*$I547)*'01_Supuestos'!$F$11*($H547-'01_Supuestos'!$F$9))-((('01_Supuestos'!D31*$I547)*'01_Supuestos'!$F$11*($H547-'01_Supuestos'!$F$9))*'01_Supuestos'!$F$12)-(('01_Supuestos'!D31*$I547)*'01_Supuestos'!$F$11*$K547)-(IF(('01_Supuestos'!D31*$I547)&gt;0,'01_Supuestos'!$F$15,0)))-($J547*'01_Supuestos'!D33)))*'01_Supuestos'!$F$16)</f>
        <v/>
      </c>
      <c r="V547" s="109">
        <f>((('01_Supuestos'!E31*$I547)*'01_Supuestos'!$F$11*($H547-'01_Supuestos'!$F$9))-((('01_Supuestos'!E31*$I547)*'01_Supuestos'!$F$11*($H547-'01_Supuestos'!$F$9))*'01_Supuestos'!$F$12)-(('01_Supuestos'!E31*$I547)*'01_Supuestos'!$F$11*$K547)-(IF(('01_Supuestos'!E31*$I547)&gt;0,'01_Supuestos'!$F$15,0)))-((('01_Supuestos'!E31*$I547)*'01_Supuestos'!$F$11*($H547-'01_Supuestos'!$F$9))*'01_Supuestos'!$F$18)-($J547*'01_Supuestos'!E32)-(IF('01_Supuestos'!E30=MAX('01_Supuestos'!$C$30:$M$30),'01_Supuestos'!$F$19,0))-(MAX(0,(((('01_Supuestos'!E31*$I547)*'01_Supuestos'!$F$11*($H547-'01_Supuestos'!$F$9))-((('01_Supuestos'!E31*$I547)*'01_Supuestos'!$F$11*($H547-'01_Supuestos'!$F$9))*'01_Supuestos'!$F$12)-(('01_Supuestos'!E31*$I547)*'01_Supuestos'!$F$11*$K547)-(IF(('01_Supuestos'!E31*$I547)&gt;0,'01_Supuestos'!$F$15,0)))-($J547*'01_Supuestos'!E33)))*'01_Supuestos'!$F$16)</f>
        <v/>
      </c>
      <c r="W547" s="109">
        <f>((('01_Supuestos'!F31*$I547)*'01_Supuestos'!$F$11*($H547-'01_Supuestos'!$F$9))-((('01_Supuestos'!F31*$I547)*'01_Supuestos'!$F$11*($H547-'01_Supuestos'!$F$9))*'01_Supuestos'!$F$12)-(('01_Supuestos'!F31*$I547)*'01_Supuestos'!$F$11*$K547)-(IF(('01_Supuestos'!F31*$I547)&gt;0,'01_Supuestos'!$F$15,0)))-((('01_Supuestos'!F31*$I547)*'01_Supuestos'!$F$11*($H547-'01_Supuestos'!$F$9))*'01_Supuestos'!$F$18)-($J547*'01_Supuestos'!F32)-(IF('01_Supuestos'!F30=MAX('01_Supuestos'!$C$30:$M$30),'01_Supuestos'!$F$19,0))-(MAX(0,(((('01_Supuestos'!F31*$I547)*'01_Supuestos'!$F$11*($H547-'01_Supuestos'!$F$9))-((('01_Supuestos'!F31*$I547)*'01_Supuestos'!$F$11*($H547-'01_Supuestos'!$F$9))*'01_Supuestos'!$F$12)-(('01_Supuestos'!F31*$I547)*'01_Supuestos'!$F$11*$K547)-(IF(('01_Supuestos'!F31*$I547)&gt;0,'01_Supuestos'!$F$15,0)))-($J547*'01_Supuestos'!F33)))*'01_Supuestos'!$F$16)</f>
        <v/>
      </c>
      <c r="X547" s="109">
        <f>((('01_Supuestos'!G31*$I547)*'01_Supuestos'!$F$11*($H547-'01_Supuestos'!$F$9))-((('01_Supuestos'!G31*$I547)*'01_Supuestos'!$F$11*($H547-'01_Supuestos'!$F$9))*'01_Supuestos'!$F$12)-(('01_Supuestos'!G31*$I547)*'01_Supuestos'!$F$11*$K547)-(IF(('01_Supuestos'!G31*$I547)&gt;0,'01_Supuestos'!$F$15,0)))-((('01_Supuestos'!G31*$I547)*'01_Supuestos'!$F$11*($H547-'01_Supuestos'!$F$9))*'01_Supuestos'!$F$18)-($J547*'01_Supuestos'!G32)-(IF('01_Supuestos'!G30=MAX('01_Supuestos'!$C$30:$M$30),'01_Supuestos'!$F$19,0))-(MAX(0,(((('01_Supuestos'!G31*$I547)*'01_Supuestos'!$F$11*($H547-'01_Supuestos'!$F$9))-((('01_Supuestos'!G31*$I547)*'01_Supuestos'!$F$11*($H547-'01_Supuestos'!$F$9))*'01_Supuestos'!$F$12)-(('01_Supuestos'!G31*$I547)*'01_Supuestos'!$F$11*$K547)-(IF(('01_Supuestos'!G31*$I547)&gt;0,'01_Supuestos'!$F$15,0)))-($J547*'01_Supuestos'!G33)))*'01_Supuestos'!$F$16)</f>
        <v/>
      </c>
      <c r="Y547" s="109">
        <f>((('01_Supuestos'!H31*$I547)*'01_Supuestos'!$F$11*($H547-'01_Supuestos'!$F$9))-((('01_Supuestos'!H31*$I547)*'01_Supuestos'!$F$11*($H547-'01_Supuestos'!$F$9))*'01_Supuestos'!$F$12)-(('01_Supuestos'!H31*$I547)*'01_Supuestos'!$F$11*$K547)-(IF(('01_Supuestos'!H31*$I547)&gt;0,'01_Supuestos'!$F$15,0)))-((('01_Supuestos'!H31*$I547)*'01_Supuestos'!$F$11*($H547-'01_Supuestos'!$F$9))*'01_Supuestos'!$F$18)-($J547*'01_Supuestos'!H32)-(IF('01_Supuestos'!H30=MAX('01_Supuestos'!$C$30:$M$30),'01_Supuestos'!$F$19,0))-(MAX(0,(((('01_Supuestos'!H31*$I547)*'01_Supuestos'!$F$11*($H547-'01_Supuestos'!$F$9))-((('01_Supuestos'!H31*$I547)*'01_Supuestos'!$F$11*($H547-'01_Supuestos'!$F$9))*'01_Supuestos'!$F$12)-(('01_Supuestos'!H31*$I547)*'01_Supuestos'!$F$11*$K547)-(IF(('01_Supuestos'!H31*$I547)&gt;0,'01_Supuestos'!$F$15,0)))-($J547*'01_Supuestos'!H33)))*'01_Supuestos'!$F$16)</f>
        <v/>
      </c>
      <c r="Z547" s="109">
        <f>((('01_Supuestos'!I31*$I547)*'01_Supuestos'!$F$11*($H547-'01_Supuestos'!$F$9))-((('01_Supuestos'!I31*$I547)*'01_Supuestos'!$F$11*($H547-'01_Supuestos'!$F$9))*'01_Supuestos'!$F$12)-(('01_Supuestos'!I31*$I547)*'01_Supuestos'!$F$11*$K547)-(IF(('01_Supuestos'!I31*$I547)&gt;0,'01_Supuestos'!$F$15,0)))-((('01_Supuestos'!I31*$I547)*'01_Supuestos'!$F$11*($H547-'01_Supuestos'!$F$9))*'01_Supuestos'!$F$18)-($J547*'01_Supuestos'!I32)-(IF('01_Supuestos'!I30=MAX('01_Supuestos'!$C$30:$M$30),'01_Supuestos'!$F$19,0))-(MAX(0,(((('01_Supuestos'!I31*$I547)*'01_Supuestos'!$F$11*($H547-'01_Supuestos'!$F$9))-((('01_Supuestos'!I31*$I547)*'01_Supuestos'!$F$11*($H547-'01_Supuestos'!$F$9))*'01_Supuestos'!$F$12)-(('01_Supuestos'!I31*$I547)*'01_Supuestos'!$F$11*$K547)-(IF(('01_Supuestos'!I31*$I547)&gt;0,'01_Supuestos'!$F$15,0)))-($J547*'01_Supuestos'!I33)))*'01_Supuestos'!$F$16)</f>
        <v/>
      </c>
      <c r="AA547" s="109">
        <f>((('01_Supuestos'!J31*$I547)*'01_Supuestos'!$F$11*($H547-'01_Supuestos'!$F$9))-((('01_Supuestos'!J31*$I547)*'01_Supuestos'!$F$11*($H547-'01_Supuestos'!$F$9))*'01_Supuestos'!$F$12)-(('01_Supuestos'!J31*$I547)*'01_Supuestos'!$F$11*$K547)-(IF(('01_Supuestos'!J31*$I547)&gt;0,'01_Supuestos'!$F$15,0)))-((('01_Supuestos'!J31*$I547)*'01_Supuestos'!$F$11*($H547-'01_Supuestos'!$F$9))*'01_Supuestos'!$F$18)-($J547*'01_Supuestos'!J32)-(IF('01_Supuestos'!J30=MAX('01_Supuestos'!$C$30:$M$30),'01_Supuestos'!$F$19,0))-(MAX(0,(((('01_Supuestos'!J31*$I547)*'01_Supuestos'!$F$11*($H547-'01_Supuestos'!$F$9))-((('01_Supuestos'!J31*$I547)*'01_Supuestos'!$F$11*($H547-'01_Supuestos'!$F$9))*'01_Supuestos'!$F$12)-(('01_Supuestos'!J31*$I547)*'01_Supuestos'!$F$11*$K547)-(IF(('01_Supuestos'!J31*$I547)&gt;0,'01_Supuestos'!$F$15,0)))-($J547*'01_Supuestos'!J33)))*'01_Supuestos'!$F$16)</f>
        <v/>
      </c>
      <c r="AB547" s="109">
        <f>((('01_Supuestos'!K31*$I547)*'01_Supuestos'!$F$11*($H547-'01_Supuestos'!$F$9))-((('01_Supuestos'!K31*$I547)*'01_Supuestos'!$F$11*($H547-'01_Supuestos'!$F$9))*'01_Supuestos'!$F$12)-(('01_Supuestos'!K31*$I547)*'01_Supuestos'!$F$11*$K547)-(IF(('01_Supuestos'!K31*$I547)&gt;0,'01_Supuestos'!$F$15,0)))-((('01_Supuestos'!K31*$I547)*'01_Supuestos'!$F$11*($H547-'01_Supuestos'!$F$9))*'01_Supuestos'!$F$18)-($J547*'01_Supuestos'!K32)-(IF('01_Supuestos'!K30=MAX('01_Supuestos'!$C$30:$M$30),'01_Supuestos'!$F$19,0))-(MAX(0,(((('01_Supuestos'!K31*$I547)*'01_Supuestos'!$F$11*($H547-'01_Supuestos'!$F$9))-((('01_Supuestos'!K31*$I547)*'01_Supuestos'!$F$11*($H547-'01_Supuestos'!$F$9))*'01_Supuestos'!$F$12)-(('01_Supuestos'!K31*$I547)*'01_Supuestos'!$F$11*$K547)-(IF(('01_Supuestos'!K31*$I547)&gt;0,'01_Supuestos'!$F$15,0)))-($J547*'01_Supuestos'!K33)))*'01_Supuestos'!$F$16)</f>
        <v/>
      </c>
      <c r="AC547" s="109">
        <f>((('01_Supuestos'!L31*$I547)*'01_Supuestos'!$F$11*($H547-'01_Supuestos'!$F$9))-((('01_Supuestos'!L31*$I547)*'01_Supuestos'!$F$11*($H547-'01_Supuestos'!$F$9))*'01_Supuestos'!$F$12)-(('01_Supuestos'!L31*$I547)*'01_Supuestos'!$F$11*$K547)-(IF(('01_Supuestos'!L31*$I547)&gt;0,'01_Supuestos'!$F$15,0)))-((('01_Supuestos'!L31*$I547)*'01_Supuestos'!$F$11*($H547-'01_Supuestos'!$F$9))*'01_Supuestos'!$F$18)-($J547*'01_Supuestos'!L32)-(IF('01_Supuestos'!L30=MAX('01_Supuestos'!$C$30:$M$30),'01_Supuestos'!$F$19,0))-(MAX(0,(((('01_Supuestos'!L31*$I547)*'01_Supuestos'!$F$11*($H547-'01_Supuestos'!$F$9))-((('01_Supuestos'!L31*$I547)*'01_Supuestos'!$F$11*($H547-'01_Supuestos'!$F$9))*'01_Supuestos'!$F$12)-(('01_Supuestos'!L31*$I547)*'01_Supuestos'!$F$11*$K547)-(IF(('01_Supuestos'!L31*$I547)&gt;0,'01_Supuestos'!$F$15,0)))-($J547*'01_Supuestos'!L33)))*'01_Supuestos'!$F$16)</f>
        <v/>
      </c>
      <c r="AD547" s="109">
        <f>((('01_Supuestos'!M31*$I547)*'01_Supuestos'!$F$11*($H547-'01_Supuestos'!$F$9))-((('01_Supuestos'!M31*$I547)*'01_Supuestos'!$F$11*($H547-'01_Supuestos'!$F$9))*'01_Supuestos'!$F$12)-(('01_Supuestos'!M31*$I547)*'01_Supuestos'!$F$11*$K547)-(IF(('01_Supuestos'!M31*$I547)&gt;0,'01_Supuestos'!$F$15,0)))-((('01_Supuestos'!M31*$I547)*'01_Supuestos'!$F$11*($H547-'01_Supuestos'!$F$9))*'01_Supuestos'!$F$18)-($J547*'01_Supuestos'!M32)-(IF('01_Supuestos'!M30=MAX('01_Supuestos'!$C$30:$M$30),'01_Supuestos'!$F$19,0))-(MAX(0,(((('01_Supuestos'!M31*$I547)*'01_Supuestos'!$F$11*($H547-'01_Supuestos'!$F$9))-((('01_Supuestos'!M31*$I547)*'01_Supuestos'!$F$11*($H547-'01_Supuestos'!$F$9))*'01_Supuestos'!$F$12)-(('01_Supuestos'!M31*$I547)*'01_Supuestos'!$F$11*$K547)-(IF(('01_Supuestos'!M31*$I547)&gt;0,'01_Supuestos'!$F$15,0)))-($J547*'01_Supuestos'!M33)))*'01_Supuestos'!$F$16)</f>
        <v/>
      </c>
      <c r="AE547" s="109">
        <f>0</f>
        <v/>
      </c>
      <c r="AF547" s="109">
        <f>IF(S547&gt;R547,"Appraisal+Decision",IF(S547&lt;R547,"Develop Now","Indiferente"))</f>
        <v/>
      </c>
    </row>
    <row r="548">
      <c r="A548" t="n">
        <v>518</v>
      </c>
      <c r="B548" s="53">
        <f>RAND()</f>
        <v/>
      </c>
      <c r="C548" s="53">
        <f>RAND()</f>
        <v/>
      </c>
      <c r="D548" s="53">
        <f>RAND()</f>
        <v/>
      </c>
      <c r="E548" s="53">
        <f>RAND()</f>
        <v/>
      </c>
      <c r="F548" s="53">
        <f>RAND()</f>
        <v/>
      </c>
      <c r="G548" s="53">
        <f>RAND()</f>
        <v/>
      </c>
      <c r="H548" s="109">
        <f>IF(B548&lt;($B$11-$B$10)/($B$12-$B$10), $B$10+SQRT(B548*($B$11-$B$10)*($B$12-$B$10)), $B$12-SQRT((1-B548)*($B$12-$B$11)*($B$12-$B$10)))</f>
        <v/>
      </c>
      <c r="I548" s="53">
        <f>MAX(0.1,NORMINV(C548,$B$13,$B$14))</f>
        <v/>
      </c>
      <c r="J548" s="109">
        <f>'01_Supuestos'!$F$13*MAX(0.65,NORMINV(D548,1,$B$15))</f>
        <v/>
      </c>
      <c r="K548" s="109">
        <f>'01_Supuestos'!$F$14*MAX(0.6,NORMINV(E548,1,$B$16))</f>
        <v/>
      </c>
      <c r="L548" s="109">
        <f>--(F548&lt;=$B$5)</f>
        <v/>
      </c>
      <c r="M548" s="109">
        <f>IF(L548=1, IF(G548&lt;=$B$6, "+", "-"), IF(G548&lt;=(1-$B$7), "+", "-"))</f>
        <v/>
      </c>
      <c r="N548" s="110">
        <f>IF(M548="+",'05_Bayes_Arbol'!$B$16,'05_Bayes_Arbol'!$B$17)</f>
        <v/>
      </c>
      <c r="O548" s="109">
        <f>SUMPRODUCT(T548:AD548,'01_Supuestos'!$C$34:$M$34)</f>
        <v/>
      </c>
      <c r="P548" s="109">
        <f>N548*O548 + (1-N548)*$B$9</f>
        <v/>
      </c>
      <c r="Q548" s="109">
        <f>--(P548&gt;0)</f>
        <v/>
      </c>
      <c r="R548" s="109">
        <f>IF(L548=1,O548,$B$9)</f>
        <v/>
      </c>
      <c r="S548" s="109">
        <f>-$B$8 + IF(Q548=1, IF(L548=1,O548,$B$9), 0)</f>
        <v/>
      </c>
      <c r="T548" s="109">
        <f>((('01_Supuestos'!C31*$I548)*'01_Supuestos'!$F$11*($H548-'01_Supuestos'!$F$9))-((('01_Supuestos'!C31*$I548)*'01_Supuestos'!$F$11*($H548-'01_Supuestos'!$F$9))*'01_Supuestos'!$F$12)-(('01_Supuestos'!C31*$I548)*'01_Supuestos'!$F$11*$K548)-(IF(('01_Supuestos'!C31*$I548)&gt;0,'01_Supuestos'!$F$15,0)))-((('01_Supuestos'!C31*$I548)*'01_Supuestos'!$F$11*($H548-'01_Supuestos'!$F$9))*'01_Supuestos'!$F$18)-($J548*'01_Supuestos'!C32)-(IF('01_Supuestos'!C30=MAX('01_Supuestos'!$C$30:$M$30),'01_Supuestos'!$F$19,0))-(MAX(0,(((('01_Supuestos'!C31*$I548)*'01_Supuestos'!$F$11*($H548-'01_Supuestos'!$F$9))-((('01_Supuestos'!C31*$I548)*'01_Supuestos'!$F$11*($H548-'01_Supuestos'!$F$9))*'01_Supuestos'!$F$12)-(('01_Supuestos'!C31*$I548)*'01_Supuestos'!$F$11*$K548)-(IF(('01_Supuestos'!C31*$I548)&gt;0,'01_Supuestos'!$F$15,0)))-($J548*'01_Supuestos'!C33)))*'01_Supuestos'!$F$16)</f>
        <v/>
      </c>
      <c r="U548" s="109">
        <f>((('01_Supuestos'!D31*$I548)*'01_Supuestos'!$F$11*($H548-'01_Supuestos'!$F$9))-((('01_Supuestos'!D31*$I548)*'01_Supuestos'!$F$11*($H548-'01_Supuestos'!$F$9))*'01_Supuestos'!$F$12)-(('01_Supuestos'!D31*$I548)*'01_Supuestos'!$F$11*$K548)-(IF(('01_Supuestos'!D31*$I548)&gt;0,'01_Supuestos'!$F$15,0)))-((('01_Supuestos'!D31*$I548)*'01_Supuestos'!$F$11*($H548-'01_Supuestos'!$F$9))*'01_Supuestos'!$F$18)-($J548*'01_Supuestos'!D32)-(IF('01_Supuestos'!D30=MAX('01_Supuestos'!$C$30:$M$30),'01_Supuestos'!$F$19,0))-(MAX(0,(((('01_Supuestos'!D31*$I548)*'01_Supuestos'!$F$11*($H548-'01_Supuestos'!$F$9))-((('01_Supuestos'!D31*$I548)*'01_Supuestos'!$F$11*($H548-'01_Supuestos'!$F$9))*'01_Supuestos'!$F$12)-(('01_Supuestos'!D31*$I548)*'01_Supuestos'!$F$11*$K548)-(IF(('01_Supuestos'!D31*$I548)&gt;0,'01_Supuestos'!$F$15,0)))-($J548*'01_Supuestos'!D33)))*'01_Supuestos'!$F$16)</f>
        <v/>
      </c>
      <c r="V548" s="109">
        <f>((('01_Supuestos'!E31*$I548)*'01_Supuestos'!$F$11*($H548-'01_Supuestos'!$F$9))-((('01_Supuestos'!E31*$I548)*'01_Supuestos'!$F$11*($H548-'01_Supuestos'!$F$9))*'01_Supuestos'!$F$12)-(('01_Supuestos'!E31*$I548)*'01_Supuestos'!$F$11*$K548)-(IF(('01_Supuestos'!E31*$I548)&gt;0,'01_Supuestos'!$F$15,0)))-((('01_Supuestos'!E31*$I548)*'01_Supuestos'!$F$11*($H548-'01_Supuestos'!$F$9))*'01_Supuestos'!$F$18)-($J548*'01_Supuestos'!E32)-(IF('01_Supuestos'!E30=MAX('01_Supuestos'!$C$30:$M$30),'01_Supuestos'!$F$19,0))-(MAX(0,(((('01_Supuestos'!E31*$I548)*'01_Supuestos'!$F$11*($H548-'01_Supuestos'!$F$9))-((('01_Supuestos'!E31*$I548)*'01_Supuestos'!$F$11*($H548-'01_Supuestos'!$F$9))*'01_Supuestos'!$F$12)-(('01_Supuestos'!E31*$I548)*'01_Supuestos'!$F$11*$K548)-(IF(('01_Supuestos'!E31*$I548)&gt;0,'01_Supuestos'!$F$15,0)))-($J548*'01_Supuestos'!E33)))*'01_Supuestos'!$F$16)</f>
        <v/>
      </c>
      <c r="W548" s="109">
        <f>((('01_Supuestos'!F31*$I548)*'01_Supuestos'!$F$11*($H548-'01_Supuestos'!$F$9))-((('01_Supuestos'!F31*$I548)*'01_Supuestos'!$F$11*($H548-'01_Supuestos'!$F$9))*'01_Supuestos'!$F$12)-(('01_Supuestos'!F31*$I548)*'01_Supuestos'!$F$11*$K548)-(IF(('01_Supuestos'!F31*$I548)&gt;0,'01_Supuestos'!$F$15,0)))-((('01_Supuestos'!F31*$I548)*'01_Supuestos'!$F$11*($H548-'01_Supuestos'!$F$9))*'01_Supuestos'!$F$18)-($J548*'01_Supuestos'!F32)-(IF('01_Supuestos'!F30=MAX('01_Supuestos'!$C$30:$M$30),'01_Supuestos'!$F$19,0))-(MAX(0,(((('01_Supuestos'!F31*$I548)*'01_Supuestos'!$F$11*($H548-'01_Supuestos'!$F$9))-((('01_Supuestos'!F31*$I548)*'01_Supuestos'!$F$11*($H548-'01_Supuestos'!$F$9))*'01_Supuestos'!$F$12)-(('01_Supuestos'!F31*$I548)*'01_Supuestos'!$F$11*$K548)-(IF(('01_Supuestos'!F31*$I548)&gt;0,'01_Supuestos'!$F$15,0)))-($J548*'01_Supuestos'!F33)))*'01_Supuestos'!$F$16)</f>
        <v/>
      </c>
      <c r="X548" s="109">
        <f>((('01_Supuestos'!G31*$I548)*'01_Supuestos'!$F$11*($H548-'01_Supuestos'!$F$9))-((('01_Supuestos'!G31*$I548)*'01_Supuestos'!$F$11*($H548-'01_Supuestos'!$F$9))*'01_Supuestos'!$F$12)-(('01_Supuestos'!G31*$I548)*'01_Supuestos'!$F$11*$K548)-(IF(('01_Supuestos'!G31*$I548)&gt;0,'01_Supuestos'!$F$15,0)))-((('01_Supuestos'!G31*$I548)*'01_Supuestos'!$F$11*($H548-'01_Supuestos'!$F$9))*'01_Supuestos'!$F$18)-($J548*'01_Supuestos'!G32)-(IF('01_Supuestos'!G30=MAX('01_Supuestos'!$C$30:$M$30),'01_Supuestos'!$F$19,0))-(MAX(0,(((('01_Supuestos'!G31*$I548)*'01_Supuestos'!$F$11*($H548-'01_Supuestos'!$F$9))-((('01_Supuestos'!G31*$I548)*'01_Supuestos'!$F$11*($H548-'01_Supuestos'!$F$9))*'01_Supuestos'!$F$12)-(('01_Supuestos'!G31*$I548)*'01_Supuestos'!$F$11*$K548)-(IF(('01_Supuestos'!G31*$I548)&gt;0,'01_Supuestos'!$F$15,0)))-($J548*'01_Supuestos'!G33)))*'01_Supuestos'!$F$16)</f>
        <v/>
      </c>
      <c r="Y548" s="109">
        <f>((('01_Supuestos'!H31*$I548)*'01_Supuestos'!$F$11*($H548-'01_Supuestos'!$F$9))-((('01_Supuestos'!H31*$I548)*'01_Supuestos'!$F$11*($H548-'01_Supuestos'!$F$9))*'01_Supuestos'!$F$12)-(('01_Supuestos'!H31*$I548)*'01_Supuestos'!$F$11*$K548)-(IF(('01_Supuestos'!H31*$I548)&gt;0,'01_Supuestos'!$F$15,0)))-((('01_Supuestos'!H31*$I548)*'01_Supuestos'!$F$11*($H548-'01_Supuestos'!$F$9))*'01_Supuestos'!$F$18)-($J548*'01_Supuestos'!H32)-(IF('01_Supuestos'!H30=MAX('01_Supuestos'!$C$30:$M$30),'01_Supuestos'!$F$19,0))-(MAX(0,(((('01_Supuestos'!H31*$I548)*'01_Supuestos'!$F$11*($H548-'01_Supuestos'!$F$9))-((('01_Supuestos'!H31*$I548)*'01_Supuestos'!$F$11*($H548-'01_Supuestos'!$F$9))*'01_Supuestos'!$F$12)-(('01_Supuestos'!H31*$I548)*'01_Supuestos'!$F$11*$K548)-(IF(('01_Supuestos'!H31*$I548)&gt;0,'01_Supuestos'!$F$15,0)))-($J548*'01_Supuestos'!H33)))*'01_Supuestos'!$F$16)</f>
        <v/>
      </c>
      <c r="Z548" s="109">
        <f>((('01_Supuestos'!I31*$I548)*'01_Supuestos'!$F$11*($H548-'01_Supuestos'!$F$9))-((('01_Supuestos'!I31*$I548)*'01_Supuestos'!$F$11*($H548-'01_Supuestos'!$F$9))*'01_Supuestos'!$F$12)-(('01_Supuestos'!I31*$I548)*'01_Supuestos'!$F$11*$K548)-(IF(('01_Supuestos'!I31*$I548)&gt;0,'01_Supuestos'!$F$15,0)))-((('01_Supuestos'!I31*$I548)*'01_Supuestos'!$F$11*($H548-'01_Supuestos'!$F$9))*'01_Supuestos'!$F$18)-($J548*'01_Supuestos'!I32)-(IF('01_Supuestos'!I30=MAX('01_Supuestos'!$C$30:$M$30),'01_Supuestos'!$F$19,0))-(MAX(0,(((('01_Supuestos'!I31*$I548)*'01_Supuestos'!$F$11*($H548-'01_Supuestos'!$F$9))-((('01_Supuestos'!I31*$I548)*'01_Supuestos'!$F$11*($H548-'01_Supuestos'!$F$9))*'01_Supuestos'!$F$12)-(('01_Supuestos'!I31*$I548)*'01_Supuestos'!$F$11*$K548)-(IF(('01_Supuestos'!I31*$I548)&gt;0,'01_Supuestos'!$F$15,0)))-($J548*'01_Supuestos'!I33)))*'01_Supuestos'!$F$16)</f>
        <v/>
      </c>
      <c r="AA548" s="109">
        <f>((('01_Supuestos'!J31*$I548)*'01_Supuestos'!$F$11*($H548-'01_Supuestos'!$F$9))-((('01_Supuestos'!J31*$I548)*'01_Supuestos'!$F$11*($H548-'01_Supuestos'!$F$9))*'01_Supuestos'!$F$12)-(('01_Supuestos'!J31*$I548)*'01_Supuestos'!$F$11*$K548)-(IF(('01_Supuestos'!J31*$I548)&gt;0,'01_Supuestos'!$F$15,0)))-((('01_Supuestos'!J31*$I548)*'01_Supuestos'!$F$11*($H548-'01_Supuestos'!$F$9))*'01_Supuestos'!$F$18)-($J548*'01_Supuestos'!J32)-(IF('01_Supuestos'!J30=MAX('01_Supuestos'!$C$30:$M$30),'01_Supuestos'!$F$19,0))-(MAX(0,(((('01_Supuestos'!J31*$I548)*'01_Supuestos'!$F$11*($H548-'01_Supuestos'!$F$9))-((('01_Supuestos'!J31*$I548)*'01_Supuestos'!$F$11*($H548-'01_Supuestos'!$F$9))*'01_Supuestos'!$F$12)-(('01_Supuestos'!J31*$I548)*'01_Supuestos'!$F$11*$K548)-(IF(('01_Supuestos'!J31*$I548)&gt;0,'01_Supuestos'!$F$15,0)))-($J548*'01_Supuestos'!J33)))*'01_Supuestos'!$F$16)</f>
        <v/>
      </c>
      <c r="AB548" s="109">
        <f>((('01_Supuestos'!K31*$I548)*'01_Supuestos'!$F$11*($H548-'01_Supuestos'!$F$9))-((('01_Supuestos'!K31*$I548)*'01_Supuestos'!$F$11*($H548-'01_Supuestos'!$F$9))*'01_Supuestos'!$F$12)-(('01_Supuestos'!K31*$I548)*'01_Supuestos'!$F$11*$K548)-(IF(('01_Supuestos'!K31*$I548)&gt;0,'01_Supuestos'!$F$15,0)))-((('01_Supuestos'!K31*$I548)*'01_Supuestos'!$F$11*($H548-'01_Supuestos'!$F$9))*'01_Supuestos'!$F$18)-($J548*'01_Supuestos'!K32)-(IF('01_Supuestos'!K30=MAX('01_Supuestos'!$C$30:$M$30),'01_Supuestos'!$F$19,0))-(MAX(0,(((('01_Supuestos'!K31*$I548)*'01_Supuestos'!$F$11*($H548-'01_Supuestos'!$F$9))-((('01_Supuestos'!K31*$I548)*'01_Supuestos'!$F$11*($H548-'01_Supuestos'!$F$9))*'01_Supuestos'!$F$12)-(('01_Supuestos'!K31*$I548)*'01_Supuestos'!$F$11*$K548)-(IF(('01_Supuestos'!K31*$I548)&gt;0,'01_Supuestos'!$F$15,0)))-($J548*'01_Supuestos'!K33)))*'01_Supuestos'!$F$16)</f>
        <v/>
      </c>
      <c r="AC548" s="109">
        <f>((('01_Supuestos'!L31*$I548)*'01_Supuestos'!$F$11*($H548-'01_Supuestos'!$F$9))-((('01_Supuestos'!L31*$I548)*'01_Supuestos'!$F$11*($H548-'01_Supuestos'!$F$9))*'01_Supuestos'!$F$12)-(('01_Supuestos'!L31*$I548)*'01_Supuestos'!$F$11*$K548)-(IF(('01_Supuestos'!L31*$I548)&gt;0,'01_Supuestos'!$F$15,0)))-((('01_Supuestos'!L31*$I548)*'01_Supuestos'!$F$11*($H548-'01_Supuestos'!$F$9))*'01_Supuestos'!$F$18)-($J548*'01_Supuestos'!L32)-(IF('01_Supuestos'!L30=MAX('01_Supuestos'!$C$30:$M$30),'01_Supuestos'!$F$19,0))-(MAX(0,(((('01_Supuestos'!L31*$I548)*'01_Supuestos'!$F$11*($H548-'01_Supuestos'!$F$9))-((('01_Supuestos'!L31*$I548)*'01_Supuestos'!$F$11*($H548-'01_Supuestos'!$F$9))*'01_Supuestos'!$F$12)-(('01_Supuestos'!L31*$I548)*'01_Supuestos'!$F$11*$K548)-(IF(('01_Supuestos'!L31*$I548)&gt;0,'01_Supuestos'!$F$15,0)))-($J548*'01_Supuestos'!L33)))*'01_Supuestos'!$F$16)</f>
        <v/>
      </c>
      <c r="AD548" s="109">
        <f>((('01_Supuestos'!M31*$I548)*'01_Supuestos'!$F$11*($H548-'01_Supuestos'!$F$9))-((('01_Supuestos'!M31*$I548)*'01_Supuestos'!$F$11*($H548-'01_Supuestos'!$F$9))*'01_Supuestos'!$F$12)-(('01_Supuestos'!M31*$I548)*'01_Supuestos'!$F$11*$K548)-(IF(('01_Supuestos'!M31*$I548)&gt;0,'01_Supuestos'!$F$15,0)))-((('01_Supuestos'!M31*$I548)*'01_Supuestos'!$F$11*($H548-'01_Supuestos'!$F$9))*'01_Supuestos'!$F$18)-($J548*'01_Supuestos'!M32)-(IF('01_Supuestos'!M30=MAX('01_Supuestos'!$C$30:$M$30),'01_Supuestos'!$F$19,0))-(MAX(0,(((('01_Supuestos'!M31*$I548)*'01_Supuestos'!$F$11*($H548-'01_Supuestos'!$F$9))-((('01_Supuestos'!M31*$I548)*'01_Supuestos'!$F$11*($H548-'01_Supuestos'!$F$9))*'01_Supuestos'!$F$12)-(('01_Supuestos'!M31*$I548)*'01_Supuestos'!$F$11*$K548)-(IF(('01_Supuestos'!M31*$I548)&gt;0,'01_Supuestos'!$F$15,0)))-($J548*'01_Supuestos'!M33)))*'01_Supuestos'!$F$16)</f>
        <v/>
      </c>
      <c r="AE548" s="109">
        <f>0</f>
        <v/>
      </c>
      <c r="AF548" s="109">
        <f>IF(S548&gt;R548,"Appraisal+Decision",IF(S548&lt;R548,"Develop Now","Indiferente"))</f>
        <v/>
      </c>
    </row>
    <row r="549">
      <c r="A549" t="n">
        <v>519</v>
      </c>
      <c r="B549" s="53">
        <f>RAND()</f>
        <v/>
      </c>
      <c r="C549" s="53">
        <f>RAND()</f>
        <v/>
      </c>
      <c r="D549" s="53">
        <f>RAND()</f>
        <v/>
      </c>
      <c r="E549" s="53">
        <f>RAND()</f>
        <v/>
      </c>
      <c r="F549" s="53">
        <f>RAND()</f>
        <v/>
      </c>
      <c r="G549" s="53">
        <f>RAND()</f>
        <v/>
      </c>
      <c r="H549" s="109">
        <f>IF(B549&lt;($B$11-$B$10)/($B$12-$B$10), $B$10+SQRT(B549*($B$11-$B$10)*($B$12-$B$10)), $B$12-SQRT((1-B549)*($B$12-$B$11)*($B$12-$B$10)))</f>
        <v/>
      </c>
      <c r="I549" s="53">
        <f>MAX(0.1,NORMINV(C549,$B$13,$B$14))</f>
        <v/>
      </c>
      <c r="J549" s="109">
        <f>'01_Supuestos'!$F$13*MAX(0.65,NORMINV(D549,1,$B$15))</f>
        <v/>
      </c>
      <c r="K549" s="109">
        <f>'01_Supuestos'!$F$14*MAX(0.6,NORMINV(E549,1,$B$16))</f>
        <v/>
      </c>
      <c r="L549" s="109">
        <f>--(F549&lt;=$B$5)</f>
        <v/>
      </c>
      <c r="M549" s="109">
        <f>IF(L549=1, IF(G549&lt;=$B$6, "+", "-"), IF(G549&lt;=(1-$B$7), "+", "-"))</f>
        <v/>
      </c>
      <c r="N549" s="110">
        <f>IF(M549="+",'05_Bayes_Arbol'!$B$16,'05_Bayes_Arbol'!$B$17)</f>
        <v/>
      </c>
      <c r="O549" s="109">
        <f>SUMPRODUCT(T549:AD549,'01_Supuestos'!$C$34:$M$34)</f>
        <v/>
      </c>
      <c r="P549" s="109">
        <f>N549*O549 + (1-N549)*$B$9</f>
        <v/>
      </c>
      <c r="Q549" s="109">
        <f>--(P549&gt;0)</f>
        <v/>
      </c>
      <c r="R549" s="109">
        <f>IF(L549=1,O549,$B$9)</f>
        <v/>
      </c>
      <c r="S549" s="109">
        <f>-$B$8 + IF(Q549=1, IF(L549=1,O549,$B$9), 0)</f>
        <v/>
      </c>
      <c r="T549" s="109">
        <f>((('01_Supuestos'!C31*$I549)*'01_Supuestos'!$F$11*($H549-'01_Supuestos'!$F$9))-((('01_Supuestos'!C31*$I549)*'01_Supuestos'!$F$11*($H549-'01_Supuestos'!$F$9))*'01_Supuestos'!$F$12)-(('01_Supuestos'!C31*$I549)*'01_Supuestos'!$F$11*$K549)-(IF(('01_Supuestos'!C31*$I549)&gt;0,'01_Supuestos'!$F$15,0)))-((('01_Supuestos'!C31*$I549)*'01_Supuestos'!$F$11*($H549-'01_Supuestos'!$F$9))*'01_Supuestos'!$F$18)-($J549*'01_Supuestos'!C32)-(IF('01_Supuestos'!C30=MAX('01_Supuestos'!$C$30:$M$30),'01_Supuestos'!$F$19,0))-(MAX(0,(((('01_Supuestos'!C31*$I549)*'01_Supuestos'!$F$11*($H549-'01_Supuestos'!$F$9))-((('01_Supuestos'!C31*$I549)*'01_Supuestos'!$F$11*($H549-'01_Supuestos'!$F$9))*'01_Supuestos'!$F$12)-(('01_Supuestos'!C31*$I549)*'01_Supuestos'!$F$11*$K549)-(IF(('01_Supuestos'!C31*$I549)&gt;0,'01_Supuestos'!$F$15,0)))-($J549*'01_Supuestos'!C33)))*'01_Supuestos'!$F$16)</f>
        <v/>
      </c>
      <c r="U549" s="109">
        <f>((('01_Supuestos'!D31*$I549)*'01_Supuestos'!$F$11*($H549-'01_Supuestos'!$F$9))-((('01_Supuestos'!D31*$I549)*'01_Supuestos'!$F$11*($H549-'01_Supuestos'!$F$9))*'01_Supuestos'!$F$12)-(('01_Supuestos'!D31*$I549)*'01_Supuestos'!$F$11*$K549)-(IF(('01_Supuestos'!D31*$I549)&gt;0,'01_Supuestos'!$F$15,0)))-((('01_Supuestos'!D31*$I549)*'01_Supuestos'!$F$11*($H549-'01_Supuestos'!$F$9))*'01_Supuestos'!$F$18)-($J549*'01_Supuestos'!D32)-(IF('01_Supuestos'!D30=MAX('01_Supuestos'!$C$30:$M$30),'01_Supuestos'!$F$19,0))-(MAX(0,(((('01_Supuestos'!D31*$I549)*'01_Supuestos'!$F$11*($H549-'01_Supuestos'!$F$9))-((('01_Supuestos'!D31*$I549)*'01_Supuestos'!$F$11*($H549-'01_Supuestos'!$F$9))*'01_Supuestos'!$F$12)-(('01_Supuestos'!D31*$I549)*'01_Supuestos'!$F$11*$K549)-(IF(('01_Supuestos'!D31*$I549)&gt;0,'01_Supuestos'!$F$15,0)))-($J549*'01_Supuestos'!D33)))*'01_Supuestos'!$F$16)</f>
        <v/>
      </c>
      <c r="V549" s="109">
        <f>((('01_Supuestos'!E31*$I549)*'01_Supuestos'!$F$11*($H549-'01_Supuestos'!$F$9))-((('01_Supuestos'!E31*$I549)*'01_Supuestos'!$F$11*($H549-'01_Supuestos'!$F$9))*'01_Supuestos'!$F$12)-(('01_Supuestos'!E31*$I549)*'01_Supuestos'!$F$11*$K549)-(IF(('01_Supuestos'!E31*$I549)&gt;0,'01_Supuestos'!$F$15,0)))-((('01_Supuestos'!E31*$I549)*'01_Supuestos'!$F$11*($H549-'01_Supuestos'!$F$9))*'01_Supuestos'!$F$18)-($J549*'01_Supuestos'!E32)-(IF('01_Supuestos'!E30=MAX('01_Supuestos'!$C$30:$M$30),'01_Supuestos'!$F$19,0))-(MAX(0,(((('01_Supuestos'!E31*$I549)*'01_Supuestos'!$F$11*($H549-'01_Supuestos'!$F$9))-((('01_Supuestos'!E31*$I549)*'01_Supuestos'!$F$11*($H549-'01_Supuestos'!$F$9))*'01_Supuestos'!$F$12)-(('01_Supuestos'!E31*$I549)*'01_Supuestos'!$F$11*$K549)-(IF(('01_Supuestos'!E31*$I549)&gt;0,'01_Supuestos'!$F$15,0)))-($J549*'01_Supuestos'!E33)))*'01_Supuestos'!$F$16)</f>
        <v/>
      </c>
      <c r="W549" s="109">
        <f>((('01_Supuestos'!F31*$I549)*'01_Supuestos'!$F$11*($H549-'01_Supuestos'!$F$9))-((('01_Supuestos'!F31*$I549)*'01_Supuestos'!$F$11*($H549-'01_Supuestos'!$F$9))*'01_Supuestos'!$F$12)-(('01_Supuestos'!F31*$I549)*'01_Supuestos'!$F$11*$K549)-(IF(('01_Supuestos'!F31*$I549)&gt;0,'01_Supuestos'!$F$15,0)))-((('01_Supuestos'!F31*$I549)*'01_Supuestos'!$F$11*($H549-'01_Supuestos'!$F$9))*'01_Supuestos'!$F$18)-($J549*'01_Supuestos'!F32)-(IF('01_Supuestos'!F30=MAX('01_Supuestos'!$C$30:$M$30),'01_Supuestos'!$F$19,0))-(MAX(0,(((('01_Supuestos'!F31*$I549)*'01_Supuestos'!$F$11*($H549-'01_Supuestos'!$F$9))-((('01_Supuestos'!F31*$I549)*'01_Supuestos'!$F$11*($H549-'01_Supuestos'!$F$9))*'01_Supuestos'!$F$12)-(('01_Supuestos'!F31*$I549)*'01_Supuestos'!$F$11*$K549)-(IF(('01_Supuestos'!F31*$I549)&gt;0,'01_Supuestos'!$F$15,0)))-($J549*'01_Supuestos'!F33)))*'01_Supuestos'!$F$16)</f>
        <v/>
      </c>
      <c r="X549" s="109">
        <f>((('01_Supuestos'!G31*$I549)*'01_Supuestos'!$F$11*($H549-'01_Supuestos'!$F$9))-((('01_Supuestos'!G31*$I549)*'01_Supuestos'!$F$11*($H549-'01_Supuestos'!$F$9))*'01_Supuestos'!$F$12)-(('01_Supuestos'!G31*$I549)*'01_Supuestos'!$F$11*$K549)-(IF(('01_Supuestos'!G31*$I549)&gt;0,'01_Supuestos'!$F$15,0)))-((('01_Supuestos'!G31*$I549)*'01_Supuestos'!$F$11*($H549-'01_Supuestos'!$F$9))*'01_Supuestos'!$F$18)-($J549*'01_Supuestos'!G32)-(IF('01_Supuestos'!G30=MAX('01_Supuestos'!$C$30:$M$30),'01_Supuestos'!$F$19,0))-(MAX(0,(((('01_Supuestos'!G31*$I549)*'01_Supuestos'!$F$11*($H549-'01_Supuestos'!$F$9))-((('01_Supuestos'!G31*$I549)*'01_Supuestos'!$F$11*($H549-'01_Supuestos'!$F$9))*'01_Supuestos'!$F$12)-(('01_Supuestos'!G31*$I549)*'01_Supuestos'!$F$11*$K549)-(IF(('01_Supuestos'!G31*$I549)&gt;0,'01_Supuestos'!$F$15,0)))-($J549*'01_Supuestos'!G33)))*'01_Supuestos'!$F$16)</f>
        <v/>
      </c>
      <c r="Y549" s="109">
        <f>((('01_Supuestos'!H31*$I549)*'01_Supuestos'!$F$11*($H549-'01_Supuestos'!$F$9))-((('01_Supuestos'!H31*$I549)*'01_Supuestos'!$F$11*($H549-'01_Supuestos'!$F$9))*'01_Supuestos'!$F$12)-(('01_Supuestos'!H31*$I549)*'01_Supuestos'!$F$11*$K549)-(IF(('01_Supuestos'!H31*$I549)&gt;0,'01_Supuestos'!$F$15,0)))-((('01_Supuestos'!H31*$I549)*'01_Supuestos'!$F$11*($H549-'01_Supuestos'!$F$9))*'01_Supuestos'!$F$18)-($J549*'01_Supuestos'!H32)-(IF('01_Supuestos'!H30=MAX('01_Supuestos'!$C$30:$M$30),'01_Supuestos'!$F$19,0))-(MAX(0,(((('01_Supuestos'!H31*$I549)*'01_Supuestos'!$F$11*($H549-'01_Supuestos'!$F$9))-((('01_Supuestos'!H31*$I549)*'01_Supuestos'!$F$11*($H549-'01_Supuestos'!$F$9))*'01_Supuestos'!$F$12)-(('01_Supuestos'!H31*$I549)*'01_Supuestos'!$F$11*$K549)-(IF(('01_Supuestos'!H31*$I549)&gt;0,'01_Supuestos'!$F$15,0)))-($J549*'01_Supuestos'!H33)))*'01_Supuestos'!$F$16)</f>
        <v/>
      </c>
      <c r="Z549" s="109">
        <f>((('01_Supuestos'!I31*$I549)*'01_Supuestos'!$F$11*($H549-'01_Supuestos'!$F$9))-((('01_Supuestos'!I31*$I549)*'01_Supuestos'!$F$11*($H549-'01_Supuestos'!$F$9))*'01_Supuestos'!$F$12)-(('01_Supuestos'!I31*$I549)*'01_Supuestos'!$F$11*$K549)-(IF(('01_Supuestos'!I31*$I549)&gt;0,'01_Supuestos'!$F$15,0)))-((('01_Supuestos'!I31*$I549)*'01_Supuestos'!$F$11*($H549-'01_Supuestos'!$F$9))*'01_Supuestos'!$F$18)-($J549*'01_Supuestos'!I32)-(IF('01_Supuestos'!I30=MAX('01_Supuestos'!$C$30:$M$30),'01_Supuestos'!$F$19,0))-(MAX(0,(((('01_Supuestos'!I31*$I549)*'01_Supuestos'!$F$11*($H549-'01_Supuestos'!$F$9))-((('01_Supuestos'!I31*$I549)*'01_Supuestos'!$F$11*($H549-'01_Supuestos'!$F$9))*'01_Supuestos'!$F$12)-(('01_Supuestos'!I31*$I549)*'01_Supuestos'!$F$11*$K549)-(IF(('01_Supuestos'!I31*$I549)&gt;0,'01_Supuestos'!$F$15,0)))-($J549*'01_Supuestos'!I33)))*'01_Supuestos'!$F$16)</f>
        <v/>
      </c>
      <c r="AA549" s="109">
        <f>((('01_Supuestos'!J31*$I549)*'01_Supuestos'!$F$11*($H549-'01_Supuestos'!$F$9))-((('01_Supuestos'!J31*$I549)*'01_Supuestos'!$F$11*($H549-'01_Supuestos'!$F$9))*'01_Supuestos'!$F$12)-(('01_Supuestos'!J31*$I549)*'01_Supuestos'!$F$11*$K549)-(IF(('01_Supuestos'!J31*$I549)&gt;0,'01_Supuestos'!$F$15,0)))-((('01_Supuestos'!J31*$I549)*'01_Supuestos'!$F$11*($H549-'01_Supuestos'!$F$9))*'01_Supuestos'!$F$18)-($J549*'01_Supuestos'!J32)-(IF('01_Supuestos'!J30=MAX('01_Supuestos'!$C$30:$M$30),'01_Supuestos'!$F$19,0))-(MAX(0,(((('01_Supuestos'!J31*$I549)*'01_Supuestos'!$F$11*($H549-'01_Supuestos'!$F$9))-((('01_Supuestos'!J31*$I549)*'01_Supuestos'!$F$11*($H549-'01_Supuestos'!$F$9))*'01_Supuestos'!$F$12)-(('01_Supuestos'!J31*$I549)*'01_Supuestos'!$F$11*$K549)-(IF(('01_Supuestos'!J31*$I549)&gt;0,'01_Supuestos'!$F$15,0)))-($J549*'01_Supuestos'!J33)))*'01_Supuestos'!$F$16)</f>
        <v/>
      </c>
      <c r="AB549" s="109">
        <f>((('01_Supuestos'!K31*$I549)*'01_Supuestos'!$F$11*($H549-'01_Supuestos'!$F$9))-((('01_Supuestos'!K31*$I549)*'01_Supuestos'!$F$11*($H549-'01_Supuestos'!$F$9))*'01_Supuestos'!$F$12)-(('01_Supuestos'!K31*$I549)*'01_Supuestos'!$F$11*$K549)-(IF(('01_Supuestos'!K31*$I549)&gt;0,'01_Supuestos'!$F$15,0)))-((('01_Supuestos'!K31*$I549)*'01_Supuestos'!$F$11*($H549-'01_Supuestos'!$F$9))*'01_Supuestos'!$F$18)-($J549*'01_Supuestos'!K32)-(IF('01_Supuestos'!K30=MAX('01_Supuestos'!$C$30:$M$30),'01_Supuestos'!$F$19,0))-(MAX(0,(((('01_Supuestos'!K31*$I549)*'01_Supuestos'!$F$11*($H549-'01_Supuestos'!$F$9))-((('01_Supuestos'!K31*$I549)*'01_Supuestos'!$F$11*($H549-'01_Supuestos'!$F$9))*'01_Supuestos'!$F$12)-(('01_Supuestos'!K31*$I549)*'01_Supuestos'!$F$11*$K549)-(IF(('01_Supuestos'!K31*$I549)&gt;0,'01_Supuestos'!$F$15,0)))-($J549*'01_Supuestos'!K33)))*'01_Supuestos'!$F$16)</f>
        <v/>
      </c>
      <c r="AC549" s="109">
        <f>((('01_Supuestos'!L31*$I549)*'01_Supuestos'!$F$11*($H549-'01_Supuestos'!$F$9))-((('01_Supuestos'!L31*$I549)*'01_Supuestos'!$F$11*($H549-'01_Supuestos'!$F$9))*'01_Supuestos'!$F$12)-(('01_Supuestos'!L31*$I549)*'01_Supuestos'!$F$11*$K549)-(IF(('01_Supuestos'!L31*$I549)&gt;0,'01_Supuestos'!$F$15,0)))-((('01_Supuestos'!L31*$I549)*'01_Supuestos'!$F$11*($H549-'01_Supuestos'!$F$9))*'01_Supuestos'!$F$18)-($J549*'01_Supuestos'!L32)-(IF('01_Supuestos'!L30=MAX('01_Supuestos'!$C$30:$M$30),'01_Supuestos'!$F$19,0))-(MAX(0,(((('01_Supuestos'!L31*$I549)*'01_Supuestos'!$F$11*($H549-'01_Supuestos'!$F$9))-((('01_Supuestos'!L31*$I549)*'01_Supuestos'!$F$11*($H549-'01_Supuestos'!$F$9))*'01_Supuestos'!$F$12)-(('01_Supuestos'!L31*$I549)*'01_Supuestos'!$F$11*$K549)-(IF(('01_Supuestos'!L31*$I549)&gt;0,'01_Supuestos'!$F$15,0)))-($J549*'01_Supuestos'!L33)))*'01_Supuestos'!$F$16)</f>
        <v/>
      </c>
      <c r="AD549" s="109">
        <f>((('01_Supuestos'!M31*$I549)*'01_Supuestos'!$F$11*($H549-'01_Supuestos'!$F$9))-((('01_Supuestos'!M31*$I549)*'01_Supuestos'!$F$11*($H549-'01_Supuestos'!$F$9))*'01_Supuestos'!$F$12)-(('01_Supuestos'!M31*$I549)*'01_Supuestos'!$F$11*$K549)-(IF(('01_Supuestos'!M31*$I549)&gt;0,'01_Supuestos'!$F$15,0)))-((('01_Supuestos'!M31*$I549)*'01_Supuestos'!$F$11*($H549-'01_Supuestos'!$F$9))*'01_Supuestos'!$F$18)-($J549*'01_Supuestos'!M32)-(IF('01_Supuestos'!M30=MAX('01_Supuestos'!$C$30:$M$30),'01_Supuestos'!$F$19,0))-(MAX(0,(((('01_Supuestos'!M31*$I549)*'01_Supuestos'!$F$11*($H549-'01_Supuestos'!$F$9))-((('01_Supuestos'!M31*$I549)*'01_Supuestos'!$F$11*($H549-'01_Supuestos'!$F$9))*'01_Supuestos'!$F$12)-(('01_Supuestos'!M31*$I549)*'01_Supuestos'!$F$11*$K549)-(IF(('01_Supuestos'!M31*$I549)&gt;0,'01_Supuestos'!$F$15,0)))-($J549*'01_Supuestos'!M33)))*'01_Supuestos'!$F$16)</f>
        <v/>
      </c>
      <c r="AE549" s="109">
        <f>0</f>
        <v/>
      </c>
      <c r="AF549" s="109">
        <f>IF(S549&gt;R549,"Appraisal+Decision",IF(S549&lt;R549,"Develop Now","Indiferente"))</f>
        <v/>
      </c>
    </row>
    <row r="550">
      <c r="A550" t="n">
        <v>520</v>
      </c>
      <c r="B550" s="53">
        <f>RAND()</f>
        <v/>
      </c>
      <c r="C550" s="53">
        <f>RAND()</f>
        <v/>
      </c>
      <c r="D550" s="53">
        <f>RAND()</f>
        <v/>
      </c>
      <c r="E550" s="53">
        <f>RAND()</f>
        <v/>
      </c>
      <c r="F550" s="53">
        <f>RAND()</f>
        <v/>
      </c>
      <c r="G550" s="53">
        <f>RAND()</f>
        <v/>
      </c>
      <c r="H550" s="109">
        <f>IF(B550&lt;($B$11-$B$10)/($B$12-$B$10), $B$10+SQRT(B550*($B$11-$B$10)*($B$12-$B$10)), $B$12-SQRT((1-B550)*($B$12-$B$11)*($B$12-$B$10)))</f>
        <v/>
      </c>
      <c r="I550" s="53">
        <f>MAX(0.1,NORMINV(C550,$B$13,$B$14))</f>
        <v/>
      </c>
      <c r="J550" s="109">
        <f>'01_Supuestos'!$F$13*MAX(0.65,NORMINV(D550,1,$B$15))</f>
        <v/>
      </c>
      <c r="K550" s="109">
        <f>'01_Supuestos'!$F$14*MAX(0.6,NORMINV(E550,1,$B$16))</f>
        <v/>
      </c>
      <c r="L550" s="109">
        <f>--(F550&lt;=$B$5)</f>
        <v/>
      </c>
      <c r="M550" s="109">
        <f>IF(L550=1, IF(G550&lt;=$B$6, "+", "-"), IF(G550&lt;=(1-$B$7), "+", "-"))</f>
        <v/>
      </c>
      <c r="N550" s="110">
        <f>IF(M550="+",'05_Bayes_Arbol'!$B$16,'05_Bayes_Arbol'!$B$17)</f>
        <v/>
      </c>
      <c r="O550" s="109">
        <f>SUMPRODUCT(T550:AD550,'01_Supuestos'!$C$34:$M$34)</f>
        <v/>
      </c>
      <c r="P550" s="109">
        <f>N550*O550 + (1-N550)*$B$9</f>
        <v/>
      </c>
      <c r="Q550" s="109">
        <f>--(P550&gt;0)</f>
        <v/>
      </c>
      <c r="R550" s="109">
        <f>IF(L550=1,O550,$B$9)</f>
        <v/>
      </c>
      <c r="S550" s="109">
        <f>-$B$8 + IF(Q550=1, IF(L550=1,O550,$B$9), 0)</f>
        <v/>
      </c>
      <c r="T550" s="109">
        <f>((('01_Supuestos'!C31*$I550)*'01_Supuestos'!$F$11*($H550-'01_Supuestos'!$F$9))-((('01_Supuestos'!C31*$I550)*'01_Supuestos'!$F$11*($H550-'01_Supuestos'!$F$9))*'01_Supuestos'!$F$12)-(('01_Supuestos'!C31*$I550)*'01_Supuestos'!$F$11*$K550)-(IF(('01_Supuestos'!C31*$I550)&gt;0,'01_Supuestos'!$F$15,0)))-((('01_Supuestos'!C31*$I550)*'01_Supuestos'!$F$11*($H550-'01_Supuestos'!$F$9))*'01_Supuestos'!$F$18)-($J550*'01_Supuestos'!C32)-(IF('01_Supuestos'!C30=MAX('01_Supuestos'!$C$30:$M$30),'01_Supuestos'!$F$19,0))-(MAX(0,(((('01_Supuestos'!C31*$I550)*'01_Supuestos'!$F$11*($H550-'01_Supuestos'!$F$9))-((('01_Supuestos'!C31*$I550)*'01_Supuestos'!$F$11*($H550-'01_Supuestos'!$F$9))*'01_Supuestos'!$F$12)-(('01_Supuestos'!C31*$I550)*'01_Supuestos'!$F$11*$K550)-(IF(('01_Supuestos'!C31*$I550)&gt;0,'01_Supuestos'!$F$15,0)))-($J550*'01_Supuestos'!C33)))*'01_Supuestos'!$F$16)</f>
        <v/>
      </c>
      <c r="U550" s="109">
        <f>((('01_Supuestos'!D31*$I550)*'01_Supuestos'!$F$11*($H550-'01_Supuestos'!$F$9))-((('01_Supuestos'!D31*$I550)*'01_Supuestos'!$F$11*($H550-'01_Supuestos'!$F$9))*'01_Supuestos'!$F$12)-(('01_Supuestos'!D31*$I550)*'01_Supuestos'!$F$11*$K550)-(IF(('01_Supuestos'!D31*$I550)&gt;0,'01_Supuestos'!$F$15,0)))-((('01_Supuestos'!D31*$I550)*'01_Supuestos'!$F$11*($H550-'01_Supuestos'!$F$9))*'01_Supuestos'!$F$18)-($J550*'01_Supuestos'!D32)-(IF('01_Supuestos'!D30=MAX('01_Supuestos'!$C$30:$M$30),'01_Supuestos'!$F$19,0))-(MAX(0,(((('01_Supuestos'!D31*$I550)*'01_Supuestos'!$F$11*($H550-'01_Supuestos'!$F$9))-((('01_Supuestos'!D31*$I550)*'01_Supuestos'!$F$11*($H550-'01_Supuestos'!$F$9))*'01_Supuestos'!$F$12)-(('01_Supuestos'!D31*$I550)*'01_Supuestos'!$F$11*$K550)-(IF(('01_Supuestos'!D31*$I550)&gt;0,'01_Supuestos'!$F$15,0)))-($J550*'01_Supuestos'!D33)))*'01_Supuestos'!$F$16)</f>
        <v/>
      </c>
      <c r="V550" s="109">
        <f>((('01_Supuestos'!E31*$I550)*'01_Supuestos'!$F$11*($H550-'01_Supuestos'!$F$9))-((('01_Supuestos'!E31*$I550)*'01_Supuestos'!$F$11*($H550-'01_Supuestos'!$F$9))*'01_Supuestos'!$F$12)-(('01_Supuestos'!E31*$I550)*'01_Supuestos'!$F$11*$K550)-(IF(('01_Supuestos'!E31*$I550)&gt;0,'01_Supuestos'!$F$15,0)))-((('01_Supuestos'!E31*$I550)*'01_Supuestos'!$F$11*($H550-'01_Supuestos'!$F$9))*'01_Supuestos'!$F$18)-($J550*'01_Supuestos'!E32)-(IF('01_Supuestos'!E30=MAX('01_Supuestos'!$C$30:$M$30),'01_Supuestos'!$F$19,0))-(MAX(0,(((('01_Supuestos'!E31*$I550)*'01_Supuestos'!$F$11*($H550-'01_Supuestos'!$F$9))-((('01_Supuestos'!E31*$I550)*'01_Supuestos'!$F$11*($H550-'01_Supuestos'!$F$9))*'01_Supuestos'!$F$12)-(('01_Supuestos'!E31*$I550)*'01_Supuestos'!$F$11*$K550)-(IF(('01_Supuestos'!E31*$I550)&gt;0,'01_Supuestos'!$F$15,0)))-($J550*'01_Supuestos'!E33)))*'01_Supuestos'!$F$16)</f>
        <v/>
      </c>
      <c r="W550" s="109">
        <f>((('01_Supuestos'!F31*$I550)*'01_Supuestos'!$F$11*($H550-'01_Supuestos'!$F$9))-((('01_Supuestos'!F31*$I550)*'01_Supuestos'!$F$11*($H550-'01_Supuestos'!$F$9))*'01_Supuestos'!$F$12)-(('01_Supuestos'!F31*$I550)*'01_Supuestos'!$F$11*$K550)-(IF(('01_Supuestos'!F31*$I550)&gt;0,'01_Supuestos'!$F$15,0)))-((('01_Supuestos'!F31*$I550)*'01_Supuestos'!$F$11*($H550-'01_Supuestos'!$F$9))*'01_Supuestos'!$F$18)-($J550*'01_Supuestos'!F32)-(IF('01_Supuestos'!F30=MAX('01_Supuestos'!$C$30:$M$30),'01_Supuestos'!$F$19,0))-(MAX(0,(((('01_Supuestos'!F31*$I550)*'01_Supuestos'!$F$11*($H550-'01_Supuestos'!$F$9))-((('01_Supuestos'!F31*$I550)*'01_Supuestos'!$F$11*($H550-'01_Supuestos'!$F$9))*'01_Supuestos'!$F$12)-(('01_Supuestos'!F31*$I550)*'01_Supuestos'!$F$11*$K550)-(IF(('01_Supuestos'!F31*$I550)&gt;0,'01_Supuestos'!$F$15,0)))-($J550*'01_Supuestos'!F33)))*'01_Supuestos'!$F$16)</f>
        <v/>
      </c>
      <c r="X550" s="109">
        <f>((('01_Supuestos'!G31*$I550)*'01_Supuestos'!$F$11*($H550-'01_Supuestos'!$F$9))-((('01_Supuestos'!G31*$I550)*'01_Supuestos'!$F$11*($H550-'01_Supuestos'!$F$9))*'01_Supuestos'!$F$12)-(('01_Supuestos'!G31*$I550)*'01_Supuestos'!$F$11*$K550)-(IF(('01_Supuestos'!G31*$I550)&gt;0,'01_Supuestos'!$F$15,0)))-((('01_Supuestos'!G31*$I550)*'01_Supuestos'!$F$11*($H550-'01_Supuestos'!$F$9))*'01_Supuestos'!$F$18)-($J550*'01_Supuestos'!G32)-(IF('01_Supuestos'!G30=MAX('01_Supuestos'!$C$30:$M$30),'01_Supuestos'!$F$19,0))-(MAX(0,(((('01_Supuestos'!G31*$I550)*'01_Supuestos'!$F$11*($H550-'01_Supuestos'!$F$9))-((('01_Supuestos'!G31*$I550)*'01_Supuestos'!$F$11*($H550-'01_Supuestos'!$F$9))*'01_Supuestos'!$F$12)-(('01_Supuestos'!G31*$I550)*'01_Supuestos'!$F$11*$K550)-(IF(('01_Supuestos'!G31*$I550)&gt;0,'01_Supuestos'!$F$15,0)))-($J550*'01_Supuestos'!G33)))*'01_Supuestos'!$F$16)</f>
        <v/>
      </c>
      <c r="Y550" s="109">
        <f>((('01_Supuestos'!H31*$I550)*'01_Supuestos'!$F$11*($H550-'01_Supuestos'!$F$9))-((('01_Supuestos'!H31*$I550)*'01_Supuestos'!$F$11*($H550-'01_Supuestos'!$F$9))*'01_Supuestos'!$F$12)-(('01_Supuestos'!H31*$I550)*'01_Supuestos'!$F$11*$K550)-(IF(('01_Supuestos'!H31*$I550)&gt;0,'01_Supuestos'!$F$15,0)))-((('01_Supuestos'!H31*$I550)*'01_Supuestos'!$F$11*($H550-'01_Supuestos'!$F$9))*'01_Supuestos'!$F$18)-($J550*'01_Supuestos'!H32)-(IF('01_Supuestos'!H30=MAX('01_Supuestos'!$C$30:$M$30),'01_Supuestos'!$F$19,0))-(MAX(0,(((('01_Supuestos'!H31*$I550)*'01_Supuestos'!$F$11*($H550-'01_Supuestos'!$F$9))-((('01_Supuestos'!H31*$I550)*'01_Supuestos'!$F$11*($H550-'01_Supuestos'!$F$9))*'01_Supuestos'!$F$12)-(('01_Supuestos'!H31*$I550)*'01_Supuestos'!$F$11*$K550)-(IF(('01_Supuestos'!H31*$I550)&gt;0,'01_Supuestos'!$F$15,0)))-($J550*'01_Supuestos'!H33)))*'01_Supuestos'!$F$16)</f>
        <v/>
      </c>
      <c r="Z550" s="109">
        <f>((('01_Supuestos'!I31*$I550)*'01_Supuestos'!$F$11*($H550-'01_Supuestos'!$F$9))-((('01_Supuestos'!I31*$I550)*'01_Supuestos'!$F$11*($H550-'01_Supuestos'!$F$9))*'01_Supuestos'!$F$12)-(('01_Supuestos'!I31*$I550)*'01_Supuestos'!$F$11*$K550)-(IF(('01_Supuestos'!I31*$I550)&gt;0,'01_Supuestos'!$F$15,0)))-((('01_Supuestos'!I31*$I550)*'01_Supuestos'!$F$11*($H550-'01_Supuestos'!$F$9))*'01_Supuestos'!$F$18)-($J550*'01_Supuestos'!I32)-(IF('01_Supuestos'!I30=MAX('01_Supuestos'!$C$30:$M$30),'01_Supuestos'!$F$19,0))-(MAX(0,(((('01_Supuestos'!I31*$I550)*'01_Supuestos'!$F$11*($H550-'01_Supuestos'!$F$9))-((('01_Supuestos'!I31*$I550)*'01_Supuestos'!$F$11*($H550-'01_Supuestos'!$F$9))*'01_Supuestos'!$F$12)-(('01_Supuestos'!I31*$I550)*'01_Supuestos'!$F$11*$K550)-(IF(('01_Supuestos'!I31*$I550)&gt;0,'01_Supuestos'!$F$15,0)))-($J550*'01_Supuestos'!I33)))*'01_Supuestos'!$F$16)</f>
        <v/>
      </c>
      <c r="AA550" s="109">
        <f>((('01_Supuestos'!J31*$I550)*'01_Supuestos'!$F$11*($H550-'01_Supuestos'!$F$9))-((('01_Supuestos'!J31*$I550)*'01_Supuestos'!$F$11*($H550-'01_Supuestos'!$F$9))*'01_Supuestos'!$F$12)-(('01_Supuestos'!J31*$I550)*'01_Supuestos'!$F$11*$K550)-(IF(('01_Supuestos'!J31*$I550)&gt;0,'01_Supuestos'!$F$15,0)))-((('01_Supuestos'!J31*$I550)*'01_Supuestos'!$F$11*($H550-'01_Supuestos'!$F$9))*'01_Supuestos'!$F$18)-($J550*'01_Supuestos'!J32)-(IF('01_Supuestos'!J30=MAX('01_Supuestos'!$C$30:$M$30),'01_Supuestos'!$F$19,0))-(MAX(0,(((('01_Supuestos'!J31*$I550)*'01_Supuestos'!$F$11*($H550-'01_Supuestos'!$F$9))-((('01_Supuestos'!J31*$I550)*'01_Supuestos'!$F$11*($H550-'01_Supuestos'!$F$9))*'01_Supuestos'!$F$12)-(('01_Supuestos'!J31*$I550)*'01_Supuestos'!$F$11*$K550)-(IF(('01_Supuestos'!J31*$I550)&gt;0,'01_Supuestos'!$F$15,0)))-($J550*'01_Supuestos'!J33)))*'01_Supuestos'!$F$16)</f>
        <v/>
      </c>
      <c r="AB550" s="109">
        <f>((('01_Supuestos'!K31*$I550)*'01_Supuestos'!$F$11*($H550-'01_Supuestos'!$F$9))-((('01_Supuestos'!K31*$I550)*'01_Supuestos'!$F$11*($H550-'01_Supuestos'!$F$9))*'01_Supuestos'!$F$12)-(('01_Supuestos'!K31*$I550)*'01_Supuestos'!$F$11*$K550)-(IF(('01_Supuestos'!K31*$I550)&gt;0,'01_Supuestos'!$F$15,0)))-((('01_Supuestos'!K31*$I550)*'01_Supuestos'!$F$11*($H550-'01_Supuestos'!$F$9))*'01_Supuestos'!$F$18)-($J550*'01_Supuestos'!K32)-(IF('01_Supuestos'!K30=MAX('01_Supuestos'!$C$30:$M$30),'01_Supuestos'!$F$19,0))-(MAX(0,(((('01_Supuestos'!K31*$I550)*'01_Supuestos'!$F$11*($H550-'01_Supuestos'!$F$9))-((('01_Supuestos'!K31*$I550)*'01_Supuestos'!$F$11*($H550-'01_Supuestos'!$F$9))*'01_Supuestos'!$F$12)-(('01_Supuestos'!K31*$I550)*'01_Supuestos'!$F$11*$K550)-(IF(('01_Supuestos'!K31*$I550)&gt;0,'01_Supuestos'!$F$15,0)))-($J550*'01_Supuestos'!K33)))*'01_Supuestos'!$F$16)</f>
        <v/>
      </c>
      <c r="AC550" s="109">
        <f>((('01_Supuestos'!L31*$I550)*'01_Supuestos'!$F$11*($H550-'01_Supuestos'!$F$9))-((('01_Supuestos'!L31*$I550)*'01_Supuestos'!$F$11*($H550-'01_Supuestos'!$F$9))*'01_Supuestos'!$F$12)-(('01_Supuestos'!L31*$I550)*'01_Supuestos'!$F$11*$K550)-(IF(('01_Supuestos'!L31*$I550)&gt;0,'01_Supuestos'!$F$15,0)))-((('01_Supuestos'!L31*$I550)*'01_Supuestos'!$F$11*($H550-'01_Supuestos'!$F$9))*'01_Supuestos'!$F$18)-($J550*'01_Supuestos'!L32)-(IF('01_Supuestos'!L30=MAX('01_Supuestos'!$C$30:$M$30),'01_Supuestos'!$F$19,0))-(MAX(0,(((('01_Supuestos'!L31*$I550)*'01_Supuestos'!$F$11*($H550-'01_Supuestos'!$F$9))-((('01_Supuestos'!L31*$I550)*'01_Supuestos'!$F$11*($H550-'01_Supuestos'!$F$9))*'01_Supuestos'!$F$12)-(('01_Supuestos'!L31*$I550)*'01_Supuestos'!$F$11*$K550)-(IF(('01_Supuestos'!L31*$I550)&gt;0,'01_Supuestos'!$F$15,0)))-($J550*'01_Supuestos'!L33)))*'01_Supuestos'!$F$16)</f>
        <v/>
      </c>
      <c r="AD550" s="109">
        <f>((('01_Supuestos'!M31*$I550)*'01_Supuestos'!$F$11*($H550-'01_Supuestos'!$F$9))-((('01_Supuestos'!M31*$I550)*'01_Supuestos'!$F$11*($H550-'01_Supuestos'!$F$9))*'01_Supuestos'!$F$12)-(('01_Supuestos'!M31*$I550)*'01_Supuestos'!$F$11*$K550)-(IF(('01_Supuestos'!M31*$I550)&gt;0,'01_Supuestos'!$F$15,0)))-((('01_Supuestos'!M31*$I550)*'01_Supuestos'!$F$11*($H550-'01_Supuestos'!$F$9))*'01_Supuestos'!$F$18)-($J550*'01_Supuestos'!M32)-(IF('01_Supuestos'!M30=MAX('01_Supuestos'!$C$30:$M$30),'01_Supuestos'!$F$19,0))-(MAX(0,(((('01_Supuestos'!M31*$I550)*'01_Supuestos'!$F$11*($H550-'01_Supuestos'!$F$9))-((('01_Supuestos'!M31*$I550)*'01_Supuestos'!$F$11*($H550-'01_Supuestos'!$F$9))*'01_Supuestos'!$F$12)-(('01_Supuestos'!M31*$I550)*'01_Supuestos'!$F$11*$K550)-(IF(('01_Supuestos'!M31*$I550)&gt;0,'01_Supuestos'!$F$15,0)))-($J550*'01_Supuestos'!M33)))*'01_Supuestos'!$F$16)</f>
        <v/>
      </c>
      <c r="AE550" s="109">
        <f>0</f>
        <v/>
      </c>
      <c r="AF550" s="109">
        <f>IF(S550&gt;R550,"Appraisal+Decision",IF(S550&lt;R550,"Develop Now","Indiferente"))</f>
        <v/>
      </c>
    </row>
    <row r="551">
      <c r="A551" t="n">
        <v>521</v>
      </c>
      <c r="B551" s="53">
        <f>RAND()</f>
        <v/>
      </c>
      <c r="C551" s="53">
        <f>RAND()</f>
        <v/>
      </c>
      <c r="D551" s="53">
        <f>RAND()</f>
        <v/>
      </c>
      <c r="E551" s="53">
        <f>RAND()</f>
        <v/>
      </c>
      <c r="F551" s="53">
        <f>RAND()</f>
        <v/>
      </c>
      <c r="G551" s="53">
        <f>RAND()</f>
        <v/>
      </c>
      <c r="H551" s="109">
        <f>IF(B551&lt;($B$11-$B$10)/($B$12-$B$10), $B$10+SQRT(B551*($B$11-$B$10)*($B$12-$B$10)), $B$12-SQRT((1-B551)*($B$12-$B$11)*($B$12-$B$10)))</f>
        <v/>
      </c>
      <c r="I551" s="53">
        <f>MAX(0.1,NORMINV(C551,$B$13,$B$14))</f>
        <v/>
      </c>
      <c r="J551" s="109">
        <f>'01_Supuestos'!$F$13*MAX(0.65,NORMINV(D551,1,$B$15))</f>
        <v/>
      </c>
      <c r="K551" s="109">
        <f>'01_Supuestos'!$F$14*MAX(0.6,NORMINV(E551,1,$B$16))</f>
        <v/>
      </c>
      <c r="L551" s="109">
        <f>--(F551&lt;=$B$5)</f>
        <v/>
      </c>
      <c r="M551" s="109">
        <f>IF(L551=1, IF(G551&lt;=$B$6, "+", "-"), IF(G551&lt;=(1-$B$7), "+", "-"))</f>
        <v/>
      </c>
      <c r="N551" s="110">
        <f>IF(M551="+",'05_Bayes_Arbol'!$B$16,'05_Bayes_Arbol'!$B$17)</f>
        <v/>
      </c>
      <c r="O551" s="109">
        <f>SUMPRODUCT(T551:AD551,'01_Supuestos'!$C$34:$M$34)</f>
        <v/>
      </c>
      <c r="P551" s="109">
        <f>N551*O551 + (1-N551)*$B$9</f>
        <v/>
      </c>
      <c r="Q551" s="109">
        <f>--(P551&gt;0)</f>
        <v/>
      </c>
      <c r="R551" s="109">
        <f>IF(L551=1,O551,$B$9)</f>
        <v/>
      </c>
      <c r="S551" s="109">
        <f>-$B$8 + IF(Q551=1, IF(L551=1,O551,$B$9), 0)</f>
        <v/>
      </c>
      <c r="T551" s="109">
        <f>((('01_Supuestos'!C31*$I551)*'01_Supuestos'!$F$11*($H551-'01_Supuestos'!$F$9))-((('01_Supuestos'!C31*$I551)*'01_Supuestos'!$F$11*($H551-'01_Supuestos'!$F$9))*'01_Supuestos'!$F$12)-(('01_Supuestos'!C31*$I551)*'01_Supuestos'!$F$11*$K551)-(IF(('01_Supuestos'!C31*$I551)&gt;0,'01_Supuestos'!$F$15,0)))-((('01_Supuestos'!C31*$I551)*'01_Supuestos'!$F$11*($H551-'01_Supuestos'!$F$9))*'01_Supuestos'!$F$18)-($J551*'01_Supuestos'!C32)-(IF('01_Supuestos'!C30=MAX('01_Supuestos'!$C$30:$M$30),'01_Supuestos'!$F$19,0))-(MAX(0,(((('01_Supuestos'!C31*$I551)*'01_Supuestos'!$F$11*($H551-'01_Supuestos'!$F$9))-((('01_Supuestos'!C31*$I551)*'01_Supuestos'!$F$11*($H551-'01_Supuestos'!$F$9))*'01_Supuestos'!$F$12)-(('01_Supuestos'!C31*$I551)*'01_Supuestos'!$F$11*$K551)-(IF(('01_Supuestos'!C31*$I551)&gt;0,'01_Supuestos'!$F$15,0)))-($J551*'01_Supuestos'!C33)))*'01_Supuestos'!$F$16)</f>
        <v/>
      </c>
      <c r="U551" s="109">
        <f>((('01_Supuestos'!D31*$I551)*'01_Supuestos'!$F$11*($H551-'01_Supuestos'!$F$9))-((('01_Supuestos'!D31*$I551)*'01_Supuestos'!$F$11*($H551-'01_Supuestos'!$F$9))*'01_Supuestos'!$F$12)-(('01_Supuestos'!D31*$I551)*'01_Supuestos'!$F$11*$K551)-(IF(('01_Supuestos'!D31*$I551)&gt;0,'01_Supuestos'!$F$15,0)))-((('01_Supuestos'!D31*$I551)*'01_Supuestos'!$F$11*($H551-'01_Supuestos'!$F$9))*'01_Supuestos'!$F$18)-($J551*'01_Supuestos'!D32)-(IF('01_Supuestos'!D30=MAX('01_Supuestos'!$C$30:$M$30),'01_Supuestos'!$F$19,0))-(MAX(0,(((('01_Supuestos'!D31*$I551)*'01_Supuestos'!$F$11*($H551-'01_Supuestos'!$F$9))-((('01_Supuestos'!D31*$I551)*'01_Supuestos'!$F$11*($H551-'01_Supuestos'!$F$9))*'01_Supuestos'!$F$12)-(('01_Supuestos'!D31*$I551)*'01_Supuestos'!$F$11*$K551)-(IF(('01_Supuestos'!D31*$I551)&gt;0,'01_Supuestos'!$F$15,0)))-($J551*'01_Supuestos'!D33)))*'01_Supuestos'!$F$16)</f>
        <v/>
      </c>
      <c r="V551" s="109">
        <f>((('01_Supuestos'!E31*$I551)*'01_Supuestos'!$F$11*($H551-'01_Supuestos'!$F$9))-((('01_Supuestos'!E31*$I551)*'01_Supuestos'!$F$11*($H551-'01_Supuestos'!$F$9))*'01_Supuestos'!$F$12)-(('01_Supuestos'!E31*$I551)*'01_Supuestos'!$F$11*$K551)-(IF(('01_Supuestos'!E31*$I551)&gt;0,'01_Supuestos'!$F$15,0)))-((('01_Supuestos'!E31*$I551)*'01_Supuestos'!$F$11*($H551-'01_Supuestos'!$F$9))*'01_Supuestos'!$F$18)-($J551*'01_Supuestos'!E32)-(IF('01_Supuestos'!E30=MAX('01_Supuestos'!$C$30:$M$30),'01_Supuestos'!$F$19,0))-(MAX(0,(((('01_Supuestos'!E31*$I551)*'01_Supuestos'!$F$11*($H551-'01_Supuestos'!$F$9))-((('01_Supuestos'!E31*$I551)*'01_Supuestos'!$F$11*($H551-'01_Supuestos'!$F$9))*'01_Supuestos'!$F$12)-(('01_Supuestos'!E31*$I551)*'01_Supuestos'!$F$11*$K551)-(IF(('01_Supuestos'!E31*$I551)&gt;0,'01_Supuestos'!$F$15,0)))-($J551*'01_Supuestos'!E33)))*'01_Supuestos'!$F$16)</f>
        <v/>
      </c>
      <c r="W551" s="109">
        <f>((('01_Supuestos'!F31*$I551)*'01_Supuestos'!$F$11*($H551-'01_Supuestos'!$F$9))-((('01_Supuestos'!F31*$I551)*'01_Supuestos'!$F$11*($H551-'01_Supuestos'!$F$9))*'01_Supuestos'!$F$12)-(('01_Supuestos'!F31*$I551)*'01_Supuestos'!$F$11*$K551)-(IF(('01_Supuestos'!F31*$I551)&gt;0,'01_Supuestos'!$F$15,0)))-((('01_Supuestos'!F31*$I551)*'01_Supuestos'!$F$11*($H551-'01_Supuestos'!$F$9))*'01_Supuestos'!$F$18)-($J551*'01_Supuestos'!F32)-(IF('01_Supuestos'!F30=MAX('01_Supuestos'!$C$30:$M$30),'01_Supuestos'!$F$19,0))-(MAX(0,(((('01_Supuestos'!F31*$I551)*'01_Supuestos'!$F$11*($H551-'01_Supuestos'!$F$9))-((('01_Supuestos'!F31*$I551)*'01_Supuestos'!$F$11*($H551-'01_Supuestos'!$F$9))*'01_Supuestos'!$F$12)-(('01_Supuestos'!F31*$I551)*'01_Supuestos'!$F$11*$K551)-(IF(('01_Supuestos'!F31*$I551)&gt;0,'01_Supuestos'!$F$15,0)))-($J551*'01_Supuestos'!F33)))*'01_Supuestos'!$F$16)</f>
        <v/>
      </c>
      <c r="X551" s="109">
        <f>((('01_Supuestos'!G31*$I551)*'01_Supuestos'!$F$11*($H551-'01_Supuestos'!$F$9))-((('01_Supuestos'!G31*$I551)*'01_Supuestos'!$F$11*($H551-'01_Supuestos'!$F$9))*'01_Supuestos'!$F$12)-(('01_Supuestos'!G31*$I551)*'01_Supuestos'!$F$11*$K551)-(IF(('01_Supuestos'!G31*$I551)&gt;0,'01_Supuestos'!$F$15,0)))-((('01_Supuestos'!G31*$I551)*'01_Supuestos'!$F$11*($H551-'01_Supuestos'!$F$9))*'01_Supuestos'!$F$18)-($J551*'01_Supuestos'!G32)-(IF('01_Supuestos'!G30=MAX('01_Supuestos'!$C$30:$M$30),'01_Supuestos'!$F$19,0))-(MAX(0,(((('01_Supuestos'!G31*$I551)*'01_Supuestos'!$F$11*($H551-'01_Supuestos'!$F$9))-((('01_Supuestos'!G31*$I551)*'01_Supuestos'!$F$11*($H551-'01_Supuestos'!$F$9))*'01_Supuestos'!$F$12)-(('01_Supuestos'!G31*$I551)*'01_Supuestos'!$F$11*$K551)-(IF(('01_Supuestos'!G31*$I551)&gt;0,'01_Supuestos'!$F$15,0)))-($J551*'01_Supuestos'!G33)))*'01_Supuestos'!$F$16)</f>
        <v/>
      </c>
      <c r="Y551" s="109">
        <f>((('01_Supuestos'!H31*$I551)*'01_Supuestos'!$F$11*($H551-'01_Supuestos'!$F$9))-((('01_Supuestos'!H31*$I551)*'01_Supuestos'!$F$11*($H551-'01_Supuestos'!$F$9))*'01_Supuestos'!$F$12)-(('01_Supuestos'!H31*$I551)*'01_Supuestos'!$F$11*$K551)-(IF(('01_Supuestos'!H31*$I551)&gt;0,'01_Supuestos'!$F$15,0)))-((('01_Supuestos'!H31*$I551)*'01_Supuestos'!$F$11*($H551-'01_Supuestos'!$F$9))*'01_Supuestos'!$F$18)-($J551*'01_Supuestos'!H32)-(IF('01_Supuestos'!H30=MAX('01_Supuestos'!$C$30:$M$30),'01_Supuestos'!$F$19,0))-(MAX(0,(((('01_Supuestos'!H31*$I551)*'01_Supuestos'!$F$11*($H551-'01_Supuestos'!$F$9))-((('01_Supuestos'!H31*$I551)*'01_Supuestos'!$F$11*($H551-'01_Supuestos'!$F$9))*'01_Supuestos'!$F$12)-(('01_Supuestos'!H31*$I551)*'01_Supuestos'!$F$11*$K551)-(IF(('01_Supuestos'!H31*$I551)&gt;0,'01_Supuestos'!$F$15,0)))-($J551*'01_Supuestos'!H33)))*'01_Supuestos'!$F$16)</f>
        <v/>
      </c>
      <c r="Z551" s="109">
        <f>((('01_Supuestos'!I31*$I551)*'01_Supuestos'!$F$11*($H551-'01_Supuestos'!$F$9))-((('01_Supuestos'!I31*$I551)*'01_Supuestos'!$F$11*($H551-'01_Supuestos'!$F$9))*'01_Supuestos'!$F$12)-(('01_Supuestos'!I31*$I551)*'01_Supuestos'!$F$11*$K551)-(IF(('01_Supuestos'!I31*$I551)&gt;0,'01_Supuestos'!$F$15,0)))-((('01_Supuestos'!I31*$I551)*'01_Supuestos'!$F$11*($H551-'01_Supuestos'!$F$9))*'01_Supuestos'!$F$18)-($J551*'01_Supuestos'!I32)-(IF('01_Supuestos'!I30=MAX('01_Supuestos'!$C$30:$M$30),'01_Supuestos'!$F$19,0))-(MAX(0,(((('01_Supuestos'!I31*$I551)*'01_Supuestos'!$F$11*($H551-'01_Supuestos'!$F$9))-((('01_Supuestos'!I31*$I551)*'01_Supuestos'!$F$11*($H551-'01_Supuestos'!$F$9))*'01_Supuestos'!$F$12)-(('01_Supuestos'!I31*$I551)*'01_Supuestos'!$F$11*$K551)-(IF(('01_Supuestos'!I31*$I551)&gt;0,'01_Supuestos'!$F$15,0)))-($J551*'01_Supuestos'!I33)))*'01_Supuestos'!$F$16)</f>
        <v/>
      </c>
      <c r="AA551" s="109">
        <f>((('01_Supuestos'!J31*$I551)*'01_Supuestos'!$F$11*($H551-'01_Supuestos'!$F$9))-((('01_Supuestos'!J31*$I551)*'01_Supuestos'!$F$11*($H551-'01_Supuestos'!$F$9))*'01_Supuestos'!$F$12)-(('01_Supuestos'!J31*$I551)*'01_Supuestos'!$F$11*$K551)-(IF(('01_Supuestos'!J31*$I551)&gt;0,'01_Supuestos'!$F$15,0)))-((('01_Supuestos'!J31*$I551)*'01_Supuestos'!$F$11*($H551-'01_Supuestos'!$F$9))*'01_Supuestos'!$F$18)-($J551*'01_Supuestos'!J32)-(IF('01_Supuestos'!J30=MAX('01_Supuestos'!$C$30:$M$30),'01_Supuestos'!$F$19,0))-(MAX(0,(((('01_Supuestos'!J31*$I551)*'01_Supuestos'!$F$11*($H551-'01_Supuestos'!$F$9))-((('01_Supuestos'!J31*$I551)*'01_Supuestos'!$F$11*($H551-'01_Supuestos'!$F$9))*'01_Supuestos'!$F$12)-(('01_Supuestos'!J31*$I551)*'01_Supuestos'!$F$11*$K551)-(IF(('01_Supuestos'!J31*$I551)&gt;0,'01_Supuestos'!$F$15,0)))-($J551*'01_Supuestos'!J33)))*'01_Supuestos'!$F$16)</f>
        <v/>
      </c>
      <c r="AB551" s="109">
        <f>((('01_Supuestos'!K31*$I551)*'01_Supuestos'!$F$11*($H551-'01_Supuestos'!$F$9))-((('01_Supuestos'!K31*$I551)*'01_Supuestos'!$F$11*($H551-'01_Supuestos'!$F$9))*'01_Supuestos'!$F$12)-(('01_Supuestos'!K31*$I551)*'01_Supuestos'!$F$11*$K551)-(IF(('01_Supuestos'!K31*$I551)&gt;0,'01_Supuestos'!$F$15,0)))-((('01_Supuestos'!K31*$I551)*'01_Supuestos'!$F$11*($H551-'01_Supuestos'!$F$9))*'01_Supuestos'!$F$18)-($J551*'01_Supuestos'!K32)-(IF('01_Supuestos'!K30=MAX('01_Supuestos'!$C$30:$M$30),'01_Supuestos'!$F$19,0))-(MAX(0,(((('01_Supuestos'!K31*$I551)*'01_Supuestos'!$F$11*($H551-'01_Supuestos'!$F$9))-((('01_Supuestos'!K31*$I551)*'01_Supuestos'!$F$11*($H551-'01_Supuestos'!$F$9))*'01_Supuestos'!$F$12)-(('01_Supuestos'!K31*$I551)*'01_Supuestos'!$F$11*$K551)-(IF(('01_Supuestos'!K31*$I551)&gt;0,'01_Supuestos'!$F$15,0)))-($J551*'01_Supuestos'!K33)))*'01_Supuestos'!$F$16)</f>
        <v/>
      </c>
      <c r="AC551" s="109">
        <f>((('01_Supuestos'!L31*$I551)*'01_Supuestos'!$F$11*($H551-'01_Supuestos'!$F$9))-((('01_Supuestos'!L31*$I551)*'01_Supuestos'!$F$11*($H551-'01_Supuestos'!$F$9))*'01_Supuestos'!$F$12)-(('01_Supuestos'!L31*$I551)*'01_Supuestos'!$F$11*$K551)-(IF(('01_Supuestos'!L31*$I551)&gt;0,'01_Supuestos'!$F$15,0)))-((('01_Supuestos'!L31*$I551)*'01_Supuestos'!$F$11*($H551-'01_Supuestos'!$F$9))*'01_Supuestos'!$F$18)-($J551*'01_Supuestos'!L32)-(IF('01_Supuestos'!L30=MAX('01_Supuestos'!$C$30:$M$30),'01_Supuestos'!$F$19,0))-(MAX(0,(((('01_Supuestos'!L31*$I551)*'01_Supuestos'!$F$11*($H551-'01_Supuestos'!$F$9))-((('01_Supuestos'!L31*$I551)*'01_Supuestos'!$F$11*($H551-'01_Supuestos'!$F$9))*'01_Supuestos'!$F$12)-(('01_Supuestos'!L31*$I551)*'01_Supuestos'!$F$11*$K551)-(IF(('01_Supuestos'!L31*$I551)&gt;0,'01_Supuestos'!$F$15,0)))-($J551*'01_Supuestos'!L33)))*'01_Supuestos'!$F$16)</f>
        <v/>
      </c>
      <c r="AD551" s="109">
        <f>((('01_Supuestos'!M31*$I551)*'01_Supuestos'!$F$11*($H551-'01_Supuestos'!$F$9))-((('01_Supuestos'!M31*$I551)*'01_Supuestos'!$F$11*($H551-'01_Supuestos'!$F$9))*'01_Supuestos'!$F$12)-(('01_Supuestos'!M31*$I551)*'01_Supuestos'!$F$11*$K551)-(IF(('01_Supuestos'!M31*$I551)&gt;0,'01_Supuestos'!$F$15,0)))-((('01_Supuestos'!M31*$I551)*'01_Supuestos'!$F$11*($H551-'01_Supuestos'!$F$9))*'01_Supuestos'!$F$18)-($J551*'01_Supuestos'!M32)-(IF('01_Supuestos'!M30=MAX('01_Supuestos'!$C$30:$M$30),'01_Supuestos'!$F$19,0))-(MAX(0,(((('01_Supuestos'!M31*$I551)*'01_Supuestos'!$F$11*($H551-'01_Supuestos'!$F$9))-((('01_Supuestos'!M31*$I551)*'01_Supuestos'!$F$11*($H551-'01_Supuestos'!$F$9))*'01_Supuestos'!$F$12)-(('01_Supuestos'!M31*$I551)*'01_Supuestos'!$F$11*$K551)-(IF(('01_Supuestos'!M31*$I551)&gt;0,'01_Supuestos'!$F$15,0)))-($J551*'01_Supuestos'!M33)))*'01_Supuestos'!$F$16)</f>
        <v/>
      </c>
      <c r="AE551" s="109">
        <f>0</f>
        <v/>
      </c>
      <c r="AF551" s="109">
        <f>IF(S551&gt;R551,"Appraisal+Decision",IF(S551&lt;R551,"Develop Now","Indiferente"))</f>
        <v/>
      </c>
    </row>
    <row r="552">
      <c r="A552" t="n">
        <v>522</v>
      </c>
      <c r="B552" s="53">
        <f>RAND()</f>
        <v/>
      </c>
      <c r="C552" s="53">
        <f>RAND()</f>
        <v/>
      </c>
      <c r="D552" s="53">
        <f>RAND()</f>
        <v/>
      </c>
      <c r="E552" s="53">
        <f>RAND()</f>
        <v/>
      </c>
      <c r="F552" s="53">
        <f>RAND()</f>
        <v/>
      </c>
      <c r="G552" s="53">
        <f>RAND()</f>
        <v/>
      </c>
      <c r="H552" s="109">
        <f>IF(B552&lt;($B$11-$B$10)/($B$12-$B$10), $B$10+SQRT(B552*($B$11-$B$10)*($B$12-$B$10)), $B$12-SQRT((1-B552)*($B$12-$B$11)*($B$12-$B$10)))</f>
        <v/>
      </c>
      <c r="I552" s="53">
        <f>MAX(0.1,NORMINV(C552,$B$13,$B$14))</f>
        <v/>
      </c>
      <c r="J552" s="109">
        <f>'01_Supuestos'!$F$13*MAX(0.65,NORMINV(D552,1,$B$15))</f>
        <v/>
      </c>
      <c r="K552" s="109">
        <f>'01_Supuestos'!$F$14*MAX(0.6,NORMINV(E552,1,$B$16))</f>
        <v/>
      </c>
      <c r="L552" s="109">
        <f>--(F552&lt;=$B$5)</f>
        <v/>
      </c>
      <c r="M552" s="109">
        <f>IF(L552=1, IF(G552&lt;=$B$6, "+", "-"), IF(G552&lt;=(1-$B$7), "+", "-"))</f>
        <v/>
      </c>
      <c r="N552" s="110">
        <f>IF(M552="+",'05_Bayes_Arbol'!$B$16,'05_Bayes_Arbol'!$B$17)</f>
        <v/>
      </c>
      <c r="O552" s="109">
        <f>SUMPRODUCT(T552:AD552,'01_Supuestos'!$C$34:$M$34)</f>
        <v/>
      </c>
      <c r="P552" s="109">
        <f>N552*O552 + (1-N552)*$B$9</f>
        <v/>
      </c>
      <c r="Q552" s="109">
        <f>--(P552&gt;0)</f>
        <v/>
      </c>
      <c r="R552" s="109">
        <f>IF(L552=1,O552,$B$9)</f>
        <v/>
      </c>
      <c r="S552" s="109">
        <f>-$B$8 + IF(Q552=1, IF(L552=1,O552,$B$9), 0)</f>
        <v/>
      </c>
      <c r="T552" s="109">
        <f>((('01_Supuestos'!C31*$I552)*'01_Supuestos'!$F$11*($H552-'01_Supuestos'!$F$9))-((('01_Supuestos'!C31*$I552)*'01_Supuestos'!$F$11*($H552-'01_Supuestos'!$F$9))*'01_Supuestos'!$F$12)-(('01_Supuestos'!C31*$I552)*'01_Supuestos'!$F$11*$K552)-(IF(('01_Supuestos'!C31*$I552)&gt;0,'01_Supuestos'!$F$15,0)))-((('01_Supuestos'!C31*$I552)*'01_Supuestos'!$F$11*($H552-'01_Supuestos'!$F$9))*'01_Supuestos'!$F$18)-($J552*'01_Supuestos'!C32)-(IF('01_Supuestos'!C30=MAX('01_Supuestos'!$C$30:$M$30),'01_Supuestos'!$F$19,0))-(MAX(0,(((('01_Supuestos'!C31*$I552)*'01_Supuestos'!$F$11*($H552-'01_Supuestos'!$F$9))-((('01_Supuestos'!C31*$I552)*'01_Supuestos'!$F$11*($H552-'01_Supuestos'!$F$9))*'01_Supuestos'!$F$12)-(('01_Supuestos'!C31*$I552)*'01_Supuestos'!$F$11*$K552)-(IF(('01_Supuestos'!C31*$I552)&gt;0,'01_Supuestos'!$F$15,0)))-($J552*'01_Supuestos'!C33)))*'01_Supuestos'!$F$16)</f>
        <v/>
      </c>
      <c r="U552" s="109">
        <f>((('01_Supuestos'!D31*$I552)*'01_Supuestos'!$F$11*($H552-'01_Supuestos'!$F$9))-((('01_Supuestos'!D31*$I552)*'01_Supuestos'!$F$11*($H552-'01_Supuestos'!$F$9))*'01_Supuestos'!$F$12)-(('01_Supuestos'!D31*$I552)*'01_Supuestos'!$F$11*$K552)-(IF(('01_Supuestos'!D31*$I552)&gt;0,'01_Supuestos'!$F$15,0)))-((('01_Supuestos'!D31*$I552)*'01_Supuestos'!$F$11*($H552-'01_Supuestos'!$F$9))*'01_Supuestos'!$F$18)-($J552*'01_Supuestos'!D32)-(IF('01_Supuestos'!D30=MAX('01_Supuestos'!$C$30:$M$30),'01_Supuestos'!$F$19,0))-(MAX(0,(((('01_Supuestos'!D31*$I552)*'01_Supuestos'!$F$11*($H552-'01_Supuestos'!$F$9))-((('01_Supuestos'!D31*$I552)*'01_Supuestos'!$F$11*($H552-'01_Supuestos'!$F$9))*'01_Supuestos'!$F$12)-(('01_Supuestos'!D31*$I552)*'01_Supuestos'!$F$11*$K552)-(IF(('01_Supuestos'!D31*$I552)&gt;0,'01_Supuestos'!$F$15,0)))-($J552*'01_Supuestos'!D33)))*'01_Supuestos'!$F$16)</f>
        <v/>
      </c>
      <c r="V552" s="109">
        <f>((('01_Supuestos'!E31*$I552)*'01_Supuestos'!$F$11*($H552-'01_Supuestos'!$F$9))-((('01_Supuestos'!E31*$I552)*'01_Supuestos'!$F$11*($H552-'01_Supuestos'!$F$9))*'01_Supuestos'!$F$12)-(('01_Supuestos'!E31*$I552)*'01_Supuestos'!$F$11*$K552)-(IF(('01_Supuestos'!E31*$I552)&gt;0,'01_Supuestos'!$F$15,0)))-((('01_Supuestos'!E31*$I552)*'01_Supuestos'!$F$11*($H552-'01_Supuestos'!$F$9))*'01_Supuestos'!$F$18)-($J552*'01_Supuestos'!E32)-(IF('01_Supuestos'!E30=MAX('01_Supuestos'!$C$30:$M$30),'01_Supuestos'!$F$19,0))-(MAX(0,(((('01_Supuestos'!E31*$I552)*'01_Supuestos'!$F$11*($H552-'01_Supuestos'!$F$9))-((('01_Supuestos'!E31*$I552)*'01_Supuestos'!$F$11*($H552-'01_Supuestos'!$F$9))*'01_Supuestos'!$F$12)-(('01_Supuestos'!E31*$I552)*'01_Supuestos'!$F$11*$K552)-(IF(('01_Supuestos'!E31*$I552)&gt;0,'01_Supuestos'!$F$15,0)))-($J552*'01_Supuestos'!E33)))*'01_Supuestos'!$F$16)</f>
        <v/>
      </c>
      <c r="W552" s="109">
        <f>((('01_Supuestos'!F31*$I552)*'01_Supuestos'!$F$11*($H552-'01_Supuestos'!$F$9))-((('01_Supuestos'!F31*$I552)*'01_Supuestos'!$F$11*($H552-'01_Supuestos'!$F$9))*'01_Supuestos'!$F$12)-(('01_Supuestos'!F31*$I552)*'01_Supuestos'!$F$11*$K552)-(IF(('01_Supuestos'!F31*$I552)&gt;0,'01_Supuestos'!$F$15,0)))-((('01_Supuestos'!F31*$I552)*'01_Supuestos'!$F$11*($H552-'01_Supuestos'!$F$9))*'01_Supuestos'!$F$18)-($J552*'01_Supuestos'!F32)-(IF('01_Supuestos'!F30=MAX('01_Supuestos'!$C$30:$M$30),'01_Supuestos'!$F$19,0))-(MAX(0,(((('01_Supuestos'!F31*$I552)*'01_Supuestos'!$F$11*($H552-'01_Supuestos'!$F$9))-((('01_Supuestos'!F31*$I552)*'01_Supuestos'!$F$11*($H552-'01_Supuestos'!$F$9))*'01_Supuestos'!$F$12)-(('01_Supuestos'!F31*$I552)*'01_Supuestos'!$F$11*$K552)-(IF(('01_Supuestos'!F31*$I552)&gt;0,'01_Supuestos'!$F$15,0)))-($J552*'01_Supuestos'!F33)))*'01_Supuestos'!$F$16)</f>
        <v/>
      </c>
      <c r="X552" s="109">
        <f>((('01_Supuestos'!G31*$I552)*'01_Supuestos'!$F$11*($H552-'01_Supuestos'!$F$9))-((('01_Supuestos'!G31*$I552)*'01_Supuestos'!$F$11*($H552-'01_Supuestos'!$F$9))*'01_Supuestos'!$F$12)-(('01_Supuestos'!G31*$I552)*'01_Supuestos'!$F$11*$K552)-(IF(('01_Supuestos'!G31*$I552)&gt;0,'01_Supuestos'!$F$15,0)))-((('01_Supuestos'!G31*$I552)*'01_Supuestos'!$F$11*($H552-'01_Supuestos'!$F$9))*'01_Supuestos'!$F$18)-($J552*'01_Supuestos'!G32)-(IF('01_Supuestos'!G30=MAX('01_Supuestos'!$C$30:$M$30),'01_Supuestos'!$F$19,0))-(MAX(0,(((('01_Supuestos'!G31*$I552)*'01_Supuestos'!$F$11*($H552-'01_Supuestos'!$F$9))-((('01_Supuestos'!G31*$I552)*'01_Supuestos'!$F$11*($H552-'01_Supuestos'!$F$9))*'01_Supuestos'!$F$12)-(('01_Supuestos'!G31*$I552)*'01_Supuestos'!$F$11*$K552)-(IF(('01_Supuestos'!G31*$I552)&gt;0,'01_Supuestos'!$F$15,0)))-($J552*'01_Supuestos'!G33)))*'01_Supuestos'!$F$16)</f>
        <v/>
      </c>
      <c r="Y552" s="109">
        <f>((('01_Supuestos'!H31*$I552)*'01_Supuestos'!$F$11*($H552-'01_Supuestos'!$F$9))-((('01_Supuestos'!H31*$I552)*'01_Supuestos'!$F$11*($H552-'01_Supuestos'!$F$9))*'01_Supuestos'!$F$12)-(('01_Supuestos'!H31*$I552)*'01_Supuestos'!$F$11*$K552)-(IF(('01_Supuestos'!H31*$I552)&gt;0,'01_Supuestos'!$F$15,0)))-((('01_Supuestos'!H31*$I552)*'01_Supuestos'!$F$11*($H552-'01_Supuestos'!$F$9))*'01_Supuestos'!$F$18)-($J552*'01_Supuestos'!H32)-(IF('01_Supuestos'!H30=MAX('01_Supuestos'!$C$30:$M$30),'01_Supuestos'!$F$19,0))-(MAX(0,(((('01_Supuestos'!H31*$I552)*'01_Supuestos'!$F$11*($H552-'01_Supuestos'!$F$9))-((('01_Supuestos'!H31*$I552)*'01_Supuestos'!$F$11*($H552-'01_Supuestos'!$F$9))*'01_Supuestos'!$F$12)-(('01_Supuestos'!H31*$I552)*'01_Supuestos'!$F$11*$K552)-(IF(('01_Supuestos'!H31*$I552)&gt;0,'01_Supuestos'!$F$15,0)))-($J552*'01_Supuestos'!H33)))*'01_Supuestos'!$F$16)</f>
        <v/>
      </c>
      <c r="Z552" s="109">
        <f>((('01_Supuestos'!I31*$I552)*'01_Supuestos'!$F$11*($H552-'01_Supuestos'!$F$9))-((('01_Supuestos'!I31*$I552)*'01_Supuestos'!$F$11*($H552-'01_Supuestos'!$F$9))*'01_Supuestos'!$F$12)-(('01_Supuestos'!I31*$I552)*'01_Supuestos'!$F$11*$K552)-(IF(('01_Supuestos'!I31*$I552)&gt;0,'01_Supuestos'!$F$15,0)))-((('01_Supuestos'!I31*$I552)*'01_Supuestos'!$F$11*($H552-'01_Supuestos'!$F$9))*'01_Supuestos'!$F$18)-($J552*'01_Supuestos'!I32)-(IF('01_Supuestos'!I30=MAX('01_Supuestos'!$C$30:$M$30),'01_Supuestos'!$F$19,0))-(MAX(0,(((('01_Supuestos'!I31*$I552)*'01_Supuestos'!$F$11*($H552-'01_Supuestos'!$F$9))-((('01_Supuestos'!I31*$I552)*'01_Supuestos'!$F$11*($H552-'01_Supuestos'!$F$9))*'01_Supuestos'!$F$12)-(('01_Supuestos'!I31*$I552)*'01_Supuestos'!$F$11*$K552)-(IF(('01_Supuestos'!I31*$I552)&gt;0,'01_Supuestos'!$F$15,0)))-($J552*'01_Supuestos'!I33)))*'01_Supuestos'!$F$16)</f>
        <v/>
      </c>
      <c r="AA552" s="109">
        <f>((('01_Supuestos'!J31*$I552)*'01_Supuestos'!$F$11*($H552-'01_Supuestos'!$F$9))-((('01_Supuestos'!J31*$I552)*'01_Supuestos'!$F$11*($H552-'01_Supuestos'!$F$9))*'01_Supuestos'!$F$12)-(('01_Supuestos'!J31*$I552)*'01_Supuestos'!$F$11*$K552)-(IF(('01_Supuestos'!J31*$I552)&gt;0,'01_Supuestos'!$F$15,0)))-((('01_Supuestos'!J31*$I552)*'01_Supuestos'!$F$11*($H552-'01_Supuestos'!$F$9))*'01_Supuestos'!$F$18)-($J552*'01_Supuestos'!J32)-(IF('01_Supuestos'!J30=MAX('01_Supuestos'!$C$30:$M$30),'01_Supuestos'!$F$19,0))-(MAX(0,(((('01_Supuestos'!J31*$I552)*'01_Supuestos'!$F$11*($H552-'01_Supuestos'!$F$9))-((('01_Supuestos'!J31*$I552)*'01_Supuestos'!$F$11*($H552-'01_Supuestos'!$F$9))*'01_Supuestos'!$F$12)-(('01_Supuestos'!J31*$I552)*'01_Supuestos'!$F$11*$K552)-(IF(('01_Supuestos'!J31*$I552)&gt;0,'01_Supuestos'!$F$15,0)))-($J552*'01_Supuestos'!J33)))*'01_Supuestos'!$F$16)</f>
        <v/>
      </c>
      <c r="AB552" s="109">
        <f>((('01_Supuestos'!K31*$I552)*'01_Supuestos'!$F$11*($H552-'01_Supuestos'!$F$9))-((('01_Supuestos'!K31*$I552)*'01_Supuestos'!$F$11*($H552-'01_Supuestos'!$F$9))*'01_Supuestos'!$F$12)-(('01_Supuestos'!K31*$I552)*'01_Supuestos'!$F$11*$K552)-(IF(('01_Supuestos'!K31*$I552)&gt;0,'01_Supuestos'!$F$15,0)))-((('01_Supuestos'!K31*$I552)*'01_Supuestos'!$F$11*($H552-'01_Supuestos'!$F$9))*'01_Supuestos'!$F$18)-($J552*'01_Supuestos'!K32)-(IF('01_Supuestos'!K30=MAX('01_Supuestos'!$C$30:$M$30),'01_Supuestos'!$F$19,0))-(MAX(0,(((('01_Supuestos'!K31*$I552)*'01_Supuestos'!$F$11*($H552-'01_Supuestos'!$F$9))-((('01_Supuestos'!K31*$I552)*'01_Supuestos'!$F$11*($H552-'01_Supuestos'!$F$9))*'01_Supuestos'!$F$12)-(('01_Supuestos'!K31*$I552)*'01_Supuestos'!$F$11*$K552)-(IF(('01_Supuestos'!K31*$I552)&gt;0,'01_Supuestos'!$F$15,0)))-($J552*'01_Supuestos'!K33)))*'01_Supuestos'!$F$16)</f>
        <v/>
      </c>
      <c r="AC552" s="109">
        <f>((('01_Supuestos'!L31*$I552)*'01_Supuestos'!$F$11*($H552-'01_Supuestos'!$F$9))-((('01_Supuestos'!L31*$I552)*'01_Supuestos'!$F$11*($H552-'01_Supuestos'!$F$9))*'01_Supuestos'!$F$12)-(('01_Supuestos'!L31*$I552)*'01_Supuestos'!$F$11*$K552)-(IF(('01_Supuestos'!L31*$I552)&gt;0,'01_Supuestos'!$F$15,0)))-((('01_Supuestos'!L31*$I552)*'01_Supuestos'!$F$11*($H552-'01_Supuestos'!$F$9))*'01_Supuestos'!$F$18)-($J552*'01_Supuestos'!L32)-(IF('01_Supuestos'!L30=MAX('01_Supuestos'!$C$30:$M$30),'01_Supuestos'!$F$19,0))-(MAX(0,(((('01_Supuestos'!L31*$I552)*'01_Supuestos'!$F$11*($H552-'01_Supuestos'!$F$9))-((('01_Supuestos'!L31*$I552)*'01_Supuestos'!$F$11*($H552-'01_Supuestos'!$F$9))*'01_Supuestos'!$F$12)-(('01_Supuestos'!L31*$I552)*'01_Supuestos'!$F$11*$K552)-(IF(('01_Supuestos'!L31*$I552)&gt;0,'01_Supuestos'!$F$15,0)))-($J552*'01_Supuestos'!L33)))*'01_Supuestos'!$F$16)</f>
        <v/>
      </c>
      <c r="AD552" s="109">
        <f>((('01_Supuestos'!M31*$I552)*'01_Supuestos'!$F$11*($H552-'01_Supuestos'!$F$9))-((('01_Supuestos'!M31*$I552)*'01_Supuestos'!$F$11*($H552-'01_Supuestos'!$F$9))*'01_Supuestos'!$F$12)-(('01_Supuestos'!M31*$I552)*'01_Supuestos'!$F$11*$K552)-(IF(('01_Supuestos'!M31*$I552)&gt;0,'01_Supuestos'!$F$15,0)))-((('01_Supuestos'!M31*$I552)*'01_Supuestos'!$F$11*($H552-'01_Supuestos'!$F$9))*'01_Supuestos'!$F$18)-($J552*'01_Supuestos'!M32)-(IF('01_Supuestos'!M30=MAX('01_Supuestos'!$C$30:$M$30),'01_Supuestos'!$F$19,0))-(MAX(0,(((('01_Supuestos'!M31*$I552)*'01_Supuestos'!$F$11*($H552-'01_Supuestos'!$F$9))-((('01_Supuestos'!M31*$I552)*'01_Supuestos'!$F$11*($H552-'01_Supuestos'!$F$9))*'01_Supuestos'!$F$12)-(('01_Supuestos'!M31*$I552)*'01_Supuestos'!$F$11*$K552)-(IF(('01_Supuestos'!M31*$I552)&gt;0,'01_Supuestos'!$F$15,0)))-($J552*'01_Supuestos'!M33)))*'01_Supuestos'!$F$16)</f>
        <v/>
      </c>
      <c r="AE552" s="109">
        <f>0</f>
        <v/>
      </c>
      <c r="AF552" s="109">
        <f>IF(S552&gt;R552,"Appraisal+Decision",IF(S552&lt;R552,"Develop Now","Indiferente"))</f>
        <v/>
      </c>
    </row>
    <row r="553">
      <c r="A553" t="n">
        <v>523</v>
      </c>
      <c r="B553" s="53">
        <f>RAND()</f>
        <v/>
      </c>
      <c r="C553" s="53">
        <f>RAND()</f>
        <v/>
      </c>
      <c r="D553" s="53">
        <f>RAND()</f>
        <v/>
      </c>
      <c r="E553" s="53">
        <f>RAND()</f>
        <v/>
      </c>
      <c r="F553" s="53">
        <f>RAND()</f>
        <v/>
      </c>
      <c r="G553" s="53">
        <f>RAND()</f>
        <v/>
      </c>
      <c r="H553" s="109">
        <f>IF(B553&lt;($B$11-$B$10)/($B$12-$B$10), $B$10+SQRT(B553*($B$11-$B$10)*($B$12-$B$10)), $B$12-SQRT((1-B553)*($B$12-$B$11)*($B$12-$B$10)))</f>
        <v/>
      </c>
      <c r="I553" s="53">
        <f>MAX(0.1,NORMINV(C553,$B$13,$B$14))</f>
        <v/>
      </c>
      <c r="J553" s="109">
        <f>'01_Supuestos'!$F$13*MAX(0.65,NORMINV(D553,1,$B$15))</f>
        <v/>
      </c>
      <c r="K553" s="109">
        <f>'01_Supuestos'!$F$14*MAX(0.6,NORMINV(E553,1,$B$16))</f>
        <v/>
      </c>
      <c r="L553" s="109">
        <f>--(F553&lt;=$B$5)</f>
        <v/>
      </c>
      <c r="M553" s="109">
        <f>IF(L553=1, IF(G553&lt;=$B$6, "+", "-"), IF(G553&lt;=(1-$B$7), "+", "-"))</f>
        <v/>
      </c>
      <c r="N553" s="110">
        <f>IF(M553="+",'05_Bayes_Arbol'!$B$16,'05_Bayes_Arbol'!$B$17)</f>
        <v/>
      </c>
      <c r="O553" s="109">
        <f>SUMPRODUCT(T553:AD553,'01_Supuestos'!$C$34:$M$34)</f>
        <v/>
      </c>
      <c r="P553" s="109">
        <f>N553*O553 + (1-N553)*$B$9</f>
        <v/>
      </c>
      <c r="Q553" s="109">
        <f>--(P553&gt;0)</f>
        <v/>
      </c>
      <c r="R553" s="109">
        <f>IF(L553=1,O553,$B$9)</f>
        <v/>
      </c>
      <c r="S553" s="109">
        <f>-$B$8 + IF(Q553=1, IF(L553=1,O553,$B$9), 0)</f>
        <v/>
      </c>
      <c r="T553" s="109">
        <f>((('01_Supuestos'!C31*$I553)*'01_Supuestos'!$F$11*($H553-'01_Supuestos'!$F$9))-((('01_Supuestos'!C31*$I553)*'01_Supuestos'!$F$11*($H553-'01_Supuestos'!$F$9))*'01_Supuestos'!$F$12)-(('01_Supuestos'!C31*$I553)*'01_Supuestos'!$F$11*$K553)-(IF(('01_Supuestos'!C31*$I553)&gt;0,'01_Supuestos'!$F$15,0)))-((('01_Supuestos'!C31*$I553)*'01_Supuestos'!$F$11*($H553-'01_Supuestos'!$F$9))*'01_Supuestos'!$F$18)-($J553*'01_Supuestos'!C32)-(IF('01_Supuestos'!C30=MAX('01_Supuestos'!$C$30:$M$30),'01_Supuestos'!$F$19,0))-(MAX(0,(((('01_Supuestos'!C31*$I553)*'01_Supuestos'!$F$11*($H553-'01_Supuestos'!$F$9))-((('01_Supuestos'!C31*$I553)*'01_Supuestos'!$F$11*($H553-'01_Supuestos'!$F$9))*'01_Supuestos'!$F$12)-(('01_Supuestos'!C31*$I553)*'01_Supuestos'!$F$11*$K553)-(IF(('01_Supuestos'!C31*$I553)&gt;0,'01_Supuestos'!$F$15,0)))-($J553*'01_Supuestos'!C33)))*'01_Supuestos'!$F$16)</f>
        <v/>
      </c>
      <c r="U553" s="109">
        <f>((('01_Supuestos'!D31*$I553)*'01_Supuestos'!$F$11*($H553-'01_Supuestos'!$F$9))-((('01_Supuestos'!D31*$I553)*'01_Supuestos'!$F$11*($H553-'01_Supuestos'!$F$9))*'01_Supuestos'!$F$12)-(('01_Supuestos'!D31*$I553)*'01_Supuestos'!$F$11*$K553)-(IF(('01_Supuestos'!D31*$I553)&gt;0,'01_Supuestos'!$F$15,0)))-((('01_Supuestos'!D31*$I553)*'01_Supuestos'!$F$11*($H553-'01_Supuestos'!$F$9))*'01_Supuestos'!$F$18)-($J553*'01_Supuestos'!D32)-(IF('01_Supuestos'!D30=MAX('01_Supuestos'!$C$30:$M$30),'01_Supuestos'!$F$19,0))-(MAX(0,(((('01_Supuestos'!D31*$I553)*'01_Supuestos'!$F$11*($H553-'01_Supuestos'!$F$9))-((('01_Supuestos'!D31*$I553)*'01_Supuestos'!$F$11*($H553-'01_Supuestos'!$F$9))*'01_Supuestos'!$F$12)-(('01_Supuestos'!D31*$I553)*'01_Supuestos'!$F$11*$K553)-(IF(('01_Supuestos'!D31*$I553)&gt;0,'01_Supuestos'!$F$15,0)))-($J553*'01_Supuestos'!D33)))*'01_Supuestos'!$F$16)</f>
        <v/>
      </c>
      <c r="V553" s="109">
        <f>((('01_Supuestos'!E31*$I553)*'01_Supuestos'!$F$11*($H553-'01_Supuestos'!$F$9))-((('01_Supuestos'!E31*$I553)*'01_Supuestos'!$F$11*($H553-'01_Supuestos'!$F$9))*'01_Supuestos'!$F$12)-(('01_Supuestos'!E31*$I553)*'01_Supuestos'!$F$11*$K553)-(IF(('01_Supuestos'!E31*$I553)&gt;0,'01_Supuestos'!$F$15,0)))-((('01_Supuestos'!E31*$I553)*'01_Supuestos'!$F$11*($H553-'01_Supuestos'!$F$9))*'01_Supuestos'!$F$18)-($J553*'01_Supuestos'!E32)-(IF('01_Supuestos'!E30=MAX('01_Supuestos'!$C$30:$M$30),'01_Supuestos'!$F$19,0))-(MAX(0,(((('01_Supuestos'!E31*$I553)*'01_Supuestos'!$F$11*($H553-'01_Supuestos'!$F$9))-((('01_Supuestos'!E31*$I553)*'01_Supuestos'!$F$11*($H553-'01_Supuestos'!$F$9))*'01_Supuestos'!$F$12)-(('01_Supuestos'!E31*$I553)*'01_Supuestos'!$F$11*$K553)-(IF(('01_Supuestos'!E31*$I553)&gt;0,'01_Supuestos'!$F$15,0)))-($J553*'01_Supuestos'!E33)))*'01_Supuestos'!$F$16)</f>
        <v/>
      </c>
      <c r="W553" s="109">
        <f>((('01_Supuestos'!F31*$I553)*'01_Supuestos'!$F$11*($H553-'01_Supuestos'!$F$9))-((('01_Supuestos'!F31*$I553)*'01_Supuestos'!$F$11*($H553-'01_Supuestos'!$F$9))*'01_Supuestos'!$F$12)-(('01_Supuestos'!F31*$I553)*'01_Supuestos'!$F$11*$K553)-(IF(('01_Supuestos'!F31*$I553)&gt;0,'01_Supuestos'!$F$15,0)))-((('01_Supuestos'!F31*$I553)*'01_Supuestos'!$F$11*($H553-'01_Supuestos'!$F$9))*'01_Supuestos'!$F$18)-($J553*'01_Supuestos'!F32)-(IF('01_Supuestos'!F30=MAX('01_Supuestos'!$C$30:$M$30),'01_Supuestos'!$F$19,0))-(MAX(0,(((('01_Supuestos'!F31*$I553)*'01_Supuestos'!$F$11*($H553-'01_Supuestos'!$F$9))-((('01_Supuestos'!F31*$I553)*'01_Supuestos'!$F$11*($H553-'01_Supuestos'!$F$9))*'01_Supuestos'!$F$12)-(('01_Supuestos'!F31*$I553)*'01_Supuestos'!$F$11*$K553)-(IF(('01_Supuestos'!F31*$I553)&gt;0,'01_Supuestos'!$F$15,0)))-($J553*'01_Supuestos'!F33)))*'01_Supuestos'!$F$16)</f>
        <v/>
      </c>
      <c r="X553" s="109">
        <f>((('01_Supuestos'!G31*$I553)*'01_Supuestos'!$F$11*($H553-'01_Supuestos'!$F$9))-((('01_Supuestos'!G31*$I553)*'01_Supuestos'!$F$11*($H553-'01_Supuestos'!$F$9))*'01_Supuestos'!$F$12)-(('01_Supuestos'!G31*$I553)*'01_Supuestos'!$F$11*$K553)-(IF(('01_Supuestos'!G31*$I553)&gt;0,'01_Supuestos'!$F$15,0)))-((('01_Supuestos'!G31*$I553)*'01_Supuestos'!$F$11*($H553-'01_Supuestos'!$F$9))*'01_Supuestos'!$F$18)-($J553*'01_Supuestos'!G32)-(IF('01_Supuestos'!G30=MAX('01_Supuestos'!$C$30:$M$30),'01_Supuestos'!$F$19,0))-(MAX(0,(((('01_Supuestos'!G31*$I553)*'01_Supuestos'!$F$11*($H553-'01_Supuestos'!$F$9))-((('01_Supuestos'!G31*$I553)*'01_Supuestos'!$F$11*($H553-'01_Supuestos'!$F$9))*'01_Supuestos'!$F$12)-(('01_Supuestos'!G31*$I553)*'01_Supuestos'!$F$11*$K553)-(IF(('01_Supuestos'!G31*$I553)&gt;0,'01_Supuestos'!$F$15,0)))-($J553*'01_Supuestos'!G33)))*'01_Supuestos'!$F$16)</f>
        <v/>
      </c>
      <c r="Y553" s="109">
        <f>((('01_Supuestos'!H31*$I553)*'01_Supuestos'!$F$11*($H553-'01_Supuestos'!$F$9))-((('01_Supuestos'!H31*$I553)*'01_Supuestos'!$F$11*($H553-'01_Supuestos'!$F$9))*'01_Supuestos'!$F$12)-(('01_Supuestos'!H31*$I553)*'01_Supuestos'!$F$11*$K553)-(IF(('01_Supuestos'!H31*$I553)&gt;0,'01_Supuestos'!$F$15,0)))-((('01_Supuestos'!H31*$I553)*'01_Supuestos'!$F$11*($H553-'01_Supuestos'!$F$9))*'01_Supuestos'!$F$18)-($J553*'01_Supuestos'!H32)-(IF('01_Supuestos'!H30=MAX('01_Supuestos'!$C$30:$M$30),'01_Supuestos'!$F$19,0))-(MAX(0,(((('01_Supuestos'!H31*$I553)*'01_Supuestos'!$F$11*($H553-'01_Supuestos'!$F$9))-((('01_Supuestos'!H31*$I553)*'01_Supuestos'!$F$11*($H553-'01_Supuestos'!$F$9))*'01_Supuestos'!$F$12)-(('01_Supuestos'!H31*$I553)*'01_Supuestos'!$F$11*$K553)-(IF(('01_Supuestos'!H31*$I553)&gt;0,'01_Supuestos'!$F$15,0)))-($J553*'01_Supuestos'!H33)))*'01_Supuestos'!$F$16)</f>
        <v/>
      </c>
      <c r="Z553" s="109">
        <f>((('01_Supuestos'!I31*$I553)*'01_Supuestos'!$F$11*($H553-'01_Supuestos'!$F$9))-((('01_Supuestos'!I31*$I553)*'01_Supuestos'!$F$11*($H553-'01_Supuestos'!$F$9))*'01_Supuestos'!$F$12)-(('01_Supuestos'!I31*$I553)*'01_Supuestos'!$F$11*$K553)-(IF(('01_Supuestos'!I31*$I553)&gt;0,'01_Supuestos'!$F$15,0)))-((('01_Supuestos'!I31*$I553)*'01_Supuestos'!$F$11*($H553-'01_Supuestos'!$F$9))*'01_Supuestos'!$F$18)-($J553*'01_Supuestos'!I32)-(IF('01_Supuestos'!I30=MAX('01_Supuestos'!$C$30:$M$30),'01_Supuestos'!$F$19,0))-(MAX(0,(((('01_Supuestos'!I31*$I553)*'01_Supuestos'!$F$11*($H553-'01_Supuestos'!$F$9))-((('01_Supuestos'!I31*$I553)*'01_Supuestos'!$F$11*($H553-'01_Supuestos'!$F$9))*'01_Supuestos'!$F$12)-(('01_Supuestos'!I31*$I553)*'01_Supuestos'!$F$11*$K553)-(IF(('01_Supuestos'!I31*$I553)&gt;0,'01_Supuestos'!$F$15,0)))-($J553*'01_Supuestos'!I33)))*'01_Supuestos'!$F$16)</f>
        <v/>
      </c>
      <c r="AA553" s="109">
        <f>((('01_Supuestos'!J31*$I553)*'01_Supuestos'!$F$11*($H553-'01_Supuestos'!$F$9))-((('01_Supuestos'!J31*$I553)*'01_Supuestos'!$F$11*($H553-'01_Supuestos'!$F$9))*'01_Supuestos'!$F$12)-(('01_Supuestos'!J31*$I553)*'01_Supuestos'!$F$11*$K553)-(IF(('01_Supuestos'!J31*$I553)&gt;0,'01_Supuestos'!$F$15,0)))-((('01_Supuestos'!J31*$I553)*'01_Supuestos'!$F$11*($H553-'01_Supuestos'!$F$9))*'01_Supuestos'!$F$18)-($J553*'01_Supuestos'!J32)-(IF('01_Supuestos'!J30=MAX('01_Supuestos'!$C$30:$M$30),'01_Supuestos'!$F$19,0))-(MAX(0,(((('01_Supuestos'!J31*$I553)*'01_Supuestos'!$F$11*($H553-'01_Supuestos'!$F$9))-((('01_Supuestos'!J31*$I553)*'01_Supuestos'!$F$11*($H553-'01_Supuestos'!$F$9))*'01_Supuestos'!$F$12)-(('01_Supuestos'!J31*$I553)*'01_Supuestos'!$F$11*$K553)-(IF(('01_Supuestos'!J31*$I553)&gt;0,'01_Supuestos'!$F$15,0)))-($J553*'01_Supuestos'!J33)))*'01_Supuestos'!$F$16)</f>
        <v/>
      </c>
      <c r="AB553" s="109">
        <f>((('01_Supuestos'!K31*$I553)*'01_Supuestos'!$F$11*($H553-'01_Supuestos'!$F$9))-((('01_Supuestos'!K31*$I553)*'01_Supuestos'!$F$11*($H553-'01_Supuestos'!$F$9))*'01_Supuestos'!$F$12)-(('01_Supuestos'!K31*$I553)*'01_Supuestos'!$F$11*$K553)-(IF(('01_Supuestos'!K31*$I553)&gt;0,'01_Supuestos'!$F$15,0)))-((('01_Supuestos'!K31*$I553)*'01_Supuestos'!$F$11*($H553-'01_Supuestos'!$F$9))*'01_Supuestos'!$F$18)-($J553*'01_Supuestos'!K32)-(IF('01_Supuestos'!K30=MAX('01_Supuestos'!$C$30:$M$30),'01_Supuestos'!$F$19,0))-(MAX(0,(((('01_Supuestos'!K31*$I553)*'01_Supuestos'!$F$11*($H553-'01_Supuestos'!$F$9))-((('01_Supuestos'!K31*$I553)*'01_Supuestos'!$F$11*($H553-'01_Supuestos'!$F$9))*'01_Supuestos'!$F$12)-(('01_Supuestos'!K31*$I553)*'01_Supuestos'!$F$11*$K553)-(IF(('01_Supuestos'!K31*$I553)&gt;0,'01_Supuestos'!$F$15,0)))-($J553*'01_Supuestos'!K33)))*'01_Supuestos'!$F$16)</f>
        <v/>
      </c>
      <c r="AC553" s="109">
        <f>((('01_Supuestos'!L31*$I553)*'01_Supuestos'!$F$11*($H553-'01_Supuestos'!$F$9))-((('01_Supuestos'!L31*$I553)*'01_Supuestos'!$F$11*($H553-'01_Supuestos'!$F$9))*'01_Supuestos'!$F$12)-(('01_Supuestos'!L31*$I553)*'01_Supuestos'!$F$11*$K553)-(IF(('01_Supuestos'!L31*$I553)&gt;0,'01_Supuestos'!$F$15,0)))-((('01_Supuestos'!L31*$I553)*'01_Supuestos'!$F$11*($H553-'01_Supuestos'!$F$9))*'01_Supuestos'!$F$18)-($J553*'01_Supuestos'!L32)-(IF('01_Supuestos'!L30=MAX('01_Supuestos'!$C$30:$M$30),'01_Supuestos'!$F$19,0))-(MAX(0,(((('01_Supuestos'!L31*$I553)*'01_Supuestos'!$F$11*($H553-'01_Supuestos'!$F$9))-((('01_Supuestos'!L31*$I553)*'01_Supuestos'!$F$11*($H553-'01_Supuestos'!$F$9))*'01_Supuestos'!$F$12)-(('01_Supuestos'!L31*$I553)*'01_Supuestos'!$F$11*$K553)-(IF(('01_Supuestos'!L31*$I553)&gt;0,'01_Supuestos'!$F$15,0)))-($J553*'01_Supuestos'!L33)))*'01_Supuestos'!$F$16)</f>
        <v/>
      </c>
      <c r="AD553" s="109">
        <f>((('01_Supuestos'!M31*$I553)*'01_Supuestos'!$F$11*($H553-'01_Supuestos'!$F$9))-((('01_Supuestos'!M31*$I553)*'01_Supuestos'!$F$11*($H553-'01_Supuestos'!$F$9))*'01_Supuestos'!$F$12)-(('01_Supuestos'!M31*$I553)*'01_Supuestos'!$F$11*$K553)-(IF(('01_Supuestos'!M31*$I553)&gt;0,'01_Supuestos'!$F$15,0)))-((('01_Supuestos'!M31*$I553)*'01_Supuestos'!$F$11*($H553-'01_Supuestos'!$F$9))*'01_Supuestos'!$F$18)-($J553*'01_Supuestos'!M32)-(IF('01_Supuestos'!M30=MAX('01_Supuestos'!$C$30:$M$30),'01_Supuestos'!$F$19,0))-(MAX(0,(((('01_Supuestos'!M31*$I553)*'01_Supuestos'!$F$11*($H553-'01_Supuestos'!$F$9))-((('01_Supuestos'!M31*$I553)*'01_Supuestos'!$F$11*($H553-'01_Supuestos'!$F$9))*'01_Supuestos'!$F$12)-(('01_Supuestos'!M31*$I553)*'01_Supuestos'!$F$11*$K553)-(IF(('01_Supuestos'!M31*$I553)&gt;0,'01_Supuestos'!$F$15,0)))-($J553*'01_Supuestos'!M33)))*'01_Supuestos'!$F$16)</f>
        <v/>
      </c>
      <c r="AE553" s="109">
        <f>0</f>
        <v/>
      </c>
      <c r="AF553" s="109">
        <f>IF(S553&gt;R553,"Appraisal+Decision",IF(S553&lt;R553,"Develop Now","Indiferente"))</f>
        <v/>
      </c>
    </row>
    <row r="554">
      <c r="A554" t="n">
        <v>524</v>
      </c>
      <c r="B554" s="53">
        <f>RAND()</f>
        <v/>
      </c>
      <c r="C554" s="53">
        <f>RAND()</f>
        <v/>
      </c>
      <c r="D554" s="53">
        <f>RAND()</f>
        <v/>
      </c>
      <c r="E554" s="53">
        <f>RAND()</f>
        <v/>
      </c>
      <c r="F554" s="53">
        <f>RAND()</f>
        <v/>
      </c>
      <c r="G554" s="53">
        <f>RAND()</f>
        <v/>
      </c>
      <c r="H554" s="109">
        <f>IF(B554&lt;($B$11-$B$10)/($B$12-$B$10), $B$10+SQRT(B554*($B$11-$B$10)*($B$12-$B$10)), $B$12-SQRT((1-B554)*($B$12-$B$11)*($B$12-$B$10)))</f>
        <v/>
      </c>
      <c r="I554" s="53">
        <f>MAX(0.1,NORMINV(C554,$B$13,$B$14))</f>
        <v/>
      </c>
      <c r="J554" s="109">
        <f>'01_Supuestos'!$F$13*MAX(0.65,NORMINV(D554,1,$B$15))</f>
        <v/>
      </c>
      <c r="K554" s="109">
        <f>'01_Supuestos'!$F$14*MAX(0.6,NORMINV(E554,1,$B$16))</f>
        <v/>
      </c>
      <c r="L554" s="109">
        <f>--(F554&lt;=$B$5)</f>
        <v/>
      </c>
      <c r="M554" s="109">
        <f>IF(L554=1, IF(G554&lt;=$B$6, "+", "-"), IF(G554&lt;=(1-$B$7), "+", "-"))</f>
        <v/>
      </c>
      <c r="N554" s="110">
        <f>IF(M554="+",'05_Bayes_Arbol'!$B$16,'05_Bayes_Arbol'!$B$17)</f>
        <v/>
      </c>
      <c r="O554" s="109">
        <f>SUMPRODUCT(T554:AD554,'01_Supuestos'!$C$34:$M$34)</f>
        <v/>
      </c>
      <c r="P554" s="109">
        <f>N554*O554 + (1-N554)*$B$9</f>
        <v/>
      </c>
      <c r="Q554" s="109">
        <f>--(P554&gt;0)</f>
        <v/>
      </c>
      <c r="R554" s="109">
        <f>IF(L554=1,O554,$B$9)</f>
        <v/>
      </c>
      <c r="S554" s="109">
        <f>-$B$8 + IF(Q554=1, IF(L554=1,O554,$B$9), 0)</f>
        <v/>
      </c>
      <c r="T554" s="109">
        <f>((('01_Supuestos'!C31*$I554)*'01_Supuestos'!$F$11*($H554-'01_Supuestos'!$F$9))-((('01_Supuestos'!C31*$I554)*'01_Supuestos'!$F$11*($H554-'01_Supuestos'!$F$9))*'01_Supuestos'!$F$12)-(('01_Supuestos'!C31*$I554)*'01_Supuestos'!$F$11*$K554)-(IF(('01_Supuestos'!C31*$I554)&gt;0,'01_Supuestos'!$F$15,0)))-((('01_Supuestos'!C31*$I554)*'01_Supuestos'!$F$11*($H554-'01_Supuestos'!$F$9))*'01_Supuestos'!$F$18)-($J554*'01_Supuestos'!C32)-(IF('01_Supuestos'!C30=MAX('01_Supuestos'!$C$30:$M$30),'01_Supuestos'!$F$19,0))-(MAX(0,(((('01_Supuestos'!C31*$I554)*'01_Supuestos'!$F$11*($H554-'01_Supuestos'!$F$9))-((('01_Supuestos'!C31*$I554)*'01_Supuestos'!$F$11*($H554-'01_Supuestos'!$F$9))*'01_Supuestos'!$F$12)-(('01_Supuestos'!C31*$I554)*'01_Supuestos'!$F$11*$K554)-(IF(('01_Supuestos'!C31*$I554)&gt;0,'01_Supuestos'!$F$15,0)))-($J554*'01_Supuestos'!C33)))*'01_Supuestos'!$F$16)</f>
        <v/>
      </c>
      <c r="U554" s="109">
        <f>((('01_Supuestos'!D31*$I554)*'01_Supuestos'!$F$11*($H554-'01_Supuestos'!$F$9))-((('01_Supuestos'!D31*$I554)*'01_Supuestos'!$F$11*($H554-'01_Supuestos'!$F$9))*'01_Supuestos'!$F$12)-(('01_Supuestos'!D31*$I554)*'01_Supuestos'!$F$11*$K554)-(IF(('01_Supuestos'!D31*$I554)&gt;0,'01_Supuestos'!$F$15,0)))-((('01_Supuestos'!D31*$I554)*'01_Supuestos'!$F$11*($H554-'01_Supuestos'!$F$9))*'01_Supuestos'!$F$18)-($J554*'01_Supuestos'!D32)-(IF('01_Supuestos'!D30=MAX('01_Supuestos'!$C$30:$M$30),'01_Supuestos'!$F$19,0))-(MAX(0,(((('01_Supuestos'!D31*$I554)*'01_Supuestos'!$F$11*($H554-'01_Supuestos'!$F$9))-((('01_Supuestos'!D31*$I554)*'01_Supuestos'!$F$11*($H554-'01_Supuestos'!$F$9))*'01_Supuestos'!$F$12)-(('01_Supuestos'!D31*$I554)*'01_Supuestos'!$F$11*$K554)-(IF(('01_Supuestos'!D31*$I554)&gt;0,'01_Supuestos'!$F$15,0)))-($J554*'01_Supuestos'!D33)))*'01_Supuestos'!$F$16)</f>
        <v/>
      </c>
      <c r="V554" s="109">
        <f>((('01_Supuestos'!E31*$I554)*'01_Supuestos'!$F$11*($H554-'01_Supuestos'!$F$9))-((('01_Supuestos'!E31*$I554)*'01_Supuestos'!$F$11*($H554-'01_Supuestos'!$F$9))*'01_Supuestos'!$F$12)-(('01_Supuestos'!E31*$I554)*'01_Supuestos'!$F$11*$K554)-(IF(('01_Supuestos'!E31*$I554)&gt;0,'01_Supuestos'!$F$15,0)))-((('01_Supuestos'!E31*$I554)*'01_Supuestos'!$F$11*($H554-'01_Supuestos'!$F$9))*'01_Supuestos'!$F$18)-($J554*'01_Supuestos'!E32)-(IF('01_Supuestos'!E30=MAX('01_Supuestos'!$C$30:$M$30),'01_Supuestos'!$F$19,0))-(MAX(0,(((('01_Supuestos'!E31*$I554)*'01_Supuestos'!$F$11*($H554-'01_Supuestos'!$F$9))-((('01_Supuestos'!E31*$I554)*'01_Supuestos'!$F$11*($H554-'01_Supuestos'!$F$9))*'01_Supuestos'!$F$12)-(('01_Supuestos'!E31*$I554)*'01_Supuestos'!$F$11*$K554)-(IF(('01_Supuestos'!E31*$I554)&gt;0,'01_Supuestos'!$F$15,0)))-($J554*'01_Supuestos'!E33)))*'01_Supuestos'!$F$16)</f>
        <v/>
      </c>
      <c r="W554" s="109">
        <f>((('01_Supuestos'!F31*$I554)*'01_Supuestos'!$F$11*($H554-'01_Supuestos'!$F$9))-((('01_Supuestos'!F31*$I554)*'01_Supuestos'!$F$11*($H554-'01_Supuestos'!$F$9))*'01_Supuestos'!$F$12)-(('01_Supuestos'!F31*$I554)*'01_Supuestos'!$F$11*$K554)-(IF(('01_Supuestos'!F31*$I554)&gt;0,'01_Supuestos'!$F$15,0)))-((('01_Supuestos'!F31*$I554)*'01_Supuestos'!$F$11*($H554-'01_Supuestos'!$F$9))*'01_Supuestos'!$F$18)-($J554*'01_Supuestos'!F32)-(IF('01_Supuestos'!F30=MAX('01_Supuestos'!$C$30:$M$30),'01_Supuestos'!$F$19,0))-(MAX(0,(((('01_Supuestos'!F31*$I554)*'01_Supuestos'!$F$11*($H554-'01_Supuestos'!$F$9))-((('01_Supuestos'!F31*$I554)*'01_Supuestos'!$F$11*($H554-'01_Supuestos'!$F$9))*'01_Supuestos'!$F$12)-(('01_Supuestos'!F31*$I554)*'01_Supuestos'!$F$11*$K554)-(IF(('01_Supuestos'!F31*$I554)&gt;0,'01_Supuestos'!$F$15,0)))-($J554*'01_Supuestos'!F33)))*'01_Supuestos'!$F$16)</f>
        <v/>
      </c>
      <c r="X554" s="109">
        <f>((('01_Supuestos'!G31*$I554)*'01_Supuestos'!$F$11*($H554-'01_Supuestos'!$F$9))-((('01_Supuestos'!G31*$I554)*'01_Supuestos'!$F$11*($H554-'01_Supuestos'!$F$9))*'01_Supuestos'!$F$12)-(('01_Supuestos'!G31*$I554)*'01_Supuestos'!$F$11*$K554)-(IF(('01_Supuestos'!G31*$I554)&gt;0,'01_Supuestos'!$F$15,0)))-((('01_Supuestos'!G31*$I554)*'01_Supuestos'!$F$11*($H554-'01_Supuestos'!$F$9))*'01_Supuestos'!$F$18)-($J554*'01_Supuestos'!G32)-(IF('01_Supuestos'!G30=MAX('01_Supuestos'!$C$30:$M$30),'01_Supuestos'!$F$19,0))-(MAX(0,(((('01_Supuestos'!G31*$I554)*'01_Supuestos'!$F$11*($H554-'01_Supuestos'!$F$9))-((('01_Supuestos'!G31*$I554)*'01_Supuestos'!$F$11*($H554-'01_Supuestos'!$F$9))*'01_Supuestos'!$F$12)-(('01_Supuestos'!G31*$I554)*'01_Supuestos'!$F$11*$K554)-(IF(('01_Supuestos'!G31*$I554)&gt;0,'01_Supuestos'!$F$15,0)))-($J554*'01_Supuestos'!G33)))*'01_Supuestos'!$F$16)</f>
        <v/>
      </c>
      <c r="Y554" s="109">
        <f>((('01_Supuestos'!H31*$I554)*'01_Supuestos'!$F$11*($H554-'01_Supuestos'!$F$9))-((('01_Supuestos'!H31*$I554)*'01_Supuestos'!$F$11*($H554-'01_Supuestos'!$F$9))*'01_Supuestos'!$F$12)-(('01_Supuestos'!H31*$I554)*'01_Supuestos'!$F$11*$K554)-(IF(('01_Supuestos'!H31*$I554)&gt;0,'01_Supuestos'!$F$15,0)))-((('01_Supuestos'!H31*$I554)*'01_Supuestos'!$F$11*($H554-'01_Supuestos'!$F$9))*'01_Supuestos'!$F$18)-($J554*'01_Supuestos'!H32)-(IF('01_Supuestos'!H30=MAX('01_Supuestos'!$C$30:$M$30),'01_Supuestos'!$F$19,0))-(MAX(0,(((('01_Supuestos'!H31*$I554)*'01_Supuestos'!$F$11*($H554-'01_Supuestos'!$F$9))-((('01_Supuestos'!H31*$I554)*'01_Supuestos'!$F$11*($H554-'01_Supuestos'!$F$9))*'01_Supuestos'!$F$12)-(('01_Supuestos'!H31*$I554)*'01_Supuestos'!$F$11*$K554)-(IF(('01_Supuestos'!H31*$I554)&gt;0,'01_Supuestos'!$F$15,0)))-($J554*'01_Supuestos'!H33)))*'01_Supuestos'!$F$16)</f>
        <v/>
      </c>
      <c r="Z554" s="109">
        <f>((('01_Supuestos'!I31*$I554)*'01_Supuestos'!$F$11*($H554-'01_Supuestos'!$F$9))-((('01_Supuestos'!I31*$I554)*'01_Supuestos'!$F$11*($H554-'01_Supuestos'!$F$9))*'01_Supuestos'!$F$12)-(('01_Supuestos'!I31*$I554)*'01_Supuestos'!$F$11*$K554)-(IF(('01_Supuestos'!I31*$I554)&gt;0,'01_Supuestos'!$F$15,0)))-((('01_Supuestos'!I31*$I554)*'01_Supuestos'!$F$11*($H554-'01_Supuestos'!$F$9))*'01_Supuestos'!$F$18)-($J554*'01_Supuestos'!I32)-(IF('01_Supuestos'!I30=MAX('01_Supuestos'!$C$30:$M$30),'01_Supuestos'!$F$19,0))-(MAX(0,(((('01_Supuestos'!I31*$I554)*'01_Supuestos'!$F$11*($H554-'01_Supuestos'!$F$9))-((('01_Supuestos'!I31*$I554)*'01_Supuestos'!$F$11*($H554-'01_Supuestos'!$F$9))*'01_Supuestos'!$F$12)-(('01_Supuestos'!I31*$I554)*'01_Supuestos'!$F$11*$K554)-(IF(('01_Supuestos'!I31*$I554)&gt;0,'01_Supuestos'!$F$15,0)))-($J554*'01_Supuestos'!I33)))*'01_Supuestos'!$F$16)</f>
        <v/>
      </c>
      <c r="AA554" s="109">
        <f>((('01_Supuestos'!J31*$I554)*'01_Supuestos'!$F$11*($H554-'01_Supuestos'!$F$9))-((('01_Supuestos'!J31*$I554)*'01_Supuestos'!$F$11*($H554-'01_Supuestos'!$F$9))*'01_Supuestos'!$F$12)-(('01_Supuestos'!J31*$I554)*'01_Supuestos'!$F$11*$K554)-(IF(('01_Supuestos'!J31*$I554)&gt;0,'01_Supuestos'!$F$15,0)))-((('01_Supuestos'!J31*$I554)*'01_Supuestos'!$F$11*($H554-'01_Supuestos'!$F$9))*'01_Supuestos'!$F$18)-($J554*'01_Supuestos'!J32)-(IF('01_Supuestos'!J30=MAX('01_Supuestos'!$C$30:$M$30),'01_Supuestos'!$F$19,0))-(MAX(0,(((('01_Supuestos'!J31*$I554)*'01_Supuestos'!$F$11*($H554-'01_Supuestos'!$F$9))-((('01_Supuestos'!J31*$I554)*'01_Supuestos'!$F$11*($H554-'01_Supuestos'!$F$9))*'01_Supuestos'!$F$12)-(('01_Supuestos'!J31*$I554)*'01_Supuestos'!$F$11*$K554)-(IF(('01_Supuestos'!J31*$I554)&gt;0,'01_Supuestos'!$F$15,0)))-($J554*'01_Supuestos'!J33)))*'01_Supuestos'!$F$16)</f>
        <v/>
      </c>
      <c r="AB554" s="109">
        <f>((('01_Supuestos'!K31*$I554)*'01_Supuestos'!$F$11*($H554-'01_Supuestos'!$F$9))-((('01_Supuestos'!K31*$I554)*'01_Supuestos'!$F$11*($H554-'01_Supuestos'!$F$9))*'01_Supuestos'!$F$12)-(('01_Supuestos'!K31*$I554)*'01_Supuestos'!$F$11*$K554)-(IF(('01_Supuestos'!K31*$I554)&gt;0,'01_Supuestos'!$F$15,0)))-((('01_Supuestos'!K31*$I554)*'01_Supuestos'!$F$11*($H554-'01_Supuestos'!$F$9))*'01_Supuestos'!$F$18)-($J554*'01_Supuestos'!K32)-(IF('01_Supuestos'!K30=MAX('01_Supuestos'!$C$30:$M$30),'01_Supuestos'!$F$19,0))-(MAX(0,(((('01_Supuestos'!K31*$I554)*'01_Supuestos'!$F$11*($H554-'01_Supuestos'!$F$9))-((('01_Supuestos'!K31*$I554)*'01_Supuestos'!$F$11*($H554-'01_Supuestos'!$F$9))*'01_Supuestos'!$F$12)-(('01_Supuestos'!K31*$I554)*'01_Supuestos'!$F$11*$K554)-(IF(('01_Supuestos'!K31*$I554)&gt;0,'01_Supuestos'!$F$15,0)))-($J554*'01_Supuestos'!K33)))*'01_Supuestos'!$F$16)</f>
        <v/>
      </c>
      <c r="AC554" s="109">
        <f>((('01_Supuestos'!L31*$I554)*'01_Supuestos'!$F$11*($H554-'01_Supuestos'!$F$9))-((('01_Supuestos'!L31*$I554)*'01_Supuestos'!$F$11*($H554-'01_Supuestos'!$F$9))*'01_Supuestos'!$F$12)-(('01_Supuestos'!L31*$I554)*'01_Supuestos'!$F$11*$K554)-(IF(('01_Supuestos'!L31*$I554)&gt;0,'01_Supuestos'!$F$15,0)))-((('01_Supuestos'!L31*$I554)*'01_Supuestos'!$F$11*($H554-'01_Supuestos'!$F$9))*'01_Supuestos'!$F$18)-($J554*'01_Supuestos'!L32)-(IF('01_Supuestos'!L30=MAX('01_Supuestos'!$C$30:$M$30),'01_Supuestos'!$F$19,0))-(MAX(0,(((('01_Supuestos'!L31*$I554)*'01_Supuestos'!$F$11*($H554-'01_Supuestos'!$F$9))-((('01_Supuestos'!L31*$I554)*'01_Supuestos'!$F$11*($H554-'01_Supuestos'!$F$9))*'01_Supuestos'!$F$12)-(('01_Supuestos'!L31*$I554)*'01_Supuestos'!$F$11*$K554)-(IF(('01_Supuestos'!L31*$I554)&gt;0,'01_Supuestos'!$F$15,0)))-($J554*'01_Supuestos'!L33)))*'01_Supuestos'!$F$16)</f>
        <v/>
      </c>
      <c r="AD554" s="109">
        <f>((('01_Supuestos'!M31*$I554)*'01_Supuestos'!$F$11*($H554-'01_Supuestos'!$F$9))-((('01_Supuestos'!M31*$I554)*'01_Supuestos'!$F$11*($H554-'01_Supuestos'!$F$9))*'01_Supuestos'!$F$12)-(('01_Supuestos'!M31*$I554)*'01_Supuestos'!$F$11*$K554)-(IF(('01_Supuestos'!M31*$I554)&gt;0,'01_Supuestos'!$F$15,0)))-((('01_Supuestos'!M31*$I554)*'01_Supuestos'!$F$11*($H554-'01_Supuestos'!$F$9))*'01_Supuestos'!$F$18)-($J554*'01_Supuestos'!M32)-(IF('01_Supuestos'!M30=MAX('01_Supuestos'!$C$30:$M$30),'01_Supuestos'!$F$19,0))-(MAX(0,(((('01_Supuestos'!M31*$I554)*'01_Supuestos'!$F$11*($H554-'01_Supuestos'!$F$9))-((('01_Supuestos'!M31*$I554)*'01_Supuestos'!$F$11*($H554-'01_Supuestos'!$F$9))*'01_Supuestos'!$F$12)-(('01_Supuestos'!M31*$I554)*'01_Supuestos'!$F$11*$K554)-(IF(('01_Supuestos'!M31*$I554)&gt;0,'01_Supuestos'!$F$15,0)))-($J554*'01_Supuestos'!M33)))*'01_Supuestos'!$F$16)</f>
        <v/>
      </c>
      <c r="AE554" s="109">
        <f>0</f>
        <v/>
      </c>
      <c r="AF554" s="109">
        <f>IF(S554&gt;R554,"Appraisal+Decision",IF(S554&lt;R554,"Develop Now","Indiferente"))</f>
        <v/>
      </c>
    </row>
    <row r="555">
      <c r="A555" t="n">
        <v>525</v>
      </c>
      <c r="B555" s="53">
        <f>RAND()</f>
        <v/>
      </c>
      <c r="C555" s="53">
        <f>RAND()</f>
        <v/>
      </c>
      <c r="D555" s="53">
        <f>RAND()</f>
        <v/>
      </c>
      <c r="E555" s="53">
        <f>RAND()</f>
        <v/>
      </c>
      <c r="F555" s="53">
        <f>RAND()</f>
        <v/>
      </c>
      <c r="G555" s="53">
        <f>RAND()</f>
        <v/>
      </c>
      <c r="H555" s="109">
        <f>IF(B555&lt;($B$11-$B$10)/($B$12-$B$10), $B$10+SQRT(B555*($B$11-$B$10)*($B$12-$B$10)), $B$12-SQRT((1-B555)*($B$12-$B$11)*($B$12-$B$10)))</f>
        <v/>
      </c>
      <c r="I555" s="53">
        <f>MAX(0.1,NORMINV(C555,$B$13,$B$14))</f>
        <v/>
      </c>
      <c r="J555" s="109">
        <f>'01_Supuestos'!$F$13*MAX(0.65,NORMINV(D555,1,$B$15))</f>
        <v/>
      </c>
      <c r="K555" s="109">
        <f>'01_Supuestos'!$F$14*MAX(0.6,NORMINV(E555,1,$B$16))</f>
        <v/>
      </c>
      <c r="L555" s="109">
        <f>--(F555&lt;=$B$5)</f>
        <v/>
      </c>
      <c r="M555" s="109">
        <f>IF(L555=1, IF(G555&lt;=$B$6, "+", "-"), IF(G555&lt;=(1-$B$7), "+", "-"))</f>
        <v/>
      </c>
      <c r="N555" s="110">
        <f>IF(M555="+",'05_Bayes_Arbol'!$B$16,'05_Bayes_Arbol'!$B$17)</f>
        <v/>
      </c>
      <c r="O555" s="109">
        <f>SUMPRODUCT(T555:AD555,'01_Supuestos'!$C$34:$M$34)</f>
        <v/>
      </c>
      <c r="P555" s="109">
        <f>N555*O555 + (1-N555)*$B$9</f>
        <v/>
      </c>
      <c r="Q555" s="109">
        <f>--(P555&gt;0)</f>
        <v/>
      </c>
      <c r="R555" s="109">
        <f>IF(L555=1,O555,$B$9)</f>
        <v/>
      </c>
      <c r="S555" s="109">
        <f>-$B$8 + IF(Q555=1, IF(L555=1,O555,$B$9), 0)</f>
        <v/>
      </c>
      <c r="T555" s="109">
        <f>((('01_Supuestos'!C31*$I555)*'01_Supuestos'!$F$11*($H555-'01_Supuestos'!$F$9))-((('01_Supuestos'!C31*$I555)*'01_Supuestos'!$F$11*($H555-'01_Supuestos'!$F$9))*'01_Supuestos'!$F$12)-(('01_Supuestos'!C31*$I555)*'01_Supuestos'!$F$11*$K555)-(IF(('01_Supuestos'!C31*$I555)&gt;0,'01_Supuestos'!$F$15,0)))-((('01_Supuestos'!C31*$I555)*'01_Supuestos'!$F$11*($H555-'01_Supuestos'!$F$9))*'01_Supuestos'!$F$18)-($J555*'01_Supuestos'!C32)-(IF('01_Supuestos'!C30=MAX('01_Supuestos'!$C$30:$M$30),'01_Supuestos'!$F$19,0))-(MAX(0,(((('01_Supuestos'!C31*$I555)*'01_Supuestos'!$F$11*($H555-'01_Supuestos'!$F$9))-((('01_Supuestos'!C31*$I555)*'01_Supuestos'!$F$11*($H555-'01_Supuestos'!$F$9))*'01_Supuestos'!$F$12)-(('01_Supuestos'!C31*$I555)*'01_Supuestos'!$F$11*$K555)-(IF(('01_Supuestos'!C31*$I555)&gt;0,'01_Supuestos'!$F$15,0)))-($J555*'01_Supuestos'!C33)))*'01_Supuestos'!$F$16)</f>
        <v/>
      </c>
      <c r="U555" s="109">
        <f>((('01_Supuestos'!D31*$I555)*'01_Supuestos'!$F$11*($H555-'01_Supuestos'!$F$9))-((('01_Supuestos'!D31*$I555)*'01_Supuestos'!$F$11*($H555-'01_Supuestos'!$F$9))*'01_Supuestos'!$F$12)-(('01_Supuestos'!D31*$I555)*'01_Supuestos'!$F$11*$K555)-(IF(('01_Supuestos'!D31*$I555)&gt;0,'01_Supuestos'!$F$15,0)))-((('01_Supuestos'!D31*$I555)*'01_Supuestos'!$F$11*($H555-'01_Supuestos'!$F$9))*'01_Supuestos'!$F$18)-($J555*'01_Supuestos'!D32)-(IF('01_Supuestos'!D30=MAX('01_Supuestos'!$C$30:$M$30),'01_Supuestos'!$F$19,0))-(MAX(0,(((('01_Supuestos'!D31*$I555)*'01_Supuestos'!$F$11*($H555-'01_Supuestos'!$F$9))-((('01_Supuestos'!D31*$I555)*'01_Supuestos'!$F$11*($H555-'01_Supuestos'!$F$9))*'01_Supuestos'!$F$12)-(('01_Supuestos'!D31*$I555)*'01_Supuestos'!$F$11*$K555)-(IF(('01_Supuestos'!D31*$I555)&gt;0,'01_Supuestos'!$F$15,0)))-($J555*'01_Supuestos'!D33)))*'01_Supuestos'!$F$16)</f>
        <v/>
      </c>
      <c r="V555" s="109">
        <f>((('01_Supuestos'!E31*$I555)*'01_Supuestos'!$F$11*($H555-'01_Supuestos'!$F$9))-((('01_Supuestos'!E31*$I555)*'01_Supuestos'!$F$11*($H555-'01_Supuestos'!$F$9))*'01_Supuestos'!$F$12)-(('01_Supuestos'!E31*$I555)*'01_Supuestos'!$F$11*$K555)-(IF(('01_Supuestos'!E31*$I555)&gt;0,'01_Supuestos'!$F$15,0)))-((('01_Supuestos'!E31*$I555)*'01_Supuestos'!$F$11*($H555-'01_Supuestos'!$F$9))*'01_Supuestos'!$F$18)-($J555*'01_Supuestos'!E32)-(IF('01_Supuestos'!E30=MAX('01_Supuestos'!$C$30:$M$30),'01_Supuestos'!$F$19,0))-(MAX(0,(((('01_Supuestos'!E31*$I555)*'01_Supuestos'!$F$11*($H555-'01_Supuestos'!$F$9))-((('01_Supuestos'!E31*$I555)*'01_Supuestos'!$F$11*($H555-'01_Supuestos'!$F$9))*'01_Supuestos'!$F$12)-(('01_Supuestos'!E31*$I555)*'01_Supuestos'!$F$11*$K555)-(IF(('01_Supuestos'!E31*$I555)&gt;0,'01_Supuestos'!$F$15,0)))-($J555*'01_Supuestos'!E33)))*'01_Supuestos'!$F$16)</f>
        <v/>
      </c>
      <c r="W555" s="109">
        <f>((('01_Supuestos'!F31*$I555)*'01_Supuestos'!$F$11*($H555-'01_Supuestos'!$F$9))-((('01_Supuestos'!F31*$I555)*'01_Supuestos'!$F$11*($H555-'01_Supuestos'!$F$9))*'01_Supuestos'!$F$12)-(('01_Supuestos'!F31*$I555)*'01_Supuestos'!$F$11*$K555)-(IF(('01_Supuestos'!F31*$I555)&gt;0,'01_Supuestos'!$F$15,0)))-((('01_Supuestos'!F31*$I555)*'01_Supuestos'!$F$11*($H555-'01_Supuestos'!$F$9))*'01_Supuestos'!$F$18)-($J555*'01_Supuestos'!F32)-(IF('01_Supuestos'!F30=MAX('01_Supuestos'!$C$30:$M$30),'01_Supuestos'!$F$19,0))-(MAX(0,(((('01_Supuestos'!F31*$I555)*'01_Supuestos'!$F$11*($H555-'01_Supuestos'!$F$9))-((('01_Supuestos'!F31*$I555)*'01_Supuestos'!$F$11*($H555-'01_Supuestos'!$F$9))*'01_Supuestos'!$F$12)-(('01_Supuestos'!F31*$I555)*'01_Supuestos'!$F$11*$K555)-(IF(('01_Supuestos'!F31*$I555)&gt;0,'01_Supuestos'!$F$15,0)))-($J555*'01_Supuestos'!F33)))*'01_Supuestos'!$F$16)</f>
        <v/>
      </c>
      <c r="X555" s="109">
        <f>((('01_Supuestos'!G31*$I555)*'01_Supuestos'!$F$11*($H555-'01_Supuestos'!$F$9))-((('01_Supuestos'!G31*$I555)*'01_Supuestos'!$F$11*($H555-'01_Supuestos'!$F$9))*'01_Supuestos'!$F$12)-(('01_Supuestos'!G31*$I555)*'01_Supuestos'!$F$11*$K555)-(IF(('01_Supuestos'!G31*$I555)&gt;0,'01_Supuestos'!$F$15,0)))-((('01_Supuestos'!G31*$I555)*'01_Supuestos'!$F$11*($H555-'01_Supuestos'!$F$9))*'01_Supuestos'!$F$18)-($J555*'01_Supuestos'!G32)-(IF('01_Supuestos'!G30=MAX('01_Supuestos'!$C$30:$M$30),'01_Supuestos'!$F$19,0))-(MAX(0,(((('01_Supuestos'!G31*$I555)*'01_Supuestos'!$F$11*($H555-'01_Supuestos'!$F$9))-((('01_Supuestos'!G31*$I555)*'01_Supuestos'!$F$11*($H555-'01_Supuestos'!$F$9))*'01_Supuestos'!$F$12)-(('01_Supuestos'!G31*$I555)*'01_Supuestos'!$F$11*$K555)-(IF(('01_Supuestos'!G31*$I555)&gt;0,'01_Supuestos'!$F$15,0)))-($J555*'01_Supuestos'!G33)))*'01_Supuestos'!$F$16)</f>
        <v/>
      </c>
      <c r="Y555" s="109">
        <f>((('01_Supuestos'!H31*$I555)*'01_Supuestos'!$F$11*($H555-'01_Supuestos'!$F$9))-((('01_Supuestos'!H31*$I555)*'01_Supuestos'!$F$11*($H555-'01_Supuestos'!$F$9))*'01_Supuestos'!$F$12)-(('01_Supuestos'!H31*$I555)*'01_Supuestos'!$F$11*$K555)-(IF(('01_Supuestos'!H31*$I555)&gt;0,'01_Supuestos'!$F$15,0)))-((('01_Supuestos'!H31*$I555)*'01_Supuestos'!$F$11*($H555-'01_Supuestos'!$F$9))*'01_Supuestos'!$F$18)-($J555*'01_Supuestos'!H32)-(IF('01_Supuestos'!H30=MAX('01_Supuestos'!$C$30:$M$30),'01_Supuestos'!$F$19,0))-(MAX(0,(((('01_Supuestos'!H31*$I555)*'01_Supuestos'!$F$11*($H555-'01_Supuestos'!$F$9))-((('01_Supuestos'!H31*$I555)*'01_Supuestos'!$F$11*($H555-'01_Supuestos'!$F$9))*'01_Supuestos'!$F$12)-(('01_Supuestos'!H31*$I555)*'01_Supuestos'!$F$11*$K555)-(IF(('01_Supuestos'!H31*$I555)&gt;0,'01_Supuestos'!$F$15,0)))-($J555*'01_Supuestos'!H33)))*'01_Supuestos'!$F$16)</f>
        <v/>
      </c>
      <c r="Z555" s="109">
        <f>((('01_Supuestos'!I31*$I555)*'01_Supuestos'!$F$11*($H555-'01_Supuestos'!$F$9))-((('01_Supuestos'!I31*$I555)*'01_Supuestos'!$F$11*($H555-'01_Supuestos'!$F$9))*'01_Supuestos'!$F$12)-(('01_Supuestos'!I31*$I555)*'01_Supuestos'!$F$11*$K555)-(IF(('01_Supuestos'!I31*$I555)&gt;0,'01_Supuestos'!$F$15,0)))-((('01_Supuestos'!I31*$I555)*'01_Supuestos'!$F$11*($H555-'01_Supuestos'!$F$9))*'01_Supuestos'!$F$18)-($J555*'01_Supuestos'!I32)-(IF('01_Supuestos'!I30=MAX('01_Supuestos'!$C$30:$M$30),'01_Supuestos'!$F$19,0))-(MAX(0,(((('01_Supuestos'!I31*$I555)*'01_Supuestos'!$F$11*($H555-'01_Supuestos'!$F$9))-((('01_Supuestos'!I31*$I555)*'01_Supuestos'!$F$11*($H555-'01_Supuestos'!$F$9))*'01_Supuestos'!$F$12)-(('01_Supuestos'!I31*$I555)*'01_Supuestos'!$F$11*$K555)-(IF(('01_Supuestos'!I31*$I555)&gt;0,'01_Supuestos'!$F$15,0)))-($J555*'01_Supuestos'!I33)))*'01_Supuestos'!$F$16)</f>
        <v/>
      </c>
      <c r="AA555" s="109">
        <f>((('01_Supuestos'!J31*$I555)*'01_Supuestos'!$F$11*($H555-'01_Supuestos'!$F$9))-((('01_Supuestos'!J31*$I555)*'01_Supuestos'!$F$11*($H555-'01_Supuestos'!$F$9))*'01_Supuestos'!$F$12)-(('01_Supuestos'!J31*$I555)*'01_Supuestos'!$F$11*$K555)-(IF(('01_Supuestos'!J31*$I555)&gt;0,'01_Supuestos'!$F$15,0)))-((('01_Supuestos'!J31*$I555)*'01_Supuestos'!$F$11*($H555-'01_Supuestos'!$F$9))*'01_Supuestos'!$F$18)-($J555*'01_Supuestos'!J32)-(IF('01_Supuestos'!J30=MAX('01_Supuestos'!$C$30:$M$30),'01_Supuestos'!$F$19,0))-(MAX(0,(((('01_Supuestos'!J31*$I555)*'01_Supuestos'!$F$11*($H555-'01_Supuestos'!$F$9))-((('01_Supuestos'!J31*$I555)*'01_Supuestos'!$F$11*($H555-'01_Supuestos'!$F$9))*'01_Supuestos'!$F$12)-(('01_Supuestos'!J31*$I555)*'01_Supuestos'!$F$11*$K555)-(IF(('01_Supuestos'!J31*$I555)&gt;0,'01_Supuestos'!$F$15,0)))-($J555*'01_Supuestos'!J33)))*'01_Supuestos'!$F$16)</f>
        <v/>
      </c>
      <c r="AB555" s="109">
        <f>((('01_Supuestos'!K31*$I555)*'01_Supuestos'!$F$11*($H555-'01_Supuestos'!$F$9))-((('01_Supuestos'!K31*$I555)*'01_Supuestos'!$F$11*($H555-'01_Supuestos'!$F$9))*'01_Supuestos'!$F$12)-(('01_Supuestos'!K31*$I555)*'01_Supuestos'!$F$11*$K555)-(IF(('01_Supuestos'!K31*$I555)&gt;0,'01_Supuestos'!$F$15,0)))-((('01_Supuestos'!K31*$I555)*'01_Supuestos'!$F$11*($H555-'01_Supuestos'!$F$9))*'01_Supuestos'!$F$18)-($J555*'01_Supuestos'!K32)-(IF('01_Supuestos'!K30=MAX('01_Supuestos'!$C$30:$M$30),'01_Supuestos'!$F$19,0))-(MAX(0,(((('01_Supuestos'!K31*$I555)*'01_Supuestos'!$F$11*($H555-'01_Supuestos'!$F$9))-((('01_Supuestos'!K31*$I555)*'01_Supuestos'!$F$11*($H555-'01_Supuestos'!$F$9))*'01_Supuestos'!$F$12)-(('01_Supuestos'!K31*$I555)*'01_Supuestos'!$F$11*$K555)-(IF(('01_Supuestos'!K31*$I555)&gt;0,'01_Supuestos'!$F$15,0)))-($J555*'01_Supuestos'!K33)))*'01_Supuestos'!$F$16)</f>
        <v/>
      </c>
      <c r="AC555" s="109">
        <f>((('01_Supuestos'!L31*$I555)*'01_Supuestos'!$F$11*($H555-'01_Supuestos'!$F$9))-((('01_Supuestos'!L31*$I555)*'01_Supuestos'!$F$11*($H555-'01_Supuestos'!$F$9))*'01_Supuestos'!$F$12)-(('01_Supuestos'!L31*$I555)*'01_Supuestos'!$F$11*$K555)-(IF(('01_Supuestos'!L31*$I555)&gt;0,'01_Supuestos'!$F$15,0)))-((('01_Supuestos'!L31*$I555)*'01_Supuestos'!$F$11*($H555-'01_Supuestos'!$F$9))*'01_Supuestos'!$F$18)-($J555*'01_Supuestos'!L32)-(IF('01_Supuestos'!L30=MAX('01_Supuestos'!$C$30:$M$30),'01_Supuestos'!$F$19,0))-(MAX(0,(((('01_Supuestos'!L31*$I555)*'01_Supuestos'!$F$11*($H555-'01_Supuestos'!$F$9))-((('01_Supuestos'!L31*$I555)*'01_Supuestos'!$F$11*($H555-'01_Supuestos'!$F$9))*'01_Supuestos'!$F$12)-(('01_Supuestos'!L31*$I555)*'01_Supuestos'!$F$11*$K555)-(IF(('01_Supuestos'!L31*$I555)&gt;0,'01_Supuestos'!$F$15,0)))-($J555*'01_Supuestos'!L33)))*'01_Supuestos'!$F$16)</f>
        <v/>
      </c>
      <c r="AD555" s="109">
        <f>((('01_Supuestos'!M31*$I555)*'01_Supuestos'!$F$11*($H555-'01_Supuestos'!$F$9))-((('01_Supuestos'!M31*$I555)*'01_Supuestos'!$F$11*($H555-'01_Supuestos'!$F$9))*'01_Supuestos'!$F$12)-(('01_Supuestos'!M31*$I555)*'01_Supuestos'!$F$11*$K555)-(IF(('01_Supuestos'!M31*$I555)&gt;0,'01_Supuestos'!$F$15,0)))-((('01_Supuestos'!M31*$I555)*'01_Supuestos'!$F$11*($H555-'01_Supuestos'!$F$9))*'01_Supuestos'!$F$18)-($J555*'01_Supuestos'!M32)-(IF('01_Supuestos'!M30=MAX('01_Supuestos'!$C$30:$M$30),'01_Supuestos'!$F$19,0))-(MAX(0,(((('01_Supuestos'!M31*$I555)*'01_Supuestos'!$F$11*($H555-'01_Supuestos'!$F$9))-((('01_Supuestos'!M31*$I555)*'01_Supuestos'!$F$11*($H555-'01_Supuestos'!$F$9))*'01_Supuestos'!$F$12)-(('01_Supuestos'!M31*$I555)*'01_Supuestos'!$F$11*$K555)-(IF(('01_Supuestos'!M31*$I555)&gt;0,'01_Supuestos'!$F$15,0)))-($J555*'01_Supuestos'!M33)))*'01_Supuestos'!$F$16)</f>
        <v/>
      </c>
      <c r="AE555" s="109">
        <f>0</f>
        <v/>
      </c>
      <c r="AF555" s="109">
        <f>IF(S555&gt;R555,"Appraisal+Decision",IF(S555&lt;R555,"Develop Now","Indiferente"))</f>
        <v/>
      </c>
    </row>
    <row r="556">
      <c r="A556" t="n">
        <v>526</v>
      </c>
      <c r="B556" s="53">
        <f>RAND()</f>
        <v/>
      </c>
      <c r="C556" s="53">
        <f>RAND()</f>
        <v/>
      </c>
      <c r="D556" s="53">
        <f>RAND()</f>
        <v/>
      </c>
      <c r="E556" s="53">
        <f>RAND()</f>
        <v/>
      </c>
      <c r="F556" s="53">
        <f>RAND()</f>
        <v/>
      </c>
      <c r="G556" s="53">
        <f>RAND()</f>
        <v/>
      </c>
      <c r="H556" s="109">
        <f>IF(B556&lt;($B$11-$B$10)/($B$12-$B$10), $B$10+SQRT(B556*($B$11-$B$10)*($B$12-$B$10)), $B$12-SQRT((1-B556)*($B$12-$B$11)*($B$12-$B$10)))</f>
        <v/>
      </c>
      <c r="I556" s="53">
        <f>MAX(0.1,NORMINV(C556,$B$13,$B$14))</f>
        <v/>
      </c>
      <c r="J556" s="109">
        <f>'01_Supuestos'!$F$13*MAX(0.65,NORMINV(D556,1,$B$15))</f>
        <v/>
      </c>
      <c r="K556" s="109">
        <f>'01_Supuestos'!$F$14*MAX(0.6,NORMINV(E556,1,$B$16))</f>
        <v/>
      </c>
      <c r="L556" s="109">
        <f>--(F556&lt;=$B$5)</f>
        <v/>
      </c>
      <c r="M556" s="109">
        <f>IF(L556=1, IF(G556&lt;=$B$6, "+", "-"), IF(G556&lt;=(1-$B$7), "+", "-"))</f>
        <v/>
      </c>
      <c r="N556" s="110">
        <f>IF(M556="+",'05_Bayes_Arbol'!$B$16,'05_Bayes_Arbol'!$B$17)</f>
        <v/>
      </c>
      <c r="O556" s="109">
        <f>SUMPRODUCT(T556:AD556,'01_Supuestos'!$C$34:$M$34)</f>
        <v/>
      </c>
      <c r="P556" s="109">
        <f>N556*O556 + (1-N556)*$B$9</f>
        <v/>
      </c>
      <c r="Q556" s="109">
        <f>--(P556&gt;0)</f>
        <v/>
      </c>
      <c r="R556" s="109">
        <f>IF(L556=1,O556,$B$9)</f>
        <v/>
      </c>
      <c r="S556" s="109">
        <f>-$B$8 + IF(Q556=1, IF(L556=1,O556,$B$9), 0)</f>
        <v/>
      </c>
      <c r="T556" s="109">
        <f>((('01_Supuestos'!C31*$I556)*'01_Supuestos'!$F$11*($H556-'01_Supuestos'!$F$9))-((('01_Supuestos'!C31*$I556)*'01_Supuestos'!$F$11*($H556-'01_Supuestos'!$F$9))*'01_Supuestos'!$F$12)-(('01_Supuestos'!C31*$I556)*'01_Supuestos'!$F$11*$K556)-(IF(('01_Supuestos'!C31*$I556)&gt;0,'01_Supuestos'!$F$15,0)))-((('01_Supuestos'!C31*$I556)*'01_Supuestos'!$F$11*($H556-'01_Supuestos'!$F$9))*'01_Supuestos'!$F$18)-($J556*'01_Supuestos'!C32)-(IF('01_Supuestos'!C30=MAX('01_Supuestos'!$C$30:$M$30),'01_Supuestos'!$F$19,0))-(MAX(0,(((('01_Supuestos'!C31*$I556)*'01_Supuestos'!$F$11*($H556-'01_Supuestos'!$F$9))-((('01_Supuestos'!C31*$I556)*'01_Supuestos'!$F$11*($H556-'01_Supuestos'!$F$9))*'01_Supuestos'!$F$12)-(('01_Supuestos'!C31*$I556)*'01_Supuestos'!$F$11*$K556)-(IF(('01_Supuestos'!C31*$I556)&gt;0,'01_Supuestos'!$F$15,0)))-($J556*'01_Supuestos'!C33)))*'01_Supuestos'!$F$16)</f>
        <v/>
      </c>
      <c r="U556" s="109">
        <f>((('01_Supuestos'!D31*$I556)*'01_Supuestos'!$F$11*($H556-'01_Supuestos'!$F$9))-((('01_Supuestos'!D31*$I556)*'01_Supuestos'!$F$11*($H556-'01_Supuestos'!$F$9))*'01_Supuestos'!$F$12)-(('01_Supuestos'!D31*$I556)*'01_Supuestos'!$F$11*$K556)-(IF(('01_Supuestos'!D31*$I556)&gt;0,'01_Supuestos'!$F$15,0)))-((('01_Supuestos'!D31*$I556)*'01_Supuestos'!$F$11*($H556-'01_Supuestos'!$F$9))*'01_Supuestos'!$F$18)-($J556*'01_Supuestos'!D32)-(IF('01_Supuestos'!D30=MAX('01_Supuestos'!$C$30:$M$30),'01_Supuestos'!$F$19,0))-(MAX(0,(((('01_Supuestos'!D31*$I556)*'01_Supuestos'!$F$11*($H556-'01_Supuestos'!$F$9))-((('01_Supuestos'!D31*$I556)*'01_Supuestos'!$F$11*($H556-'01_Supuestos'!$F$9))*'01_Supuestos'!$F$12)-(('01_Supuestos'!D31*$I556)*'01_Supuestos'!$F$11*$K556)-(IF(('01_Supuestos'!D31*$I556)&gt;0,'01_Supuestos'!$F$15,0)))-($J556*'01_Supuestos'!D33)))*'01_Supuestos'!$F$16)</f>
        <v/>
      </c>
      <c r="V556" s="109">
        <f>((('01_Supuestos'!E31*$I556)*'01_Supuestos'!$F$11*($H556-'01_Supuestos'!$F$9))-((('01_Supuestos'!E31*$I556)*'01_Supuestos'!$F$11*($H556-'01_Supuestos'!$F$9))*'01_Supuestos'!$F$12)-(('01_Supuestos'!E31*$I556)*'01_Supuestos'!$F$11*$K556)-(IF(('01_Supuestos'!E31*$I556)&gt;0,'01_Supuestos'!$F$15,0)))-((('01_Supuestos'!E31*$I556)*'01_Supuestos'!$F$11*($H556-'01_Supuestos'!$F$9))*'01_Supuestos'!$F$18)-($J556*'01_Supuestos'!E32)-(IF('01_Supuestos'!E30=MAX('01_Supuestos'!$C$30:$M$30),'01_Supuestos'!$F$19,0))-(MAX(0,(((('01_Supuestos'!E31*$I556)*'01_Supuestos'!$F$11*($H556-'01_Supuestos'!$F$9))-((('01_Supuestos'!E31*$I556)*'01_Supuestos'!$F$11*($H556-'01_Supuestos'!$F$9))*'01_Supuestos'!$F$12)-(('01_Supuestos'!E31*$I556)*'01_Supuestos'!$F$11*$K556)-(IF(('01_Supuestos'!E31*$I556)&gt;0,'01_Supuestos'!$F$15,0)))-($J556*'01_Supuestos'!E33)))*'01_Supuestos'!$F$16)</f>
        <v/>
      </c>
      <c r="W556" s="109">
        <f>((('01_Supuestos'!F31*$I556)*'01_Supuestos'!$F$11*($H556-'01_Supuestos'!$F$9))-((('01_Supuestos'!F31*$I556)*'01_Supuestos'!$F$11*($H556-'01_Supuestos'!$F$9))*'01_Supuestos'!$F$12)-(('01_Supuestos'!F31*$I556)*'01_Supuestos'!$F$11*$K556)-(IF(('01_Supuestos'!F31*$I556)&gt;0,'01_Supuestos'!$F$15,0)))-((('01_Supuestos'!F31*$I556)*'01_Supuestos'!$F$11*($H556-'01_Supuestos'!$F$9))*'01_Supuestos'!$F$18)-($J556*'01_Supuestos'!F32)-(IF('01_Supuestos'!F30=MAX('01_Supuestos'!$C$30:$M$30),'01_Supuestos'!$F$19,0))-(MAX(0,(((('01_Supuestos'!F31*$I556)*'01_Supuestos'!$F$11*($H556-'01_Supuestos'!$F$9))-((('01_Supuestos'!F31*$I556)*'01_Supuestos'!$F$11*($H556-'01_Supuestos'!$F$9))*'01_Supuestos'!$F$12)-(('01_Supuestos'!F31*$I556)*'01_Supuestos'!$F$11*$K556)-(IF(('01_Supuestos'!F31*$I556)&gt;0,'01_Supuestos'!$F$15,0)))-($J556*'01_Supuestos'!F33)))*'01_Supuestos'!$F$16)</f>
        <v/>
      </c>
      <c r="X556" s="109">
        <f>((('01_Supuestos'!G31*$I556)*'01_Supuestos'!$F$11*($H556-'01_Supuestos'!$F$9))-((('01_Supuestos'!G31*$I556)*'01_Supuestos'!$F$11*($H556-'01_Supuestos'!$F$9))*'01_Supuestos'!$F$12)-(('01_Supuestos'!G31*$I556)*'01_Supuestos'!$F$11*$K556)-(IF(('01_Supuestos'!G31*$I556)&gt;0,'01_Supuestos'!$F$15,0)))-((('01_Supuestos'!G31*$I556)*'01_Supuestos'!$F$11*($H556-'01_Supuestos'!$F$9))*'01_Supuestos'!$F$18)-($J556*'01_Supuestos'!G32)-(IF('01_Supuestos'!G30=MAX('01_Supuestos'!$C$30:$M$30),'01_Supuestos'!$F$19,0))-(MAX(0,(((('01_Supuestos'!G31*$I556)*'01_Supuestos'!$F$11*($H556-'01_Supuestos'!$F$9))-((('01_Supuestos'!G31*$I556)*'01_Supuestos'!$F$11*($H556-'01_Supuestos'!$F$9))*'01_Supuestos'!$F$12)-(('01_Supuestos'!G31*$I556)*'01_Supuestos'!$F$11*$K556)-(IF(('01_Supuestos'!G31*$I556)&gt;0,'01_Supuestos'!$F$15,0)))-($J556*'01_Supuestos'!G33)))*'01_Supuestos'!$F$16)</f>
        <v/>
      </c>
      <c r="Y556" s="109">
        <f>((('01_Supuestos'!H31*$I556)*'01_Supuestos'!$F$11*($H556-'01_Supuestos'!$F$9))-((('01_Supuestos'!H31*$I556)*'01_Supuestos'!$F$11*($H556-'01_Supuestos'!$F$9))*'01_Supuestos'!$F$12)-(('01_Supuestos'!H31*$I556)*'01_Supuestos'!$F$11*$K556)-(IF(('01_Supuestos'!H31*$I556)&gt;0,'01_Supuestos'!$F$15,0)))-((('01_Supuestos'!H31*$I556)*'01_Supuestos'!$F$11*($H556-'01_Supuestos'!$F$9))*'01_Supuestos'!$F$18)-($J556*'01_Supuestos'!H32)-(IF('01_Supuestos'!H30=MAX('01_Supuestos'!$C$30:$M$30),'01_Supuestos'!$F$19,0))-(MAX(0,(((('01_Supuestos'!H31*$I556)*'01_Supuestos'!$F$11*($H556-'01_Supuestos'!$F$9))-((('01_Supuestos'!H31*$I556)*'01_Supuestos'!$F$11*($H556-'01_Supuestos'!$F$9))*'01_Supuestos'!$F$12)-(('01_Supuestos'!H31*$I556)*'01_Supuestos'!$F$11*$K556)-(IF(('01_Supuestos'!H31*$I556)&gt;0,'01_Supuestos'!$F$15,0)))-($J556*'01_Supuestos'!H33)))*'01_Supuestos'!$F$16)</f>
        <v/>
      </c>
      <c r="Z556" s="109">
        <f>((('01_Supuestos'!I31*$I556)*'01_Supuestos'!$F$11*($H556-'01_Supuestos'!$F$9))-((('01_Supuestos'!I31*$I556)*'01_Supuestos'!$F$11*($H556-'01_Supuestos'!$F$9))*'01_Supuestos'!$F$12)-(('01_Supuestos'!I31*$I556)*'01_Supuestos'!$F$11*$K556)-(IF(('01_Supuestos'!I31*$I556)&gt;0,'01_Supuestos'!$F$15,0)))-((('01_Supuestos'!I31*$I556)*'01_Supuestos'!$F$11*($H556-'01_Supuestos'!$F$9))*'01_Supuestos'!$F$18)-($J556*'01_Supuestos'!I32)-(IF('01_Supuestos'!I30=MAX('01_Supuestos'!$C$30:$M$30),'01_Supuestos'!$F$19,0))-(MAX(0,(((('01_Supuestos'!I31*$I556)*'01_Supuestos'!$F$11*($H556-'01_Supuestos'!$F$9))-((('01_Supuestos'!I31*$I556)*'01_Supuestos'!$F$11*($H556-'01_Supuestos'!$F$9))*'01_Supuestos'!$F$12)-(('01_Supuestos'!I31*$I556)*'01_Supuestos'!$F$11*$K556)-(IF(('01_Supuestos'!I31*$I556)&gt;0,'01_Supuestos'!$F$15,0)))-($J556*'01_Supuestos'!I33)))*'01_Supuestos'!$F$16)</f>
        <v/>
      </c>
      <c r="AA556" s="109">
        <f>((('01_Supuestos'!J31*$I556)*'01_Supuestos'!$F$11*($H556-'01_Supuestos'!$F$9))-((('01_Supuestos'!J31*$I556)*'01_Supuestos'!$F$11*($H556-'01_Supuestos'!$F$9))*'01_Supuestos'!$F$12)-(('01_Supuestos'!J31*$I556)*'01_Supuestos'!$F$11*$K556)-(IF(('01_Supuestos'!J31*$I556)&gt;0,'01_Supuestos'!$F$15,0)))-((('01_Supuestos'!J31*$I556)*'01_Supuestos'!$F$11*($H556-'01_Supuestos'!$F$9))*'01_Supuestos'!$F$18)-($J556*'01_Supuestos'!J32)-(IF('01_Supuestos'!J30=MAX('01_Supuestos'!$C$30:$M$30),'01_Supuestos'!$F$19,0))-(MAX(0,(((('01_Supuestos'!J31*$I556)*'01_Supuestos'!$F$11*($H556-'01_Supuestos'!$F$9))-((('01_Supuestos'!J31*$I556)*'01_Supuestos'!$F$11*($H556-'01_Supuestos'!$F$9))*'01_Supuestos'!$F$12)-(('01_Supuestos'!J31*$I556)*'01_Supuestos'!$F$11*$K556)-(IF(('01_Supuestos'!J31*$I556)&gt;0,'01_Supuestos'!$F$15,0)))-($J556*'01_Supuestos'!J33)))*'01_Supuestos'!$F$16)</f>
        <v/>
      </c>
      <c r="AB556" s="109">
        <f>((('01_Supuestos'!K31*$I556)*'01_Supuestos'!$F$11*($H556-'01_Supuestos'!$F$9))-((('01_Supuestos'!K31*$I556)*'01_Supuestos'!$F$11*($H556-'01_Supuestos'!$F$9))*'01_Supuestos'!$F$12)-(('01_Supuestos'!K31*$I556)*'01_Supuestos'!$F$11*$K556)-(IF(('01_Supuestos'!K31*$I556)&gt;0,'01_Supuestos'!$F$15,0)))-((('01_Supuestos'!K31*$I556)*'01_Supuestos'!$F$11*($H556-'01_Supuestos'!$F$9))*'01_Supuestos'!$F$18)-($J556*'01_Supuestos'!K32)-(IF('01_Supuestos'!K30=MAX('01_Supuestos'!$C$30:$M$30),'01_Supuestos'!$F$19,0))-(MAX(0,(((('01_Supuestos'!K31*$I556)*'01_Supuestos'!$F$11*($H556-'01_Supuestos'!$F$9))-((('01_Supuestos'!K31*$I556)*'01_Supuestos'!$F$11*($H556-'01_Supuestos'!$F$9))*'01_Supuestos'!$F$12)-(('01_Supuestos'!K31*$I556)*'01_Supuestos'!$F$11*$K556)-(IF(('01_Supuestos'!K31*$I556)&gt;0,'01_Supuestos'!$F$15,0)))-($J556*'01_Supuestos'!K33)))*'01_Supuestos'!$F$16)</f>
        <v/>
      </c>
      <c r="AC556" s="109">
        <f>((('01_Supuestos'!L31*$I556)*'01_Supuestos'!$F$11*($H556-'01_Supuestos'!$F$9))-((('01_Supuestos'!L31*$I556)*'01_Supuestos'!$F$11*($H556-'01_Supuestos'!$F$9))*'01_Supuestos'!$F$12)-(('01_Supuestos'!L31*$I556)*'01_Supuestos'!$F$11*$K556)-(IF(('01_Supuestos'!L31*$I556)&gt;0,'01_Supuestos'!$F$15,0)))-((('01_Supuestos'!L31*$I556)*'01_Supuestos'!$F$11*($H556-'01_Supuestos'!$F$9))*'01_Supuestos'!$F$18)-($J556*'01_Supuestos'!L32)-(IF('01_Supuestos'!L30=MAX('01_Supuestos'!$C$30:$M$30),'01_Supuestos'!$F$19,0))-(MAX(0,(((('01_Supuestos'!L31*$I556)*'01_Supuestos'!$F$11*($H556-'01_Supuestos'!$F$9))-((('01_Supuestos'!L31*$I556)*'01_Supuestos'!$F$11*($H556-'01_Supuestos'!$F$9))*'01_Supuestos'!$F$12)-(('01_Supuestos'!L31*$I556)*'01_Supuestos'!$F$11*$K556)-(IF(('01_Supuestos'!L31*$I556)&gt;0,'01_Supuestos'!$F$15,0)))-($J556*'01_Supuestos'!L33)))*'01_Supuestos'!$F$16)</f>
        <v/>
      </c>
      <c r="AD556" s="109">
        <f>((('01_Supuestos'!M31*$I556)*'01_Supuestos'!$F$11*($H556-'01_Supuestos'!$F$9))-((('01_Supuestos'!M31*$I556)*'01_Supuestos'!$F$11*($H556-'01_Supuestos'!$F$9))*'01_Supuestos'!$F$12)-(('01_Supuestos'!M31*$I556)*'01_Supuestos'!$F$11*$K556)-(IF(('01_Supuestos'!M31*$I556)&gt;0,'01_Supuestos'!$F$15,0)))-((('01_Supuestos'!M31*$I556)*'01_Supuestos'!$F$11*($H556-'01_Supuestos'!$F$9))*'01_Supuestos'!$F$18)-($J556*'01_Supuestos'!M32)-(IF('01_Supuestos'!M30=MAX('01_Supuestos'!$C$30:$M$30),'01_Supuestos'!$F$19,0))-(MAX(0,(((('01_Supuestos'!M31*$I556)*'01_Supuestos'!$F$11*($H556-'01_Supuestos'!$F$9))-((('01_Supuestos'!M31*$I556)*'01_Supuestos'!$F$11*($H556-'01_Supuestos'!$F$9))*'01_Supuestos'!$F$12)-(('01_Supuestos'!M31*$I556)*'01_Supuestos'!$F$11*$K556)-(IF(('01_Supuestos'!M31*$I556)&gt;0,'01_Supuestos'!$F$15,0)))-($J556*'01_Supuestos'!M33)))*'01_Supuestos'!$F$16)</f>
        <v/>
      </c>
      <c r="AE556" s="109">
        <f>0</f>
        <v/>
      </c>
      <c r="AF556" s="109">
        <f>IF(S556&gt;R556,"Appraisal+Decision",IF(S556&lt;R556,"Develop Now","Indiferente"))</f>
        <v/>
      </c>
    </row>
    <row r="557">
      <c r="A557" t="n">
        <v>527</v>
      </c>
      <c r="B557" s="53">
        <f>RAND()</f>
        <v/>
      </c>
      <c r="C557" s="53">
        <f>RAND()</f>
        <v/>
      </c>
      <c r="D557" s="53">
        <f>RAND()</f>
        <v/>
      </c>
      <c r="E557" s="53">
        <f>RAND()</f>
        <v/>
      </c>
      <c r="F557" s="53">
        <f>RAND()</f>
        <v/>
      </c>
      <c r="G557" s="53">
        <f>RAND()</f>
        <v/>
      </c>
      <c r="H557" s="109">
        <f>IF(B557&lt;($B$11-$B$10)/($B$12-$B$10), $B$10+SQRT(B557*($B$11-$B$10)*($B$12-$B$10)), $B$12-SQRT((1-B557)*($B$12-$B$11)*($B$12-$B$10)))</f>
        <v/>
      </c>
      <c r="I557" s="53">
        <f>MAX(0.1,NORMINV(C557,$B$13,$B$14))</f>
        <v/>
      </c>
      <c r="J557" s="109">
        <f>'01_Supuestos'!$F$13*MAX(0.65,NORMINV(D557,1,$B$15))</f>
        <v/>
      </c>
      <c r="K557" s="109">
        <f>'01_Supuestos'!$F$14*MAX(0.6,NORMINV(E557,1,$B$16))</f>
        <v/>
      </c>
      <c r="L557" s="109">
        <f>--(F557&lt;=$B$5)</f>
        <v/>
      </c>
      <c r="M557" s="109">
        <f>IF(L557=1, IF(G557&lt;=$B$6, "+", "-"), IF(G557&lt;=(1-$B$7), "+", "-"))</f>
        <v/>
      </c>
      <c r="N557" s="110">
        <f>IF(M557="+",'05_Bayes_Arbol'!$B$16,'05_Bayes_Arbol'!$B$17)</f>
        <v/>
      </c>
      <c r="O557" s="109">
        <f>SUMPRODUCT(T557:AD557,'01_Supuestos'!$C$34:$M$34)</f>
        <v/>
      </c>
      <c r="P557" s="109">
        <f>N557*O557 + (1-N557)*$B$9</f>
        <v/>
      </c>
      <c r="Q557" s="109">
        <f>--(P557&gt;0)</f>
        <v/>
      </c>
      <c r="R557" s="109">
        <f>IF(L557=1,O557,$B$9)</f>
        <v/>
      </c>
      <c r="S557" s="109">
        <f>-$B$8 + IF(Q557=1, IF(L557=1,O557,$B$9), 0)</f>
        <v/>
      </c>
      <c r="T557" s="109">
        <f>((('01_Supuestos'!C31*$I557)*'01_Supuestos'!$F$11*($H557-'01_Supuestos'!$F$9))-((('01_Supuestos'!C31*$I557)*'01_Supuestos'!$F$11*($H557-'01_Supuestos'!$F$9))*'01_Supuestos'!$F$12)-(('01_Supuestos'!C31*$I557)*'01_Supuestos'!$F$11*$K557)-(IF(('01_Supuestos'!C31*$I557)&gt;0,'01_Supuestos'!$F$15,0)))-((('01_Supuestos'!C31*$I557)*'01_Supuestos'!$F$11*($H557-'01_Supuestos'!$F$9))*'01_Supuestos'!$F$18)-($J557*'01_Supuestos'!C32)-(IF('01_Supuestos'!C30=MAX('01_Supuestos'!$C$30:$M$30),'01_Supuestos'!$F$19,0))-(MAX(0,(((('01_Supuestos'!C31*$I557)*'01_Supuestos'!$F$11*($H557-'01_Supuestos'!$F$9))-((('01_Supuestos'!C31*$I557)*'01_Supuestos'!$F$11*($H557-'01_Supuestos'!$F$9))*'01_Supuestos'!$F$12)-(('01_Supuestos'!C31*$I557)*'01_Supuestos'!$F$11*$K557)-(IF(('01_Supuestos'!C31*$I557)&gt;0,'01_Supuestos'!$F$15,0)))-($J557*'01_Supuestos'!C33)))*'01_Supuestos'!$F$16)</f>
        <v/>
      </c>
      <c r="U557" s="109">
        <f>((('01_Supuestos'!D31*$I557)*'01_Supuestos'!$F$11*($H557-'01_Supuestos'!$F$9))-((('01_Supuestos'!D31*$I557)*'01_Supuestos'!$F$11*($H557-'01_Supuestos'!$F$9))*'01_Supuestos'!$F$12)-(('01_Supuestos'!D31*$I557)*'01_Supuestos'!$F$11*$K557)-(IF(('01_Supuestos'!D31*$I557)&gt;0,'01_Supuestos'!$F$15,0)))-((('01_Supuestos'!D31*$I557)*'01_Supuestos'!$F$11*($H557-'01_Supuestos'!$F$9))*'01_Supuestos'!$F$18)-($J557*'01_Supuestos'!D32)-(IF('01_Supuestos'!D30=MAX('01_Supuestos'!$C$30:$M$30),'01_Supuestos'!$F$19,0))-(MAX(0,(((('01_Supuestos'!D31*$I557)*'01_Supuestos'!$F$11*($H557-'01_Supuestos'!$F$9))-((('01_Supuestos'!D31*$I557)*'01_Supuestos'!$F$11*($H557-'01_Supuestos'!$F$9))*'01_Supuestos'!$F$12)-(('01_Supuestos'!D31*$I557)*'01_Supuestos'!$F$11*$K557)-(IF(('01_Supuestos'!D31*$I557)&gt;0,'01_Supuestos'!$F$15,0)))-($J557*'01_Supuestos'!D33)))*'01_Supuestos'!$F$16)</f>
        <v/>
      </c>
      <c r="V557" s="109">
        <f>((('01_Supuestos'!E31*$I557)*'01_Supuestos'!$F$11*($H557-'01_Supuestos'!$F$9))-((('01_Supuestos'!E31*$I557)*'01_Supuestos'!$F$11*($H557-'01_Supuestos'!$F$9))*'01_Supuestos'!$F$12)-(('01_Supuestos'!E31*$I557)*'01_Supuestos'!$F$11*$K557)-(IF(('01_Supuestos'!E31*$I557)&gt;0,'01_Supuestos'!$F$15,0)))-((('01_Supuestos'!E31*$I557)*'01_Supuestos'!$F$11*($H557-'01_Supuestos'!$F$9))*'01_Supuestos'!$F$18)-($J557*'01_Supuestos'!E32)-(IF('01_Supuestos'!E30=MAX('01_Supuestos'!$C$30:$M$30),'01_Supuestos'!$F$19,0))-(MAX(0,(((('01_Supuestos'!E31*$I557)*'01_Supuestos'!$F$11*($H557-'01_Supuestos'!$F$9))-((('01_Supuestos'!E31*$I557)*'01_Supuestos'!$F$11*($H557-'01_Supuestos'!$F$9))*'01_Supuestos'!$F$12)-(('01_Supuestos'!E31*$I557)*'01_Supuestos'!$F$11*$K557)-(IF(('01_Supuestos'!E31*$I557)&gt;0,'01_Supuestos'!$F$15,0)))-($J557*'01_Supuestos'!E33)))*'01_Supuestos'!$F$16)</f>
        <v/>
      </c>
      <c r="W557" s="109">
        <f>((('01_Supuestos'!F31*$I557)*'01_Supuestos'!$F$11*($H557-'01_Supuestos'!$F$9))-((('01_Supuestos'!F31*$I557)*'01_Supuestos'!$F$11*($H557-'01_Supuestos'!$F$9))*'01_Supuestos'!$F$12)-(('01_Supuestos'!F31*$I557)*'01_Supuestos'!$F$11*$K557)-(IF(('01_Supuestos'!F31*$I557)&gt;0,'01_Supuestos'!$F$15,0)))-((('01_Supuestos'!F31*$I557)*'01_Supuestos'!$F$11*($H557-'01_Supuestos'!$F$9))*'01_Supuestos'!$F$18)-($J557*'01_Supuestos'!F32)-(IF('01_Supuestos'!F30=MAX('01_Supuestos'!$C$30:$M$30),'01_Supuestos'!$F$19,0))-(MAX(0,(((('01_Supuestos'!F31*$I557)*'01_Supuestos'!$F$11*($H557-'01_Supuestos'!$F$9))-((('01_Supuestos'!F31*$I557)*'01_Supuestos'!$F$11*($H557-'01_Supuestos'!$F$9))*'01_Supuestos'!$F$12)-(('01_Supuestos'!F31*$I557)*'01_Supuestos'!$F$11*$K557)-(IF(('01_Supuestos'!F31*$I557)&gt;0,'01_Supuestos'!$F$15,0)))-($J557*'01_Supuestos'!F33)))*'01_Supuestos'!$F$16)</f>
        <v/>
      </c>
      <c r="X557" s="109">
        <f>((('01_Supuestos'!G31*$I557)*'01_Supuestos'!$F$11*($H557-'01_Supuestos'!$F$9))-((('01_Supuestos'!G31*$I557)*'01_Supuestos'!$F$11*($H557-'01_Supuestos'!$F$9))*'01_Supuestos'!$F$12)-(('01_Supuestos'!G31*$I557)*'01_Supuestos'!$F$11*$K557)-(IF(('01_Supuestos'!G31*$I557)&gt;0,'01_Supuestos'!$F$15,0)))-((('01_Supuestos'!G31*$I557)*'01_Supuestos'!$F$11*($H557-'01_Supuestos'!$F$9))*'01_Supuestos'!$F$18)-($J557*'01_Supuestos'!G32)-(IF('01_Supuestos'!G30=MAX('01_Supuestos'!$C$30:$M$30),'01_Supuestos'!$F$19,0))-(MAX(0,(((('01_Supuestos'!G31*$I557)*'01_Supuestos'!$F$11*($H557-'01_Supuestos'!$F$9))-((('01_Supuestos'!G31*$I557)*'01_Supuestos'!$F$11*($H557-'01_Supuestos'!$F$9))*'01_Supuestos'!$F$12)-(('01_Supuestos'!G31*$I557)*'01_Supuestos'!$F$11*$K557)-(IF(('01_Supuestos'!G31*$I557)&gt;0,'01_Supuestos'!$F$15,0)))-($J557*'01_Supuestos'!G33)))*'01_Supuestos'!$F$16)</f>
        <v/>
      </c>
      <c r="Y557" s="109">
        <f>((('01_Supuestos'!H31*$I557)*'01_Supuestos'!$F$11*($H557-'01_Supuestos'!$F$9))-((('01_Supuestos'!H31*$I557)*'01_Supuestos'!$F$11*($H557-'01_Supuestos'!$F$9))*'01_Supuestos'!$F$12)-(('01_Supuestos'!H31*$I557)*'01_Supuestos'!$F$11*$K557)-(IF(('01_Supuestos'!H31*$I557)&gt;0,'01_Supuestos'!$F$15,0)))-((('01_Supuestos'!H31*$I557)*'01_Supuestos'!$F$11*($H557-'01_Supuestos'!$F$9))*'01_Supuestos'!$F$18)-($J557*'01_Supuestos'!H32)-(IF('01_Supuestos'!H30=MAX('01_Supuestos'!$C$30:$M$30),'01_Supuestos'!$F$19,0))-(MAX(0,(((('01_Supuestos'!H31*$I557)*'01_Supuestos'!$F$11*($H557-'01_Supuestos'!$F$9))-((('01_Supuestos'!H31*$I557)*'01_Supuestos'!$F$11*($H557-'01_Supuestos'!$F$9))*'01_Supuestos'!$F$12)-(('01_Supuestos'!H31*$I557)*'01_Supuestos'!$F$11*$K557)-(IF(('01_Supuestos'!H31*$I557)&gt;0,'01_Supuestos'!$F$15,0)))-($J557*'01_Supuestos'!H33)))*'01_Supuestos'!$F$16)</f>
        <v/>
      </c>
      <c r="Z557" s="109">
        <f>((('01_Supuestos'!I31*$I557)*'01_Supuestos'!$F$11*($H557-'01_Supuestos'!$F$9))-((('01_Supuestos'!I31*$I557)*'01_Supuestos'!$F$11*($H557-'01_Supuestos'!$F$9))*'01_Supuestos'!$F$12)-(('01_Supuestos'!I31*$I557)*'01_Supuestos'!$F$11*$K557)-(IF(('01_Supuestos'!I31*$I557)&gt;0,'01_Supuestos'!$F$15,0)))-((('01_Supuestos'!I31*$I557)*'01_Supuestos'!$F$11*($H557-'01_Supuestos'!$F$9))*'01_Supuestos'!$F$18)-($J557*'01_Supuestos'!I32)-(IF('01_Supuestos'!I30=MAX('01_Supuestos'!$C$30:$M$30),'01_Supuestos'!$F$19,0))-(MAX(0,(((('01_Supuestos'!I31*$I557)*'01_Supuestos'!$F$11*($H557-'01_Supuestos'!$F$9))-((('01_Supuestos'!I31*$I557)*'01_Supuestos'!$F$11*($H557-'01_Supuestos'!$F$9))*'01_Supuestos'!$F$12)-(('01_Supuestos'!I31*$I557)*'01_Supuestos'!$F$11*$K557)-(IF(('01_Supuestos'!I31*$I557)&gt;0,'01_Supuestos'!$F$15,0)))-($J557*'01_Supuestos'!I33)))*'01_Supuestos'!$F$16)</f>
        <v/>
      </c>
      <c r="AA557" s="109">
        <f>((('01_Supuestos'!J31*$I557)*'01_Supuestos'!$F$11*($H557-'01_Supuestos'!$F$9))-((('01_Supuestos'!J31*$I557)*'01_Supuestos'!$F$11*($H557-'01_Supuestos'!$F$9))*'01_Supuestos'!$F$12)-(('01_Supuestos'!J31*$I557)*'01_Supuestos'!$F$11*$K557)-(IF(('01_Supuestos'!J31*$I557)&gt;0,'01_Supuestos'!$F$15,0)))-((('01_Supuestos'!J31*$I557)*'01_Supuestos'!$F$11*($H557-'01_Supuestos'!$F$9))*'01_Supuestos'!$F$18)-($J557*'01_Supuestos'!J32)-(IF('01_Supuestos'!J30=MAX('01_Supuestos'!$C$30:$M$30),'01_Supuestos'!$F$19,0))-(MAX(0,(((('01_Supuestos'!J31*$I557)*'01_Supuestos'!$F$11*($H557-'01_Supuestos'!$F$9))-((('01_Supuestos'!J31*$I557)*'01_Supuestos'!$F$11*($H557-'01_Supuestos'!$F$9))*'01_Supuestos'!$F$12)-(('01_Supuestos'!J31*$I557)*'01_Supuestos'!$F$11*$K557)-(IF(('01_Supuestos'!J31*$I557)&gt;0,'01_Supuestos'!$F$15,0)))-($J557*'01_Supuestos'!J33)))*'01_Supuestos'!$F$16)</f>
        <v/>
      </c>
      <c r="AB557" s="109">
        <f>((('01_Supuestos'!K31*$I557)*'01_Supuestos'!$F$11*($H557-'01_Supuestos'!$F$9))-((('01_Supuestos'!K31*$I557)*'01_Supuestos'!$F$11*($H557-'01_Supuestos'!$F$9))*'01_Supuestos'!$F$12)-(('01_Supuestos'!K31*$I557)*'01_Supuestos'!$F$11*$K557)-(IF(('01_Supuestos'!K31*$I557)&gt;0,'01_Supuestos'!$F$15,0)))-((('01_Supuestos'!K31*$I557)*'01_Supuestos'!$F$11*($H557-'01_Supuestos'!$F$9))*'01_Supuestos'!$F$18)-($J557*'01_Supuestos'!K32)-(IF('01_Supuestos'!K30=MAX('01_Supuestos'!$C$30:$M$30),'01_Supuestos'!$F$19,0))-(MAX(0,(((('01_Supuestos'!K31*$I557)*'01_Supuestos'!$F$11*($H557-'01_Supuestos'!$F$9))-((('01_Supuestos'!K31*$I557)*'01_Supuestos'!$F$11*($H557-'01_Supuestos'!$F$9))*'01_Supuestos'!$F$12)-(('01_Supuestos'!K31*$I557)*'01_Supuestos'!$F$11*$K557)-(IF(('01_Supuestos'!K31*$I557)&gt;0,'01_Supuestos'!$F$15,0)))-($J557*'01_Supuestos'!K33)))*'01_Supuestos'!$F$16)</f>
        <v/>
      </c>
      <c r="AC557" s="109">
        <f>((('01_Supuestos'!L31*$I557)*'01_Supuestos'!$F$11*($H557-'01_Supuestos'!$F$9))-((('01_Supuestos'!L31*$I557)*'01_Supuestos'!$F$11*($H557-'01_Supuestos'!$F$9))*'01_Supuestos'!$F$12)-(('01_Supuestos'!L31*$I557)*'01_Supuestos'!$F$11*$K557)-(IF(('01_Supuestos'!L31*$I557)&gt;0,'01_Supuestos'!$F$15,0)))-((('01_Supuestos'!L31*$I557)*'01_Supuestos'!$F$11*($H557-'01_Supuestos'!$F$9))*'01_Supuestos'!$F$18)-($J557*'01_Supuestos'!L32)-(IF('01_Supuestos'!L30=MAX('01_Supuestos'!$C$30:$M$30),'01_Supuestos'!$F$19,0))-(MAX(0,(((('01_Supuestos'!L31*$I557)*'01_Supuestos'!$F$11*($H557-'01_Supuestos'!$F$9))-((('01_Supuestos'!L31*$I557)*'01_Supuestos'!$F$11*($H557-'01_Supuestos'!$F$9))*'01_Supuestos'!$F$12)-(('01_Supuestos'!L31*$I557)*'01_Supuestos'!$F$11*$K557)-(IF(('01_Supuestos'!L31*$I557)&gt;0,'01_Supuestos'!$F$15,0)))-($J557*'01_Supuestos'!L33)))*'01_Supuestos'!$F$16)</f>
        <v/>
      </c>
      <c r="AD557" s="109">
        <f>((('01_Supuestos'!M31*$I557)*'01_Supuestos'!$F$11*($H557-'01_Supuestos'!$F$9))-((('01_Supuestos'!M31*$I557)*'01_Supuestos'!$F$11*($H557-'01_Supuestos'!$F$9))*'01_Supuestos'!$F$12)-(('01_Supuestos'!M31*$I557)*'01_Supuestos'!$F$11*$K557)-(IF(('01_Supuestos'!M31*$I557)&gt;0,'01_Supuestos'!$F$15,0)))-((('01_Supuestos'!M31*$I557)*'01_Supuestos'!$F$11*($H557-'01_Supuestos'!$F$9))*'01_Supuestos'!$F$18)-($J557*'01_Supuestos'!M32)-(IF('01_Supuestos'!M30=MAX('01_Supuestos'!$C$30:$M$30),'01_Supuestos'!$F$19,0))-(MAX(0,(((('01_Supuestos'!M31*$I557)*'01_Supuestos'!$F$11*($H557-'01_Supuestos'!$F$9))-((('01_Supuestos'!M31*$I557)*'01_Supuestos'!$F$11*($H557-'01_Supuestos'!$F$9))*'01_Supuestos'!$F$12)-(('01_Supuestos'!M31*$I557)*'01_Supuestos'!$F$11*$K557)-(IF(('01_Supuestos'!M31*$I557)&gt;0,'01_Supuestos'!$F$15,0)))-($J557*'01_Supuestos'!M33)))*'01_Supuestos'!$F$16)</f>
        <v/>
      </c>
      <c r="AE557" s="109">
        <f>0</f>
        <v/>
      </c>
      <c r="AF557" s="109">
        <f>IF(S557&gt;R557,"Appraisal+Decision",IF(S557&lt;R557,"Develop Now","Indiferente"))</f>
        <v/>
      </c>
    </row>
    <row r="558">
      <c r="A558" t="n">
        <v>528</v>
      </c>
      <c r="B558" s="53">
        <f>RAND()</f>
        <v/>
      </c>
      <c r="C558" s="53">
        <f>RAND()</f>
        <v/>
      </c>
      <c r="D558" s="53">
        <f>RAND()</f>
        <v/>
      </c>
      <c r="E558" s="53">
        <f>RAND()</f>
        <v/>
      </c>
      <c r="F558" s="53">
        <f>RAND()</f>
        <v/>
      </c>
      <c r="G558" s="53">
        <f>RAND()</f>
        <v/>
      </c>
      <c r="H558" s="109">
        <f>IF(B558&lt;($B$11-$B$10)/($B$12-$B$10), $B$10+SQRT(B558*($B$11-$B$10)*($B$12-$B$10)), $B$12-SQRT((1-B558)*($B$12-$B$11)*($B$12-$B$10)))</f>
        <v/>
      </c>
      <c r="I558" s="53">
        <f>MAX(0.1,NORMINV(C558,$B$13,$B$14))</f>
        <v/>
      </c>
      <c r="J558" s="109">
        <f>'01_Supuestos'!$F$13*MAX(0.65,NORMINV(D558,1,$B$15))</f>
        <v/>
      </c>
      <c r="K558" s="109">
        <f>'01_Supuestos'!$F$14*MAX(0.6,NORMINV(E558,1,$B$16))</f>
        <v/>
      </c>
      <c r="L558" s="109">
        <f>--(F558&lt;=$B$5)</f>
        <v/>
      </c>
      <c r="M558" s="109">
        <f>IF(L558=1, IF(G558&lt;=$B$6, "+", "-"), IF(G558&lt;=(1-$B$7), "+", "-"))</f>
        <v/>
      </c>
      <c r="N558" s="110">
        <f>IF(M558="+",'05_Bayes_Arbol'!$B$16,'05_Bayes_Arbol'!$B$17)</f>
        <v/>
      </c>
      <c r="O558" s="109">
        <f>SUMPRODUCT(T558:AD558,'01_Supuestos'!$C$34:$M$34)</f>
        <v/>
      </c>
      <c r="P558" s="109">
        <f>N558*O558 + (1-N558)*$B$9</f>
        <v/>
      </c>
      <c r="Q558" s="109">
        <f>--(P558&gt;0)</f>
        <v/>
      </c>
      <c r="R558" s="109">
        <f>IF(L558=1,O558,$B$9)</f>
        <v/>
      </c>
      <c r="S558" s="109">
        <f>-$B$8 + IF(Q558=1, IF(L558=1,O558,$B$9), 0)</f>
        <v/>
      </c>
      <c r="T558" s="109">
        <f>((('01_Supuestos'!C31*$I558)*'01_Supuestos'!$F$11*($H558-'01_Supuestos'!$F$9))-((('01_Supuestos'!C31*$I558)*'01_Supuestos'!$F$11*($H558-'01_Supuestos'!$F$9))*'01_Supuestos'!$F$12)-(('01_Supuestos'!C31*$I558)*'01_Supuestos'!$F$11*$K558)-(IF(('01_Supuestos'!C31*$I558)&gt;0,'01_Supuestos'!$F$15,0)))-((('01_Supuestos'!C31*$I558)*'01_Supuestos'!$F$11*($H558-'01_Supuestos'!$F$9))*'01_Supuestos'!$F$18)-($J558*'01_Supuestos'!C32)-(IF('01_Supuestos'!C30=MAX('01_Supuestos'!$C$30:$M$30),'01_Supuestos'!$F$19,0))-(MAX(0,(((('01_Supuestos'!C31*$I558)*'01_Supuestos'!$F$11*($H558-'01_Supuestos'!$F$9))-((('01_Supuestos'!C31*$I558)*'01_Supuestos'!$F$11*($H558-'01_Supuestos'!$F$9))*'01_Supuestos'!$F$12)-(('01_Supuestos'!C31*$I558)*'01_Supuestos'!$F$11*$K558)-(IF(('01_Supuestos'!C31*$I558)&gt;0,'01_Supuestos'!$F$15,0)))-($J558*'01_Supuestos'!C33)))*'01_Supuestos'!$F$16)</f>
        <v/>
      </c>
      <c r="U558" s="109">
        <f>((('01_Supuestos'!D31*$I558)*'01_Supuestos'!$F$11*($H558-'01_Supuestos'!$F$9))-((('01_Supuestos'!D31*$I558)*'01_Supuestos'!$F$11*($H558-'01_Supuestos'!$F$9))*'01_Supuestos'!$F$12)-(('01_Supuestos'!D31*$I558)*'01_Supuestos'!$F$11*$K558)-(IF(('01_Supuestos'!D31*$I558)&gt;0,'01_Supuestos'!$F$15,0)))-((('01_Supuestos'!D31*$I558)*'01_Supuestos'!$F$11*($H558-'01_Supuestos'!$F$9))*'01_Supuestos'!$F$18)-($J558*'01_Supuestos'!D32)-(IF('01_Supuestos'!D30=MAX('01_Supuestos'!$C$30:$M$30),'01_Supuestos'!$F$19,0))-(MAX(0,(((('01_Supuestos'!D31*$I558)*'01_Supuestos'!$F$11*($H558-'01_Supuestos'!$F$9))-((('01_Supuestos'!D31*$I558)*'01_Supuestos'!$F$11*($H558-'01_Supuestos'!$F$9))*'01_Supuestos'!$F$12)-(('01_Supuestos'!D31*$I558)*'01_Supuestos'!$F$11*$K558)-(IF(('01_Supuestos'!D31*$I558)&gt;0,'01_Supuestos'!$F$15,0)))-($J558*'01_Supuestos'!D33)))*'01_Supuestos'!$F$16)</f>
        <v/>
      </c>
      <c r="V558" s="109">
        <f>((('01_Supuestos'!E31*$I558)*'01_Supuestos'!$F$11*($H558-'01_Supuestos'!$F$9))-((('01_Supuestos'!E31*$I558)*'01_Supuestos'!$F$11*($H558-'01_Supuestos'!$F$9))*'01_Supuestos'!$F$12)-(('01_Supuestos'!E31*$I558)*'01_Supuestos'!$F$11*$K558)-(IF(('01_Supuestos'!E31*$I558)&gt;0,'01_Supuestos'!$F$15,0)))-((('01_Supuestos'!E31*$I558)*'01_Supuestos'!$F$11*($H558-'01_Supuestos'!$F$9))*'01_Supuestos'!$F$18)-($J558*'01_Supuestos'!E32)-(IF('01_Supuestos'!E30=MAX('01_Supuestos'!$C$30:$M$30),'01_Supuestos'!$F$19,0))-(MAX(0,(((('01_Supuestos'!E31*$I558)*'01_Supuestos'!$F$11*($H558-'01_Supuestos'!$F$9))-((('01_Supuestos'!E31*$I558)*'01_Supuestos'!$F$11*($H558-'01_Supuestos'!$F$9))*'01_Supuestos'!$F$12)-(('01_Supuestos'!E31*$I558)*'01_Supuestos'!$F$11*$K558)-(IF(('01_Supuestos'!E31*$I558)&gt;0,'01_Supuestos'!$F$15,0)))-($J558*'01_Supuestos'!E33)))*'01_Supuestos'!$F$16)</f>
        <v/>
      </c>
      <c r="W558" s="109">
        <f>((('01_Supuestos'!F31*$I558)*'01_Supuestos'!$F$11*($H558-'01_Supuestos'!$F$9))-((('01_Supuestos'!F31*$I558)*'01_Supuestos'!$F$11*($H558-'01_Supuestos'!$F$9))*'01_Supuestos'!$F$12)-(('01_Supuestos'!F31*$I558)*'01_Supuestos'!$F$11*$K558)-(IF(('01_Supuestos'!F31*$I558)&gt;0,'01_Supuestos'!$F$15,0)))-((('01_Supuestos'!F31*$I558)*'01_Supuestos'!$F$11*($H558-'01_Supuestos'!$F$9))*'01_Supuestos'!$F$18)-($J558*'01_Supuestos'!F32)-(IF('01_Supuestos'!F30=MAX('01_Supuestos'!$C$30:$M$30),'01_Supuestos'!$F$19,0))-(MAX(0,(((('01_Supuestos'!F31*$I558)*'01_Supuestos'!$F$11*($H558-'01_Supuestos'!$F$9))-((('01_Supuestos'!F31*$I558)*'01_Supuestos'!$F$11*($H558-'01_Supuestos'!$F$9))*'01_Supuestos'!$F$12)-(('01_Supuestos'!F31*$I558)*'01_Supuestos'!$F$11*$K558)-(IF(('01_Supuestos'!F31*$I558)&gt;0,'01_Supuestos'!$F$15,0)))-($J558*'01_Supuestos'!F33)))*'01_Supuestos'!$F$16)</f>
        <v/>
      </c>
      <c r="X558" s="109">
        <f>((('01_Supuestos'!G31*$I558)*'01_Supuestos'!$F$11*($H558-'01_Supuestos'!$F$9))-((('01_Supuestos'!G31*$I558)*'01_Supuestos'!$F$11*($H558-'01_Supuestos'!$F$9))*'01_Supuestos'!$F$12)-(('01_Supuestos'!G31*$I558)*'01_Supuestos'!$F$11*$K558)-(IF(('01_Supuestos'!G31*$I558)&gt;0,'01_Supuestos'!$F$15,0)))-((('01_Supuestos'!G31*$I558)*'01_Supuestos'!$F$11*($H558-'01_Supuestos'!$F$9))*'01_Supuestos'!$F$18)-($J558*'01_Supuestos'!G32)-(IF('01_Supuestos'!G30=MAX('01_Supuestos'!$C$30:$M$30),'01_Supuestos'!$F$19,0))-(MAX(0,(((('01_Supuestos'!G31*$I558)*'01_Supuestos'!$F$11*($H558-'01_Supuestos'!$F$9))-((('01_Supuestos'!G31*$I558)*'01_Supuestos'!$F$11*($H558-'01_Supuestos'!$F$9))*'01_Supuestos'!$F$12)-(('01_Supuestos'!G31*$I558)*'01_Supuestos'!$F$11*$K558)-(IF(('01_Supuestos'!G31*$I558)&gt;0,'01_Supuestos'!$F$15,0)))-($J558*'01_Supuestos'!G33)))*'01_Supuestos'!$F$16)</f>
        <v/>
      </c>
      <c r="Y558" s="109">
        <f>((('01_Supuestos'!H31*$I558)*'01_Supuestos'!$F$11*($H558-'01_Supuestos'!$F$9))-((('01_Supuestos'!H31*$I558)*'01_Supuestos'!$F$11*($H558-'01_Supuestos'!$F$9))*'01_Supuestos'!$F$12)-(('01_Supuestos'!H31*$I558)*'01_Supuestos'!$F$11*$K558)-(IF(('01_Supuestos'!H31*$I558)&gt;0,'01_Supuestos'!$F$15,0)))-((('01_Supuestos'!H31*$I558)*'01_Supuestos'!$F$11*($H558-'01_Supuestos'!$F$9))*'01_Supuestos'!$F$18)-($J558*'01_Supuestos'!H32)-(IF('01_Supuestos'!H30=MAX('01_Supuestos'!$C$30:$M$30),'01_Supuestos'!$F$19,0))-(MAX(0,(((('01_Supuestos'!H31*$I558)*'01_Supuestos'!$F$11*($H558-'01_Supuestos'!$F$9))-((('01_Supuestos'!H31*$I558)*'01_Supuestos'!$F$11*($H558-'01_Supuestos'!$F$9))*'01_Supuestos'!$F$12)-(('01_Supuestos'!H31*$I558)*'01_Supuestos'!$F$11*$K558)-(IF(('01_Supuestos'!H31*$I558)&gt;0,'01_Supuestos'!$F$15,0)))-($J558*'01_Supuestos'!H33)))*'01_Supuestos'!$F$16)</f>
        <v/>
      </c>
      <c r="Z558" s="109">
        <f>((('01_Supuestos'!I31*$I558)*'01_Supuestos'!$F$11*($H558-'01_Supuestos'!$F$9))-((('01_Supuestos'!I31*$I558)*'01_Supuestos'!$F$11*($H558-'01_Supuestos'!$F$9))*'01_Supuestos'!$F$12)-(('01_Supuestos'!I31*$I558)*'01_Supuestos'!$F$11*$K558)-(IF(('01_Supuestos'!I31*$I558)&gt;0,'01_Supuestos'!$F$15,0)))-((('01_Supuestos'!I31*$I558)*'01_Supuestos'!$F$11*($H558-'01_Supuestos'!$F$9))*'01_Supuestos'!$F$18)-($J558*'01_Supuestos'!I32)-(IF('01_Supuestos'!I30=MAX('01_Supuestos'!$C$30:$M$30),'01_Supuestos'!$F$19,0))-(MAX(0,(((('01_Supuestos'!I31*$I558)*'01_Supuestos'!$F$11*($H558-'01_Supuestos'!$F$9))-((('01_Supuestos'!I31*$I558)*'01_Supuestos'!$F$11*($H558-'01_Supuestos'!$F$9))*'01_Supuestos'!$F$12)-(('01_Supuestos'!I31*$I558)*'01_Supuestos'!$F$11*$K558)-(IF(('01_Supuestos'!I31*$I558)&gt;0,'01_Supuestos'!$F$15,0)))-($J558*'01_Supuestos'!I33)))*'01_Supuestos'!$F$16)</f>
        <v/>
      </c>
      <c r="AA558" s="109">
        <f>((('01_Supuestos'!J31*$I558)*'01_Supuestos'!$F$11*($H558-'01_Supuestos'!$F$9))-((('01_Supuestos'!J31*$I558)*'01_Supuestos'!$F$11*($H558-'01_Supuestos'!$F$9))*'01_Supuestos'!$F$12)-(('01_Supuestos'!J31*$I558)*'01_Supuestos'!$F$11*$K558)-(IF(('01_Supuestos'!J31*$I558)&gt;0,'01_Supuestos'!$F$15,0)))-((('01_Supuestos'!J31*$I558)*'01_Supuestos'!$F$11*($H558-'01_Supuestos'!$F$9))*'01_Supuestos'!$F$18)-($J558*'01_Supuestos'!J32)-(IF('01_Supuestos'!J30=MAX('01_Supuestos'!$C$30:$M$30),'01_Supuestos'!$F$19,0))-(MAX(0,(((('01_Supuestos'!J31*$I558)*'01_Supuestos'!$F$11*($H558-'01_Supuestos'!$F$9))-((('01_Supuestos'!J31*$I558)*'01_Supuestos'!$F$11*($H558-'01_Supuestos'!$F$9))*'01_Supuestos'!$F$12)-(('01_Supuestos'!J31*$I558)*'01_Supuestos'!$F$11*$K558)-(IF(('01_Supuestos'!J31*$I558)&gt;0,'01_Supuestos'!$F$15,0)))-($J558*'01_Supuestos'!J33)))*'01_Supuestos'!$F$16)</f>
        <v/>
      </c>
      <c r="AB558" s="109">
        <f>((('01_Supuestos'!K31*$I558)*'01_Supuestos'!$F$11*($H558-'01_Supuestos'!$F$9))-((('01_Supuestos'!K31*$I558)*'01_Supuestos'!$F$11*($H558-'01_Supuestos'!$F$9))*'01_Supuestos'!$F$12)-(('01_Supuestos'!K31*$I558)*'01_Supuestos'!$F$11*$K558)-(IF(('01_Supuestos'!K31*$I558)&gt;0,'01_Supuestos'!$F$15,0)))-((('01_Supuestos'!K31*$I558)*'01_Supuestos'!$F$11*($H558-'01_Supuestos'!$F$9))*'01_Supuestos'!$F$18)-($J558*'01_Supuestos'!K32)-(IF('01_Supuestos'!K30=MAX('01_Supuestos'!$C$30:$M$30),'01_Supuestos'!$F$19,0))-(MAX(0,(((('01_Supuestos'!K31*$I558)*'01_Supuestos'!$F$11*($H558-'01_Supuestos'!$F$9))-((('01_Supuestos'!K31*$I558)*'01_Supuestos'!$F$11*($H558-'01_Supuestos'!$F$9))*'01_Supuestos'!$F$12)-(('01_Supuestos'!K31*$I558)*'01_Supuestos'!$F$11*$K558)-(IF(('01_Supuestos'!K31*$I558)&gt;0,'01_Supuestos'!$F$15,0)))-($J558*'01_Supuestos'!K33)))*'01_Supuestos'!$F$16)</f>
        <v/>
      </c>
      <c r="AC558" s="109">
        <f>((('01_Supuestos'!L31*$I558)*'01_Supuestos'!$F$11*($H558-'01_Supuestos'!$F$9))-((('01_Supuestos'!L31*$I558)*'01_Supuestos'!$F$11*($H558-'01_Supuestos'!$F$9))*'01_Supuestos'!$F$12)-(('01_Supuestos'!L31*$I558)*'01_Supuestos'!$F$11*$K558)-(IF(('01_Supuestos'!L31*$I558)&gt;0,'01_Supuestos'!$F$15,0)))-((('01_Supuestos'!L31*$I558)*'01_Supuestos'!$F$11*($H558-'01_Supuestos'!$F$9))*'01_Supuestos'!$F$18)-($J558*'01_Supuestos'!L32)-(IF('01_Supuestos'!L30=MAX('01_Supuestos'!$C$30:$M$30),'01_Supuestos'!$F$19,0))-(MAX(0,(((('01_Supuestos'!L31*$I558)*'01_Supuestos'!$F$11*($H558-'01_Supuestos'!$F$9))-((('01_Supuestos'!L31*$I558)*'01_Supuestos'!$F$11*($H558-'01_Supuestos'!$F$9))*'01_Supuestos'!$F$12)-(('01_Supuestos'!L31*$I558)*'01_Supuestos'!$F$11*$K558)-(IF(('01_Supuestos'!L31*$I558)&gt;0,'01_Supuestos'!$F$15,0)))-($J558*'01_Supuestos'!L33)))*'01_Supuestos'!$F$16)</f>
        <v/>
      </c>
      <c r="AD558" s="109">
        <f>((('01_Supuestos'!M31*$I558)*'01_Supuestos'!$F$11*($H558-'01_Supuestos'!$F$9))-((('01_Supuestos'!M31*$I558)*'01_Supuestos'!$F$11*($H558-'01_Supuestos'!$F$9))*'01_Supuestos'!$F$12)-(('01_Supuestos'!M31*$I558)*'01_Supuestos'!$F$11*$K558)-(IF(('01_Supuestos'!M31*$I558)&gt;0,'01_Supuestos'!$F$15,0)))-((('01_Supuestos'!M31*$I558)*'01_Supuestos'!$F$11*($H558-'01_Supuestos'!$F$9))*'01_Supuestos'!$F$18)-($J558*'01_Supuestos'!M32)-(IF('01_Supuestos'!M30=MAX('01_Supuestos'!$C$30:$M$30),'01_Supuestos'!$F$19,0))-(MAX(0,(((('01_Supuestos'!M31*$I558)*'01_Supuestos'!$F$11*($H558-'01_Supuestos'!$F$9))-((('01_Supuestos'!M31*$I558)*'01_Supuestos'!$F$11*($H558-'01_Supuestos'!$F$9))*'01_Supuestos'!$F$12)-(('01_Supuestos'!M31*$I558)*'01_Supuestos'!$F$11*$K558)-(IF(('01_Supuestos'!M31*$I558)&gt;0,'01_Supuestos'!$F$15,0)))-($J558*'01_Supuestos'!M33)))*'01_Supuestos'!$F$16)</f>
        <v/>
      </c>
      <c r="AE558" s="109">
        <f>0</f>
        <v/>
      </c>
      <c r="AF558" s="109">
        <f>IF(S558&gt;R558,"Appraisal+Decision",IF(S558&lt;R558,"Develop Now","Indiferente"))</f>
        <v/>
      </c>
    </row>
    <row r="559">
      <c r="A559" t="n">
        <v>529</v>
      </c>
      <c r="B559" s="53">
        <f>RAND()</f>
        <v/>
      </c>
      <c r="C559" s="53">
        <f>RAND()</f>
        <v/>
      </c>
      <c r="D559" s="53">
        <f>RAND()</f>
        <v/>
      </c>
      <c r="E559" s="53">
        <f>RAND()</f>
        <v/>
      </c>
      <c r="F559" s="53">
        <f>RAND()</f>
        <v/>
      </c>
      <c r="G559" s="53">
        <f>RAND()</f>
        <v/>
      </c>
      <c r="H559" s="109">
        <f>IF(B559&lt;($B$11-$B$10)/($B$12-$B$10), $B$10+SQRT(B559*($B$11-$B$10)*($B$12-$B$10)), $B$12-SQRT((1-B559)*($B$12-$B$11)*($B$12-$B$10)))</f>
        <v/>
      </c>
      <c r="I559" s="53">
        <f>MAX(0.1,NORMINV(C559,$B$13,$B$14))</f>
        <v/>
      </c>
      <c r="J559" s="109">
        <f>'01_Supuestos'!$F$13*MAX(0.65,NORMINV(D559,1,$B$15))</f>
        <v/>
      </c>
      <c r="K559" s="109">
        <f>'01_Supuestos'!$F$14*MAX(0.6,NORMINV(E559,1,$B$16))</f>
        <v/>
      </c>
      <c r="L559" s="109">
        <f>--(F559&lt;=$B$5)</f>
        <v/>
      </c>
      <c r="M559" s="109">
        <f>IF(L559=1, IF(G559&lt;=$B$6, "+", "-"), IF(G559&lt;=(1-$B$7), "+", "-"))</f>
        <v/>
      </c>
      <c r="N559" s="110">
        <f>IF(M559="+",'05_Bayes_Arbol'!$B$16,'05_Bayes_Arbol'!$B$17)</f>
        <v/>
      </c>
      <c r="O559" s="109">
        <f>SUMPRODUCT(T559:AD559,'01_Supuestos'!$C$34:$M$34)</f>
        <v/>
      </c>
      <c r="P559" s="109">
        <f>N559*O559 + (1-N559)*$B$9</f>
        <v/>
      </c>
      <c r="Q559" s="109">
        <f>--(P559&gt;0)</f>
        <v/>
      </c>
      <c r="R559" s="109">
        <f>IF(L559=1,O559,$B$9)</f>
        <v/>
      </c>
      <c r="S559" s="109">
        <f>-$B$8 + IF(Q559=1, IF(L559=1,O559,$B$9), 0)</f>
        <v/>
      </c>
      <c r="T559" s="109">
        <f>((('01_Supuestos'!C31*$I559)*'01_Supuestos'!$F$11*($H559-'01_Supuestos'!$F$9))-((('01_Supuestos'!C31*$I559)*'01_Supuestos'!$F$11*($H559-'01_Supuestos'!$F$9))*'01_Supuestos'!$F$12)-(('01_Supuestos'!C31*$I559)*'01_Supuestos'!$F$11*$K559)-(IF(('01_Supuestos'!C31*$I559)&gt;0,'01_Supuestos'!$F$15,0)))-((('01_Supuestos'!C31*$I559)*'01_Supuestos'!$F$11*($H559-'01_Supuestos'!$F$9))*'01_Supuestos'!$F$18)-($J559*'01_Supuestos'!C32)-(IF('01_Supuestos'!C30=MAX('01_Supuestos'!$C$30:$M$30),'01_Supuestos'!$F$19,0))-(MAX(0,(((('01_Supuestos'!C31*$I559)*'01_Supuestos'!$F$11*($H559-'01_Supuestos'!$F$9))-((('01_Supuestos'!C31*$I559)*'01_Supuestos'!$F$11*($H559-'01_Supuestos'!$F$9))*'01_Supuestos'!$F$12)-(('01_Supuestos'!C31*$I559)*'01_Supuestos'!$F$11*$K559)-(IF(('01_Supuestos'!C31*$I559)&gt;0,'01_Supuestos'!$F$15,0)))-($J559*'01_Supuestos'!C33)))*'01_Supuestos'!$F$16)</f>
        <v/>
      </c>
      <c r="U559" s="109">
        <f>((('01_Supuestos'!D31*$I559)*'01_Supuestos'!$F$11*($H559-'01_Supuestos'!$F$9))-((('01_Supuestos'!D31*$I559)*'01_Supuestos'!$F$11*($H559-'01_Supuestos'!$F$9))*'01_Supuestos'!$F$12)-(('01_Supuestos'!D31*$I559)*'01_Supuestos'!$F$11*$K559)-(IF(('01_Supuestos'!D31*$I559)&gt;0,'01_Supuestos'!$F$15,0)))-((('01_Supuestos'!D31*$I559)*'01_Supuestos'!$F$11*($H559-'01_Supuestos'!$F$9))*'01_Supuestos'!$F$18)-($J559*'01_Supuestos'!D32)-(IF('01_Supuestos'!D30=MAX('01_Supuestos'!$C$30:$M$30),'01_Supuestos'!$F$19,0))-(MAX(0,(((('01_Supuestos'!D31*$I559)*'01_Supuestos'!$F$11*($H559-'01_Supuestos'!$F$9))-((('01_Supuestos'!D31*$I559)*'01_Supuestos'!$F$11*($H559-'01_Supuestos'!$F$9))*'01_Supuestos'!$F$12)-(('01_Supuestos'!D31*$I559)*'01_Supuestos'!$F$11*$K559)-(IF(('01_Supuestos'!D31*$I559)&gt;0,'01_Supuestos'!$F$15,0)))-($J559*'01_Supuestos'!D33)))*'01_Supuestos'!$F$16)</f>
        <v/>
      </c>
      <c r="V559" s="109">
        <f>((('01_Supuestos'!E31*$I559)*'01_Supuestos'!$F$11*($H559-'01_Supuestos'!$F$9))-((('01_Supuestos'!E31*$I559)*'01_Supuestos'!$F$11*($H559-'01_Supuestos'!$F$9))*'01_Supuestos'!$F$12)-(('01_Supuestos'!E31*$I559)*'01_Supuestos'!$F$11*$K559)-(IF(('01_Supuestos'!E31*$I559)&gt;0,'01_Supuestos'!$F$15,0)))-((('01_Supuestos'!E31*$I559)*'01_Supuestos'!$F$11*($H559-'01_Supuestos'!$F$9))*'01_Supuestos'!$F$18)-($J559*'01_Supuestos'!E32)-(IF('01_Supuestos'!E30=MAX('01_Supuestos'!$C$30:$M$30),'01_Supuestos'!$F$19,0))-(MAX(0,(((('01_Supuestos'!E31*$I559)*'01_Supuestos'!$F$11*($H559-'01_Supuestos'!$F$9))-((('01_Supuestos'!E31*$I559)*'01_Supuestos'!$F$11*($H559-'01_Supuestos'!$F$9))*'01_Supuestos'!$F$12)-(('01_Supuestos'!E31*$I559)*'01_Supuestos'!$F$11*$K559)-(IF(('01_Supuestos'!E31*$I559)&gt;0,'01_Supuestos'!$F$15,0)))-($J559*'01_Supuestos'!E33)))*'01_Supuestos'!$F$16)</f>
        <v/>
      </c>
      <c r="W559" s="109">
        <f>((('01_Supuestos'!F31*$I559)*'01_Supuestos'!$F$11*($H559-'01_Supuestos'!$F$9))-((('01_Supuestos'!F31*$I559)*'01_Supuestos'!$F$11*($H559-'01_Supuestos'!$F$9))*'01_Supuestos'!$F$12)-(('01_Supuestos'!F31*$I559)*'01_Supuestos'!$F$11*$K559)-(IF(('01_Supuestos'!F31*$I559)&gt;0,'01_Supuestos'!$F$15,0)))-((('01_Supuestos'!F31*$I559)*'01_Supuestos'!$F$11*($H559-'01_Supuestos'!$F$9))*'01_Supuestos'!$F$18)-($J559*'01_Supuestos'!F32)-(IF('01_Supuestos'!F30=MAX('01_Supuestos'!$C$30:$M$30),'01_Supuestos'!$F$19,0))-(MAX(0,(((('01_Supuestos'!F31*$I559)*'01_Supuestos'!$F$11*($H559-'01_Supuestos'!$F$9))-((('01_Supuestos'!F31*$I559)*'01_Supuestos'!$F$11*($H559-'01_Supuestos'!$F$9))*'01_Supuestos'!$F$12)-(('01_Supuestos'!F31*$I559)*'01_Supuestos'!$F$11*$K559)-(IF(('01_Supuestos'!F31*$I559)&gt;0,'01_Supuestos'!$F$15,0)))-($J559*'01_Supuestos'!F33)))*'01_Supuestos'!$F$16)</f>
        <v/>
      </c>
      <c r="X559" s="109">
        <f>((('01_Supuestos'!G31*$I559)*'01_Supuestos'!$F$11*($H559-'01_Supuestos'!$F$9))-((('01_Supuestos'!G31*$I559)*'01_Supuestos'!$F$11*($H559-'01_Supuestos'!$F$9))*'01_Supuestos'!$F$12)-(('01_Supuestos'!G31*$I559)*'01_Supuestos'!$F$11*$K559)-(IF(('01_Supuestos'!G31*$I559)&gt;0,'01_Supuestos'!$F$15,0)))-((('01_Supuestos'!G31*$I559)*'01_Supuestos'!$F$11*($H559-'01_Supuestos'!$F$9))*'01_Supuestos'!$F$18)-($J559*'01_Supuestos'!G32)-(IF('01_Supuestos'!G30=MAX('01_Supuestos'!$C$30:$M$30),'01_Supuestos'!$F$19,0))-(MAX(0,(((('01_Supuestos'!G31*$I559)*'01_Supuestos'!$F$11*($H559-'01_Supuestos'!$F$9))-((('01_Supuestos'!G31*$I559)*'01_Supuestos'!$F$11*($H559-'01_Supuestos'!$F$9))*'01_Supuestos'!$F$12)-(('01_Supuestos'!G31*$I559)*'01_Supuestos'!$F$11*$K559)-(IF(('01_Supuestos'!G31*$I559)&gt;0,'01_Supuestos'!$F$15,0)))-($J559*'01_Supuestos'!G33)))*'01_Supuestos'!$F$16)</f>
        <v/>
      </c>
      <c r="Y559" s="109">
        <f>((('01_Supuestos'!H31*$I559)*'01_Supuestos'!$F$11*($H559-'01_Supuestos'!$F$9))-((('01_Supuestos'!H31*$I559)*'01_Supuestos'!$F$11*($H559-'01_Supuestos'!$F$9))*'01_Supuestos'!$F$12)-(('01_Supuestos'!H31*$I559)*'01_Supuestos'!$F$11*$K559)-(IF(('01_Supuestos'!H31*$I559)&gt;0,'01_Supuestos'!$F$15,0)))-((('01_Supuestos'!H31*$I559)*'01_Supuestos'!$F$11*($H559-'01_Supuestos'!$F$9))*'01_Supuestos'!$F$18)-($J559*'01_Supuestos'!H32)-(IF('01_Supuestos'!H30=MAX('01_Supuestos'!$C$30:$M$30),'01_Supuestos'!$F$19,0))-(MAX(0,(((('01_Supuestos'!H31*$I559)*'01_Supuestos'!$F$11*($H559-'01_Supuestos'!$F$9))-((('01_Supuestos'!H31*$I559)*'01_Supuestos'!$F$11*($H559-'01_Supuestos'!$F$9))*'01_Supuestos'!$F$12)-(('01_Supuestos'!H31*$I559)*'01_Supuestos'!$F$11*$K559)-(IF(('01_Supuestos'!H31*$I559)&gt;0,'01_Supuestos'!$F$15,0)))-($J559*'01_Supuestos'!H33)))*'01_Supuestos'!$F$16)</f>
        <v/>
      </c>
      <c r="Z559" s="109">
        <f>((('01_Supuestos'!I31*$I559)*'01_Supuestos'!$F$11*($H559-'01_Supuestos'!$F$9))-((('01_Supuestos'!I31*$I559)*'01_Supuestos'!$F$11*($H559-'01_Supuestos'!$F$9))*'01_Supuestos'!$F$12)-(('01_Supuestos'!I31*$I559)*'01_Supuestos'!$F$11*$K559)-(IF(('01_Supuestos'!I31*$I559)&gt;0,'01_Supuestos'!$F$15,0)))-((('01_Supuestos'!I31*$I559)*'01_Supuestos'!$F$11*($H559-'01_Supuestos'!$F$9))*'01_Supuestos'!$F$18)-($J559*'01_Supuestos'!I32)-(IF('01_Supuestos'!I30=MAX('01_Supuestos'!$C$30:$M$30),'01_Supuestos'!$F$19,0))-(MAX(0,(((('01_Supuestos'!I31*$I559)*'01_Supuestos'!$F$11*($H559-'01_Supuestos'!$F$9))-((('01_Supuestos'!I31*$I559)*'01_Supuestos'!$F$11*($H559-'01_Supuestos'!$F$9))*'01_Supuestos'!$F$12)-(('01_Supuestos'!I31*$I559)*'01_Supuestos'!$F$11*$K559)-(IF(('01_Supuestos'!I31*$I559)&gt;0,'01_Supuestos'!$F$15,0)))-($J559*'01_Supuestos'!I33)))*'01_Supuestos'!$F$16)</f>
        <v/>
      </c>
      <c r="AA559" s="109">
        <f>((('01_Supuestos'!J31*$I559)*'01_Supuestos'!$F$11*($H559-'01_Supuestos'!$F$9))-((('01_Supuestos'!J31*$I559)*'01_Supuestos'!$F$11*($H559-'01_Supuestos'!$F$9))*'01_Supuestos'!$F$12)-(('01_Supuestos'!J31*$I559)*'01_Supuestos'!$F$11*$K559)-(IF(('01_Supuestos'!J31*$I559)&gt;0,'01_Supuestos'!$F$15,0)))-((('01_Supuestos'!J31*$I559)*'01_Supuestos'!$F$11*($H559-'01_Supuestos'!$F$9))*'01_Supuestos'!$F$18)-($J559*'01_Supuestos'!J32)-(IF('01_Supuestos'!J30=MAX('01_Supuestos'!$C$30:$M$30),'01_Supuestos'!$F$19,0))-(MAX(0,(((('01_Supuestos'!J31*$I559)*'01_Supuestos'!$F$11*($H559-'01_Supuestos'!$F$9))-((('01_Supuestos'!J31*$I559)*'01_Supuestos'!$F$11*($H559-'01_Supuestos'!$F$9))*'01_Supuestos'!$F$12)-(('01_Supuestos'!J31*$I559)*'01_Supuestos'!$F$11*$K559)-(IF(('01_Supuestos'!J31*$I559)&gt;0,'01_Supuestos'!$F$15,0)))-($J559*'01_Supuestos'!J33)))*'01_Supuestos'!$F$16)</f>
        <v/>
      </c>
      <c r="AB559" s="109">
        <f>((('01_Supuestos'!K31*$I559)*'01_Supuestos'!$F$11*($H559-'01_Supuestos'!$F$9))-((('01_Supuestos'!K31*$I559)*'01_Supuestos'!$F$11*($H559-'01_Supuestos'!$F$9))*'01_Supuestos'!$F$12)-(('01_Supuestos'!K31*$I559)*'01_Supuestos'!$F$11*$K559)-(IF(('01_Supuestos'!K31*$I559)&gt;0,'01_Supuestos'!$F$15,0)))-((('01_Supuestos'!K31*$I559)*'01_Supuestos'!$F$11*($H559-'01_Supuestos'!$F$9))*'01_Supuestos'!$F$18)-($J559*'01_Supuestos'!K32)-(IF('01_Supuestos'!K30=MAX('01_Supuestos'!$C$30:$M$30),'01_Supuestos'!$F$19,0))-(MAX(0,(((('01_Supuestos'!K31*$I559)*'01_Supuestos'!$F$11*($H559-'01_Supuestos'!$F$9))-((('01_Supuestos'!K31*$I559)*'01_Supuestos'!$F$11*($H559-'01_Supuestos'!$F$9))*'01_Supuestos'!$F$12)-(('01_Supuestos'!K31*$I559)*'01_Supuestos'!$F$11*$K559)-(IF(('01_Supuestos'!K31*$I559)&gt;0,'01_Supuestos'!$F$15,0)))-($J559*'01_Supuestos'!K33)))*'01_Supuestos'!$F$16)</f>
        <v/>
      </c>
      <c r="AC559" s="109">
        <f>((('01_Supuestos'!L31*$I559)*'01_Supuestos'!$F$11*($H559-'01_Supuestos'!$F$9))-((('01_Supuestos'!L31*$I559)*'01_Supuestos'!$F$11*($H559-'01_Supuestos'!$F$9))*'01_Supuestos'!$F$12)-(('01_Supuestos'!L31*$I559)*'01_Supuestos'!$F$11*$K559)-(IF(('01_Supuestos'!L31*$I559)&gt;0,'01_Supuestos'!$F$15,0)))-((('01_Supuestos'!L31*$I559)*'01_Supuestos'!$F$11*($H559-'01_Supuestos'!$F$9))*'01_Supuestos'!$F$18)-($J559*'01_Supuestos'!L32)-(IF('01_Supuestos'!L30=MAX('01_Supuestos'!$C$30:$M$30),'01_Supuestos'!$F$19,0))-(MAX(0,(((('01_Supuestos'!L31*$I559)*'01_Supuestos'!$F$11*($H559-'01_Supuestos'!$F$9))-((('01_Supuestos'!L31*$I559)*'01_Supuestos'!$F$11*($H559-'01_Supuestos'!$F$9))*'01_Supuestos'!$F$12)-(('01_Supuestos'!L31*$I559)*'01_Supuestos'!$F$11*$K559)-(IF(('01_Supuestos'!L31*$I559)&gt;0,'01_Supuestos'!$F$15,0)))-($J559*'01_Supuestos'!L33)))*'01_Supuestos'!$F$16)</f>
        <v/>
      </c>
      <c r="AD559" s="109">
        <f>((('01_Supuestos'!M31*$I559)*'01_Supuestos'!$F$11*($H559-'01_Supuestos'!$F$9))-((('01_Supuestos'!M31*$I559)*'01_Supuestos'!$F$11*($H559-'01_Supuestos'!$F$9))*'01_Supuestos'!$F$12)-(('01_Supuestos'!M31*$I559)*'01_Supuestos'!$F$11*$K559)-(IF(('01_Supuestos'!M31*$I559)&gt;0,'01_Supuestos'!$F$15,0)))-((('01_Supuestos'!M31*$I559)*'01_Supuestos'!$F$11*($H559-'01_Supuestos'!$F$9))*'01_Supuestos'!$F$18)-($J559*'01_Supuestos'!M32)-(IF('01_Supuestos'!M30=MAX('01_Supuestos'!$C$30:$M$30),'01_Supuestos'!$F$19,0))-(MAX(0,(((('01_Supuestos'!M31*$I559)*'01_Supuestos'!$F$11*($H559-'01_Supuestos'!$F$9))-((('01_Supuestos'!M31*$I559)*'01_Supuestos'!$F$11*($H559-'01_Supuestos'!$F$9))*'01_Supuestos'!$F$12)-(('01_Supuestos'!M31*$I559)*'01_Supuestos'!$F$11*$K559)-(IF(('01_Supuestos'!M31*$I559)&gt;0,'01_Supuestos'!$F$15,0)))-($J559*'01_Supuestos'!M33)))*'01_Supuestos'!$F$16)</f>
        <v/>
      </c>
      <c r="AE559" s="109">
        <f>0</f>
        <v/>
      </c>
      <c r="AF559" s="109">
        <f>IF(S559&gt;R559,"Appraisal+Decision",IF(S559&lt;R559,"Develop Now","Indiferente"))</f>
        <v/>
      </c>
    </row>
    <row r="560">
      <c r="A560" t="n">
        <v>530</v>
      </c>
      <c r="B560" s="53">
        <f>RAND()</f>
        <v/>
      </c>
      <c r="C560" s="53">
        <f>RAND()</f>
        <v/>
      </c>
      <c r="D560" s="53">
        <f>RAND()</f>
        <v/>
      </c>
      <c r="E560" s="53">
        <f>RAND()</f>
        <v/>
      </c>
      <c r="F560" s="53">
        <f>RAND()</f>
        <v/>
      </c>
      <c r="G560" s="53">
        <f>RAND()</f>
        <v/>
      </c>
      <c r="H560" s="109">
        <f>IF(B560&lt;($B$11-$B$10)/($B$12-$B$10), $B$10+SQRT(B560*($B$11-$B$10)*($B$12-$B$10)), $B$12-SQRT((1-B560)*($B$12-$B$11)*($B$12-$B$10)))</f>
        <v/>
      </c>
      <c r="I560" s="53">
        <f>MAX(0.1,NORMINV(C560,$B$13,$B$14))</f>
        <v/>
      </c>
      <c r="J560" s="109">
        <f>'01_Supuestos'!$F$13*MAX(0.65,NORMINV(D560,1,$B$15))</f>
        <v/>
      </c>
      <c r="K560" s="109">
        <f>'01_Supuestos'!$F$14*MAX(0.6,NORMINV(E560,1,$B$16))</f>
        <v/>
      </c>
      <c r="L560" s="109">
        <f>--(F560&lt;=$B$5)</f>
        <v/>
      </c>
      <c r="M560" s="109">
        <f>IF(L560=1, IF(G560&lt;=$B$6, "+", "-"), IF(G560&lt;=(1-$B$7), "+", "-"))</f>
        <v/>
      </c>
      <c r="N560" s="110">
        <f>IF(M560="+",'05_Bayes_Arbol'!$B$16,'05_Bayes_Arbol'!$B$17)</f>
        <v/>
      </c>
      <c r="O560" s="109">
        <f>SUMPRODUCT(T560:AD560,'01_Supuestos'!$C$34:$M$34)</f>
        <v/>
      </c>
      <c r="P560" s="109">
        <f>N560*O560 + (1-N560)*$B$9</f>
        <v/>
      </c>
      <c r="Q560" s="109">
        <f>--(P560&gt;0)</f>
        <v/>
      </c>
      <c r="R560" s="109">
        <f>IF(L560=1,O560,$B$9)</f>
        <v/>
      </c>
      <c r="S560" s="109">
        <f>-$B$8 + IF(Q560=1, IF(L560=1,O560,$B$9), 0)</f>
        <v/>
      </c>
      <c r="T560" s="109">
        <f>((('01_Supuestos'!C31*$I560)*'01_Supuestos'!$F$11*($H560-'01_Supuestos'!$F$9))-((('01_Supuestos'!C31*$I560)*'01_Supuestos'!$F$11*($H560-'01_Supuestos'!$F$9))*'01_Supuestos'!$F$12)-(('01_Supuestos'!C31*$I560)*'01_Supuestos'!$F$11*$K560)-(IF(('01_Supuestos'!C31*$I560)&gt;0,'01_Supuestos'!$F$15,0)))-((('01_Supuestos'!C31*$I560)*'01_Supuestos'!$F$11*($H560-'01_Supuestos'!$F$9))*'01_Supuestos'!$F$18)-($J560*'01_Supuestos'!C32)-(IF('01_Supuestos'!C30=MAX('01_Supuestos'!$C$30:$M$30),'01_Supuestos'!$F$19,0))-(MAX(0,(((('01_Supuestos'!C31*$I560)*'01_Supuestos'!$F$11*($H560-'01_Supuestos'!$F$9))-((('01_Supuestos'!C31*$I560)*'01_Supuestos'!$F$11*($H560-'01_Supuestos'!$F$9))*'01_Supuestos'!$F$12)-(('01_Supuestos'!C31*$I560)*'01_Supuestos'!$F$11*$K560)-(IF(('01_Supuestos'!C31*$I560)&gt;0,'01_Supuestos'!$F$15,0)))-($J560*'01_Supuestos'!C33)))*'01_Supuestos'!$F$16)</f>
        <v/>
      </c>
      <c r="U560" s="109">
        <f>((('01_Supuestos'!D31*$I560)*'01_Supuestos'!$F$11*($H560-'01_Supuestos'!$F$9))-((('01_Supuestos'!D31*$I560)*'01_Supuestos'!$F$11*($H560-'01_Supuestos'!$F$9))*'01_Supuestos'!$F$12)-(('01_Supuestos'!D31*$I560)*'01_Supuestos'!$F$11*$K560)-(IF(('01_Supuestos'!D31*$I560)&gt;0,'01_Supuestos'!$F$15,0)))-((('01_Supuestos'!D31*$I560)*'01_Supuestos'!$F$11*($H560-'01_Supuestos'!$F$9))*'01_Supuestos'!$F$18)-($J560*'01_Supuestos'!D32)-(IF('01_Supuestos'!D30=MAX('01_Supuestos'!$C$30:$M$30),'01_Supuestos'!$F$19,0))-(MAX(0,(((('01_Supuestos'!D31*$I560)*'01_Supuestos'!$F$11*($H560-'01_Supuestos'!$F$9))-((('01_Supuestos'!D31*$I560)*'01_Supuestos'!$F$11*($H560-'01_Supuestos'!$F$9))*'01_Supuestos'!$F$12)-(('01_Supuestos'!D31*$I560)*'01_Supuestos'!$F$11*$K560)-(IF(('01_Supuestos'!D31*$I560)&gt;0,'01_Supuestos'!$F$15,0)))-($J560*'01_Supuestos'!D33)))*'01_Supuestos'!$F$16)</f>
        <v/>
      </c>
      <c r="V560" s="109">
        <f>((('01_Supuestos'!E31*$I560)*'01_Supuestos'!$F$11*($H560-'01_Supuestos'!$F$9))-((('01_Supuestos'!E31*$I560)*'01_Supuestos'!$F$11*($H560-'01_Supuestos'!$F$9))*'01_Supuestos'!$F$12)-(('01_Supuestos'!E31*$I560)*'01_Supuestos'!$F$11*$K560)-(IF(('01_Supuestos'!E31*$I560)&gt;0,'01_Supuestos'!$F$15,0)))-((('01_Supuestos'!E31*$I560)*'01_Supuestos'!$F$11*($H560-'01_Supuestos'!$F$9))*'01_Supuestos'!$F$18)-($J560*'01_Supuestos'!E32)-(IF('01_Supuestos'!E30=MAX('01_Supuestos'!$C$30:$M$30),'01_Supuestos'!$F$19,0))-(MAX(0,(((('01_Supuestos'!E31*$I560)*'01_Supuestos'!$F$11*($H560-'01_Supuestos'!$F$9))-((('01_Supuestos'!E31*$I560)*'01_Supuestos'!$F$11*($H560-'01_Supuestos'!$F$9))*'01_Supuestos'!$F$12)-(('01_Supuestos'!E31*$I560)*'01_Supuestos'!$F$11*$K560)-(IF(('01_Supuestos'!E31*$I560)&gt;0,'01_Supuestos'!$F$15,0)))-($J560*'01_Supuestos'!E33)))*'01_Supuestos'!$F$16)</f>
        <v/>
      </c>
      <c r="W560" s="109">
        <f>((('01_Supuestos'!F31*$I560)*'01_Supuestos'!$F$11*($H560-'01_Supuestos'!$F$9))-((('01_Supuestos'!F31*$I560)*'01_Supuestos'!$F$11*($H560-'01_Supuestos'!$F$9))*'01_Supuestos'!$F$12)-(('01_Supuestos'!F31*$I560)*'01_Supuestos'!$F$11*$K560)-(IF(('01_Supuestos'!F31*$I560)&gt;0,'01_Supuestos'!$F$15,0)))-((('01_Supuestos'!F31*$I560)*'01_Supuestos'!$F$11*($H560-'01_Supuestos'!$F$9))*'01_Supuestos'!$F$18)-($J560*'01_Supuestos'!F32)-(IF('01_Supuestos'!F30=MAX('01_Supuestos'!$C$30:$M$30),'01_Supuestos'!$F$19,0))-(MAX(0,(((('01_Supuestos'!F31*$I560)*'01_Supuestos'!$F$11*($H560-'01_Supuestos'!$F$9))-((('01_Supuestos'!F31*$I560)*'01_Supuestos'!$F$11*($H560-'01_Supuestos'!$F$9))*'01_Supuestos'!$F$12)-(('01_Supuestos'!F31*$I560)*'01_Supuestos'!$F$11*$K560)-(IF(('01_Supuestos'!F31*$I560)&gt;0,'01_Supuestos'!$F$15,0)))-($J560*'01_Supuestos'!F33)))*'01_Supuestos'!$F$16)</f>
        <v/>
      </c>
      <c r="X560" s="109">
        <f>((('01_Supuestos'!G31*$I560)*'01_Supuestos'!$F$11*($H560-'01_Supuestos'!$F$9))-((('01_Supuestos'!G31*$I560)*'01_Supuestos'!$F$11*($H560-'01_Supuestos'!$F$9))*'01_Supuestos'!$F$12)-(('01_Supuestos'!G31*$I560)*'01_Supuestos'!$F$11*$K560)-(IF(('01_Supuestos'!G31*$I560)&gt;0,'01_Supuestos'!$F$15,0)))-((('01_Supuestos'!G31*$I560)*'01_Supuestos'!$F$11*($H560-'01_Supuestos'!$F$9))*'01_Supuestos'!$F$18)-($J560*'01_Supuestos'!G32)-(IF('01_Supuestos'!G30=MAX('01_Supuestos'!$C$30:$M$30),'01_Supuestos'!$F$19,0))-(MAX(0,(((('01_Supuestos'!G31*$I560)*'01_Supuestos'!$F$11*($H560-'01_Supuestos'!$F$9))-((('01_Supuestos'!G31*$I560)*'01_Supuestos'!$F$11*($H560-'01_Supuestos'!$F$9))*'01_Supuestos'!$F$12)-(('01_Supuestos'!G31*$I560)*'01_Supuestos'!$F$11*$K560)-(IF(('01_Supuestos'!G31*$I560)&gt;0,'01_Supuestos'!$F$15,0)))-($J560*'01_Supuestos'!G33)))*'01_Supuestos'!$F$16)</f>
        <v/>
      </c>
      <c r="Y560" s="109">
        <f>((('01_Supuestos'!H31*$I560)*'01_Supuestos'!$F$11*($H560-'01_Supuestos'!$F$9))-((('01_Supuestos'!H31*$I560)*'01_Supuestos'!$F$11*($H560-'01_Supuestos'!$F$9))*'01_Supuestos'!$F$12)-(('01_Supuestos'!H31*$I560)*'01_Supuestos'!$F$11*$K560)-(IF(('01_Supuestos'!H31*$I560)&gt;0,'01_Supuestos'!$F$15,0)))-((('01_Supuestos'!H31*$I560)*'01_Supuestos'!$F$11*($H560-'01_Supuestos'!$F$9))*'01_Supuestos'!$F$18)-($J560*'01_Supuestos'!H32)-(IF('01_Supuestos'!H30=MAX('01_Supuestos'!$C$30:$M$30),'01_Supuestos'!$F$19,0))-(MAX(0,(((('01_Supuestos'!H31*$I560)*'01_Supuestos'!$F$11*($H560-'01_Supuestos'!$F$9))-((('01_Supuestos'!H31*$I560)*'01_Supuestos'!$F$11*($H560-'01_Supuestos'!$F$9))*'01_Supuestos'!$F$12)-(('01_Supuestos'!H31*$I560)*'01_Supuestos'!$F$11*$K560)-(IF(('01_Supuestos'!H31*$I560)&gt;0,'01_Supuestos'!$F$15,0)))-($J560*'01_Supuestos'!H33)))*'01_Supuestos'!$F$16)</f>
        <v/>
      </c>
      <c r="Z560" s="109">
        <f>((('01_Supuestos'!I31*$I560)*'01_Supuestos'!$F$11*($H560-'01_Supuestos'!$F$9))-((('01_Supuestos'!I31*$I560)*'01_Supuestos'!$F$11*($H560-'01_Supuestos'!$F$9))*'01_Supuestos'!$F$12)-(('01_Supuestos'!I31*$I560)*'01_Supuestos'!$F$11*$K560)-(IF(('01_Supuestos'!I31*$I560)&gt;0,'01_Supuestos'!$F$15,0)))-((('01_Supuestos'!I31*$I560)*'01_Supuestos'!$F$11*($H560-'01_Supuestos'!$F$9))*'01_Supuestos'!$F$18)-($J560*'01_Supuestos'!I32)-(IF('01_Supuestos'!I30=MAX('01_Supuestos'!$C$30:$M$30),'01_Supuestos'!$F$19,0))-(MAX(0,(((('01_Supuestos'!I31*$I560)*'01_Supuestos'!$F$11*($H560-'01_Supuestos'!$F$9))-((('01_Supuestos'!I31*$I560)*'01_Supuestos'!$F$11*($H560-'01_Supuestos'!$F$9))*'01_Supuestos'!$F$12)-(('01_Supuestos'!I31*$I560)*'01_Supuestos'!$F$11*$K560)-(IF(('01_Supuestos'!I31*$I560)&gt;0,'01_Supuestos'!$F$15,0)))-($J560*'01_Supuestos'!I33)))*'01_Supuestos'!$F$16)</f>
        <v/>
      </c>
      <c r="AA560" s="109">
        <f>((('01_Supuestos'!J31*$I560)*'01_Supuestos'!$F$11*($H560-'01_Supuestos'!$F$9))-((('01_Supuestos'!J31*$I560)*'01_Supuestos'!$F$11*($H560-'01_Supuestos'!$F$9))*'01_Supuestos'!$F$12)-(('01_Supuestos'!J31*$I560)*'01_Supuestos'!$F$11*$K560)-(IF(('01_Supuestos'!J31*$I560)&gt;0,'01_Supuestos'!$F$15,0)))-((('01_Supuestos'!J31*$I560)*'01_Supuestos'!$F$11*($H560-'01_Supuestos'!$F$9))*'01_Supuestos'!$F$18)-($J560*'01_Supuestos'!J32)-(IF('01_Supuestos'!J30=MAX('01_Supuestos'!$C$30:$M$30),'01_Supuestos'!$F$19,0))-(MAX(0,(((('01_Supuestos'!J31*$I560)*'01_Supuestos'!$F$11*($H560-'01_Supuestos'!$F$9))-((('01_Supuestos'!J31*$I560)*'01_Supuestos'!$F$11*($H560-'01_Supuestos'!$F$9))*'01_Supuestos'!$F$12)-(('01_Supuestos'!J31*$I560)*'01_Supuestos'!$F$11*$K560)-(IF(('01_Supuestos'!J31*$I560)&gt;0,'01_Supuestos'!$F$15,0)))-($J560*'01_Supuestos'!J33)))*'01_Supuestos'!$F$16)</f>
        <v/>
      </c>
      <c r="AB560" s="109">
        <f>((('01_Supuestos'!K31*$I560)*'01_Supuestos'!$F$11*($H560-'01_Supuestos'!$F$9))-((('01_Supuestos'!K31*$I560)*'01_Supuestos'!$F$11*($H560-'01_Supuestos'!$F$9))*'01_Supuestos'!$F$12)-(('01_Supuestos'!K31*$I560)*'01_Supuestos'!$F$11*$K560)-(IF(('01_Supuestos'!K31*$I560)&gt;0,'01_Supuestos'!$F$15,0)))-((('01_Supuestos'!K31*$I560)*'01_Supuestos'!$F$11*($H560-'01_Supuestos'!$F$9))*'01_Supuestos'!$F$18)-($J560*'01_Supuestos'!K32)-(IF('01_Supuestos'!K30=MAX('01_Supuestos'!$C$30:$M$30),'01_Supuestos'!$F$19,0))-(MAX(0,(((('01_Supuestos'!K31*$I560)*'01_Supuestos'!$F$11*($H560-'01_Supuestos'!$F$9))-((('01_Supuestos'!K31*$I560)*'01_Supuestos'!$F$11*($H560-'01_Supuestos'!$F$9))*'01_Supuestos'!$F$12)-(('01_Supuestos'!K31*$I560)*'01_Supuestos'!$F$11*$K560)-(IF(('01_Supuestos'!K31*$I560)&gt;0,'01_Supuestos'!$F$15,0)))-($J560*'01_Supuestos'!K33)))*'01_Supuestos'!$F$16)</f>
        <v/>
      </c>
      <c r="AC560" s="109">
        <f>((('01_Supuestos'!L31*$I560)*'01_Supuestos'!$F$11*($H560-'01_Supuestos'!$F$9))-((('01_Supuestos'!L31*$I560)*'01_Supuestos'!$F$11*($H560-'01_Supuestos'!$F$9))*'01_Supuestos'!$F$12)-(('01_Supuestos'!L31*$I560)*'01_Supuestos'!$F$11*$K560)-(IF(('01_Supuestos'!L31*$I560)&gt;0,'01_Supuestos'!$F$15,0)))-((('01_Supuestos'!L31*$I560)*'01_Supuestos'!$F$11*($H560-'01_Supuestos'!$F$9))*'01_Supuestos'!$F$18)-($J560*'01_Supuestos'!L32)-(IF('01_Supuestos'!L30=MAX('01_Supuestos'!$C$30:$M$30),'01_Supuestos'!$F$19,0))-(MAX(0,(((('01_Supuestos'!L31*$I560)*'01_Supuestos'!$F$11*($H560-'01_Supuestos'!$F$9))-((('01_Supuestos'!L31*$I560)*'01_Supuestos'!$F$11*($H560-'01_Supuestos'!$F$9))*'01_Supuestos'!$F$12)-(('01_Supuestos'!L31*$I560)*'01_Supuestos'!$F$11*$K560)-(IF(('01_Supuestos'!L31*$I560)&gt;0,'01_Supuestos'!$F$15,0)))-($J560*'01_Supuestos'!L33)))*'01_Supuestos'!$F$16)</f>
        <v/>
      </c>
      <c r="AD560" s="109">
        <f>((('01_Supuestos'!M31*$I560)*'01_Supuestos'!$F$11*($H560-'01_Supuestos'!$F$9))-((('01_Supuestos'!M31*$I560)*'01_Supuestos'!$F$11*($H560-'01_Supuestos'!$F$9))*'01_Supuestos'!$F$12)-(('01_Supuestos'!M31*$I560)*'01_Supuestos'!$F$11*$K560)-(IF(('01_Supuestos'!M31*$I560)&gt;0,'01_Supuestos'!$F$15,0)))-((('01_Supuestos'!M31*$I560)*'01_Supuestos'!$F$11*($H560-'01_Supuestos'!$F$9))*'01_Supuestos'!$F$18)-($J560*'01_Supuestos'!M32)-(IF('01_Supuestos'!M30=MAX('01_Supuestos'!$C$30:$M$30),'01_Supuestos'!$F$19,0))-(MAX(0,(((('01_Supuestos'!M31*$I560)*'01_Supuestos'!$F$11*($H560-'01_Supuestos'!$F$9))-((('01_Supuestos'!M31*$I560)*'01_Supuestos'!$F$11*($H560-'01_Supuestos'!$F$9))*'01_Supuestos'!$F$12)-(('01_Supuestos'!M31*$I560)*'01_Supuestos'!$F$11*$K560)-(IF(('01_Supuestos'!M31*$I560)&gt;0,'01_Supuestos'!$F$15,0)))-($J560*'01_Supuestos'!M33)))*'01_Supuestos'!$F$16)</f>
        <v/>
      </c>
      <c r="AE560" s="109">
        <f>0</f>
        <v/>
      </c>
      <c r="AF560" s="109">
        <f>IF(S560&gt;R560,"Appraisal+Decision",IF(S560&lt;R560,"Develop Now","Indiferente"))</f>
        <v/>
      </c>
    </row>
    <row r="561">
      <c r="A561" t="n">
        <v>531</v>
      </c>
      <c r="B561" s="53">
        <f>RAND()</f>
        <v/>
      </c>
      <c r="C561" s="53">
        <f>RAND()</f>
        <v/>
      </c>
      <c r="D561" s="53">
        <f>RAND()</f>
        <v/>
      </c>
      <c r="E561" s="53">
        <f>RAND()</f>
        <v/>
      </c>
      <c r="F561" s="53">
        <f>RAND()</f>
        <v/>
      </c>
      <c r="G561" s="53">
        <f>RAND()</f>
        <v/>
      </c>
      <c r="H561" s="109">
        <f>IF(B561&lt;($B$11-$B$10)/($B$12-$B$10), $B$10+SQRT(B561*($B$11-$B$10)*($B$12-$B$10)), $B$12-SQRT((1-B561)*($B$12-$B$11)*($B$12-$B$10)))</f>
        <v/>
      </c>
      <c r="I561" s="53">
        <f>MAX(0.1,NORMINV(C561,$B$13,$B$14))</f>
        <v/>
      </c>
      <c r="J561" s="109">
        <f>'01_Supuestos'!$F$13*MAX(0.65,NORMINV(D561,1,$B$15))</f>
        <v/>
      </c>
      <c r="K561" s="109">
        <f>'01_Supuestos'!$F$14*MAX(0.6,NORMINV(E561,1,$B$16))</f>
        <v/>
      </c>
      <c r="L561" s="109">
        <f>--(F561&lt;=$B$5)</f>
        <v/>
      </c>
      <c r="M561" s="109">
        <f>IF(L561=1, IF(G561&lt;=$B$6, "+", "-"), IF(G561&lt;=(1-$B$7), "+", "-"))</f>
        <v/>
      </c>
      <c r="N561" s="110">
        <f>IF(M561="+",'05_Bayes_Arbol'!$B$16,'05_Bayes_Arbol'!$B$17)</f>
        <v/>
      </c>
      <c r="O561" s="109">
        <f>SUMPRODUCT(T561:AD561,'01_Supuestos'!$C$34:$M$34)</f>
        <v/>
      </c>
      <c r="P561" s="109">
        <f>N561*O561 + (1-N561)*$B$9</f>
        <v/>
      </c>
      <c r="Q561" s="109">
        <f>--(P561&gt;0)</f>
        <v/>
      </c>
      <c r="R561" s="109">
        <f>IF(L561=1,O561,$B$9)</f>
        <v/>
      </c>
      <c r="S561" s="109">
        <f>-$B$8 + IF(Q561=1, IF(L561=1,O561,$B$9), 0)</f>
        <v/>
      </c>
      <c r="T561" s="109">
        <f>((('01_Supuestos'!C31*$I561)*'01_Supuestos'!$F$11*($H561-'01_Supuestos'!$F$9))-((('01_Supuestos'!C31*$I561)*'01_Supuestos'!$F$11*($H561-'01_Supuestos'!$F$9))*'01_Supuestos'!$F$12)-(('01_Supuestos'!C31*$I561)*'01_Supuestos'!$F$11*$K561)-(IF(('01_Supuestos'!C31*$I561)&gt;0,'01_Supuestos'!$F$15,0)))-((('01_Supuestos'!C31*$I561)*'01_Supuestos'!$F$11*($H561-'01_Supuestos'!$F$9))*'01_Supuestos'!$F$18)-($J561*'01_Supuestos'!C32)-(IF('01_Supuestos'!C30=MAX('01_Supuestos'!$C$30:$M$30),'01_Supuestos'!$F$19,0))-(MAX(0,(((('01_Supuestos'!C31*$I561)*'01_Supuestos'!$F$11*($H561-'01_Supuestos'!$F$9))-((('01_Supuestos'!C31*$I561)*'01_Supuestos'!$F$11*($H561-'01_Supuestos'!$F$9))*'01_Supuestos'!$F$12)-(('01_Supuestos'!C31*$I561)*'01_Supuestos'!$F$11*$K561)-(IF(('01_Supuestos'!C31*$I561)&gt;0,'01_Supuestos'!$F$15,0)))-($J561*'01_Supuestos'!C33)))*'01_Supuestos'!$F$16)</f>
        <v/>
      </c>
      <c r="U561" s="109">
        <f>((('01_Supuestos'!D31*$I561)*'01_Supuestos'!$F$11*($H561-'01_Supuestos'!$F$9))-((('01_Supuestos'!D31*$I561)*'01_Supuestos'!$F$11*($H561-'01_Supuestos'!$F$9))*'01_Supuestos'!$F$12)-(('01_Supuestos'!D31*$I561)*'01_Supuestos'!$F$11*$K561)-(IF(('01_Supuestos'!D31*$I561)&gt;0,'01_Supuestos'!$F$15,0)))-((('01_Supuestos'!D31*$I561)*'01_Supuestos'!$F$11*($H561-'01_Supuestos'!$F$9))*'01_Supuestos'!$F$18)-($J561*'01_Supuestos'!D32)-(IF('01_Supuestos'!D30=MAX('01_Supuestos'!$C$30:$M$30),'01_Supuestos'!$F$19,0))-(MAX(0,(((('01_Supuestos'!D31*$I561)*'01_Supuestos'!$F$11*($H561-'01_Supuestos'!$F$9))-((('01_Supuestos'!D31*$I561)*'01_Supuestos'!$F$11*($H561-'01_Supuestos'!$F$9))*'01_Supuestos'!$F$12)-(('01_Supuestos'!D31*$I561)*'01_Supuestos'!$F$11*$K561)-(IF(('01_Supuestos'!D31*$I561)&gt;0,'01_Supuestos'!$F$15,0)))-($J561*'01_Supuestos'!D33)))*'01_Supuestos'!$F$16)</f>
        <v/>
      </c>
      <c r="V561" s="109">
        <f>((('01_Supuestos'!E31*$I561)*'01_Supuestos'!$F$11*($H561-'01_Supuestos'!$F$9))-((('01_Supuestos'!E31*$I561)*'01_Supuestos'!$F$11*($H561-'01_Supuestos'!$F$9))*'01_Supuestos'!$F$12)-(('01_Supuestos'!E31*$I561)*'01_Supuestos'!$F$11*$K561)-(IF(('01_Supuestos'!E31*$I561)&gt;0,'01_Supuestos'!$F$15,0)))-((('01_Supuestos'!E31*$I561)*'01_Supuestos'!$F$11*($H561-'01_Supuestos'!$F$9))*'01_Supuestos'!$F$18)-($J561*'01_Supuestos'!E32)-(IF('01_Supuestos'!E30=MAX('01_Supuestos'!$C$30:$M$30),'01_Supuestos'!$F$19,0))-(MAX(0,(((('01_Supuestos'!E31*$I561)*'01_Supuestos'!$F$11*($H561-'01_Supuestos'!$F$9))-((('01_Supuestos'!E31*$I561)*'01_Supuestos'!$F$11*($H561-'01_Supuestos'!$F$9))*'01_Supuestos'!$F$12)-(('01_Supuestos'!E31*$I561)*'01_Supuestos'!$F$11*$K561)-(IF(('01_Supuestos'!E31*$I561)&gt;0,'01_Supuestos'!$F$15,0)))-($J561*'01_Supuestos'!E33)))*'01_Supuestos'!$F$16)</f>
        <v/>
      </c>
      <c r="W561" s="109">
        <f>((('01_Supuestos'!F31*$I561)*'01_Supuestos'!$F$11*($H561-'01_Supuestos'!$F$9))-((('01_Supuestos'!F31*$I561)*'01_Supuestos'!$F$11*($H561-'01_Supuestos'!$F$9))*'01_Supuestos'!$F$12)-(('01_Supuestos'!F31*$I561)*'01_Supuestos'!$F$11*$K561)-(IF(('01_Supuestos'!F31*$I561)&gt;0,'01_Supuestos'!$F$15,0)))-((('01_Supuestos'!F31*$I561)*'01_Supuestos'!$F$11*($H561-'01_Supuestos'!$F$9))*'01_Supuestos'!$F$18)-($J561*'01_Supuestos'!F32)-(IF('01_Supuestos'!F30=MAX('01_Supuestos'!$C$30:$M$30),'01_Supuestos'!$F$19,0))-(MAX(0,(((('01_Supuestos'!F31*$I561)*'01_Supuestos'!$F$11*($H561-'01_Supuestos'!$F$9))-((('01_Supuestos'!F31*$I561)*'01_Supuestos'!$F$11*($H561-'01_Supuestos'!$F$9))*'01_Supuestos'!$F$12)-(('01_Supuestos'!F31*$I561)*'01_Supuestos'!$F$11*$K561)-(IF(('01_Supuestos'!F31*$I561)&gt;0,'01_Supuestos'!$F$15,0)))-($J561*'01_Supuestos'!F33)))*'01_Supuestos'!$F$16)</f>
        <v/>
      </c>
      <c r="X561" s="109">
        <f>((('01_Supuestos'!G31*$I561)*'01_Supuestos'!$F$11*($H561-'01_Supuestos'!$F$9))-((('01_Supuestos'!G31*$I561)*'01_Supuestos'!$F$11*($H561-'01_Supuestos'!$F$9))*'01_Supuestos'!$F$12)-(('01_Supuestos'!G31*$I561)*'01_Supuestos'!$F$11*$K561)-(IF(('01_Supuestos'!G31*$I561)&gt;0,'01_Supuestos'!$F$15,0)))-((('01_Supuestos'!G31*$I561)*'01_Supuestos'!$F$11*($H561-'01_Supuestos'!$F$9))*'01_Supuestos'!$F$18)-($J561*'01_Supuestos'!G32)-(IF('01_Supuestos'!G30=MAX('01_Supuestos'!$C$30:$M$30),'01_Supuestos'!$F$19,0))-(MAX(0,(((('01_Supuestos'!G31*$I561)*'01_Supuestos'!$F$11*($H561-'01_Supuestos'!$F$9))-((('01_Supuestos'!G31*$I561)*'01_Supuestos'!$F$11*($H561-'01_Supuestos'!$F$9))*'01_Supuestos'!$F$12)-(('01_Supuestos'!G31*$I561)*'01_Supuestos'!$F$11*$K561)-(IF(('01_Supuestos'!G31*$I561)&gt;0,'01_Supuestos'!$F$15,0)))-($J561*'01_Supuestos'!G33)))*'01_Supuestos'!$F$16)</f>
        <v/>
      </c>
      <c r="Y561" s="109">
        <f>((('01_Supuestos'!H31*$I561)*'01_Supuestos'!$F$11*($H561-'01_Supuestos'!$F$9))-((('01_Supuestos'!H31*$I561)*'01_Supuestos'!$F$11*($H561-'01_Supuestos'!$F$9))*'01_Supuestos'!$F$12)-(('01_Supuestos'!H31*$I561)*'01_Supuestos'!$F$11*$K561)-(IF(('01_Supuestos'!H31*$I561)&gt;0,'01_Supuestos'!$F$15,0)))-((('01_Supuestos'!H31*$I561)*'01_Supuestos'!$F$11*($H561-'01_Supuestos'!$F$9))*'01_Supuestos'!$F$18)-($J561*'01_Supuestos'!H32)-(IF('01_Supuestos'!H30=MAX('01_Supuestos'!$C$30:$M$30),'01_Supuestos'!$F$19,0))-(MAX(0,(((('01_Supuestos'!H31*$I561)*'01_Supuestos'!$F$11*($H561-'01_Supuestos'!$F$9))-((('01_Supuestos'!H31*$I561)*'01_Supuestos'!$F$11*($H561-'01_Supuestos'!$F$9))*'01_Supuestos'!$F$12)-(('01_Supuestos'!H31*$I561)*'01_Supuestos'!$F$11*$K561)-(IF(('01_Supuestos'!H31*$I561)&gt;0,'01_Supuestos'!$F$15,0)))-($J561*'01_Supuestos'!H33)))*'01_Supuestos'!$F$16)</f>
        <v/>
      </c>
      <c r="Z561" s="109">
        <f>((('01_Supuestos'!I31*$I561)*'01_Supuestos'!$F$11*($H561-'01_Supuestos'!$F$9))-((('01_Supuestos'!I31*$I561)*'01_Supuestos'!$F$11*($H561-'01_Supuestos'!$F$9))*'01_Supuestos'!$F$12)-(('01_Supuestos'!I31*$I561)*'01_Supuestos'!$F$11*$K561)-(IF(('01_Supuestos'!I31*$I561)&gt;0,'01_Supuestos'!$F$15,0)))-((('01_Supuestos'!I31*$I561)*'01_Supuestos'!$F$11*($H561-'01_Supuestos'!$F$9))*'01_Supuestos'!$F$18)-($J561*'01_Supuestos'!I32)-(IF('01_Supuestos'!I30=MAX('01_Supuestos'!$C$30:$M$30),'01_Supuestos'!$F$19,0))-(MAX(0,(((('01_Supuestos'!I31*$I561)*'01_Supuestos'!$F$11*($H561-'01_Supuestos'!$F$9))-((('01_Supuestos'!I31*$I561)*'01_Supuestos'!$F$11*($H561-'01_Supuestos'!$F$9))*'01_Supuestos'!$F$12)-(('01_Supuestos'!I31*$I561)*'01_Supuestos'!$F$11*$K561)-(IF(('01_Supuestos'!I31*$I561)&gt;0,'01_Supuestos'!$F$15,0)))-($J561*'01_Supuestos'!I33)))*'01_Supuestos'!$F$16)</f>
        <v/>
      </c>
      <c r="AA561" s="109">
        <f>((('01_Supuestos'!J31*$I561)*'01_Supuestos'!$F$11*($H561-'01_Supuestos'!$F$9))-((('01_Supuestos'!J31*$I561)*'01_Supuestos'!$F$11*($H561-'01_Supuestos'!$F$9))*'01_Supuestos'!$F$12)-(('01_Supuestos'!J31*$I561)*'01_Supuestos'!$F$11*$K561)-(IF(('01_Supuestos'!J31*$I561)&gt;0,'01_Supuestos'!$F$15,0)))-((('01_Supuestos'!J31*$I561)*'01_Supuestos'!$F$11*($H561-'01_Supuestos'!$F$9))*'01_Supuestos'!$F$18)-($J561*'01_Supuestos'!J32)-(IF('01_Supuestos'!J30=MAX('01_Supuestos'!$C$30:$M$30),'01_Supuestos'!$F$19,0))-(MAX(0,(((('01_Supuestos'!J31*$I561)*'01_Supuestos'!$F$11*($H561-'01_Supuestos'!$F$9))-((('01_Supuestos'!J31*$I561)*'01_Supuestos'!$F$11*($H561-'01_Supuestos'!$F$9))*'01_Supuestos'!$F$12)-(('01_Supuestos'!J31*$I561)*'01_Supuestos'!$F$11*$K561)-(IF(('01_Supuestos'!J31*$I561)&gt;0,'01_Supuestos'!$F$15,0)))-($J561*'01_Supuestos'!J33)))*'01_Supuestos'!$F$16)</f>
        <v/>
      </c>
      <c r="AB561" s="109">
        <f>((('01_Supuestos'!K31*$I561)*'01_Supuestos'!$F$11*($H561-'01_Supuestos'!$F$9))-((('01_Supuestos'!K31*$I561)*'01_Supuestos'!$F$11*($H561-'01_Supuestos'!$F$9))*'01_Supuestos'!$F$12)-(('01_Supuestos'!K31*$I561)*'01_Supuestos'!$F$11*$K561)-(IF(('01_Supuestos'!K31*$I561)&gt;0,'01_Supuestos'!$F$15,0)))-((('01_Supuestos'!K31*$I561)*'01_Supuestos'!$F$11*($H561-'01_Supuestos'!$F$9))*'01_Supuestos'!$F$18)-($J561*'01_Supuestos'!K32)-(IF('01_Supuestos'!K30=MAX('01_Supuestos'!$C$30:$M$30),'01_Supuestos'!$F$19,0))-(MAX(0,(((('01_Supuestos'!K31*$I561)*'01_Supuestos'!$F$11*($H561-'01_Supuestos'!$F$9))-((('01_Supuestos'!K31*$I561)*'01_Supuestos'!$F$11*($H561-'01_Supuestos'!$F$9))*'01_Supuestos'!$F$12)-(('01_Supuestos'!K31*$I561)*'01_Supuestos'!$F$11*$K561)-(IF(('01_Supuestos'!K31*$I561)&gt;0,'01_Supuestos'!$F$15,0)))-($J561*'01_Supuestos'!K33)))*'01_Supuestos'!$F$16)</f>
        <v/>
      </c>
      <c r="AC561" s="109">
        <f>((('01_Supuestos'!L31*$I561)*'01_Supuestos'!$F$11*($H561-'01_Supuestos'!$F$9))-((('01_Supuestos'!L31*$I561)*'01_Supuestos'!$F$11*($H561-'01_Supuestos'!$F$9))*'01_Supuestos'!$F$12)-(('01_Supuestos'!L31*$I561)*'01_Supuestos'!$F$11*$K561)-(IF(('01_Supuestos'!L31*$I561)&gt;0,'01_Supuestos'!$F$15,0)))-((('01_Supuestos'!L31*$I561)*'01_Supuestos'!$F$11*($H561-'01_Supuestos'!$F$9))*'01_Supuestos'!$F$18)-($J561*'01_Supuestos'!L32)-(IF('01_Supuestos'!L30=MAX('01_Supuestos'!$C$30:$M$30),'01_Supuestos'!$F$19,0))-(MAX(0,(((('01_Supuestos'!L31*$I561)*'01_Supuestos'!$F$11*($H561-'01_Supuestos'!$F$9))-((('01_Supuestos'!L31*$I561)*'01_Supuestos'!$F$11*($H561-'01_Supuestos'!$F$9))*'01_Supuestos'!$F$12)-(('01_Supuestos'!L31*$I561)*'01_Supuestos'!$F$11*$K561)-(IF(('01_Supuestos'!L31*$I561)&gt;0,'01_Supuestos'!$F$15,0)))-($J561*'01_Supuestos'!L33)))*'01_Supuestos'!$F$16)</f>
        <v/>
      </c>
      <c r="AD561" s="109">
        <f>((('01_Supuestos'!M31*$I561)*'01_Supuestos'!$F$11*($H561-'01_Supuestos'!$F$9))-((('01_Supuestos'!M31*$I561)*'01_Supuestos'!$F$11*($H561-'01_Supuestos'!$F$9))*'01_Supuestos'!$F$12)-(('01_Supuestos'!M31*$I561)*'01_Supuestos'!$F$11*$K561)-(IF(('01_Supuestos'!M31*$I561)&gt;0,'01_Supuestos'!$F$15,0)))-((('01_Supuestos'!M31*$I561)*'01_Supuestos'!$F$11*($H561-'01_Supuestos'!$F$9))*'01_Supuestos'!$F$18)-($J561*'01_Supuestos'!M32)-(IF('01_Supuestos'!M30=MAX('01_Supuestos'!$C$30:$M$30),'01_Supuestos'!$F$19,0))-(MAX(0,(((('01_Supuestos'!M31*$I561)*'01_Supuestos'!$F$11*($H561-'01_Supuestos'!$F$9))-((('01_Supuestos'!M31*$I561)*'01_Supuestos'!$F$11*($H561-'01_Supuestos'!$F$9))*'01_Supuestos'!$F$12)-(('01_Supuestos'!M31*$I561)*'01_Supuestos'!$F$11*$K561)-(IF(('01_Supuestos'!M31*$I561)&gt;0,'01_Supuestos'!$F$15,0)))-($J561*'01_Supuestos'!M33)))*'01_Supuestos'!$F$16)</f>
        <v/>
      </c>
      <c r="AE561" s="109">
        <f>0</f>
        <v/>
      </c>
      <c r="AF561" s="109">
        <f>IF(S561&gt;R561,"Appraisal+Decision",IF(S561&lt;R561,"Develop Now","Indiferente"))</f>
        <v/>
      </c>
    </row>
    <row r="562">
      <c r="A562" t="n">
        <v>532</v>
      </c>
      <c r="B562" s="53">
        <f>RAND()</f>
        <v/>
      </c>
      <c r="C562" s="53">
        <f>RAND()</f>
        <v/>
      </c>
      <c r="D562" s="53">
        <f>RAND()</f>
        <v/>
      </c>
      <c r="E562" s="53">
        <f>RAND()</f>
        <v/>
      </c>
      <c r="F562" s="53">
        <f>RAND()</f>
        <v/>
      </c>
      <c r="G562" s="53">
        <f>RAND()</f>
        <v/>
      </c>
      <c r="H562" s="109">
        <f>IF(B562&lt;($B$11-$B$10)/($B$12-$B$10), $B$10+SQRT(B562*($B$11-$B$10)*($B$12-$B$10)), $B$12-SQRT((1-B562)*($B$12-$B$11)*($B$12-$B$10)))</f>
        <v/>
      </c>
      <c r="I562" s="53">
        <f>MAX(0.1,NORMINV(C562,$B$13,$B$14))</f>
        <v/>
      </c>
      <c r="J562" s="109">
        <f>'01_Supuestos'!$F$13*MAX(0.65,NORMINV(D562,1,$B$15))</f>
        <v/>
      </c>
      <c r="K562" s="109">
        <f>'01_Supuestos'!$F$14*MAX(0.6,NORMINV(E562,1,$B$16))</f>
        <v/>
      </c>
      <c r="L562" s="109">
        <f>--(F562&lt;=$B$5)</f>
        <v/>
      </c>
      <c r="M562" s="109">
        <f>IF(L562=1, IF(G562&lt;=$B$6, "+", "-"), IF(G562&lt;=(1-$B$7), "+", "-"))</f>
        <v/>
      </c>
      <c r="N562" s="110">
        <f>IF(M562="+",'05_Bayes_Arbol'!$B$16,'05_Bayes_Arbol'!$B$17)</f>
        <v/>
      </c>
      <c r="O562" s="109">
        <f>SUMPRODUCT(T562:AD562,'01_Supuestos'!$C$34:$M$34)</f>
        <v/>
      </c>
      <c r="P562" s="109">
        <f>N562*O562 + (1-N562)*$B$9</f>
        <v/>
      </c>
      <c r="Q562" s="109">
        <f>--(P562&gt;0)</f>
        <v/>
      </c>
      <c r="R562" s="109">
        <f>IF(L562=1,O562,$B$9)</f>
        <v/>
      </c>
      <c r="S562" s="109">
        <f>-$B$8 + IF(Q562=1, IF(L562=1,O562,$B$9), 0)</f>
        <v/>
      </c>
      <c r="T562" s="109">
        <f>((('01_Supuestos'!C31*$I562)*'01_Supuestos'!$F$11*($H562-'01_Supuestos'!$F$9))-((('01_Supuestos'!C31*$I562)*'01_Supuestos'!$F$11*($H562-'01_Supuestos'!$F$9))*'01_Supuestos'!$F$12)-(('01_Supuestos'!C31*$I562)*'01_Supuestos'!$F$11*$K562)-(IF(('01_Supuestos'!C31*$I562)&gt;0,'01_Supuestos'!$F$15,0)))-((('01_Supuestos'!C31*$I562)*'01_Supuestos'!$F$11*($H562-'01_Supuestos'!$F$9))*'01_Supuestos'!$F$18)-($J562*'01_Supuestos'!C32)-(IF('01_Supuestos'!C30=MAX('01_Supuestos'!$C$30:$M$30),'01_Supuestos'!$F$19,0))-(MAX(0,(((('01_Supuestos'!C31*$I562)*'01_Supuestos'!$F$11*($H562-'01_Supuestos'!$F$9))-((('01_Supuestos'!C31*$I562)*'01_Supuestos'!$F$11*($H562-'01_Supuestos'!$F$9))*'01_Supuestos'!$F$12)-(('01_Supuestos'!C31*$I562)*'01_Supuestos'!$F$11*$K562)-(IF(('01_Supuestos'!C31*$I562)&gt;0,'01_Supuestos'!$F$15,0)))-($J562*'01_Supuestos'!C33)))*'01_Supuestos'!$F$16)</f>
        <v/>
      </c>
      <c r="U562" s="109">
        <f>((('01_Supuestos'!D31*$I562)*'01_Supuestos'!$F$11*($H562-'01_Supuestos'!$F$9))-((('01_Supuestos'!D31*$I562)*'01_Supuestos'!$F$11*($H562-'01_Supuestos'!$F$9))*'01_Supuestos'!$F$12)-(('01_Supuestos'!D31*$I562)*'01_Supuestos'!$F$11*$K562)-(IF(('01_Supuestos'!D31*$I562)&gt;0,'01_Supuestos'!$F$15,0)))-((('01_Supuestos'!D31*$I562)*'01_Supuestos'!$F$11*($H562-'01_Supuestos'!$F$9))*'01_Supuestos'!$F$18)-($J562*'01_Supuestos'!D32)-(IF('01_Supuestos'!D30=MAX('01_Supuestos'!$C$30:$M$30),'01_Supuestos'!$F$19,0))-(MAX(0,(((('01_Supuestos'!D31*$I562)*'01_Supuestos'!$F$11*($H562-'01_Supuestos'!$F$9))-((('01_Supuestos'!D31*$I562)*'01_Supuestos'!$F$11*($H562-'01_Supuestos'!$F$9))*'01_Supuestos'!$F$12)-(('01_Supuestos'!D31*$I562)*'01_Supuestos'!$F$11*$K562)-(IF(('01_Supuestos'!D31*$I562)&gt;0,'01_Supuestos'!$F$15,0)))-($J562*'01_Supuestos'!D33)))*'01_Supuestos'!$F$16)</f>
        <v/>
      </c>
      <c r="V562" s="109">
        <f>((('01_Supuestos'!E31*$I562)*'01_Supuestos'!$F$11*($H562-'01_Supuestos'!$F$9))-((('01_Supuestos'!E31*$I562)*'01_Supuestos'!$F$11*($H562-'01_Supuestos'!$F$9))*'01_Supuestos'!$F$12)-(('01_Supuestos'!E31*$I562)*'01_Supuestos'!$F$11*$K562)-(IF(('01_Supuestos'!E31*$I562)&gt;0,'01_Supuestos'!$F$15,0)))-((('01_Supuestos'!E31*$I562)*'01_Supuestos'!$F$11*($H562-'01_Supuestos'!$F$9))*'01_Supuestos'!$F$18)-($J562*'01_Supuestos'!E32)-(IF('01_Supuestos'!E30=MAX('01_Supuestos'!$C$30:$M$30),'01_Supuestos'!$F$19,0))-(MAX(0,(((('01_Supuestos'!E31*$I562)*'01_Supuestos'!$F$11*($H562-'01_Supuestos'!$F$9))-((('01_Supuestos'!E31*$I562)*'01_Supuestos'!$F$11*($H562-'01_Supuestos'!$F$9))*'01_Supuestos'!$F$12)-(('01_Supuestos'!E31*$I562)*'01_Supuestos'!$F$11*$K562)-(IF(('01_Supuestos'!E31*$I562)&gt;0,'01_Supuestos'!$F$15,0)))-($J562*'01_Supuestos'!E33)))*'01_Supuestos'!$F$16)</f>
        <v/>
      </c>
      <c r="W562" s="109">
        <f>((('01_Supuestos'!F31*$I562)*'01_Supuestos'!$F$11*($H562-'01_Supuestos'!$F$9))-((('01_Supuestos'!F31*$I562)*'01_Supuestos'!$F$11*($H562-'01_Supuestos'!$F$9))*'01_Supuestos'!$F$12)-(('01_Supuestos'!F31*$I562)*'01_Supuestos'!$F$11*$K562)-(IF(('01_Supuestos'!F31*$I562)&gt;0,'01_Supuestos'!$F$15,0)))-((('01_Supuestos'!F31*$I562)*'01_Supuestos'!$F$11*($H562-'01_Supuestos'!$F$9))*'01_Supuestos'!$F$18)-($J562*'01_Supuestos'!F32)-(IF('01_Supuestos'!F30=MAX('01_Supuestos'!$C$30:$M$30),'01_Supuestos'!$F$19,0))-(MAX(0,(((('01_Supuestos'!F31*$I562)*'01_Supuestos'!$F$11*($H562-'01_Supuestos'!$F$9))-((('01_Supuestos'!F31*$I562)*'01_Supuestos'!$F$11*($H562-'01_Supuestos'!$F$9))*'01_Supuestos'!$F$12)-(('01_Supuestos'!F31*$I562)*'01_Supuestos'!$F$11*$K562)-(IF(('01_Supuestos'!F31*$I562)&gt;0,'01_Supuestos'!$F$15,0)))-($J562*'01_Supuestos'!F33)))*'01_Supuestos'!$F$16)</f>
        <v/>
      </c>
      <c r="X562" s="109">
        <f>((('01_Supuestos'!G31*$I562)*'01_Supuestos'!$F$11*($H562-'01_Supuestos'!$F$9))-((('01_Supuestos'!G31*$I562)*'01_Supuestos'!$F$11*($H562-'01_Supuestos'!$F$9))*'01_Supuestos'!$F$12)-(('01_Supuestos'!G31*$I562)*'01_Supuestos'!$F$11*$K562)-(IF(('01_Supuestos'!G31*$I562)&gt;0,'01_Supuestos'!$F$15,0)))-((('01_Supuestos'!G31*$I562)*'01_Supuestos'!$F$11*($H562-'01_Supuestos'!$F$9))*'01_Supuestos'!$F$18)-($J562*'01_Supuestos'!G32)-(IF('01_Supuestos'!G30=MAX('01_Supuestos'!$C$30:$M$30),'01_Supuestos'!$F$19,0))-(MAX(0,(((('01_Supuestos'!G31*$I562)*'01_Supuestos'!$F$11*($H562-'01_Supuestos'!$F$9))-((('01_Supuestos'!G31*$I562)*'01_Supuestos'!$F$11*($H562-'01_Supuestos'!$F$9))*'01_Supuestos'!$F$12)-(('01_Supuestos'!G31*$I562)*'01_Supuestos'!$F$11*$K562)-(IF(('01_Supuestos'!G31*$I562)&gt;0,'01_Supuestos'!$F$15,0)))-($J562*'01_Supuestos'!G33)))*'01_Supuestos'!$F$16)</f>
        <v/>
      </c>
      <c r="Y562" s="109">
        <f>((('01_Supuestos'!H31*$I562)*'01_Supuestos'!$F$11*($H562-'01_Supuestos'!$F$9))-((('01_Supuestos'!H31*$I562)*'01_Supuestos'!$F$11*($H562-'01_Supuestos'!$F$9))*'01_Supuestos'!$F$12)-(('01_Supuestos'!H31*$I562)*'01_Supuestos'!$F$11*$K562)-(IF(('01_Supuestos'!H31*$I562)&gt;0,'01_Supuestos'!$F$15,0)))-((('01_Supuestos'!H31*$I562)*'01_Supuestos'!$F$11*($H562-'01_Supuestos'!$F$9))*'01_Supuestos'!$F$18)-($J562*'01_Supuestos'!H32)-(IF('01_Supuestos'!H30=MAX('01_Supuestos'!$C$30:$M$30),'01_Supuestos'!$F$19,0))-(MAX(0,(((('01_Supuestos'!H31*$I562)*'01_Supuestos'!$F$11*($H562-'01_Supuestos'!$F$9))-((('01_Supuestos'!H31*$I562)*'01_Supuestos'!$F$11*($H562-'01_Supuestos'!$F$9))*'01_Supuestos'!$F$12)-(('01_Supuestos'!H31*$I562)*'01_Supuestos'!$F$11*$K562)-(IF(('01_Supuestos'!H31*$I562)&gt;0,'01_Supuestos'!$F$15,0)))-($J562*'01_Supuestos'!H33)))*'01_Supuestos'!$F$16)</f>
        <v/>
      </c>
      <c r="Z562" s="109">
        <f>((('01_Supuestos'!I31*$I562)*'01_Supuestos'!$F$11*($H562-'01_Supuestos'!$F$9))-((('01_Supuestos'!I31*$I562)*'01_Supuestos'!$F$11*($H562-'01_Supuestos'!$F$9))*'01_Supuestos'!$F$12)-(('01_Supuestos'!I31*$I562)*'01_Supuestos'!$F$11*$K562)-(IF(('01_Supuestos'!I31*$I562)&gt;0,'01_Supuestos'!$F$15,0)))-((('01_Supuestos'!I31*$I562)*'01_Supuestos'!$F$11*($H562-'01_Supuestos'!$F$9))*'01_Supuestos'!$F$18)-($J562*'01_Supuestos'!I32)-(IF('01_Supuestos'!I30=MAX('01_Supuestos'!$C$30:$M$30),'01_Supuestos'!$F$19,0))-(MAX(0,(((('01_Supuestos'!I31*$I562)*'01_Supuestos'!$F$11*($H562-'01_Supuestos'!$F$9))-((('01_Supuestos'!I31*$I562)*'01_Supuestos'!$F$11*($H562-'01_Supuestos'!$F$9))*'01_Supuestos'!$F$12)-(('01_Supuestos'!I31*$I562)*'01_Supuestos'!$F$11*$K562)-(IF(('01_Supuestos'!I31*$I562)&gt;0,'01_Supuestos'!$F$15,0)))-($J562*'01_Supuestos'!I33)))*'01_Supuestos'!$F$16)</f>
        <v/>
      </c>
      <c r="AA562" s="109">
        <f>((('01_Supuestos'!J31*$I562)*'01_Supuestos'!$F$11*($H562-'01_Supuestos'!$F$9))-((('01_Supuestos'!J31*$I562)*'01_Supuestos'!$F$11*($H562-'01_Supuestos'!$F$9))*'01_Supuestos'!$F$12)-(('01_Supuestos'!J31*$I562)*'01_Supuestos'!$F$11*$K562)-(IF(('01_Supuestos'!J31*$I562)&gt;0,'01_Supuestos'!$F$15,0)))-((('01_Supuestos'!J31*$I562)*'01_Supuestos'!$F$11*($H562-'01_Supuestos'!$F$9))*'01_Supuestos'!$F$18)-($J562*'01_Supuestos'!J32)-(IF('01_Supuestos'!J30=MAX('01_Supuestos'!$C$30:$M$30),'01_Supuestos'!$F$19,0))-(MAX(0,(((('01_Supuestos'!J31*$I562)*'01_Supuestos'!$F$11*($H562-'01_Supuestos'!$F$9))-((('01_Supuestos'!J31*$I562)*'01_Supuestos'!$F$11*($H562-'01_Supuestos'!$F$9))*'01_Supuestos'!$F$12)-(('01_Supuestos'!J31*$I562)*'01_Supuestos'!$F$11*$K562)-(IF(('01_Supuestos'!J31*$I562)&gt;0,'01_Supuestos'!$F$15,0)))-($J562*'01_Supuestos'!J33)))*'01_Supuestos'!$F$16)</f>
        <v/>
      </c>
      <c r="AB562" s="109">
        <f>((('01_Supuestos'!K31*$I562)*'01_Supuestos'!$F$11*($H562-'01_Supuestos'!$F$9))-((('01_Supuestos'!K31*$I562)*'01_Supuestos'!$F$11*($H562-'01_Supuestos'!$F$9))*'01_Supuestos'!$F$12)-(('01_Supuestos'!K31*$I562)*'01_Supuestos'!$F$11*$K562)-(IF(('01_Supuestos'!K31*$I562)&gt;0,'01_Supuestos'!$F$15,0)))-((('01_Supuestos'!K31*$I562)*'01_Supuestos'!$F$11*($H562-'01_Supuestos'!$F$9))*'01_Supuestos'!$F$18)-($J562*'01_Supuestos'!K32)-(IF('01_Supuestos'!K30=MAX('01_Supuestos'!$C$30:$M$30),'01_Supuestos'!$F$19,0))-(MAX(0,(((('01_Supuestos'!K31*$I562)*'01_Supuestos'!$F$11*($H562-'01_Supuestos'!$F$9))-((('01_Supuestos'!K31*$I562)*'01_Supuestos'!$F$11*($H562-'01_Supuestos'!$F$9))*'01_Supuestos'!$F$12)-(('01_Supuestos'!K31*$I562)*'01_Supuestos'!$F$11*$K562)-(IF(('01_Supuestos'!K31*$I562)&gt;0,'01_Supuestos'!$F$15,0)))-($J562*'01_Supuestos'!K33)))*'01_Supuestos'!$F$16)</f>
        <v/>
      </c>
      <c r="AC562" s="109">
        <f>((('01_Supuestos'!L31*$I562)*'01_Supuestos'!$F$11*($H562-'01_Supuestos'!$F$9))-((('01_Supuestos'!L31*$I562)*'01_Supuestos'!$F$11*($H562-'01_Supuestos'!$F$9))*'01_Supuestos'!$F$12)-(('01_Supuestos'!L31*$I562)*'01_Supuestos'!$F$11*$K562)-(IF(('01_Supuestos'!L31*$I562)&gt;0,'01_Supuestos'!$F$15,0)))-((('01_Supuestos'!L31*$I562)*'01_Supuestos'!$F$11*($H562-'01_Supuestos'!$F$9))*'01_Supuestos'!$F$18)-($J562*'01_Supuestos'!L32)-(IF('01_Supuestos'!L30=MAX('01_Supuestos'!$C$30:$M$30),'01_Supuestos'!$F$19,0))-(MAX(0,(((('01_Supuestos'!L31*$I562)*'01_Supuestos'!$F$11*($H562-'01_Supuestos'!$F$9))-((('01_Supuestos'!L31*$I562)*'01_Supuestos'!$F$11*($H562-'01_Supuestos'!$F$9))*'01_Supuestos'!$F$12)-(('01_Supuestos'!L31*$I562)*'01_Supuestos'!$F$11*$K562)-(IF(('01_Supuestos'!L31*$I562)&gt;0,'01_Supuestos'!$F$15,0)))-($J562*'01_Supuestos'!L33)))*'01_Supuestos'!$F$16)</f>
        <v/>
      </c>
      <c r="AD562" s="109">
        <f>((('01_Supuestos'!M31*$I562)*'01_Supuestos'!$F$11*($H562-'01_Supuestos'!$F$9))-((('01_Supuestos'!M31*$I562)*'01_Supuestos'!$F$11*($H562-'01_Supuestos'!$F$9))*'01_Supuestos'!$F$12)-(('01_Supuestos'!M31*$I562)*'01_Supuestos'!$F$11*$K562)-(IF(('01_Supuestos'!M31*$I562)&gt;0,'01_Supuestos'!$F$15,0)))-((('01_Supuestos'!M31*$I562)*'01_Supuestos'!$F$11*($H562-'01_Supuestos'!$F$9))*'01_Supuestos'!$F$18)-($J562*'01_Supuestos'!M32)-(IF('01_Supuestos'!M30=MAX('01_Supuestos'!$C$30:$M$30),'01_Supuestos'!$F$19,0))-(MAX(0,(((('01_Supuestos'!M31*$I562)*'01_Supuestos'!$F$11*($H562-'01_Supuestos'!$F$9))-((('01_Supuestos'!M31*$I562)*'01_Supuestos'!$F$11*($H562-'01_Supuestos'!$F$9))*'01_Supuestos'!$F$12)-(('01_Supuestos'!M31*$I562)*'01_Supuestos'!$F$11*$K562)-(IF(('01_Supuestos'!M31*$I562)&gt;0,'01_Supuestos'!$F$15,0)))-($J562*'01_Supuestos'!M33)))*'01_Supuestos'!$F$16)</f>
        <v/>
      </c>
      <c r="AE562" s="109">
        <f>0</f>
        <v/>
      </c>
      <c r="AF562" s="109">
        <f>IF(S562&gt;R562,"Appraisal+Decision",IF(S562&lt;R562,"Develop Now","Indiferente"))</f>
        <v/>
      </c>
    </row>
    <row r="563">
      <c r="A563" t="n">
        <v>533</v>
      </c>
      <c r="B563" s="53">
        <f>RAND()</f>
        <v/>
      </c>
      <c r="C563" s="53">
        <f>RAND()</f>
        <v/>
      </c>
      <c r="D563" s="53">
        <f>RAND()</f>
        <v/>
      </c>
      <c r="E563" s="53">
        <f>RAND()</f>
        <v/>
      </c>
      <c r="F563" s="53">
        <f>RAND()</f>
        <v/>
      </c>
      <c r="G563" s="53">
        <f>RAND()</f>
        <v/>
      </c>
      <c r="H563" s="109">
        <f>IF(B563&lt;($B$11-$B$10)/($B$12-$B$10), $B$10+SQRT(B563*($B$11-$B$10)*($B$12-$B$10)), $B$12-SQRT((1-B563)*($B$12-$B$11)*($B$12-$B$10)))</f>
        <v/>
      </c>
      <c r="I563" s="53">
        <f>MAX(0.1,NORMINV(C563,$B$13,$B$14))</f>
        <v/>
      </c>
      <c r="J563" s="109">
        <f>'01_Supuestos'!$F$13*MAX(0.65,NORMINV(D563,1,$B$15))</f>
        <v/>
      </c>
      <c r="K563" s="109">
        <f>'01_Supuestos'!$F$14*MAX(0.6,NORMINV(E563,1,$B$16))</f>
        <v/>
      </c>
      <c r="L563" s="109">
        <f>--(F563&lt;=$B$5)</f>
        <v/>
      </c>
      <c r="M563" s="109">
        <f>IF(L563=1, IF(G563&lt;=$B$6, "+", "-"), IF(G563&lt;=(1-$B$7), "+", "-"))</f>
        <v/>
      </c>
      <c r="N563" s="110">
        <f>IF(M563="+",'05_Bayes_Arbol'!$B$16,'05_Bayes_Arbol'!$B$17)</f>
        <v/>
      </c>
      <c r="O563" s="109">
        <f>SUMPRODUCT(T563:AD563,'01_Supuestos'!$C$34:$M$34)</f>
        <v/>
      </c>
      <c r="P563" s="109">
        <f>N563*O563 + (1-N563)*$B$9</f>
        <v/>
      </c>
      <c r="Q563" s="109">
        <f>--(P563&gt;0)</f>
        <v/>
      </c>
      <c r="R563" s="109">
        <f>IF(L563=1,O563,$B$9)</f>
        <v/>
      </c>
      <c r="S563" s="109">
        <f>-$B$8 + IF(Q563=1, IF(L563=1,O563,$B$9), 0)</f>
        <v/>
      </c>
      <c r="T563" s="109">
        <f>((('01_Supuestos'!C31*$I563)*'01_Supuestos'!$F$11*($H563-'01_Supuestos'!$F$9))-((('01_Supuestos'!C31*$I563)*'01_Supuestos'!$F$11*($H563-'01_Supuestos'!$F$9))*'01_Supuestos'!$F$12)-(('01_Supuestos'!C31*$I563)*'01_Supuestos'!$F$11*$K563)-(IF(('01_Supuestos'!C31*$I563)&gt;0,'01_Supuestos'!$F$15,0)))-((('01_Supuestos'!C31*$I563)*'01_Supuestos'!$F$11*($H563-'01_Supuestos'!$F$9))*'01_Supuestos'!$F$18)-($J563*'01_Supuestos'!C32)-(IF('01_Supuestos'!C30=MAX('01_Supuestos'!$C$30:$M$30),'01_Supuestos'!$F$19,0))-(MAX(0,(((('01_Supuestos'!C31*$I563)*'01_Supuestos'!$F$11*($H563-'01_Supuestos'!$F$9))-((('01_Supuestos'!C31*$I563)*'01_Supuestos'!$F$11*($H563-'01_Supuestos'!$F$9))*'01_Supuestos'!$F$12)-(('01_Supuestos'!C31*$I563)*'01_Supuestos'!$F$11*$K563)-(IF(('01_Supuestos'!C31*$I563)&gt;0,'01_Supuestos'!$F$15,0)))-($J563*'01_Supuestos'!C33)))*'01_Supuestos'!$F$16)</f>
        <v/>
      </c>
      <c r="U563" s="109">
        <f>((('01_Supuestos'!D31*$I563)*'01_Supuestos'!$F$11*($H563-'01_Supuestos'!$F$9))-((('01_Supuestos'!D31*$I563)*'01_Supuestos'!$F$11*($H563-'01_Supuestos'!$F$9))*'01_Supuestos'!$F$12)-(('01_Supuestos'!D31*$I563)*'01_Supuestos'!$F$11*$K563)-(IF(('01_Supuestos'!D31*$I563)&gt;0,'01_Supuestos'!$F$15,0)))-((('01_Supuestos'!D31*$I563)*'01_Supuestos'!$F$11*($H563-'01_Supuestos'!$F$9))*'01_Supuestos'!$F$18)-($J563*'01_Supuestos'!D32)-(IF('01_Supuestos'!D30=MAX('01_Supuestos'!$C$30:$M$30),'01_Supuestos'!$F$19,0))-(MAX(0,(((('01_Supuestos'!D31*$I563)*'01_Supuestos'!$F$11*($H563-'01_Supuestos'!$F$9))-((('01_Supuestos'!D31*$I563)*'01_Supuestos'!$F$11*($H563-'01_Supuestos'!$F$9))*'01_Supuestos'!$F$12)-(('01_Supuestos'!D31*$I563)*'01_Supuestos'!$F$11*$K563)-(IF(('01_Supuestos'!D31*$I563)&gt;0,'01_Supuestos'!$F$15,0)))-($J563*'01_Supuestos'!D33)))*'01_Supuestos'!$F$16)</f>
        <v/>
      </c>
      <c r="V563" s="109">
        <f>((('01_Supuestos'!E31*$I563)*'01_Supuestos'!$F$11*($H563-'01_Supuestos'!$F$9))-((('01_Supuestos'!E31*$I563)*'01_Supuestos'!$F$11*($H563-'01_Supuestos'!$F$9))*'01_Supuestos'!$F$12)-(('01_Supuestos'!E31*$I563)*'01_Supuestos'!$F$11*$K563)-(IF(('01_Supuestos'!E31*$I563)&gt;0,'01_Supuestos'!$F$15,0)))-((('01_Supuestos'!E31*$I563)*'01_Supuestos'!$F$11*($H563-'01_Supuestos'!$F$9))*'01_Supuestos'!$F$18)-($J563*'01_Supuestos'!E32)-(IF('01_Supuestos'!E30=MAX('01_Supuestos'!$C$30:$M$30),'01_Supuestos'!$F$19,0))-(MAX(0,(((('01_Supuestos'!E31*$I563)*'01_Supuestos'!$F$11*($H563-'01_Supuestos'!$F$9))-((('01_Supuestos'!E31*$I563)*'01_Supuestos'!$F$11*($H563-'01_Supuestos'!$F$9))*'01_Supuestos'!$F$12)-(('01_Supuestos'!E31*$I563)*'01_Supuestos'!$F$11*$K563)-(IF(('01_Supuestos'!E31*$I563)&gt;0,'01_Supuestos'!$F$15,0)))-($J563*'01_Supuestos'!E33)))*'01_Supuestos'!$F$16)</f>
        <v/>
      </c>
      <c r="W563" s="109">
        <f>((('01_Supuestos'!F31*$I563)*'01_Supuestos'!$F$11*($H563-'01_Supuestos'!$F$9))-((('01_Supuestos'!F31*$I563)*'01_Supuestos'!$F$11*($H563-'01_Supuestos'!$F$9))*'01_Supuestos'!$F$12)-(('01_Supuestos'!F31*$I563)*'01_Supuestos'!$F$11*$K563)-(IF(('01_Supuestos'!F31*$I563)&gt;0,'01_Supuestos'!$F$15,0)))-((('01_Supuestos'!F31*$I563)*'01_Supuestos'!$F$11*($H563-'01_Supuestos'!$F$9))*'01_Supuestos'!$F$18)-($J563*'01_Supuestos'!F32)-(IF('01_Supuestos'!F30=MAX('01_Supuestos'!$C$30:$M$30),'01_Supuestos'!$F$19,0))-(MAX(0,(((('01_Supuestos'!F31*$I563)*'01_Supuestos'!$F$11*($H563-'01_Supuestos'!$F$9))-((('01_Supuestos'!F31*$I563)*'01_Supuestos'!$F$11*($H563-'01_Supuestos'!$F$9))*'01_Supuestos'!$F$12)-(('01_Supuestos'!F31*$I563)*'01_Supuestos'!$F$11*$K563)-(IF(('01_Supuestos'!F31*$I563)&gt;0,'01_Supuestos'!$F$15,0)))-($J563*'01_Supuestos'!F33)))*'01_Supuestos'!$F$16)</f>
        <v/>
      </c>
      <c r="X563" s="109">
        <f>((('01_Supuestos'!G31*$I563)*'01_Supuestos'!$F$11*($H563-'01_Supuestos'!$F$9))-((('01_Supuestos'!G31*$I563)*'01_Supuestos'!$F$11*($H563-'01_Supuestos'!$F$9))*'01_Supuestos'!$F$12)-(('01_Supuestos'!G31*$I563)*'01_Supuestos'!$F$11*$K563)-(IF(('01_Supuestos'!G31*$I563)&gt;0,'01_Supuestos'!$F$15,0)))-((('01_Supuestos'!G31*$I563)*'01_Supuestos'!$F$11*($H563-'01_Supuestos'!$F$9))*'01_Supuestos'!$F$18)-($J563*'01_Supuestos'!G32)-(IF('01_Supuestos'!G30=MAX('01_Supuestos'!$C$30:$M$30),'01_Supuestos'!$F$19,0))-(MAX(0,(((('01_Supuestos'!G31*$I563)*'01_Supuestos'!$F$11*($H563-'01_Supuestos'!$F$9))-((('01_Supuestos'!G31*$I563)*'01_Supuestos'!$F$11*($H563-'01_Supuestos'!$F$9))*'01_Supuestos'!$F$12)-(('01_Supuestos'!G31*$I563)*'01_Supuestos'!$F$11*$K563)-(IF(('01_Supuestos'!G31*$I563)&gt;0,'01_Supuestos'!$F$15,0)))-($J563*'01_Supuestos'!G33)))*'01_Supuestos'!$F$16)</f>
        <v/>
      </c>
      <c r="Y563" s="109">
        <f>((('01_Supuestos'!H31*$I563)*'01_Supuestos'!$F$11*($H563-'01_Supuestos'!$F$9))-((('01_Supuestos'!H31*$I563)*'01_Supuestos'!$F$11*($H563-'01_Supuestos'!$F$9))*'01_Supuestos'!$F$12)-(('01_Supuestos'!H31*$I563)*'01_Supuestos'!$F$11*$K563)-(IF(('01_Supuestos'!H31*$I563)&gt;0,'01_Supuestos'!$F$15,0)))-((('01_Supuestos'!H31*$I563)*'01_Supuestos'!$F$11*($H563-'01_Supuestos'!$F$9))*'01_Supuestos'!$F$18)-($J563*'01_Supuestos'!H32)-(IF('01_Supuestos'!H30=MAX('01_Supuestos'!$C$30:$M$30),'01_Supuestos'!$F$19,0))-(MAX(0,(((('01_Supuestos'!H31*$I563)*'01_Supuestos'!$F$11*($H563-'01_Supuestos'!$F$9))-((('01_Supuestos'!H31*$I563)*'01_Supuestos'!$F$11*($H563-'01_Supuestos'!$F$9))*'01_Supuestos'!$F$12)-(('01_Supuestos'!H31*$I563)*'01_Supuestos'!$F$11*$K563)-(IF(('01_Supuestos'!H31*$I563)&gt;0,'01_Supuestos'!$F$15,0)))-($J563*'01_Supuestos'!H33)))*'01_Supuestos'!$F$16)</f>
        <v/>
      </c>
      <c r="Z563" s="109">
        <f>((('01_Supuestos'!I31*$I563)*'01_Supuestos'!$F$11*($H563-'01_Supuestos'!$F$9))-((('01_Supuestos'!I31*$I563)*'01_Supuestos'!$F$11*($H563-'01_Supuestos'!$F$9))*'01_Supuestos'!$F$12)-(('01_Supuestos'!I31*$I563)*'01_Supuestos'!$F$11*$K563)-(IF(('01_Supuestos'!I31*$I563)&gt;0,'01_Supuestos'!$F$15,0)))-((('01_Supuestos'!I31*$I563)*'01_Supuestos'!$F$11*($H563-'01_Supuestos'!$F$9))*'01_Supuestos'!$F$18)-($J563*'01_Supuestos'!I32)-(IF('01_Supuestos'!I30=MAX('01_Supuestos'!$C$30:$M$30),'01_Supuestos'!$F$19,0))-(MAX(0,(((('01_Supuestos'!I31*$I563)*'01_Supuestos'!$F$11*($H563-'01_Supuestos'!$F$9))-((('01_Supuestos'!I31*$I563)*'01_Supuestos'!$F$11*($H563-'01_Supuestos'!$F$9))*'01_Supuestos'!$F$12)-(('01_Supuestos'!I31*$I563)*'01_Supuestos'!$F$11*$K563)-(IF(('01_Supuestos'!I31*$I563)&gt;0,'01_Supuestos'!$F$15,0)))-($J563*'01_Supuestos'!I33)))*'01_Supuestos'!$F$16)</f>
        <v/>
      </c>
      <c r="AA563" s="109">
        <f>((('01_Supuestos'!J31*$I563)*'01_Supuestos'!$F$11*($H563-'01_Supuestos'!$F$9))-((('01_Supuestos'!J31*$I563)*'01_Supuestos'!$F$11*($H563-'01_Supuestos'!$F$9))*'01_Supuestos'!$F$12)-(('01_Supuestos'!J31*$I563)*'01_Supuestos'!$F$11*$K563)-(IF(('01_Supuestos'!J31*$I563)&gt;0,'01_Supuestos'!$F$15,0)))-((('01_Supuestos'!J31*$I563)*'01_Supuestos'!$F$11*($H563-'01_Supuestos'!$F$9))*'01_Supuestos'!$F$18)-($J563*'01_Supuestos'!J32)-(IF('01_Supuestos'!J30=MAX('01_Supuestos'!$C$30:$M$30),'01_Supuestos'!$F$19,0))-(MAX(0,(((('01_Supuestos'!J31*$I563)*'01_Supuestos'!$F$11*($H563-'01_Supuestos'!$F$9))-((('01_Supuestos'!J31*$I563)*'01_Supuestos'!$F$11*($H563-'01_Supuestos'!$F$9))*'01_Supuestos'!$F$12)-(('01_Supuestos'!J31*$I563)*'01_Supuestos'!$F$11*$K563)-(IF(('01_Supuestos'!J31*$I563)&gt;0,'01_Supuestos'!$F$15,0)))-($J563*'01_Supuestos'!J33)))*'01_Supuestos'!$F$16)</f>
        <v/>
      </c>
      <c r="AB563" s="109">
        <f>((('01_Supuestos'!K31*$I563)*'01_Supuestos'!$F$11*($H563-'01_Supuestos'!$F$9))-((('01_Supuestos'!K31*$I563)*'01_Supuestos'!$F$11*($H563-'01_Supuestos'!$F$9))*'01_Supuestos'!$F$12)-(('01_Supuestos'!K31*$I563)*'01_Supuestos'!$F$11*$K563)-(IF(('01_Supuestos'!K31*$I563)&gt;0,'01_Supuestos'!$F$15,0)))-((('01_Supuestos'!K31*$I563)*'01_Supuestos'!$F$11*($H563-'01_Supuestos'!$F$9))*'01_Supuestos'!$F$18)-($J563*'01_Supuestos'!K32)-(IF('01_Supuestos'!K30=MAX('01_Supuestos'!$C$30:$M$30),'01_Supuestos'!$F$19,0))-(MAX(0,(((('01_Supuestos'!K31*$I563)*'01_Supuestos'!$F$11*($H563-'01_Supuestos'!$F$9))-((('01_Supuestos'!K31*$I563)*'01_Supuestos'!$F$11*($H563-'01_Supuestos'!$F$9))*'01_Supuestos'!$F$12)-(('01_Supuestos'!K31*$I563)*'01_Supuestos'!$F$11*$K563)-(IF(('01_Supuestos'!K31*$I563)&gt;0,'01_Supuestos'!$F$15,0)))-($J563*'01_Supuestos'!K33)))*'01_Supuestos'!$F$16)</f>
        <v/>
      </c>
      <c r="AC563" s="109">
        <f>((('01_Supuestos'!L31*$I563)*'01_Supuestos'!$F$11*($H563-'01_Supuestos'!$F$9))-((('01_Supuestos'!L31*$I563)*'01_Supuestos'!$F$11*($H563-'01_Supuestos'!$F$9))*'01_Supuestos'!$F$12)-(('01_Supuestos'!L31*$I563)*'01_Supuestos'!$F$11*$K563)-(IF(('01_Supuestos'!L31*$I563)&gt;0,'01_Supuestos'!$F$15,0)))-((('01_Supuestos'!L31*$I563)*'01_Supuestos'!$F$11*($H563-'01_Supuestos'!$F$9))*'01_Supuestos'!$F$18)-($J563*'01_Supuestos'!L32)-(IF('01_Supuestos'!L30=MAX('01_Supuestos'!$C$30:$M$30),'01_Supuestos'!$F$19,0))-(MAX(0,(((('01_Supuestos'!L31*$I563)*'01_Supuestos'!$F$11*($H563-'01_Supuestos'!$F$9))-((('01_Supuestos'!L31*$I563)*'01_Supuestos'!$F$11*($H563-'01_Supuestos'!$F$9))*'01_Supuestos'!$F$12)-(('01_Supuestos'!L31*$I563)*'01_Supuestos'!$F$11*$K563)-(IF(('01_Supuestos'!L31*$I563)&gt;0,'01_Supuestos'!$F$15,0)))-($J563*'01_Supuestos'!L33)))*'01_Supuestos'!$F$16)</f>
        <v/>
      </c>
      <c r="AD563" s="109">
        <f>((('01_Supuestos'!M31*$I563)*'01_Supuestos'!$F$11*($H563-'01_Supuestos'!$F$9))-((('01_Supuestos'!M31*$I563)*'01_Supuestos'!$F$11*($H563-'01_Supuestos'!$F$9))*'01_Supuestos'!$F$12)-(('01_Supuestos'!M31*$I563)*'01_Supuestos'!$F$11*$K563)-(IF(('01_Supuestos'!M31*$I563)&gt;0,'01_Supuestos'!$F$15,0)))-((('01_Supuestos'!M31*$I563)*'01_Supuestos'!$F$11*($H563-'01_Supuestos'!$F$9))*'01_Supuestos'!$F$18)-($J563*'01_Supuestos'!M32)-(IF('01_Supuestos'!M30=MAX('01_Supuestos'!$C$30:$M$30),'01_Supuestos'!$F$19,0))-(MAX(0,(((('01_Supuestos'!M31*$I563)*'01_Supuestos'!$F$11*($H563-'01_Supuestos'!$F$9))-((('01_Supuestos'!M31*$I563)*'01_Supuestos'!$F$11*($H563-'01_Supuestos'!$F$9))*'01_Supuestos'!$F$12)-(('01_Supuestos'!M31*$I563)*'01_Supuestos'!$F$11*$K563)-(IF(('01_Supuestos'!M31*$I563)&gt;0,'01_Supuestos'!$F$15,0)))-($J563*'01_Supuestos'!M33)))*'01_Supuestos'!$F$16)</f>
        <v/>
      </c>
      <c r="AE563" s="109">
        <f>0</f>
        <v/>
      </c>
      <c r="AF563" s="109">
        <f>IF(S563&gt;R563,"Appraisal+Decision",IF(S563&lt;R563,"Develop Now","Indiferente"))</f>
        <v/>
      </c>
    </row>
    <row r="564">
      <c r="A564" t="n">
        <v>534</v>
      </c>
      <c r="B564" s="53">
        <f>RAND()</f>
        <v/>
      </c>
      <c r="C564" s="53">
        <f>RAND()</f>
        <v/>
      </c>
      <c r="D564" s="53">
        <f>RAND()</f>
        <v/>
      </c>
      <c r="E564" s="53">
        <f>RAND()</f>
        <v/>
      </c>
      <c r="F564" s="53">
        <f>RAND()</f>
        <v/>
      </c>
      <c r="G564" s="53">
        <f>RAND()</f>
        <v/>
      </c>
      <c r="H564" s="109">
        <f>IF(B564&lt;($B$11-$B$10)/($B$12-$B$10), $B$10+SQRT(B564*($B$11-$B$10)*($B$12-$B$10)), $B$12-SQRT((1-B564)*($B$12-$B$11)*($B$12-$B$10)))</f>
        <v/>
      </c>
      <c r="I564" s="53">
        <f>MAX(0.1,NORMINV(C564,$B$13,$B$14))</f>
        <v/>
      </c>
      <c r="J564" s="109">
        <f>'01_Supuestos'!$F$13*MAX(0.65,NORMINV(D564,1,$B$15))</f>
        <v/>
      </c>
      <c r="K564" s="109">
        <f>'01_Supuestos'!$F$14*MAX(0.6,NORMINV(E564,1,$B$16))</f>
        <v/>
      </c>
      <c r="L564" s="109">
        <f>--(F564&lt;=$B$5)</f>
        <v/>
      </c>
      <c r="M564" s="109">
        <f>IF(L564=1, IF(G564&lt;=$B$6, "+", "-"), IF(G564&lt;=(1-$B$7), "+", "-"))</f>
        <v/>
      </c>
      <c r="N564" s="110">
        <f>IF(M564="+",'05_Bayes_Arbol'!$B$16,'05_Bayes_Arbol'!$B$17)</f>
        <v/>
      </c>
      <c r="O564" s="109">
        <f>SUMPRODUCT(T564:AD564,'01_Supuestos'!$C$34:$M$34)</f>
        <v/>
      </c>
      <c r="P564" s="109">
        <f>N564*O564 + (1-N564)*$B$9</f>
        <v/>
      </c>
      <c r="Q564" s="109">
        <f>--(P564&gt;0)</f>
        <v/>
      </c>
      <c r="R564" s="109">
        <f>IF(L564=1,O564,$B$9)</f>
        <v/>
      </c>
      <c r="S564" s="109">
        <f>-$B$8 + IF(Q564=1, IF(L564=1,O564,$B$9), 0)</f>
        <v/>
      </c>
      <c r="T564" s="109">
        <f>((('01_Supuestos'!C31*$I564)*'01_Supuestos'!$F$11*($H564-'01_Supuestos'!$F$9))-((('01_Supuestos'!C31*$I564)*'01_Supuestos'!$F$11*($H564-'01_Supuestos'!$F$9))*'01_Supuestos'!$F$12)-(('01_Supuestos'!C31*$I564)*'01_Supuestos'!$F$11*$K564)-(IF(('01_Supuestos'!C31*$I564)&gt;0,'01_Supuestos'!$F$15,0)))-((('01_Supuestos'!C31*$I564)*'01_Supuestos'!$F$11*($H564-'01_Supuestos'!$F$9))*'01_Supuestos'!$F$18)-($J564*'01_Supuestos'!C32)-(IF('01_Supuestos'!C30=MAX('01_Supuestos'!$C$30:$M$30),'01_Supuestos'!$F$19,0))-(MAX(0,(((('01_Supuestos'!C31*$I564)*'01_Supuestos'!$F$11*($H564-'01_Supuestos'!$F$9))-((('01_Supuestos'!C31*$I564)*'01_Supuestos'!$F$11*($H564-'01_Supuestos'!$F$9))*'01_Supuestos'!$F$12)-(('01_Supuestos'!C31*$I564)*'01_Supuestos'!$F$11*$K564)-(IF(('01_Supuestos'!C31*$I564)&gt;0,'01_Supuestos'!$F$15,0)))-($J564*'01_Supuestos'!C33)))*'01_Supuestos'!$F$16)</f>
        <v/>
      </c>
      <c r="U564" s="109">
        <f>((('01_Supuestos'!D31*$I564)*'01_Supuestos'!$F$11*($H564-'01_Supuestos'!$F$9))-((('01_Supuestos'!D31*$I564)*'01_Supuestos'!$F$11*($H564-'01_Supuestos'!$F$9))*'01_Supuestos'!$F$12)-(('01_Supuestos'!D31*$I564)*'01_Supuestos'!$F$11*$K564)-(IF(('01_Supuestos'!D31*$I564)&gt;0,'01_Supuestos'!$F$15,0)))-((('01_Supuestos'!D31*$I564)*'01_Supuestos'!$F$11*($H564-'01_Supuestos'!$F$9))*'01_Supuestos'!$F$18)-($J564*'01_Supuestos'!D32)-(IF('01_Supuestos'!D30=MAX('01_Supuestos'!$C$30:$M$30),'01_Supuestos'!$F$19,0))-(MAX(0,(((('01_Supuestos'!D31*$I564)*'01_Supuestos'!$F$11*($H564-'01_Supuestos'!$F$9))-((('01_Supuestos'!D31*$I564)*'01_Supuestos'!$F$11*($H564-'01_Supuestos'!$F$9))*'01_Supuestos'!$F$12)-(('01_Supuestos'!D31*$I564)*'01_Supuestos'!$F$11*$K564)-(IF(('01_Supuestos'!D31*$I564)&gt;0,'01_Supuestos'!$F$15,0)))-($J564*'01_Supuestos'!D33)))*'01_Supuestos'!$F$16)</f>
        <v/>
      </c>
      <c r="V564" s="109">
        <f>((('01_Supuestos'!E31*$I564)*'01_Supuestos'!$F$11*($H564-'01_Supuestos'!$F$9))-((('01_Supuestos'!E31*$I564)*'01_Supuestos'!$F$11*($H564-'01_Supuestos'!$F$9))*'01_Supuestos'!$F$12)-(('01_Supuestos'!E31*$I564)*'01_Supuestos'!$F$11*$K564)-(IF(('01_Supuestos'!E31*$I564)&gt;0,'01_Supuestos'!$F$15,0)))-((('01_Supuestos'!E31*$I564)*'01_Supuestos'!$F$11*($H564-'01_Supuestos'!$F$9))*'01_Supuestos'!$F$18)-($J564*'01_Supuestos'!E32)-(IF('01_Supuestos'!E30=MAX('01_Supuestos'!$C$30:$M$30),'01_Supuestos'!$F$19,0))-(MAX(0,(((('01_Supuestos'!E31*$I564)*'01_Supuestos'!$F$11*($H564-'01_Supuestos'!$F$9))-((('01_Supuestos'!E31*$I564)*'01_Supuestos'!$F$11*($H564-'01_Supuestos'!$F$9))*'01_Supuestos'!$F$12)-(('01_Supuestos'!E31*$I564)*'01_Supuestos'!$F$11*$K564)-(IF(('01_Supuestos'!E31*$I564)&gt;0,'01_Supuestos'!$F$15,0)))-($J564*'01_Supuestos'!E33)))*'01_Supuestos'!$F$16)</f>
        <v/>
      </c>
      <c r="W564" s="109">
        <f>((('01_Supuestos'!F31*$I564)*'01_Supuestos'!$F$11*($H564-'01_Supuestos'!$F$9))-((('01_Supuestos'!F31*$I564)*'01_Supuestos'!$F$11*($H564-'01_Supuestos'!$F$9))*'01_Supuestos'!$F$12)-(('01_Supuestos'!F31*$I564)*'01_Supuestos'!$F$11*$K564)-(IF(('01_Supuestos'!F31*$I564)&gt;0,'01_Supuestos'!$F$15,0)))-((('01_Supuestos'!F31*$I564)*'01_Supuestos'!$F$11*($H564-'01_Supuestos'!$F$9))*'01_Supuestos'!$F$18)-($J564*'01_Supuestos'!F32)-(IF('01_Supuestos'!F30=MAX('01_Supuestos'!$C$30:$M$30),'01_Supuestos'!$F$19,0))-(MAX(0,(((('01_Supuestos'!F31*$I564)*'01_Supuestos'!$F$11*($H564-'01_Supuestos'!$F$9))-((('01_Supuestos'!F31*$I564)*'01_Supuestos'!$F$11*($H564-'01_Supuestos'!$F$9))*'01_Supuestos'!$F$12)-(('01_Supuestos'!F31*$I564)*'01_Supuestos'!$F$11*$K564)-(IF(('01_Supuestos'!F31*$I564)&gt;0,'01_Supuestos'!$F$15,0)))-($J564*'01_Supuestos'!F33)))*'01_Supuestos'!$F$16)</f>
        <v/>
      </c>
      <c r="X564" s="109">
        <f>((('01_Supuestos'!G31*$I564)*'01_Supuestos'!$F$11*($H564-'01_Supuestos'!$F$9))-((('01_Supuestos'!G31*$I564)*'01_Supuestos'!$F$11*($H564-'01_Supuestos'!$F$9))*'01_Supuestos'!$F$12)-(('01_Supuestos'!G31*$I564)*'01_Supuestos'!$F$11*$K564)-(IF(('01_Supuestos'!G31*$I564)&gt;0,'01_Supuestos'!$F$15,0)))-((('01_Supuestos'!G31*$I564)*'01_Supuestos'!$F$11*($H564-'01_Supuestos'!$F$9))*'01_Supuestos'!$F$18)-($J564*'01_Supuestos'!G32)-(IF('01_Supuestos'!G30=MAX('01_Supuestos'!$C$30:$M$30),'01_Supuestos'!$F$19,0))-(MAX(0,(((('01_Supuestos'!G31*$I564)*'01_Supuestos'!$F$11*($H564-'01_Supuestos'!$F$9))-((('01_Supuestos'!G31*$I564)*'01_Supuestos'!$F$11*($H564-'01_Supuestos'!$F$9))*'01_Supuestos'!$F$12)-(('01_Supuestos'!G31*$I564)*'01_Supuestos'!$F$11*$K564)-(IF(('01_Supuestos'!G31*$I564)&gt;0,'01_Supuestos'!$F$15,0)))-($J564*'01_Supuestos'!G33)))*'01_Supuestos'!$F$16)</f>
        <v/>
      </c>
      <c r="Y564" s="109">
        <f>((('01_Supuestos'!H31*$I564)*'01_Supuestos'!$F$11*($H564-'01_Supuestos'!$F$9))-((('01_Supuestos'!H31*$I564)*'01_Supuestos'!$F$11*($H564-'01_Supuestos'!$F$9))*'01_Supuestos'!$F$12)-(('01_Supuestos'!H31*$I564)*'01_Supuestos'!$F$11*$K564)-(IF(('01_Supuestos'!H31*$I564)&gt;0,'01_Supuestos'!$F$15,0)))-((('01_Supuestos'!H31*$I564)*'01_Supuestos'!$F$11*($H564-'01_Supuestos'!$F$9))*'01_Supuestos'!$F$18)-($J564*'01_Supuestos'!H32)-(IF('01_Supuestos'!H30=MAX('01_Supuestos'!$C$30:$M$30),'01_Supuestos'!$F$19,0))-(MAX(0,(((('01_Supuestos'!H31*$I564)*'01_Supuestos'!$F$11*($H564-'01_Supuestos'!$F$9))-((('01_Supuestos'!H31*$I564)*'01_Supuestos'!$F$11*($H564-'01_Supuestos'!$F$9))*'01_Supuestos'!$F$12)-(('01_Supuestos'!H31*$I564)*'01_Supuestos'!$F$11*$K564)-(IF(('01_Supuestos'!H31*$I564)&gt;0,'01_Supuestos'!$F$15,0)))-($J564*'01_Supuestos'!H33)))*'01_Supuestos'!$F$16)</f>
        <v/>
      </c>
      <c r="Z564" s="109">
        <f>((('01_Supuestos'!I31*$I564)*'01_Supuestos'!$F$11*($H564-'01_Supuestos'!$F$9))-((('01_Supuestos'!I31*$I564)*'01_Supuestos'!$F$11*($H564-'01_Supuestos'!$F$9))*'01_Supuestos'!$F$12)-(('01_Supuestos'!I31*$I564)*'01_Supuestos'!$F$11*$K564)-(IF(('01_Supuestos'!I31*$I564)&gt;0,'01_Supuestos'!$F$15,0)))-((('01_Supuestos'!I31*$I564)*'01_Supuestos'!$F$11*($H564-'01_Supuestos'!$F$9))*'01_Supuestos'!$F$18)-($J564*'01_Supuestos'!I32)-(IF('01_Supuestos'!I30=MAX('01_Supuestos'!$C$30:$M$30),'01_Supuestos'!$F$19,0))-(MAX(0,(((('01_Supuestos'!I31*$I564)*'01_Supuestos'!$F$11*($H564-'01_Supuestos'!$F$9))-((('01_Supuestos'!I31*$I564)*'01_Supuestos'!$F$11*($H564-'01_Supuestos'!$F$9))*'01_Supuestos'!$F$12)-(('01_Supuestos'!I31*$I564)*'01_Supuestos'!$F$11*$K564)-(IF(('01_Supuestos'!I31*$I564)&gt;0,'01_Supuestos'!$F$15,0)))-($J564*'01_Supuestos'!I33)))*'01_Supuestos'!$F$16)</f>
        <v/>
      </c>
      <c r="AA564" s="109">
        <f>((('01_Supuestos'!J31*$I564)*'01_Supuestos'!$F$11*($H564-'01_Supuestos'!$F$9))-((('01_Supuestos'!J31*$I564)*'01_Supuestos'!$F$11*($H564-'01_Supuestos'!$F$9))*'01_Supuestos'!$F$12)-(('01_Supuestos'!J31*$I564)*'01_Supuestos'!$F$11*$K564)-(IF(('01_Supuestos'!J31*$I564)&gt;0,'01_Supuestos'!$F$15,0)))-((('01_Supuestos'!J31*$I564)*'01_Supuestos'!$F$11*($H564-'01_Supuestos'!$F$9))*'01_Supuestos'!$F$18)-($J564*'01_Supuestos'!J32)-(IF('01_Supuestos'!J30=MAX('01_Supuestos'!$C$30:$M$30),'01_Supuestos'!$F$19,0))-(MAX(0,(((('01_Supuestos'!J31*$I564)*'01_Supuestos'!$F$11*($H564-'01_Supuestos'!$F$9))-((('01_Supuestos'!J31*$I564)*'01_Supuestos'!$F$11*($H564-'01_Supuestos'!$F$9))*'01_Supuestos'!$F$12)-(('01_Supuestos'!J31*$I564)*'01_Supuestos'!$F$11*$K564)-(IF(('01_Supuestos'!J31*$I564)&gt;0,'01_Supuestos'!$F$15,0)))-($J564*'01_Supuestos'!J33)))*'01_Supuestos'!$F$16)</f>
        <v/>
      </c>
      <c r="AB564" s="109">
        <f>((('01_Supuestos'!K31*$I564)*'01_Supuestos'!$F$11*($H564-'01_Supuestos'!$F$9))-((('01_Supuestos'!K31*$I564)*'01_Supuestos'!$F$11*($H564-'01_Supuestos'!$F$9))*'01_Supuestos'!$F$12)-(('01_Supuestos'!K31*$I564)*'01_Supuestos'!$F$11*$K564)-(IF(('01_Supuestos'!K31*$I564)&gt;0,'01_Supuestos'!$F$15,0)))-((('01_Supuestos'!K31*$I564)*'01_Supuestos'!$F$11*($H564-'01_Supuestos'!$F$9))*'01_Supuestos'!$F$18)-($J564*'01_Supuestos'!K32)-(IF('01_Supuestos'!K30=MAX('01_Supuestos'!$C$30:$M$30),'01_Supuestos'!$F$19,0))-(MAX(0,(((('01_Supuestos'!K31*$I564)*'01_Supuestos'!$F$11*($H564-'01_Supuestos'!$F$9))-((('01_Supuestos'!K31*$I564)*'01_Supuestos'!$F$11*($H564-'01_Supuestos'!$F$9))*'01_Supuestos'!$F$12)-(('01_Supuestos'!K31*$I564)*'01_Supuestos'!$F$11*$K564)-(IF(('01_Supuestos'!K31*$I564)&gt;0,'01_Supuestos'!$F$15,0)))-($J564*'01_Supuestos'!K33)))*'01_Supuestos'!$F$16)</f>
        <v/>
      </c>
      <c r="AC564" s="109">
        <f>((('01_Supuestos'!L31*$I564)*'01_Supuestos'!$F$11*($H564-'01_Supuestos'!$F$9))-((('01_Supuestos'!L31*$I564)*'01_Supuestos'!$F$11*($H564-'01_Supuestos'!$F$9))*'01_Supuestos'!$F$12)-(('01_Supuestos'!L31*$I564)*'01_Supuestos'!$F$11*$K564)-(IF(('01_Supuestos'!L31*$I564)&gt;0,'01_Supuestos'!$F$15,0)))-((('01_Supuestos'!L31*$I564)*'01_Supuestos'!$F$11*($H564-'01_Supuestos'!$F$9))*'01_Supuestos'!$F$18)-($J564*'01_Supuestos'!L32)-(IF('01_Supuestos'!L30=MAX('01_Supuestos'!$C$30:$M$30),'01_Supuestos'!$F$19,0))-(MAX(0,(((('01_Supuestos'!L31*$I564)*'01_Supuestos'!$F$11*($H564-'01_Supuestos'!$F$9))-((('01_Supuestos'!L31*$I564)*'01_Supuestos'!$F$11*($H564-'01_Supuestos'!$F$9))*'01_Supuestos'!$F$12)-(('01_Supuestos'!L31*$I564)*'01_Supuestos'!$F$11*$K564)-(IF(('01_Supuestos'!L31*$I564)&gt;0,'01_Supuestos'!$F$15,0)))-($J564*'01_Supuestos'!L33)))*'01_Supuestos'!$F$16)</f>
        <v/>
      </c>
      <c r="AD564" s="109">
        <f>((('01_Supuestos'!M31*$I564)*'01_Supuestos'!$F$11*($H564-'01_Supuestos'!$F$9))-((('01_Supuestos'!M31*$I564)*'01_Supuestos'!$F$11*($H564-'01_Supuestos'!$F$9))*'01_Supuestos'!$F$12)-(('01_Supuestos'!M31*$I564)*'01_Supuestos'!$F$11*$K564)-(IF(('01_Supuestos'!M31*$I564)&gt;0,'01_Supuestos'!$F$15,0)))-((('01_Supuestos'!M31*$I564)*'01_Supuestos'!$F$11*($H564-'01_Supuestos'!$F$9))*'01_Supuestos'!$F$18)-($J564*'01_Supuestos'!M32)-(IF('01_Supuestos'!M30=MAX('01_Supuestos'!$C$30:$M$30),'01_Supuestos'!$F$19,0))-(MAX(0,(((('01_Supuestos'!M31*$I564)*'01_Supuestos'!$F$11*($H564-'01_Supuestos'!$F$9))-((('01_Supuestos'!M31*$I564)*'01_Supuestos'!$F$11*($H564-'01_Supuestos'!$F$9))*'01_Supuestos'!$F$12)-(('01_Supuestos'!M31*$I564)*'01_Supuestos'!$F$11*$K564)-(IF(('01_Supuestos'!M31*$I564)&gt;0,'01_Supuestos'!$F$15,0)))-($J564*'01_Supuestos'!M33)))*'01_Supuestos'!$F$16)</f>
        <v/>
      </c>
      <c r="AE564" s="109">
        <f>0</f>
        <v/>
      </c>
      <c r="AF564" s="109">
        <f>IF(S564&gt;R564,"Appraisal+Decision",IF(S564&lt;R564,"Develop Now","Indiferente"))</f>
        <v/>
      </c>
    </row>
    <row r="565">
      <c r="A565" t="n">
        <v>535</v>
      </c>
      <c r="B565" s="53">
        <f>RAND()</f>
        <v/>
      </c>
      <c r="C565" s="53">
        <f>RAND()</f>
        <v/>
      </c>
      <c r="D565" s="53">
        <f>RAND()</f>
        <v/>
      </c>
      <c r="E565" s="53">
        <f>RAND()</f>
        <v/>
      </c>
      <c r="F565" s="53">
        <f>RAND()</f>
        <v/>
      </c>
      <c r="G565" s="53">
        <f>RAND()</f>
        <v/>
      </c>
      <c r="H565" s="109">
        <f>IF(B565&lt;($B$11-$B$10)/($B$12-$B$10), $B$10+SQRT(B565*($B$11-$B$10)*($B$12-$B$10)), $B$12-SQRT((1-B565)*($B$12-$B$11)*($B$12-$B$10)))</f>
        <v/>
      </c>
      <c r="I565" s="53">
        <f>MAX(0.1,NORMINV(C565,$B$13,$B$14))</f>
        <v/>
      </c>
      <c r="J565" s="109">
        <f>'01_Supuestos'!$F$13*MAX(0.65,NORMINV(D565,1,$B$15))</f>
        <v/>
      </c>
      <c r="K565" s="109">
        <f>'01_Supuestos'!$F$14*MAX(0.6,NORMINV(E565,1,$B$16))</f>
        <v/>
      </c>
      <c r="L565" s="109">
        <f>--(F565&lt;=$B$5)</f>
        <v/>
      </c>
      <c r="M565" s="109">
        <f>IF(L565=1, IF(G565&lt;=$B$6, "+", "-"), IF(G565&lt;=(1-$B$7), "+", "-"))</f>
        <v/>
      </c>
      <c r="N565" s="110">
        <f>IF(M565="+",'05_Bayes_Arbol'!$B$16,'05_Bayes_Arbol'!$B$17)</f>
        <v/>
      </c>
      <c r="O565" s="109">
        <f>SUMPRODUCT(T565:AD565,'01_Supuestos'!$C$34:$M$34)</f>
        <v/>
      </c>
      <c r="P565" s="109">
        <f>N565*O565 + (1-N565)*$B$9</f>
        <v/>
      </c>
      <c r="Q565" s="109">
        <f>--(P565&gt;0)</f>
        <v/>
      </c>
      <c r="R565" s="109">
        <f>IF(L565=1,O565,$B$9)</f>
        <v/>
      </c>
      <c r="S565" s="109">
        <f>-$B$8 + IF(Q565=1, IF(L565=1,O565,$B$9), 0)</f>
        <v/>
      </c>
      <c r="T565" s="109">
        <f>((('01_Supuestos'!C31*$I565)*'01_Supuestos'!$F$11*($H565-'01_Supuestos'!$F$9))-((('01_Supuestos'!C31*$I565)*'01_Supuestos'!$F$11*($H565-'01_Supuestos'!$F$9))*'01_Supuestos'!$F$12)-(('01_Supuestos'!C31*$I565)*'01_Supuestos'!$F$11*$K565)-(IF(('01_Supuestos'!C31*$I565)&gt;0,'01_Supuestos'!$F$15,0)))-((('01_Supuestos'!C31*$I565)*'01_Supuestos'!$F$11*($H565-'01_Supuestos'!$F$9))*'01_Supuestos'!$F$18)-($J565*'01_Supuestos'!C32)-(IF('01_Supuestos'!C30=MAX('01_Supuestos'!$C$30:$M$30),'01_Supuestos'!$F$19,0))-(MAX(0,(((('01_Supuestos'!C31*$I565)*'01_Supuestos'!$F$11*($H565-'01_Supuestos'!$F$9))-((('01_Supuestos'!C31*$I565)*'01_Supuestos'!$F$11*($H565-'01_Supuestos'!$F$9))*'01_Supuestos'!$F$12)-(('01_Supuestos'!C31*$I565)*'01_Supuestos'!$F$11*$K565)-(IF(('01_Supuestos'!C31*$I565)&gt;0,'01_Supuestos'!$F$15,0)))-($J565*'01_Supuestos'!C33)))*'01_Supuestos'!$F$16)</f>
        <v/>
      </c>
      <c r="U565" s="109">
        <f>((('01_Supuestos'!D31*$I565)*'01_Supuestos'!$F$11*($H565-'01_Supuestos'!$F$9))-((('01_Supuestos'!D31*$I565)*'01_Supuestos'!$F$11*($H565-'01_Supuestos'!$F$9))*'01_Supuestos'!$F$12)-(('01_Supuestos'!D31*$I565)*'01_Supuestos'!$F$11*$K565)-(IF(('01_Supuestos'!D31*$I565)&gt;0,'01_Supuestos'!$F$15,0)))-((('01_Supuestos'!D31*$I565)*'01_Supuestos'!$F$11*($H565-'01_Supuestos'!$F$9))*'01_Supuestos'!$F$18)-($J565*'01_Supuestos'!D32)-(IF('01_Supuestos'!D30=MAX('01_Supuestos'!$C$30:$M$30),'01_Supuestos'!$F$19,0))-(MAX(0,(((('01_Supuestos'!D31*$I565)*'01_Supuestos'!$F$11*($H565-'01_Supuestos'!$F$9))-((('01_Supuestos'!D31*$I565)*'01_Supuestos'!$F$11*($H565-'01_Supuestos'!$F$9))*'01_Supuestos'!$F$12)-(('01_Supuestos'!D31*$I565)*'01_Supuestos'!$F$11*$K565)-(IF(('01_Supuestos'!D31*$I565)&gt;0,'01_Supuestos'!$F$15,0)))-($J565*'01_Supuestos'!D33)))*'01_Supuestos'!$F$16)</f>
        <v/>
      </c>
      <c r="V565" s="109">
        <f>((('01_Supuestos'!E31*$I565)*'01_Supuestos'!$F$11*($H565-'01_Supuestos'!$F$9))-((('01_Supuestos'!E31*$I565)*'01_Supuestos'!$F$11*($H565-'01_Supuestos'!$F$9))*'01_Supuestos'!$F$12)-(('01_Supuestos'!E31*$I565)*'01_Supuestos'!$F$11*$K565)-(IF(('01_Supuestos'!E31*$I565)&gt;0,'01_Supuestos'!$F$15,0)))-((('01_Supuestos'!E31*$I565)*'01_Supuestos'!$F$11*($H565-'01_Supuestos'!$F$9))*'01_Supuestos'!$F$18)-($J565*'01_Supuestos'!E32)-(IF('01_Supuestos'!E30=MAX('01_Supuestos'!$C$30:$M$30),'01_Supuestos'!$F$19,0))-(MAX(0,(((('01_Supuestos'!E31*$I565)*'01_Supuestos'!$F$11*($H565-'01_Supuestos'!$F$9))-((('01_Supuestos'!E31*$I565)*'01_Supuestos'!$F$11*($H565-'01_Supuestos'!$F$9))*'01_Supuestos'!$F$12)-(('01_Supuestos'!E31*$I565)*'01_Supuestos'!$F$11*$K565)-(IF(('01_Supuestos'!E31*$I565)&gt;0,'01_Supuestos'!$F$15,0)))-($J565*'01_Supuestos'!E33)))*'01_Supuestos'!$F$16)</f>
        <v/>
      </c>
      <c r="W565" s="109">
        <f>((('01_Supuestos'!F31*$I565)*'01_Supuestos'!$F$11*($H565-'01_Supuestos'!$F$9))-((('01_Supuestos'!F31*$I565)*'01_Supuestos'!$F$11*($H565-'01_Supuestos'!$F$9))*'01_Supuestos'!$F$12)-(('01_Supuestos'!F31*$I565)*'01_Supuestos'!$F$11*$K565)-(IF(('01_Supuestos'!F31*$I565)&gt;0,'01_Supuestos'!$F$15,0)))-((('01_Supuestos'!F31*$I565)*'01_Supuestos'!$F$11*($H565-'01_Supuestos'!$F$9))*'01_Supuestos'!$F$18)-($J565*'01_Supuestos'!F32)-(IF('01_Supuestos'!F30=MAX('01_Supuestos'!$C$30:$M$30),'01_Supuestos'!$F$19,0))-(MAX(0,(((('01_Supuestos'!F31*$I565)*'01_Supuestos'!$F$11*($H565-'01_Supuestos'!$F$9))-((('01_Supuestos'!F31*$I565)*'01_Supuestos'!$F$11*($H565-'01_Supuestos'!$F$9))*'01_Supuestos'!$F$12)-(('01_Supuestos'!F31*$I565)*'01_Supuestos'!$F$11*$K565)-(IF(('01_Supuestos'!F31*$I565)&gt;0,'01_Supuestos'!$F$15,0)))-($J565*'01_Supuestos'!F33)))*'01_Supuestos'!$F$16)</f>
        <v/>
      </c>
      <c r="X565" s="109">
        <f>((('01_Supuestos'!G31*$I565)*'01_Supuestos'!$F$11*($H565-'01_Supuestos'!$F$9))-((('01_Supuestos'!G31*$I565)*'01_Supuestos'!$F$11*($H565-'01_Supuestos'!$F$9))*'01_Supuestos'!$F$12)-(('01_Supuestos'!G31*$I565)*'01_Supuestos'!$F$11*$K565)-(IF(('01_Supuestos'!G31*$I565)&gt;0,'01_Supuestos'!$F$15,0)))-((('01_Supuestos'!G31*$I565)*'01_Supuestos'!$F$11*($H565-'01_Supuestos'!$F$9))*'01_Supuestos'!$F$18)-($J565*'01_Supuestos'!G32)-(IF('01_Supuestos'!G30=MAX('01_Supuestos'!$C$30:$M$30),'01_Supuestos'!$F$19,0))-(MAX(0,(((('01_Supuestos'!G31*$I565)*'01_Supuestos'!$F$11*($H565-'01_Supuestos'!$F$9))-((('01_Supuestos'!G31*$I565)*'01_Supuestos'!$F$11*($H565-'01_Supuestos'!$F$9))*'01_Supuestos'!$F$12)-(('01_Supuestos'!G31*$I565)*'01_Supuestos'!$F$11*$K565)-(IF(('01_Supuestos'!G31*$I565)&gt;0,'01_Supuestos'!$F$15,0)))-($J565*'01_Supuestos'!G33)))*'01_Supuestos'!$F$16)</f>
        <v/>
      </c>
      <c r="Y565" s="109">
        <f>((('01_Supuestos'!H31*$I565)*'01_Supuestos'!$F$11*($H565-'01_Supuestos'!$F$9))-((('01_Supuestos'!H31*$I565)*'01_Supuestos'!$F$11*($H565-'01_Supuestos'!$F$9))*'01_Supuestos'!$F$12)-(('01_Supuestos'!H31*$I565)*'01_Supuestos'!$F$11*$K565)-(IF(('01_Supuestos'!H31*$I565)&gt;0,'01_Supuestos'!$F$15,0)))-((('01_Supuestos'!H31*$I565)*'01_Supuestos'!$F$11*($H565-'01_Supuestos'!$F$9))*'01_Supuestos'!$F$18)-($J565*'01_Supuestos'!H32)-(IF('01_Supuestos'!H30=MAX('01_Supuestos'!$C$30:$M$30),'01_Supuestos'!$F$19,0))-(MAX(0,(((('01_Supuestos'!H31*$I565)*'01_Supuestos'!$F$11*($H565-'01_Supuestos'!$F$9))-((('01_Supuestos'!H31*$I565)*'01_Supuestos'!$F$11*($H565-'01_Supuestos'!$F$9))*'01_Supuestos'!$F$12)-(('01_Supuestos'!H31*$I565)*'01_Supuestos'!$F$11*$K565)-(IF(('01_Supuestos'!H31*$I565)&gt;0,'01_Supuestos'!$F$15,0)))-($J565*'01_Supuestos'!H33)))*'01_Supuestos'!$F$16)</f>
        <v/>
      </c>
      <c r="Z565" s="109">
        <f>((('01_Supuestos'!I31*$I565)*'01_Supuestos'!$F$11*($H565-'01_Supuestos'!$F$9))-((('01_Supuestos'!I31*$I565)*'01_Supuestos'!$F$11*($H565-'01_Supuestos'!$F$9))*'01_Supuestos'!$F$12)-(('01_Supuestos'!I31*$I565)*'01_Supuestos'!$F$11*$K565)-(IF(('01_Supuestos'!I31*$I565)&gt;0,'01_Supuestos'!$F$15,0)))-((('01_Supuestos'!I31*$I565)*'01_Supuestos'!$F$11*($H565-'01_Supuestos'!$F$9))*'01_Supuestos'!$F$18)-($J565*'01_Supuestos'!I32)-(IF('01_Supuestos'!I30=MAX('01_Supuestos'!$C$30:$M$30),'01_Supuestos'!$F$19,0))-(MAX(0,(((('01_Supuestos'!I31*$I565)*'01_Supuestos'!$F$11*($H565-'01_Supuestos'!$F$9))-((('01_Supuestos'!I31*$I565)*'01_Supuestos'!$F$11*($H565-'01_Supuestos'!$F$9))*'01_Supuestos'!$F$12)-(('01_Supuestos'!I31*$I565)*'01_Supuestos'!$F$11*$K565)-(IF(('01_Supuestos'!I31*$I565)&gt;0,'01_Supuestos'!$F$15,0)))-($J565*'01_Supuestos'!I33)))*'01_Supuestos'!$F$16)</f>
        <v/>
      </c>
      <c r="AA565" s="109">
        <f>((('01_Supuestos'!J31*$I565)*'01_Supuestos'!$F$11*($H565-'01_Supuestos'!$F$9))-((('01_Supuestos'!J31*$I565)*'01_Supuestos'!$F$11*($H565-'01_Supuestos'!$F$9))*'01_Supuestos'!$F$12)-(('01_Supuestos'!J31*$I565)*'01_Supuestos'!$F$11*$K565)-(IF(('01_Supuestos'!J31*$I565)&gt;0,'01_Supuestos'!$F$15,0)))-((('01_Supuestos'!J31*$I565)*'01_Supuestos'!$F$11*($H565-'01_Supuestos'!$F$9))*'01_Supuestos'!$F$18)-($J565*'01_Supuestos'!J32)-(IF('01_Supuestos'!J30=MAX('01_Supuestos'!$C$30:$M$30),'01_Supuestos'!$F$19,0))-(MAX(0,(((('01_Supuestos'!J31*$I565)*'01_Supuestos'!$F$11*($H565-'01_Supuestos'!$F$9))-((('01_Supuestos'!J31*$I565)*'01_Supuestos'!$F$11*($H565-'01_Supuestos'!$F$9))*'01_Supuestos'!$F$12)-(('01_Supuestos'!J31*$I565)*'01_Supuestos'!$F$11*$K565)-(IF(('01_Supuestos'!J31*$I565)&gt;0,'01_Supuestos'!$F$15,0)))-($J565*'01_Supuestos'!J33)))*'01_Supuestos'!$F$16)</f>
        <v/>
      </c>
      <c r="AB565" s="109">
        <f>((('01_Supuestos'!K31*$I565)*'01_Supuestos'!$F$11*($H565-'01_Supuestos'!$F$9))-((('01_Supuestos'!K31*$I565)*'01_Supuestos'!$F$11*($H565-'01_Supuestos'!$F$9))*'01_Supuestos'!$F$12)-(('01_Supuestos'!K31*$I565)*'01_Supuestos'!$F$11*$K565)-(IF(('01_Supuestos'!K31*$I565)&gt;0,'01_Supuestos'!$F$15,0)))-((('01_Supuestos'!K31*$I565)*'01_Supuestos'!$F$11*($H565-'01_Supuestos'!$F$9))*'01_Supuestos'!$F$18)-($J565*'01_Supuestos'!K32)-(IF('01_Supuestos'!K30=MAX('01_Supuestos'!$C$30:$M$30),'01_Supuestos'!$F$19,0))-(MAX(0,(((('01_Supuestos'!K31*$I565)*'01_Supuestos'!$F$11*($H565-'01_Supuestos'!$F$9))-((('01_Supuestos'!K31*$I565)*'01_Supuestos'!$F$11*($H565-'01_Supuestos'!$F$9))*'01_Supuestos'!$F$12)-(('01_Supuestos'!K31*$I565)*'01_Supuestos'!$F$11*$K565)-(IF(('01_Supuestos'!K31*$I565)&gt;0,'01_Supuestos'!$F$15,0)))-($J565*'01_Supuestos'!K33)))*'01_Supuestos'!$F$16)</f>
        <v/>
      </c>
      <c r="AC565" s="109">
        <f>((('01_Supuestos'!L31*$I565)*'01_Supuestos'!$F$11*($H565-'01_Supuestos'!$F$9))-((('01_Supuestos'!L31*$I565)*'01_Supuestos'!$F$11*($H565-'01_Supuestos'!$F$9))*'01_Supuestos'!$F$12)-(('01_Supuestos'!L31*$I565)*'01_Supuestos'!$F$11*$K565)-(IF(('01_Supuestos'!L31*$I565)&gt;0,'01_Supuestos'!$F$15,0)))-((('01_Supuestos'!L31*$I565)*'01_Supuestos'!$F$11*($H565-'01_Supuestos'!$F$9))*'01_Supuestos'!$F$18)-($J565*'01_Supuestos'!L32)-(IF('01_Supuestos'!L30=MAX('01_Supuestos'!$C$30:$M$30),'01_Supuestos'!$F$19,0))-(MAX(0,(((('01_Supuestos'!L31*$I565)*'01_Supuestos'!$F$11*($H565-'01_Supuestos'!$F$9))-((('01_Supuestos'!L31*$I565)*'01_Supuestos'!$F$11*($H565-'01_Supuestos'!$F$9))*'01_Supuestos'!$F$12)-(('01_Supuestos'!L31*$I565)*'01_Supuestos'!$F$11*$K565)-(IF(('01_Supuestos'!L31*$I565)&gt;0,'01_Supuestos'!$F$15,0)))-($J565*'01_Supuestos'!L33)))*'01_Supuestos'!$F$16)</f>
        <v/>
      </c>
      <c r="AD565" s="109">
        <f>((('01_Supuestos'!M31*$I565)*'01_Supuestos'!$F$11*($H565-'01_Supuestos'!$F$9))-((('01_Supuestos'!M31*$I565)*'01_Supuestos'!$F$11*($H565-'01_Supuestos'!$F$9))*'01_Supuestos'!$F$12)-(('01_Supuestos'!M31*$I565)*'01_Supuestos'!$F$11*$K565)-(IF(('01_Supuestos'!M31*$I565)&gt;0,'01_Supuestos'!$F$15,0)))-((('01_Supuestos'!M31*$I565)*'01_Supuestos'!$F$11*($H565-'01_Supuestos'!$F$9))*'01_Supuestos'!$F$18)-($J565*'01_Supuestos'!M32)-(IF('01_Supuestos'!M30=MAX('01_Supuestos'!$C$30:$M$30),'01_Supuestos'!$F$19,0))-(MAX(0,(((('01_Supuestos'!M31*$I565)*'01_Supuestos'!$F$11*($H565-'01_Supuestos'!$F$9))-((('01_Supuestos'!M31*$I565)*'01_Supuestos'!$F$11*($H565-'01_Supuestos'!$F$9))*'01_Supuestos'!$F$12)-(('01_Supuestos'!M31*$I565)*'01_Supuestos'!$F$11*$K565)-(IF(('01_Supuestos'!M31*$I565)&gt;0,'01_Supuestos'!$F$15,0)))-($J565*'01_Supuestos'!M33)))*'01_Supuestos'!$F$16)</f>
        <v/>
      </c>
      <c r="AE565" s="109">
        <f>0</f>
        <v/>
      </c>
      <c r="AF565" s="109">
        <f>IF(S565&gt;R565,"Appraisal+Decision",IF(S565&lt;R565,"Develop Now","Indiferente"))</f>
        <v/>
      </c>
    </row>
    <row r="566">
      <c r="A566" t="n">
        <v>536</v>
      </c>
      <c r="B566" s="53">
        <f>RAND()</f>
        <v/>
      </c>
      <c r="C566" s="53">
        <f>RAND()</f>
        <v/>
      </c>
      <c r="D566" s="53">
        <f>RAND()</f>
        <v/>
      </c>
      <c r="E566" s="53">
        <f>RAND()</f>
        <v/>
      </c>
      <c r="F566" s="53">
        <f>RAND()</f>
        <v/>
      </c>
      <c r="G566" s="53">
        <f>RAND()</f>
        <v/>
      </c>
      <c r="H566" s="109">
        <f>IF(B566&lt;($B$11-$B$10)/($B$12-$B$10), $B$10+SQRT(B566*($B$11-$B$10)*($B$12-$B$10)), $B$12-SQRT((1-B566)*($B$12-$B$11)*($B$12-$B$10)))</f>
        <v/>
      </c>
      <c r="I566" s="53">
        <f>MAX(0.1,NORMINV(C566,$B$13,$B$14))</f>
        <v/>
      </c>
      <c r="J566" s="109">
        <f>'01_Supuestos'!$F$13*MAX(0.65,NORMINV(D566,1,$B$15))</f>
        <v/>
      </c>
      <c r="K566" s="109">
        <f>'01_Supuestos'!$F$14*MAX(0.6,NORMINV(E566,1,$B$16))</f>
        <v/>
      </c>
      <c r="L566" s="109">
        <f>--(F566&lt;=$B$5)</f>
        <v/>
      </c>
      <c r="M566" s="109">
        <f>IF(L566=1, IF(G566&lt;=$B$6, "+", "-"), IF(G566&lt;=(1-$B$7), "+", "-"))</f>
        <v/>
      </c>
      <c r="N566" s="110">
        <f>IF(M566="+",'05_Bayes_Arbol'!$B$16,'05_Bayes_Arbol'!$B$17)</f>
        <v/>
      </c>
      <c r="O566" s="109">
        <f>SUMPRODUCT(T566:AD566,'01_Supuestos'!$C$34:$M$34)</f>
        <v/>
      </c>
      <c r="P566" s="109">
        <f>N566*O566 + (1-N566)*$B$9</f>
        <v/>
      </c>
      <c r="Q566" s="109">
        <f>--(P566&gt;0)</f>
        <v/>
      </c>
      <c r="R566" s="109">
        <f>IF(L566=1,O566,$B$9)</f>
        <v/>
      </c>
      <c r="S566" s="109">
        <f>-$B$8 + IF(Q566=1, IF(L566=1,O566,$B$9), 0)</f>
        <v/>
      </c>
      <c r="T566" s="109">
        <f>((('01_Supuestos'!C31*$I566)*'01_Supuestos'!$F$11*($H566-'01_Supuestos'!$F$9))-((('01_Supuestos'!C31*$I566)*'01_Supuestos'!$F$11*($H566-'01_Supuestos'!$F$9))*'01_Supuestos'!$F$12)-(('01_Supuestos'!C31*$I566)*'01_Supuestos'!$F$11*$K566)-(IF(('01_Supuestos'!C31*$I566)&gt;0,'01_Supuestos'!$F$15,0)))-((('01_Supuestos'!C31*$I566)*'01_Supuestos'!$F$11*($H566-'01_Supuestos'!$F$9))*'01_Supuestos'!$F$18)-($J566*'01_Supuestos'!C32)-(IF('01_Supuestos'!C30=MAX('01_Supuestos'!$C$30:$M$30),'01_Supuestos'!$F$19,0))-(MAX(0,(((('01_Supuestos'!C31*$I566)*'01_Supuestos'!$F$11*($H566-'01_Supuestos'!$F$9))-((('01_Supuestos'!C31*$I566)*'01_Supuestos'!$F$11*($H566-'01_Supuestos'!$F$9))*'01_Supuestos'!$F$12)-(('01_Supuestos'!C31*$I566)*'01_Supuestos'!$F$11*$K566)-(IF(('01_Supuestos'!C31*$I566)&gt;0,'01_Supuestos'!$F$15,0)))-($J566*'01_Supuestos'!C33)))*'01_Supuestos'!$F$16)</f>
        <v/>
      </c>
      <c r="U566" s="109">
        <f>((('01_Supuestos'!D31*$I566)*'01_Supuestos'!$F$11*($H566-'01_Supuestos'!$F$9))-((('01_Supuestos'!D31*$I566)*'01_Supuestos'!$F$11*($H566-'01_Supuestos'!$F$9))*'01_Supuestos'!$F$12)-(('01_Supuestos'!D31*$I566)*'01_Supuestos'!$F$11*$K566)-(IF(('01_Supuestos'!D31*$I566)&gt;0,'01_Supuestos'!$F$15,0)))-((('01_Supuestos'!D31*$I566)*'01_Supuestos'!$F$11*($H566-'01_Supuestos'!$F$9))*'01_Supuestos'!$F$18)-($J566*'01_Supuestos'!D32)-(IF('01_Supuestos'!D30=MAX('01_Supuestos'!$C$30:$M$30),'01_Supuestos'!$F$19,0))-(MAX(0,(((('01_Supuestos'!D31*$I566)*'01_Supuestos'!$F$11*($H566-'01_Supuestos'!$F$9))-((('01_Supuestos'!D31*$I566)*'01_Supuestos'!$F$11*($H566-'01_Supuestos'!$F$9))*'01_Supuestos'!$F$12)-(('01_Supuestos'!D31*$I566)*'01_Supuestos'!$F$11*$K566)-(IF(('01_Supuestos'!D31*$I566)&gt;0,'01_Supuestos'!$F$15,0)))-($J566*'01_Supuestos'!D33)))*'01_Supuestos'!$F$16)</f>
        <v/>
      </c>
      <c r="V566" s="109">
        <f>((('01_Supuestos'!E31*$I566)*'01_Supuestos'!$F$11*($H566-'01_Supuestos'!$F$9))-((('01_Supuestos'!E31*$I566)*'01_Supuestos'!$F$11*($H566-'01_Supuestos'!$F$9))*'01_Supuestos'!$F$12)-(('01_Supuestos'!E31*$I566)*'01_Supuestos'!$F$11*$K566)-(IF(('01_Supuestos'!E31*$I566)&gt;0,'01_Supuestos'!$F$15,0)))-((('01_Supuestos'!E31*$I566)*'01_Supuestos'!$F$11*($H566-'01_Supuestos'!$F$9))*'01_Supuestos'!$F$18)-($J566*'01_Supuestos'!E32)-(IF('01_Supuestos'!E30=MAX('01_Supuestos'!$C$30:$M$30),'01_Supuestos'!$F$19,0))-(MAX(0,(((('01_Supuestos'!E31*$I566)*'01_Supuestos'!$F$11*($H566-'01_Supuestos'!$F$9))-((('01_Supuestos'!E31*$I566)*'01_Supuestos'!$F$11*($H566-'01_Supuestos'!$F$9))*'01_Supuestos'!$F$12)-(('01_Supuestos'!E31*$I566)*'01_Supuestos'!$F$11*$K566)-(IF(('01_Supuestos'!E31*$I566)&gt;0,'01_Supuestos'!$F$15,0)))-($J566*'01_Supuestos'!E33)))*'01_Supuestos'!$F$16)</f>
        <v/>
      </c>
      <c r="W566" s="109">
        <f>((('01_Supuestos'!F31*$I566)*'01_Supuestos'!$F$11*($H566-'01_Supuestos'!$F$9))-((('01_Supuestos'!F31*$I566)*'01_Supuestos'!$F$11*($H566-'01_Supuestos'!$F$9))*'01_Supuestos'!$F$12)-(('01_Supuestos'!F31*$I566)*'01_Supuestos'!$F$11*$K566)-(IF(('01_Supuestos'!F31*$I566)&gt;0,'01_Supuestos'!$F$15,0)))-((('01_Supuestos'!F31*$I566)*'01_Supuestos'!$F$11*($H566-'01_Supuestos'!$F$9))*'01_Supuestos'!$F$18)-($J566*'01_Supuestos'!F32)-(IF('01_Supuestos'!F30=MAX('01_Supuestos'!$C$30:$M$30),'01_Supuestos'!$F$19,0))-(MAX(0,(((('01_Supuestos'!F31*$I566)*'01_Supuestos'!$F$11*($H566-'01_Supuestos'!$F$9))-((('01_Supuestos'!F31*$I566)*'01_Supuestos'!$F$11*($H566-'01_Supuestos'!$F$9))*'01_Supuestos'!$F$12)-(('01_Supuestos'!F31*$I566)*'01_Supuestos'!$F$11*$K566)-(IF(('01_Supuestos'!F31*$I566)&gt;0,'01_Supuestos'!$F$15,0)))-($J566*'01_Supuestos'!F33)))*'01_Supuestos'!$F$16)</f>
        <v/>
      </c>
      <c r="X566" s="109">
        <f>((('01_Supuestos'!G31*$I566)*'01_Supuestos'!$F$11*($H566-'01_Supuestos'!$F$9))-((('01_Supuestos'!G31*$I566)*'01_Supuestos'!$F$11*($H566-'01_Supuestos'!$F$9))*'01_Supuestos'!$F$12)-(('01_Supuestos'!G31*$I566)*'01_Supuestos'!$F$11*$K566)-(IF(('01_Supuestos'!G31*$I566)&gt;0,'01_Supuestos'!$F$15,0)))-((('01_Supuestos'!G31*$I566)*'01_Supuestos'!$F$11*($H566-'01_Supuestos'!$F$9))*'01_Supuestos'!$F$18)-($J566*'01_Supuestos'!G32)-(IF('01_Supuestos'!G30=MAX('01_Supuestos'!$C$30:$M$30),'01_Supuestos'!$F$19,0))-(MAX(0,(((('01_Supuestos'!G31*$I566)*'01_Supuestos'!$F$11*($H566-'01_Supuestos'!$F$9))-((('01_Supuestos'!G31*$I566)*'01_Supuestos'!$F$11*($H566-'01_Supuestos'!$F$9))*'01_Supuestos'!$F$12)-(('01_Supuestos'!G31*$I566)*'01_Supuestos'!$F$11*$K566)-(IF(('01_Supuestos'!G31*$I566)&gt;0,'01_Supuestos'!$F$15,0)))-($J566*'01_Supuestos'!G33)))*'01_Supuestos'!$F$16)</f>
        <v/>
      </c>
      <c r="Y566" s="109">
        <f>((('01_Supuestos'!H31*$I566)*'01_Supuestos'!$F$11*($H566-'01_Supuestos'!$F$9))-((('01_Supuestos'!H31*$I566)*'01_Supuestos'!$F$11*($H566-'01_Supuestos'!$F$9))*'01_Supuestos'!$F$12)-(('01_Supuestos'!H31*$I566)*'01_Supuestos'!$F$11*$K566)-(IF(('01_Supuestos'!H31*$I566)&gt;0,'01_Supuestos'!$F$15,0)))-((('01_Supuestos'!H31*$I566)*'01_Supuestos'!$F$11*($H566-'01_Supuestos'!$F$9))*'01_Supuestos'!$F$18)-($J566*'01_Supuestos'!H32)-(IF('01_Supuestos'!H30=MAX('01_Supuestos'!$C$30:$M$30),'01_Supuestos'!$F$19,0))-(MAX(0,(((('01_Supuestos'!H31*$I566)*'01_Supuestos'!$F$11*($H566-'01_Supuestos'!$F$9))-((('01_Supuestos'!H31*$I566)*'01_Supuestos'!$F$11*($H566-'01_Supuestos'!$F$9))*'01_Supuestos'!$F$12)-(('01_Supuestos'!H31*$I566)*'01_Supuestos'!$F$11*$K566)-(IF(('01_Supuestos'!H31*$I566)&gt;0,'01_Supuestos'!$F$15,0)))-($J566*'01_Supuestos'!H33)))*'01_Supuestos'!$F$16)</f>
        <v/>
      </c>
      <c r="Z566" s="109">
        <f>((('01_Supuestos'!I31*$I566)*'01_Supuestos'!$F$11*($H566-'01_Supuestos'!$F$9))-((('01_Supuestos'!I31*$I566)*'01_Supuestos'!$F$11*($H566-'01_Supuestos'!$F$9))*'01_Supuestos'!$F$12)-(('01_Supuestos'!I31*$I566)*'01_Supuestos'!$F$11*$K566)-(IF(('01_Supuestos'!I31*$I566)&gt;0,'01_Supuestos'!$F$15,0)))-((('01_Supuestos'!I31*$I566)*'01_Supuestos'!$F$11*($H566-'01_Supuestos'!$F$9))*'01_Supuestos'!$F$18)-($J566*'01_Supuestos'!I32)-(IF('01_Supuestos'!I30=MAX('01_Supuestos'!$C$30:$M$30),'01_Supuestos'!$F$19,0))-(MAX(0,(((('01_Supuestos'!I31*$I566)*'01_Supuestos'!$F$11*($H566-'01_Supuestos'!$F$9))-((('01_Supuestos'!I31*$I566)*'01_Supuestos'!$F$11*($H566-'01_Supuestos'!$F$9))*'01_Supuestos'!$F$12)-(('01_Supuestos'!I31*$I566)*'01_Supuestos'!$F$11*$K566)-(IF(('01_Supuestos'!I31*$I566)&gt;0,'01_Supuestos'!$F$15,0)))-($J566*'01_Supuestos'!I33)))*'01_Supuestos'!$F$16)</f>
        <v/>
      </c>
      <c r="AA566" s="109">
        <f>((('01_Supuestos'!J31*$I566)*'01_Supuestos'!$F$11*($H566-'01_Supuestos'!$F$9))-((('01_Supuestos'!J31*$I566)*'01_Supuestos'!$F$11*($H566-'01_Supuestos'!$F$9))*'01_Supuestos'!$F$12)-(('01_Supuestos'!J31*$I566)*'01_Supuestos'!$F$11*$K566)-(IF(('01_Supuestos'!J31*$I566)&gt;0,'01_Supuestos'!$F$15,0)))-((('01_Supuestos'!J31*$I566)*'01_Supuestos'!$F$11*($H566-'01_Supuestos'!$F$9))*'01_Supuestos'!$F$18)-($J566*'01_Supuestos'!J32)-(IF('01_Supuestos'!J30=MAX('01_Supuestos'!$C$30:$M$30),'01_Supuestos'!$F$19,0))-(MAX(0,(((('01_Supuestos'!J31*$I566)*'01_Supuestos'!$F$11*($H566-'01_Supuestos'!$F$9))-((('01_Supuestos'!J31*$I566)*'01_Supuestos'!$F$11*($H566-'01_Supuestos'!$F$9))*'01_Supuestos'!$F$12)-(('01_Supuestos'!J31*$I566)*'01_Supuestos'!$F$11*$K566)-(IF(('01_Supuestos'!J31*$I566)&gt;0,'01_Supuestos'!$F$15,0)))-($J566*'01_Supuestos'!J33)))*'01_Supuestos'!$F$16)</f>
        <v/>
      </c>
      <c r="AB566" s="109">
        <f>((('01_Supuestos'!K31*$I566)*'01_Supuestos'!$F$11*($H566-'01_Supuestos'!$F$9))-((('01_Supuestos'!K31*$I566)*'01_Supuestos'!$F$11*($H566-'01_Supuestos'!$F$9))*'01_Supuestos'!$F$12)-(('01_Supuestos'!K31*$I566)*'01_Supuestos'!$F$11*$K566)-(IF(('01_Supuestos'!K31*$I566)&gt;0,'01_Supuestos'!$F$15,0)))-((('01_Supuestos'!K31*$I566)*'01_Supuestos'!$F$11*($H566-'01_Supuestos'!$F$9))*'01_Supuestos'!$F$18)-($J566*'01_Supuestos'!K32)-(IF('01_Supuestos'!K30=MAX('01_Supuestos'!$C$30:$M$30),'01_Supuestos'!$F$19,0))-(MAX(0,(((('01_Supuestos'!K31*$I566)*'01_Supuestos'!$F$11*($H566-'01_Supuestos'!$F$9))-((('01_Supuestos'!K31*$I566)*'01_Supuestos'!$F$11*($H566-'01_Supuestos'!$F$9))*'01_Supuestos'!$F$12)-(('01_Supuestos'!K31*$I566)*'01_Supuestos'!$F$11*$K566)-(IF(('01_Supuestos'!K31*$I566)&gt;0,'01_Supuestos'!$F$15,0)))-($J566*'01_Supuestos'!K33)))*'01_Supuestos'!$F$16)</f>
        <v/>
      </c>
      <c r="AC566" s="109">
        <f>((('01_Supuestos'!L31*$I566)*'01_Supuestos'!$F$11*($H566-'01_Supuestos'!$F$9))-((('01_Supuestos'!L31*$I566)*'01_Supuestos'!$F$11*($H566-'01_Supuestos'!$F$9))*'01_Supuestos'!$F$12)-(('01_Supuestos'!L31*$I566)*'01_Supuestos'!$F$11*$K566)-(IF(('01_Supuestos'!L31*$I566)&gt;0,'01_Supuestos'!$F$15,0)))-((('01_Supuestos'!L31*$I566)*'01_Supuestos'!$F$11*($H566-'01_Supuestos'!$F$9))*'01_Supuestos'!$F$18)-($J566*'01_Supuestos'!L32)-(IF('01_Supuestos'!L30=MAX('01_Supuestos'!$C$30:$M$30),'01_Supuestos'!$F$19,0))-(MAX(0,(((('01_Supuestos'!L31*$I566)*'01_Supuestos'!$F$11*($H566-'01_Supuestos'!$F$9))-((('01_Supuestos'!L31*$I566)*'01_Supuestos'!$F$11*($H566-'01_Supuestos'!$F$9))*'01_Supuestos'!$F$12)-(('01_Supuestos'!L31*$I566)*'01_Supuestos'!$F$11*$K566)-(IF(('01_Supuestos'!L31*$I566)&gt;0,'01_Supuestos'!$F$15,0)))-($J566*'01_Supuestos'!L33)))*'01_Supuestos'!$F$16)</f>
        <v/>
      </c>
      <c r="AD566" s="109">
        <f>((('01_Supuestos'!M31*$I566)*'01_Supuestos'!$F$11*($H566-'01_Supuestos'!$F$9))-((('01_Supuestos'!M31*$I566)*'01_Supuestos'!$F$11*($H566-'01_Supuestos'!$F$9))*'01_Supuestos'!$F$12)-(('01_Supuestos'!M31*$I566)*'01_Supuestos'!$F$11*$K566)-(IF(('01_Supuestos'!M31*$I566)&gt;0,'01_Supuestos'!$F$15,0)))-((('01_Supuestos'!M31*$I566)*'01_Supuestos'!$F$11*($H566-'01_Supuestos'!$F$9))*'01_Supuestos'!$F$18)-($J566*'01_Supuestos'!M32)-(IF('01_Supuestos'!M30=MAX('01_Supuestos'!$C$30:$M$30),'01_Supuestos'!$F$19,0))-(MAX(0,(((('01_Supuestos'!M31*$I566)*'01_Supuestos'!$F$11*($H566-'01_Supuestos'!$F$9))-((('01_Supuestos'!M31*$I566)*'01_Supuestos'!$F$11*($H566-'01_Supuestos'!$F$9))*'01_Supuestos'!$F$12)-(('01_Supuestos'!M31*$I566)*'01_Supuestos'!$F$11*$K566)-(IF(('01_Supuestos'!M31*$I566)&gt;0,'01_Supuestos'!$F$15,0)))-($J566*'01_Supuestos'!M33)))*'01_Supuestos'!$F$16)</f>
        <v/>
      </c>
      <c r="AE566" s="109">
        <f>0</f>
        <v/>
      </c>
      <c r="AF566" s="109">
        <f>IF(S566&gt;R566,"Appraisal+Decision",IF(S566&lt;R566,"Develop Now","Indiferente"))</f>
        <v/>
      </c>
    </row>
    <row r="567">
      <c r="A567" t="n">
        <v>537</v>
      </c>
      <c r="B567" s="53">
        <f>RAND()</f>
        <v/>
      </c>
      <c r="C567" s="53">
        <f>RAND()</f>
        <v/>
      </c>
      <c r="D567" s="53">
        <f>RAND()</f>
        <v/>
      </c>
      <c r="E567" s="53">
        <f>RAND()</f>
        <v/>
      </c>
      <c r="F567" s="53">
        <f>RAND()</f>
        <v/>
      </c>
      <c r="G567" s="53">
        <f>RAND()</f>
        <v/>
      </c>
      <c r="H567" s="109">
        <f>IF(B567&lt;($B$11-$B$10)/($B$12-$B$10), $B$10+SQRT(B567*($B$11-$B$10)*($B$12-$B$10)), $B$12-SQRT((1-B567)*($B$12-$B$11)*($B$12-$B$10)))</f>
        <v/>
      </c>
      <c r="I567" s="53">
        <f>MAX(0.1,NORMINV(C567,$B$13,$B$14))</f>
        <v/>
      </c>
      <c r="J567" s="109">
        <f>'01_Supuestos'!$F$13*MAX(0.65,NORMINV(D567,1,$B$15))</f>
        <v/>
      </c>
      <c r="K567" s="109">
        <f>'01_Supuestos'!$F$14*MAX(0.6,NORMINV(E567,1,$B$16))</f>
        <v/>
      </c>
      <c r="L567" s="109">
        <f>--(F567&lt;=$B$5)</f>
        <v/>
      </c>
      <c r="M567" s="109">
        <f>IF(L567=1, IF(G567&lt;=$B$6, "+", "-"), IF(G567&lt;=(1-$B$7), "+", "-"))</f>
        <v/>
      </c>
      <c r="N567" s="110">
        <f>IF(M567="+",'05_Bayes_Arbol'!$B$16,'05_Bayes_Arbol'!$B$17)</f>
        <v/>
      </c>
      <c r="O567" s="109">
        <f>SUMPRODUCT(T567:AD567,'01_Supuestos'!$C$34:$M$34)</f>
        <v/>
      </c>
      <c r="P567" s="109">
        <f>N567*O567 + (1-N567)*$B$9</f>
        <v/>
      </c>
      <c r="Q567" s="109">
        <f>--(P567&gt;0)</f>
        <v/>
      </c>
      <c r="R567" s="109">
        <f>IF(L567=1,O567,$B$9)</f>
        <v/>
      </c>
      <c r="S567" s="109">
        <f>-$B$8 + IF(Q567=1, IF(L567=1,O567,$B$9), 0)</f>
        <v/>
      </c>
      <c r="T567" s="109">
        <f>((('01_Supuestos'!C31*$I567)*'01_Supuestos'!$F$11*($H567-'01_Supuestos'!$F$9))-((('01_Supuestos'!C31*$I567)*'01_Supuestos'!$F$11*($H567-'01_Supuestos'!$F$9))*'01_Supuestos'!$F$12)-(('01_Supuestos'!C31*$I567)*'01_Supuestos'!$F$11*$K567)-(IF(('01_Supuestos'!C31*$I567)&gt;0,'01_Supuestos'!$F$15,0)))-((('01_Supuestos'!C31*$I567)*'01_Supuestos'!$F$11*($H567-'01_Supuestos'!$F$9))*'01_Supuestos'!$F$18)-($J567*'01_Supuestos'!C32)-(IF('01_Supuestos'!C30=MAX('01_Supuestos'!$C$30:$M$30),'01_Supuestos'!$F$19,0))-(MAX(0,(((('01_Supuestos'!C31*$I567)*'01_Supuestos'!$F$11*($H567-'01_Supuestos'!$F$9))-((('01_Supuestos'!C31*$I567)*'01_Supuestos'!$F$11*($H567-'01_Supuestos'!$F$9))*'01_Supuestos'!$F$12)-(('01_Supuestos'!C31*$I567)*'01_Supuestos'!$F$11*$K567)-(IF(('01_Supuestos'!C31*$I567)&gt;0,'01_Supuestos'!$F$15,0)))-($J567*'01_Supuestos'!C33)))*'01_Supuestos'!$F$16)</f>
        <v/>
      </c>
      <c r="U567" s="109">
        <f>((('01_Supuestos'!D31*$I567)*'01_Supuestos'!$F$11*($H567-'01_Supuestos'!$F$9))-((('01_Supuestos'!D31*$I567)*'01_Supuestos'!$F$11*($H567-'01_Supuestos'!$F$9))*'01_Supuestos'!$F$12)-(('01_Supuestos'!D31*$I567)*'01_Supuestos'!$F$11*$K567)-(IF(('01_Supuestos'!D31*$I567)&gt;0,'01_Supuestos'!$F$15,0)))-((('01_Supuestos'!D31*$I567)*'01_Supuestos'!$F$11*($H567-'01_Supuestos'!$F$9))*'01_Supuestos'!$F$18)-($J567*'01_Supuestos'!D32)-(IF('01_Supuestos'!D30=MAX('01_Supuestos'!$C$30:$M$30),'01_Supuestos'!$F$19,0))-(MAX(0,(((('01_Supuestos'!D31*$I567)*'01_Supuestos'!$F$11*($H567-'01_Supuestos'!$F$9))-((('01_Supuestos'!D31*$I567)*'01_Supuestos'!$F$11*($H567-'01_Supuestos'!$F$9))*'01_Supuestos'!$F$12)-(('01_Supuestos'!D31*$I567)*'01_Supuestos'!$F$11*$K567)-(IF(('01_Supuestos'!D31*$I567)&gt;0,'01_Supuestos'!$F$15,0)))-($J567*'01_Supuestos'!D33)))*'01_Supuestos'!$F$16)</f>
        <v/>
      </c>
      <c r="V567" s="109">
        <f>((('01_Supuestos'!E31*$I567)*'01_Supuestos'!$F$11*($H567-'01_Supuestos'!$F$9))-((('01_Supuestos'!E31*$I567)*'01_Supuestos'!$F$11*($H567-'01_Supuestos'!$F$9))*'01_Supuestos'!$F$12)-(('01_Supuestos'!E31*$I567)*'01_Supuestos'!$F$11*$K567)-(IF(('01_Supuestos'!E31*$I567)&gt;0,'01_Supuestos'!$F$15,0)))-((('01_Supuestos'!E31*$I567)*'01_Supuestos'!$F$11*($H567-'01_Supuestos'!$F$9))*'01_Supuestos'!$F$18)-($J567*'01_Supuestos'!E32)-(IF('01_Supuestos'!E30=MAX('01_Supuestos'!$C$30:$M$30),'01_Supuestos'!$F$19,0))-(MAX(0,(((('01_Supuestos'!E31*$I567)*'01_Supuestos'!$F$11*($H567-'01_Supuestos'!$F$9))-((('01_Supuestos'!E31*$I567)*'01_Supuestos'!$F$11*($H567-'01_Supuestos'!$F$9))*'01_Supuestos'!$F$12)-(('01_Supuestos'!E31*$I567)*'01_Supuestos'!$F$11*$K567)-(IF(('01_Supuestos'!E31*$I567)&gt;0,'01_Supuestos'!$F$15,0)))-($J567*'01_Supuestos'!E33)))*'01_Supuestos'!$F$16)</f>
        <v/>
      </c>
      <c r="W567" s="109">
        <f>((('01_Supuestos'!F31*$I567)*'01_Supuestos'!$F$11*($H567-'01_Supuestos'!$F$9))-((('01_Supuestos'!F31*$I567)*'01_Supuestos'!$F$11*($H567-'01_Supuestos'!$F$9))*'01_Supuestos'!$F$12)-(('01_Supuestos'!F31*$I567)*'01_Supuestos'!$F$11*$K567)-(IF(('01_Supuestos'!F31*$I567)&gt;0,'01_Supuestos'!$F$15,0)))-((('01_Supuestos'!F31*$I567)*'01_Supuestos'!$F$11*($H567-'01_Supuestos'!$F$9))*'01_Supuestos'!$F$18)-($J567*'01_Supuestos'!F32)-(IF('01_Supuestos'!F30=MAX('01_Supuestos'!$C$30:$M$30),'01_Supuestos'!$F$19,0))-(MAX(0,(((('01_Supuestos'!F31*$I567)*'01_Supuestos'!$F$11*($H567-'01_Supuestos'!$F$9))-((('01_Supuestos'!F31*$I567)*'01_Supuestos'!$F$11*($H567-'01_Supuestos'!$F$9))*'01_Supuestos'!$F$12)-(('01_Supuestos'!F31*$I567)*'01_Supuestos'!$F$11*$K567)-(IF(('01_Supuestos'!F31*$I567)&gt;0,'01_Supuestos'!$F$15,0)))-($J567*'01_Supuestos'!F33)))*'01_Supuestos'!$F$16)</f>
        <v/>
      </c>
      <c r="X567" s="109">
        <f>((('01_Supuestos'!G31*$I567)*'01_Supuestos'!$F$11*($H567-'01_Supuestos'!$F$9))-((('01_Supuestos'!G31*$I567)*'01_Supuestos'!$F$11*($H567-'01_Supuestos'!$F$9))*'01_Supuestos'!$F$12)-(('01_Supuestos'!G31*$I567)*'01_Supuestos'!$F$11*$K567)-(IF(('01_Supuestos'!G31*$I567)&gt;0,'01_Supuestos'!$F$15,0)))-((('01_Supuestos'!G31*$I567)*'01_Supuestos'!$F$11*($H567-'01_Supuestos'!$F$9))*'01_Supuestos'!$F$18)-($J567*'01_Supuestos'!G32)-(IF('01_Supuestos'!G30=MAX('01_Supuestos'!$C$30:$M$30),'01_Supuestos'!$F$19,0))-(MAX(0,(((('01_Supuestos'!G31*$I567)*'01_Supuestos'!$F$11*($H567-'01_Supuestos'!$F$9))-((('01_Supuestos'!G31*$I567)*'01_Supuestos'!$F$11*($H567-'01_Supuestos'!$F$9))*'01_Supuestos'!$F$12)-(('01_Supuestos'!G31*$I567)*'01_Supuestos'!$F$11*$K567)-(IF(('01_Supuestos'!G31*$I567)&gt;0,'01_Supuestos'!$F$15,0)))-($J567*'01_Supuestos'!G33)))*'01_Supuestos'!$F$16)</f>
        <v/>
      </c>
      <c r="Y567" s="109">
        <f>((('01_Supuestos'!H31*$I567)*'01_Supuestos'!$F$11*($H567-'01_Supuestos'!$F$9))-((('01_Supuestos'!H31*$I567)*'01_Supuestos'!$F$11*($H567-'01_Supuestos'!$F$9))*'01_Supuestos'!$F$12)-(('01_Supuestos'!H31*$I567)*'01_Supuestos'!$F$11*$K567)-(IF(('01_Supuestos'!H31*$I567)&gt;0,'01_Supuestos'!$F$15,0)))-((('01_Supuestos'!H31*$I567)*'01_Supuestos'!$F$11*($H567-'01_Supuestos'!$F$9))*'01_Supuestos'!$F$18)-($J567*'01_Supuestos'!H32)-(IF('01_Supuestos'!H30=MAX('01_Supuestos'!$C$30:$M$30),'01_Supuestos'!$F$19,0))-(MAX(0,(((('01_Supuestos'!H31*$I567)*'01_Supuestos'!$F$11*($H567-'01_Supuestos'!$F$9))-((('01_Supuestos'!H31*$I567)*'01_Supuestos'!$F$11*($H567-'01_Supuestos'!$F$9))*'01_Supuestos'!$F$12)-(('01_Supuestos'!H31*$I567)*'01_Supuestos'!$F$11*$K567)-(IF(('01_Supuestos'!H31*$I567)&gt;0,'01_Supuestos'!$F$15,0)))-($J567*'01_Supuestos'!H33)))*'01_Supuestos'!$F$16)</f>
        <v/>
      </c>
      <c r="Z567" s="109">
        <f>((('01_Supuestos'!I31*$I567)*'01_Supuestos'!$F$11*($H567-'01_Supuestos'!$F$9))-((('01_Supuestos'!I31*$I567)*'01_Supuestos'!$F$11*($H567-'01_Supuestos'!$F$9))*'01_Supuestos'!$F$12)-(('01_Supuestos'!I31*$I567)*'01_Supuestos'!$F$11*$K567)-(IF(('01_Supuestos'!I31*$I567)&gt;0,'01_Supuestos'!$F$15,0)))-((('01_Supuestos'!I31*$I567)*'01_Supuestos'!$F$11*($H567-'01_Supuestos'!$F$9))*'01_Supuestos'!$F$18)-($J567*'01_Supuestos'!I32)-(IF('01_Supuestos'!I30=MAX('01_Supuestos'!$C$30:$M$30),'01_Supuestos'!$F$19,0))-(MAX(0,(((('01_Supuestos'!I31*$I567)*'01_Supuestos'!$F$11*($H567-'01_Supuestos'!$F$9))-((('01_Supuestos'!I31*$I567)*'01_Supuestos'!$F$11*($H567-'01_Supuestos'!$F$9))*'01_Supuestos'!$F$12)-(('01_Supuestos'!I31*$I567)*'01_Supuestos'!$F$11*$K567)-(IF(('01_Supuestos'!I31*$I567)&gt;0,'01_Supuestos'!$F$15,0)))-($J567*'01_Supuestos'!I33)))*'01_Supuestos'!$F$16)</f>
        <v/>
      </c>
      <c r="AA567" s="109">
        <f>((('01_Supuestos'!J31*$I567)*'01_Supuestos'!$F$11*($H567-'01_Supuestos'!$F$9))-((('01_Supuestos'!J31*$I567)*'01_Supuestos'!$F$11*($H567-'01_Supuestos'!$F$9))*'01_Supuestos'!$F$12)-(('01_Supuestos'!J31*$I567)*'01_Supuestos'!$F$11*$K567)-(IF(('01_Supuestos'!J31*$I567)&gt;0,'01_Supuestos'!$F$15,0)))-((('01_Supuestos'!J31*$I567)*'01_Supuestos'!$F$11*($H567-'01_Supuestos'!$F$9))*'01_Supuestos'!$F$18)-($J567*'01_Supuestos'!J32)-(IF('01_Supuestos'!J30=MAX('01_Supuestos'!$C$30:$M$30),'01_Supuestos'!$F$19,0))-(MAX(0,(((('01_Supuestos'!J31*$I567)*'01_Supuestos'!$F$11*($H567-'01_Supuestos'!$F$9))-((('01_Supuestos'!J31*$I567)*'01_Supuestos'!$F$11*($H567-'01_Supuestos'!$F$9))*'01_Supuestos'!$F$12)-(('01_Supuestos'!J31*$I567)*'01_Supuestos'!$F$11*$K567)-(IF(('01_Supuestos'!J31*$I567)&gt;0,'01_Supuestos'!$F$15,0)))-($J567*'01_Supuestos'!J33)))*'01_Supuestos'!$F$16)</f>
        <v/>
      </c>
      <c r="AB567" s="109">
        <f>((('01_Supuestos'!K31*$I567)*'01_Supuestos'!$F$11*($H567-'01_Supuestos'!$F$9))-((('01_Supuestos'!K31*$I567)*'01_Supuestos'!$F$11*($H567-'01_Supuestos'!$F$9))*'01_Supuestos'!$F$12)-(('01_Supuestos'!K31*$I567)*'01_Supuestos'!$F$11*$K567)-(IF(('01_Supuestos'!K31*$I567)&gt;0,'01_Supuestos'!$F$15,0)))-((('01_Supuestos'!K31*$I567)*'01_Supuestos'!$F$11*($H567-'01_Supuestos'!$F$9))*'01_Supuestos'!$F$18)-($J567*'01_Supuestos'!K32)-(IF('01_Supuestos'!K30=MAX('01_Supuestos'!$C$30:$M$30),'01_Supuestos'!$F$19,0))-(MAX(0,(((('01_Supuestos'!K31*$I567)*'01_Supuestos'!$F$11*($H567-'01_Supuestos'!$F$9))-((('01_Supuestos'!K31*$I567)*'01_Supuestos'!$F$11*($H567-'01_Supuestos'!$F$9))*'01_Supuestos'!$F$12)-(('01_Supuestos'!K31*$I567)*'01_Supuestos'!$F$11*$K567)-(IF(('01_Supuestos'!K31*$I567)&gt;0,'01_Supuestos'!$F$15,0)))-($J567*'01_Supuestos'!K33)))*'01_Supuestos'!$F$16)</f>
        <v/>
      </c>
      <c r="AC567" s="109">
        <f>((('01_Supuestos'!L31*$I567)*'01_Supuestos'!$F$11*($H567-'01_Supuestos'!$F$9))-((('01_Supuestos'!L31*$I567)*'01_Supuestos'!$F$11*($H567-'01_Supuestos'!$F$9))*'01_Supuestos'!$F$12)-(('01_Supuestos'!L31*$I567)*'01_Supuestos'!$F$11*$K567)-(IF(('01_Supuestos'!L31*$I567)&gt;0,'01_Supuestos'!$F$15,0)))-((('01_Supuestos'!L31*$I567)*'01_Supuestos'!$F$11*($H567-'01_Supuestos'!$F$9))*'01_Supuestos'!$F$18)-($J567*'01_Supuestos'!L32)-(IF('01_Supuestos'!L30=MAX('01_Supuestos'!$C$30:$M$30),'01_Supuestos'!$F$19,0))-(MAX(0,(((('01_Supuestos'!L31*$I567)*'01_Supuestos'!$F$11*($H567-'01_Supuestos'!$F$9))-((('01_Supuestos'!L31*$I567)*'01_Supuestos'!$F$11*($H567-'01_Supuestos'!$F$9))*'01_Supuestos'!$F$12)-(('01_Supuestos'!L31*$I567)*'01_Supuestos'!$F$11*$K567)-(IF(('01_Supuestos'!L31*$I567)&gt;0,'01_Supuestos'!$F$15,0)))-($J567*'01_Supuestos'!L33)))*'01_Supuestos'!$F$16)</f>
        <v/>
      </c>
      <c r="AD567" s="109">
        <f>((('01_Supuestos'!M31*$I567)*'01_Supuestos'!$F$11*($H567-'01_Supuestos'!$F$9))-((('01_Supuestos'!M31*$I567)*'01_Supuestos'!$F$11*($H567-'01_Supuestos'!$F$9))*'01_Supuestos'!$F$12)-(('01_Supuestos'!M31*$I567)*'01_Supuestos'!$F$11*$K567)-(IF(('01_Supuestos'!M31*$I567)&gt;0,'01_Supuestos'!$F$15,0)))-((('01_Supuestos'!M31*$I567)*'01_Supuestos'!$F$11*($H567-'01_Supuestos'!$F$9))*'01_Supuestos'!$F$18)-($J567*'01_Supuestos'!M32)-(IF('01_Supuestos'!M30=MAX('01_Supuestos'!$C$30:$M$30),'01_Supuestos'!$F$19,0))-(MAX(0,(((('01_Supuestos'!M31*$I567)*'01_Supuestos'!$F$11*($H567-'01_Supuestos'!$F$9))-((('01_Supuestos'!M31*$I567)*'01_Supuestos'!$F$11*($H567-'01_Supuestos'!$F$9))*'01_Supuestos'!$F$12)-(('01_Supuestos'!M31*$I567)*'01_Supuestos'!$F$11*$K567)-(IF(('01_Supuestos'!M31*$I567)&gt;0,'01_Supuestos'!$F$15,0)))-($J567*'01_Supuestos'!M33)))*'01_Supuestos'!$F$16)</f>
        <v/>
      </c>
      <c r="AE567" s="109">
        <f>0</f>
        <v/>
      </c>
      <c r="AF567" s="109">
        <f>IF(S567&gt;R567,"Appraisal+Decision",IF(S567&lt;R567,"Develop Now","Indiferente"))</f>
        <v/>
      </c>
    </row>
    <row r="568">
      <c r="A568" t="n">
        <v>538</v>
      </c>
      <c r="B568" s="53">
        <f>RAND()</f>
        <v/>
      </c>
      <c r="C568" s="53">
        <f>RAND()</f>
        <v/>
      </c>
      <c r="D568" s="53">
        <f>RAND()</f>
        <v/>
      </c>
      <c r="E568" s="53">
        <f>RAND()</f>
        <v/>
      </c>
      <c r="F568" s="53">
        <f>RAND()</f>
        <v/>
      </c>
      <c r="G568" s="53">
        <f>RAND()</f>
        <v/>
      </c>
      <c r="H568" s="109">
        <f>IF(B568&lt;($B$11-$B$10)/($B$12-$B$10), $B$10+SQRT(B568*($B$11-$B$10)*($B$12-$B$10)), $B$12-SQRT((1-B568)*($B$12-$B$11)*($B$12-$B$10)))</f>
        <v/>
      </c>
      <c r="I568" s="53">
        <f>MAX(0.1,NORMINV(C568,$B$13,$B$14))</f>
        <v/>
      </c>
      <c r="J568" s="109">
        <f>'01_Supuestos'!$F$13*MAX(0.65,NORMINV(D568,1,$B$15))</f>
        <v/>
      </c>
      <c r="K568" s="109">
        <f>'01_Supuestos'!$F$14*MAX(0.6,NORMINV(E568,1,$B$16))</f>
        <v/>
      </c>
      <c r="L568" s="109">
        <f>--(F568&lt;=$B$5)</f>
        <v/>
      </c>
      <c r="M568" s="109">
        <f>IF(L568=1, IF(G568&lt;=$B$6, "+", "-"), IF(G568&lt;=(1-$B$7), "+", "-"))</f>
        <v/>
      </c>
      <c r="N568" s="110">
        <f>IF(M568="+",'05_Bayes_Arbol'!$B$16,'05_Bayes_Arbol'!$B$17)</f>
        <v/>
      </c>
      <c r="O568" s="109">
        <f>SUMPRODUCT(T568:AD568,'01_Supuestos'!$C$34:$M$34)</f>
        <v/>
      </c>
      <c r="P568" s="109">
        <f>N568*O568 + (1-N568)*$B$9</f>
        <v/>
      </c>
      <c r="Q568" s="109">
        <f>--(P568&gt;0)</f>
        <v/>
      </c>
      <c r="R568" s="109">
        <f>IF(L568=1,O568,$B$9)</f>
        <v/>
      </c>
      <c r="S568" s="109">
        <f>-$B$8 + IF(Q568=1, IF(L568=1,O568,$B$9), 0)</f>
        <v/>
      </c>
      <c r="T568" s="109">
        <f>((('01_Supuestos'!C31*$I568)*'01_Supuestos'!$F$11*($H568-'01_Supuestos'!$F$9))-((('01_Supuestos'!C31*$I568)*'01_Supuestos'!$F$11*($H568-'01_Supuestos'!$F$9))*'01_Supuestos'!$F$12)-(('01_Supuestos'!C31*$I568)*'01_Supuestos'!$F$11*$K568)-(IF(('01_Supuestos'!C31*$I568)&gt;0,'01_Supuestos'!$F$15,0)))-((('01_Supuestos'!C31*$I568)*'01_Supuestos'!$F$11*($H568-'01_Supuestos'!$F$9))*'01_Supuestos'!$F$18)-($J568*'01_Supuestos'!C32)-(IF('01_Supuestos'!C30=MAX('01_Supuestos'!$C$30:$M$30),'01_Supuestos'!$F$19,0))-(MAX(0,(((('01_Supuestos'!C31*$I568)*'01_Supuestos'!$F$11*($H568-'01_Supuestos'!$F$9))-((('01_Supuestos'!C31*$I568)*'01_Supuestos'!$F$11*($H568-'01_Supuestos'!$F$9))*'01_Supuestos'!$F$12)-(('01_Supuestos'!C31*$I568)*'01_Supuestos'!$F$11*$K568)-(IF(('01_Supuestos'!C31*$I568)&gt;0,'01_Supuestos'!$F$15,0)))-($J568*'01_Supuestos'!C33)))*'01_Supuestos'!$F$16)</f>
        <v/>
      </c>
      <c r="U568" s="109">
        <f>((('01_Supuestos'!D31*$I568)*'01_Supuestos'!$F$11*($H568-'01_Supuestos'!$F$9))-((('01_Supuestos'!D31*$I568)*'01_Supuestos'!$F$11*($H568-'01_Supuestos'!$F$9))*'01_Supuestos'!$F$12)-(('01_Supuestos'!D31*$I568)*'01_Supuestos'!$F$11*$K568)-(IF(('01_Supuestos'!D31*$I568)&gt;0,'01_Supuestos'!$F$15,0)))-((('01_Supuestos'!D31*$I568)*'01_Supuestos'!$F$11*($H568-'01_Supuestos'!$F$9))*'01_Supuestos'!$F$18)-($J568*'01_Supuestos'!D32)-(IF('01_Supuestos'!D30=MAX('01_Supuestos'!$C$30:$M$30),'01_Supuestos'!$F$19,0))-(MAX(0,(((('01_Supuestos'!D31*$I568)*'01_Supuestos'!$F$11*($H568-'01_Supuestos'!$F$9))-((('01_Supuestos'!D31*$I568)*'01_Supuestos'!$F$11*($H568-'01_Supuestos'!$F$9))*'01_Supuestos'!$F$12)-(('01_Supuestos'!D31*$I568)*'01_Supuestos'!$F$11*$K568)-(IF(('01_Supuestos'!D31*$I568)&gt;0,'01_Supuestos'!$F$15,0)))-($J568*'01_Supuestos'!D33)))*'01_Supuestos'!$F$16)</f>
        <v/>
      </c>
      <c r="V568" s="109">
        <f>((('01_Supuestos'!E31*$I568)*'01_Supuestos'!$F$11*($H568-'01_Supuestos'!$F$9))-((('01_Supuestos'!E31*$I568)*'01_Supuestos'!$F$11*($H568-'01_Supuestos'!$F$9))*'01_Supuestos'!$F$12)-(('01_Supuestos'!E31*$I568)*'01_Supuestos'!$F$11*$K568)-(IF(('01_Supuestos'!E31*$I568)&gt;0,'01_Supuestos'!$F$15,0)))-((('01_Supuestos'!E31*$I568)*'01_Supuestos'!$F$11*($H568-'01_Supuestos'!$F$9))*'01_Supuestos'!$F$18)-($J568*'01_Supuestos'!E32)-(IF('01_Supuestos'!E30=MAX('01_Supuestos'!$C$30:$M$30),'01_Supuestos'!$F$19,0))-(MAX(0,(((('01_Supuestos'!E31*$I568)*'01_Supuestos'!$F$11*($H568-'01_Supuestos'!$F$9))-((('01_Supuestos'!E31*$I568)*'01_Supuestos'!$F$11*($H568-'01_Supuestos'!$F$9))*'01_Supuestos'!$F$12)-(('01_Supuestos'!E31*$I568)*'01_Supuestos'!$F$11*$K568)-(IF(('01_Supuestos'!E31*$I568)&gt;0,'01_Supuestos'!$F$15,0)))-($J568*'01_Supuestos'!E33)))*'01_Supuestos'!$F$16)</f>
        <v/>
      </c>
      <c r="W568" s="109">
        <f>((('01_Supuestos'!F31*$I568)*'01_Supuestos'!$F$11*($H568-'01_Supuestos'!$F$9))-((('01_Supuestos'!F31*$I568)*'01_Supuestos'!$F$11*($H568-'01_Supuestos'!$F$9))*'01_Supuestos'!$F$12)-(('01_Supuestos'!F31*$I568)*'01_Supuestos'!$F$11*$K568)-(IF(('01_Supuestos'!F31*$I568)&gt;0,'01_Supuestos'!$F$15,0)))-((('01_Supuestos'!F31*$I568)*'01_Supuestos'!$F$11*($H568-'01_Supuestos'!$F$9))*'01_Supuestos'!$F$18)-($J568*'01_Supuestos'!F32)-(IF('01_Supuestos'!F30=MAX('01_Supuestos'!$C$30:$M$30),'01_Supuestos'!$F$19,0))-(MAX(0,(((('01_Supuestos'!F31*$I568)*'01_Supuestos'!$F$11*($H568-'01_Supuestos'!$F$9))-((('01_Supuestos'!F31*$I568)*'01_Supuestos'!$F$11*($H568-'01_Supuestos'!$F$9))*'01_Supuestos'!$F$12)-(('01_Supuestos'!F31*$I568)*'01_Supuestos'!$F$11*$K568)-(IF(('01_Supuestos'!F31*$I568)&gt;0,'01_Supuestos'!$F$15,0)))-($J568*'01_Supuestos'!F33)))*'01_Supuestos'!$F$16)</f>
        <v/>
      </c>
      <c r="X568" s="109">
        <f>((('01_Supuestos'!G31*$I568)*'01_Supuestos'!$F$11*($H568-'01_Supuestos'!$F$9))-((('01_Supuestos'!G31*$I568)*'01_Supuestos'!$F$11*($H568-'01_Supuestos'!$F$9))*'01_Supuestos'!$F$12)-(('01_Supuestos'!G31*$I568)*'01_Supuestos'!$F$11*$K568)-(IF(('01_Supuestos'!G31*$I568)&gt;0,'01_Supuestos'!$F$15,0)))-((('01_Supuestos'!G31*$I568)*'01_Supuestos'!$F$11*($H568-'01_Supuestos'!$F$9))*'01_Supuestos'!$F$18)-($J568*'01_Supuestos'!G32)-(IF('01_Supuestos'!G30=MAX('01_Supuestos'!$C$30:$M$30),'01_Supuestos'!$F$19,0))-(MAX(0,(((('01_Supuestos'!G31*$I568)*'01_Supuestos'!$F$11*($H568-'01_Supuestos'!$F$9))-((('01_Supuestos'!G31*$I568)*'01_Supuestos'!$F$11*($H568-'01_Supuestos'!$F$9))*'01_Supuestos'!$F$12)-(('01_Supuestos'!G31*$I568)*'01_Supuestos'!$F$11*$K568)-(IF(('01_Supuestos'!G31*$I568)&gt;0,'01_Supuestos'!$F$15,0)))-($J568*'01_Supuestos'!G33)))*'01_Supuestos'!$F$16)</f>
        <v/>
      </c>
      <c r="Y568" s="109">
        <f>((('01_Supuestos'!H31*$I568)*'01_Supuestos'!$F$11*($H568-'01_Supuestos'!$F$9))-((('01_Supuestos'!H31*$I568)*'01_Supuestos'!$F$11*($H568-'01_Supuestos'!$F$9))*'01_Supuestos'!$F$12)-(('01_Supuestos'!H31*$I568)*'01_Supuestos'!$F$11*$K568)-(IF(('01_Supuestos'!H31*$I568)&gt;0,'01_Supuestos'!$F$15,0)))-((('01_Supuestos'!H31*$I568)*'01_Supuestos'!$F$11*($H568-'01_Supuestos'!$F$9))*'01_Supuestos'!$F$18)-($J568*'01_Supuestos'!H32)-(IF('01_Supuestos'!H30=MAX('01_Supuestos'!$C$30:$M$30),'01_Supuestos'!$F$19,0))-(MAX(0,(((('01_Supuestos'!H31*$I568)*'01_Supuestos'!$F$11*($H568-'01_Supuestos'!$F$9))-((('01_Supuestos'!H31*$I568)*'01_Supuestos'!$F$11*($H568-'01_Supuestos'!$F$9))*'01_Supuestos'!$F$12)-(('01_Supuestos'!H31*$I568)*'01_Supuestos'!$F$11*$K568)-(IF(('01_Supuestos'!H31*$I568)&gt;0,'01_Supuestos'!$F$15,0)))-($J568*'01_Supuestos'!H33)))*'01_Supuestos'!$F$16)</f>
        <v/>
      </c>
      <c r="Z568" s="109">
        <f>((('01_Supuestos'!I31*$I568)*'01_Supuestos'!$F$11*($H568-'01_Supuestos'!$F$9))-((('01_Supuestos'!I31*$I568)*'01_Supuestos'!$F$11*($H568-'01_Supuestos'!$F$9))*'01_Supuestos'!$F$12)-(('01_Supuestos'!I31*$I568)*'01_Supuestos'!$F$11*$K568)-(IF(('01_Supuestos'!I31*$I568)&gt;0,'01_Supuestos'!$F$15,0)))-((('01_Supuestos'!I31*$I568)*'01_Supuestos'!$F$11*($H568-'01_Supuestos'!$F$9))*'01_Supuestos'!$F$18)-($J568*'01_Supuestos'!I32)-(IF('01_Supuestos'!I30=MAX('01_Supuestos'!$C$30:$M$30),'01_Supuestos'!$F$19,0))-(MAX(0,(((('01_Supuestos'!I31*$I568)*'01_Supuestos'!$F$11*($H568-'01_Supuestos'!$F$9))-((('01_Supuestos'!I31*$I568)*'01_Supuestos'!$F$11*($H568-'01_Supuestos'!$F$9))*'01_Supuestos'!$F$12)-(('01_Supuestos'!I31*$I568)*'01_Supuestos'!$F$11*$K568)-(IF(('01_Supuestos'!I31*$I568)&gt;0,'01_Supuestos'!$F$15,0)))-($J568*'01_Supuestos'!I33)))*'01_Supuestos'!$F$16)</f>
        <v/>
      </c>
      <c r="AA568" s="109">
        <f>((('01_Supuestos'!J31*$I568)*'01_Supuestos'!$F$11*($H568-'01_Supuestos'!$F$9))-((('01_Supuestos'!J31*$I568)*'01_Supuestos'!$F$11*($H568-'01_Supuestos'!$F$9))*'01_Supuestos'!$F$12)-(('01_Supuestos'!J31*$I568)*'01_Supuestos'!$F$11*$K568)-(IF(('01_Supuestos'!J31*$I568)&gt;0,'01_Supuestos'!$F$15,0)))-((('01_Supuestos'!J31*$I568)*'01_Supuestos'!$F$11*($H568-'01_Supuestos'!$F$9))*'01_Supuestos'!$F$18)-($J568*'01_Supuestos'!J32)-(IF('01_Supuestos'!J30=MAX('01_Supuestos'!$C$30:$M$30),'01_Supuestos'!$F$19,0))-(MAX(0,(((('01_Supuestos'!J31*$I568)*'01_Supuestos'!$F$11*($H568-'01_Supuestos'!$F$9))-((('01_Supuestos'!J31*$I568)*'01_Supuestos'!$F$11*($H568-'01_Supuestos'!$F$9))*'01_Supuestos'!$F$12)-(('01_Supuestos'!J31*$I568)*'01_Supuestos'!$F$11*$K568)-(IF(('01_Supuestos'!J31*$I568)&gt;0,'01_Supuestos'!$F$15,0)))-($J568*'01_Supuestos'!J33)))*'01_Supuestos'!$F$16)</f>
        <v/>
      </c>
      <c r="AB568" s="109">
        <f>((('01_Supuestos'!K31*$I568)*'01_Supuestos'!$F$11*($H568-'01_Supuestos'!$F$9))-((('01_Supuestos'!K31*$I568)*'01_Supuestos'!$F$11*($H568-'01_Supuestos'!$F$9))*'01_Supuestos'!$F$12)-(('01_Supuestos'!K31*$I568)*'01_Supuestos'!$F$11*$K568)-(IF(('01_Supuestos'!K31*$I568)&gt;0,'01_Supuestos'!$F$15,0)))-((('01_Supuestos'!K31*$I568)*'01_Supuestos'!$F$11*($H568-'01_Supuestos'!$F$9))*'01_Supuestos'!$F$18)-($J568*'01_Supuestos'!K32)-(IF('01_Supuestos'!K30=MAX('01_Supuestos'!$C$30:$M$30),'01_Supuestos'!$F$19,0))-(MAX(0,(((('01_Supuestos'!K31*$I568)*'01_Supuestos'!$F$11*($H568-'01_Supuestos'!$F$9))-((('01_Supuestos'!K31*$I568)*'01_Supuestos'!$F$11*($H568-'01_Supuestos'!$F$9))*'01_Supuestos'!$F$12)-(('01_Supuestos'!K31*$I568)*'01_Supuestos'!$F$11*$K568)-(IF(('01_Supuestos'!K31*$I568)&gt;0,'01_Supuestos'!$F$15,0)))-($J568*'01_Supuestos'!K33)))*'01_Supuestos'!$F$16)</f>
        <v/>
      </c>
      <c r="AC568" s="109">
        <f>((('01_Supuestos'!L31*$I568)*'01_Supuestos'!$F$11*($H568-'01_Supuestos'!$F$9))-((('01_Supuestos'!L31*$I568)*'01_Supuestos'!$F$11*($H568-'01_Supuestos'!$F$9))*'01_Supuestos'!$F$12)-(('01_Supuestos'!L31*$I568)*'01_Supuestos'!$F$11*$K568)-(IF(('01_Supuestos'!L31*$I568)&gt;0,'01_Supuestos'!$F$15,0)))-((('01_Supuestos'!L31*$I568)*'01_Supuestos'!$F$11*($H568-'01_Supuestos'!$F$9))*'01_Supuestos'!$F$18)-($J568*'01_Supuestos'!L32)-(IF('01_Supuestos'!L30=MAX('01_Supuestos'!$C$30:$M$30),'01_Supuestos'!$F$19,0))-(MAX(0,(((('01_Supuestos'!L31*$I568)*'01_Supuestos'!$F$11*($H568-'01_Supuestos'!$F$9))-((('01_Supuestos'!L31*$I568)*'01_Supuestos'!$F$11*($H568-'01_Supuestos'!$F$9))*'01_Supuestos'!$F$12)-(('01_Supuestos'!L31*$I568)*'01_Supuestos'!$F$11*$K568)-(IF(('01_Supuestos'!L31*$I568)&gt;0,'01_Supuestos'!$F$15,0)))-($J568*'01_Supuestos'!L33)))*'01_Supuestos'!$F$16)</f>
        <v/>
      </c>
      <c r="AD568" s="109">
        <f>((('01_Supuestos'!M31*$I568)*'01_Supuestos'!$F$11*($H568-'01_Supuestos'!$F$9))-((('01_Supuestos'!M31*$I568)*'01_Supuestos'!$F$11*($H568-'01_Supuestos'!$F$9))*'01_Supuestos'!$F$12)-(('01_Supuestos'!M31*$I568)*'01_Supuestos'!$F$11*$K568)-(IF(('01_Supuestos'!M31*$I568)&gt;0,'01_Supuestos'!$F$15,0)))-((('01_Supuestos'!M31*$I568)*'01_Supuestos'!$F$11*($H568-'01_Supuestos'!$F$9))*'01_Supuestos'!$F$18)-($J568*'01_Supuestos'!M32)-(IF('01_Supuestos'!M30=MAX('01_Supuestos'!$C$30:$M$30),'01_Supuestos'!$F$19,0))-(MAX(0,(((('01_Supuestos'!M31*$I568)*'01_Supuestos'!$F$11*($H568-'01_Supuestos'!$F$9))-((('01_Supuestos'!M31*$I568)*'01_Supuestos'!$F$11*($H568-'01_Supuestos'!$F$9))*'01_Supuestos'!$F$12)-(('01_Supuestos'!M31*$I568)*'01_Supuestos'!$F$11*$K568)-(IF(('01_Supuestos'!M31*$I568)&gt;0,'01_Supuestos'!$F$15,0)))-($J568*'01_Supuestos'!M33)))*'01_Supuestos'!$F$16)</f>
        <v/>
      </c>
      <c r="AE568" s="109">
        <f>0</f>
        <v/>
      </c>
      <c r="AF568" s="109">
        <f>IF(S568&gt;R568,"Appraisal+Decision",IF(S568&lt;R568,"Develop Now","Indiferente"))</f>
        <v/>
      </c>
    </row>
    <row r="569">
      <c r="A569" t="n">
        <v>539</v>
      </c>
      <c r="B569" s="53">
        <f>RAND()</f>
        <v/>
      </c>
      <c r="C569" s="53">
        <f>RAND()</f>
        <v/>
      </c>
      <c r="D569" s="53">
        <f>RAND()</f>
        <v/>
      </c>
      <c r="E569" s="53">
        <f>RAND()</f>
        <v/>
      </c>
      <c r="F569" s="53">
        <f>RAND()</f>
        <v/>
      </c>
      <c r="G569" s="53">
        <f>RAND()</f>
        <v/>
      </c>
      <c r="H569" s="109">
        <f>IF(B569&lt;($B$11-$B$10)/($B$12-$B$10), $B$10+SQRT(B569*($B$11-$B$10)*($B$12-$B$10)), $B$12-SQRT((1-B569)*($B$12-$B$11)*($B$12-$B$10)))</f>
        <v/>
      </c>
      <c r="I569" s="53">
        <f>MAX(0.1,NORMINV(C569,$B$13,$B$14))</f>
        <v/>
      </c>
      <c r="J569" s="109">
        <f>'01_Supuestos'!$F$13*MAX(0.65,NORMINV(D569,1,$B$15))</f>
        <v/>
      </c>
      <c r="K569" s="109">
        <f>'01_Supuestos'!$F$14*MAX(0.6,NORMINV(E569,1,$B$16))</f>
        <v/>
      </c>
      <c r="L569" s="109">
        <f>--(F569&lt;=$B$5)</f>
        <v/>
      </c>
      <c r="M569" s="109">
        <f>IF(L569=1, IF(G569&lt;=$B$6, "+", "-"), IF(G569&lt;=(1-$B$7), "+", "-"))</f>
        <v/>
      </c>
      <c r="N569" s="110">
        <f>IF(M569="+",'05_Bayes_Arbol'!$B$16,'05_Bayes_Arbol'!$B$17)</f>
        <v/>
      </c>
      <c r="O569" s="109">
        <f>SUMPRODUCT(T569:AD569,'01_Supuestos'!$C$34:$M$34)</f>
        <v/>
      </c>
      <c r="P569" s="109">
        <f>N569*O569 + (1-N569)*$B$9</f>
        <v/>
      </c>
      <c r="Q569" s="109">
        <f>--(P569&gt;0)</f>
        <v/>
      </c>
      <c r="R569" s="109">
        <f>IF(L569=1,O569,$B$9)</f>
        <v/>
      </c>
      <c r="S569" s="109">
        <f>-$B$8 + IF(Q569=1, IF(L569=1,O569,$B$9), 0)</f>
        <v/>
      </c>
      <c r="T569" s="109">
        <f>((('01_Supuestos'!C31*$I569)*'01_Supuestos'!$F$11*($H569-'01_Supuestos'!$F$9))-((('01_Supuestos'!C31*$I569)*'01_Supuestos'!$F$11*($H569-'01_Supuestos'!$F$9))*'01_Supuestos'!$F$12)-(('01_Supuestos'!C31*$I569)*'01_Supuestos'!$F$11*$K569)-(IF(('01_Supuestos'!C31*$I569)&gt;0,'01_Supuestos'!$F$15,0)))-((('01_Supuestos'!C31*$I569)*'01_Supuestos'!$F$11*($H569-'01_Supuestos'!$F$9))*'01_Supuestos'!$F$18)-($J569*'01_Supuestos'!C32)-(IF('01_Supuestos'!C30=MAX('01_Supuestos'!$C$30:$M$30),'01_Supuestos'!$F$19,0))-(MAX(0,(((('01_Supuestos'!C31*$I569)*'01_Supuestos'!$F$11*($H569-'01_Supuestos'!$F$9))-((('01_Supuestos'!C31*$I569)*'01_Supuestos'!$F$11*($H569-'01_Supuestos'!$F$9))*'01_Supuestos'!$F$12)-(('01_Supuestos'!C31*$I569)*'01_Supuestos'!$F$11*$K569)-(IF(('01_Supuestos'!C31*$I569)&gt;0,'01_Supuestos'!$F$15,0)))-($J569*'01_Supuestos'!C33)))*'01_Supuestos'!$F$16)</f>
        <v/>
      </c>
      <c r="U569" s="109">
        <f>((('01_Supuestos'!D31*$I569)*'01_Supuestos'!$F$11*($H569-'01_Supuestos'!$F$9))-((('01_Supuestos'!D31*$I569)*'01_Supuestos'!$F$11*($H569-'01_Supuestos'!$F$9))*'01_Supuestos'!$F$12)-(('01_Supuestos'!D31*$I569)*'01_Supuestos'!$F$11*$K569)-(IF(('01_Supuestos'!D31*$I569)&gt;0,'01_Supuestos'!$F$15,0)))-((('01_Supuestos'!D31*$I569)*'01_Supuestos'!$F$11*($H569-'01_Supuestos'!$F$9))*'01_Supuestos'!$F$18)-($J569*'01_Supuestos'!D32)-(IF('01_Supuestos'!D30=MAX('01_Supuestos'!$C$30:$M$30),'01_Supuestos'!$F$19,0))-(MAX(0,(((('01_Supuestos'!D31*$I569)*'01_Supuestos'!$F$11*($H569-'01_Supuestos'!$F$9))-((('01_Supuestos'!D31*$I569)*'01_Supuestos'!$F$11*($H569-'01_Supuestos'!$F$9))*'01_Supuestos'!$F$12)-(('01_Supuestos'!D31*$I569)*'01_Supuestos'!$F$11*$K569)-(IF(('01_Supuestos'!D31*$I569)&gt;0,'01_Supuestos'!$F$15,0)))-($J569*'01_Supuestos'!D33)))*'01_Supuestos'!$F$16)</f>
        <v/>
      </c>
      <c r="V569" s="109">
        <f>((('01_Supuestos'!E31*$I569)*'01_Supuestos'!$F$11*($H569-'01_Supuestos'!$F$9))-((('01_Supuestos'!E31*$I569)*'01_Supuestos'!$F$11*($H569-'01_Supuestos'!$F$9))*'01_Supuestos'!$F$12)-(('01_Supuestos'!E31*$I569)*'01_Supuestos'!$F$11*$K569)-(IF(('01_Supuestos'!E31*$I569)&gt;0,'01_Supuestos'!$F$15,0)))-((('01_Supuestos'!E31*$I569)*'01_Supuestos'!$F$11*($H569-'01_Supuestos'!$F$9))*'01_Supuestos'!$F$18)-($J569*'01_Supuestos'!E32)-(IF('01_Supuestos'!E30=MAX('01_Supuestos'!$C$30:$M$30),'01_Supuestos'!$F$19,0))-(MAX(0,(((('01_Supuestos'!E31*$I569)*'01_Supuestos'!$F$11*($H569-'01_Supuestos'!$F$9))-((('01_Supuestos'!E31*$I569)*'01_Supuestos'!$F$11*($H569-'01_Supuestos'!$F$9))*'01_Supuestos'!$F$12)-(('01_Supuestos'!E31*$I569)*'01_Supuestos'!$F$11*$K569)-(IF(('01_Supuestos'!E31*$I569)&gt;0,'01_Supuestos'!$F$15,0)))-($J569*'01_Supuestos'!E33)))*'01_Supuestos'!$F$16)</f>
        <v/>
      </c>
      <c r="W569" s="109">
        <f>((('01_Supuestos'!F31*$I569)*'01_Supuestos'!$F$11*($H569-'01_Supuestos'!$F$9))-((('01_Supuestos'!F31*$I569)*'01_Supuestos'!$F$11*($H569-'01_Supuestos'!$F$9))*'01_Supuestos'!$F$12)-(('01_Supuestos'!F31*$I569)*'01_Supuestos'!$F$11*$K569)-(IF(('01_Supuestos'!F31*$I569)&gt;0,'01_Supuestos'!$F$15,0)))-((('01_Supuestos'!F31*$I569)*'01_Supuestos'!$F$11*($H569-'01_Supuestos'!$F$9))*'01_Supuestos'!$F$18)-($J569*'01_Supuestos'!F32)-(IF('01_Supuestos'!F30=MAX('01_Supuestos'!$C$30:$M$30),'01_Supuestos'!$F$19,0))-(MAX(0,(((('01_Supuestos'!F31*$I569)*'01_Supuestos'!$F$11*($H569-'01_Supuestos'!$F$9))-((('01_Supuestos'!F31*$I569)*'01_Supuestos'!$F$11*($H569-'01_Supuestos'!$F$9))*'01_Supuestos'!$F$12)-(('01_Supuestos'!F31*$I569)*'01_Supuestos'!$F$11*$K569)-(IF(('01_Supuestos'!F31*$I569)&gt;0,'01_Supuestos'!$F$15,0)))-($J569*'01_Supuestos'!F33)))*'01_Supuestos'!$F$16)</f>
        <v/>
      </c>
      <c r="X569" s="109">
        <f>((('01_Supuestos'!G31*$I569)*'01_Supuestos'!$F$11*($H569-'01_Supuestos'!$F$9))-((('01_Supuestos'!G31*$I569)*'01_Supuestos'!$F$11*($H569-'01_Supuestos'!$F$9))*'01_Supuestos'!$F$12)-(('01_Supuestos'!G31*$I569)*'01_Supuestos'!$F$11*$K569)-(IF(('01_Supuestos'!G31*$I569)&gt;0,'01_Supuestos'!$F$15,0)))-((('01_Supuestos'!G31*$I569)*'01_Supuestos'!$F$11*($H569-'01_Supuestos'!$F$9))*'01_Supuestos'!$F$18)-($J569*'01_Supuestos'!G32)-(IF('01_Supuestos'!G30=MAX('01_Supuestos'!$C$30:$M$30),'01_Supuestos'!$F$19,0))-(MAX(0,(((('01_Supuestos'!G31*$I569)*'01_Supuestos'!$F$11*($H569-'01_Supuestos'!$F$9))-((('01_Supuestos'!G31*$I569)*'01_Supuestos'!$F$11*($H569-'01_Supuestos'!$F$9))*'01_Supuestos'!$F$12)-(('01_Supuestos'!G31*$I569)*'01_Supuestos'!$F$11*$K569)-(IF(('01_Supuestos'!G31*$I569)&gt;0,'01_Supuestos'!$F$15,0)))-($J569*'01_Supuestos'!G33)))*'01_Supuestos'!$F$16)</f>
        <v/>
      </c>
      <c r="Y569" s="109">
        <f>((('01_Supuestos'!H31*$I569)*'01_Supuestos'!$F$11*($H569-'01_Supuestos'!$F$9))-((('01_Supuestos'!H31*$I569)*'01_Supuestos'!$F$11*($H569-'01_Supuestos'!$F$9))*'01_Supuestos'!$F$12)-(('01_Supuestos'!H31*$I569)*'01_Supuestos'!$F$11*$K569)-(IF(('01_Supuestos'!H31*$I569)&gt;0,'01_Supuestos'!$F$15,0)))-((('01_Supuestos'!H31*$I569)*'01_Supuestos'!$F$11*($H569-'01_Supuestos'!$F$9))*'01_Supuestos'!$F$18)-($J569*'01_Supuestos'!H32)-(IF('01_Supuestos'!H30=MAX('01_Supuestos'!$C$30:$M$30),'01_Supuestos'!$F$19,0))-(MAX(0,(((('01_Supuestos'!H31*$I569)*'01_Supuestos'!$F$11*($H569-'01_Supuestos'!$F$9))-((('01_Supuestos'!H31*$I569)*'01_Supuestos'!$F$11*($H569-'01_Supuestos'!$F$9))*'01_Supuestos'!$F$12)-(('01_Supuestos'!H31*$I569)*'01_Supuestos'!$F$11*$K569)-(IF(('01_Supuestos'!H31*$I569)&gt;0,'01_Supuestos'!$F$15,0)))-($J569*'01_Supuestos'!H33)))*'01_Supuestos'!$F$16)</f>
        <v/>
      </c>
      <c r="Z569" s="109">
        <f>((('01_Supuestos'!I31*$I569)*'01_Supuestos'!$F$11*($H569-'01_Supuestos'!$F$9))-((('01_Supuestos'!I31*$I569)*'01_Supuestos'!$F$11*($H569-'01_Supuestos'!$F$9))*'01_Supuestos'!$F$12)-(('01_Supuestos'!I31*$I569)*'01_Supuestos'!$F$11*$K569)-(IF(('01_Supuestos'!I31*$I569)&gt;0,'01_Supuestos'!$F$15,0)))-((('01_Supuestos'!I31*$I569)*'01_Supuestos'!$F$11*($H569-'01_Supuestos'!$F$9))*'01_Supuestos'!$F$18)-($J569*'01_Supuestos'!I32)-(IF('01_Supuestos'!I30=MAX('01_Supuestos'!$C$30:$M$30),'01_Supuestos'!$F$19,0))-(MAX(0,(((('01_Supuestos'!I31*$I569)*'01_Supuestos'!$F$11*($H569-'01_Supuestos'!$F$9))-((('01_Supuestos'!I31*$I569)*'01_Supuestos'!$F$11*($H569-'01_Supuestos'!$F$9))*'01_Supuestos'!$F$12)-(('01_Supuestos'!I31*$I569)*'01_Supuestos'!$F$11*$K569)-(IF(('01_Supuestos'!I31*$I569)&gt;0,'01_Supuestos'!$F$15,0)))-($J569*'01_Supuestos'!I33)))*'01_Supuestos'!$F$16)</f>
        <v/>
      </c>
      <c r="AA569" s="109">
        <f>((('01_Supuestos'!J31*$I569)*'01_Supuestos'!$F$11*($H569-'01_Supuestos'!$F$9))-((('01_Supuestos'!J31*$I569)*'01_Supuestos'!$F$11*($H569-'01_Supuestos'!$F$9))*'01_Supuestos'!$F$12)-(('01_Supuestos'!J31*$I569)*'01_Supuestos'!$F$11*$K569)-(IF(('01_Supuestos'!J31*$I569)&gt;0,'01_Supuestos'!$F$15,0)))-((('01_Supuestos'!J31*$I569)*'01_Supuestos'!$F$11*($H569-'01_Supuestos'!$F$9))*'01_Supuestos'!$F$18)-($J569*'01_Supuestos'!J32)-(IF('01_Supuestos'!J30=MAX('01_Supuestos'!$C$30:$M$30),'01_Supuestos'!$F$19,0))-(MAX(0,(((('01_Supuestos'!J31*$I569)*'01_Supuestos'!$F$11*($H569-'01_Supuestos'!$F$9))-((('01_Supuestos'!J31*$I569)*'01_Supuestos'!$F$11*($H569-'01_Supuestos'!$F$9))*'01_Supuestos'!$F$12)-(('01_Supuestos'!J31*$I569)*'01_Supuestos'!$F$11*$K569)-(IF(('01_Supuestos'!J31*$I569)&gt;0,'01_Supuestos'!$F$15,0)))-($J569*'01_Supuestos'!J33)))*'01_Supuestos'!$F$16)</f>
        <v/>
      </c>
      <c r="AB569" s="109">
        <f>((('01_Supuestos'!K31*$I569)*'01_Supuestos'!$F$11*($H569-'01_Supuestos'!$F$9))-((('01_Supuestos'!K31*$I569)*'01_Supuestos'!$F$11*($H569-'01_Supuestos'!$F$9))*'01_Supuestos'!$F$12)-(('01_Supuestos'!K31*$I569)*'01_Supuestos'!$F$11*$K569)-(IF(('01_Supuestos'!K31*$I569)&gt;0,'01_Supuestos'!$F$15,0)))-((('01_Supuestos'!K31*$I569)*'01_Supuestos'!$F$11*($H569-'01_Supuestos'!$F$9))*'01_Supuestos'!$F$18)-($J569*'01_Supuestos'!K32)-(IF('01_Supuestos'!K30=MAX('01_Supuestos'!$C$30:$M$30),'01_Supuestos'!$F$19,0))-(MAX(0,(((('01_Supuestos'!K31*$I569)*'01_Supuestos'!$F$11*($H569-'01_Supuestos'!$F$9))-((('01_Supuestos'!K31*$I569)*'01_Supuestos'!$F$11*($H569-'01_Supuestos'!$F$9))*'01_Supuestos'!$F$12)-(('01_Supuestos'!K31*$I569)*'01_Supuestos'!$F$11*$K569)-(IF(('01_Supuestos'!K31*$I569)&gt;0,'01_Supuestos'!$F$15,0)))-($J569*'01_Supuestos'!K33)))*'01_Supuestos'!$F$16)</f>
        <v/>
      </c>
      <c r="AC569" s="109">
        <f>((('01_Supuestos'!L31*$I569)*'01_Supuestos'!$F$11*($H569-'01_Supuestos'!$F$9))-((('01_Supuestos'!L31*$I569)*'01_Supuestos'!$F$11*($H569-'01_Supuestos'!$F$9))*'01_Supuestos'!$F$12)-(('01_Supuestos'!L31*$I569)*'01_Supuestos'!$F$11*$K569)-(IF(('01_Supuestos'!L31*$I569)&gt;0,'01_Supuestos'!$F$15,0)))-((('01_Supuestos'!L31*$I569)*'01_Supuestos'!$F$11*($H569-'01_Supuestos'!$F$9))*'01_Supuestos'!$F$18)-($J569*'01_Supuestos'!L32)-(IF('01_Supuestos'!L30=MAX('01_Supuestos'!$C$30:$M$30),'01_Supuestos'!$F$19,0))-(MAX(0,(((('01_Supuestos'!L31*$I569)*'01_Supuestos'!$F$11*($H569-'01_Supuestos'!$F$9))-((('01_Supuestos'!L31*$I569)*'01_Supuestos'!$F$11*($H569-'01_Supuestos'!$F$9))*'01_Supuestos'!$F$12)-(('01_Supuestos'!L31*$I569)*'01_Supuestos'!$F$11*$K569)-(IF(('01_Supuestos'!L31*$I569)&gt;0,'01_Supuestos'!$F$15,0)))-($J569*'01_Supuestos'!L33)))*'01_Supuestos'!$F$16)</f>
        <v/>
      </c>
      <c r="AD569" s="109">
        <f>((('01_Supuestos'!M31*$I569)*'01_Supuestos'!$F$11*($H569-'01_Supuestos'!$F$9))-((('01_Supuestos'!M31*$I569)*'01_Supuestos'!$F$11*($H569-'01_Supuestos'!$F$9))*'01_Supuestos'!$F$12)-(('01_Supuestos'!M31*$I569)*'01_Supuestos'!$F$11*$K569)-(IF(('01_Supuestos'!M31*$I569)&gt;0,'01_Supuestos'!$F$15,0)))-((('01_Supuestos'!M31*$I569)*'01_Supuestos'!$F$11*($H569-'01_Supuestos'!$F$9))*'01_Supuestos'!$F$18)-($J569*'01_Supuestos'!M32)-(IF('01_Supuestos'!M30=MAX('01_Supuestos'!$C$30:$M$30),'01_Supuestos'!$F$19,0))-(MAX(0,(((('01_Supuestos'!M31*$I569)*'01_Supuestos'!$F$11*($H569-'01_Supuestos'!$F$9))-((('01_Supuestos'!M31*$I569)*'01_Supuestos'!$F$11*($H569-'01_Supuestos'!$F$9))*'01_Supuestos'!$F$12)-(('01_Supuestos'!M31*$I569)*'01_Supuestos'!$F$11*$K569)-(IF(('01_Supuestos'!M31*$I569)&gt;0,'01_Supuestos'!$F$15,0)))-($J569*'01_Supuestos'!M33)))*'01_Supuestos'!$F$16)</f>
        <v/>
      </c>
      <c r="AE569" s="109">
        <f>0</f>
        <v/>
      </c>
      <c r="AF569" s="109">
        <f>IF(S569&gt;R569,"Appraisal+Decision",IF(S569&lt;R569,"Develop Now","Indiferente"))</f>
        <v/>
      </c>
    </row>
    <row r="570">
      <c r="A570" t="n">
        <v>540</v>
      </c>
      <c r="B570" s="53">
        <f>RAND()</f>
        <v/>
      </c>
      <c r="C570" s="53">
        <f>RAND()</f>
        <v/>
      </c>
      <c r="D570" s="53">
        <f>RAND()</f>
        <v/>
      </c>
      <c r="E570" s="53">
        <f>RAND()</f>
        <v/>
      </c>
      <c r="F570" s="53">
        <f>RAND()</f>
        <v/>
      </c>
      <c r="G570" s="53">
        <f>RAND()</f>
        <v/>
      </c>
      <c r="H570" s="109">
        <f>IF(B570&lt;($B$11-$B$10)/($B$12-$B$10), $B$10+SQRT(B570*($B$11-$B$10)*($B$12-$B$10)), $B$12-SQRT((1-B570)*($B$12-$B$11)*($B$12-$B$10)))</f>
        <v/>
      </c>
      <c r="I570" s="53">
        <f>MAX(0.1,NORMINV(C570,$B$13,$B$14))</f>
        <v/>
      </c>
      <c r="J570" s="109">
        <f>'01_Supuestos'!$F$13*MAX(0.65,NORMINV(D570,1,$B$15))</f>
        <v/>
      </c>
      <c r="K570" s="109">
        <f>'01_Supuestos'!$F$14*MAX(0.6,NORMINV(E570,1,$B$16))</f>
        <v/>
      </c>
      <c r="L570" s="109">
        <f>--(F570&lt;=$B$5)</f>
        <v/>
      </c>
      <c r="M570" s="109">
        <f>IF(L570=1, IF(G570&lt;=$B$6, "+", "-"), IF(G570&lt;=(1-$B$7), "+", "-"))</f>
        <v/>
      </c>
      <c r="N570" s="110">
        <f>IF(M570="+",'05_Bayes_Arbol'!$B$16,'05_Bayes_Arbol'!$B$17)</f>
        <v/>
      </c>
      <c r="O570" s="109">
        <f>SUMPRODUCT(T570:AD570,'01_Supuestos'!$C$34:$M$34)</f>
        <v/>
      </c>
      <c r="P570" s="109">
        <f>N570*O570 + (1-N570)*$B$9</f>
        <v/>
      </c>
      <c r="Q570" s="109">
        <f>--(P570&gt;0)</f>
        <v/>
      </c>
      <c r="R570" s="109">
        <f>IF(L570=1,O570,$B$9)</f>
        <v/>
      </c>
      <c r="S570" s="109">
        <f>-$B$8 + IF(Q570=1, IF(L570=1,O570,$B$9), 0)</f>
        <v/>
      </c>
      <c r="T570" s="109">
        <f>((('01_Supuestos'!C31*$I570)*'01_Supuestos'!$F$11*($H570-'01_Supuestos'!$F$9))-((('01_Supuestos'!C31*$I570)*'01_Supuestos'!$F$11*($H570-'01_Supuestos'!$F$9))*'01_Supuestos'!$F$12)-(('01_Supuestos'!C31*$I570)*'01_Supuestos'!$F$11*$K570)-(IF(('01_Supuestos'!C31*$I570)&gt;0,'01_Supuestos'!$F$15,0)))-((('01_Supuestos'!C31*$I570)*'01_Supuestos'!$F$11*($H570-'01_Supuestos'!$F$9))*'01_Supuestos'!$F$18)-($J570*'01_Supuestos'!C32)-(IF('01_Supuestos'!C30=MAX('01_Supuestos'!$C$30:$M$30),'01_Supuestos'!$F$19,0))-(MAX(0,(((('01_Supuestos'!C31*$I570)*'01_Supuestos'!$F$11*($H570-'01_Supuestos'!$F$9))-((('01_Supuestos'!C31*$I570)*'01_Supuestos'!$F$11*($H570-'01_Supuestos'!$F$9))*'01_Supuestos'!$F$12)-(('01_Supuestos'!C31*$I570)*'01_Supuestos'!$F$11*$K570)-(IF(('01_Supuestos'!C31*$I570)&gt;0,'01_Supuestos'!$F$15,0)))-($J570*'01_Supuestos'!C33)))*'01_Supuestos'!$F$16)</f>
        <v/>
      </c>
      <c r="U570" s="109">
        <f>((('01_Supuestos'!D31*$I570)*'01_Supuestos'!$F$11*($H570-'01_Supuestos'!$F$9))-((('01_Supuestos'!D31*$I570)*'01_Supuestos'!$F$11*($H570-'01_Supuestos'!$F$9))*'01_Supuestos'!$F$12)-(('01_Supuestos'!D31*$I570)*'01_Supuestos'!$F$11*$K570)-(IF(('01_Supuestos'!D31*$I570)&gt;0,'01_Supuestos'!$F$15,0)))-((('01_Supuestos'!D31*$I570)*'01_Supuestos'!$F$11*($H570-'01_Supuestos'!$F$9))*'01_Supuestos'!$F$18)-($J570*'01_Supuestos'!D32)-(IF('01_Supuestos'!D30=MAX('01_Supuestos'!$C$30:$M$30),'01_Supuestos'!$F$19,0))-(MAX(0,(((('01_Supuestos'!D31*$I570)*'01_Supuestos'!$F$11*($H570-'01_Supuestos'!$F$9))-((('01_Supuestos'!D31*$I570)*'01_Supuestos'!$F$11*($H570-'01_Supuestos'!$F$9))*'01_Supuestos'!$F$12)-(('01_Supuestos'!D31*$I570)*'01_Supuestos'!$F$11*$K570)-(IF(('01_Supuestos'!D31*$I570)&gt;0,'01_Supuestos'!$F$15,0)))-($J570*'01_Supuestos'!D33)))*'01_Supuestos'!$F$16)</f>
        <v/>
      </c>
      <c r="V570" s="109">
        <f>((('01_Supuestos'!E31*$I570)*'01_Supuestos'!$F$11*($H570-'01_Supuestos'!$F$9))-((('01_Supuestos'!E31*$I570)*'01_Supuestos'!$F$11*($H570-'01_Supuestos'!$F$9))*'01_Supuestos'!$F$12)-(('01_Supuestos'!E31*$I570)*'01_Supuestos'!$F$11*$K570)-(IF(('01_Supuestos'!E31*$I570)&gt;0,'01_Supuestos'!$F$15,0)))-((('01_Supuestos'!E31*$I570)*'01_Supuestos'!$F$11*($H570-'01_Supuestos'!$F$9))*'01_Supuestos'!$F$18)-($J570*'01_Supuestos'!E32)-(IF('01_Supuestos'!E30=MAX('01_Supuestos'!$C$30:$M$30),'01_Supuestos'!$F$19,0))-(MAX(0,(((('01_Supuestos'!E31*$I570)*'01_Supuestos'!$F$11*($H570-'01_Supuestos'!$F$9))-((('01_Supuestos'!E31*$I570)*'01_Supuestos'!$F$11*($H570-'01_Supuestos'!$F$9))*'01_Supuestos'!$F$12)-(('01_Supuestos'!E31*$I570)*'01_Supuestos'!$F$11*$K570)-(IF(('01_Supuestos'!E31*$I570)&gt;0,'01_Supuestos'!$F$15,0)))-($J570*'01_Supuestos'!E33)))*'01_Supuestos'!$F$16)</f>
        <v/>
      </c>
      <c r="W570" s="109">
        <f>((('01_Supuestos'!F31*$I570)*'01_Supuestos'!$F$11*($H570-'01_Supuestos'!$F$9))-((('01_Supuestos'!F31*$I570)*'01_Supuestos'!$F$11*($H570-'01_Supuestos'!$F$9))*'01_Supuestos'!$F$12)-(('01_Supuestos'!F31*$I570)*'01_Supuestos'!$F$11*$K570)-(IF(('01_Supuestos'!F31*$I570)&gt;0,'01_Supuestos'!$F$15,0)))-((('01_Supuestos'!F31*$I570)*'01_Supuestos'!$F$11*($H570-'01_Supuestos'!$F$9))*'01_Supuestos'!$F$18)-($J570*'01_Supuestos'!F32)-(IF('01_Supuestos'!F30=MAX('01_Supuestos'!$C$30:$M$30),'01_Supuestos'!$F$19,0))-(MAX(0,(((('01_Supuestos'!F31*$I570)*'01_Supuestos'!$F$11*($H570-'01_Supuestos'!$F$9))-((('01_Supuestos'!F31*$I570)*'01_Supuestos'!$F$11*($H570-'01_Supuestos'!$F$9))*'01_Supuestos'!$F$12)-(('01_Supuestos'!F31*$I570)*'01_Supuestos'!$F$11*$K570)-(IF(('01_Supuestos'!F31*$I570)&gt;0,'01_Supuestos'!$F$15,0)))-($J570*'01_Supuestos'!F33)))*'01_Supuestos'!$F$16)</f>
        <v/>
      </c>
      <c r="X570" s="109">
        <f>((('01_Supuestos'!G31*$I570)*'01_Supuestos'!$F$11*($H570-'01_Supuestos'!$F$9))-((('01_Supuestos'!G31*$I570)*'01_Supuestos'!$F$11*($H570-'01_Supuestos'!$F$9))*'01_Supuestos'!$F$12)-(('01_Supuestos'!G31*$I570)*'01_Supuestos'!$F$11*$K570)-(IF(('01_Supuestos'!G31*$I570)&gt;0,'01_Supuestos'!$F$15,0)))-((('01_Supuestos'!G31*$I570)*'01_Supuestos'!$F$11*($H570-'01_Supuestos'!$F$9))*'01_Supuestos'!$F$18)-($J570*'01_Supuestos'!G32)-(IF('01_Supuestos'!G30=MAX('01_Supuestos'!$C$30:$M$30),'01_Supuestos'!$F$19,0))-(MAX(0,(((('01_Supuestos'!G31*$I570)*'01_Supuestos'!$F$11*($H570-'01_Supuestos'!$F$9))-((('01_Supuestos'!G31*$I570)*'01_Supuestos'!$F$11*($H570-'01_Supuestos'!$F$9))*'01_Supuestos'!$F$12)-(('01_Supuestos'!G31*$I570)*'01_Supuestos'!$F$11*$K570)-(IF(('01_Supuestos'!G31*$I570)&gt;0,'01_Supuestos'!$F$15,0)))-($J570*'01_Supuestos'!G33)))*'01_Supuestos'!$F$16)</f>
        <v/>
      </c>
      <c r="Y570" s="109">
        <f>((('01_Supuestos'!H31*$I570)*'01_Supuestos'!$F$11*($H570-'01_Supuestos'!$F$9))-((('01_Supuestos'!H31*$I570)*'01_Supuestos'!$F$11*($H570-'01_Supuestos'!$F$9))*'01_Supuestos'!$F$12)-(('01_Supuestos'!H31*$I570)*'01_Supuestos'!$F$11*$K570)-(IF(('01_Supuestos'!H31*$I570)&gt;0,'01_Supuestos'!$F$15,0)))-((('01_Supuestos'!H31*$I570)*'01_Supuestos'!$F$11*($H570-'01_Supuestos'!$F$9))*'01_Supuestos'!$F$18)-($J570*'01_Supuestos'!H32)-(IF('01_Supuestos'!H30=MAX('01_Supuestos'!$C$30:$M$30),'01_Supuestos'!$F$19,0))-(MAX(0,(((('01_Supuestos'!H31*$I570)*'01_Supuestos'!$F$11*($H570-'01_Supuestos'!$F$9))-((('01_Supuestos'!H31*$I570)*'01_Supuestos'!$F$11*($H570-'01_Supuestos'!$F$9))*'01_Supuestos'!$F$12)-(('01_Supuestos'!H31*$I570)*'01_Supuestos'!$F$11*$K570)-(IF(('01_Supuestos'!H31*$I570)&gt;0,'01_Supuestos'!$F$15,0)))-($J570*'01_Supuestos'!H33)))*'01_Supuestos'!$F$16)</f>
        <v/>
      </c>
      <c r="Z570" s="109">
        <f>((('01_Supuestos'!I31*$I570)*'01_Supuestos'!$F$11*($H570-'01_Supuestos'!$F$9))-((('01_Supuestos'!I31*$I570)*'01_Supuestos'!$F$11*($H570-'01_Supuestos'!$F$9))*'01_Supuestos'!$F$12)-(('01_Supuestos'!I31*$I570)*'01_Supuestos'!$F$11*$K570)-(IF(('01_Supuestos'!I31*$I570)&gt;0,'01_Supuestos'!$F$15,0)))-((('01_Supuestos'!I31*$I570)*'01_Supuestos'!$F$11*($H570-'01_Supuestos'!$F$9))*'01_Supuestos'!$F$18)-($J570*'01_Supuestos'!I32)-(IF('01_Supuestos'!I30=MAX('01_Supuestos'!$C$30:$M$30),'01_Supuestos'!$F$19,0))-(MAX(0,(((('01_Supuestos'!I31*$I570)*'01_Supuestos'!$F$11*($H570-'01_Supuestos'!$F$9))-((('01_Supuestos'!I31*$I570)*'01_Supuestos'!$F$11*($H570-'01_Supuestos'!$F$9))*'01_Supuestos'!$F$12)-(('01_Supuestos'!I31*$I570)*'01_Supuestos'!$F$11*$K570)-(IF(('01_Supuestos'!I31*$I570)&gt;0,'01_Supuestos'!$F$15,0)))-($J570*'01_Supuestos'!I33)))*'01_Supuestos'!$F$16)</f>
        <v/>
      </c>
      <c r="AA570" s="109">
        <f>((('01_Supuestos'!J31*$I570)*'01_Supuestos'!$F$11*($H570-'01_Supuestos'!$F$9))-((('01_Supuestos'!J31*$I570)*'01_Supuestos'!$F$11*($H570-'01_Supuestos'!$F$9))*'01_Supuestos'!$F$12)-(('01_Supuestos'!J31*$I570)*'01_Supuestos'!$F$11*$K570)-(IF(('01_Supuestos'!J31*$I570)&gt;0,'01_Supuestos'!$F$15,0)))-((('01_Supuestos'!J31*$I570)*'01_Supuestos'!$F$11*($H570-'01_Supuestos'!$F$9))*'01_Supuestos'!$F$18)-($J570*'01_Supuestos'!J32)-(IF('01_Supuestos'!J30=MAX('01_Supuestos'!$C$30:$M$30),'01_Supuestos'!$F$19,0))-(MAX(0,(((('01_Supuestos'!J31*$I570)*'01_Supuestos'!$F$11*($H570-'01_Supuestos'!$F$9))-((('01_Supuestos'!J31*$I570)*'01_Supuestos'!$F$11*($H570-'01_Supuestos'!$F$9))*'01_Supuestos'!$F$12)-(('01_Supuestos'!J31*$I570)*'01_Supuestos'!$F$11*$K570)-(IF(('01_Supuestos'!J31*$I570)&gt;0,'01_Supuestos'!$F$15,0)))-($J570*'01_Supuestos'!J33)))*'01_Supuestos'!$F$16)</f>
        <v/>
      </c>
      <c r="AB570" s="109">
        <f>((('01_Supuestos'!K31*$I570)*'01_Supuestos'!$F$11*($H570-'01_Supuestos'!$F$9))-((('01_Supuestos'!K31*$I570)*'01_Supuestos'!$F$11*($H570-'01_Supuestos'!$F$9))*'01_Supuestos'!$F$12)-(('01_Supuestos'!K31*$I570)*'01_Supuestos'!$F$11*$K570)-(IF(('01_Supuestos'!K31*$I570)&gt;0,'01_Supuestos'!$F$15,0)))-((('01_Supuestos'!K31*$I570)*'01_Supuestos'!$F$11*($H570-'01_Supuestos'!$F$9))*'01_Supuestos'!$F$18)-($J570*'01_Supuestos'!K32)-(IF('01_Supuestos'!K30=MAX('01_Supuestos'!$C$30:$M$30),'01_Supuestos'!$F$19,0))-(MAX(0,(((('01_Supuestos'!K31*$I570)*'01_Supuestos'!$F$11*($H570-'01_Supuestos'!$F$9))-((('01_Supuestos'!K31*$I570)*'01_Supuestos'!$F$11*($H570-'01_Supuestos'!$F$9))*'01_Supuestos'!$F$12)-(('01_Supuestos'!K31*$I570)*'01_Supuestos'!$F$11*$K570)-(IF(('01_Supuestos'!K31*$I570)&gt;0,'01_Supuestos'!$F$15,0)))-($J570*'01_Supuestos'!K33)))*'01_Supuestos'!$F$16)</f>
        <v/>
      </c>
      <c r="AC570" s="109">
        <f>((('01_Supuestos'!L31*$I570)*'01_Supuestos'!$F$11*($H570-'01_Supuestos'!$F$9))-((('01_Supuestos'!L31*$I570)*'01_Supuestos'!$F$11*($H570-'01_Supuestos'!$F$9))*'01_Supuestos'!$F$12)-(('01_Supuestos'!L31*$I570)*'01_Supuestos'!$F$11*$K570)-(IF(('01_Supuestos'!L31*$I570)&gt;0,'01_Supuestos'!$F$15,0)))-((('01_Supuestos'!L31*$I570)*'01_Supuestos'!$F$11*($H570-'01_Supuestos'!$F$9))*'01_Supuestos'!$F$18)-($J570*'01_Supuestos'!L32)-(IF('01_Supuestos'!L30=MAX('01_Supuestos'!$C$30:$M$30),'01_Supuestos'!$F$19,0))-(MAX(0,(((('01_Supuestos'!L31*$I570)*'01_Supuestos'!$F$11*($H570-'01_Supuestos'!$F$9))-((('01_Supuestos'!L31*$I570)*'01_Supuestos'!$F$11*($H570-'01_Supuestos'!$F$9))*'01_Supuestos'!$F$12)-(('01_Supuestos'!L31*$I570)*'01_Supuestos'!$F$11*$K570)-(IF(('01_Supuestos'!L31*$I570)&gt;0,'01_Supuestos'!$F$15,0)))-($J570*'01_Supuestos'!L33)))*'01_Supuestos'!$F$16)</f>
        <v/>
      </c>
      <c r="AD570" s="109">
        <f>((('01_Supuestos'!M31*$I570)*'01_Supuestos'!$F$11*($H570-'01_Supuestos'!$F$9))-((('01_Supuestos'!M31*$I570)*'01_Supuestos'!$F$11*($H570-'01_Supuestos'!$F$9))*'01_Supuestos'!$F$12)-(('01_Supuestos'!M31*$I570)*'01_Supuestos'!$F$11*$K570)-(IF(('01_Supuestos'!M31*$I570)&gt;0,'01_Supuestos'!$F$15,0)))-((('01_Supuestos'!M31*$I570)*'01_Supuestos'!$F$11*($H570-'01_Supuestos'!$F$9))*'01_Supuestos'!$F$18)-($J570*'01_Supuestos'!M32)-(IF('01_Supuestos'!M30=MAX('01_Supuestos'!$C$30:$M$30),'01_Supuestos'!$F$19,0))-(MAX(0,(((('01_Supuestos'!M31*$I570)*'01_Supuestos'!$F$11*($H570-'01_Supuestos'!$F$9))-((('01_Supuestos'!M31*$I570)*'01_Supuestos'!$F$11*($H570-'01_Supuestos'!$F$9))*'01_Supuestos'!$F$12)-(('01_Supuestos'!M31*$I570)*'01_Supuestos'!$F$11*$K570)-(IF(('01_Supuestos'!M31*$I570)&gt;0,'01_Supuestos'!$F$15,0)))-($J570*'01_Supuestos'!M33)))*'01_Supuestos'!$F$16)</f>
        <v/>
      </c>
      <c r="AE570" s="109">
        <f>0</f>
        <v/>
      </c>
      <c r="AF570" s="109">
        <f>IF(S570&gt;R570,"Appraisal+Decision",IF(S570&lt;R570,"Develop Now","Indiferente"))</f>
        <v/>
      </c>
    </row>
    <row r="571">
      <c r="A571" t="n">
        <v>541</v>
      </c>
      <c r="B571" s="53">
        <f>RAND()</f>
        <v/>
      </c>
      <c r="C571" s="53">
        <f>RAND()</f>
        <v/>
      </c>
      <c r="D571" s="53">
        <f>RAND()</f>
        <v/>
      </c>
      <c r="E571" s="53">
        <f>RAND()</f>
        <v/>
      </c>
      <c r="F571" s="53">
        <f>RAND()</f>
        <v/>
      </c>
      <c r="G571" s="53">
        <f>RAND()</f>
        <v/>
      </c>
      <c r="H571" s="109">
        <f>IF(B571&lt;($B$11-$B$10)/($B$12-$B$10), $B$10+SQRT(B571*($B$11-$B$10)*($B$12-$B$10)), $B$12-SQRT((1-B571)*($B$12-$B$11)*($B$12-$B$10)))</f>
        <v/>
      </c>
      <c r="I571" s="53">
        <f>MAX(0.1,NORMINV(C571,$B$13,$B$14))</f>
        <v/>
      </c>
      <c r="J571" s="109">
        <f>'01_Supuestos'!$F$13*MAX(0.65,NORMINV(D571,1,$B$15))</f>
        <v/>
      </c>
      <c r="K571" s="109">
        <f>'01_Supuestos'!$F$14*MAX(0.6,NORMINV(E571,1,$B$16))</f>
        <v/>
      </c>
      <c r="L571" s="109">
        <f>--(F571&lt;=$B$5)</f>
        <v/>
      </c>
      <c r="M571" s="109">
        <f>IF(L571=1, IF(G571&lt;=$B$6, "+", "-"), IF(G571&lt;=(1-$B$7), "+", "-"))</f>
        <v/>
      </c>
      <c r="N571" s="110">
        <f>IF(M571="+",'05_Bayes_Arbol'!$B$16,'05_Bayes_Arbol'!$B$17)</f>
        <v/>
      </c>
      <c r="O571" s="109">
        <f>SUMPRODUCT(T571:AD571,'01_Supuestos'!$C$34:$M$34)</f>
        <v/>
      </c>
      <c r="P571" s="109">
        <f>N571*O571 + (1-N571)*$B$9</f>
        <v/>
      </c>
      <c r="Q571" s="109">
        <f>--(P571&gt;0)</f>
        <v/>
      </c>
      <c r="R571" s="109">
        <f>IF(L571=1,O571,$B$9)</f>
        <v/>
      </c>
      <c r="S571" s="109">
        <f>-$B$8 + IF(Q571=1, IF(L571=1,O571,$B$9), 0)</f>
        <v/>
      </c>
      <c r="T571" s="109">
        <f>((('01_Supuestos'!C31*$I571)*'01_Supuestos'!$F$11*($H571-'01_Supuestos'!$F$9))-((('01_Supuestos'!C31*$I571)*'01_Supuestos'!$F$11*($H571-'01_Supuestos'!$F$9))*'01_Supuestos'!$F$12)-(('01_Supuestos'!C31*$I571)*'01_Supuestos'!$F$11*$K571)-(IF(('01_Supuestos'!C31*$I571)&gt;0,'01_Supuestos'!$F$15,0)))-((('01_Supuestos'!C31*$I571)*'01_Supuestos'!$F$11*($H571-'01_Supuestos'!$F$9))*'01_Supuestos'!$F$18)-($J571*'01_Supuestos'!C32)-(IF('01_Supuestos'!C30=MAX('01_Supuestos'!$C$30:$M$30),'01_Supuestos'!$F$19,0))-(MAX(0,(((('01_Supuestos'!C31*$I571)*'01_Supuestos'!$F$11*($H571-'01_Supuestos'!$F$9))-((('01_Supuestos'!C31*$I571)*'01_Supuestos'!$F$11*($H571-'01_Supuestos'!$F$9))*'01_Supuestos'!$F$12)-(('01_Supuestos'!C31*$I571)*'01_Supuestos'!$F$11*$K571)-(IF(('01_Supuestos'!C31*$I571)&gt;0,'01_Supuestos'!$F$15,0)))-($J571*'01_Supuestos'!C33)))*'01_Supuestos'!$F$16)</f>
        <v/>
      </c>
      <c r="U571" s="109">
        <f>((('01_Supuestos'!D31*$I571)*'01_Supuestos'!$F$11*($H571-'01_Supuestos'!$F$9))-((('01_Supuestos'!D31*$I571)*'01_Supuestos'!$F$11*($H571-'01_Supuestos'!$F$9))*'01_Supuestos'!$F$12)-(('01_Supuestos'!D31*$I571)*'01_Supuestos'!$F$11*$K571)-(IF(('01_Supuestos'!D31*$I571)&gt;0,'01_Supuestos'!$F$15,0)))-((('01_Supuestos'!D31*$I571)*'01_Supuestos'!$F$11*($H571-'01_Supuestos'!$F$9))*'01_Supuestos'!$F$18)-($J571*'01_Supuestos'!D32)-(IF('01_Supuestos'!D30=MAX('01_Supuestos'!$C$30:$M$30),'01_Supuestos'!$F$19,0))-(MAX(0,(((('01_Supuestos'!D31*$I571)*'01_Supuestos'!$F$11*($H571-'01_Supuestos'!$F$9))-((('01_Supuestos'!D31*$I571)*'01_Supuestos'!$F$11*($H571-'01_Supuestos'!$F$9))*'01_Supuestos'!$F$12)-(('01_Supuestos'!D31*$I571)*'01_Supuestos'!$F$11*$K571)-(IF(('01_Supuestos'!D31*$I571)&gt;0,'01_Supuestos'!$F$15,0)))-($J571*'01_Supuestos'!D33)))*'01_Supuestos'!$F$16)</f>
        <v/>
      </c>
      <c r="V571" s="109">
        <f>((('01_Supuestos'!E31*$I571)*'01_Supuestos'!$F$11*($H571-'01_Supuestos'!$F$9))-((('01_Supuestos'!E31*$I571)*'01_Supuestos'!$F$11*($H571-'01_Supuestos'!$F$9))*'01_Supuestos'!$F$12)-(('01_Supuestos'!E31*$I571)*'01_Supuestos'!$F$11*$K571)-(IF(('01_Supuestos'!E31*$I571)&gt;0,'01_Supuestos'!$F$15,0)))-((('01_Supuestos'!E31*$I571)*'01_Supuestos'!$F$11*($H571-'01_Supuestos'!$F$9))*'01_Supuestos'!$F$18)-($J571*'01_Supuestos'!E32)-(IF('01_Supuestos'!E30=MAX('01_Supuestos'!$C$30:$M$30),'01_Supuestos'!$F$19,0))-(MAX(0,(((('01_Supuestos'!E31*$I571)*'01_Supuestos'!$F$11*($H571-'01_Supuestos'!$F$9))-((('01_Supuestos'!E31*$I571)*'01_Supuestos'!$F$11*($H571-'01_Supuestos'!$F$9))*'01_Supuestos'!$F$12)-(('01_Supuestos'!E31*$I571)*'01_Supuestos'!$F$11*$K571)-(IF(('01_Supuestos'!E31*$I571)&gt;0,'01_Supuestos'!$F$15,0)))-($J571*'01_Supuestos'!E33)))*'01_Supuestos'!$F$16)</f>
        <v/>
      </c>
      <c r="W571" s="109">
        <f>((('01_Supuestos'!F31*$I571)*'01_Supuestos'!$F$11*($H571-'01_Supuestos'!$F$9))-((('01_Supuestos'!F31*$I571)*'01_Supuestos'!$F$11*($H571-'01_Supuestos'!$F$9))*'01_Supuestos'!$F$12)-(('01_Supuestos'!F31*$I571)*'01_Supuestos'!$F$11*$K571)-(IF(('01_Supuestos'!F31*$I571)&gt;0,'01_Supuestos'!$F$15,0)))-((('01_Supuestos'!F31*$I571)*'01_Supuestos'!$F$11*($H571-'01_Supuestos'!$F$9))*'01_Supuestos'!$F$18)-($J571*'01_Supuestos'!F32)-(IF('01_Supuestos'!F30=MAX('01_Supuestos'!$C$30:$M$30),'01_Supuestos'!$F$19,0))-(MAX(0,(((('01_Supuestos'!F31*$I571)*'01_Supuestos'!$F$11*($H571-'01_Supuestos'!$F$9))-((('01_Supuestos'!F31*$I571)*'01_Supuestos'!$F$11*($H571-'01_Supuestos'!$F$9))*'01_Supuestos'!$F$12)-(('01_Supuestos'!F31*$I571)*'01_Supuestos'!$F$11*$K571)-(IF(('01_Supuestos'!F31*$I571)&gt;0,'01_Supuestos'!$F$15,0)))-($J571*'01_Supuestos'!F33)))*'01_Supuestos'!$F$16)</f>
        <v/>
      </c>
      <c r="X571" s="109">
        <f>((('01_Supuestos'!G31*$I571)*'01_Supuestos'!$F$11*($H571-'01_Supuestos'!$F$9))-((('01_Supuestos'!G31*$I571)*'01_Supuestos'!$F$11*($H571-'01_Supuestos'!$F$9))*'01_Supuestos'!$F$12)-(('01_Supuestos'!G31*$I571)*'01_Supuestos'!$F$11*$K571)-(IF(('01_Supuestos'!G31*$I571)&gt;0,'01_Supuestos'!$F$15,0)))-((('01_Supuestos'!G31*$I571)*'01_Supuestos'!$F$11*($H571-'01_Supuestos'!$F$9))*'01_Supuestos'!$F$18)-($J571*'01_Supuestos'!G32)-(IF('01_Supuestos'!G30=MAX('01_Supuestos'!$C$30:$M$30),'01_Supuestos'!$F$19,0))-(MAX(0,(((('01_Supuestos'!G31*$I571)*'01_Supuestos'!$F$11*($H571-'01_Supuestos'!$F$9))-((('01_Supuestos'!G31*$I571)*'01_Supuestos'!$F$11*($H571-'01_Supuestos'!$F$9))*'01_Supuestos'!$F$12)-(('01_Supuestos'!G31*$I571)*'01_Supuestos'!$F$11*$K571)-(IF(('01_Supuestos'!G31*$I571)&gt;0,'01_Supuestos'!$F$15,0)))-($J571*'01_Supuestos'!G33)))*'01_Supuestos'!$F$16)</f>
        <v/>
      </c>
      <c r="Y571" s="109">
        <f>((('01_Supuestos'!H31*$I571)*'01_Supuestos'!$F$11*($H571-'01_Supuestos'!$F$9))-((('01_Supuestos'!H31*$I571)*'01_Supuestos'!$F$11*($H571-'01_Supuestos'!$F$9))*'01_Supuestos'!$F$12)-(('01_Supuestos'!H31*$I571)*'01_Supuestos'!$F$11*$K571)-(IF(('01_Supuestos'!H31*$I571)&gt;0,'01_Supuestos'!$F$15,0)))-((('01_Supuestos'!H31*$I571)*'01_Supuestos'!$F$11*($H571-'01_Supuestos'!$F$9))*'01_Supuestos'!$F$18)-($J571*'01_Supuestos'!H32)-(IF('01_Supuestos'!H30=MAX('01_Supuestos'!$C$30:$M$30),'01_Supuestos'!$F$19,0))-(MAX(0,(((('01_Supuestos'!H31*$I571)*'01_Supuestos'!$F$11*($H571-'01_Supuestos'!$F$9))-((('01_Supuestos'!H31*$I571)*'01_Supuestos'!$F$11*($H571-'01_Supuestos'!$F$9))*'01_Supuestos'!$F$12)-(('01_Supuestos'!H31*$I571)*'01_Supuestos'!$F$11*$K571)-(IF(('01_Supuestos'!H31*$I571)&gt;0,'01_Supuestos'!$F$15,0)))-($J571*'01_Supuestos'!H33)))*'01_Supuestos'!$F$16)</f>
        <v/>
      </c>
      <c r="Z571" s="109">
        <f>((('01_Supuestos'!I31*$I571)*'01_Supuestos'!$F$11*($H571-'01_Supuestos'!$F$9))-((('01_Supuestos'!I31*$I571)*'01_Supuestos'!$F$11*($H571-'01_Supuestos'!$F$9))*'01_Supuestos'!$F$12)-(('01_Supuestos'!I31*$I571)*'01_Supuestos'!$F$11*$K571)-(IF(('01_Supuestos'!I31*$I571)&gt;0,'01_Supuestos'!$F$15,0)))-((('01_Supuestos'!I31*$I571)*'01_Supuestos'!$F$11*($H571-'01_Supuestos'!$F$9))*'01_Supuestos'!$F$18)-($J571*'01_Supuestos'!I32)-(IF('01_Supuestos'!I30=MAX('01_Supuestos'!$C$30:$M$30),'01_Supuestos'!$F$19,0))-(MAX(0,(((('01_Supuestos'!I31*$I571)*'01_Supuestos'!$F$11*($H571-'01_Supuestos'!$F$9))-((('01_Supuestos'!I31*$I571)*'01_Supuestos'!$F$11*($H571-'01_Supuestos'!$F$9))*'01_Supuestos'!$F$12)-(('01_Supuestos'!I31*$I571)*'01_Supuestos'!$F$11*$K571)-(IF(('01_Supuestos'!I31*$I571)&gt;0,'01_Supuestos'!$F$15,0)))-($J571*'01_Supuestos'!I33)))*'01_Supuestos'!$F$16)</f>
        <v/>
      </c>
      <c r="AA571" s="109">
        <f>((('01_Supuestos'!J31*$I571)*'01_Supuestos'!$F$11*($H571-'01_Supuestos'!$F$9))-((('01_Supuestos'!J31*$I571)*'01_Supuestos'!$F$11*($H571-'01_Supuestos'!$F$9))*'01_Supuestos'!$F$12)-(('01_Supuestos'!J31*$I571)*'01_Supuestos'!$F$11*$K571)-(IF(('01_Supuestos'!J31*$I571)&gt;0,'01_Supuestos'!$F$15,0)))-((('01_Supuestos'!J31*$I571)*'01_Supuestos'!$F$11*($H571-'01_Supuestos'!$F$9))*'01_Supuestos'!$F$18)-($J571*'01_Supuestos'!J32)-(IF('01_Supuestos'!J30=MAX('01_Supuestos'!$C$30:$M$30),'01_Supuestos'!$F$19,0))-(MAX(0,(((('01_Supuestos'!J31*$I571)*'01_Supuestos'!$F$11*($H571-'01_Supuestos'!$F$9))-((('01_Supuestos'!J31*$I571)*'01_Supuestos'!$F$11*($H571-'01_Supuestos'!$F$9))*'01_Supuestos'!$F$12)-(('01_Supuestos'!J31*$I571)*'01_Supuestos'!$F$11*$K571)-(IF(('01_Supuestos'!J31*$I571)&gt;0,'01_Supuestos'!$F$15,0)))-($J571*'01_Supuestos'!J33)))*'01_Supuestos'!$F$16)</f>
        <v/>
      </c>
      <c r="AB571" s="109">
        <f>((('01_Supuestos'!K31*$I571)*'01_Supuestos'!$F$11*($H571-'01_Supuestos'!$F$9))-((('01_Supuestos'!K31*$I571)*'01_Supuestos'!$F$11*($H571-'01_Supuestos'!$F$9))*'01_Supuestos'!$F$12)-(('01_Supuestos'!K31*$I571)*'01_Supuestos'!$F$11*$K571)-(IF(('01_Supuestos'!K31*$I571)&gt;0,'01_Supuestos'!$F$15,0)))-((('01_Supuestos'!K31*$I571)*'01_Supuestos'!$F$11*($H571-'01_Supuestos'!$F$9))*'01_Supuestos'!$F$18)-($J571*'01_Supuestos'!K32)-(IF('01_Supuestos'!K30=MAX('01_Supuestos'!$C$30:$M$30),'01_Supuestos'!$F$19,0))-(MAX(0,(((('01_Supuestos'!K31*$I571)*'01_Supuestos'!$F$11*($H571-'01_Supuestos'!$F$9))-((('01_Supuestos'!K31*$I571)*'01_Supuestos'!$F$11*($H571-'01_Supuestos'!$F$9))*'01_Supuestos'!$F$12)-(('01_Supuestos'!K31*$I571)*'01_Supuestos'!$F$11*$K571)-(IF(('01_Supuestos'!K31*$I571)&gt;0,'01_Supuestos'!$F$15,0)))-($J571*'01_Supuestos'!K33)))*'01_Supuestos'!$F$16)</f>
        <v/>
      </c>
      <c r="AC571" s="109">
        <f>((('01_Supuestos'!L31*$I571)*'01_Supuestos'!$F$11*($H571-'01_Supuestos'!$F$9))-((('01_Supuestos'!L31*$I571)*'01_Supuestos'!$F$11*($H571-'01_Supuestos'!$F$9))*'01_Supuestos'!$F$12)-(('01_Supuestos'!L31*$I571)*'01_Supuestos'!$F$11*$K571)-(IF(('01_Supuestos'!L31*$I571)&gt;0,'01_Supuestos'!$F$15,0)))-((('01_Supuestos'!L31*$I571)*'01_Supuestos'!$F$11*($H571-'01_Supuestos'!$F$9))*'01_Supuestos'!$F$18)-($J571*'01_Supuestos'!L32)-(IF('01_Supuestos'!L30=MAX('01_Supuestos'!$C$30:$M$30),'01_Supuestos'!$F$19,0))-(MAX(0,(((('01_Supuestos'!L31*$I571)*'01_Supuestos'!$F$11*($H571-'01_Supuestos'!$F$9))-((('01_Supuestos'!L31*$I571)*'01_Supuestos'!$F$11*($H571-'01_Supuestos'!$F$9))*'01_Supuestos'!$F$12)-(('01_Supuestos'!L31*$I571)*'01_Supuestos'!$F$11*$K571)-(IF(('01_Supuestos'!L31*$I571)&gt;0,'01_Supuestos'!$F$15,0)))-($J571*'01_Supuestos'!L33)))*'01_Supuestos'!$F$16)</f>
        <v/>
      </c>
      <c r="AD571" s="109">
        <f>((('01_Supuestos'!M31*$I571)*'01_Supuestos'!$F$11*($H571-'01_Supuestos'!$F$9))-((('01_Supuestos'!M31*$I571)*'01_Supuestos'!$F$11*($H571-'01_Supuestos'!$F$9))*'01_Supuestos'!$F$12)-(('01_Supuestos'!M31*$I571)*'01_Supuestos'!$F$11*$K571)-(IF(('01_Supuestos'!M31*$I571)&gt;0,'01_Supuestos'!$F$15,0)))-((('01_Supuestos'!M31*$I571)*'01_Supuestos'!$F$11*($H571-'01_Supuestos'!$F$9))*'01_Supuestos'!$F$18)-($J571*'01_Supuestos'!M32)-(IF('01_Supuestos'!M30=MAX('01_Supuestos'!$C$30:$M$30),'01_Supuestos'!$F$19,0))-(MAX(0,(((('01_Supuestos'!M31*$I571)*'01_Supuestos'!$F$11*($H571-'01_Supuestos'!$F$9))-((('01_Supuestos'!M31*$I571)*'01_Supuestos'!$F$11*($H571-'01_Supuestos'!$F$9))*'01_Supuestos'!$F$12)-(('01_Supuestos'!M31*$I571)*'01_Supuestos'!$F$11*$K571)-(IF(('01_Supuestos'!M31*$I571)&gt;0,'01_Supuestos'!$F$15,0)))-($J571*'01_Supuestos'!M33)))*'01_Supuestos'!$F$16)</f>
        <v/>
      </c>
      <c r="AE571" s="109">
        <f>0</f>
        <v/>
      </c>
      <c r="AF571" s="109">
        <f>IF(S571&gt;R571,"Appraisal+Decision",IF(S571&lt;R571,"Develop Now","Indiferente"))</f>
        <v/>
      </c>
    </row>
    <row r="572">
      <c r="A572" t="n">
        <v>542</v>
      </c>
      <c r="B572" s="53">
        <f>RAND()</f>
        <v/>
      </c>
      <c r="C572" s="53">
        <f>RAND()</f>
        <v/>
      </c>
      <c r="D572" s="53">
        <f>RAND()</f>
        <v/>
      </c>
      <c r="E572" s="53">
        <f>RAND()</f>
        <v/>
      </c>
      <c r="F572" s="53">
        <f>RAND()</f>
        <v/>
      </c>
      <c r="G572" s="53">
        <f>RAND()</f>
        <v/>
      </c>
      <c r="H572" s="109">
        <f>IF(B572&lt;($B$11-$B$10)/($B$12-$B$10), $B$10+SQRT(B572*($B$11-$B$10)*($B$12-$B$10)), $B$12-SQRT((1-B572)*($B$12-$B$11)*($B$12-$B$10)))</f>
        <v/>
      </c>
      <c r="I572" s="53">
        <f>MAX(0.1,NORMINV(C572,$B$13,$B$14))</f>
        <v/>
      </c>
      <c r="J572" s="109">
        <f>'01_Supuestos'!$F$13*MAX(0.65,NORMINV(D572,1,$B$15))</f>
        <v/>
      </c>
      <c r="K572" s="109">
        <f>'01_Supuestos'!$F$14*MAX(0.6,NORMINV(E572,1,$B$16))</f>
        <v/>
      </c>
      <c r="L572" s="109">
        <f>--(F572&lt;=$B$5)</f>
        <v/>
      </c>
      <c r="M572" s="109">
        <f>IF(L572=1, IF(G572&lt;=$B$6, "+", "-"), IF(G572&lt;=(1-$B$7), "+", "-"))</f>
        <v/>
      </c>
      <c r="N572" s="110">
        <f>IF(M572="+",'05_Bayes_Arbol'!$B$16,'05_Bayes_Arbol'!$B$17)</f>
        <v/>
      </c>
      <c r="O572" s="109">
        <f>SUMPRODUCT(T572:AD572,'01_Supuestos'!$C$34:$M$34)</f>
        <v/>
      </c>
      <c r="P572" s="109">
        <f>N572*O572 + (1-N572)*$B$9</f>
        <v/>
      </c>
      <c r="Q572" s="109">
        <f>--(P572&gt;0)</f>
        <v/>
      </c>
      <c r="R572" s="109">
        <f>IF(L572=1,O572,$B$9)</f>
        <v/>
      </c>
      <c r="S572" s="109">
        <f>-$B$8 + IF(Q572=1, IF(L572=1,O572,$B$9), 0)</f>
        <v/>
      </c>
      <c r="T572" s="109">
        <f>((('01_Supuestos'!C31*$I572)*'01_Supuestos'!$F$11*($H572-'01_Supuestos'!$F$9))-((('01_Supuestos'!C31*$I572)*'01_Supuestos'!$F$11*($H572-'01_Supuestos'!$F$9))*'01_Supuestos'!$F$12)-(('01_Supuestos'!C31*$I572)*'01_Supuestos'!$F$11*$K572)-(IF(('01_Supuestos'!C31*$I572)&gt;0,'01_Supuestos'!$F$15,0)))-((('01_Supuestos'!C31*$I572)*'01_Supuestos'!$F$11*($H572-'01_Supuestos'!$F$9))*'01_Supuestos'!$F$18)-($J572*'01_Supuestos'!C32)-(IF('01_Supuestos'!C30=MAX('01_Supuestos'!$C$30:$M$30),'01_Supuestos'!$F$19,0))-(MAX(0,(((('01_Supuestos'!C31*$I572)*'01_Supuestos'!$F$11*($H572-'01_Supuestos'!$F$9))-((('01_Supuestos'!C31*$I572)*'01_Supuestos'!$F$11*($H572-'01_Supuestos'!$F$9))*'01_Supuestos'!$F$12)-(('01_Supuestos'!C31*$I572)*'01_Supuestos'!$F$11*$K572)-(IF(('01_Supuestos'!C31*$I572)&gt;0,'01_Supuestos'!$F$15,0)))-($J572*'01_Supuestos'!C33)))*'01_Supuestos'!$F$16)</f>
        <v/>
      </c>
      <c r="U572" s="109">
        <f>((('01_Supuestos'!D31*$I572)*'01_Supuestos'!$F$11*($H572-'01_Supuestos'!$F$9))-((('01_Supuestos'!D31*$I572)*'01_Supuestos'!$F$11*($H572-'01_Supuestos'!$F$9))*'01_Supuestos'!$F$12)-(('01_Supuestos'!D31*$I572)*'01_Supuestos'!$F$11*$K572)-(IF(('01_Supuestos'!D31*$I572)&gt;0,'01_Supuestos'!$F$15,0)))-((('01_Supuestos'!D31*$I572)*'01_Supuestos'!$F$11*($H572-'01_Supuestos'!$F$9))*'01_Supuestos'!$F$18)-($J572*'01_Supuestos'!D32)-(IF('01_Supuestos'!D30=MAX('01_Supuestos'!$C$30:$M$30),'01_Supuestos'!$F$19,0))-(MAX(0,(((('01_Supuestos'!D31*$I572)*'01_Supuestos'!$F$11*($H572-'01_Supuestos'!$F$9))-((('01_Supuestos'!D31*$I572)*'01_Supuestos'!$F$11*($H572-'01_Supuestos'!$F$9))*'01_Supuestos'!$F$12)-(('01_Supuestos'!D31*$I572)*'01_Supuestos'!$F$11*$K572)-(IF(('01_Supuestos'!D31*$I572)&gt;0,'01_Supuestos'!$F$15,0)))-($J572*'01_Supuestos'!D33)))*'01_Supuestos'!$F$16)</f>
        <v/>
      </c>
      <c r="V572" s="109">
        <f>((('01_Supuestos'!E31*$I572)*'01_Supuestos'!$F$11*($H572-'01_Supuestos'!$F$9))-((('01_Supuestos'!E31*$I572)*'01_Supuestos'!$F$11*($H572-'01_Supuestos'!$F$9))*'01_Supuestos'!$F$12)-(('01_Supuestos'!E31*$I572)*'01_Supuestos'!$F$11*$K572)-(IF(('01_Supuestos'!E31*$I572)&gt;0,'01_Supuestos'!$F$15,0)))-((('01_Supuestos'!E31*$I572)*'01_Supuestos'!$F$11*($H572-'01_Supuestos'!$F$9))*'01_Supuestos'!$F$18)-($J572*'01_Supuestos'!E32)-(IF('01_Supuestos'!E30=MAX('01_Supuestos'!$C$30:$M$30),'01_Supuestos'!$F$19,0))-(MAX(0,(((('01_Supuestos'!E31*$I572)*'01_Supuestos'!$F$11*($H572-'01_Supuestos'!$F$9))-((('01_Supuestos'!E31*$I572)*'01_Supuestos'!$F$11*($H572-'01_Supuestos'!$F$9))*'01_Supuestos'!$F$12)-(('01_Supuestos'!E31*$I572)*'01_Supuestos'!$F$11*$K572)-(IF(('01_Supuestos'!E31*$I572)&gt;0,'01_Supuestos'!$F$15,0)))-($J572*'01_Supuestos'!E33)))*'01_Supuestos'!$F$16)</f>
        <v/>
      </c>
      <c r="W572" s="109">
        <f>((('01_Supuestos'!F31*$I572)*'01_Supuestos'!$F$11*($H572-'01_Supuestos'!$F$9))-((('01_Supuestos'!F31*$I572)*'01_Supuestos'!$F$11*($H572-'01_Supuestos'!$F$9))*'01_Supuestos'!$F$12)-(('01_Supuestos'!F31*$I572)*'01_Supuestos'!$F$11*$K572)-(IF(('01_Supuestos'!F31*$I572)&gt;0,'01_Supuestos'!$F$15,0)))-((('01_Supuestos'!F31*$I572)*'01_Supuestos'!$F$11*($H572-'01_Supuestos'!$F$9))*'01_Supuestos'!$F$18)-($J572*'01_Supuestos'!F32)-(IF('01_Supuestos'!F30=MAX('01_Supuestos'!$C$30:$M$30),'01_Supuestos'!$F$19,0))-(MAX(0,(((('01_Supuestos'!F31*$I572)*'01_Supuestos'!$F$11*($H572-'01_Supuestos'!$F$9))-((('01_Supuestos'!F31*$I572)*'01_Supuestos'!$F$11*($H572-'01_Supuestos'!$F$9))*'01_Supuestos'!$F$12)-(('01_Supuestos'!F31*$I572)*'01_Supuestos'!$F$11*$K572)-(IF(('01_Supuestos'!F31*$I572)&gt;0,'01_Supuestos'!$F$15,0)))-($J572*'01_Supuestos'!F33)))*'01_Supuestos'!$F$16)</f>
        <v/>
      </c>
      <c r="X572" s="109">
        <f>((('01_Supuestos'!G31*$I572)*'01_Supuestos'!$F$11*($H572-'01_Supuestos'!$F$9))-((('01_Supuestos'!G31*$I572)*'01_Supuestos'!$F$11*($H572-'01_Supuestos'!$F$9))*'01_Supuestos'!$F$12)-(('01_Supuestos'!G31*$I572)*'01_Supuestos'!$F$11*$K572)-(IF(('01_Supuestos'!G31*$I572)&gt;0,'01_Supuestos'!$F$15,0)))-((('01_Supuestos'!G31*$I572)*'01_Supuestos'!$F$11*($H572-'01_Supuestos'!$F$9))*'01_Supuestos'!$F$18)-($J572*'01_Supuestos'!G32)-(IF('01_Supuestos'!G30=MAX('01_Supuestos'!$C$30:$M$30),'01_Supuestos'!$F$19,0))-(MAX(0,(((('01_Supuestos'!G31*$I572)*'01_Supuestos'!$F$11*($H572-'01_Supuestos'!$F$9))-((('01_Supuestos'!G31*$I572)*'01_Supuestos'!$F$11*($H572-'01_Supuestos'!$F$9))*'01_Supuestos'!$F$12)-(('01_Supuestos'!G31*$I572)*'01_Supuestos'!$F$11*$K572)-(IF(('01_Supuestos'!G31*$I572)&gt;0,'01_Supuestos'!$F$15,0)))-($J572*'01_Supuestos'!G33)))*'01_Supuestos'!$F$16)</f>
        <v/>
      </c>
      <c r="Y572" s="109">
        <f>((('01_Supuestos'!H31*$I572)*'01_Supuestos'!$F$11*($H572-'01_Supuestos'!$F$9))-((('01_Supuestos'!H31*$I572)*'01_Supuestos'!$F$11*($H572-'01_Supuestos'!$F$9))*'01_Supuestos'!$F$12)-(('01_Supuestos'!H31*$I572)*'01_Supuestos'!$F$11*$K572)-(IF(('01_Supuestos'!H31*$I572)&gt;0,'01_Supuestos'!$F$15,0)))-((('01_Supuestos'!H31*$I572)*'01_Supuestos'!$F$11*($H572-'01_Supuestos'!$F$9))*'01_Supuestos'!$F$18)-($J572*'01_Supuestos'!H32)-(IF('01_Supuestos'!H30=MAX('01_Supuestos'!$C$30:$M$30),'01_Supuestos'!$F$19,0))-(MAX(0,(((('01_Supuestos'!H31*$I572)*'01_Supuestos'!$F$11*($H572-'01_Supuestos'!$F$9))-((('01_Supuestos'!H31*$I572)*'01_Supuestos'!$F$11*($H572-'01_Supuestos'!$F$9))*'01_Supuestos'!$F$12)-(('01_Supuestos'!H31*$I572)*'01_Supuestos'!$F$11*$K572)-(IF(('01_Supuestos'!H31*$I572)&gt;0,'01_Supuestos'!$F$15,0)))-($J572*'01_Supuestos'!H33)))*'01_Supuestos'!$F$16)</f>
        <v/>
      </c>
      <c r="Z572" s="109">
        <f>((('01_Supuestos'!I31*$I572)*'01_Supuestos'!$F$11*($H572-'01_Supuestos'!$F$9))-((('01_Supuestos'!I31*$I572)*'01_Supuestos'!$F$11*($H572-'01_Supuestos'!$F$9))*'01_Supuestos'!$F$12)-(('01_Supuestos'!I31*$I572)*'01_Supuestos'!$F$11*$K572)-(IF(('01_Supuestos'!I31*$I572)&gt;0,'01_Supuestos'!$F$15,0)))-((('01_Supuestos'!I31*$I572)*'01_Supuestos'!$F$11*($H572-'01_Supuestos'!$F$9))*'01_Supuestos'!$F$18)-($J572*'01_Supuestos'!I32)-(IF('01_Supuestos'!I30=MAX('01_Supuestos'!$C$30:$M$30),'01_Supuestos'!$F$19,0))-(MAX(0,(((('01_Supuestos'!I31*$I572)*'01_Supuestos'!$F$11*($H572-'01_Supuestos'!$F$9))-((('01_Supuestos'!I31*$I572)*'01_Supuestos'!$F$11*($H572-'01_Supuestos'!$F$9))*'01_Supuestos'!$F$12)-(('01_Supuestos'!I31*$I572)*'01_Supuestos'!$F$11*$K572)-(IF(('01_Supuestos'!I31*$I572)&gt;0,'01_Supuestos'!$F$15,0)))-($J572*'01_Supuestos'!I33)))*'01_Supuestos'!$F$16)</f>
        <v/>
      </c>
      <c r="AA572" s="109">
        <f>((('01_Supuestos'!J31*$I572)*'01_Supuestos'!$F$11*($H572-'01_Supuestos'!$F$9))-((('01_Supuestos'!J31*$I572)*'01_Supuestos'!$F$11*($H572-'01_Supuestos'!$F$9))*'01_Supuestos'!$F$12)-(('01_Supuestos'!J31*$I572)*'01_Supuestos'!$F$11*$K572)-(IF(('01_Supuestos'!J31*$I572)&gt;0,'01_Supuestos'!$F$15,0)))-((('01_Supuestos'!J31*$I572)*'01_Supuestos'!$F$11*($H572-'01_Supuestos'!$F$9))*'01_Supuestos'!$F$18)-($J572*'01_Supuestos'!J32)-(IF('01_Supuestos'!J30=MAX('01_Supuestos'!$C$30:$M$30),'01_Supuestos'!$F$19,0))-(MAX(0,(((('01_Supuestos'!J31*$I572)*'01_Supuestos'!$F$11*($H572-'01_Supuestos'!$F$9))-((('01_Supuestos'!J31*$I572)*'01_Supuestos'!$F$11*($H572-'01_Supuestos'!$F$9))*'01_Supuestos'!$F$12)-(('01_Supuestos'!J31*$I572)*'01_Supuestos'!$F$11*$K572)-(IF(('01_Supuestos'!J31*$I572)&gt;0,'01_Supuestos'!$F$15,0)))-($J572*'01_Supuestos'!J33)))*'01_Supuestos'!$F$16)</f>
        <v/>
      </c>
      <c r="AB572" s="109">
        <f>((('01_Supuestos'!K31*$I572)*'01_Supuestos'!$F$11*($H572-'01_Supuestos'!$F$9))-((('01_Supuestos'!K31*$I572)*'01_Supuestos'!$F$11*($H572-'01_Supuestos'!$F$9))*'01_Supuestos'!$F$12)-(('01_Supuestos'!K31*$I572)*'01_Supuestos'!$F$11*$K572)-(IF(('01_Supuestos'!K31*$I572)&gt;0,'01_Supuestos'!$F$15,0)))-((('01_Supuestos'!K31*$I572)*'01_Supuestos'!$F$11*($H572-'01_Supuestos'!$F$9))*'01_Supuestos'!$F$18)-($J572*'01_Supuestos'!K32)-(IF('01_Supuestos'!K30=MAX('01_Supuestos'!$C$30:$M$30),'01_Supuestos'!$F$19,0))-(MAX(0,(((('01_Supuestos'!K31*$I572)*'01_Supuestos'!$F$11*($H572-'01_Supuestos'!$F$9))-((('01_Supuestos'!K31*$I572)*'01_Supuestos'!$F$11*($H572-'01_Supuestos'!$F$9))*'01_Supuestos'!$F$12)-(('01_Supuestos'!K31*$I572)*'01_Supuestos'!$F$11*$K572)-(IF(('01_Supuestos'!K31*$I572)&gt;0,'01_Supuestos'!$F$15,0)))-($J572*'01_Supuestos'!K33)))*'01_Supuestos'!$F$16)</f>
        <v/>
      </c>
      <c r="AC572" s="109">
        <f>((('01_Supuestos'!L31*$I572)*'01_Supuestos'!$F$11*($H572-'01_Supuestos'!$F$9))-((('01_Supuestos'!L31*$I572)*'01_Supuestos'!$F$11*($H572-'01_Supuestos'!$F$9))*'01_Supuestos'!$F$12)-(('01_Supuestos'!L31*$I572)*'01_Supuestos'!$F$11*$K572)-(IF(('01_Supuestos'!L31*$I572)&gt;0,'01_Supuestos'!$F$15,0)))-((('01_Supuestos'!L31*$I572)*'01_Supuestos'!$F$11*($H572-'01_Supuestos'!$F$9))*'01_Supuestos'!$F$18)-($J572*'01_Supuestos'!L32)-(IF('01_Supuestos'!L30=MAX('01_Supuestos'!$C$30:$M$30),'01_Supuestos'!$F$19,0))-(MAX(0,(((('01_Supuestos'!L31*$I572)*'01_Supuestos'!$F$11*($H572-'01_Supuestos'!$F$9))-((('01_Supuestos'!L31*$I572)*'01_Supuestos'!$F$11*($H572-'01_Supuestos'!$F$9))*'01_Supuestos'!$F$12)-(('01_Supuestos'!L31*$I572)*'01_Supuestos'!$F$11*$K572)-(IF(('01_Supuestos'!L31*$I572)&gt;0,'01_Supuestos'!$F$15,0)))-($J572*'01_Supuestos'!L33)))*'01_Supuestos'!$F$16)</f>
        <v/>
      </c>
      <c r="AD572" s="109">
        <f>((('01_Supuestos'!M31*$I572)*'01_Supuestos'!$F$11*($H572-'01_Supuestos'!$F$9))-((('01_Supuestos'!M31*$I572)*'01_Supuestos'!$F$11*($H572-'01_Supuestos'!$F$9))*'01_Supuestos'!$F$12)-(('01_Supuestos'!M31*$I572)*'01_Supuestos'!$F$11*$K572)-(IF(('01_Supuestos'!M31*$I572)&gt;0,'01_Supuestos'!$F$15,0)))-((('01_Supuestos'!M31*$I572)*'01_Supuestos'!$F$11*($H572-'01_Supuestos'!$F$9))*'01_Supuestos'!$F$18)-($J572*'01_Supuestos'!M32)-(IF('01_Supuestos'!M30=MAX('01_Supuestos'!$C$30:$M$30),'01_Supuestos'!$F$19,0))-(MAX(0,(((('01_Supuestos'!M31*$I572)*'01_Supuestos'!$F$11*($H572-'01_Supuestos'!$F$9))-((('01_Supuestos'!M31*$I572)*'01_Supuestos'!$F$11*($H572-'01_Supuestos'!$F$9))*'01_Supuestos'!$F$12)-(('01_Supuestos'!M31*$I572)*'01_Supuestos'!$F$11*$K572)-(IF(('01_Supuestos'!M31*$I572)&gt;0,'01_Supuestos'!$F$15,0)))-($J572*'01_Supuestos'!M33)))*'01_Supuestos'!$F$16)</f>
        <v/>
      </c>
      <c r="AE572" s="109">
        <f>0</f>
        <v/>
      </c>
      <c r="AF572" s="109">
        <f>IF(S572&gt;R572,"Appraisal+Decision",IF(S572&lt;R572,"Develop Now","Indiferente"))</f>
        <v/>
      </c>
    </row>
    <row r="573">
      <c r="A573" t="n">
        <v>543</v>
      </c>
      <c r="B573" s="53">
        <f>RAND()</f>
        <v/>
      </c>
      <c r="C573" s="53">
        <f>RAND()</f>
        <v/>
      </c>
      <c r="D573" s="53">
        <f>RAND()</f>
        <v/>
      </c>
      <c r="E573" s="53">
        <f>RAND()</f>
        <v/>
      </c>
      <c r="F573" s="53">
        <f>RAND()</f>
        <v/>
      </c>
      <c r="G573" s="53">
        <f>RAND()</f>
        <v/>
      </c>
      <c r="H573" s="109">
        <f>IF(B573&lt;($B$11-$B$10)/($B$12-$B$10), $B$10+SQRT(B573*($B$11-$B$10)*($B$12-$B$10)), $B$12-SQRT((1-B573)*($B$12-$B$11)*($B$12-$B$10)))</f>
        <v/>
      </c>
      <c r="I573" s="53">
        <f>MAX(0.1,NORMINV(C573,$B$13,$B$14))</f>
        <v/>
      </c>
      <c r="J573" s="109">
        <f>'01_Supuestos'!$F$13*MAX(0.65,NORMINV(D573,1,$B$15))</f>
        <v/>
      </c>
      <c r="K573" s="109">
        <f>'01_Supuestos'!$F$14*MAX(0.6,NORMINV(E573,1,$B$16))</f>
        <v/>
      </c>
      <c r="L573" s="109">
        <f>--(F573&lt;=$B$5)</f>
        <v/>
      </c>
      <c r="M573" s="109">
        <f>IF(L573=1, IF(G573&lt;=$B$6, "+", "-"), IF(G573&lt;=(1-$B$7), "+", "-"))</f>
        <v/>
      </c>
      <c r="N573" s="110">
        <f>IF(M573="+",'05_Bayes_Arbol'!$B$16,'05_Bayes_Arbol'!$B$17)</f>
        <v/>
      </c>
      <c r="O573" s="109">
        <f>SUMPRODUCT(T573:AD573,'01_Supuestos'!$C$34:$M$34)</f>
        <v/>
      </c>
      <c r="P573" s="109">
        <f>N573*O573 + (1-N573)*$B$9</f>
        <v/>
      </c>
      <c r="Q573" s="109">
        <f>--(P573&gt;0)</f>
        <v/>
      </c>
      <c r="R573" s="109">
        <f>IF(L573=1,O573,$B$9)</f>
        <v/>
      </c>
      <c r="S573" s="109">
        <f>-$B$8 + IF(Q573=1, IF(L573=1,O573,$B$9), 0)</f>
        <v/>
      </c>
      <c r="T573" s="109">
        <f>((('01_Supuestos'!C31*$I573)*'01_Supuestos'!$F$11*($H573-'01_Supuestos'!$F$9))-((('01_Supuestos'!C31*$I573)*'01_Supuestos'!$F$11*($H573-'01_Supuestos'!$F$9))*'01_Supuestos'!$F$12)-(('01_Supuestos'!C31*$I573)*'01_Supuestos'!$F$11*$K573)-(IF(('01_Supuestos'!C31*$I573)&gt;0,'01_Supuestos'!$F$15,0)))-((('01_Supuestos'!C31*$I573)*'01_Supuestos'!$F$11*($H573-'01_Supuestos'!$F$9))*'01_Supuestos'!$F$18)-($J573*'01_Supuestos'!C32)-(IF('01_Supuestos'!C30=MAX('01_Supuestos'!$C$30:$M$30),'01_Supuestos'!$F$19,0))-(MAX(0,(((('01_Supuestos'!C31*$I573)*'01_Supuestos'!$F$11*($H573-'01_Supuestos'!$F$9))-((('01_Supuestos'!C31*$I573)*'01_Supuestos'!$F$11*($H573-'01_Supuestos'!$F$9))*'01_Supuestos'!$F$12)-(('01_Supuestos'!C31*$I573)*'01_Supuestos'!$F$11*$K573)-(IF(('01_Supuestos'!C31*$I573)&gt;0,'01_Supuestos'!$F$15,0)))-($J573*'01_Supuestos'!C33)))*'01_Supuestos'!$F$16)</f>
        <v/>
      </c>
      <c r="U573" s="109">
        <f>((('01_Supuestos'!D31*$I573)*'01_Supuestos'!$F$11*($H573-'01_Supuestos'!$F$9))-((('01_Supuestos'!D31*$I573)*'01_Supuestos'!$F$11*($H573-'01_Supuestos'!$F$9))*'01_Supuestos'!$F$12)-(('01_Supuestos'!D31*$I573)*'01_Supuestos'!$F$11*$K573)-(IF(('01_Supuestos'!D31*$I573)&gt;0,'01_Supuestos'!$F$15,0)))-((('01_Supuestos'!D31*$I573)*'01_Supuestos'!$F$11*($H573-'01_Supuestos'!$F$9))*'01_Supuestos'!$F$18)-($J573*'01_Supuestos'!D32)-(IF('01_Supuestos'!D30=MAX('01_Supuestos'!$C$30:$M$30),'01_Supuestos'!$F$19,0))-(MAX(0,(((('01_Supuestos'!D31*$I573)*'01_Supuestos'!$F$11*($H573-'01_Supuestos'!$F$9))-((('01_Supuestos'!D31*$I573)*'01_Supuestos'!$F$11*($H573-'01_Supuestos'!$F$9))*'01_Supuestos'!$F$12)-(('01_Supuestos'!D31*$I573)*'01_Supuestos'!$F$11*$K573)-(IF(('01_Supuestos'!D31*$I573)&gt;0,'01_Supuestos'!$F$15,0)))-($J573*'01_Supuestos'!D33)))*'01_Supuestos'!$F$16)</f>
        <v/>
      </c>
      <c r="V573" s="109">
        <f>((('01_Supuestos'!E31*$I573)*'01_Supuestos'!$F$11*($H573-'01_Supuestos'!$F$9))-((('01_Supuestos'!E31*$I573)*'01_Supuestos'!$F$11*($H573-'01_Supuestos'!$F$9))*'01_Supuestos'!$F$12)-(('01_Supuestos'!E31*$I573)*'01_Supuestos'!$F$11*$K573)-(IF(('01_Supuestos'!E31*$I573)&gt;0,'01_Supuestos'!$F$15,0)))-((('01_Supuestos'!E31*$I573)*'01_Supuestos'!$F$11*($H573-'01_Supuestos'!$F$9))*'01_Supuestos'!$F$18)-($J573*'01_Supuestos'!E32)-(IF('01_Supuestos'!E30=MAX('01_Supuestos'!$C$30:$M$30),'01_Supuestos'!$F$19,0))-(MAX(0,(((('01_Supuestos'!E31*$I573)*'01_Supuestos'!$F$11*($H573-'01_Supuestos'!$F$9))-((('01_Supuestos'!E31*$I573)*'01_Supuestos'!$F$11*($H573-'01_Supuestos'!$F$9))*'01_Supuestos'!$F$12)-(('01_Supuestos'!E31*$I573)*'01_Supuestos'!$F$11*$K573)-(IF(('01_Supuestos'!E31*$I573)&gt;0,'01_Supuestos'!$F$15,0)))-($J573*'01_Supuestos'!E33)))*'01_Supuestos'!$F$16)</f>
        <v/>
      </c>
      <c r="W573" s="109">
        <f>((('01_Supuestos'!F31*$I573)*'01_Supuestos'!$F$11*($H573-'01_Supuestos'!$F$9))-((('01_Supuestos'!F31*$I573)*'01_Supuestos'!$F$11*($H573-'01_Supuestos'!$F$9))*'01_Supuestos'!$F$12)-(('01_Supuestos'!F31*$I573)*'01_Supuestos'!$F$11*$K573)-(IF(('01_Supuestos'!F31*$I573)&gt;0,'01_Supuestos'!$F$15,0)))-((('01_Supuestos'!F31*$I573)*'01_Supuestos'!$F$11*($H573-'01_Supuestos'!$F$9))*'01_Supuestos'!$F$18)-($J573*'01_Supuestos'!F32)-(IF('01_Supuestos'!F30=MAX('01_Supuestos'!$C$30:$M$30),'01_Supuestos'!$F$19,0))-(MAX(0,(((('01_Supuestos'!F31*$I573)*'01_Supuestos'!$F$11*($H573-'01_Supuestos'!$F$9))-((('01_Supuestos'!F31*$I573)*'01_Supuestos'!$F$11*($H573-'01_Supuestos'!$F$9))*'01_Supuestos'!$F$12)-(('01_Supuestos'!F31*$I573)*'01_Supuestos'!$F$11*$K573)-(IF(('01_Supuestos'!F31*$I573)&gt;0,'01_Supuestos'!$F$15,0)))-($J573*'01_Supuestos'!F33)))*'01_Supuestos'!$F$16)</f>
        <v/>
      </c>
      <c r="X573" s="109">
        <f>((('01_Supuestos'!G31*$I573)*'01_Supuestos'!$F$11*($H573-'01_Supuestos'!$F$9))-((('01_Supuestos'!G31*$I573)*'01_Supuestos'!$F$11*($H573-'01_Supuestos'!$F$9))*'01_Supuestos'!$F$12)-(('01_Supuestos'!G31*$I573)*'01_Supuestos'!$F$11*$K573)-(IF(('01_Supuestos'!G31*$I573)&gt;0,'01_Supuestos'!$F$15,0)))-((('01_Supuestos'!G31*$I573)*'01_Supuestos'!$F$11*($H573-'01_Supuestos'!$F$9))*'01_Supuestos'!$F$18)-($J573*'01_Supuestos'!G32)-(IF('01_Supuestos'!G30=MAX('01_Supuestos'!$C$30:$M$30),'01_Supuestos'!$F$19,0))-(MAX(0,(((('01_Supuestos'!G31*$I573)*'01_Supuestos'!$F$11*($H573-'01_Supuestos'!$F$9))-((('01_Supuestos'!G31*$I573)*'01_Supuestos'!$F$11*($H573-'01_Supuestos'!$F$9))*'01_Supuestos'!$F$12)-(('01_Supuestos'!G31*$I573)*'01_Supuestos'!$F$11*$K573)-(IF(('01_Supuestos'!G31*$I573)&gt;0,'01_Supuestos'!$F$15,0)))-($J573*'01_Supuestos'!G33)))*'01_Supuestos'!$F$16)</f>
        <v/>
      </c>
      <c r="Y573" s="109">
        <f>((('01_Supuestos'!H31*$I573)*'01_Supuestos'!$F$11*($H573-'01_Supuestos'!$F$9))-((('01_Supuestos'!H31*$I573)*'01_Supuestos'!$F$11*($H573-'01_Supuestos'!$F$9))*'01_Supuestos'!$F$12)-(('01_Supuestos'!H31*$I573)*'01_Supuestos'!$F$11*$K573)-(IF(('01_Supuestos'!H31*$I573)&gt;0,'01_Supuestos'!$F$15,0)))-((('01_Supuestos'!H31*$I573)*'01_Supuestos'!$F$11*($H573-'01_Supuestos'!$F$9))*'01_Supuestos'!$F$18)-($J573*'01_Supuestos'!H32)-(IF('01_Supuestos'!H30=MAX('01_Supuestos'!$C$30:$M$30),'01_Supuestos'!$F$19,0))-(MAX(0,(((('01_Supuestos'!H31*$I573)*'01_Supuestos'!$F$11*($H573-'01_Supuestos'!$F$9))-((('01_Supuestos'!H31*$I573)*'01_Supuestos'!$F$11*($H573-'01_Supuestos'!$F$9))*'01_Supuestos'!$F$12)-(('01_Supuestos'!H31*$I573)*'01_Supuestos'!$F$11*$K573)-(IF(('01_Supuestos'!H31*$I573)&gt;0,'01_Supuestos'!$F$15,0)))-($J573*'01_Supuestos'!H33)))*'01_Supuestos'!$F$16)</f>
        <v/>
      </c>
      <c r="Z573" s="109">
        <f>((('01_Supuestos'!I31*$I573)*'01_Supuestos'!$F$11*($H573-'01_Supuestos'!$F$9))-((('01_Supuestos'!I31*$I573)*'01_Supuestos'!$F$11*($H573-'01_Supuestos'!$F$9))*'01_Supuestos'!$F$12)-(('01_Supuestos'!I31*$I573)*'01_Supuestos'!$F$11*$K573)-(IF(('01_Supuestos'!I31*$I573)&gt;0,'01_Supuestos'!$F$15,0)))-((('01_Supuestos'!I31*$I573)*'01_Supuestos'!$F$11*($H573-'01_Supuestos'!$F$9))*'01_Supuestos'!$F$18)-($J573*'01_Supuestos'!I32)-(IF('01_Supuestos'!I30=MAX('01_Supuestos'!$C$30:$M$30),'01_Supuestos'!$F$19,0))-(MAX(0,(((('01_Supuestos'!I31*$I573)*'01_Supuestos'!$F$11*($H573-'01_Supuestos'!$F$9))-((('01_Supuestos'!I31*$I573)*'01_Supuestos'!$F$11*($H573-'01_Supuestos'!$F$9))*'01_Supuestos'!$F$12)-(('01_Supuestos'!I31*$I573)*'01_Supuestos'!$F$11*$K573)-(IF(('01_Supuestos'!I31*$I573)&gt;0,'01_Supuestos'!$F$15,0)))-($J573*'01_Supuestos'!I33)))*'01_Supuestos'!$F$16)</f>
        <v/>
      </c>
      <c r="AA573" s="109">
        <f>((('01_Supuestos'!J31*$I573)*'01_Supuestos'!$F$11*($H573-'01_Supuestos'!$F$9))-((('01_Supuestos'!J31*$I573)*'01_Supuestos'!$F$11*($H573-'01_Supuestos'!$F$9))*'01_Supuestos'!$F$12)-(('01_Supuestos'!J31*$I573)*'01_Supuestos'!$F$11*$K573)-(IF(('01_Supuestos'!J31*$I573)&gt;0,'01_Supuestos'!$F$15,0)))-((('01_Supuestos'!J31*$I573)*'01_Supuestos'!$F$11*($H573-'01_Supuestos'!$F$9))*'01_Supuestos'!$F$18)-($J573*'01_Supuestos'!J32)-(IF('01_Supuestos'!J30=MAX('01_Supuestos'!$C$30:$M$30),'01_Supuestos'!$F$19,0))-(MAX(0,(((('01_Supuestos'!J31*$I573)*'01_Supuestos'!$F$11*($H573-'01_Supuestos'!$F$9))-((('01_Supuestos'!J31*$I573)*'01_Supuestos'!$F$11*($H573-'01_Supuestos'!$F$9))*'01_Supuestos'!$F$12)-(('01_Supuestos'!J31*$I573)*'01_Supuestos'!$F$11*$K573)-(IF(('01_Supuestos'!J31*$I573)&gt;0,'01_Supuestos'!$F$15,0)))-($J573*'01_Supuestos'!J33)))*'01_Supuestos'!$F$16)</f>
        <v/>
      </c>
      <c r="AB573" s="109">
        <f>((('01_Supuestos'!K31*$I573)*'01_Supuestos'!$F$11*($H573-'01_Supuestos'!$F$9))-((('01_Supuestos'!K31*$I573)*'01_Supuestos'!$F$11*($H573-'01_Supuestos'!$F$9))*'01_Supuestos'!$F$12)-(('01_Supuestos'!K31*$I573)*'01_Supuestos'!$F$11*$K573)-(IF(('01_Supuestos'!K31*$I573)&gt;0,'01_Supuestos'!$F$15,0)))-((('01_Supuestos'!K31*$I573)*'01_Supuestos'!$F$11*($H573-'01_Supuestos'!$F$9))*'01_Supuestos'!$F$18)-($J573*'01_Supuestos'!K32)-(IF('01_Supuestos'!K30=MAX('01_Supuestos'!$C$30:$M$30),'01_Supuestos'!$F$19,0))-(MAX(0,(((('01_Supuestos'!K31*$I573)*'01_Supuestos'!$F$11*($H573-'01_Supuestos'!$F$9))-((('01_Supuestos'!K31*$I573)*'01_Supuestos'!$F$11*($H573-'01_Supuestos'!$F$9))*'01_Supuestos'!$F$12)-(('01_Supuestos'!K31*$I573)*'01_Supuestos'!$F$11*$K573)-(IF(('01_Supuestos'!K31*$I573)&gt;0,'01_Supuestos'!$F$15,0)))-($J573*'01_Supuestos'!K33)))*'01_Supuestos'!$F$16)</f>
        <v/>
      </c>
      <c r="AC573" s="109">
        <f>((('01_Supuestos'!L31*$I573)*'01_Supuestos'!$F$11*($H573-'01_Supuestos'!$F$9))-((('01_Supuestos'!L31*$I573)*'01_Supuestos'!$F$11*($H573-'01_Supuestos'!$F$9))*'01_Supuestos'!$F$12)-(('01_Supuestos'!L31*$I573)*'01_Supuestos'!$F$11*$K573)-(IF(('01_Supuestos'!L31*$I573)&gt;0,'01_Supuestos'!$F$15,0)))-((('01_Supuestos'!L31*$I573)*'01_Supuestos'!$F$11*($H573-'01_Supuestos'!$F$9))*'01_Supuestos'!$F$18)-($J573*'01_Supuestos'!L32)-(IF('01_Supuestos'!L30=MAX('01_Supuestos'!$C$30:$M$30),'01_Supuestos'!$F$19,0))-(MAX(0,(((('01_Supuestos'!L31*$I573)*'01_Supuestos'!$F$11*($H573-'01_Supuestos'!$F$9))-((('01_Supuestos'!L31*$I573)*'01_Supuestos'!$F$11*($H573-'01_Supuestos'!$F$9))*'01_Supuestos'!$F$12)-(('01_Supuestos'!L31*$I573)*'01_Supuestos'!$F$11*$K573)-(IF(('01_Supuestos'!L31*$I573)&gt;0,'01_Supuestos'!$F$15,0)))-($J573*'01_Supuestos'!L33)))*'01_Supuestos'!$F$16)</f>
        <v/>
      </c>
      <c r="AD573" s="109">
        <f>((('01_Supuestos'!M31*$I573)*'01_Supuestos'!$F$11*($H573-'01_Supuestos'!$F$9))-((('01_Supuestos'!M31*$I573)*'01_Supuestos'!$F$11*($H573-'01_Supuestos'!$F$9))*'01_Supuestos'!$F$12)-(('01_Supuestos'!M31*$I573)*'01_Supuestos'!$F$11*$K573)-(IF(('01_Supuestos'!M31*$I573)&gt;0,'01_Supuestos'!$F$15,0)))-((('01_Supuestos'!M31*$I573)*'01_Supuestos'!$F$11*($H573-'01_Supuestos'!$F$9))*'01_Supuestos'!$F$18)-($J573*'01_Supuestos'!M32)-(IF('01_Supuestos'!M30=MAX('01_Supuestos'!$C$30:$M$30),'01_Supuestos'!$F$19,0))-(MAX(0,(((('01_Supuestos'!M31*$I573)*'01_Supuestos'!$F$11*($H573-'01_Supuestos'!$F$9))-((('01_Supuestos'!M31*$I573)*'01_Supuestos'!$F$11*($H573-'01_Supuestos'!$F$9))*'01_Supuestos'!$F$12)-(('01_Supuestos'!M31*$I573)*'01_Supuestos'!$F$11*$K573)-(IF(('01_Supuestos'!M31*$I573)&gt;0,'01_Supuestos'!$F$15,0)))-($J573*'01_Supuestos'!M33)))*'01_Supuestos'!$F$16)</f>
        <v/>
      </c>
      <c r="AE573" s="109">
        <f>0</f>
        <v/>
      </c>
      <c r="AF573" s="109">
        <f>IF(S573&gt;R573,"Appraisal+Decision",IF(S573&lt;R573,"Develop Now","Indiferente"))</f>
        <v/>
      </c>
    </row>
    <row r="574">
      <c r="A574" t="n">
        <v>544</v>
      </c>
      <c r="B574" s="53">
        <f>RAND()</f>
        <v/>
      </c>
      <c r="C574" s="53">
        <f>RAND()</f>
        <v/>
      </c>
      <c r="D574" s="53">
        <f>RAND()</f>
        <v/>
      </c>
      <c r="E574" s="53">
        <f>RAND()</f>
        <v/>
      </c>
      <c r="F574" s="53">
        <f>RAND()</f>
        <v/>
      </c>
      <c r="G574" s="53">
        <f>RAND()</f>
        <v/>
      </c>
      <c r="H574" s="109">
        <f>IF(B574&lt;($B$11-$B$10)/($B$12-$B$10), $B$10+SQRT(B574*($B$11-$B$10)*($B$12-$B$10)), $B$12-SQRT((1-B574)*($B$12-$B$11)*($B$12-$B$10)))</f>
        <v/>
      </c>
      <c r="I574" s="53">
        <f>MAX(0.1,NORMINV(C574,$B$13,$B$14))</f>
        <v/>
      </c>
      <c r="J574" s="109">
        <f>'01_Supuestos'!$F$13*MAX(0.65,NORMINV(D574,1,$B$15))</f>
        <v/>
      </c>
      <c r="K574" s="109">
        <f>'01_Supuestos'!$F$14*MAX(0.6,NORMINV(E574,1,$B$16))</f>
        <v/>
      </c>
      <c r="L574" s="109">
        <f>--(F574&lt;=$B$5)</f>
        <v/>
      </c>
      <c r="M574" s="109">
        <f>IF(L574=1, IF(G574&lt;=$B$6, "+", "-"), IF(G574&lt;=(1-$B$7), "+", "-"))</f>
        <v/>
      </c>
      <c r="N574" s="110">
        <f>IF(M574="+",'05_Bayes_Arbol'!$B$16,'05_Bayes_Arbol'!$B$17)</f>
        <v/>
      </c>
      <c r="O574" s="109">
        <f>SUMPRODUCT(T574:AD574,'01_Supuestos'!$C$34:$M$34)</f>
        <v/>
      </c>
      <c r="P574" s="109">
        <f>N574*O574 + (1-N574)*$B$9</f>
        <v/>
      </c>
      <c r="Q574" s="109">
        <f>--(P574&gt;0)</f>
        <v/>
      </c>
      <c r="R574" s="109">
        <f>IF(L574=1,O574,$B$9)</f>
        <v/>
      </c>
      <c r="S574" s="109">
        <f>-$B$8 + IF(Q574=1, IF(L574=1,O574,$B$9), 0)</f>
        <v/>
      </c>
      <c r="T574" s="109">
        <f>((('01_Supuestos'!C31*$I574)*'01_Supuestos'!$F$11*($H574-'01_Supuestos'!$F$9))-((('01_Supuestos'!C31*$I574)*'01_Supuestos'!$F$11*($H574-'01_Supuestos'!$F$9))*'01_Supuestos'!$F$12)-(('01_Supuestos'!C31*$I574)*'01_Supuestos'!$F$11*$K574)-(IF(('01_Supuestos'!C31*$I574)&gt;0,'01_Supuestos'!$F$15,0)))-((('01_Supuestos'!C31*$I574)*'01_Supuestos'!$F$11*($H574-'01_Supuestos'!$F$9))*'01_Supuestos'!$F$18)-($J574*'01_Supuestos'!C32)-(IF('01_Supuestos'!C30=MAX('01_Supuestos'!$C$30:$M$30),'01_Supuestos'!$F$19,0))-(MAX(0,(((('01_Supuestos'!C31*$I574)*'01_Supuestos'!$F$11*($H574-'01_Supuestos'!$F$9))-((('01_Supuestos'!C31*$I574)*'01_Supuestos'!$F$11*($H574-'01_Supuestos'!$F$9))*'01_Supuestos'!$F$12)-(('01_Supuestos'!C31*$I574)*'01_Supuestos'!$F$11*$K574)-(IF(('01_Supuestos'!C31*$I574)&gt;0,'01_Supuestos'!$F$15,0)))-($J574*'01_Supuestos'!C33)))*'01_Supuestos'!$F$16)</f>
        <v/>
      </c>
      <c r="U574" s="109">
        <f>((('01_Supuestos'!D31*$I574)*'01_Supuestos'!$F$11*($H574-'01_Supuestos'!$F$9))-((('01_Supuestos'!D31*$I574)*'01_Supuestos'!$F$11*($H574-'01_Supuestos'!$F$9))*'01_Supuestos'!$F$12)-(('01_Supuestos'!D31*$I574)*'01_Supuestos'!$F$11*$K574)-(IF(('01_Supuestos'!D31*$I574)&gt;0,'01_Supuestos'!$F$15,0)))-((('01_Supuestos'!D31*$I574)*'01_Supuestos'!$F$11*($H574-'01_Supuestos'!$F$9))*'01_Supuestos'!$F$18)-($J574*'01_Supuestos'!D32)-(IF('01_Supuestos'!D30=MAX('01_Supuestos'!$C$30:$M$30),'01_Supuestos'!$F$19,0))-(MAX(0,(((('01_Supuestos'!D31*$I574)*'01_Supuestos'!$F$11*($H574-'01_Supuestos'!$F$9))-((('01_Supuestos'!D31*$I574)*'01_Supuestos'!$F$11*($H574-'01_Supuestos'!$F$9))*'01_Supuestos'!$F$12)-(('01_Supuestos'!D31*$I574)*'01_Supuestos'!$F$11*$K574)-(IF(('01_Supuestos'!D31*$I574)&gt;0,'01_Supuestos'!$F$15,0)))-($J574*'01_Supuestos'!D33)))*'01_Supuestos'!$F$16)</f>
        <v/>
      </c>
      <c r="V574" s="109">
        <f>((('01_Supuestos'!E31*$I574)*'01_Supuestos'!$F$11*($H574-'01_Supuestos'!$F$9))-((('01_Supuestos'!E31*$I574)*'01_Supuestos'!$F$11*($H574-'01_Supuestos'!$F$9))*'01_Supuestos'!$F$12)-(('01_Supuestos'!E31*$I574)*'01_Supuestos'!$F$11*$K574)-(IF(('01_Supuestos'!E31*$I574)&gt;0,'01_Supuestos'!$F$15,0)))-((('01_Supuestos'!E31*$I574)*'01_Supuestos'!$F$11*($H574-'01_Supuestos'!$F$9))*'01_Supuestos'!$F$18)-($J574*'01_Supuestos'!E32)-(IF('01_Supuestos'!E30=MAX('01_Supuestos'!$C$30:$M$30),'01_Supuestos'!$F$19,0))-(MAX(0,(((('01_Supuestos'!E31*$I574)*'01_Supuestos'!$F$11*($H574-'01_Supuestos'!$F$9))-((('01_Supuestos'!E31*$I574)*'01_Supuestos'!$F$11*($H574-'01_Supuestos'!$F$9))*'01_Supuestos'!$F$12)-(('01_Supuestos'!E31*$I574)*'01_Supuestos'!$F$11*$K574)-(IF(('01_Supuestos'!E31*$I574)&gt;0,'01_Supuestos'!$F$15,0)))-($J574*'01_Supuestos'!E33)))*'01_Supuestos'!$F$16)</f>
        <v/>
      </c>
      <c r="W574" s="109">
        <f>((('01_Supuestos'!F31*$I574)*'01_Supuestos'!$F$11*($H574-'01_Supuestos'!$F$9))-((('01_Supuestos'!F31*$I574)*'01_Supuestos'!$F$11*($H574-'01_Supuestos'!$F$9))*'01_Supuestos'!$F$12)-(('01_Supuestos'!F31*$I574)*'01_Supuestos'!$F$11*$K574)-(IF(('01_Supuestos'!F31*$I574)&gt;0,'01_Supuestos'!$F$15,0)))-((('01_Supuestos'!F31*$I574)*'01_Supuestos'!$F$11*($H574-'01_Supuestos'!$F$9))*'01_Supuestos'!$F$18)-($J574*'01_Supuestos'!F32)-(IF('01_Supuestos'!F30=MAX('01_Supuestos'!$C$30:$M$30),'01_Supuestos'!$F$19,0))-(MAX(0,(((('01_Supuestos'!F31*$I574)*'01_Supuestos'!$F$11*($H574-'01_Supuestos'!$F$9))-((('01_Supuestos'!F31*$I574)*'01_Supuestos'!$F$11*($H574-'01_Supuestos'!$F$9))*'01_Supuestos'!$F$12)-(('01_Supuestos'!F31*$I574)*'01_Supuestos'!$F$11*$K574)-(IF(('01_Supuestos'!F31*$I574)&gt;0,'01_Supuestos'!$F$15,0)))-($J574*'01_Supuestos'!F33)))*'01_Supuestos'!$F$16)</f>
        <v/>
      </c>
      <c r="X574" s="109">
        <f>((('01_Supuestos'!G31*$I574)*'01_Supuestos'!$F$11*($H574-'01_Supuestos'!$F$9))-((('01_Supuestos'!G31*$I574)*'01_Supuestos'!$F$11*($H574-'01_Supuestos'!$F$9))*'01_Supuestos'!$F$12)-(('01_Supuestos'!G31*$I574)*'01_Supuestos'!$F$11*$K574)-(IF(('01_Supuestos'!G31*$I574)&gt;0,'01_Supuestos'!$F$15,0)))-((('01_Supuestos'!G31*$I574)*'01_Supuestos'!$F$11*($H574-'01_Supuestos'!$F$9))*'01_Supuestos'!$F$18)-($J574*'01_Supuestos'!G32)-(IF('01_Supuestos'!G30=MAX('01_Supuestos'!$C$30:$M$30),'01_Supuestos'!$F$19,0))-(MAX(0,(((('01_Supuestos'!G31*$I574)*'01_Supuestos'!$F$11*($H574-'01_Supuestos'!$F$9))-((('01_Supuestos'!G31*$I574)*'01_Supuestos'!$F$11*($H574-'01_Supuestos'!$F$9))*'01_Supuestos'!$F$12)-(('01_Supuestos'!G31*$I574)*'01_Supuestos'!$F$11*$K574)-(IF(('01_Supuestos'!G31*$I574)&gt;0,'01_Supuestos'!$F$15,0)))-($J574*'01_Supuestos'!G33)))*'01_Supuestos'!$F$16)</f>
        <v/>
      </c>
      <c r="Y574" s="109">
        <f>((('01_Supuestos'!H31*$I574)*'01_Supuestos'!$F$11*($H574-'01_Supuestos'!$F$9))-((('01_Supuestos'!H31*$I574)*'01_Supuestos'!$F$11*($H574-'01_Supuestos'!$F$9))*'01_Supuestos'!$F$12)-(('01_Supuestos'!H31*$I574)*'01_Supuestos'!$F$11*$K574)-(IF(('01_Supuestos'!H31*$I574)&gt;0,'01_Supuestos'!$F$15,0)))-((('01_Supuestos'!H31*$I574)*'01_Supuestos'!$F$11*($H574-'01_Supuestos'!$F$9))*'01_Supuestos'!$F$18)-($J574*'01_Supuestos'!H32)-(IF('01_Supuestos'!H30=MAX('01_Supuestos'!$C$30:$M$30),'01_Supuestos'!$F$19,0))-(MAX(0,(((('01_Supuestos'!H31*$I574)*'01_Supuestos'!$F$11*($H574-'01_Supuestos'!$F$9))-((('01_Supuestos'!H31*$I574)*'01_Supuestos'!$F$11*($H574-'01_Supuestos'!$F$9))*'01_Supuestos'!$F$12)-(('01_Supuestos'!H31*$I574)*'01_Supuestos'!$F$11*$K574)-(IF(('01_Supuestos'!H31*$I574)&gt;0,'01_Supuestos'!$F$15,0)))-($J574*'01_Supuestos'!H33)))*'01_Supuestos'!$F$16)</f>
        <v/>
      </c>
      <c r="Z574" s="109">
        <f>((('01_Supuestos'!I31*$I574)*'01_Supuestos'!$F$11*($H574-'01_Supuestos'!$F$9))-((('01_Supuestos'!I31*$I574)*'01_Supuestos'!$F$11*($H574-'01_Supuestos'!$F$9))*'01_Supuestos'!$F$12)-(('01_Supuestos'!I31*$I574)*'01_Supuestos'!$F$11*$K574)-(IF(('01_Supuestos'!I31*$I574)&gt;0,'01_Supuestos'!$F$15,0)))-((('01_Supuestos'!I31*$I574)*'01_Supuestos'!$F$11*($H574-'01_Supuestos'!$F$9))*'01_Supuestos'!$F$18)-($J574*'01_Supuestos'!I32)-(IF('01_Supuestos'!I30=MAX('01_Supuestos'!$C$30:$M$30),'01_Supuestos'!$F$19,0))-(MAX(0,(((('01_Supuestos'!I31*$I574)*'01_Supuestos'!$F$11*($H574-'01_Supuestos'!$F$9))-((('01_Supuestos'!I31*$I574)*'01_Supuestos'!$F$11*($H574-'01_Supuestos'!$F$9))*'01_Supuestos'!$F$12)-(('01_Supuestos'!I31*$I574)*'01_Supuestos'!$F$11*$K574)-(IF(('01_Supuestos'!I31*$I574)&gt;0,'01_Supuestos'!$F$15,0)))-($J574*'01_Supuestos'!I33)))*'01_Supuestos'!$F$16)</f>
        <v/>
      </c>
      <c r="AA574" s="109">
        <f>((('01_Supuestos'!J31*$I574)*'01_Supuestos'!$F$11*($H574-'01_Supuestos'!$F$9))-((('01_Supuestos'!J31*$I574)*'01_Supuestos'!$F$11*($H574-'01_Supuestos'!$F$9))*'01_Supuestos'!$F$12)-(('01_Supuestos'!J31*$I574)*'01_Supuestos'!$F$11*$K574)-(IF(('01_Supuestos'!J31*$I574)&gt;0,'01_Supuestos'!$F$15,0)))-((('01_Supuestos'!J31*$I574)*'01_Supuestos'!$F$11*($H574-'01_Supuestos'!$F$9))*'01_Supuestos'!$F$18)-($J574*'01_Supuestos'!J32)-(IF('01_Supuestos'!J30=MAX('01_Supuestos'!$C$30:$M$30),'01_Supuestos'!$F$19,0))-(MAX(0,(((('01_Supuestos'!J31*$I574)*'01_Supuestos'!$F$11*($H574-'01_Supuestos'!$F$9))-((('01_Supuestos'!J31*$I574)*'01_Supuestos'!$F$11*($H574-'01_Supuestos'!$F$9))*'01_Supuestos'!$F$12)-(('01_Supuestos'!J31*$I574)*'01_Supuestos'!$F$11*$K574)-(IF(('01_Supuestos'!J31*$I574)&gt;0,'01_Supuestos'!$F$15,0)))-($J574*'01_Supuestos'!J33)))*'01_Supuestos'!$F$16)</f>
        <v/>
      </c>
      <c r="AB574" s="109">
        <f>((('01_Supuestos'!K31*$I574)*'01_Supuestos'!$F$11*($H574-'01_Supuestos'!$F$9))-((('01_Supuestos'!K31*$I574)*'01_Supuestos'!$F$11*($H574-'01_Supuestos'!$F$9))*'01_Supuestos'!$F$12)-(('01_Supuestos'!K31*$I574)*'01_Supuestos'!$F$11*$K574)-(IF(('01_Supuestos'!K31*$I574)&gt;0,'01_Supuestos'!$F$15,0)))-((('01_Supuestos'!K31*$I574)*'01_Supuestos'!$F$11*($H574-'01_Supuestos'!$F$9))*'01_Supuestos'!$F$18)-($J574*'01_Supuestos'!K32)-(IF('01_Supuestos'!K30=MAX('01_Supuestos'!$C$30:$M$30),'01_Supuestos'!$F$19,0))-(MAX(0,(((('01_Supuestos'!K31*$I574)*'01_Supuestos'!$F$11*($H574-'01_Supuestos'!$F$9))-((('01_Supuestos'!K31*$I574)*'01_Supuestos'!$F$11*($H574-'01_Supuestos'!$F$9))*'01_Supuestos'!$F$12)-(('01_Supuestos'!K31*$I574)*'01_Supuestos'!$F$11*$K574)-(IF(('01_Supuestos'!K31*$I574)&gt;0,'01_Supuestos'!$F$15,0)))-($J574*'01_Supuestos'!K33)))*'01_Supuestos'!$F$16)</f>
        <v/>
      </c>
      <c r="AC574" s="109">
        <f>((('01_Supuestos'!L31*$I574)*'01_Supuestos'!$F$11*($H574-'01_Supuestos'!$F$9))-((('01_Supuestos'!L31*$I574)*'01_Supuestos'!$F$11*($H574-'01_Supuestos'!$F$9))*'01_Supuestos'!$F$12)-(('01_Supuestos'!L31*$I574)*'01_Supuestos'!$F$11*$K574)-(IF(('01_Supuestos'!L31*$I574)&gt;0,'01_Supuestos'!$F$15,0)))-((('01_Supuestos'!L31*$I574)*'01_Supuestos'!$F$11*($H574-'01_Supuestos'!$F$9))*'01_Supuestos'!$F$18)-($J574*'01_Supuestos'!L32)-(IF('01_Supuestos'!L30=MAX('01_Supuestos'!$C$30:$M$30),'01_Supuestos'!$F$19,0))-(MAX(0,(((('01_Supuestos'!L31*$I574)*'01_Supuestos'!$F$11*($H574-'01_Supuestos'!$F$9))-((('01_Supuestos'!L31*$I574)*'01_Supuestos'!$F$11*($H574-'01_Supuestos'!$F$9))*'01_Supuestos'!$F$12)-(('01_Supuestos'!L31*$I574)*'01_Supuestos'!$F$11*$K574)-(IF(('01_Supuestos'!L31*$I574)&gt;0,'01_Supuestos'!$F$15,0)))-($J574*'01_Supuestos'!L33)))*'01_Supuestos'!$F$16)</f>
        <v/>
      </c>
      <c r="AD574" s="109">
        <f>((('01_Supuestos'!M31*$I574)*'01_Supuestos'!$F$11*($H574-'01_Supuestos'!$F$9))-((('01_Supuestos'!M31*$I574)*'01_Supuestos'!$F$11*($H574-'01_Supuestos'!$F$9))*'01_Supuestos'!$F$12)-(('01_Supuestos'!M31*$I574)*'01_Supuestos'!$F$11*$K574)-(IF(('01_Supuestos'!M31*$I574)&gt;0,'01_Supuestos'!$F$15,0)))-((('01_Supuestos'!M31*$I574)*'01_Supuestos'!$F$11*($H574-'01_Supuestos'!$F$9))*'01_Supuestos'!$F$18)-($J574*'01_Supuestos'!M32)-(IF('01_Supuestos'!M30=MAX('01_Supuestos'!$C$30:$M$30),'01_Supuestos'!$F$19,0))-(MAX(0,(((('01_Supuestos'!M31*$I574)*'01_Supuestos'!$F$11*($H574-'01_Supuestos'!$F$9))-((('01_Supuestos'!M31*$I574)*'01_Supuestos'!$F$11*($H574-'01_Supuestos'!$F$9))*'01_Supuestos'!$F$12)-(('01_Supuestos'!M31*$I574)*'01_Supuestos'!$F$11*$K574)-(IF(('01_Supuestos'!M31*$I574)&gt;0,'01_Supuestos'!$F$15,0)))-($J574*'01_Supuestos'!M33)))*'01_Supuestos'!$F$16)</f>
        <v/>
      </c>
      <c r="AE574" s="109">
        <f>0</f>
        <v/>
      </c>
      <c r="AF574" s="109">
        <f>IF(S574&gt;R574,"Appraisal+Decision",IF(S574&lt;R574,"Develop Now","Indiferente"))</f>
        <v/>
      </c>
    </row>
    <row r="575">
      <c r="A575" t="n">
        <v>545</v>
      </c>
      <c r="B575" s="53">
        <f>RAND()</f>
        <v/>
      </c>
      <c r="C575" s="53">
        <f>RAND()</f>
        <v/>
      </c>
      <c r="D575" s="53">
        <f>RAND()</f>
        <v/>
      </c>
      <c r="E575" s="53">
        <f>RAND()</f>
        <v/>
      </c>
      <c r="F575" s="53">
        <f>RAND()</f>
        <v/>
      </c>
      <c r="G575" s="53">
        <f>RAND()</f>
        <v/>
      </c>
      <c r="H575" s="109">
        <f>IF(B575&lt;($B$11-$B$10)/($B$12-$B$10), $B$10+SQRT(B575*($B$11-$B$10)*($B$12-$B$10)), $B$12-SQRT((1-B575)*($B$12-$B$11)*($B$12-$B$10)))</f>
        <v/>
      </c>
      <c r="I575" s="53">
        <f>MAX(0.1,NORMINV(C575,$B$13,$B$14))</f>
        <v/>
      </c>
      <c r="J575" s="109">
        <f>'01_Supuestos'!$F$13*MAX(0.65,NORMINV(D575,1,$B$15))</f>
        <v/>
      </c>
      <c r="K575" s="109">
        <f>'01_Supuestos'!$F$14*MAX(0.6,NORMINV(E575,1,$B$16))</f>
        <v/>
      </c>
      <c r="L575" s="109">
        <f>--(F575&lt;=$B$5)</f>
        <v/>
      </c>
      <c r="M575" s="109">
        <f>IF(L575=1, IF(G575&lt;=$B$6, "+", "-"), IF(G575&lt;=(1-$B$7), "+", "-"))</f>
        <v/>
      </c>
      <c r="N575" s="110">
        <f>IF(M575="+",'05_Bayes_Arbol'!$B$16,'05_Bayes_Arbol'!$B$17)</f>
        <v/>
      </c>
      <c r="O575" s="109">
        <f>SUMPRODUCT(T575:AD575,'01_Supuestos'!$C$34:$M$34)</f>
        <v/>
      </c>
      <c r="P575" s="109">
        <f>N575*O575 + (1-N575)*$B$9</f>
        <v/>
      </c>
      <c r="Q575" s="109">
        <f>--(P575&gt;0)</f>
        <v/>
      </c>
      <c r="R575" s="109">
        <f>IF(L575=1,O575,$B$9)</f>
        <v/>
      </c>
      <c r="S575" s="109">
        <f>-$B$8 + IF(Q575=1, IF(L575=1,O575,$B$9), 0)</f>
        <v/>
      </c>
      <c r="T575" s="109">
        <f>((('01_Supuestos'!C31*$I575)*'01_Supuestos'!$F$11*($H575-'01_Supuestos'!$F$9))-((('01_Supuestos'!C31*$I575)*'01_Supuestos'!$F$11*($H575-'01_Supuestos'!$F$9))*'01_Supuestos'!$F$12)-(('01_Supuestos'!C31*$I575)*'01_Supuestos'!$F$11*$K575)-(IF(('01_Supuestos'!C31*$I575)&gt;0,'01_Supuestos'!$F$15,0)))-((('01_Supuestos'!C31*$I575)*'01_Supuestos'!$F$11*($H575-'01_Supuestos'!$F$9))*'01_Supuestos'!$F$18)-($J575*'01_Supuestos'!C32)-(IF('01_Supuestos'!C30=MAX('01_Supuestos'!$C$30:$M$30),'01_Supuestos'!$F$19,0))-(MAX(0,(((('01_Supuestos'!C31*$I575)*'01_Supuestos'!$F$11*($H575-'01_Supuestos'!$F$9))-((('01_Supuestos'!C31*$I575)*'01_Supuestos'!$F$11*($H575-'01_Supuestos'!$F$9))*'01_Supuestos'!$F$12)-(('01_Supuestos'!C31*$I575)*'01_Supuestos'!$F$11*$K575)-(IF(('01_Supuestos'!C31*$I575)&gt;0,'01_Supuestos'!$F$15,0)))-($J575*'01_Supuestos'!C33)))*'01_Supuestos'!$F$16)</f>
        <v/>
      </c>
      <c r="U575" s="109">
        <f>((('01_Supuestos'!D31*$I575)*'01_Supuestos'!$F$11*($H575-'01_Supuestos'!$F$9))-((('01_Supuestos'!D31*$I575)*'01_Supuestos'!$F$11*($H575-'01_Supuestos'!$F$9))*'01_Supuestos'!$F$12)-(('01_Supuestos'!D31*$I575)*'01_Supuestos'!$F$11*$K575)-(IF(('01_Supuestos'!D31*$I575)&gt;0,'01_Supuestos'!$F$15,0)))-((('01_Supuestos'!D31*$I575)*'01_Supuestos'!$F$11*($H575-'01_Supuestos'!$F$9))*'01_Supuestos'!$F$18)-($J575*'01_Supuestos'!D32)-(IF('01_Supuestos'!D30=MAX('01_Supuestos'!$C$30:$M$30),'01_Supuestos'!$F$19,0))-(MAX(0,(((('01_Supuestos'!D31*$I575)*'01_Supuestos'!$F$11*($H575-'01_Supuestos'!$F$9))-((('01_Supuestos'!D31*$I575)*'01_Supuestos'!$F$11*($H575-'01_Supuestos'!$F$9))*'01_Supuestos'!$F$12)-(('01_Supuestos'!D31*$I575)*'01_Supuestos'!$F$11*$K575)-(IF(('01_Supuestos'!D31*$I575)&gt;0,'01_Supuestos'!$F$15,0)))-($J575*'01_Supuestos'!D33)))*'01_Supuestos'!$F$16)</f>
        <v/>
      </c>
      <c r="V575" s="109">
        <f>((('01_Supuestos'!E31*$I575)*'01_Supuestos'!$F$11*($H575-'01_Supuestos'!$F$9))-((('01_Supuestos'!E31*$I575)*'01_Supuestos'!$F$11*($H575-'01_Supuestos'!$F$9))*'01_Supuestos'!$F$12)-(('01_Supuestos'!E31*$I575)*'01_Supuestos'!$F$11*$K575)-(IF(('01_Supuestos'!E31*$I575)&gt;0,'01_Supuestos'!$F$15,0)))-((('01_Supuestos'!E31*$I575)*'01_Supuestos'!$F$11*($H575-'01_Supuestos'!$F$9))*'01_Supuestos'!$F$18)-($J575*'01_Supuestos'!E32)-(IF('01_Supuestos'!E30=MAX('01_Supuestos'!$C$30:$M$30),'01_Supuestos'!$F$19,0))-(MAX(0,(((('01_Supuestos'!E31*$I575)*'01_Supuestos'!$F$11*($H575-'01_Supuestos'!$F$9))-((('01_Supuestos'!E31*$I575)*'01_Supuestos'!$F$11*($H575-'01_Supuestos'!$F$9))*'01_Supuestos'!$F$12)-(('01_Supuestos'!E31*$I575)*'01_Supuestos'!$F$11*$K575)-(IF(('01_Supuestos'!E31*$I575)&gt;0,'01_Supuestos'!$F$15,0)))-($J575*'01_Supuestos'!E33)))*'01_Supuestos'!$F$16)</f>
        <v/>
      </c>
      <c r="W575" s="109">
        <f>((('01_Supuestos'!F31*$I575)*'01_Supuestos'!$F$11*($H575-'01_Supuestos'!$F$9))-((('01_Supuestos'!F31*$I575)*'01_Supuestos'!$F$11*($H575-'01_Supuestos'!$F$9))*'01_Supuestos'!$F$12)-(('01_Supuestos'!F31*$I575)*'01_Supuestos'!$F$11*$K575)-(IF(('01_Supuestos'!F31*$I575)&gt;0,'01_Supuestos'!$F$15,0)))-((('01_Supuestos'!F31*$I575)*'01_Supuestos'!$F$11*($H575-'01_Supuestos'!$F$9))*'01_Supuestos'!$F$18)-($J575*'01_Supuestos'!F32)-(IF('01_Supuestos'!F30=MAX('01_Supuestos'!$C$30:$M$30),'01_Supuestos'!$F$19,0))-(MAX(0,(((('01_Supuestos'!F31*$I575)*'01_Supuestos'!$F$11*($H575-'01_Supuestos'!$F$9))-((('01_Supuestos'!F31*$I575)*'01_Supuestos'!$F$11*($H575-'01_Supuestos'!$F$9))*'01_Supuestos'!$F$12)-(('01_Supuestos'!F31*$I575)*'01_Supuestos'!$F$11*$K575)-(IF(('01_Supuestos'!F31*$I575)&gt;0,'01_Supuestos'!$F$15,0)))-($J575*'01_Supuestos'!F33)))*'01_Supuestos'!$F$16)</f>
        <v/>
      </c>
      <c r="X575" s="109">
        <f>((('01_Supuestos'!G31*$I575)*'01_Supuestos'!$F$11*($H575-'01_Supuestos'!$F$9))-((('01_Supuestos'!G31*$I575)*'01_Supuestos'!$F$11*($H575-'01_Supuestos'!$F$9))*'01_Supuestos'!$F$12)-(('01_Supuestos'!G31*$I575)*'01_Supuestos'!$F$11*$K575)-(IF(('01_Supuestos'!G31*$I575)&gt;0,'01_Supuestos'!$F$15,0)))-((('01_Supuestos'!G31*$I575)*'01_Supuestos'!$F$11*($H575-'01_Supuestos'!$F$9))*'01_Supuestos'!$F$18)-($J575*'01_Supuestos'!G32)-(IF('01_Supuestos'!G30=MAX('01_Supuestos'!$C$30:$M$30),'01_Supuestos'!$F$19,0))-(MAX(0,(((('01_Supuestos'!G31*$I575)*'01_Supuestos'!$F$11*($H575-'01_Supuestos'!$F$9))-((('01_Supuestos'!G31*$I575)*'01_Supuestos'!$F$11*($H575-'01_Supuestos'!$F$9))*'01_Supuestos'!$F$12)-(('01_Supuestos'!G31*$I575)*'01_Supuestos'!$F$11*$K575)-(IF(('01_Supuestos'!G31*$I575)&gt;0,'01_Supuestos'!$F$15,0)))-($J575*'01_Supuestos'!G33)))*'01_Supuestos'!$F$16)</f>
        <v/>
      </c>
      <c r="Y575" s="109">
        <f>((('01_Supuestos'!H31*$I575)*'01_Supuestos'!$F$11*($H575-'01_Supuestos'!$F$9))-((('01_Supuestos'!H31*$I575)*'01_Supuestos'!$F$11*($H575-'01_Supuestos'!$F$9))*'01_Supuestos'!$F$12)-(('01_Supuestos'!H31*$I575)*'01_Supuestos'!$F$11*$K575)-(IF(('01_Supuestos'!H31*$I575)&gt;0,'01_Supuestos'!$F$15,0)))-((('01_Supuestos'!H31*$I575)*'01_Supuestos'!$F$11*($H575-'01_Supuestos'!$F$9))*'01_Supuestos'!$F$18)-($J575*'01_Supuestos'!H32)-(IF('01_Supuestos'!H30=MAX('01_Supuestos'!$C$30:$M$30),'01_Supuestos'!$F$19,0))-(MAX(0,(((('01_Supuestos'!H31*$I575)*'01_Supuestos'!$F$11*($H575-'01_Supuestos'!$F$9))-((('01_Supuestos'!H31*$I575)*'01_Supuestos'!$F$11*($H575-'01_Supuestos'!$F$9))*'01_Supuestos'!$F$12)-(('01_Supuestos'!H31*$I575)*'01_Supuestos'!$F$11*$K575)-(IF(('01_Supuestos'!H31*$I575)&gt;0,'01_Supuestos'!$F$15,0)))-($J575*'01_Supuestos'!H33)))*'01_Supuestos'!$F$16)</f>
        <v/>
      </c>
      <c r="Z575" s="109">
        <f>((('01_Supuestos'!I31*$I575)*'01_Supuestos'!$F$11*($H575-'01_Supuestos'!$F$9))-((('01_Supuestos'!I31*$I575)*'01_Supuestos'!$F$11*($H575-'01_Supuestos'!$F$9))*'01_Supuestos'!$F$12)-(('01_Supuestos'!I31*$I575)*'01_Supuestos'!$F$11*$K575)-(IF(('01_Supuestos'!I31*$I575)&gt;0,'01_Supuestos'!$F$15,0)))-((('01_Supuestos'!I31*$I575)*'01_Supuestos'!$F$11*($H575-'01_Supuestos'!$F$9))*'01_Supuestos'!$F$18)-($J575*'01_Supuestos'!I32)-(IF('01_Supuestos'!I30=MAX('01_Supuestos'!$C$30:$M$30),'01_Supuestos'!$F$19,0))-(MAX(0,(((('01_Supuestos'!I31*$I575)*'01_Supuestos'!$F$11*($H575-'01_Supuestos'!$F$9))-((('01_Supuestos'!I31*$I575)*'01_Supuestos'!$F$11*($H575-'01_Supuestos'!$F$9))*'01_Supuestos'!$F$12)-(('01_Supuestos'!I31*$I575)*'01_Supuestos'!$F$11*$K575)-(IF(('01_Supuestos'!I31*$I575)&gt;0,'01_Supuestos'!$F$15,0)))-($J575*'01_Supuestos'!I33)))*'01_Supuestos'!$F$16)</f>
        <v/>
      </c>
      <c r="AA575" s="109">
        <f>((('01_Supuestos'!J31*$I575)*'01_Supuestos'!$F$11*($H575-'01_Supuestos'!$F$9))-((('01_Supuestos'!J31*$I575)*'01_Supuestos'!$F$11*($H575-'01_Supuestos'!$F$9))*'01_Supuestos'!$F$12)-(('01_Supuestos'!J31*$I575)*'01_Supuestos'!$F$11*$K575)-(IF(('01_Supuestos'!J31*$I575)&gt;0,'01_Supuestos'!$F$15,0)))-((('01_Supuestos'!J31*$I575)*'01_Supuestos'!$F$11*($H575-'01_Supuestos'!$F$9))*'01_Supuestos'!$F$18)-($J575*'01_Supuestos'!J32)-(IF('01_Supuestos'!J30=MAX('01_Supuestos'!$C$30:$M$30),'01_Supuestos'!$F$19,0))-(MAX(0,(((('01_Supuestos'!J31*$I575)*'01_Supuestos'!$F$11*($H575-'01_Supuestos'!$F$9))-((('01_Supuestos'!J31*$I575)*'01_Supuestos'!$F$11*($H575-'01_Supuestos'!$F$9))*'01_Supuestos'!$F$12)-(('01_Supuestos'!J31*$I575)*'01_Supuestos'!$F$11*$K575)-(IF(('01_Supuestos'!J31*$I575)&gt;0,'01_Supuestos'!$F$15,0)))-($J575*'01_Supuestos'!J33)))*'01_Supuestos'!$F$16)</f>
        <v/>
      </c>
      <c r="AB575" s="109">
        <f>((('01_Supuestos'!K31*$I575)*'01_Supuestos'!$F$11*($H575-'01_Supuestos'!$F$9))-((('01_Supuestos'!K31*$I575)*'01_Supuestos'!$F$11*($H575-'01_Supuestos'!$F$9))*'01_Supuestos'!$F$12)-(('01_Supuestos'!K31*$I575)*'01_Supuestos'!$F$11*$K575)-(IF(('01_Supuestos'!K31*$I575)&gt;0,'01_Supuestos'!$F$15,0)))-((('01_Supuestos'!K31*$I575)*'01_Supuestos'!$F$11*($H575-'01_Supuestos'!$F$9))*'01_Supuestos'!$F$18)-($J575*'01_Supuestos'!K32)-(IF('01_Supuestos'!K30=MAX('01_Supuestos'!$C$30:$M$30),'01_Supuestos'!$F$19,0))-(MAX(0,(((('01_Supuestos'!K31*$I575)*'01_Supuestos'!$F$11*($H575-'01_Supuestos'!$F$9))-((('01_Supuestos'!K31*$I575)*'01_Supuestos'!$F$11*($H575-'01_Supuestos'!$F$9))*'01_Supuestos'!$F$12)-(('01_Supuestos'!K31*$I575)*'01_Supuestos'!$F$11*$K575)-(IF(('01_Supuestos'!K31*$I575)&gt;0,'01_Supuestos'!$F$15,0)))-($J575*'01_Supuestos'!K33)))*'01_Supuestos'!$F$16)</f>
        <v/>
      </c>
      <c r="AC575" s="109">
        <f>((('01_Supuestos'!L31*$I575)*'01_Supuestos'!$F$11*($H575-'01_Supuestos'!$F$9))-((('01_Supuestos'!L31*$I575)*'01_Supuestos'!$F$11*($H575-'01_Supuestos'!$F$9))*'01_Supuestos'!$F$12)-(('01_Supuestos'!L31*$I575)*'01_Supuestos'!$F$11*$K575)-(IF(('01_Supuestos'!L31*$I575)&gt;0,'01_Supuestos'!$F$15,0)))-((('01_Supuestos'!L31*$I575)*'01_Supuestos'!$F$11*($H575-'01_Supuestos'!$F$9))*'01_Supuestos'!$F$18)-($J575*'01_Supuestos'!L32)-(IF('01_Supuestos'!L30=MAX('01_Supuestos'!$C$30:$M$30),'01_Supuestos'!$F$19,0))-(MAX(0,(((('01_Supuestos'!L31*$I575)*'01_Supuestos'!$F$11*($H575-'01_Supuestos'!$F$9))-((('01_Supuestos'!L31*$I575)*'01_Supuestos'!$F$11*($H575-'01_Supuestos'!$F$9))*'01_Supuestos'!$F$12)-(('01_Supuestos'!L31*$I575)*'01_Supuestos'!$F$11*$K575)-(IF(('01_Supuestos'!L31*$I575)&gt;0,'01_Supuestos'!$F$15,0)))-($J575*'01_Supuestos'!L33)))*'01_Supuestos'!$F$16)</f>
        <v/>
      </c>
      <c r="AD575" s="109">
        <f>((('01_Supuestos'!M31*$I575)*'01_Supuestos'!$F$11*($H575-'01_Supuestos'!$F$9))-((('01_Supuestos'!M31*$I575)*'01_Supuestos'!$F$11*($H575-'01_Supuestos'!$F$9))*'01_Supuestos'!$F$12)-(('01_Supuestos'!M31*$I575)*'01_Supuestos'!$F$11*$K575)-(IF(('01_Supuestos'!M31*$I575)&gt;0,'01_Supuestos'!$F$15,0)))-((('01_Supuestos'!M31*$I575)*'01_Supuestos'!$F$11*($H575-'01_Supuestos'!$F$9))*'01_Supuestos'!$F$18)-($J575*'01_Supuestos'!M32)-(IF('01_Supuestos'!M30=MAX('01_Supuestos'!$C$30:$M$30),'01_Supuestos'!$F$19,0))-(MAX(0,(((('01_Supuestos'!M31*$I575)*'01_Supuestos'!$F$11*($H575-'01_Supuestos'!$F$9))-((('01_Supuestos'!M31*$I575)*'01_Supuestos'!$F$11*($H575-'01_Supuestos'!$F$9))*'01_Supuestos'!$F$12)-(('01_Supuestos'!M31*$I575)*'01_Supuestos'!$F$11*$K575)-(IF(('01_Supuestos'!M31*$I575)&gt;0,'01_Supuestos'!$F$15,0)))-($J575*'01_Supuestos'!M33)))*'01_Supuestos'!$F$16)</f>
        <v/>
      </c>
      <c r="AE575" s="109">
        <f>0</f>
        <v/>
      </c>
      <c r="AF575" s="109">
        <f>IF(S575&gt;R575,"Appraisal+Decision",IF(S575&lt;R575,"Develop Now","Indiferente"))</f>
        <v/>
      </c>
    </row>
    <row r="576">
      <c r="A576" t="n">
        <v>546</v>
      </c>
      <c r="B576" s="53">
        <f>RAND()</f>
        <v/>
      </c>
      <c r="C576" s="53">
        <f>RAND()</f>
        <v/>
      </c>
      <c r="D576" s="53">
        <f>RAND()</f>
        <v/>
      </c>
      <c r="E576" s="53">
        <f>RAND()</f>
        <v/>
      </c>
      <c r="F576" s="53">
        <f>RAND()</f>
        <v/>
      </c>
      <c r="G576" s="53">
        <f>RAND()</f>
        <v/>
      </c>
      <c r="H576" s="109">
        <f>IF(B576&lt;($B$11-$B$10)/($B$12-$B$10), $B$10+SQRT(B576*($B$11-$B$10)*($B$12-$B$10)), $B$12-SQRT((1-B576)*($B$12-$B$11)*($B$12-$B$10)))</f>
        <v/>
      </c>
      <c r="I576" s="53">
        <f>MAX(0.1,NORMINV(C576,$B$13,$B$14))</f>
        <v/>
      </c>
      <c r="J576" s="109">
        <f>'01_Supuestos'!$F$13*MAX(0.65,NORMINV(D576,1,$B$15))</f>
        <v/>
      </c>
      <c r="K576" s="109">
        <f>'01_Supuestos'!$F$14*MAX(0.6,NORMINV(E576,1,$B$16))</f>
        <v/>
      </c>
      <c r="L576" s="109">
        <f>--(F576&lt;=$B$5)</f>
        <v/>
      </c>
      <c r="M576" s="109">
        <f>IF(L576=1, IF(G576&lt;=$B$6, "+", "-"), IF(G576&lt;=(1-$B$7), "+", "-"))</f>
        <v/>
      </c>
      <c r="N576" s="110">
        <f>IF(M576="+",'05_Bayes_Arbol'!$B$16,'05_Bayes_Arbol'!$B$17)</f>
        <v/>
      </c>
      <c r="O576" s="109">
        <f>SUMPRODUCT(T576:AD576,'01_Supuestos'!$C$34:$M$34)</f>
        <v/>
      </c>
      <c r="P576" s="109">
        <f>N576*O576 + (1-N576)*$B$9</f>
        <v/>
      </c>
      <c r="Q576" s="109">
        <f>--(P576&gt;0)</f>
        <v/>
      </c>
      <c r="R576" s="109">
        <f>IF(L576=1,O576,$B$9)</f>
        <v/>
      </c>
      <c r="S576" s="109">
        <f>-$B$8 + IF(Q576=1, IF(L576=1,O576,$B$9), 0)</f>
        <v/>
      </c>
      <c r="T576" s="109">
        <f>((('01_Supuestos'!C31*$I576)*'01_Supuestos'!$F$11*($H576-'01_Supuestos'!$F$9))-((('01_Supuestos'!C31*$I576)*'01_Supuestos'!$F$11*($H576-'01_Supuestos'!$F$9))*'01_Supuestos'!$F$12)-(('01_Supuestos'!C31*$I576)*'01_Supuestos'!$F$11*$K576)-(IF(('01_Supuestos'!C31*$I576)&gt;0,'01_Supuestos'!$F$15,0)))-((('01_Supuestos'!C31*$I576)*'01_Supuestos'!$F$11*($H576-'01_Supuestos'!$F$9))*'01_Supuestos'!$F$18)-($J576*'01_Supuestos'!C32)-(IF('01_Supuestos'!C30=MAX('01_Supuestos'!$C$30:$M$30),'01_Supuestos'!$F$19,0))-(MAX(0,(((('01_Supuestos'!C31*$I576)*'01_Supuestos'!$F$11*($H576-'01_Supuestos'!$F$9))-((('01_Supuestos'!C31*$I576)*'01_Supuestos'!$F$11*($H576-'01_Supuestos'!$F$9))*'01_Supuestos'!$F$12)-(('01_Supuestos'!C31*$I576)*'01_Supuestos'!$F$11*$K576)-(IF(('01_Supuestos'!C31*$I576)&gt;0,'01_Supuestos'!$F$15,0)))-($J576*'01_Supuestos'!C33)))*'01_Supuestos'!$F$16)</f>
        <v/>
      </c>
      <c r="U576" s="109">
        <f>((('01_Supuestos'!D31*$I576)*'01_Supuestos'!$F$11*($H576-'01_Supuestos'!$F$9))-((('01_Supuestos'!D31*$I576)*'01_Supuestos'!$F$11*($H576-'01_Supuestos'!$F$9))*'01_Supuestos'!$F$12)-(('01_Supuestos'!D31*$I576)*'01_Supuestos'!$F$11*$K576)-(IF(('01_Supuestos'!D31*$I576)&gt;0,'01_Supuestos'!$F$15,0)))-((('01_Supuestos'!D31*$I576)*'01_Supuestos'!$F$11*($H576-'01_Supuestos'!$F$9))*'01_Supuestos'!$F$18)-($J576*'01_Supuestos'!D32)-(IF('01_Supuestos'!D30=MAX('01_Supuestos'!$C$30:$M$30),'01_Supuestos'!$F$19,0))-(MAX(0,(((('01_Supuestos'!D31*$I576)*'01_Supuestos'!$F$11*($H576-'01_Supuestos'!$F$9))-((('01_Supuestos'!D31*$I576)*'01_Supuestos'!$F$11*($H576-'01_Supuestos'!$F$9))*'01_Supuestos'!$F$12)-(('01_Supuestos'!D31*$I576)*'01_Supuestos'!$F$11*$K576)-(IF(('01_Supuestos'!D31*$I576)&gt;0,'01_Supuestos'!$F$15,0)))-($J576*'01_Supuestos'!D33)))*'01_Supuestos'!$F$16)</f>
        <v/>
      </c>
      <c r="V576" s="109">
        <f>((('01_Supuestos'!E31*$I576)*'01_Supuestos'!$F$11*($H576-'01_Supuestos'!$F$9))-((('01_Supuestos'!E31*$I576)*'01_Supuestos'!$F$11*($H576-'01_Supuestos'!$F$9))*'01_Supuestos'!$F$12)-(('01_Supuestos'!E31*$I576)*'01_Supuestos'!$F$11*$K576)-(IF(('01_Supuestos'!E31*$I576)&gt;0,'01_Supuestos'!$F$15,0)))-((('01_Supuestos'!E31*$I576)*'01_Supuestos'!$F$11*($H576-'01_Supuestos'!$F$9))*'01_Supuestos'!$F$18)-($J576*'01_Supuestos'!E32)-(IF('01_Supuestos'!E30=MAX('01_Supuestos'!$C$30:$M$30),'01_Supuestos'!$F$19,0))-(MAX(0,(((('01_Supuestos'!E31*$I576)*'01_Supuestos'!$F$11*($H576-'01_Supuestos'!$F$9))-((('01_Supuestos'!E31*$I576)*'01_Supuestos'!$F$11*($H576-'01_Supuestos'!$F$9))*'01_Supuestos'!$F$12)-(('01_Supuestos'!E31*$I576)*'01_Supuestos'!$F$11*$K576)-(IF(('01_Supuestos'!E31*$I576)&gt;0,'01_Supuestos'!$F$15,0)))-($J576*'01_Supuestos'!E33)))*'01_Supuestos'!$F$16)</f>
        <v/>
      </c>
      <c r="W576" s="109">
        <f>((('01_Supuestos'!F31*$I576)*'01_Supuestos'!$F$11*($H576-'01_Supuestos'!$F$9))-((('01_Supuestos'!F31*$I576)*'01_Supuestos'!$F$11*($H576-'01_Supuestos'!$F$9))*'01_Supuestos'!$F$12)-(('01_Supuestos'!F31*$I576)*'01_Supuestos'!$F$11*$K576)-(IF(('01_Supuestos'!F31*$I576)&gt;0,'01_Supuestos'!$F$15,0)))-((('01_Supuestos'!F31*$I576)*'01_Supuestos'!$F$11*($H576-'01_Supuestos'!$F$9))*'01_Supuestos'!$F$18)-($J576*'01_Supuestos'!F32)-(IF('01_Supuestos'!F30=MAX('01_Supuestos'!$C$30:$M$30),'01_Supuestos'!$F$19,0))-(MAX(0,(((('01_Supuestos'!F31*$I576)*'01_Supuestos'!$F$11*($H576-'01_Supuestos'!$F$9))-((('01_Supuestos'!F31*$I576)*'01_Supuestos'!$F$11*($H576-'01_Supuestos'!$F$9))*'01_Supuestos'!$F$12)-(('01_Supuestos'!F31*$I576)*'01_Supuestos'!$F$11*$K576)-(IF(('01_Supuestos'!F31*$I576)&gt;0,'01_Supuestos'!$F$15,0)))-($J576*'01_Supuestos'!F33)))*'01_Supuestos'!$F$16)</f>
        <v/>
      </c>
      <c r="X576" s="109">
        <f>((('01_Supuestos'!G31*$I576)*'01_Supuestos'!$F$11*($H576-'01_Supuestos'!$F$9))-((('01_Supuestos'!G31*$I576)*'01_Supuestos'!$F$11*($H576-'01_Supuestos'!$F$9))*'01_Supuestos'!$F$12)-(('01_Supuestos'!G31*$I576)*'01_Supuestos'!$F$11*$K576)-(IF(('01_Supuestos'!G31*$I576)&gt;0,'01_Supuestos'!$F$15,0)))-((('01_Supuestos'!G31*$I576)*'01_Supuestos'!$F$11*($H576-'01_Supuestos'!$F$9))*'01_Supuestos'!$F$18)-($J576*'01_Supuestos'!G32)-(IF('01_Supuestos'!G30=MAX('01_Supuestos'!$C$30:$M$30),'01_Supuestos'!$F$19,0))-(MAX(0,(((('01_Supuestos'!G31*$I576)*'01_Supuestos'!$F$11*($H576-'01_Supuestos'!$F$9))-((('01_Supuestos'!G31*$I576)*'01_Supuestos'!$F$11*($H576-'01_Supuestos'!$F$9))*'01_Supuestos'!$F$12)-(('01_Supuestos'!G31*$I576)*'01_Supuestos'!$F$11*$K576)-(IF(('01_Supuestos'!G31*$I576)&gt;0,'01_Supuestos'!$F$15,0)))-($J576*'01_Supuestos'!G33)))*'01_Supuestos'!$F$16)</f>
        <v/>
      </c>
      <c r="Y576" s="109">
        <f>((('01_Supuestos'!H31*$I576)*'01_Supuestos'!$F$11*($H576-'01_Supuestos'!$F$9))-((('01_Supuestos'!H31*$I576)*'01_Supuestos'!$F$11*($H576-'01_Supuestos'!$F$9))*'01_Supuestos'!$F$12)-(('01_Supuestos'!H31*$I576)*'01_Supuestos'!$F$11*$K576)-(IF(('01_Supuestos'!H31*$I576)&gt;0,'01_Supuestos'!$F$15,0)))-((('01_Supuestos'!H31*$I576)*'01_Supuestos'!$F$11*($H576-'01_Supuestos'!$F$9))*'01_Supuestos'!$F$18)-($J576*'01_Supuestos'!H32)-(IF('01_Supuestos'!H30=MAX('01_Supuestos'!$C$30:$M$30),'01_Supuestos'!$F$19,0))-(MAX(0,(((('01_Supuestos'!H31*$I576)*'01_Supuestos'!$F$11*($H576-'01_Supuestos'!$F$9))-((('01_Supuestos'!H31*$I576)*'01_Supuestos'!$F$11*($H576-'01_Supuestos'!$F$9))*'01_Supuestos'!$F$12)-(('01_Supuestos'!H31*$I576)*'01_Supuestos'!$F$11*$K576)-(IF(('01_Supuestos'!H31*$I576)&gt;0,'01_Supuestos'!$F$15,0)))-($J576*'01_Supuestos'!H33)))*'01_Supuestos'!$F$16)</f>
        <v/>
      </c>
      <c r="Z576" s="109">
        <f>((('01_Supuestos'!I31*$I576)*'01_Supuestos'!$F$11*($H576-'01_Supuestos'!$F$9))-((('01_Supuestos'!I31*$I576)*'01_Supuestos'!$F$11*($H576-'01_Supuestos'!$F$9))*'01_Supuestos'!$F$12)-(('01_Supuestos'!I31*$I576)*'01_Supuestos'!$F$11*$K576)-(IF(('01_Supuestos'!I31*$I576)&gt;0,'01_Supuestos'!$F$15,0)))-((('01_Supuestos'!I31*$I576)*'01_Supuestos'!$F$11*($H576-'01_Supuestos'!$F$9))*'01_Supuestos'!$F$18)-($J576*'01_Supuestos'!I32)-(IF('01_Supuestos'!I30=MAX('01_Supuestos'!$C$30:$M$30),'01_Supuestos'!$F$19,0))-(MAX(0,(((('01_Supuestos'!I31*$I576)*'01_Supuestos'!$F$11*($H576-'01_Supuestos'!$F$9))-((('01_Supuestos'!I31*$I576)*'01_Supuestos'!$F$11*($H576-'01_Supuestos'!$F$9))*'01_Supuestos'!$F$12)-(('01_Supuestos'!I31*$I576)*'01_Supuestos'!$F$11*$K576)-(IF(('01_Supuestos'!I31*$I576)&gt;0,'01_Supuestos'!$F$15,0)))-($J576*'01_Supuestos'!I33)))*'01_Supuestos'!$F$16)</f>
        <v/>
      </c>
      <c r="AA576" s="109">
        <f>((('01_Supuestos'!J31*$I576)*'01_Supuestos'!$F$11*($H576-'01_Supuestos'!$F$9))-((('01_Supuestos'!J31*$I576)*'01_Supuestos'!$F$11*($H576-'01_Supuestos'!$F$9))*'01_Supuestos'!$F$12)-(('01_Supuestos'!J31*$I576)*'01_Supuestos'!$F$11*$K576)-(IF(('01_Supuestos'!J31*$I576)&gt;0,'01_Supuestos'!$F$15,0)))-((('01_Supuestos'!J31*$I576)*'01_Supuestos'!$F$11*($H576-'01_Supuestos'!$F$9))*'01_Supuestos'!$F$18)-($J576*'01_Supuestos'!J32)-(IF('01_Supuestos'!J30=MAX('01_Supuestos'!$C$30:$M$30),'01_Supuestos'!$F$19,0))-(MAX(0,(((('01_Supuestos'!J31*$I576)*'01_Supuestos'!$F$11*($H576-'01_Supuestos'!$F$9))-((('01_Supuestos'!J31*$I576)*'01_Supuestos'!$F$11*($H576-'01_Supuestos'!$F$9))*'01_Supuestos'!$F$12)-(('01_Supuestos'!J31*$I576)*'01_Supuestos'!$F$11*$K576)-(IF(('01_Supuestos'!J31*$I576)&gt;0,'01_Supuestos'!$F$15,0)))-($J576*'01_Supuestos'!J33)))*'01_Supuestos'!$F$16)</f>
        <v/>
      </c>
      <c r="AB576" s="109">
        <f>((('01_Supuestos'!K31*$I576)*'01_Supuestos'!$F$11*($H576-'01_Supuestos'!$F$9))-((('01_Supuestos'!K31*$I576)*'01_Supuestos'!$F$11*($H576-'01_Supuestos'!$F$9))*'01_Supuestos'!$F$12)-(('01_Supuestos'!K31*$I576)*'01_Supuestos'!$F$11*$K576)-(IF(('01_Supuestos'!K31*$I576)&gt;0,'01_Supuestos'!$F$15,0)))-((('01_Supuestos'!K31*$I576)*'01_Supuestos'!$F$11*($H576-'01_Supuestos'!$F$9))*'01_Supuestos'!$F$18)-($J576*'01_Supuestos'!K32)-(IF('01_Supuestos'!K30=MAX('01_Supuestos'!$C$30:$M$30),'01_Supuestos'!$F$19,0))-(MAX(0,(((('01_Supuestos'!K31*$I576)*'01_Supuestos'!$F$11*($H576-'01_Supuestos'!$F$9))-((('01_Supuestos'!K31*$I576)*'01_Supuestos'!$F$11*($H576-'01_Supuestos'!$F$9))*'01_Supuestos'!$F$12)-(('01_Supuestos'!K31*$I576)*'01_Supuestos'!$F$11*$K576)-(IF(('01_Supuestos'!K31*$I576)&gt;0,'01_Supuestos'!$F$15,0)))-($J576*'01_Supuestos'!K33)))*'01_Supuestos'!$F$16)</f>
        <v/>
      </c>
      <c r="AC576" s="109">
        <f>((('01_Supuestos'!L31*$I576)*'01_Supuestos'!$F$11*($H576-'01_Supuestos'!$F$9))-((('01_Supuestos'!L31*$I576)*'01_Supuestos'!$F$11*($H576-'01_Supuestos'!$F$9))*'01_Supuestos'!$F$12)-(('01_Supuestos'!L31*$I576)*'01_Supuestos'!$F$11*$K576)-(IF(('01_Supuestos'!L31*$I576)&gt;0,'01_Supuestos'!$F$15,0)))-((('01_Supuestos'!L31*$I576)*'01_Supuestos'!$F$11*($H576-'01_Supuestos'!$F$9))*'01_Supuestos'!$F$18)-($J576*'01_Supuestos'!L32)-(IF('01_Supuestos'!L30=MAX('01_Supuestos'!$C$30:$M$30),'01_Supuestos'!$F$19,0))-(MAX(0,(((('01_Supuestos'!L31*$I576)*'01_Supuestos'!$F$11*($H576-'01_Supuestos'!$F$9))-((('01_Supuestos'!L31*$I576)*'01_Supuestos'!$F$11*($H576-'01_Supuestos'!$F$9))*'01_Supuestos'!$F$12)-(('01_Supuestos'!L31*$I576)*'01_Supuestos'!$F$11*$K576)-(IF(('01_Supuestos'!L31*$I576)&gt;0,'01_Supuestos'!$F$15,0)))-($J576*'01_Supuestos'!L33)))*'01_Supuestos'!$F$16)</f>
        <v/>
      </c>
      <c r="AD576" s="109">
        <f>((('01_Supuestos'!M31*$I576)*'01_Supuestos'!$F$11*($H576-'01_Supuestos'!$F$9))-((('01_Supuestos'!M31*$I576)*'01_Supuestos'!$F$11*($H576-'01_Supuestos'!$F$9))*'01_Supuestos'!$F$12)-(('01_Supuestos'!M31*$I576)*'01_Supuestos'!$F$11*$K576)-(IF(('01_Supuestos'!M31*$I576)&gt;0,'01_Supuestos'!$F$15,0)))-((('01_Supuestos'!M31*$I576)*'01_Supuestos'!$F$11*($H576-'01_Supuestos'!$F$9))*'01_Supuestos'!$F$18)-($J576*'01_Supuestos'!M32)-(IF('01_Supuestos'!M30=MAX('01_Supuestos'!$C$30:$M$30),'01_Supuestos'!$F$19,0))-(MAX(0,(((('01_Supuestos'!M31*$I576)*'01_Supuestos'!$F$11*($H576-'01_Supuestos'!$F$9))-((('01_Supuestos'!M31*$I576)*'01_Supuestos'!$F$11*($H576-'01_Supuestos'!$F$9))*'01_Supuestos'!$F$12)-(('01_Supuestos'!M31*$I576)*'01_Supuestos'!$F$11*$K576)-(IF(('01_Supuestos'!M31*$I576)&gt;0,'01_Supuestos'!$F$15,0)))-($J576*'01_Supuestos'!M33)))*'01_Supuestos'!$F$16)</f>
        <v/>
      </c>
      <c r="AE576" s="109">
        <f>0</f>
        <v/>
      </c>
      <c r="AF576" s="109">
        <f>IF(S576&gt;R576,"Appraisal+Decision",IF(S576&lt;R576,"Develop Now","Indiferente"))</f>
        <v/>
      </c>
    </row>
    <row r="577">
      <c r="A577" t="n">
        <v>547</v>
      </c>
      <c r="B577" s="53">
        <f>RAND()</f>
        <v/>
      </c>
      <c r="C577" s="53">
        <f>RAND()</f>
        <v/>
      </c>
      <c r="D577" s="53">
        <f>RAND()</f>
        <v/>
      </c>
      <c r="E577" s="53">
        <f>RAND()</f>
        <v/>
      </c>
      <c r="F577" s="53">
        <f>RAND()</f>
        <v/>
      </c>
      <c r="G577" s="53">
        <f>RAND()</f>
        <v/>
      </c>
      <c r="H577" s="109">
        <f>IF(B577&lt;($B$11-$B$10)/($B$12-$B$10), $B$10+SQRT(B577*($B$11-$B$10)*($B$12-$B$10)), $B$12-SQRT((1-B577)*($B$12-$B$11)*($B$12-$B$10)))</f>
        <v/>
      </c>
      <c r="I577" s="53">
        <f>MAX(0.1,NORMINV(C577,$B$13,$B$14))</f>
        <v/>
      </c>
      <c r="J577" s="109">
        <f>'01_Supuestos'!$F$13*MAX(0.65,NORMINV(D577,1,$B$15))</f>
        <v/>
      </c>
      <c r="K577" s="109">
        <f>'01_Supuestos'!$F$14*MAX(0.6,NORMINV(E577,1,$B$16))</f>
        <v/>
      </c>
      <c r="L577" s="109">
        <f>--(F577&lt;=$B$5)</f>
        <v/>
      </c>
      <c r="M577" s="109">
        <f>IF(L577=1, IF(G577&lt;=$B$6, "+", "-"), IF(G577&lt;=(1-$B$7), "+", "-"))</f>
        <v/>
      </c>
      <c r="N577" s="110">
        <f>IF(M577="+",'05_Bayes_Arbol'!$B$16,'05_Bayes_Arbol'!$B$17)</f>
        <v/>
      </c>
      <c r="O577" s="109">
        <f>SUMPRODUCT(T577:AD577,'01_Supuestos'!$C$34:$M$34)</f>
        <v/>
      </c>
      <c r="P577" s="109">
        <f>N577*O577 + (1-N577)*$B$9</f>
        <v/>
      </c>
      <c r="Q577" s="109">
        <f>--(P577&gt;0)</f>
        <v/>
      </c>
      <c r="R577" s="109">
        <f>IF(L577=1,O577,$B$9)</f>
        <v/>
      </c>
      <c r="S577" s="109">
        <f>-$B$8 + IF(Q577=1, IF(L577=1,O577,$B$9), 0)</f>
        <v/>
      </c>
      <c r="T577" s="109">
        <f>((('01_Supuestos'!C31*$I577)*'01_Supuestos'!$F$11*($H577-'01_Supuestos'!$F$9))-((('01_Supuestos'!C31*$I577)*'01_Supuestos'!$F$11*($H577-'01_Supuestos'!$F$9))*'01_Supuestos'!$F$12)-(('01_Supuestos'!C31*$I577)*'01_Supuestos'!$F$11*$K577)-(IF(('01_Supuestos'!C31*$I577)&gt;0,'01_Supuestos'!$F$15,0)))-((('01_Supuestos'!C31*$I577)*'01_Supuestos'!$F$11*($H577-'01_Supuestos'!$F$9))*'01_Supuestos'!$F$18)-($J577*'01_Supuestos'!C32)-(IF('01_Supuestos'!C30=MAX('01_Supuestos'!$C$30:$M$30),'01_Supuestos'!$F$19,0))-(MAX(0,(((('01_Supuestos'!C31*$I577)*'01_Supuestos'!$F$11*($H577-'01_Supuestos'!$F$9))-((('01_Supuestos'!C31*$I577)*'01_Supuestos'!$F$11*($H577-'01_Supuestos'!$F$9))*'01_Supuestos'!$F$12)-(('01_Supuestos'!C31*$I577)*'01_Supuestos'!$F$11*$K577)-(IF(('01_Supuestos'!C31*$I577)&gt;0,'01_Supuestos'!$F$15,0)))-($J577*'01_Supuestos'!C33)))*'01_Supuestos'!$F$16)</f>
        <v/>
      </c>
      <c r="U577" s="109">
        <f>((('01_Supuestos'!D31*$I577)*'01_Supuestos'!$F$11*($H577-'01_Supuestos'!$F$9))-((('01_Supuestos'!D31*$I577)*'01_Supuestos'!$F$11*($H577-'01_Supuestos'!$F$9))*'01_Supuestos'!$F$12)-(('01_Supuestos'!D31*$I577)*'01_Supuestos'!$F$11*$K577)-(IF(('01_Supuestos'!D31*$I577)&gt;0,'01_Supuestos'!$F$15,0)))-((('01_Supuestos'!D31*$I577)*'01_Supuestos'!$F$11*($H577-'01_Supuestos'!$F$9))*'01_Supuestos'!$F$18)-($J577*'01_Supuestos'!D32)-(IF('01_Supuestos'!D30=MAX('01_Supuestos'!$C$30:$M$30),'01_Supuestos'!$F$19,0))-(MAX(0,(((('01_Supuestos'!D31*$I577)*'01_Supuestos'!$F$11*($H577-'01_Supuestos'!$F$9))-((('01_Supuestos'!D31*$I577)*'01_Supuestos'!$F$11*($H577-'01_Supuestos'!$F$9))*'01_Supuestos'!$F$12)-(('01_Supuestos'!D31*$I577)*'01_Supuestos'!$F$11*$K577)-(IF(('01_Supuestos'!D31*$I577)&gt;0,'01_Supuestos'!$F$15,0)))-($J577*'01_Supuestos'!D33)))*'01_Supuestos'!$F$16)</f>
        <v/>
      </c>
      <c r="V577" s="109">
        <f>((('01_Supuestos'!E31*$I577)*'01_Supuestos'!$F$11*($H577-'01_Supuestos'!$F$9))-((('01_Supuestos'!E31*$I577)*'01_Supuestos'!$F$11*($H577-'01_Supuestos'!$F$9))*'01_Supuestos'!$F$12)-(('01_Supuestos'!E31*$I577)*'01_Supuestos'!$F$11*$K577)-(IF(('01_Supuestos'!E31*$I577)&gt;0,'01_Supuestos'!$F$15,0)))-((('01_Supuestos'!E31*$I577)*'01_Supuestos'!$F$11*($H577-'01_Supuestos'!$F$9))*'01_Supuestos'!$F$18)-($J577*'01_Supuestos'!E32)-(IF('01_Supuestos'!E30=MAX('01_Supuestos'!$C$30:$M$30),'01_Supuestos'!$F$19,0))-(MAX(0,(((('01_Supuestos'!E31*$I577)*'01_Supuestos'!$F$11*($H577-'01_Supuestos'!$F$9))-((('01_Supuestos'!E31*$I577)*'01_Supuestos'!$F$11*($H577-'01_Supuestos'!$F$9))*'01_Supuestos'!$F$12)-(('01_Supuestos'!E31*$I577)*'01_Supuestos'!$F$11*$K577)-(IF(('01_Supuestos'!E31*$I577)&gt;0,'01_Supuestos'!$F$15,0)))-($J577*'01_Supuestos'!E33)))*'01_Supuestos'!$F$16)</f>
        <v/>
      </c>
      <c r="W577" s="109">
        <f>((('01_Supuestos'!F31*$I577)*'01_Supuestos'!$F$11*($H577-'01_Supuestos'!$F$9))-((('01_Supuestos'!F31*$I577)*'01_Supuestos'!$F$11*($H577-'01_Supuestos'!$F$9))*'01_Supuestos'!$F$12)-(('01_Supuestos'!F31*$I577)*'01_Supuestos'!$F$11*$K577)-(IF(('01_Supuestos'!F31*$I577)&gt;0,'01_Supuestos'!$F$15,0)))-((('01_Supuestos'!F31*$I577)*'01_Supuestos'!$F$11*($H577-'01_Supuestos'!$F$9))*'01_Supuestos'!$F$18)-($J577*'01_Supuestos'!F32)-(IF('01_Supuestos'!F30=MAX('01_Supuestos'!$C$30:$M$30),'01_Supuestos'!$F$19,0))-(MAX(0,(((('01_Supuestos'!F31*$I577)*'01_Supuestos'!$F$11*($H577-'01_Supuestos'!$F$9))-((('01_Supuestos'!F31*$I577)*'01_Supuestos'!$F$11*($H577-'01_Supuestos'!$F$9))*'01_Supuestos'!$F$12)-(('01_Supuestos'!F31*$I577)*'01_Supuestos'!$F$11*$K577)-(IF(('01_Supuestos'!F31*$I577)&gt;0,'01_Supuestos'!$F$15,0)))-($J577*'01_Supuestos'!F33)))*'01_Supuestos'!$F$16)</f>
        <v/>
      </c>
      <c r="X577" s="109">
        <f>((('01_Supuestos'!G31*$I577)*'01_Supuestos'!$F$11*($H577-'01_Supuestos'!$F$9))-((('01_Supuestos'!G31*$I577)*'01_Supuestos'!$F$11*($H577-'01_Supuestos'!$F$9))*'01_Supuestos'!$F$12)-(('01_Supuestos'!G31*$I577)*'01_Supuestos'!$F$11*$K577)-(IF(('01_Supuestos'!G31*$I577)&gt;0,'01_Supuestos'!$F$15,0)))-((('01_Supuestos'!G31*$I577)*'01_Supuestos'!$F$11*($H577-'01_Supuestos'!$F$9))*'01_Supuestos'!$F$18)-($J577*'01_Supuestos'!G32)-(IF('01_Supuestos'!G30=MAX('01_Supuestos'!$C$30:$M$30),'01_Supuestos'!$F$19,0))-(MAX(0,(((('01_Supuestos'!G31*$I577)*'01_Supuestos'!$F$11*($H577-'01_Supuestos'!$F$9))-((('01_Supuestos'!G31*$I577)*'01_Supuestos'!$F$11*($H577-'01_Supuestos'!$F$9))*'01_Supuestos'!$F$12)-(('01_Supuestos'!G31*$I577)*'01_Supuestos'!$F$11*$K577)-(IF(('01_Supuestos'!G31*$I577)&gt;0,'01_Supuestos'!$F$15,0)))-($J577*'01_Supuestos'!G33)))*'01_Supuestos'!$F$16)</f>
        <v/>
      </c>
      <c r="Y577" s="109">
        <f>((('01_Supuestos'!H31*$I577)*'01_Supuestos'!$F$11*($H577-'01_Supuestos'!$F$9))-((('01_Supuestos'!H31*$I577)*'01_Supuestos'!$F$11*($H577-'01_Supuestos'!$F$9))*'01_Supuestos'!$F$12)-(('01_Supuestos'!H31*$I577)*'01_Supuestos'!$F$11*$K577)-(IF(('01_Supuestos'!H31*$I577)&gt;0,'01_Supuestos'!$F$15,0)))-((('01_Supuestos'!H31*$I577)*'01_Supuestos'!$F$11*($H577-'01_Supuestos'!$F$9))*'01_Supuestos'!$F$18)-($J577*'01_Supuestos'!H32)-(IF('01_Supuestos'!H30=MAX('01_Supuestos'!$C$30:$M$30),'01_Supuestos'!$F$19,0))-(MAX(0,(((('01_Supuestos'!H31*$I577)*'01_Supuestos'!$F$11*($H577-'01_Supuestos'!$F$9))-((('01_Supuestos'!H31*$I577)*'01_Supuestos'!$F$11*($H577-'01_Supuestos'!$F$9))*'01_Supuestos'!$F$12)-(('01_Supuestos'!H31*$I577)*'01_Supuestos'!$F$11*$K577)-(IF(('01_Supuestos'!H31*$I577)&gt;0,'01_Supuestos'!$F$15,0)))-($J577*'01_Supuestos'!H33)))*'01_Supuestos'!$F$16)</f>
        <v/>
      </c>
      <c r="Z577" s="109">
        <f>((('01_Supuestos'!I31*$I577)*'01_Supuestos'!$F$11*($H577-'01_Supuestos'!$F$9))-((('01_Supuestos'!I31*$I577)*'01_Supuestos'!$F$11*($H577-'01_Supuestos'!$F$9))*'01_Supuestos'!$F$12)-(('01_Supuestos'!I31*$I577)*'01_Supuestos'!$F$11*$K577)-(IF(('01_Supuestos'!I31*$I577)&gt;0,'01_Supuestos'!$F$15,0)))-((('01_Supuestos'!I31*$I577)*'01_Supuestos'!$F$11*($H577-'01_Supuestos'!$F$9))*'01_Supuestos'!$F$18)-($J577*'01_Supuestos'!I32)-(IF('01_Supuestos'!I30=MAX('01_Supuestos'!$C$30:$M$30),'01_Supuestos'!$F$19,0))-(MAX(0,(((('01_Supuestos'!I31*$I577)*'01_Supuestos'!$F$11*($H577-'01_Supuestos'!$F$9))-((('01_Supuestos'!I31*$I577)*'01_Supuestos'!$F$11*($H577-'01_Supuestos'!$F$9))*'01_Supuestos'!$F$12)-(('01_Supuestos'!I31*$I577)*'01_Supuestos'!$F$11*$K577)-(IF(('01_Supuestos'!I31*$I577)&gt;0,'01_Supuestos'!$F$15,0)))-($J577*'01_Supuestos'!I33)))*'01_Supuestos'!$F$16)</f>
        <v/>
      </c>
      <c r="AA577" s="109">
        <f>((('01_Supuestos'!J31*$I577)*'01_Supuestos'!$F$11*($H577-'01_Supuestos'!$F$9))-((('01_Supuestos'!J31*$I577)*'01_Supuestos'!$F$11*($H577-'01_Supuestos'!$F$9))*'01_Supuestos'!$F$12)-(('01_Supuestos'!J31*$I577)*'01_Supuestos'!$F$11*$K577)-(IF(('01_Supuestos'!J31*$I577)&gt;0,'01_Supuestos'!$F$15,0)))-((('01_Supuestos'!J31*$I577)*'01_Supuestos'!$F$11*($H577-'01_Supuestos'!$F$9))*'01_Supuestos'!$F$18)-($J577*'01_Supuestos'!J32)-(IF('01_Supuestos'!J30=MAX('01_Supuestos'!$C$30:$M$30),'01_Supuestos'!$F$19,0))-(MAX(0,(((('01_Supuestos'!J31*$I577)*'01_Supuestos'!$F$11*($H577-'01_Supuestos'!$F$9))-((('01_Supuestos'!J31*$I577)*'01_Supuestos'!$F$11*($H577-'01_Supuestos'!$F$9))*'01_Supuestos'!$F$12)-(('01_Supuestos'!J31*$I577)*'01_Supuestos'!$F$11*$K577)-(IF(('01_Supuestos'!J31*$I577)&gt;0,'01_Supuestos'!$F$15,0)))-($J577*'01_Supuestos'!J33)))*'01_Supuestos'!$F$16)</f>
        <v/>
      </c>
      <c r="AB577" s="109">
        <f>((('01_Supuestos'!K31*$I577)*'01_Supuestos'!$F$11*($H577-'01_Supuestos'!$F$9))-((('01_Supuestos'!K31*$I577)*'01_Supuestos'!$F$11*($H577-'01_Supuestos'!$F$9))*'01_Supuestos'!$F$12)-(('01_Supuestos'!K31*$I577)*'01_Supuestos'!$F$11*$K577)-(IF(('01_Supuestos'!K31*$I577)&gt;0,'01_Supuestos'!$F$15,0)))-((('01_Supuestos'!K31*$I577)*'01_Supuestos'!$F$11*($H577-'01_Supuestos'!$F$9))*'01_Supuestos'!$F$18)-($J577*'01_Supuestos'!K32)-(IF('01_Supuestos'!K30=MAX('01_Supuestos'!$C$30:$M$30),'01_Supuestos'!$F$19,0))-(MAX(0,(((('01_Supuestos'!K31*$I577)*'01_Supuestos'!$F$11*($H577-'01_Supuestos'!$F$9))-((('01_Supuestos'!K31*$I577)*'01_Supuestos'!$F$11*($H577-'01_Supuestos'!$F$9))*'01_Supuestos'!$F$12)-(('01_Supuestos'!K31*$I577)*'01_Supuestos'!$F$11*$K577)-(IF(('01_Supuestos'!K31*$I577)&gt;0,'01_Supuestos'!$F$15,0)))-($J577*'01_Supuestos'!K33)))*'01_Supuestos'!$F$16)</f>
        <v/>
      </c>
      <c r="AC577" s="109">
        <f>((('01_Supuestos'!L31*$I577)*'01_Supuestos'!$F$11*($H577-'01_Supuestos'!$F$9))-((('01_Supuestos'!L31*$I577)*'01_Supuestos'!$F$11*($H577-'01_Supuestos'!$F$9))*'01_Supuestos'!$F$12)-(('01_Supuestos'!L31*$I577)*'01_Supuestos'!$F$11*$K577)-(IF(('01_Supuestos'!L31*$I577)&gt;0,'01_Supuestos'!$F$15,0)))-((('01_Supuestos'!L31*$I577)*'01_Supuestos'!$F$11*($H577-'01_Supuestos'!$F$9))*'01_Supuestos'!$F$18)-($J577*'01_Supuestos'!L32)-(IF('01_Supuestos'!L30=MAX('01_Supuestos'!$C$30:$M$30),'01_Supuestos'!$F$19,0))-(MAX(0,(((('01_Supuestos'!L31*$I577)*'01_Supuestos'!$F$11*($H577-'01_Supuestos'!$F$9))-((('01_Supuestos'!L31*$I577)*'01_Supuestos'!$F$11*($H577-'01_Supuestos'!$F$9))*'01_Supuestos'!$F$12)-(('01_Supuestos'!L31*$I577)*'01_Supuestos'!$F$11*$K577)-(IF(('01_Supuestos'!L31*$I577)&gt;0,'01_Supuestos'!$F$15,0)))-($J577*'01_Supuestos'!L33)))*'01_Supuestos'!$F$16)</f>
        <v/>
      </c>
      <c r="AD577" s="109">
        <f>((('01_Supuestos'!M31*$I577)*'01_Supuestos'!$F$11*($H577-'01_Supuestos'!$F$9))-((('01_Supuestos'!M31*$I577)*'01_Supuestos'!$F$11*($H577-'01_Supuestos'!$F$9))*'01_Supuestos'!$F$12)-(('01_Supuestos'!M31*$I577)*'01_Supuestos'!$F$11*$K577)-(IF(('01_Supuestos'!M31*$I577)&gt;0,'01_Supuestos'!$F$15,0)))-((('01_Supuestos'!M31*$I577)*'01_Supuestos'!$F$11*($H577-'01_Supuestos'!$F$9))*'01_Supuestos'!$F$18)-($J577*'01_Supuestos'!M32)-(IF('01_Supuestos'!M30=MAX('01_Supuestos'!$C$30:$M$30),'01_Supuestos'!$F$19,0))-(MAX(0,(((('01_Supuestos'!M31*$I577)*'01_Supuestos'!$F$11*($H577-'01_Supuestos'!$F$9))-((('01_Supuestos'!M31*$I577)*'01_Supuestos'!$F$11*($H577-'01_Supuestos'!$F$9))*'01_Supuestos'!$F$12)-(('01_Supuestos'!M31*$I577)*'01_Supuestos'!$F$11*$K577)-(IF(('01_Supuestos'!M31*$I577)&gt;0,'01_Supuestos'!$F$15,0)))-($J577*'01_Supuestos'!M33)))*'01_Supuestos'!$F$16)</f>
        <v/>
      </c>
      <c r="AE577" s="109">
        <f>0</f>
        <v/>
      </c>
      <c r="AF577" s="109">
        <f>IF(S577&gt;R577,"Appraisal+Decision",IF(S577&lt;R577,"Develop Now","Indiferente"))</f>
        <v/>
      </c>
    </row>
    <row r="578">
      <c r="A578" t="n">
        <v>548</v>
      </c>
      <c r="B578" s="53">
        <f>RAND()</f>
        <v/>
      </c>
      <c r="C578" s="53">
        <f>RAND()</f>
        <v/>
      </c>
      <c r="D578" s="53">
        <f>RAND()</f>
        <v/>
      </c>
      <c r="E578" s="53">
        <f>RAND()</f>
        <v/>
      </c>
      <c r="F578" s="53">
        <f>RAND()</f>
        <v/>
      </c>
      <c r="G578" s="53">
        <f>RAND()</f>
        <v/>
      </c>
      <c r="H578" s="109">
        <f>IF(B578&lt;($B$11-$B$10)/($B$12-$B$10), $B$10+SQRT(B578*($B$11-$B$10)*($B$12-$B$10)), $B$12-SQRT((1-B578)*($B$12-$B$11)*($B$12-$B$10)))</f>
        <v/>
      </c>
      <c r="I578" s="53">
        <f>MAX(0.1,NORMINV(C578,$B$13,$B$14))</f>
        <v/>
      </c>
      <c r="J578" s="109">
        <f>'01_Supuestos'!$F$13*MAX(0.65,NORMINV(D578,1,$B$15))</f>
        <v/>
      </c>
      <c r="K578" s="109">
        <f>'01_Supuestos'!$F$14*MAX(0.6,NORMINV(E578,1,$B$16))</f>
        <v/>
      </c>
      <c r="L578" s="109">
        <f>--(F578&lt;=$B$5)</f>
        <v/>
      </c>
      <c r="M578" s="109">
        <f>IF(L578=1, IF(G578&lt;=$B$6, "+", "-"), IF(G578&lt;=(1-$B$7), "+", "-"))</f>
        <v/>
      </c>
      <c r="N578" s="110">
        <f>IF(M578="+",'05_Bayes_Arbol'!$B$16,'05_Bayes_Arbol'!$B$17)</f>
        <v/>
      </c>
      <c r="O578" s="109">
        <f>SUMPRODUCT(T578:AD578,'01_Supuestos'!$C$34:$M$34)</f>
        <v/>
      </c>
      <c r="P578" s="109">
        <f>N578*O578 + (1-N578)*$B$9</f>
        <v/>
      </c>
      <c r="Q578" s="109">
        <f>--(P578&gt;0)</f>
        <v/>
      </c>
      <c r="R578" s="109">
        <f>IF(L578=1,O578,$B$9)</f>
        <v/>
      </c>
      <c r="S578" s="109">
        <f>-$B$8 + IF(Q578=1, IF(L578=1,O578,$B$9), 0)</f>
        <v/>
      </c>
      <c r="T578" s="109">
        <f>((('01_Supuestos'!C31*$I578)*'01_Supuestos'!$F$11*($H578-'01_Supuestos'!$F$9))-((('01_Supuestos'!C31*$I578)*'01_Supuestos'!$F$11*($H578-'01_Supuestos'!$F$9))*'01_Supuestos'!$F$12)-(('01_Supuestos'!C31*$I578)*'01_Supuestos'!$F$11*$K578)-(IF(('01_Supuestos'!C31*$I578)&gt;0,'01_Supuestos'!$F$15,0)))-((('01_Supuestos'!C31*$I578)*'01_Supuestos'!$F$11*($H578-'01_Supuestos'!$F$9))*'01_Supuestos'!$F$18)-($J578*'01_Supuestos'!C32)-(IF('01_Supuestos'!C30=MAX('01_Supuestos'!$C$30:$M$30),'01_Supuestos'!$F$19,0))-(MAX(0,(((('01_Supuestos'!C31*$I578)*'01_Supuestos'!$F$11*($H578-'01_Supuestos'!$F$9))-((('01_Supuestos'!C31*$I578)*'01_Supuestos'!$F$11*($H578-'01_Supuestos'!$F$9))*'01_Supuestos'!$F$12)-(('01_Supuestos'!C31*$I578)*'01_Supuestos'!$F$11*$K578)-(IF(('01_Supuestos'!C31*$I578)&gt;0,'01_Supuestos'!$F$15,0)))-($J578*'01_Supuestos'!C33)))*'01_Supuestos'!$F$16)</f>
        <v/>
      </c>
      <c r="U578" s="109">
        <f>((('01_Supuestos'!D31*$I578)*'01_Supuestos'!$F$11*($H578-'01_Supuestos'!$F$9))-((('01_Supuestos'!D31*$I578)*'01_Supuestos'!$F$11*($H578-'01_Supuestos'!$F$9))*'01_Supuestos'!$F$12)-(('01_Supuestos'!D31*$I578)*'01_Supuestos'!$F$11*$K578)-(IF(('01_Supuestos'!D31*$I578)&gt;0,'01_Supuestos'!$F$15,0)))-((('01_Supuestos'!D31*$I578)*'01_Supuestos'!$F$11*($H578-'01_Supuestos'!$F$9))*'01_Supuestos'!$F$18)-($J578*'01_Supuestos'!D32)-(IF('01_Supuestos'!D30=MAX('01_Supuestos'!$C$30:$M$30),'01_Supuestos'!$F$19,0))-(MAX(0,(((('01_Supuestos'!D31*$I578)*'01_Supuestos'!$F$11*($H578-'01_Supuestos'!$F$9))-((('01_Supuestos'!D31*$I578)*'01_Supuestos'!$F$11*($H578-'01_Supuestos'!$F$9))*'01_Supuestos'!$F$12)-(('01_Supuestos'!D31*$I578)*'01_Supuestos'!$F$11*$K578)-(IF(('01_Supuestos'!D31*$I578)&gt;0,'01_Supuestos'!$F$15,0)))-($J578*'01_Supuestos'!D33)))*'01_Supuestos'!$F$16)</f>
        <v/>
      </c>
      <c r="V578" s="109">
        <f>((('01_Supuestos'!E31*$I578)*'01_Supuestos'!$F$11*($H578-'01_Supuestos'!$F$9))-((('01_Supuestos'!E31*$I578)*'01_Supuestos'!$F$11*($H578-'01_Supuestos'!$F$9))*'01_Supuestos'!$F$12)-(('01_Supuestos'!E31*$I578)*'01_Supuestos'!$F$11*$K578)-(IF(('01_Supuestos'!E31*$I578)&gt;0,'01_Supuestos'!$F$15,0)))-((('01_Supuestos'!E31*$I578)*'01_Supuestos'!$F$11*($H578-'01_Supuestos'!$F$9))*'01_Supuestos'!$F$18)-($J578*'01_Supuestos'!E32)-(IF('01_Supuestos'!E30=MAX('01_Supuestos'!$C$30:$M$30),'01_Supuestos'!$F$19,0))-(MAX(0,(((('01_Supuestos'!E31*$I578)*'01_Supuestos'!$F$11*($H578-'01_Supuestos'!$F$9))-((('01_Supuestos'!E31*$I578)*'01_Supuestos'!$F$11*($H578-'01_Supuestos'!$F$9))*'01_Supuestos'!$F$12)-(('01_Supuestos'!E31*$I578)*'01_Supuestos'!$F$11*$K578)-(IF(('01_Supuestos'!E31*$I578)&gt;0,'01_Supuestos'!$F$15,0)))-($J578*'01_Supuestos'!E33)))*'01_Supuestos'!$F$16)</f>
        <v/>
      </c>
      <c r="W578" s="109">
        <f>((('01_Supuestos'!F31*$I578)*'01_Supuestos'!$F$11*($H578-'01_Supuestos'!$F$9))-((('01_Supuestos'!F31*$I578)*'01_Supuestos'!$F$11*($H578-'01_Supuestos'!$F$9))*'01_Supuestos'!$F$12)-(('01_Supuestos'!F31*$I578)*'01_Supuestos'!$F$11*$K578)-(IF(('01_Supuestos'!F31*$I578)&gt;0,'01_Supuestos'!$F$15,0)))-((('01_Supuestos'!F31*$I578)*'01_Supuestos'!$F$11*($H578-'01_Supuestos'!$F$9))*'01_Supuestos'!$F$18)-($J578*'01_Supuestos'!F32)-(IF('01_Supuestos'!F30=MAX('01_Supuestos'!$C$30:$M$30),'01_Supuestos'!$F$19,0))-(MAX(0,(((('01_Supuestos'!F31*$I578)*'01_Supuestos'!$F$11*($H578-'01_Supuestos'!$F$9))-((('01_Supuestos'!F31*$I578)*'01_Supuestos'!$F$11*($H578-'01_Supuestos'!$F$9))*'01_Supuestos'!$F$12)-(('01_Supuestos'!F31*$I578)*'01_Supuestos'!$F$11*$K578)-(IF(('01_Supuestos'!F31*$I578)&gt;0,'01_Supuestos'!$F$15,0)))-($J578*'01_Supuestos'!F33)))*'01_Supuestos'!$F$16)</f>
        <v/>
      </c>
      <c r="X578" s="109">
        <f>((('01_Supuestos'!G31*$I578)*'01_Supuestos'!$F$11*($H578-'01_Supuestos'!$F$9))-((('01_Supuestos'!G31*$I578)*'01_Supuestos'!$F$11*($H578-'01_Supuestos'!$F$9))*'01_Supuestos'!$F$12)-(('01_Supuestos'!G31*$I578)*'01_Supuestos'!$F$11*$K578)-(IF(('01_Supuestos'!G31*$I578)&gt;0,'01_Supuestos'!$F$15,0)))-((('01_Supuestos'!G31*$I578)*'01_Supuestos'!$F$11*($H578-'01_Supuestos'!$F$9))*'01_Supuestos'!$F$18)-($J578*'01_Supuestos'!G32)-(IF('01_Supuestos'!G30=MAX('01_Supuestos'!$C$30:$M$30),'01_Supuestos'!$F$19,0))-(MAX(0,(((('01_Supuestos'!G31*$I578)*'01_Supuestos'!$F$11*($H578-'01_Supuestos'!$F$9))-((('01_Supuestos'!G31*$I578)*'01_Supuestos'!$F$11*($H578-'01_Supuestos'!$F$9))*'01_Supuestos'!$F$12)-(('01_Supuestos'!G31*$I578)*'01_Supuestos'!$F$11*$K578)-(IF(('01_Supuestos'!G31*$I578)&gt;0,'01_Supuestos'!$F$15,0)))-($J578*'01_Supuestos'!G33)))*'01_Supuestos'!$F$16)</f>
        <v/>
      </c>
      <c r="Y578" s="109">
        <f>((('01_Supuestos'!H31*$I578)*'01_Supuestos'!$F$11*($H578-'01_Supuestos'!$F$9))-((('01_Supuestos'!H31*$I578)*'01_Supuestos'!$F$11*($H578-'01_Supuestos'!$F$9))*'01_Supuestos'!$F$12)-(('01_Supuestos'!H31*$I578)*'01_Supuestos'!$F$11*$K578)-(IF(('01_Supuestos'!H31*$I578)&gt;0,'01_Supuestos'!$F$15,0)))-((('01_Supuestos'!H31*$I578)*'01_Supuestos'!$F$11*($H578-'01_Supuestos'!$F$9))*'01_Supuestos'!$F$18)-($J578*'01_Supuestos'!H32)-(IF('01_Supuestos'!H30=MAX('01_Supuestos'!$C$30:$M$30),'01_Supuestos'!$F$19,0))-(MAX(0,(((('01_Supuestos'!H31*$I578)*'01_Supuestos'!$F$11*($H578-'01_Supuestos'!$F$9))-((('01_Supuestos'!H31*$I578)*'01_Supuestos'!$F$11*($H578-'01_Supuestos'!$F$9))*'01_Supuestos'!$F$12)-(('01_Supuestos'!H31*$I578)*'01_Supuestos'!$F$11*$K578)-(IF(('01_Supuestos'!H31*$I578)&gt;0,'01_Supuestos'!$F$15,0)))-($J578*'01_Supuestos'!H33)))*'01_Supuestos'!$F$16)</f>
        <v/>
      </c>
      <c r="Z578" s="109">
        <f>((('01_Supuestos'!I31*$I578)*'01_Supuestos'!$F$11*($H578-'01_Supuestos'!$F$9))-((('01_Supuestos'!I31*$I578)*'01_Supuestos'!$F$11*($H578-'01_Supuestos'!$F$9))*'01_Supuestos'!$F$12)-(('01_Supuestos'!I31*$I578)*'01_Supuestos'!$F$11*$K578)-(IF(('01_Supuestos'!I31*$I578)&gt;0,'01_Supuestos'!$F$15,0)))-((('01_Supuestos'!I31*$I578)*'01_Supuestos'!$F$11*($H578-'01_Supuestos'!$F$9))*'01_Supuestos'!$F$18)-($J578*'01_Supuestos'!I32)-(IF('01_Supuestos'!I30=MAX('01_Supuestos'!$C$30:$M$30),'01_Supuestos'!$F$19,0))-(MAX(0,(((('01_Supuestos'!I31*$I578)*'01_Supuestos'!$F$11*($H578-'01_Supuestos'!$F$9))-((('01_Supuestos'!I31*$I578)*'01_Supuestos'!$F$11*($H578-'01_Supuestos'!$F$9))*'01_Supuestos'!$F$12)-(('01_Supuestos'!I31*$I578)*'01_Supuestos'!$F$11*$K578)-(IF(('01_Supuestos'!I31*$I578)&gt;0,'01_Supuestos'!$F$15,0)))-($J578*'01_Supuestos'!I33)))*'01_Supuestos'!$F$16)</f>
        <v/>
      </c>
      <c r="AA578" s="109">
        <f>((('01_Supuestos'!J31*$I578)*'01_Supuestos'!$F$11*($H578-'01_Supuestos'!$F$9))-((('01_Supuestos'!J31*$I578)*'01_Supuestos'!$F$11*($H578-'01_Supuestos'!$F$9))*'01_Supuestos'!$F$12)-(('01_Supuestos'!J31*$I578)*'01_Supuestos'!$F$11*$K578)-(IF(('01_Supuestos'!J31*$I578)&gt;0,'01_Supuestos'!$F$15,0)))-((('01_Supuestos'!J31*$I578)*'01_Supuestos'!$F$11*($H578-'01_Supuestos'!$F$9))*'01_Supuestos'!$F$18)-($J578*'01_Supuestos'!J32)-(IF('01_Supuestos'!J30=MAX('01_Supuestos'!$C$30:$M$30),'01_Supuestos'!$F$19,0))-(MAX(0,(((('01_Supuestos'!J31*$I578)*'01_Supuestos'!$F$11*($H578-'01_Supuestos'!$F$9))-((('01_Supuestos'!J31*$I578)*'01_Supuestos'!$F$11*($H578-'01_Supuestos'!$F$9))*'01_Supuestos'!$F$12)-(('01_Supuestos'!J31*$I578)*'01_Supuestos'!$F$11*$K578)-(IF(('01_Supuestos'!J31*$I578)&gt;0,'01_Supuestos'!$F$15,0)))-($J578*'01_Supuestos'!J33)))*'01_Supuestos'!$F$16)</f>
        <v/>
      </c>
      <c r="AB578" s="109">
        <f>((('01_Supuestos'!K31*$I578)*'01_Supuestos'!$F$11*($H578-'01_Supuestos'!$F$9))-((('01_Supuestos'!K31*$I578)*'01_Supuestos'!$F$11*($H578-'01_Supuestos'!$F$9))*'01_Supuestos'!$F$12)-(('01_Supuestos'!K31*$I578)*'01_Supuestos'!$F$11*$K578)-(IF(('01_Supuestos'!K31*$I578)&gt;0,'01_Supuestos'!$F$15,0)))-((('01_Supuestos'!K31*$I578)*'01_Supuestos'!$F$11*($H578-'01_Supuestos'!$F$9))*'01_Supuestos'!$F$18)-($J578*'01_Supuestos'!K32)-(IF('01_Supuestos'!K30=MAX('01_Supuestos'!$C$30:$M$30),'01_Supuestos'!$F$19,0))-(MAX(0,(((('01_Supuestos'!K31*$I578)*'01_Supuestos'!$F$11*($H578-'01_Supuestos'!$F$9))-((('01_Supuestos'!K31*$I578)*'01_Supuestos'!$F$11*($H578-'01_Supuestos'!$F$9))*'01_Supuestos'!$F$12)-(('01_Supuestos'!K31*$I578)*'01_Supuestos'!$F$11*$K578)-(IF(('01_Supuestos'!K31*$I578)&gt;0,'01_Supuestos'!$F$15,0)))-($J578*'01_Supuestos'!K33)))*'01_Supuestos'!$F$16)</f>
        <v/>
      </c>
      <c r="AC578" s="109">
        <f>((('01_Supuestos'!L31*$I578)*'01_Supuestos'!$F$11*($H578-'01_Supuestos'!$F$9))-((('01_Supuestos'!L31*$I578)*'01_Supuestos'!$F$11*($H578-'01_Supuestos'!$F$9))*'01_Supuestos'!$F$12)-(('01_Supuestos'!L31*$I578)*'01_Supuestos'!$F$11*$K578)-(IF(('01_Supuestos'!L31*$I578)&gt;0,'01_Supuestos'!$F$15,0)))-((('01_Supuestos'!L31*$I578)*'01_Supuestos'!$F$11*($H578-'01_Supuestos'!$F$9))*'01_Supuestos'!$F$18)-($J578*'01_Supuestos'!L32)-(IF('01_Supuestos'!L30=MAX('01_Supuestos'!$C$30:$M$30),'01_Supuestos'!$F$19,0))-(MAX(0,(((('01_Supuestos'!L31*$I578)*'01_Supuestos'!$F$11*($H578-'01_Supuestos'!$F$9))-((('01_Supuestos'!L31*$I578)*'01_Supuestos'!$F$11*($H578-'01_Supuestos'!$F$9))*'01_Supuestos'!$F$12)-(('01_Supuestos'!L31*$I578)*'01_Supuestos'!$F$11*$K578)-(IF(('01_Supuestos'!L31*$I578)&gt;0,'01_Supuestos'!$F$15,0)))-($J578*'01_Supuestos'!L33)))*'01_Supuestos'!$F$16)</f>
        <v/>
      </c>
      <c r="AD578" s="109">
        <f>((('01_Supuestos'!M31*$I578)*'01_Supuestos'!$F$11*($H578-'01_Supuestos'!$F$9))-((('01_Supuestos'!M31*$I578)*'01_Supuestos'!$F$11*($H578-'01_Supuestos'!$F$9))*'01_Supuestos'!$F$12)-(('01_Supuestos'!M31*$I578)*'01_Supuestos'!$F$11*$K578)-(IF(('01_Supuestos'!M31*$I578)&gt;0,'01_Supuestos'!$F$15,0)))-((('01_Supuestos'!M31*$I578)*'01_Supuestos'!$F$11*($H578-'01_Supuestos'!$F$9))*'01_Supuestos'!$F$18)-($J578*'01_Supuestos'!M32)-(IF('01_Supuestos'!M30=MAX('01_Supuestos'!$C$30:$M$30),'01_Supuestos'!$F$19,0))-(MAX(0,(((('01_Supuestos'!M31*$I578)*'01_Supuestos'!$F$11*($H578-'01_Supuestos'!$F$9))-((('01_Supuestos'!M31*$I578)*'01_Supuestos'!$F$11*($H578-'01_Supuestos'!$F$9))*'01_Supuestos'!$F$12)-(('01_Supuestos'!M31*$I578)*'01_Supuestos'!$F$11*$K578)-(IF(('01_Supuestos'!M31*$I578)&gt;0,'01_Supuestos'!$F$15,0)))-($J578*'01_Supuestos'!M33)))*'01_Supuestos'!$F$16)</f>
        <v/>
      </c>
      <c r="AE578" s="109">
        <f>0</f>
        <v/>
      </c>
      <c r="AF578" s="109">
        <f>IF(S578&gt;R578,"Appraisal+Decision",IF(S578&lt;R578,"Develop Now","Indiferente"))</f>
        <v/>
      </c>
    </row>
    <row r="579">
      <c r="A579" t="n">
        <v>549</v>
      </c>
      <c r="B579" s="53">
        <f>RAND()</f>
        <v/>
      </c>
      <c r="C579" s="53">
        <f>RAND()</f>
        <v/>
      </c>
      <c r="D579" s="53">
        <f>RAND()</f>
        <v/>
      </c>
      <c r="E579" s="53">
        <f>RAND()</f>
        <v/>
      </c>
      <c r="F579" s="53">
        <f>RAND()</f>
        <v/>
      </c>
      <c r="G579" s="53">
        <f>RAND()</f>
        <v/>
      </c>
      <c r="H579" s="109">
        <f>IF(B579&lt;($B$11-$B$10)/($B$12-$B$10), $B$10+SQRT(B579*($B$11-$B$10)*($B$12-$B$10)), $B$12-SQRT((1-B579)*($B$12-$B$11)*($B$12-$B$10)))</f>
        <v/>
      </c>
      <c r="I579" s="53">
        <f>MAX(0.1,NORMINV(C579,$B$13,$B$14))</f>
        <v/>
      </c>
      <c r="J579" s="109">
        <f>'01_Supuestos'!$F$13*MAX(0.65,NORMINV(D579,1,$B$15))</f>
        <v/>
      </c>
      <c r="K579" s="109">
        <f>'01_Supuestos'!$F$14*MAX(0.6,NORMINV(E579,1,$B$16))</f>
        <v/>
      </c>
      <c r="L579" s="109">
        <f>--(F579&lt;=$B$5)</f>
        <v/>
      </c>
      <c r="M579" s="109">
        <f>IF(L579=1, IF(G579&lt;=$B$6, "+", "-"), IF(G579&lt;=(1-$B$7), "+", "-"))</f>
        <v/>
      </c>
      <c r="N579" s="110">
        <f>IF(M579="+",'05_Bayes_Arbol'!$B$16,'05_Bayes_Arbol'!$B$17)</f>
        <v/>
      </c>
      <c r="O579" s="109">
        <f>SUMPRODUCT(T579:AD579,'01_Supuestos'!$C$34:$M$34)</f>
        <v/>
      </c>
      <c r="P579" s="109">
        <f>N579*O579 + (1-N579)*$B$9</f>
        <v/>
      </c>
      <c r="Q579" s="109">
        <f>--(P579&gt;0)</f>
        <v/>
      </c>
      <c r="R579" s="109">
        <f>IF(L579=1,O579,$B$9)</f>
        <v/>
      </c>
      <c r="S579" s="109">
        <f>-$B$8 + IF(Q579=1, IF(L579=1,O579,$B$9), 0)</f>
        <v/>
      </c>
      <c r="T579" s="109">
        <f>((('01_Supuestos'!C31*$I579)*'01_Supuestos'!$F$11*($H579-'01_Supuestos'!$F$9))-((('01_Supuestos'!C31*$I579)*'01_Supuestos'!$F$11*($H579-'01_Supuestos'!$F$9))*'01_Supuestos'!$F$12)-(('01_Supuestos'!C31*$I579)*'01_Supuestos'!$F$11*$K579)-(IF(('01_Supuestos'!C31*$I579)&gt;0,'01_Supuestos'!$F$15,0)))-((('01_Supuestos'!C31*$I579)*'01_Supuestos'!$F$11*($H579-'01_Supuestos'!$F$9))*'01_Supuestos'!$F$18)-($J579*'01_Supuestos'!C32)-(IF('01_Supuestos'!C30=MAX('01_Supuestos'!$C$30:$M$30),'01_Supuestos'!$F$19,0))-(MAX(0,(((('01_Supuestos'!C31*$I579)*'01_Supuestos'!$F$11*($H579-'01_Supuestos'!$F$9))-((('01_Supuestos'!C31*$I579)*'01_Supuestos'!$F$11*($H579-'01_Supuestos'!$F$9))*'01_Supuestos'!$F$12)-(('01_Supuestos'!C31*$I579)*'01_Supuestos'!$F$11*$K579)-(IF(('01_Supuestos'!C31*$I579)&gt;0,'01_Supuestos'!$F$15,0)))-($J579*'01_Supuestos'!C33)))*'01_Supuestos'!$F$16)</f>
        <v/>
      </c>
      <c r="U579" s="109">
        <f>((('01_Supuestos'!D31*$I579)*'01_Supuestos'!$F$11*($H579-'01_Supuestos'!$F$9))-((('01_Supuestos'!D31*$I579)*'01_Supuestos'!$F$11*($H579-'01_Supuestos'!$F$9))*'01_Supuestos'!$F$12)-(('01_Supuestos'!D31*$I579)*'01_Supuestos'!$F$11*$K579)-(IF(('01_Supuestos'!D31*$I579)&gt;0,'01_Supuestos'!$F$15,0)))-((('01_Supuestos'!D31*$I579)*'01_Supuestos'!$F$11*($H579-'01_Supuestos'!$F$9))*'01_Supuestos'!$F$18)-($J579*'01_Supuestos'!D32)-(IF('01_Supuestos'!D30=MAX('01_Supuestos'!$C$30:$M$30),'01_Supuestos'!$F$19,0))-(MAX(0,(((('01_Supuestos'!D31*$I579)*'01_Supuestos'!$F$11*($H579-'01_Supuestos'!$F$9))-((('01_Supuestos'!D31*$I579)*'01_Supuestos'!$F$11*($H579-'01_Supuestos'!$F$9))*'01_Supuestos'!$F$12)-(('01_Supuestos'!D31*$I579)*'01_Supuestos'!$F$11*$K579)-(IF(('01_Supuestos'!D31*$I579)&gt;0,'01_Supuestos'!$F$15,0)))-($J579*'01_Supuestos'!D33)))*'01_Supuestos'!$F$16)</f>
        <v/>
      </c>
      <c r="V579" s="109">
        <f>((('01_Supuestos'!E31*$I579)*'01_Supuestos'!$F$11*($H579-'01_Supuestos'!$F$9))-((('01_Supuestos'!E31*$I579)*'01_Supuestos'!$F$11*($H579-'01_Supuestos'!$F$9))*'01_Supuestos'!$F$12)-(('01_Supuestos'!E31*$I579)*'01_Supuestos'!$F$11*$K579)-(IF(('01_Supuestos'!E31*$I579)&gt;0,'01_Supuestos'!$F$15,0)))-((('01_Supuestos'!E31*$I579)*'01_Supuestos'!$F$11*($H579-'01_Supuestos'!$F$9))*'01_Supuestos'!$F$18)-($J579*'01_Supuestos'!E32)-(IF('01_Supuestos'!E30=MAX('01_Supuestos'!$C$30:$M$30),'01_Supuestos'!$F$19,0))-(MAX(0,(((('01_Supuestos'!E31*$I579)*'01_Supuestos'!$F$11*($H579-'01_Supuestos'!$F$9))-((('01_Supuestos'!E31*$I579)*'01_Supuestos'!$F$11*($H579-'01_Supuestos'!$F$9))*'01_Supuestos'!$F$12)-(('01_Supuestos'!E31*$I579)*'01_Supuestos'!$F$11*$K579)-(IF(('01_Supuestos'!E31*$I579)&gt;0,'01_Supuestos'!$F$15,0)))-($J579*'01_Supuestos'!E33)))*'01_Supuestos'!$F$16)</f>
        <v/>
      </c>
      <c r="W579" s="109">
        <f>((('01_Supuestos'!F31*$I579)*'01_Supuestos'!$F$11*($H579-'01_Supuestos'!$F$9))-((('01_Supuestos'!F31*$I579)*'01_Supuestos'!$F$11*($H579-'01_Supuestos'!$F$9))*'01_Supuestos'!$F$12)-(('01_Supuestos'!F31*$I579)*'01_Supuestos'!$F$11*$K579)-(IF(('01_Supuestos'!F31*$I579)&gt;0,'01_Supuestos'!$F$15,0)))-((('01_Supuestos'!F31*$I579)*'01_Supuestos'!$F$11*($H579-'01_Supuestos'!$F$9))*'01_Supuestos'!$F$18)-($J579*'01_Supuestos'!F32)-(IF('01_Supuestos'!F30=MAX('01_Supuestos'!$C$30:$M$30),'01_Supuestos'!$F$19,0))-(MAX(0,(((('01_Supuestos'!F31*$I579)*'01_Supuestos'!$F$11*($H579-'01_Supuestos'!$F$9))-((('01_Supuestos'!F31*$I579)*'01_Supuestos'!$F$11*($H579-'01_Supuestos'!$F$9))*'01_Supuestos'!$F$12)-(('01_Supuestos'!F31*$I579)*'01_Supuestos'!$F$11*$K579)-(IF(('01_Supuestos'!F31*$I579)&gt;0,'01_Supuestos'!$F$15,0)))-($J579*'01_Supuestos'!F33)))*'01_Supuestos'!$F$16)</f>
        <v/>
      </c>
      <c r="X579" s="109">
        <f>((('01_Supuestos'!G31*$I579)*'01_Supuestos'!$F$11*($H579-'01_Supuestos'!$F$9))-((('01_Supuestos'!G31*$I579)*'01_Supuestos'!$F$11*($H579-'01_Supuestos'!$F$9))*'01_Supuestos'!$F$12)-(('01_Supuestos'!G31*$I579)*'01_Supuestos'!$F$11*$K579)-(IF(('01_Supuestos'!G31*$I579)&gt;0,'01_Supuestos'!$F$15,0)))-((('01_Supuestos'!G31*$I579)*'01_Supuestos'!$F$11*($H579-'01_Supuestos'!$F$9))*'01_Supuestos'!$F$18)-($J579*'01_Supuestos'!G32)-(IF('01_Supuestos'!G30=MAX('01_Supuestos'!$C$30:$M$30),'01_Supuestos'!$F$19,0))-(MAX(0,(((('01_Supuestos'!G31*$I579)*'01_Supuestos'!$F$11*($H579-'01_Supuestos'!$F$9))-((('01_Supuestos'!G31*$I579)*'01_Supuestos'!$F$11*($H579-'01_Supuestos'!$F$9))*'01_Supuestos'!$F$12)-(('01_Supuestos'!G31*$I579)*'01_Supuestos'!$F$11*$K579)-(IF(('01_Supuestos'!G31*$I579)&gt;0,'01_Supuestos'!$F$15,0)))-($J579*'01_Supuestos'!G33)))*'01_Supuestos'!$F$16)</f>
        <v/>
      </c>
      <c r="Y579" s="109">
        <f>((('01_Supuestos'!H31*$I579)*'01_Supuestos'!$F$11*($H579-'01_Supuestos'!$F$9))-((('01_Supuestos'!H31*$I579)*'01_Supuestos'!$F$11*($H579-'01_Supuestos'!$F$9))*'01_Supuestos'!$F$12)-(('01_Supuestos'!H31*$I579)*'01_Supuestos'!$F$11*$K579)-(IF(('01_Supuestos'!H31*$I579)&gt;0,'01_Supuestos'!$F$15,0)))-((('01_Supuestos'!H31*$I579)*'01_Supuestos'!$F$11*($H579-'01_Supuestos'!$F$9))*'01_Supuestos'!$F$18)-($J579*'01_Supuestos'!H32)-(IF('01_Supuestos'!H30=MAX('01_Supuestos'!$C$30:$M$30),'01_Supuestos'!$F$19,0))-(MAX(0,(((('01_Supuestos'!H31*$I579)*'01_Supuestos'!$F$11*($H579-'01_Supuestos'!$F$9))-((('01_Supuestos'!H31*$I579)*'01_Supuestos'!$F$11*($H579-'01_Supuestos'!$F$9))*'01_Supuestos'!$F$12)-(('01_Supuestos'!H31*$I579)*'01_Supuestos'!$F$11*$K579)-(IF(('01_Supuestos'!H31*$I579)&gt;0,'01_Supuestos'!$F$15,0)))-($J579*'01_Supuestos'!H33)))*'01_Supuestos'!$F$16)</f>
        <v/>
      </c>
      <c r="Z579" s="109">
        <f>((('01_Supuestos'!I31*$I579)*'01_Supuestos'!$F$11*($H579-'01_Supuestos'!$F$9))-((('01_Supuestos'!I31*$I579)*'01_Supuestos'!$F$11*($H579-'01_Supuestos'!$F$9))*'01_Supuestos'!$F$12)-(('01_Supuestos'!I31*$I579)*'01_Supuestos'!$F$11*$K579)-(IF(('01_Supuestos'!I31*$I579)&gt;0,'01_Supuestos'!$F$15,0)))-((('01_Supuestos'!I31*$I579)*'01_Supuestos'!$F$11*($H579-'01_Supuestos'!$F$9))*'01_Supuestos'!$F$18)-($J579*'01_Supuestos'!I32)-(IF('01_Supuestos'!I30=MAX('01_Supuestos'!$C$30:$M$30),'01_Supuestos'!$F$19,0))-(MAX(0,(((('01_Supuestos'!I31*$I579)*'01_Supuestos'!$F$11*($H579-'01_Supuestos'!$F$9))-((('01_Supuestos'!I31*$I579)*'01_Supuestos'!$F$11*($H579-'01_Supuestos'!$F$9))*'01_Supuestos'!$F$12)-(('01_Supuestos'!I31*$I579)*'01_Supuestos'!$F$11*$K579)-(IF(('01_Supuestos'!I31*$I579)&gt;0,'01_Supuestos'!$F$15,0)))-($J579*'01_Supuestos'!I33)))*'01_Supuestos'!$F$16)</f>
        <v/>
      </c>
      <c r="AA579" s="109">
        <f>((('01_Supuestos'!J31*$I579)*'01_Supuestos'!$F$11*($H579-'01_Supuestos'!$F$9))-((('01_Supuestos'!J31*$I579)*'01_Supuestos'!$F$11*($H579-'01_Supuestos'!$F$9))*'01_Supuestos'!$F$12)-(('01_Supuestos'!J31*$I579)*'01_Supuestos'!$F$11*$K579)-(IF(('01_Supuestos'!J31*$I579)&gt;0,'01_Supuestos'!$F$15,0)))-((('01_Supuestos'!J31*$I579)*'01_Supuestos'!$F$11*($H579-'01_Supuestos'!$F$9))*'01_Supuestos'!$F$18)-($J579*'01_Supuestos'!J32)-(IF('01_Supuestos'!J30=MAX('01_Supuestos'!$C$30:$M$30),'01_Supuestos'!$F$19,0))-(MAX(0,(((('01_Supuestos'!J31*$I579)*'01_Supuestos'!$F$11*($H579-'01_Supuestos'!$F$9))-((('01_Supuestos'!J31*$I579)*'01_Supuestos'!$F$11*($H579-'01_Supuestos'!$F$9))*'01_Supuestos'!$F$12)-(('01_Supuestos'!J31*$I579)*'01_Supuestos'!$F$11*$K579)-(IF(('01_Supuestos'!J31*$I579)&gt;0,'01_Supuestos'!$F$15,0)))-($J579*'01_Supuestos'!J33)))*'01_Supuestos'!$F$16)</f>
        <v/>
      </c>
      <c r="AB579" s="109">
        <f>((('01_Supuestos'!K31*$I579)*'01_Supuestos'!$F$11*($H579-'01_Supuestos'!$F$9))-((('01_Supuestos'!K31*$I579)*'01_Supuestos'!$F$11*($H579-'01_Supuestos'!$F$9))*'01_Supuestos'!$F$12)-(('01_Supuestos'!K31*$I579)*'01_Supuestos'!$F$11*$K579)-(IF(('01_Supuestos'!K31*$I579)&gt;0,'01_Supuestos'!$F$15,0)))-((('01_Supuestos'!K31*$I579)*'01_Supuestos'!$F$11*($H579-'01_Supuestos'!$F$9))*'01_Supuestos'!$F$18)-($J579*'01_Supuestos'!K32)-(IF('01_Supuestos'!K30=MAX('01_Supuestos'!$C$30:$M$30),'01_Supuestos'!$F$19,0))-(MAX(0,(((('01_Supuestos'!K31*$I579)*'01_Supuestos'!$F$11*($H579-'01_Supuestos'!$F$9))-((('01_Supuestos'!K31*$I579)*'01_Supuestos'!$F$11*($H579-'01_Supuestos'!$F$9))*'01_Supuestos'!$F$12)-(('01_Supuestos'!K31*$I579)*'01_Supuestos'!$F$11*$K579)-(IF(('01_Supuestos'!K31*$I579)&gt;0,'01_Supuestos'!$F$15,0)))-($J579*'01_Supuestos'!K33)))*'01_Supuestos'!$F$16)</f>
        <v/>
      </c>
      <c r="AC579" s="109">
        <f>((('01_Supuestos'!L31*$I579)*'01_Supuestos'!$F$11*($H579-'01_Supuestos'!$F$9))-((('01_Supuestos'!L31*$I579)*'01_Supuestos'!$F$11*($H579-'01_Supuestos'!$F$9))*'01_Supuestos'!$F$12)-(('01_Supuestos'!L31*$I579)*'01_Supuestos'!$F$11*$K579)-(IF(('01_Supuestos'!L31*$I579)&gt;0,'01_Supuestos'!$F$15,0)))-((('01_Supuestos'!L31*$I579)*'01_Supuestos'!$F$11*($H579-'01_Supuestos'!$F$9))*'01_Supuestos'!$F$18)-($J579*'01_Supuestos'!L32)-(IF('01_Supuestos'!L30=MAX('01_Supuestos'!$C$30:$M$30),'01_Supuestos'!$F$19,0))-(MAX(0,(((('01_Supuestos'!L31*$I579)*'01_Supuestos'!$F$11*($H579-'01_Supuestos'!$F$9))-((('01_Supuestos'!L31*$I579)*'01_Supuestos'!$F$11*($H579-'01_Supuestos'!$F$9))*'01_Supuestos'!$F$12)-(('01_Supuestos'!L31*$I579)*'01_Supuestos'!$F$11*$K579)-(IF(('01_Supuestos'!L31*$I579)&gt;0,'01_Supuestos'!$F$15,0)))-($J579*'01_Supuestos'!L33)))*'01_Supuestos'!$F$16)</f>
        <v/>
      </c>
      <c r="AD579" s="109">
        <f>((('01_Supuestos'!M31*$I579)*'01_Supuestos'!$F$11*($H579-'01_Supuestos'!$F$9))-((('01_Supuestos'!M31*$I579)*'01_Supuestos'!$F$11*($H579-'01_Supuestos'!$F$9))*'01_Supuestos'!$F$12)-(('01_Supuestos'!M31*$I579)*'01_Supuestos'!$F$11*$K579)-(IF(('01_Supuestos'!M31*$I579)&gt;0,'01_Supuestos'!$F$15,0)))-((('01_Supuestos'!M31*$I579)*'01_Supuestos'!$F$11*($H579-'01_Supuestos'!$F$9))*'01_Supuestos'!$F$18)-($J579*'01_Supuestos'!M32)-(IF('01_Supuestos'!M30=MAX('01_Supuestos'!$C$30:$M$30),'01_Supuestos'!$F$19,0))-(MAX(0,(((('01_Supuestos'!M31*$I579)*'01_Supuestos'!$F$11*($H579-'01_Supuestos'!$F$9))-((('01_Supuestos'!M31*$I579)*'01_Supuestos'!$F$11*($H579-'01_Supuestos'!$F$9))*'01_Supuestos'!$F$12)-(('01_Supuestos'!M31*$I579)*'01_Supuestos'!$F$11*$K579)-(IF(('01_Supuestos'!M31*$I579)&gt;0,'01_Supuestos'!$F$15,0)))-($J579*'01_Supuestos'!M33)))*'01_Supuestos'!$F$16)</f>
        <v/>
      </c>
      <c r="AE579" s="109">
        <f>0</f>
        <v/>
      </c>
      <c r="AF579" s="109">
        <f>IF(S579&gt;R579,"Appraisal+Decision",IF(S579&lt;R579,"Develop Now","Indiferente"))</f>
        <v/>
      </c>
    </row>
    <row r="580">
      <c r="A580" t="n">
        <v>550</v>
      </c>
      <c r="B580" s="53">
        <f>RAND()</f>
        <v/>
      </c>
      <c r="C580" s="53">
        <f>RAND()</f>
        <v/>
      </c>
      <c r="D580" s="53">
        <f>RAND()</f>
        <v/>
      </c>
      <c r="E580" s="53">
        <f>RAND()</f>
        <v/>
      </c>
      <c r="F580" s="53">
        <f>RAND()</f>
        <v/>
      </c>
      <c r="G580" s="53">
        <f>RAND()</f>
        <v/>
      </c>
      <c r="H580" s="109">
        <f>IF(B580&lt;($B$11-$B$10)/($B$12-$B$10), $B$10+SQRT(B580*($B$11-$B$10)*($B$12-$B$10)), $B$12-SQRT((1-B580)*($B$12-$B$11)*($B$12-$B$10)))</f>
        <v/>
      </c>
      <c r="I580" s="53">
        <f>MAX(0.1,NORMINV(C580,$B$13,$B$14))</f>
        <v/>
      </c>
      <c r="J580" s="109">
        <f>'01_Supuestos'!$F$13*MAX(0.65,NORMINV(D580,1,$B$15))</f>
        <v/>
      </c>
      <c r="K580" s="109">
        <f>'01_Supuestos'!$F$14*MAX(0.6,NORMINV(E580,1,$B$16))</f>
        <v/>
      </c>
      <c r="L580" s="109">
        <f>--(F580&lt;=$B$5)</f>
        <v/>
      </c>
      <c r="M580" s="109">
        <f>IF(L580=1, IF(G580&lt;=$B$6, "+", "-"), IF(G580&lt;=(1-$B$7), "+", "-"))</f>
        <v/>
      </c>
      <c r="N580" s="110">
        <f>IF(M580="+",'05_Bayes_Arbol'!$B$16,'05_Bayes_Arbol'!$B$17)</f>
        <v/>
      </c>
      <c r="O580" s="109">
        <f>SUMPRODUCT(T580:AD580,'01_Supuestos'!$C$34:$M$34)</f>
        <v/>
      </c>
      <c r="P580" s="109">
        <f>N580*O580 + (1-N580)*$B$9</f>
        <v/>
      </c>
      <c r="Q580" s="109">
        <f>--(P580&gt;0)</f>
        <v/>
      </c>
      <c r="R580" s="109">
        <f>IF(L580=1,O580,$B$9)</f>
        <v/>
      </c>
      <c r="S580" s="109">
        <f>-$B$8 + IF(Q580=1, IF(L580=1,O580,$B$9), 0)</f>
        <v/>
      </c>
      <c r="T580" s="109">
        <f>((('01_Supuestos'!C31*$I580)*'01_Supuestos'!$F$11*($H580-'01_Supuestos'!$F$9))-((('01_Supuestos'!C31*$I580)*'01_Supuestos'!$F$11*($H580-'01_Supuestos'!$F$9))*'01_Supuestos'!$F$12)-(('01_Supuestos'!C31*$I580)*'01_Supuestos'!$F$11*$K580)-(IF(('01_Supuestos'!C31*$I580)&gt;0,'01_Supuestos'!$F$15,0)))-((('01_Supuestos'!C31*$I580)*'01_Supuestos'!$F$11*($H580-'01_Supuestos'!$F$9))*'01_Supuestos'!$F$18)-($J580*'01_Supuestos'!C32)-(IF('01_Supuestos'!C30=MAX('01_Supuestos'!$C$30:$M$30),'01_Supuestos'!$F$19,0))-(MAX(0,(((('01_Supuestos'!C31*$I580)*'01_Supuestos'!$F$11*($H580-'01_Supuestos'!$F$9))-((('01_Supuestos'!C31*$I580)*'01_Supuestos'!$F$11*($H580-'01_Supuestos'!$F$9))*'01_Supuestos'!$F$12)-(('01_Supuestos'!C31*$I580)*'01_Supuestos'!$F$11*$K580)-(IF(('01_Supuestos'!C31*$I580)&gt;0,'01_Supuestos'!$F$15,0)))-($J580*'01_Supuestos'!C33)))*'01_Supuestos'!$F$16)</f>
        <v/>
      </c>
      <c r="U580" s="109">
        <f>((('01_Supuestos'!D31*$I580)*'01_Supuestos'!$F$11*($H580-'01_Supuestos'!$F$9))-((('01_Supuestos'!D31*$I580)*'01_Supuestos'!$F$11*($H580-'01_Supuestos'!$F$9))*'01_Supuestos'!$F$12)-(('01_Supuestos'!D31*$I580)*'01_Supuestos'!$F$11*$K580)-(IF(('01_Supuestos'!D31*$I580)&gt;0,'01_Supuestos'!$F$15,0)))-((('01_Supuestos'!D31*$I580)*'01_Supuestos'!$F$11*($H580-'01_Supuestos'!$F$9))*'01_Supuestos'!$F$18)-($J580*'01_Supuestos'!D32)-(IF('01_Supuestos'!D30=MAX('01_Supuestos'!$C$30:$M$30),'01_Supuestos'!$F$19,0))-(MAX(0,(((('01_Supuestos'!D31*$I580)*'01_Supuestos'!$F$11*($H580-'01_Supuestos'!$F$9))-((('01_Supuestos'!D31*$I580)*'01_Supuestos'!$F$11*($H580-'01_Supuestos'!$F$9))*'01_Supuestos'!$F$12)-(('01_Supuestos'!D31*$I580)*'01_Supuestos'!$F$11*$K580)-(IF(('01_Supuestos'!D31*$I580)&gt;0,'01_Supuestos'!$F$15,0)))-($J580*'01_Supuestos'!D33)))*'01_Supuestos'!$F$16)</f>
        <v/>
      </c>
      <c r="V580" s="109">
        <f>((('01_Supuestos'!E31*$I580)*'01_Supuestos'!$F$11*($H580-'01_Supuestos'!$F$9))-((('01_Supuestos'!E31*$I580)*'01_Supuestos'!$F$11*($H580-'01_Supuestos'!$F$9))*'01_Supuestos'!$F$12)-(('01_Supuestos'!E31*$I580)*'01_Supuestos'!$F$11*$K580)-(IF(('01_Supuestos'!E31*$I580)&gt;0,'01_Supuestos'!$F$15,0)))-((('01_Supuestos'!E31*$I580)*'01_Supuestos'!$F$11*($H580-'01_Supuestos'!$F$9))*'01_Supuestos'!$F$18)-($J580*'01_Supuestos'!E32)-(IF('01_Supuestos'!E30=MAX('01_Supuestos'!$C$30:$M$30),'01_Supuestos'!$F$19,0))-(MAX(0,(((('01_Supuestos'!E31*$I580)*'01_Supuestos'!$F$11*($H580-'01_Supuestos'!$F$9))-((('01_Supuestos'!E31*$I580)*'01_Supuestos'!$F$11*($H580-'01_Supuestos'!$F$9))*'01_Supuestos'!$F$12)-(('01_Supuestos'!E31*$I580)*'01_Supuestos'!$F$11*$K580)-(IF(('01_Supuestos'!E31*$I580)&gt;0,'01_Supuestos'!$F$15,0)))-($J580*'01_Supuestos'!E33)))*'01_Supuestos'!$F$16)</f>
        <v/>
      </c>
      <c r="W580" s="109">
        <f>((('01_Supuestos'!F31*$I580)*'01_Supuestos'!$F$11*($H580-'01_Supuestos'!$F$9))-((('01_Supuestos'!F31*$I580)*'01_Supuestos'!$F$11*($H580-'01_Supuestos'!$F$9))*'01_Supuestos'!$F$12)-(('01_Supuestos'!F31*$I580)*'01_Supuestos'!$F$11*$K580)-(IF(('01_Supuestos'!F31*$I580)&gt;0,'01_Supuestos'!$F$15,0)))-((('01_Supuestos'!F31*$I580)*'01_Supuestos'!$F$11*($H580-'01_Supuestos'!$F$9))*'01_Supuestos'!$F$18)-($J580*'01_Supuestos'!F32)-(IF('01_Supuestos'!F30=MAX('01_Supuestos'!$C$30:$M$30),'01_Supuestos'!$F$19,0))-(MAX(0,(((('01_Supuestos'!F31*$I580)*'01_Supuestos'!$F$11*($H580-'01_Supuestos'!$F$9))-((('01_Supuestos'!F31*$I580)*'01_Supuestos'!$F$11*($H580-'01_Supuestos'!$F$9))*'01_Supuestos'!$F$12)-(('01_Supuestos'!F31*$I580)*'01_Supuestos'!$F$11*$K580)-(IF(('01_Supuestos'!F31*$I580)&gt;0,'01_Supuestos'!$F$15,0)))-($J580*'01_Supuestos'!F33)))*'01_Supuestos'!$F$16)</f>
        <v/>
      </c>
      <c r="X580" s="109">
        <f>((('01_Supuestos'!G31*$I580)*'01_Supuestos'!$F$11*($H580-'01_Supuestos'!$F$9))-((('01_Supuestos'!G31*$I580)*'01_Supuestos'!$F$11*($H580-'01_Supuestos'!$F$9))*'01_Supuestos'!$F$12)-(('01_Supuestos'!G31*$I580)*'01_Supuestos'!$F$11*$K580)-(IF(('01_Supuestos'!G31*$I580)&gt;0,'01_Supuestos'!$F$15,0)))-((('01_Supuestos'!G31*$I580)*'01_Supuestos'!$F$11*($H580-'01_Supuestos'!$F$9))*'01_Supuestos'!$F$18)-($J580*'01_Supuestos'!G32)-(IF('01_Supuestos'!G30=MAX('01_Supuestos'!$C$30:$M$30),'01_Supuestos'!$F$19,0))-(MAX(0,(((('01_Supuestos'!G31*$I580)*'01_Supuestos'!$F$11*($H580-'01_Supuestos'!$F$9))-((('01_Supuestos'!G31*$I580)*'01_Supuestos'!$F$11*($H580-'01_Supuestos'!$F$9))*'01_Supuestos'!$F$12)-(('01_Supuestos'!G31*$I580)*'01_Supuestos'!$F$11*$K580)-(IF(('01_Supuestos'!G31*$I580)&gt;0,'01_Supuestos'!$F$15,0)))-($J580*'01_Supuestos'!G33)))*'01_Supuestos'!$F$16)</f>
        <v/>
      </c>
      <c r="Y580" s="109">
        <f>((('01_Supuestos'!H31*$I580)*'01_Supuestos'!$F$11*($H580-'01_Supuestos'!$F$9))-((('01_Supuestos'!H31*$I580)*'01_Supuestos'!$F$11*($H580-'01_Supuestos'!$F$9))*'01_Supuestos'!$F$12)-(('01_Supuestos'!H31*$I580)*'01_Supuestos'!$F$11*$K580)-(IF(('01_Supuestos'!H31*$I580)&gt;0,'01_Supuestos'!$F$15,0)))-((('01_Supuestos'!H31*$I580)*'01_Supuestos'!$F$11*($H580-'01_Supuestos'!$F$9))*'01_Supuestos'!$F$18)-($J580*'01_Supuestos'!H32)-(IF('01_Supuestos'!H30=MAX('01_Supuestos'!$C$30:$M$30),'01_Supuestos'!$F$19,0))-(MAX(0,(((('01_Supuestos'!H31*$I580)*'01_Supuestos'!$F$11*($H580-'01_Supuestos'!$F$9))-((('01_Supuestos'!H31*$I580)*'01_Supuestos'!$F$11*($H580-'01_Supuestos'!$F$9))*'01_Supuestos'!$F$12)-(('01_Supuestos'!H31*$I580)*'01_Supuestos'!$F$11*$K580)-(IF(('01_Supuestos'!H31*$I580)&gt;0,'01_Supuestos'!$F$15,0)))-($J580*'01_Supuestos'!H33)))*'01_Supuestos'!$F$16)</f>
        <v/>
      </c>
      <c r="Z580" s="109">
        <f>((('01_Supuestos'!I31*$I580)*'01_Supuestos'!$F$11*($H580-'01_Supuestos'!$F$9))-((('01_Supuestos'!I31*$I580)*'01_Supuestos'!$F$11*($H580-'01_Supuestos'!$F$9))*'01_Supuestos'!$F$12)-(('01_Supuestos'!I31*$I580)*'01_Supuestos'!$F$11*$K580)-(IF(('01_Supuestos'!I31*$I580)&gt;0,'01_Supuestos'!$F$15,0)))-((('01_Supuestos'!I31*$I580)*'01_Supuestos'!$F$11*($H580-'01_Supuestos'!$F$9))*'01_Supuestos'!$F$18)-($J580*'01_Supuestos'!I32)-(IF('01_Supuestos'!I30=MAX('01_Supuestos'!$C$30:$M$30),'01_Supuestos'!$F$19,0))-(MAX(0,(((('01_Supuestos'!I31*$I580)*'01_Supuestos'!$F$11*($H580-'01_Supuestos'!$F$9))-((('01_Supuestos'!I31*$I580)*'01_Supuestos'!$F$11*($H580-'01_Supuestos'!$F$9))*'01_Supuestos'!$F$12)-(('01_Supuestos'!I31*$I580)*'01_Supuestos'!$F$11*$K580)-(IF(('01_Supuestos'!I31*$I580)&gt;0,'01_Supuestos'!$F$15,0)))-($J580*'01_Supuestos'!I33)))*'01_Supuestos'!$F$16)</f>
        <v/>
      </c>
      <c r="AA580" s="109">
        <f>((('01_Supuestos'!J31*$I580)*'01_Supuestos'!$F$11*($H580-'01_Supuestos'!$F$9))-((('01_Supuestos'!J31*$I580)*'01_Supuestos'!$F$11*($H580-'01_Supuestos'!$F$9))*'01_Supuestos'!$F$12)-(('01_Supuestos'!J31*$I580)*'01_Supuestos'!$F$11*$K580)-(IF(('01_Supuestos'!J31*$I580)&gt;0,'01_Supuestos'!$F$15,0)))-((('01_Supuestos'!J31*$I580)*'01_Supuestos'!$F$11*($H580-'01_Supuestos'!$F$9))*'01_Supuestos'!$F$18)-($J580*'01_Supuestos'!J32)-(IF('01_Supuestos'!J30=MAX('01_Supuestos'!$C$30:$M$30),'01_Supuestos'!$F$19,0))-(MAX(0,(((('01_Supuestos'!J31*$I580)*'01_Supuestos'!$F$11*($H580-'01_Supuestos'!$F$9))-((('01_Supuestos'!J31*$I580)*'01_Supuestos'!$F$11*($H580-'01_Supuestos'!$F$9))*'01_Supuestos'!$F$12)-(('01_Supuestos'!J31*$I580)*'01_Supuestos'!$F$11*$K580)-(IF(('01_Supuestos'!J31*$I580)&gt;0,'01_Supuestos'!$F$15,0)))-($J580*'01_Supuestos'!J33)))*'01_Supuestos'!$F$16)</f>
        <v/>
      </c>
      <c r="AB580" s="109">
        <f>((('01_Supuestos'!K31*$I580)*'01_Supuestos'!$F$11*($H580-'01_Supuestos'!$F$9))-((('01_Supuestos'!K31*$I580)*'01_Supuestos'!$F$11*($H580-'01_Supuestos'!$F$9))*'01_Supuestos'!$F$12)-(('01_Supuestos'!K31*$I580)*'01_Supuestos'!$F$11*$K580)-(IF(('01_Supuestos'!K31*$I580)&gt;0,'01_Supuestos'!$F$15,0)))-((('01_Supuestos'!K31*$I580)*'01_Supuestos'!$F$11*($H580-'01_Supuestos'!$F$9))*'01_Supuestos'!$F$18)-($J580*'01_Supuestos'!K32)-(IF('01_Supuestos'!K30=MAX('01_Supuestos'!$C$30:$M$30),'01_Supuestos'!$F$19,0))-(MAX(0,(((('01_Supuestos'!K31*$I580)*'01_Supuestos'!$F$11*($H580-'01_Supuestos'!$F$9))-((('01_Supuestos'!K31*$I580)*'01_Supuestos'!$F$11*($H580-'01_Supuestos'!$F$9))*'01_Supuestos'!$F$12)-(('01_Supuestos'!K31*$I580)*'01_Supuestos'!$F$11*$K580)-(IF(('01_Supuestos'!K31*$I580)&gt;0,'01_Supuestos'!$F$15,0)))-($J580*'01_Supuestos'!K33)))*'01_Supuestos'!$F$16)</f>
        <v/>
      </c>
      <c r="AC580" s="109">
        <f>((('01_Supuestos'!L31*$I580)*'01_Supuestos'!$F$11*($H580-'01_Supuestos'!$F$9))-((('01_Supuestos'!L31*$I580)*'01_Supuestos'!$F$11*($H580-'01_Supuestos'!$F$9))*'01_Supuestos'!$F$12)-(('01_Supuestos'!L31*$I580)*'01_Supuestos'!$F$11*$K580)-(IF(('01_Supuestos'!L31*$I580)&gt;0,'01_Supuestos'!$F$15,0)))-((('01_Supuestos'!L31*$I580)*'01_Supuestos'!$F$11*($H580-'01_Supuestos'!$F$9))*'01_Supuestos'!$F$18)-($J580*'01_Supuestos'!L32)-(IF('01_Supuestos'!L30=MAX('01_Supuestos'!$C$30:$M$30),'01_Supuestos'!$F$19,0))-(MAX(0,(((('01_Supuestos'!L31*$I580)*'01_Supuestos'!$F$11*($H580-'01_Supuestos'!$F$9))-((('01_Supuestos'!L31*$I580)*'01_Supuestos'!$F$11*($H580-'01_Supuestos'!$F$9))*'01_Supuestos'!$F$12)-(('01_Supuestos'!L31*$I580)*'01_Supuestos'!$F$11*$K580)-(IF(('01_Supuestos'!L31*$I580)&gt;0,'01_Supuestos'!$F$15,0)))-($J580*'01_Supuestos'!L33)))*'01_Supuestos'!$F$16)</f>
        <v/>
      </c>
      <c r="AD580" s="109">
        <f>((('01_Supuestos'!M31*$I580)*'01_Supuestos'!$F$11*($H580-'01_Supuestos'!$F$9))-((('01_Supuestos'!M31*$I580)*'01_Supuestos'!$F$11*($H580-'01_Supuestos'!$F$9))*'01_Supuestos'!$F$12)-(('01_Supuestos'!M31*$I580)*'01_Supuestos'!$F$11*$K580)-(IF(('01_Supuestos'!M31*$I580)&gt;0,'01_Supuestos'!$F$15,0)))-((('01_Supuestos'!M31*$I580)*'01_Supuestos'!$F$11*($H580-'01_Supuestos'!$F$9))*'01_Supuestos'!$F$18)-($J580*'01_Supuestos'!M32)-(IF('01_Supuestos'!M30=MAX('01_Supuestos'!$C$30:$M$30),'01_Supuestos'!$F$19,0))-(MAX(0,(((('01_Supuestos'!M31*$I580)*'01_Supuestos'!$F$11*($H580-'01_Supuestos'!$F$9))-((('01_Supuestos'!M31*$I580)*'01_Supuestos'!$F$11*($H580-'01_Supuestos'!$F$9))*'01_Supuestos'!$F$12)-(('01_Supuestos'!M31*$I580)*'01_Supuestos'!$F$11*$K580)-(IF(('01_Supuestos'!M31*$I580)&gt;0,'01_Supuestos'!$F$15,0)))-($J580*'01_Supuestos'!M33)))*'01_Supuestos'!$F$16)</f>
        <v/>
      </c>
      <c r="AE580" s="109">
        <f>0</f>
        <v/>
      </c>
      <c r="AF580" s="109">
        <f>IF(S580&gt;R580,"Appraisal+Decision",IF(S580&lt;R580,"Develop Now","Indiferente"))</f>
        <v/>
      </c>
    </row>
    <row r="581">
      <c r="A581" t="n">
        <v>551</v>
      </c>
      <c r="B581" s="53">
        <f>RAND()</f>
        <v/>
      </c>
      <c r="C581" s="53">
        <f>RAND()</f>
        <v/>
      </c>
      <c r="D581" s="53">
        <f>RAND()</f>
        <v/>
      </c>
      <c r="E581" s="53">
        <f>RAND()</f>
        <v/>
      </c>
      <c r="F581" s="53">
        <f>RAND()</f>
        <v/>
      </c>
      <c r="G581" s="53">
        <f>RAND()</f>
        <v/>
      </c>
      <c r="H581" s="109">
        <f>IF(B581&lt;($B$11-$B$10)/($B$12-$B$10), $B$10+SQRT(B581*($B$11-$B$10)*($B$12-$B$10)), $B$12-SQRT((1-B581)*($B$12-$B$11)*($B$12-$B$10)))</f>
        <v/>
      </c>
      <c r="I581" s="53">
        <f>MAX(0.1,NORMINV(C581,$B$13,$B$14))</f>
        <v/>
      </c>
      <c r="J581" s="109">
        <f>'01_Supuestos'!$F$13*MAX(0.65,NORMINV(D581,1,$B$15))</f>
        <v/>
      </c>
      <c r="K581" s="109">
        <f>'01_Supuestos'!$F$14*MAX(0.6,NORMINV(E581,1,$B$16))</f>
        <v/>
      </c>
      <c r="L581" s="109">
        <f>--(F581&lt;=$B$5)</f>
        <v/>
      </c>
      <c r="M581" s="109">
        <f>IF(L581=1, IF(G581&lt;=$B$6, "+", "-"), IF(G581&lt;=(1-$B$7), "+", "-"))</f>
        <v/>
      </c>
      <c r="N581" s="110">
        <f>IF(M581="+",'05_Bayes_Arbol'!$B$16,'05_Bayes_Arbol'!$B$17)</f>
        <v/>
      </c>
      <c r="O581" s="109">
        <f>SUMPRODUCT(T581:AD581,'01_Supuestos'!$C$34:$M$34)</f>
        <v/>
      </c>
      <c r="P581" s="109">
        <f>N581*O581 + (1-N581)*$B$9</f>
        <v/>
      </c>
      <c r="Q581" s="109">
        <f>--(P581&gt;0)</f>
        <v/>
      </c>
      <c r="R581" s="109">
        <f>IF(L581=1,O581,$B$9)</f>
        <v/>
      </c>
      <c r="S581" s="109">
        <f>-$B$8 + IF(Q581=1, IF(L581=1,O581,$B$9), 0)</f>
        <v/>
      </c>
      <c r="T581" s="109">
        <f>((('01_Supuestos'!C31*$I581)*'01_Supuestos'!$F$11*($H581-'01_Supuestos'!$F$9))-((('01_Supuestos'!C31*$I581)*'01_Supuestos'!$F$11*($H581-'01_Supuestos'!$F$9))*'01_Supuestos'!$F$12)-(('01_Supuestos'!C31*$I581)*'01_Supuestos'!$F$11*$K581)-(IF(('01_Supuestos'!C31*$I581)&gt;0,'01_Supuestos'!$F$15,0)))-((('01_Supuestos'!C31*$I581)*'01_Supuestos'!$F$11*($H581-'01_Supuestos'!$F$9))*'01_Supuestos'!$F$18)-($J581*'01_Supuestos'!C32)-(IF('01_Supuestos'!C30=MAX('01_Supuestos'!$C$30:$M$30),'01_Supuestos'!$F$19,0))-(MAX(0,(((('01_Supuestos'!C31*$I581)*'01_Supuestos'!$F$11*($H581-'01_Supuestos'!$F$9))-((('01_Supuestos'!C31*$I581)*'01_Supuestos'!$F$11*($H581-'01_Supuestos'!$F$9))*'01_Supuestos'!$F$12)-(('01_Supuestos'!C31*$I581)*'01_Supuestos'!$F$11*$K581)-(IF(('01_Supuestos'!C31*$I581)&gt;0,'01_Supuestos'!$F$15,0)))-($J581*'01_Supuestos'!C33)))*'01_Supuestos'!$F$16)</f>
        <v/>
      </c>
      <c r="U581" s="109">
        <f>((('01_Supuestos'!D31*$I581)*'01_Supuestos'!$F$11*($H581-'01_Supuestos'!$F$9))-((('01_Supuestos'!D31*$I581)*'01_Supuestos'!$F$11*($H581-'01_Supuestos'!$F$9))*'01_Supuestos'!$F$12)-(('01_Supuestos'!D31*$I581)*'01_Supuestos'!$F$11*$K581)-(IF(('01_Supuestos'!D31*$I581)&gt;0,'01_Supuestos'!$F$15,0)))-((('01_Supuestos'!D31*$I581)*'01_Supuestos'!$F$11*($H581-'01_Supuestos'!$F$9))*'01_Supuestos'!$F$18)-($J581*'01_Supuestos'!D32)-(IF('01_Supuestos'!D30=MAX('01_Supuestos'!$C$30:$M$30),'01_Supuestos'!$F$19,0))-(MAX(0,(((('01_Supuestos'!D31*$I581)*'01_Supuestos'!$F$11*($H581-'01_Supuestos'!$F$9))-((('01_Supuestos'!D31*$I581)*'01_Supuestos'!$F$11*($H581-'01_Supuestos'!$F$9))*'01_Supuestos'!$F$12)-(('01_Supuestos'!D31*$I581)*'01_Supuestos'!$F$11*$K581)-(IF(('01_Supuestos'!D31*$I581)&gt;0,'01_Supuestos'!$F$15,0)))-($J581*'01_Supuestos'!D33)))*'01_Supuestos'!$F$16)</f>
        <v/>
      </c>
      <c r="V581" s="109">
        <f>((('01_Supuestos'!E31*$I581)*'01_Supuestos'!$F$11*($H581-'01_Supuestos'!$F$9))-((('01_Supuestos'!E31*$I581)*'01_Supuestos'!$F$11*($H581-'01_Supuestos'!$F$9))*'01_Supuestos'!$F$12)-(('01_Supuestos'!E31*$I581)*'01_Supuestos'!$F$11*$K581)-(IF(('01_Supuestos'!E31*$I581)&gt;0,'01_Supuestos'!$F$15,0)))-((('01_Supuestos'!E31*$I581)*'01_Supuestos'!$F$11*($H581-'01_Supuestos'!$F$9))*'01_Supuestos'!$F$18)-($J581*'01_Supuestos'!E32)-(IF('01_Supuestos'!E30=MAX('01_Supuestos'!$C$30:$M$30),'01_Supuestos'!$F$19,0))-(MAX(0,(((('01_Supuestos'!E31*$I581)*'01_Supuestos'!$F$11*($H581-'01_Supuestos'!$F$9))-((('01_Supuestos'!E31*$I581)*'01_Supuestos'!$F$11*($H581-'01_Supuestos'!$F$9))*'01_Supuestos'!$F$12)-(('01_Supuestos'!E31*$I581)*'01_Supuestos'!$F$11*$K581)-(IF(('01_Supuestos'!E31*$I581)&gt;0,'01_Supuestos'!$F$15,0)))-($J581*'01_Supuestos'!E33)))*'01_Supuestos'!$F$16)</f>
        <v/>
      </c>
      <c r="W581" s="109">
        <f>((('01_Supuestos'!F31*$I581)*'01_Supuestos'!$F$11*($H581-'01_Supuestos'!$F$9))-((('01_Supuestos'!F31*$I581)*'01_Supuestos'!$F$11*($H581-'01_Supuestos'!$F$9))*'01_Supuestos'!$F$12)-(('01_Supuestos'!F31*$I581)*'01_Supuestos'!$F$11*$K581)-(IF(('01_Supuestos'!F31*$I581)&gt;0,'01_Supuestos'!$F$15,0)))-((('01_Supuestos'!F31*$I581)*'01_Supuestos'!$F$11*($H581-'01_Supuestos'!$F$9))*'01_Supuestos'!$F$18)-($J581*'01_Supuestos'!F32)-(IF('01_Supuestos'!F30=MAX('01_Supuestos'!$C$30:$M$30),'01_Supuestos'!$F$19,0))-(MAX(0,(((('01_Supuestos'!F31*$I581)*'01_Supuestos'!$F$11*($H581-'01_Supuestos'!$F$9))-((('01_Supuestos'!F31*$I581)*'01_Supuestos'!$F$11*($H581-'01_Supuestos'!$F$9))*'01_Supuestos'!$F$12)-(('01_Supuestos'!F31*$I581)*'01_Supuestos'!$F$11*$K581)-(IF(('01_Supuestos'!F31*$I581)&gt;0,'01_Supuestos'!$F$15,0)))-($J581*'01_Supuestos'!F33)))*'01_Supuestos'!$F$16)</f>
        <v/>
      </c>
      <c r="X581" s="109">
        <f>((('01_Supuestos'!G31*$I581)*'01_Supuestos'!$F$11*($H581-'01_Supuestos'!$F$9))-((('01_Supuestos'!G31*$I581)*'01_Supuestos'!$F$11*($H581-'01_Supuestos'!$F$9))*'01_Supuestos'!$F$12)-(('01_Supuestos'!G31*$I581)*'01_Supuestos'!$F$11*$K581)-(IF(('01_Supuestos'!G31*$I581)&gt;0,'01_Supuestos'!$F$15,0)))-((('01_Supuestos'!G31*$I581)*'01_Supuestos'!$F$11*($H581-'01_Supuestos'!$F$9))*'01_Supuestos'!$F$18)-($J581*'01_Supuestos'!G32)-(IF('01_Supuestos'!G30=MAX('01_Supuestos'!$C$30:$M$30),'01_Supuestos'!$F$19,0))-(MAX(0,(((('01_Supuestos'!G31*$I581)*'01_Supuestos'!$F$11*($H581-'01_Supuestos'!$F$9))-((('01_Supuestos'!G31*$I581)*'01_Supuestos'!$F$11*($H581-'01_Supuestos'!$F$9))*'01_Supuestos'!$F$12)-(('01_Supuestos'!G31*$I581)*'01_Supuestos'!$F$11*$K581)-(IF(('01_Supuestos'!G31*$I581)&gt;0,'01_Supuestos'!$F$15,0)))-($J581*'01_Supuestos'!G33)))*'01_Supuestos'!$F$16)</f>
        <v/>
      </c>
      <c r="Y581" s="109">
        <f>((('01_Supuestos'!H31*$I581)*'01_Supuestos'!$F$11*($H581-'01_Supuestos'!$F$9))-((('01_Supuestos'!H31*$I581)*'01_Supuestos'!$F$11*($H581-'01_Supuestos'!$F$9))*'01_Supuestos'!$F$12)-(('01_Supuestos'!H31*$I581)*'01_Supuestos'!$F$11*$K581)-(IF(('01_Supuestos'!H31*$I581)&gt;0,'01_Supuestos'!$F$15,0)))-((('01_Supuestos'!H31*$I581)*'01_Supuestos'!$F$11*($H581-'01_Supuestos'!$F$9))*'01_Supuestos'!$F$18)-($J581*'01_Supuestos'!H32)-(IF('01_Supuestos'!H30=MAX('01_Supuestos'!$C$30:$M$30),'01_Supuestos'!$F$19,0))-(MAX(0,(((('01_Supuestos'!H31*$I581)*'01_Supuestos'!$F$11*($H581-'01_Supuestos'!$F$9))-((('01_Supuestos'!H31*$I581)*'01_Supuestos'!$F$11*($H581-'01_Supuestos'!$F$9))*'01_Supuestos'!$F$12)-(('01_Supuestos'!H31*$I581)*'01_Supuestos'!$F$11*$K581)-(IF(('01_Supuestos'!H31*$I581)&gt;0,'01_Supuestos'!$F$15,0)))-($J581*'01_Supuestos'!H33)))*'01_Supuestos'!$F$16)</f>
        <v/>
      </c>
      <c r="Z581" s="109">
        <f>((('01_Supuestos'!I31*$I581)*'01_Supuestos'!$F$11*($H581-'01_Supuestos'!$F$9))-((('01_Supuestos'!I31*$I581)*'01_Supuestos'!$F$11*($H581-'01_Supuestos'!$F$9))*'01_Supuestos'!$F$12)-(('01_Supuestos'!I31*$I581)*'01_Supuestos'!$F$11*$K581)-(IF(('01_Supuestos'!I31*$I581)&gt;0,'01_Supuestos'!$F$15,0)))-((('01_Supuestos'!I31*$I581)*'01_Supuestos'!$F$11*($H581-'01_Supuestos'!$F$9))*'01_Supuestos'!$F$18)-($J581*'01_Supuestos'!I32)-(IF('01_Supuestos'!I30=MAX('01_Supuestos'!$C$30:$M$30),'01_Supuestos'!$F$19,0))-(MAX(0,(((('01_Supuestos'!I31*$I581)*'01_Supuestos'!$F$11*($H581-'01_Supuestos'!$F$9))-((('01_Supuestos'!I31*$I581)*'01_Supuestos'!$F$11*($H581-'01_Supuestos'!$F$9))*'01_Supuestos'!$F$12)-(('01_Supuestos'!I31*$I581)*'01_Supuestos'!$F$11*$K581)-(IF(('01_Supuestos'!I31*$I581)&gt;0,'01_Supuestos'!$F$15,0)))-($J581*'01_Supuestos'!I33)))*'01_Supuestos'!$F$16)</f>
        <v/>
      </c>
      <c r="AA581" s="109">
        <f>((('01_Supuestos'!J31*$I581)*'01_Supuestos'!$F$11*($H581-'01_Supuestos'!$F$9))-((('01_Supuestos'!J31*$I581)*'01_Supuestos'!$F$11*($H581-'01_Supuestos'!$F$9))*'01_Supuestos'!$F$12)-(('01_Supuestos'!J31*$I581)*'01_Supuestos'!$F$11*$K581)-(IF(('01_Supuestos'!J31*$I581)&gt;0,'01_Supuestos'!$F$15,0)))-((('01_Supuestos'!J31*$I581)*'01_Supuestos'!$F$11*($H581-'01_Supuestos'!$F$9))*'01_Supuestos'!$F$18)-($J581*'01_Supuestos'!J32)-(IF('01_Supuestos'!J30=MAX('01_Supuestos'!$C$30:$M$30),'01_Supuestos'!$F$19,0))-(MAX(0,(((('01_Supuestos'!J31*$I581)*'01_Supuestos'!$F$11*($H581-'01_Supuestos'!$F$9))-((('01_Supuestos'!J31*$I581)*'01_Supuestos'!$F$11*($H581-'01_Supuestos'!$F$9))*'01_Supuestos'!$F$12)-(('01_Supuestos'!J31*$I581)*'01_Supuestos'!$F$11*$K581)-(IF(('01_Supuestos'!J31*$I581)&gt;0,'01_Supuestos'!$F$15,0)))-($J581*'01_Supuestos'!J33)))*'01_Supuestos'!$F$16)</f>
        <v/>
      </c>
      <c r="AB581" s="109">
        <f>((('01_Supuestos'!K31*$I581)*'01_Supuestos'!$F$11*($H581-'01_Supuestos'!$F$9))-((('01_Supuestos'!K31*$I581)*'01_Supuestos'!$F$11*($H581-'01_Supuestos'!$F$9))*'01_Supuestos'!$F$12)-(('01_Supuestos'!K31*$I581)*'01_Supuestos'!$F$11*$K581)-(IF(('01_Supuestos'!K31*$I581)&gt;0,'01_Supuestos'!$F$15,0)))-((('01_Supuestos'!K31*$I581)*'01_Supuestos'!$F$11*($H581-'01_Supuestos'!$F$9))*'01_Supuestos'!$F$18)-($J581*'01_Supuestos'!K32)-(IF('01_Supuestos'!K30=MAX('01_Supuestos'!$C$30:$M$30),'01_Supuestos'!$F$19,0))-(MAX(0,(((('01_Supuestos'!K31*$I581)*'01_Supuestos'!$F$11*($H581-'01_Supuestos'!$F$9))-((('01_Supuestos'!K31*$I581)*'01_Supuestos'!$F$11*($H581-'01_Supuestos'!$F$9))*'01_Supuestos'!$F$12)-(('01_Supuestos'!K31*$I581)*'01_Supuestos'!$F$11*$K581)-(IF(('01_Supuestos'!K31*$I581)&gt;0,'01_Supuestos'!$F$15,0)))-($J581*'01_Supuestos'!K33)))*'01_Supuestos'!$F$16)</f>
        <v/>
      </c>
      <c r="AC581" s="109">
        <f>((('01_Supuestos'!L31*$I581)*'01_Supuestos'!$F$11*($H581-'01_Supuestos'!$F$9))-((('01_Supuestos'!L31*$I581)*'01_Supuestos'!$F$11*($H581-'01_Supuestos'!$F$9))*'01_Supuestos'!$F$12)-(('01_Supuestos'!L31*$I581)*'01_Supuestos'!$F$11*$K581)-(IF(('01_Supuestos'!L31*$I581)&gt;0,'01_Supuestos'!$F$15,0)))-((('01_Supuestos'!L31*$I581)*'01_Supuestos'!$F$11*($H581-'01_Supuestos'!$F$9))*'01_Supuestos'!$F$18)-($J581*'01_Supuestos'!L32)-(IF('01_Supuestos'!L30=MAX('01_Supuestos'!$C$30:$M$30),'01_Supuestos'!$F$19,0))-(MAX(0,(((('01_Supuestos'!L31*$I581)*'01_Supuestos'!$F$11*($H581-'01_Supuestos'!$F$9))-((('01_Supuestos'!L31*$I581)*'01_Supuestos'!$F$11*($H581-'01_Supuestos'!$F$9))*'01_Supuestos'!$F$12)-(('01_Supuestos'!L31*$I581)*'01_Supuestos'!$F$11*$K581)-(IF(('01_Supuestos'!L31*$I581)&gt;0,'01_Supuestos'!$F$15,0)))-($J581*'01_Supuestos'!L33)))*'01_Supuestos'!$F$16)</f>
        <v/>
      </c>
      <c r="AD581" s="109">
        <f>((('01_Supuestos'!M31*$I581)*'01_Supuestos'!$F$11*($H581-'01_Supuestos'!$F$9))-((('01_Supuestos'!M31*$I581)*'01_Supuestos'!$F$11*($H581-'01_Supuestos'!$F$9))*'01_Supuestos'!$F$12)-(('01_Supuestos'!M31*$I581)*'01_Supuestos'!$F$11*$K581)-(IF(('01_Supuestos'!M31*$I581)&gt;0,'01_Supuestos'!$F$15,0)))-((('01_Supuestos'!M31*$I581)*'01_Supuestos'!$F$11*($H581-'01_Supuestos'!$F$9))*'01_Supuestos'!$F$18)-($J581*'01_Supuestos'!M32)-(IF('01_Supuestos'!M30=MAX('01_Supuestos'!$C$30:$M$30),'01_Supuestos'!$F$19,0))-(MAX(0,(((('01_Supuestos'!M31*$I581)*'01_Supuestos'!$F$11*($H581-'01_Supuestos'!$F$9))-((('01_Supuestos'!M31*$I581)*'01_Supuestos'!$F$11*($H581-'01_Supuestos'!$F$9))*'01_Supuestos'!$F$12)-(('01_Supuestos'!M31*$I581)*'01_Supuestos'!$F$11*$K581)-(IF(('01_Supuestos'!M31*$I581)&gt;0,'01_Supuestos'!$F$15,0)))-($J581*'01_Supuestos'!M33)))*'01_Supuestos'!$F$16)</f>
        <v/>
      </c>
      <c r="AE581" s="109">
        <f>0</f>
        <v/>
      </c>
      <c r="AF581" s="109">
        <f>IF(S581&gt;R581,"Appraisal+Decision",IF(S581&lt;R581,"Develop Now","Indiferente"))</f>
        <v/>
      </c>
    </row>
    <row r="582">
      <c r="A582" t="n">
        <v>552</v>
      </c>
      <c r="B582" s="53">
        <f>RAND()</f>
        <v/>
      </c>
      <c r="C582" s="53">
        <f>RAND()</f>
        <v/>
      </c>
      <c r="D582" s="53">
        <f>RAND()</f>
        <v/>
      </c>
      <c r="E582" s="53">
        <f>RAND()</f>
        <v/>
      </c>
      <c r="F582" s="53">
        <f>RAND()</f>
        <v/>
      </c>
      <c r="G582" s="53">
        <f>RAND()</f>
        <v/>
      </c>
      <c r="H582" s="109">
        <f>IF(B582&lt;($B$11-$B$10)/($B$12-$B$10), $B$10+SQRT(B582*($B$11-$B$10)*($B$12-$B$10)), $B$12-SQRT((1-B582)*($B$12-$B$11)*($B$12-$B$10)))</f>
        <v/>
      </c>
      <c r="I582" s="53">
        <f>MAX(0.1,NORMINV(C582,$B$13,$B$14))</f>
        <v/>
      </c>
      <c r="J582" s="109">
        <f>'01_Supuestos'!$F$13*MAX(0.65,NORMINV(D582,1,$B$15))</f>
        <v/>
      </c>
      <c r="K582" s="109">
        <f>'01_Supuestos'!$F$14*MAX(0.6,NORMINV(E582,1,$B$16))</f>
        <v/>
      </c>
      <c r="L582" s="109">
        <f>--(F582&lt;=$B$5)</f>
        <v/>
      </c>
      <c r="M582" s="109">
        <f>IF(L582=1, IF(G582&lt;=$B$6, "+", "-"), IF(G582&lt;=(1-$B$7), "+", "-"))</f>
        <v/>
      </c>
      <c r="N582" s="110">
        <f>IF(M582="+",'05_Bayes_Arbol'!$B$16,'05_Bayes_Arbol'!$B$17)</f>
        <v/>
      </c>
      <c r="O582" s="109">
        <f>SUMPRODUCT(T582:AD582,'01_Supuestos'!$C$34:$M$34)</f>
        <v/>
      </c>
      <c r="P582" s="109">
        <f>N582*O582 + (1-N582)*$B$9</f>
        <v/>
      </c>
      <c r="Q582" s="109">
        <f>--(P582&gt;0)</f>
        <v/>
      </c>
      <c r="R582" s="109">
        <f>IF(L582=1,O582,$B$9)</f>
        <v/>
      </c>
      <c r="S582" s="109">
        <f>-$B$8 + IF(Q582=1, IF(L582=1,O582,$B$9), 0)</f>
        <v/>
      </c>
      <c r="T582" s="109">
        <f>((('01_Supuestos'!C31*$I582)*'01_Supuestos'!$F$11*($H582-'01_Supuestos'!$F$9))-((('01_Supuestos'!C31*$I582)*'01_Supuestos'!$F$11*($H582-'01_Supuestos'!$F$9))*'01_Supuestos'!$F$12)-(('01_Supuestos'!C31*$I582)*'01_Supuestos'!$F$11*$K582)-(IF(('01_Supuestos'!C31*$I582)&gt;0,'01_Supuestos'!$F$15,0)))-((('01_Supuestos'!C31*$I582)*'01_Supuestos'!$F$11*($H582-'01_Supuestos'!$F$9))*'01_Supuestos'!$F$18)-($J582*'01_Supuestos'!C32)-(IF('01_Supuestos'!C30=MAX('01_Supuestos'!$C$30:$M$30),'01_Supuestos'!$F$19,0))-(MAX(0,(((('01_Supuestos'!C31*$I582)*'01_Supuestos'!$F$11*($H582-'01_Supuestos'!$F$9))-((('01_Supuestos'!C31*$I582)*'01_Supuestos'!$F$11*($H582-'01_Supuestos'!$F$9))*'01_Supuestos'!$F$12)-(('01_Supuestos'!C31*$I582)*'01_Supuestos'!$F$11*$K582)-(IF(('01_Supuestos'!C31*$I582)&gt;0,'01_Supuestos'!$F$15,0)))-($J582*'01_Supuestos'!C33)))*'01_Supuestos'!$F$16)</f>
        <v/>
      </c>
      <c r="U582" s="109">
        <f>((('01_Supuestos'!D31*$I582)*'01_Supuestos'!$F$11*($H582-'01_Supuestos'!$F$9))-((('01_Supuestos'!D31*$I582)*'01_Supuestos'!$F$11*($H582-'01_Supuestos'!$F$9))*'01_Supuestos'!$F$12)-(('01_Supuestos'!D31*$I582)*'01_Supuestos'!$F$11*$K582)-(IF(('01_Supuestos'!D31*$I582)&gt;0,'01_Supuestos'!$F$15,0)))-((('01_Supuestos'!D31*$I582)*'01_Supuestos'!$F$11*($H582-'01_Supuestos'!$F$9))*'01_Supuestos'!$F$18)-($J582*'01_Supuestos'!D32)-(IF('01_Supuestos'!D30=MAX('01_Supuestos'!$C$30:$M$30),'01_Supuestos'!$F$19,0))-(MAX(0,(((('01_Supuestos'!D31*$I582)*'01_Supuestos'!$F$11*($H582-'01_Supuestos'!$F$9))-((('01_Supuestos'!D31*$I582)*'01_Supuestos'!$F$11*($H582-'01_Supuestos'!$F$9))*'01_Supuestos'!$F$12)-(('01_Supuestos'!D31*$I582)*'01_Supuestos'!$F$11*$K582)-(IF(('01_Supuestos'!D31*$I582)&gt;0,'01_Supuestos'!$F$15,0)))-($J582*'01_Supuestos'!D33)))*'01_Supuestos'!$F$16)</f>
        <v/>
      </c>
      <c r="V582" s="109">
        <f>((('01_Supuestos'!E31*$I582)*'01_Supuestos'!$F$11*($H582-'01_Supuestos'!$F$9))-((('01_Supuestos'!E31*$I582)*'01_Supuestos'!$F$11*($H582-'01_Supuestos'!$F$9))*'01_Supuestos'!$F$12)-(('01_Supuestos'!E31*$I582)*'01_Supuestos'!$F$11*$K582)-(IF(('01_Supuestos'!E31*$I582)&gt;0,'01_Supuestos'!$F$15,0)))-((('01_Supuestos'!E31*$I582)*'01_Supuestos'!$F$11*($H582-'01_Supuestos'!$F$9))*'01_Supuestos'!$F$18)-($J582*'01_Supuestos'!E32)-(IF('01_Supuestos'!E30=MAX('01_Supuestos'!$C$30:$M$30),'01_Supuestos'!$F$19,0))-(MAX(0,(((('01_Supuestos'!E31*$I582)*'01_Supuestos'!$F$11*($H582-'01_Supuestos'!$F$9))-((('01_Supuestos'!E31*$I582)*'01_Supuestos'!$F$11*($H582-'01_Supuestos'!$F$9))*'01_Supuestos'!$F$12)-(('01_Supuestos'!E31*$I582)*'01_Supuestos'!$F$11*$K582)-(IF(('01_Supuestos'!E31*$I582)&gt;0,'01_Supuestos'!$F$15,0)))-($J582*'01_Supuestos'!E33)))*'01_Supuestos'!$F$16)</f>
        <v/>
      </c>
      <c r="W582" s="109">
        <f>((('01_Supuestos'!F31*$I582)*'01_Supuestos'!$F$11*($H582-'01_Supuestos'!$F$9))-((('01_Supuestos'!F31*$I582)*'01_Supuestos'!$F$11*($H582-'01_Supuestos'!$F$9))*'01_Supuestos'!$F$12)-(('01_Supuestos'!F31*$I582)*'01_Supuestos'!$F$11*$K582)-(IF(('01_Supuestos'!F31*$I582)&gt;0,'01_Supuestos'!$F$15,0)))-((('01_Supuestos'!F31*$I582)*'01_Supuestos'!$F$11*($H582-'01_Supuestos'!$F$9))*'01_Supuestos'!$F$18)-($J582*'01_Supuestos'!F32)-(IF('01_Supuestos'!F30=MAX('01_Supuestos'!$C$30:$M$30),'01_Supuestos'!$F$19,0))-(MAX(0,(((('01_Supuestos'!F31*$I582)*'01_Supuestos'!$F$11*($H582-'01_Supuestos'!$F$9))-((('01_Supuestos'!F31*$I582)*'01_Supuestos'!$F$11*($H582-'01_Supuestos'!$F$9))*'01_Supuestos'!$F$12)-(('01_Supuestos'!F31*$I582)*'01_Supuestos'!$F$11*$K582)-(IF(('01_Supuestos'!F31*$I582)&gt;0,'01_Supuestos'!$F$15,0)))-($J582*'01_Supuestos'!F33)))*'01_Supuestos'!$F$16)</f>
        <v/>
      </c>
      <c r="X582" s="109">
        <f>((('01_Supuestos'!G31*$I582)*'01_Supuestos'!$F$11*($H582-'01_Supuestos'!$F$9))-((('01_Supuestos'!G31*$I582)*'01_Supuestos'!$F$11*($H582-'01_Supuestos'!$F$9))*'01_Supuestos'!$F$12)-(('01_Supuestos'!G31*$I582)*'01_Supuestos'!$F$11*$K582)-(IF(('01_Supuestos'!G31*$I582)&gt;0,'01_Supuestos'!$F$15,0)))-((('01_Supuestos'!G31*$I582)*'01_Supuestos'!$F$11*($H582-'01_Supuestos'!$F$9))*'01_Supuestos'!$F$18)-($J582*'01_Supuestos'!G32)-(IF('01_Supuestos'!G30=MAX('01_Supuestos'!$C$30:$M$30),'01_Supuestos'!$F$19,0))-(MAX(0,(((('01_Supuestos'!G31*$I582)*'01_Supuestos'!$F$11*($H582-'01_Supuestos'!$F$9))-((('01_Supuestos'!G31*$I582)*'01_Supuestos'!$F$11*($H582-'01_Supuestos'!$F$9))*'01_Supuestos'!$F$12)-(('01_Supuestos'!G31*$I582)*'01_Supuestos'!$F$11*$K582)-(IF(('01_Supuestos'!G31*$I582)&gt;0,'01_Supuestos'!$F$15,0)))-($J582*'01_Supuestos'!G33)))*'01_Supuestos'!$F$16)</f>
        <v/>
      </c>
      <c r="Y582" s="109">
        <f>((('01_Supuestos'!H31*$I582)*'01_Supuestos'!$F$11*($H582-'01_Supuestos'!$F$9))-((('01_Supuestos'!H31*$I582)*'01_Supuestos'!$F$11*($H582-'01_Supuestos'!$F$9))*'01_Supuestos'!$F$12)-(('01_Supuestos'!H31*$I582)*'01_Supuestos'!$F$11*$K582)-(IF(('01_Supuestos'!H31*$I582)&gt;0,'01_Supuestos'!$F$15,0)))-((('01_Supuestos'!H31*$I582)*'01_Supuestos'!$F$11*($H582-'01_Supuestos'!$F$9))*'01_Supuestos'!$F$18)-($J582*'01_Supuestos'!H32)-(IF('01_Supuestos'!H30=MAX('01_Supuestos'!$C$30:$M$30),'01_Supuestos'!$F$19,0))-(MAX(0,(((('01_Supuestos'!H31*$I582)*'01_Supuestos'!$F$11*($H582-'01_Supuestos'!$F$9))-((('01_Supuestos'!H31*$I582)*'01_Supuestos'!$F$11*($H582-'01_Supuestos'!$F$9))*'01_Supuestos'!$F$12)-(('01_Supuestos'!H31*$I582)*'01_Supuestos'!$F$11*$K582)-(IF(('01_Supuestos'!H31*$I582)&gt;0,'01_Supuestos'!$F$15,0)))-($J582*'01_Supuestos'!H33)))*'01_Supuestos'!$F$16)</f>
        <v/>
      </c>
      <c r="Z582" s="109">
        <f>((('01_Supuestos'!I31*$I582)*'01_Supuestos'!$F$11*($H582-'01_Supuestos'!$F$9))-((('01_Supuestos'!I31*$I582)*'01_Supuestos'!$F$11*($H582-'01_Supuestos'!$F$9))*'01_Supuestos'!$F$12)-(('01_Supuestos'!I31*$I582)*'01_Supuestos'!$F$11*$K582)-(IF(('01_Supuestos'!I31*$I582)&gt;0,'01_Supuestos'!$F$15,0)))-((('01_Supuestos'!I31*$I582)*'01_Supuestos'!$F$11*($H582-'01_Supuestos'!$F$9))*'01_Supuestos'!$F$18)-($J582*'01_Supuestos'!I32)-(IF('01_Supuestos'!I30=MAX('01_Supuestos'!$C$30:$M$30),'01_Supuestos'!$F$19,0))-(MAX(0,(((('01_Supuestos'!I31*$I582)*'01_Supuestos'!$F$11*($H582-'01_Supuestos'!$F$9))-((('01_Supuestos'!I31*$I582)*'01_Supuestos'!$F$11*($H582-'01_Supuestos'!$F$9))*'01_Supuestos'!$F$12)-(('01_Supuestos'!I31*$I582)*'01_Supuestos'!$F$11*$K582)-(IF(('01_Supuestos'!I31*$I582)&gt;0,'01_Supuestos'!$F$15,0)))-($J582*'01_Supuestos'!I33)))*'01_Supuestos'!$F$16)</f>
        <v/>
      </c>
      <c r="AA582" s="109">
        <f>((('01_Supuestos'!J31*$I582)*'01_Supuestos'!$F$11*($H582-'01_Supuestos'!$F$9))-((('01_Supuestos'!J31*$I582)*'01_Supuestos'!$F$11*($H582-'01_Supuestos'!$F$9))*'01_Supuestos'!$F$12)-(('01_Supuestos'!J31*$I582)*'01_Supuestos'!$F$11*$K582)-(IF(('01_Supuestos'!J31*$I582)&gt;0,'01_Supuestos'!$F$15,0)))-((('01_Supuestos'!J31*$I582)*'01_Supuestos'!$F$11*($H582-'01_Supuestos'!$F$9))*'01_Supuestos'!$F$18)-($J582*'01_Supuestos'!J32)-(IF('01_Supuestos'!J30=MAX('01_Supuestos'!$C$30:$M$30),'01_Supuestos'!$F$19,0))-(MAX(0,(((('01_Supuestos'!J31*$I582)*'01_Supuestos'!$F$11*($H582-'01_Supuestos'!$F$9))-((('01_Supuestos'!J31*$I582)*'01_Supuestos'!$F$11*($H582-'01_Supuestos'!$F$9))*'01_Supuestos'!$F$12)-(('01_Supuestos'!J31*$I582)*'01_Supuestos'!$F$11*$K582)-(IF(('01_Supuestos'!J31*$I582)&gt;0,'01_Supuestos'!$F$15,0)))-($J582*'01_Supuestos'!J33)))*'01_Supuestos'!$F$16)</f>
        <v/>
      </c>
      <c r="AB582" s="109">
        <f>((('01_Supuestos'!K31*$I582)*'01_Supuestos'!$F$11*($H582-'01_Supuestos'!$F$9))-((('01_Supuestos'!K31*$I582)*'01_Supuestos'!$F$11*($H582-'01_Supuestos'!$F$9))*'01_Supuestos'!$F$12)-(('01_Supuestos'!K31*$I582)*'01_Supuestos'!$F$11*$K582)-(IF(('01_Supuestos'!K31*$I582)&gt;0,'01_Supuestos'!$F$15,0)))-((('01_Supuestos'!K31*$I582)*'01_Supuestos'!$F$11*($H582-'01_Supuestos'!$F$9))*'01_Supuestos'!$F$18)-($J582*'01_Supuestos'!K32)-(IF('01_Supuestos'!K30=MAX('01_Supuestos'!$C$30:$M$30),'01_Supuestos'!$F$19,0))-(MAX(0,(((('01_Supuestos'!K31*$I582)*'01_Supuestos'!$F$11*($H582-'01_Supuestos'!$F$9))-((('01_Supuestos'!K31*$I582)*'01_Supuestos'!$F$11*($H582-'01_Supuestos'!$F$9))*'01_Supuestos'!$F$12)-(('01_Supuestos'!K31*$I582)*'01_Supuestos'!$F$11*$K582)-(IF(('01_Supuestos'!K31*$I582)&gt;0,'01_Supuestos'!$F$15,0)))-($J582*'01_Supuestos'!K33)))*'01_Supuestos'!$F$16)</f>
        <v/>
      </c>
      <c r="AC582" s="109">
        <f>((('01_Supuestos'!L31*$I582)*'01_Supuestos'!$F$11*($H582-'01_Supuestos'!$F$9))-((('01_Supuestos'!L31*$I582)*'01_Supuestos'!$F$11*($H582-'01_Supuestos'!$F$9))*'01_Supuestos'!$F$12)-(('01_Supuestos'!L31*$I582)*'01_Supuestos'!$F$11*$K582)-(IF(('01_Supuestos'!L31*$I582)&gt;0,'01_Supuestos'!$F$15,0)))-((('01_Supuestos'!L31*$I582)*'01_Supuestos'!$F$11*($H582-'01_Supuestos'!$F$9))*'01_Supuestos'!$F$18)-($J582*'01_Supuestos'!L32)-(IF('01_Supuestos'!L30=MAX('01_Supuestos'!$C$30:$M$30),'01_Supuestos'!$F$19,0))-(MAX(0,(((('01_Supuestos'!L31*$I582)*'01_Supuestos'!$F$11*($H582-'01_Supuestos'!$F$9))-((('01_Supuestos'!L31*$I582)*'01_Supuestos'!$F$11*($H582-'01_Supuestos'!$F$9))*'01_Supuestos'!$F$12)-(('01_Supuestos'!L31*$I582)*'01_Supuestos'!$F$11*$K582)-(IF(('01_Supuestos'!L31*$I582)&gt;0,'01_Supuestos'!$F$15,0)))-($J582*'01_Supuestos'!L33)))*'01_Supuestos'!$F$16)</f>
        <v/>
      </c>
      <c r="AD582" s="109">
        <f>((('01_Supuestos'!M31*$I582)*'01_Supuestos'!$F$11*($H582-'01_Supuestos'!$F$9))-((('01_Supuestos'!M31*$I582)*'01_Supuestos'!$F$11*($H582-'01_Supuestos'!$F$9))*'01_Supuestos'!$F$12)-(('01_Supuestos'!M31*$I582)*'01_Supuestos'!$F$11*$K582)-(IF(('01_Supuestos'!M31*$I582)&gt;0,'01_Supuestos'!$F$15,0)))-((('01_Supuestos'!M31*$I582)*'01_Supuestos'!$F$11*($H582-'01_Supuestos'!$F$9))*'01_Supuestos'!$F$18)-($J582*'01_Supuestos'!M32)-(IF('01_Supuestos'!M30=MAX('01_Supuestos'!$C$30:$M$30),'01_Supuestos'!$F$19,0))-(MAX(0,(((('01_Supuestos'!M31*$I582)*'01_Supuestos'!$F$11*($H582-'01_Supuestos'!$F$9))-((('01_Supuestos'!M31*$I582)*'01_Supuestos'!$F$11*($H582-'01_Supuestos'!$F$9))*'01_Supuestos'!$F$12)-(('01_Supuestos'!M31*$I582)*'01_Supuestos'!$F$11*$K582)-(IF(('01_Supuestos'!M31*$I582)&gt;0,'01_Supuestos'!$F$15,0)))-($J582*'01_Supuestos'!M33)))*'01_Supuestos'!$F$16)</f>
        <v/>
      </c>
      <c r="AE582" s="109">
        <f>0</f>
        <v/>
      </c>
      <c r="AF582" s="109">
        <f>IF(S582&gt;R582,"Appraisal+Decision",IF(S582&lt;R582,"Develop Now","Indiferente"))</f>
        <v/>
      </c>
    </row>
    <row r="583">
      <c r="A583" t="n">
        <v>553</v>
      </c>
      <c r="B583" s="53">
        <f>RAND()</f>
        <v/>
      </c>
      <c r="C583" s="53">
        <f>RAND()</f>
        <v/>
      </c>
      <c r="D583" s="53">
        <f>RAND()</f>
        <v/>
      </c>
      <c r="E583" s="53">
        <f>RAND()</f>
        <v/>
      </c>
      <c r="F583" s="53">
        <f>RAND()</f>
        <v/>
      </c>
      <c r="G583" s="53">
        <f>RAND()</f>
        <v/>
      </c>
      <c r="H583" s="109">
        <f>IF(B583&lt;($B$11-$B$10)/($B$12-$B$10), $B$10+SQRT(B583*($B$11-$B$10)*($B$12-$B$10)), $B$12-SQRT((1-B583)*($B$12-$B$11)*($B$12-$B$10)))</f>
        <v/>
      </c>
      <c r="I583" s="53">
        <f>MAX(0.1,NORMINV(C583,$B$13,$B$14))</f>
        <v/>
      </c>
      <c r="J583" s="109">
        <f>'01_Supuestos'!$F$13*MAX(0.65,NORMINV(D583,1,$B$15))</f>
        <v/>
      </c>
      <c r="K583" s="109">
        <f>'01_Supuestos'!$F$14*MAX(0.6,NORMINV(E583,1,$B$16))</f>
        <v/>
      </c>
      <c r="L583" s="109">
        <f>--(F583&lt;=$B$5)</f>
        <v/>
      </c>
      <c r="M583" s="109">
        <f>IF(L583=1, IF(G583&lt;=$B$6, "+", "-"), IF(G583&lt;=(1-$B$7), "+", "-"))</f>
        <v/>
      </c>
      <c r="N583" s="110">
        <f>IF(M583="+",'05_Bayes_Arbol'!$B$16,'05_Bayes_Arbol'!$B$17)</f>
        <v/>
      </c>
      <c r="O583" s="109">
        <f>SUMPRODUCT(T583:AD583,'01_Supuestos'!$C$34:$M$34)</f>
        <v/>
      </c>
      <c r="P583" s="109">
        <f>N583*O583 + (1-N583)*$B$9</f>
        <v/>
      </c>
      <c r="Q583" s="109">
        <f>--(P583&gt;0)</f>
        <v/>
      </c>
      <c r="R583" s="109">
        <f>IF(L583=1,O583,$B$9)</f>
        <v/>
      </c>
      <c r="S583" s="109">
        <f>-$B$8 + IF(Q583=1, IF(L583=1,O583,$B$9), 0)</f>
        <v/>
      </c>
      <c r="T583" s="109">
        <f>((('01_Supuestos'!C31*$I583)*'01_Supuestos'!$F$11*($H583-'01_Supuestos'!$F$9))-((('01_Supuestos'!C31*$I583)*'01_Supuestos'!$F$11*($H583-'01_Supuestos'!$F$9))*'01_Supuestos'!$F$12)-(('01_Supuestos'!C31*$I583)*'01_Supuestos'!$F$11*$K583)-(IF(('01_Supuestos'!C31*$I583)&gt;0,'01_Supuestos'!$F$15,0)))-((('01_Supuestos'!C31*$I583)*'01_Supuestos'!$F$11*($H583-'01_Supuestos'!$F$9))*'01_Supuestos'!$F$18)-($J583*'01_Supuestos'!C32)-(IF('01_Supuestos'!C30=MAX('01_Supuestos'!$C$30:$M$30),'01_Supuestos'!$F$19,0))-(MAX(0,(((('01_Supuestos'!C31*$I583)*'01_Supuestos'!$F$11*($H583-'01_Supuestos'!$F$9))-((('01_Supuestos'!C31*$I583)*'01_Supuestos'!$F$11*($H583-'01_Supuestos'!$F$9))*'01_Supuestos'!$F$12)-(('01_Supuestos'!C31*$I583)*'01_Supuestos'!$F$11*$K583)-(IF(('01_Supuestos'!C31*$I583)&gt;0,'01_Supuestos'!$F$15,0)))-($J583*'01_Supuestos'!C33)))*'01_Supuestos'!$F$16)</f>
        <v/>
      </c>
      <c r="U583" s="109">
        <f>((('01_Supuestos'!D31*$I583)*'01_Supuestos'!$F$11*($H583-'01_Supuestos'!$F$9))-((('01_Supuestos'!D31*$I583)*'01_Supuestos'!$F$11*($H583-'01_Supuestos'!$F$9))*'01_Supuestos'!$F$12)-(('01_Supuestos'!D31*$I583)*'01_Supuestos'!$F$11*$K583)-(IF(('01_Supuestos'!D31*$I583)&gt;0,'01_Supuestos'!$F$15,0)))-((('01_Supuestos'!D31*$I583)*'01_Supuestos'!$F$11*($H583-'01_Supuestos'!$F$9))*'01_Supuestos'!$F$18)-($J583*'01_Supuestos'!D32)-(IF('01_Supuestos'!D30=MAX('01_Supuestos'!$C$30:$M$30),'01_Supuestos'!$F$19,0))-(MAX(0,(((('01_Supuestos'!D31*$I583)*'01_Supuestos'!$F$11*($H583-'01_Supuestos'!$F$9))-((('01_Supuestos'!D31*$I583)*'01_Supuestos'!$F$11*($H583-'01_Supuestos'!$F$9))*'01_Supuestos'!$F$12)-(('01_Supuestos'!D31*$I583)*'01_Supuestos'!$F$11*$K583)-(IF(('01_Supuestos'!D31*$I583)&gt;0,'01_Supuestos'!$F$15,0)))-($J583*'01_Supuestos'!D33)))*'01_Supuestos'!$F$16)</f>
        <v/>
      </c>
      <c r="V583" s="109">
        <f>((('01_Supuestos'!E31*$I583)*'01_Supuestos'!$F$11*($H583-'01_Supuestos'!$F$9))-((('01_Supuestos'!E31*$I583)*'01_Supuestos'!$F$11*($H583-'01_Supuestos'!$F$9))*'01_Supuestos'!$F$12)-(('01_Supuestos'!E31*$I583)*'01_Supuestos'!$F$11*$K583)-(IF(('01_Supuestos'!E31*$I583)&gt;0,'01_Supuestos'!$F$15,0)))-((('01_Supuestos'!E31*$I583)*'01_Supuestos'!$F$11*($H583-'01_Supuestos'!$F$9))*'01_Supuestos'!$F$18)-($J583*'01_Supuestos'!E32)-(IF('01_Supuestos'!E30=MAX('01_Supuestos'!$C$30:$M$30),'01_Supuestos'!$F$19,0))-(MAX(0,(((('01_Supuestos'!E31*$I583)*'01_Supuestos'!$F$11*($H583-'01_Supuestos'!$F$9))-((('01_Supuestos'!E31*$I583)*'01_Supuestos'!$F$11*($H583-'01_Supuestos'!$F$9))*'01_Supuestos'!$F$12)-(('01_Supuestos'!E31*$I583)*'01_Supuestos'!$F$11*$K583)-(IF(('01_Supuestos'!E31*$I583)&gt;0,'01_Supuestos'!$F$15,0)))-($J583*'01_Supuestos'!E33)))*'01_Supuestos'!$F$16)</f>
        <v/>
      </c>
      <c r="W583" s="109">
        <f>((('01_Supuestos'!F31*$I583)*'01_Supuestos'!$F$11*($H583-'01_Supuestos'!$F$9))-((('01_Supuestos'!F31*$I583)*'01_Supuestos'!$F$11*($H583-'01_Supuestos'!$F$9))*'01_Supuestos'!$F$12)-(('01_Supuestos'!F31*$I583)*'01_Supuestos'!$F$11*$K583)-(IF(('01_Supuestos'!F31*$I583)&gt;0,'01_Supuestos'!$F$15,0)))-((('01_Supuestos'!F31*$I583)*'01_Supuestos'!$F$11*($H583-'01_Supuestos'!$F$9))*'01_Supuestos'!$F$18)-($J583*'01_Supuestos'!F32)-(IF('01_Supuestos'!F30=MAX('01_Supuestos'!$C$30:$M$30),'01_Supuestos'!$F$19,0))-(MAX(0,(((('01_Supuestos'!F31*$I583)*'01_Supuestos'!$F$11*($H583-'01_Supuestos'!$F$9))-((('01_Supuestos'!F31*$I583)*'01_Supuestos'!$F$11*($H583-'01_Supuestos'!$F$9))*'01_Supuestos'!$F$12)-(('01_Supuestos'!F31*$I583)*'01_Supuestos'!$F$11*$K583)-(IF(('01_Supuestos'!F31*$I583)&gt;0,'01_Supuestos'!$F$15,0)))-($J583*'01_Supuestos'!F33)))*'01_Supuestos'!$F$16)</f>
        <v/>
      </c>
      <c r="X583" s="109">
        <f>((('01_Supuestos'!G31*$I583)*'01_Supuestos'!$F$11*($H583-'01_Supuestos'!$F$9))-((('01_Supuestos'!G31*$I583)*'01_Supuestos'!$F$11*($H583-'01_Supuestos'!$F$9))*'01_Supuestos'!$F$12)-(('01_Supuestos'!G31*$I583)*'01_Supuestos'!$F$11*$K583)-(IF(('01_Supuestos'!G31*$I583)&gt;0,'01_Supuestos'!$F$15,0)))-((('01_Supuestos'!G31*$I583)*'01_Supuestos'!$F$11*($H583-'01_Supuestos'!$F$9))*'01_Supuestos'!$F$18)-($J583*'01_Supuestos'!G32)-(IF('01_Supuestos'!G30=MAX('01_Supuestos'!$C$30:$M$30),'01_Supuestos'!$F$19,0))-(MAX(0,(((('01_Supuestos'!G31*$I583)*'01_Supuestos'!$F$11*($H583-'01_Supuestos'!$F$9))-((('01_Supuestos'!G31*$I583)*'01_Supuestos'!$F$11*($H583-'01_Supuestos'!$F$9))*'01_Supuestos'!$F$12)-(('01_Supuestos'!G31*$I583)*'01_Supuestos'!$F$11*$K583)-(IF(('01_Supuestos'!G31*$I583)&gt;0,'01_Supuestos'!$F$15,0)))-($J583*'01_Supuestos'!G33)))*'01_Supuestos'!$F$16)</f>
        <v/>
      </c>
      <c r="Y583" s="109">
        <f>((('01_Supuestos'!H31*$I583)*'01_Supuestos'!$F$11*($H583-'01_Supuestos'!$F$9))-((('01_Supuestos'!H31*$I583)*'01_Supuestos'!$F$11*($H583-'01_Supuestos'!$F$9))*'01_Supuestos'!$F$12)-(('01_Supuestos'!H31*$I583)*'01_Supuestos'!$F$11*$K583)-(IF(('01_Supuestos'!H31*$I583)&gt;0,'01_Supuestos'!$F$15,0)))-((('01_Supuestos'!H31*$I583)*'01_Supuestos'!$F$11*($H583-'01_Supuestos'!$F$9))*'01_Supuestos'!$F$18)-($J583*'01_Supuestos'!H32)-(IF('01_Supuestos'!H30=MAX('01_Supuestos'!$C$30:$M$30),'01_Supuestos'!$F$19,0))-(MAX(0,(((('01_Supuestos'!H31*$I583)*'01_Supuestos'!$F$11*($H583-'01_Supuestos'!$F$9))-((('01_Supuestos'!H31*$I583)*'01_Supuestos'!$F$11*($H583-'01_Supuestos'!$F$9))*'01_Supuestos'!$F$12)-(('01_Supuestos'!H31*$I583)*'01_Supuestos'!$F$11*$K583)-(IF(('01_Supuestos'!H31*$I583)&gt;0,'01_Supuestos'!$F$15,0)))-($J583*'01_Supuestos'!H33)))*'01_Supuestos'!$F$16)</f>
        <v/>
      </c>
      <c r="Z583" s="109">
        <f>((('01_Supuestos'!I31*$I583)*'01_Supuestos'!$F$11*($H583-'01_Supuestos'!$F$9))-((('01_Supuestos'!I31*$I583)*'01_Supuestos'!$F$11*($H583-'01_Supuestos'!$F$9))*'01_Supuestos'!$F$12)-(('01_Supuestos'!I31*$I583)*'01_Supuestos'!$F$11*$K583)-(IF(('01_Supuestos'!I31*$I583)&gt;0,'01_Supuestos'!$F$15,0)))-((('01_Supuestos'!I31*$I583)*'01_Supuestos'!$F$11*($H583-'01_Supuestos'!$F$9))*'01_Supuestos'!$F$18)-($J583*'01_Supuestos'!I32)-(IF('01_Supuestos'!I30=MAX('01_Supuestos'!$C$30:$M$30),'01_Supuestos'!$F$19,0))-(MAX(0,(((('01_Supuestos'!I31*$I583)*'01_Supuestos'!$F$11*($H583-'01_Supuestos'!$F$9))-((('01_Supuestos'!I31*$I583)*'01_Supuestos'!$F$11*($H583-'01_Supuestos'!$F$9))*'01_Supuestos'!$F$12)-(('01_Supuestos'!I31*$I583)*'01_Supuestos'!$F$11*$K583)-(IF(('01_Supuestos'!I31*$I583)&gt;0,'01_Supuestos'!$F$15,0)))-($J583*'01_Supuestos'!I33)))*'01_Supuestos'!$F$16)</f>
        <v/>
      </c>
      <c r="AA583" s="109">
        <f>((('01_Supuestos'!J31*$I583)*'01_Supuestos'!$F$11*($H583-'01_Supuestos'!$F$9))-((('01_Supuestos'!J31*$I583)*'01_Supuestos'!$F$11*($H583-'01_Supuestos'!$F$9))*'01_Supuestos'!$F$12)-(('01_Supuestos'!J31*$I583)*'01_Supuestos'!$F$11*$K583)-(IF(('01_Supuestos'!J31*$I583)&gt;0,'01_Supuestos'!$F$15,0)))-((('01_Supuestos'!J31*$I583)*'01_Supuestos'!$F$11*($H583-'01_Supuestos'!$F$9))*'01_Supuestos'!$F$18)-($J583*'01_Supuestos'!J32)-(IF('01_Supuestos'!J30=MAX('01_Supuestos'!$C$30:$M$30),'01_Supuestos'!$F$19,0))-(MAX(0,(((('01_Supuestos'!J31*$I583)*'01_Supuestos'!$F$11*($H583-'01_Supuestos'!$F$9))-((('01_Supuestos'!J31*$I583)*'01_Supuestos'!$F$11*($H583-'01_Supuestos'!$F$9))*'01_Supuestos'!$F$12)-(('01_Supuestos'!J31*$I583)*'01_Supuestos'!$F$11*$K583)-(IF(('01_Supuestos'!J31*$I583)&gt;0,'01_Supuestos'!$F$15,0)))-($J583*'01_Supuestos'!J33)))*'01_Supuestos'!$F$16)</f>
        <v/>
      </c>
      <c r="AB583" s="109">
        <f>((('01_Supuestos'!K31*$I583)*'01_Supuestos'!$F$11*($H583-'01_Supuestos'!$F$9))-((('01_Supuestos'!K31*$I583)*'01_Supuestos'!$F$11*($H583-'01_Supuestos'!$F$9))*'01_Supuestos'!$F$12)-(('01_Supuestos'!K31*$I583)*'01_Supuestos'!$F$11*$K583)-(IF(('01_Supuestos'!K31*$I583)&gt;0,'01_Supuestos'!$F$15,0)))-((('01_Supuestos'!K31*$I583)*'01_Supuestos'!$F$11*($H583-'01_Supuestos'!$F$9))*'01_Supuestos'!$F$18)-($J583*'01_Supuestos'!K32)-(IF('01_Supuestos'!K30=MAX('01_Supuestos'!$C$30:$M$30),'01_Supuestos'!$F$19,0))-(MAX(0,(((('01_Supuestos'!K31*$I583)*'01_Supuestos'!$F$11*($H583-'01_Supuestos'!$F$9))-((('01_Supuestos'!K31*$I583)*'01_Supuestos'!$F$11*($H583-'01_Supuestos'!$F$9))*'01_Supuestos'!$F$12)-(('01_Supuestos'!K31*$I583)*'01_Supuestos'!$F$11*$K583)-(IF(('01_Supuestos'!K31*$I583)&gt;0,'01_Supuestos'!$F$15,0)))-($J583*'01_Supuestos'!K33)))*'01_Supuestos'!$F$16)</f>
        <v/>
      </c>
      <c r="AC583" s="109">
        <f>((('01_Supuestos'!L31*$I583)*'01_Supuestos'!$F$11*($H583-'01_Supuestos'!$F$9))-((('01_Supuestos'!L31*$I583)*'01_Supuestos'!$F$11*($H583-'01_Supuestos'!$F$9))*'01_Supuestos'!$F$12)-(('01_Supuestos'!L31*$I583)*'01_Supuestos'!$F$11*$K583)-(IF(('01_Supuestos'!L31*$I583)&gt;0,'01_Supuestos'!$F$15,0)))-((('01_Supuestos'!L31*$I583)*'01_Supuestos'!$F$11*($H583-'01_Supuestos'!$F$9))*'01_Supuestos'!$F$18)-($J583*'01_Supuestos'!L32)-(IF('01_Supuestos'!L30=MAX('01_Supuestos'!$C$30:$M$30),'01_Supuestos'!$F$19,0))-(MAX(0,(((('01_Supuestos'!L31*$I583)*'01_Supuestos'!$F$11*($H583-'01_Supuestos'!$F$9))-((('01_Supuestos'!L31*$I583)*'01_Supuestos'!$F$11*($H583-'01_Supuestos'!$F$9))*'01_Supuestos'!$F$12)-(('01_Supuestos'!L31*$I583)*'01_Supuestos'!$F$11*$K583)-(IF(('01_Supuestos'!L31*$I583)&gt;0,'01_Supuestos'!$F$15,0)))-($J583*'01_Supuestos'!L33)))*'01_Supuestos'!$F$16)</f>
        <v/>
      </c>
      <c r="AD583" s="109">
        <f>((('01_Supuestos'!M31*$I583)*'01_Supuestos'!$F$11*($H583-'01_Supuestos'!$F$9))-((('01_Supuestos'!M31*$I583)*'01_Supuestos'!$F$11*($H583-'01_Supuestos'!$F$9))*'01_Supuestos'!$F$12)-(('01_Supuestos'!M31*$I583)*'01_Supuestos'!$F$11*$K583)-(IF(('01_Supuestos'!M31*$I583)&gt;0,'01_Supuestos'!$F$15,0)))-((('01_Supuestos'!M31*$I583)*'01_Supuestos'!$F$11*($H583-'01_Supuestos'!$F$9))*'01_Supuestos'!$F$18)-($J583*'01_Supuestos'!M32)-(IF('01_Supuestos'!M30=MAX('01_Supuestos'!$C$30:$M$30),'01_Supuestos'!$F$19,0))-(MAX(0,(((('01_Supuestos'!M31*$I583)*'01_Supuestos'!$F$11*($H583-'01_Supuestos'!$F$9))-((('01_Supuestos'!M31*$I583)*'01_Supuestos'!$F$11*($H583-'01_Supuestos'!$F$9))*'01_Supuestos'!$F$12)-(('01_Supuestos'!M31*$I583)*'01_Supuestos'!$F$11*$K583)-(IF(('01_Supuestos'!M31*$I583)&gt;0,'01_Supuestos'!$F$15,0)))-($J583*'01_Supuestos'!M33)))*'01_Supuestos'!$F$16)</f>
        <v/>
      </c>
      <c r="AE583" s="109">
        <f>0</f>
        <v/>
      </c>
      <c r="AF583" s="109">
        <f>IF(S583&gt;R583,"Appraisal+Decision",IF(S583&lt;R583,"Develop Now","Indiferente"))</f>
        <v/>
      </c>
    </row>
    <row r="584">
      <c r="A584" t="n">
        <v>554</v>
      </c>
      <c r="B584" s="53">
        <f>RAND()</f>
        <v/>
      </c>
      <c r="C584" s="53">
        <f>RAND()</f>
        <v/>
      </c>
      <c r="D584" s="53">
        <f>RAND()</f>
        <v/>
      </c>
      <c r="E584" s="53">
        <f>RAND()</f>
        <v/>
      </c>
      <c r="F584" s="53">
        <f>RAND()</f>
        <v/>
      </c>
      <c r="G584" s="53">
        <f>RAND()</f>
        <v/>
      </c>
      <c r="H584" s="109">
        <f>IF(B584&lt;($B$11-$B$10)/($B$12-$B$10), $B$10+SQRT(B584*($B$11-$B$10)*($B$12-$B$10)), $B$12-SQRT((1-B584)*($B$12-$B$11)*($B$12-$B$10)))</f>
        <v/>
      </c>
      <c r="I584" s="53">
        <f>MAX(0.1,NORMINV(C584,$B$13,$B$14))</f>
        <v/>
      </c>
      <c r="J584" s="109">
        <f>'01_Supuestos'!$F$13*MAX(0.65,NORMINV(D584,1,$B$15))</f>
        <v/>
      </c>
      <c r="K584" s="109">
        <f>'01_Supuestos'!$F$14*MAX(0.6,NORMINV(E584,1,$B$16))</f>
        <v/>
      </c>
      <c r="L584" s="109">
        <f>--(F584&lt;=$B$5)</f>
        <v/>
      </c>
      <c r="M584" s="109">
        <f>IF(L584=1, IF(G584&lt;=$B$6, "+", "-"), IF(G584&lt;=(1-$B$7), "+", "-"))</f>
        <v/>
      </c>
      <c r="N584" s="110">
        <f>IF(M584="+",'05_Bayes_Arbol'!$B$16,'05_Bayes_Arbol'!$B$17)</f>
        <v/>
      </c>
      <c r="O584" s="109">
        <f>SUMPRODUCT(T584:AD584,'01_Supuestos'!$C$34:$M$34)</f>
        <v/>
      </c>
      <c r="P584" s="109">
        <f>N584*O584 + (1-N584)*$B$9</f>
        <v/>
      </c>
      <c r="Q584" s="109">
        <f>--(P584&gt;0)</f>
        <v/>
      </c>
      <c r="R584" s="109">
        <f>IF(L584=1,O584,$B$9)</f>
        <v/>
      </c>
      <c r="S584" s="109">
        <f>-$B$8 + IF(Q584=1, IF(L584=1,O584,$B$9), 0)</f>
        <v/>
      </c>
      <c r="T584" s="109">
        <f>((('01_Supuestos'!C31*$I584)*'01_Supuestos'!$F$11*($H584-'01_Supuestos'!$F$9))-((('01_Supuestos'!C31*$I584)*'01_Supuestos'!$F$11*($H584-'01_Supuestos'!$F$9))*'01_Supuestos'!$F$12)-(('01_Supuestos'!C31*$I584)*'01_Supuestos'!$F$11*$K584)-(IF(('01_Supuestos'!C31*$I584)&gt;0,'01_Supuestos'!$F$15,0)))-((('01_Supuestos'!C31*$I584)*'01_Supuestos'!$F$11*($H584-'01_Supuestos'!$F$9))*'01_Supuestos'!$F$18)-($J584*'01_Supuestos'!C32)-(IF('01_Supuestos'!C30=MAX('01_Supuestos'!$C$30:$M$30),'01_Supuestos'!$F$19,0))-(MAX(0,(((('01_Supuestos'!C31*$I584)*'01_Supuestos'!$F$11*($H584-'01_Supuestos'!$F$9))-((('01_Supuestos'!C31*$I584)*'01_Supuestos'!$F$11*($H584-'01_Supuestos'!$F$9))*'01_Supuestos'!$F$12)-(('01_Supuestos'!C31*$I584)*'01_Supuestos'!$F$11*$K584)-(IF(('01_Supuestos'!C31*$I584)&gt;0,'01_Supuestos'!$F$15,0)))-($J584*'01_Supuestos'!C33)))*'01_Supuestos'!$F$16)</f>
        <v/>
      </c>
      <c r="U584" s="109">
        <f>((('01_Supuestos'!D31*$I584)*'01_Supuestos'!$F$11*($H584-'01_Supuestos'!$F$9))-((('01_Supuestos'!D31*$I584)*'01_Supuestos'!$F$11*($H584-'01_Supuestos'!$F$9))*'01_Supuestos'!$F$12)-(('01_Supuestos'!D31*$I584)*'01_Supuestos'!$F$11*$K584)-(IF(('01_Supuestos'!D31*$I584)&gt;0,'01_Supuestos'!$F$15,0)))-((('01_Supuestos'!D31*$I584)*'01_Supuestos'!$F$11*($H584-'01_Supuestos'!$F$9))*'01_Supuestos'!$F$18)-($J584*'01_Supuestos'!D32)-(IF('01_Supuestos'!D30=MAX('01_Supuestos'!$C$30:$M$30),'01_Supuestos'!$F$19,0))-(MAX(0,(((('01_Supuestos'!D31*$I584)*'01_Supuestos'!$F$11*($H584-'01_Supuestos'!$F$9))-((('01_Supuestos'!D31*$I584)*'01_Supuestos'!$F$11*($H584-'01_Supuestos'!$F$9))*'01_Supuestos'!$F$12)-(('01_Supuestos'!D31*$I584)*'01_Supuestos'!$F$11*$K584)-(IF(('01_Supuestos'!D31*$I584)&gt;0,'01_Supuestos'!$F$15,0)))-($J584*'01_Supuestos'!D33)))*'01_Supuestos'!$F$16)</f>
        <v/>
      </c>
      <c r="V584" s="109">
        <f>((('01_Supuestos'!E31*$I584)*'01_Supuestos'!$F$11*($H584-'01_Supuestos'!$F$9))-((('01_Supuestos'!E31*$I584)*'01_Supuestos'!$F$11*($H584-'01_Supuestos'!$F$9))*'01_Supuestos'!$F$12)-(('01_Supuestos'!E31*$I584)*'01_Supuestos'!$F$11*$K584)-(IF(('01_Supuestos'!E31*$I584)&gt;0,'01_Supuestos'!$F$15,0)))-((('01_Supuestos'!E31*$I584)*'01_Supuestos'!$F$11*($H584-'01_Supuestos'!$F$9))*'01_Supuestos'!$F$18)-($J584*'01_Supuestos'!E32)-(IF('01_Supuestos'!E30=MAX('01_Supuestos'!$C$30:$M$30),'01_Supuestos'!$F$19,0))-(MAX(0,(((('01_Supuestos'!E31*$I584)*'01_Supuestos'!$F$11*($H584-'01_Supuestos'!$F$9))-((('01_Supuestos'!E31*$I584)*'01_Supuestos'!$F$11*($H584-'01_Supuestos'!$F$9))*'01_Supuestos'!$F$12)-(('01_Supuestos'!E31*$I584)*'01_Supuestos'!$F$11*$K584)-(IF(('01_Supuestos'!E31*$I584)&gt;0,'01_Supuestos'!$F$15,0)))-($J584*'01_Supuestos'!E33)))*'01_Supuestos'!$F$16)</f>
        <v/>
      </c>
      <c r="W584" s="109">
        <f>((('01_Supuestos'!F31*$I584)*'01_Supuestos'!$F$11*($H584-'01_Supuestos'!$F$9))-((('01_Supuestos'!F31*$I584)*'01_Supuestos'!$F$11*($H584-'01_Supuestos'!$F$9))*'01_Supuestos'!$F$12)-(('01_Supuestos'!F31*$I584)*'01_Supuestos'!$F$11*$K584)-(IF(('01_Supuestos'!F31*$I584)&gt;0,'01_Supuestos'!$F$15,0)))-((('01_Supuestos'!F31*$I584)*'01_Supuestos'!$F$11*($H584-'01_Supuestos'!$F$9))*'01_Supuestos'!$F$18)-($J584*'01_Supuestos'!F32)-(IF('01_Supuestos'!F30=MAX('01_Supuestos'!$C$30:$M$30),'01_Supuestos'!$F$19,0))-(MAX(0,(((('01_Supuestos'!F31*$I584)*'01_Supuestos'!$F$11*($H584-'01_Supuestos'!$F$9))-((('01_Supuestos'!F31*$I584)*'01_Supuestos'!$F$11*($H584-'01_Supuestos'!$F$9))*'01_Supuestos'!$F$12)-(('01_Supuestos'!F31*$I584)*'01_Supuestos'!$F$11*$K584)-(IF(('01_Supuestos'!F31*$I584)&gt;0,'01_Supuestos'!$F$15,0)))-($J584*'01_Supuestos'!F33)))*'01_Supuestos'!$F$16)</f>
        <v/>
      </c>
      <c r="X584" s="109">
        <f>((('01_Supuestos'!G31*$I584)*'01_Supuestos'!$F$11*($H584-'01_Supuestos'!$F$9))-((('01_Supuestos'!G31*$I584)*'01_Supuestos'!$F$11*($H584-'01_Supuestos'!$F$9))*'01_Supuestos'!$F$12)-(('01_Supuestos'!G31*$I584)*'01_Supuestos'!$F$11*$K584)-(IF(('01_Supuestos'!G31*$I584)&gt;0,'01_Supuestos'!$F$15,0)))-((('01_Supuestos'!G31*$I584)*'01_Supuestos'!$F$11*($H584-'01_Supuestos'!$F$9))*'01_Supuestos'!$F$18)-($J584*'01_Supuestos'!G32)-(IF('01_Supuestos'!G30=MAX('01_Supuestos'!$C$30:$M$30),'01_Supuestos'!$F$19,0))-(MAX(0,(((('01_Supuestos'!G31*$I584)*'01_Supuestos'!$F$11*($H584-'01_Supuestos'!$F$9))-((('01_Supuestos'!G31*$I584)*'01_Supuestos'!$F$11*($H584-'01_Supuestos'!$F$9))*'01_Supuestos'!$F$12)-(('01_Supuestos'!G31*$I584)*'01_Supuestos'!$F$11*$K584)-(IF(('01_Supuestos'!G31*$I584)&gt;0,'01_Supuestos'!$F$15,0)))-($J584*'01_Supuestos'!G33)))*'01_Supuestos'!$F$16)</f>
        <v/>
      </c>
      <c r="Y584" s="109">
        <f>((('01_Supuestos'!H31*$I584)*'01_Supuestos'!$F$11*($H584-'01_Supuestos'!$F$9))-((('01_Supuestos'!H31*$I584)*'01_Supuestos'!$F$11*($H584-'01_Supuestos'!$F$9))*'01_Supuestos'!$F$12)-(('01_Supuestos'!H31*$I584)*'01_Supuestos'!$F$11*$K584)-(IF(('01_Supuestos'!H31*$I584)&gt;0,'01_Supuestos'!$F$15,0)))-((('01_Supuestos'!H31*$I584)*'01_Supuestos'!$F$11*($H584-'01_Supuestos'!$F$9))*'01_Supuestos'!$F$18)-($J584*'01_Supuestos'!H32)-(IF('01_Supuestos'!H30=MAX('01_Supuestos'!$C$30:$M$30),'01_Supuestos'!$F$19,0))-(MAX(0,(((('01_Supuestos'!H31*$I584)*'01_Supuestos'!$F$11*($H584-'01_Supuestos'!$F$9))-((('01_Supuestos'!H31*$I584)*'01_Supuestos'!$F$11*($H584-'01_Supuestos'!$F$9))*'01_Supuestos'!$F$12)-(('01_Supuestos'!H31*$I584)*'01_Supuestos'!$F$11*$K584)-(IF(('01_Supuestos'!H31*$I584)&gt;0,'01_Supuestos'!$F$15,0)))-($J584*'01_Supuestos'!H33)))*'01_Supuestos'!$F$16)</f>
        <v/>
      </c>
      <c r="Z584" s="109">
        <f>((('01_Supuestos'!I31*$I584)*'01_Supuestos'!$F$11*($H584-'01_Supuestos'!$F$9))-((('01_Supuestos'!I31*$I584)*'01_Supuestos'!$F$11*($H584-'01_Supuestos'!$F$9))*'01_Supuestos'!$F$12)-(('01_Supuestos'!I31*$I584)*'01_Supuestos'!$F$11*$K584)-(IF(('01_Supuestos'!I31*$I584)&gt;0,'01_Supuestos'!$F$15,0)))-((('01_Supuestos'!I31*$I584)*'01_Supuestos'!$F$11*($H584-'01_Supuestos'!$F$9))*'01_Supuestos'!$F$18)-($J584*'01_Supuestos'!I32)-(IF('01_Supuestos'!I30=MAX('01_Supuestos'!$C$30:$M$30),'01_Supuestos'!$F$19,0))-(MAX(0,(((('01_Supuestos'!I31*$I584)*'01_Supuestos'!$F$11*($H584-'01_Supuestos'!$F$9))-((('01_Supuestos'!I31*$I584)*'01_Supuestos'!$F$11*($H584-'01_Supuestos'!$F$9))*'01_Supuestos'!$F$12)-(('01_Supuestos'!I31*$I584)*'01_Supuestos'!$F$11*$K584)-(IF(('01_Supuestos'!I31*$I584)&gt;0,'01_Supuestos'!$F$15,0)))-($J584*'01_Supuestos'!I33)))*'01_Supuestos'!$F$16)</f>
        <v/>
      </c>
      <c r="AA584" s="109">
        <f>((('01_Supuestos'!J31*$I584)*'01_Supuestos'!$F$11*($H584-'01_Supuestos'!$F$9))-((('01_Supuestos'!J31*$I584)*'01_Supuestos'!$F$11*($H584-'01_Supuestos'!$F$9))*'01_Supuestos'!$F$12)-(('01_Supuestos'!J31*$I584)*'01_Supuestos'!$F$11*$K584)-(IF(('01_Supuestos'!J31*$I584)&gt;0,'01_Supuestos'!$F$15,0)))-((('01_Supuestos'!J31*$I584)*'01_Supuestos'!$F$11*($H584-'01_Supuestos'!$F$9))*'01_Supuestos'!$F$18)-($J584*'01_Supuestos'!J32)-(IF('01_Supuestos'!J30=MAX('01_Supuestos'!$C$30:$M$30),'01_Supuestos'!$F$19,0))-(MAX(0,(((('01_Supuestos'!J31*$I584)*'01_Supuestos'!$F$11*($H584-'01_Supuestos'!$F$9))-((('01_Supuestos'!J31*$I584)*'01_Supuestos'!$F$11*($H584-'01_Supuestos'!$F$9))*'01_Supuestos'!$F$12)-(('01_Supuestos'!J31*$I584)*'01_Supuestos'!$F$11*$K584)-(IF(('01_Supuestos'!J31*$I584)&gt;0,'01_Supuestos'!$F$15,0)))-($J584*'01_Supuestos'!J33)))*'01_Supuestos'!$F$16)</f>
        <v/>
      </c>
      <c r="AB584" s="109">
        <f>((('01_Supuestos'!K31*$I584)*'01_Supuestos'!$F$11*($H584-'01_Supuestos'!$F$9))-((('01_Supuestos'!K31*$I584)*'01_Supuestos'!$F$11*($H584-'01_Supuestos'!$F$9))*'01_Supuestos'!$F$12)-(('01_Supuestos'!K31*$I584)*'01_Supuestos'!$F$11*$K584)-(IF(('01_Supuestos'!K31*$I584)&gt;0,'01_Supuestos'!$F$15,0)))-((('01_Supuestos'!K31*$I584)*'01_Supuestos'!$F$11*($H584-'01_Supuestos'!$F$9))*'01_Supuestos'!$F$18)-($J584*'01_Supuestos'!K32)-(IF('01_Supuestos'!K30=MAX('01_Supuestos'!$C$30:$M$30),'01_Supuestos'!$F$19,0))-(MAX(0,(((('01_Supuestos'!K31*$I584)*'01_Supuestos'!$F$11*($H584-'01_Supuestos'!$F$9))-((('01_Supuestos'!K31*$I584)*'01_Supuestos'!$F$11*($H584-'01_Supuestos'!$F$9))*'01_Supuestos'!$F$12)-(('01_Supuestos'!K31*$I584)*'01_Supuestos'!$F$11*$K584)-(IF(('01_Supuestos'!K31*$I584)&gt;0,'01_Supuestos'!$F$15,0)))-($J584*'01_Supuestos'!K33)))*'01_Supuestos'!$F$16)</f>
        <v/>
      </c>
      <c r="AC584" s="109">
        <f>((('01_Supuestos'!L31*$I584)*'01_Supuestos'!$F$11*($H584-'01_Supuestos'!$F$9))-((('01_Supuestos'!L31*$I584)*'01_Supuestos'!$F$11*($H584-'01_Supuestos'!$F$9))*'01_Supuestos'!$F$12)-(('01_Supuestos'!L31*$I584)*'01_Supuestos'!$F$11*$K584)-(IF(('01_Supuestos'!L31*$I584)&gt;0,'01_Supuestos'!$F$15,0)))-((('01_Supuestos'!L31*$I584)*'01_Supuestos'!$F$11*($H584-'01_Supuestos'!$F$9))*'01_Supuestos'!$F$18)-($J584*'01_Supuestos'!L32)-(IF('01_Supuestos'!L30=MAX('01_Supuestos'!$C$30:$M$30),'01_Supuestos'!$F$19,0))-(MAX(0,(((('01_Supuestos'!L31*$I584)*'01_Supuestos'!$F$11*($H584-'01_Supuestos'!$F$9))-((('01_Supuestos'!L31*$I584)*'01_Supuestos'!$F$11*($H584-'01_Supuestos'!$F$9))*'01_Supuestos'!$F$12)-(('01_Supuestos'!L31*$I584)*'01_Supuestos'!$F$11*$K584)-(IF(('01_Supuestos'!L31*$I584)&gt;0,'01_Supuestos'!$F$15,0)))-($J584*'01_Supuestos'!L33)))*'01_Supuestos'!$F$16)</f>
        <v/>
      </c>
      <c r="AD584" s="109">
        <f>((('01_Supuestos'!M31*$I584)*'01_Supuestos'!$F$11*($H584-'01_Supuestos'!$F$9))-((('01_Supuestos'!M31*$I584)*'01_Supuestos'!$F$11*($H584-'01_Supuestos'!$F$9))*'01_Supuestos'!$F$12)-(('01_Supuestos'!M31*$I584)*'01_Supuestos'!$F$11*$K584)-(IF(('01_Supuestos'!M31*$I584)&gt;0,'01_Supuestos'!$F$15,0)))-((('01_Supuestos'!M31*$I584)*'01_Supuestos'!$F$11*($H584-'01_Supuestos'!$F$9))*'01_Supuestos'!$F$18)-($J584*'01_Supuestos'!M32)-(IF('01_Supuestos'!M30=MAX('01_Supuestos'!$C$30:$M$30),'01_Supuestos'!$F$19,0))-(MAX(0,(((('01_Supuestos'!M31*$I584)*'01_Supuestos'!$F$11*($H584-'01_Supuestos'!$F$9))-((('01_Supuestos'!M31*$I584)*'01_Supuestos'!$F$11*($H584-'01_Supuestos'!$F$9))*'01_Supuestos'!$F$12)-(('01_Supuestos'!M31*$I584)*'01_Supuestos'!$F$11*$K584)-(IF(('01_Supuestos'!M31*$I584)&gt;0,'01_Supuestos'!$F$15,0)))-($J584*'01_Supuestos'!M33)))*'01_Supuestos'!$F$16)</f>
        <v/>
      </c>
      <c r="AE584" s="109">
        <f>0</f>
        <v/>
      </c>
      <c r="AF584" s="109">
        <f>IF(S584&gt;R584,"Appraisal+Decision",IF(S584&lt;R584,"Develop Now","Indiferente"))</f>
        <v/>
      </c>
    </row>
    <row r="585">
      <c r="A585" t="n">
        <v>555</v>
      </c>
      <c r="B585" s="53">
        <f>RAND()</f>
        <v/>
      </c>
      <c r="C585" s="53">
        <f>RAND()</f>
        <v/>
      </c>
      <c r="D585" s="53">
        <f>RAND()</f>
        <v/>
      </c>
      <c r="E585" s="53">
        <f>RAND()</f>
        <v/>
      </c>
      <c r="F585" s="53">
        <f>RAND()</f>
        <v/>
      </c>
      <c r="G585" s="53">
        <f>RAND()</f>
        <v/>
      </c>
      <c r="H585" s="109">
        <f>IF(B585&lt;($B$11-$B$10)/($B$12-$B$10), $B$10+SQRT(B585*($B$11-$B$10)*($B$12-$B$10)), $B$12-SQRT((1-B585)*($B$12-$B$11)*($B$12-$B$10)))</f>
        <v/>
      </c>
      <c r="I585" s="53">
        <f>MAX(0.1,NORMINV(C585,$B$13,$B$14))</f>
        <v/>
      </c>
      <c r="J585" s="109">
        <f>'01_Supuestos'!$F$13*MAX(0.65,NORMINV(D585,1,$B$15))</f>
        <v/>
      </c>
      <c r="K585" s="109">
        <f>'01_Supuestos'!$F$14*MAX(0.6,NORMINV(E585,1,$B$16))</f>
        <v/>
      </c>
      <c r="L585" s="109">
        <f>--(F585&lt;=$B$5)</f>
        <v/>
      </c>
      <c r="M585" s="109">
        <f>IF(L585=1, IF(G585&lt;=$B$6, "+", "-"), IF(G585&lt;=(1-$B$7), "+", "-"))</f>
        <v/>
      </c>
      <c r="N585" s="110">
        <f>IF(M585="+",'05_Bayes_Arbol'!$B$16,'05_Bayes_Arbol'!$B$17)</f>
        <v/>
      </c>
      <c r="O585" s="109">
        <f>SUMPRODUCT(T585:AD585,'01_Supuestos'!$C$34:$M$34)</f>
        <v/>
      </c>
      <c r="P585" s="109">
        <f>N585*O585 + (1-N585)*$B$9</f>
        <v/>
      </c>
      <c r="Q585" s="109">
        <f>--(P585&gt;0)</f>
        <v/>
      </c>
      <c r="R585" s="109">
        <f>IF(L585=1,O585,$B$9)</f>
        <v/>
      </c>
      <c r="S585" s="109">
        <f>-$B$8 + IF(Q585=1, IF(L585=1,O585,$B$9), 0)</f>
        <v/>
      </c>
      <c r="T585" s="109">
        <f>((('01_Supuestos'!C31*$I585)*'01_Supuestos'!$F$11*($H585-'01_Supuestos'!$F$9))-((('01_Supuestos'!C31*$I585)*'01_Supuestos'!$F$11*($H585-'01_Supuestos'!$F$9))*'01_Supuestos'!$F$12)-(('01_Supuestos'!C31*$I585)*'01_Supuestos'!$F$11*$K585)-(IF(('01_Supuestos'!C31*$I585)&gt;0,'01_Supuestos'!$F$15,0)))-((('01_Supuestos'!C31*$I585)*'01_Supuestos'!$F$11*($H585-'01_Supuestos'!$F$9))*'01_Supuestos'!$F$18)-($J585*'01_Supuestos'!C32)-(IF('01_Supuestos'!C30=MAX('01_Supuestos'!$C$30:$M$30),'01_Supuestos'!$F$19,0))-(MAX(0,(((('01_Supuestos'!C31*$I585)*'01_Supuestos'!$F$11*($H585-'01_Supuestos'!$F$9))-((('01_Supuestos'!C31*$I585)*'01_Supuestos'!$F$11*($H585-'01_Supuestos'!$F$9))*'01_Supuestos'!$F$12)-(('01_Supuestos'!C31*$I585)*'01_Supuestos'!$F$11*$K585)-(IF(('01_Supuestos'!C31*$I585)&gt;0,'01_Supuestos'!$F$15,0)))-($J585*'01_Supuestos'!C33)))*'01_Supuestos'!$F$16)</f>
        <v/>
      </c>
      <c r="U585" s="109">
        <f>((('01_Supuestos'!D31*$I585)*'01_Supuestos'!$F$11*($H585-'01_Supuestos'!$F$9))-((('01_Supuestos'!D31*$I585)*'01_Supuestos'!$F$11*($H585-'01_Supuestos'!$F$9))*'01_Supuestos'!$F$12)-(('01_Supuestos'!D31*$I585)*'01_Supuestos'!$F$11*$K585)-(IF(('01_Supuestos'!D31*$I585)&gt;0,'01_Supuestos'!$F$15,0)))-((('01_Supuestos'!D31*$I585)*'01_Supuestos'!$F$11*($H585-'01_Supuestos'!$F$9))*'01_Supuestos'!$F$18)-($J585*'01_Supuestos'!D32)-(IF('01_Supuestos'!D30=MAX('01_Supuestos'!$C$30:$M$30),'01_Supuestos'!$F$19,0))-(MAX(0,(((('01_Supuestos'!D31*$I585)*'01_Supuestos'!$F$11*($H585-'01_Supuestos'!$F$9))-((('01_Supuestos'!D31*$I585)*'01_Supuestos'!$F$11*($H585-'01_Supuestos'!$F$9))*'01_Supuestos'!$F$12)-(('01_Supuestos'!D31*$I585)*'01_Supuestos'!$F$11*$K585)-(IF(('01_Supuestos'!D31*$I585)&gt;0,'01_Supuestos'!$F$15,0)))-($J585*'01_Supuestos'!D33)))*'01_Supuestos'!$F$16)</f>
        <v/>
      </c>
      <c r="V585" s="109">
        <f>((('01_Supuestos'!E31*$I585)*'01_Supuestos'!$F$11*($H585-'01_Supuestos'!$F$9))-((('01_Supuestos'!E31*$I585)*'01_Supuestos'!$F$11*($H585-'01_Supuestos'!$F$9))*'01_Supuestos'!$F$12)-(('01_Supuestos'!E31*$I585)*'01_Supuestos'!$F$11*$K585)-(IF(('01_Supuestos'!E31*$I585)&gt;0,'01_Supuestos'!$F$15,0)))-((('01_Supuestos'!E31*$I585)*'01_Supuestos'!$F$11*($H585-'01_Supuestos'!$F$9))*'01_Supuestos'!$F$18)-($J585*'01_Supuestos'!E32)-(IF('01_Supuestos'!E30=MAX('01_Supuestos'!$C$30:$M$30),'01_Supuestos'!$F$19,0))-(MAX(0,(((('01_Supuestos'!E31*$I585)*'01_Supuestos'!$F$11*($H585-'01_Supuestos'!$F$9))-((('01_Supuestos'!E31*$I585)*'01_Supuestos'!$F$11*($H585-'01_Supuestos'!$F$9))*'01_Supuestos'!$F$12)-(('01_Supuestos'!E31*$I585)*'01_Supuestos'!$F$11*$K585)-(IF(('01_Supuestos'!E31*$I585)&gt;0,'01_Supuestos'!$F$15,0)))-($J585*'01_Supuestos'!E33)))*'01_Supuestos'!$F$16)</f>
        <v/>
      </c>
      <c r="W585" s="109">
        <f>((('01_Supuestos'!F31*$I585)*'01_Supuestos'!$F$11*($H585-'01_Supuestos'!$F$9))-((('01_Supuestos'!F31*$I585)*'01_Supuestos'!$F$11*($H585-'01_Supuestos'!$F$9))*'01_Supuestos'!$F$12)-(('01_Supuestos'!F31*$I585)*'01_Supuestos'!$F$11*$K585)-(IF(('01_Supuestos'!F31*$I585)&gt;0,'01_Supuestos'!$F$15,0)))-((('01_Supuestos'!F31*$I585)*'01_Supuestos'!$F$11*($H585-'01_Supuestos'!$F$9))*'01_Supuestos'!$F$18)-($J585*'01_Supuestos'!F32)-(IF('01_Supuestos'!F30=MAX('01_Supuestos'!$C$30:$M$30),'01_Supuestos'!$F$19,0))-(MAX(0,(((('01_Supuestos'!F31*$I585)*'01_Supuestos'!$F$11*($H585-'01_Supuestos'!$F$9))-((('01_Supuestos'!F31*$I585)*'01_Supuestos'!$F$11*($H585-'01_Supuestos'!$F$9))*'01_Supuestos'!$F$12)-(('01_Supuestos'!F31*$I585)*'01_Supuestos'!$F$11*$K585)-(IF(('01_Supuestos'!F31*$I585)&gt;0,'01_Supuestos'!$F$15,0)))-($J585*'01_Supuestos'!F33)))*'01_Supuestos'!$F$16)</f>
        <v/>
      </c>
      <c r="X585" s="109">
        <f>((('01_Supuestos'!G31*$I585)*'01_Supuestos'!$F$11*($H585-'01_Supuestos'!$F$9))-((('01_Supuestos'!G31*$I585)*'01_Supuestos'!$F$11*($H585-'01_Supuestos'!$F$9))*'01_Supuestos'!$F$12)-(('01_Supuestos'!G31*$I585)*'01_Supuestos'!$F$11*$K585)-(IF(('01_Supuestos'!G31*$I585)&gt;0,'01_Supuestos'!$F$15,0)))-((('01_Supuestos'!G31*$I585)*'01_Supuestos'!$F$11*($H585-'01_Supuestos'!$F$9))*'01_Supuestos'!$F$18)-($J585*'01_Supuestos'!G32)-(IF('01_Supuestos'!G30=MAX('01_Supuestos'!$C$30:$M$30),'01_Supuestos'!$F$19,0))-(MAX(0,(((('01_Supuestos'!G31*$I585)*'01_Supuestos'!$F$11*($H585-'01_Supuestos'!$F$9))-((('01_Supuestos'!G31*$I585)*'01_Supuestos'!$F$11*($H585-'01_Supuestos'!$F$9))*'01_Supuestos'!$F$12)-(('01_Supuestos'!G31*$I585)*'01_Supuestos'!$F$11*$K585)-(IF(('01_Supuestos'!G31*$I585)&gt;0,'01_Supuestos'!$F$15,0)))-($J585*'01_Supuestos'!G33)))*'01_Supuestos'!$F$16)</f>
        <v/>
      </c>
      <c r="Y585" s="109">
        <f>((('01_Supuestos'!H31*$I585)*'01_Supuestos'!$F$11*($H585-'01_Supuestos'!$F$9))-((('01_Supuestos'!H31*$I585)*'01_Supuestos'!$F$11*($H585-'01_Supuestos'!$F$9))*'01_Supuestos'!$F$12)-(('01_Supuestos'!H31*$I585)*'01_Supuestos'!$F$11*$K585)-(IF(('01_Supuestos'!H31*$I585)&gt;0,'01_Supuestos'!$F$15,0)))-((('01_Supuestos'!H31*$I585)*'01_Supuestos'!$F$11*($H585-'01_Supuestos'!$F$9))*'01_Supuestos'!$F$18)-($J585*'01_Supuestos'!H32)-(IF('01_Supuestos'!H30=MAX('01_Supuestos'!$C$30:$M$30),'01_Supuestos'!$F$19,0))-(MAX(0,(((('01_Supuestos'!H31*$I585)*'01_Supuestos'!$F$11*($H585-'01_Supuestos'!$F$9))-((('01_Supuestos'!H31*$I585)*'01_Supuestos'!$F$11*($H585-'01_Supuestos'!$F$9))*'01_Supuestos'!$F$12)-(('01_Supuestos'!H31*$I585)*'01_Supuestos'!$F$11*$K585)-(IF(('01_Supuestos'!H31*$I585)&gt;0,'01_Supuestos'!$F$15,0)))-($J585*'01_Supuestos'!H33)))*'01_Supuestos'!$F$16)</f>
        <v/>
      </c>
      <c r="Z585" s="109">
        <f>((('01_Supuestos'!I31*$I585)*'01_Supuestos'!$F$11*($H585-'01_Supuestos'!$F$9))-((('01_Supuestos'!I31*$I585)*'01_Supuestos'!$F$11*($H585-'01_Supuestos'!$F$9))*'01_Supuestos'!$F$12)-(('01_Supuestos'!I31*$I585)*'01_Supuestos'!$F$11*$K585)-(IF(('01_Supuestos'!I31*$I585)&gt;0,'01_Supuestos'!$F$15,0)))-((('01_Supuestos'!I31*$I585)*'01_Supuestos'!$F$11*($H585-'01_Supuestos'!$F$9))*'01_Supuestos'!$F$18)-($J585*'01_Supuestos'!I32)-(IF('01_Supuestos'!I30=MAX('01_Supuestos'!$C$30:$M$30),'01_Supuestos'!$F$19,0))-(MAX(0,(((('01_Supuestos'!I31*$I585)*'01_Supuestos'!$F$11*($H585-'01_Supuestos'!$F$9))-((('01_Supuestos'!I31*$I585)*'01_Supuestos'!$F$11*($H585-'01_Supuestos'!$F$9))*'01_Supuestos'!$F$12)-(('01_Supuestos'!I31*$I585)*'01_Supuestos'!$F$11*$K585)-(IF(('01_Supuestos'!I31*$I585)&gt;0,'01_Supuestos'!$F$15,0)))-($J585*'01_Supuestos'!I33)))*'01_Supuestos'!$F$16)</f>
        <v/>
      </c>
      <c r="AA585" s="109">
        <f>((('01_Supuestos'!J31*$I585)*'01_Supuestos'!$F$11*($H585-'01_Supuestos'!$F$9))-((('01_Supuestos'!J31*$I585)*'01_Supuestos'!$F$11*($H585-'01_Supuestos'!$F$9))*'01_Supuestos'!$F$12)-(('01_Supuestos'!J31*$I585)*'01_Supuestos'!$F$11*$K585)-(IF(('01_Supuestos'!J31*$I585)&gt;0,'01_Supuestos'!$F$15,0)))-((('01_Supuestos'!J31*$I585)*'01_Supuestos'!$F$11*($H585-'01_Supuestos'!$F$9))*'01_Supuestos'!$F$18)-($J585*'01_Supuestos'!J32)-(IF('01_Supuestos'!J30=MAX('01_Supuestos'!$C$30:$M$30),'01_Supuestos'!$F$19,0))-(MAX(0,(((('01_Supuestos'!J31*$I585)*'01_Supuestos'!$F$11*($H585-'01_Supuestos'!$F$9))-((('01_Supuestos'!J31*$I585)*'01_Supuestos'!$F$11*($H585-'01_Supuestos'!$F$9))*'01_Supuestos'!$F$12)-(('01_Supuestos'!J31*$I585)*'01_Supuestos'!$F$11*$K585)-(IF(('01_Supuestos'!J31*$I585)&gt;0,'01_Supuestos'!$F$15,0)))-($J585*'01_Supuestos'!J33)))*'01_Supuestos'!$F$16)</f>
        <v/>
      </c>
      <c r="AB585" s="109">
        <f>((('01_Supuestos'!K31*$I585)*'01_Supuestos'!$F$11*($H585-'01_Supuestos'!$F$9))-((('01_Supuestos'!K31*$I585)*'01_Supuestos'!$F$11*($H585-'01_Supuestos'!$F$9))*'01_Supuestos'!$F$12)-(('01_Supuestos'!K31*$I585)*'01_Supuestos'!$F$11*$K585)-(IF(('01_Supuestos'!K31*$I585)&gt;0,'01_Supuestos'!$F$15,0)))-((('01_Supuestos'!K31*$I585)*'01_Supuestos'!$F$11*($H585-'01_Supuestos'!$F$9))*'01_Supuestos'!$F$18)-($J585*'01_Supuestos'!K32)-(IF('01_Supuestos'!K30=MAX('01_Supuestos'!$C$30:$M$30),'01_Supuestos'!$F$19,0))-(MAX(0,(((('01_Supuestos'!K31*$I585)*'01_Supuestos'!$F$11*($H585-'01_Supuestos'!$F$9))-((('01_Supuestos'!K31*$I585)*'01_Supuestos'!$F$11*($H585-'01_Supuestos'!$F$9))*'01_Supuestos'!$F$12)-(('01_Supuestos'!K31*$I585)*'01_Supuestos'!$F$11*$K585)-(IF(('01_Supuestos'!K31*$I585)&gt;0,'01_Supuestos'!$F$15,0)))-($J585*'01_Supuestos'!K33)))*'01_Supuestos'!$F$16)</f>
        <v/>
      </c>
      <c r="AC585" s="109">
        <f>((('01_Supuestos'!L31*$I585)*'01_Supuestos'!$F$11*($H585-'01_Supuestos'!$F$9))-((('01_Supuestos'!L31*$I585)*'01_Supuestos'!$F$11*($H585-'01_Supuestos'!$F$9))*'01_Supuestos'!$F$12)-(('01_Supuestos'!L31*$I585)*'01_Supuestos'!$F$11*$K585)-(IF(('01_Supuestos'!L31*$I585)&gt;0,'01_Supuestos'!$F$15,0)))-((('01_Supuestos'!L31*$I585)*'01_Supuestos'!$F$11*($H585-'01_Supuestos'!$F$9))*'01_Supuestos'!$F$18)-($J585*'01_Supuestos'!L32)-(IF('01_Supuestos'!L30=MAX('01_Supuestos'!$C$30:$M$30),'01_Supuestos'!$F$19,0))-(MAX(0,(((('01_Supuestos'!L31*$I585)*'01_Supuestos'!$F$11*($H585-'01_Supuestos'!$F$9))-((('01_Supuestos'!L31*$I585)*'01_Supuestos'!$F$11*($H585-'01_Supuestos'!$F$9))*'01_Supuestos'!$F$12)-(('01_Supuestos'!L31*$I585)*'01_Supuestos'!$F$11*$K585)-(IF(('01_Supuestos'!L31*$I585)&gt;0,'01_Supuestos'!$F$15,0)))-($J585*'01_Supuestos'!L33)))*'01_Supuestos'!$F$16)</f>
        <v/>
      </c>
      <c r="AD585" s="109">
        <f>((('01_Supuestos'!M31*$I585)*'01_Supuestos'!$F$11*($H585-'01_Supuestos'!$F$9))-((('01_Supuestos'!M31*$I585)*'01_Supuestos'!$F$11*($H585-'01_Supuestos'!$F$9))*'01_Supuestos'!$F$12)-(('01_Supuestos'!M31*$I585)*'01_Supuestos'!$F$11*$K585)-(IF(('01_Supuestos'!M31*$I585)&gt;0,'01_Supuestos'!$F$15,0)))-((('01_Supuestos'!M31*$I585)*'01_Supuestos'!$F$11*($H585-'01_Supuestos'!$F$9))*'01_Supuestos'!$F$18)-($J585*'01_Supuestos'!M32)-(IF('01_Supuestos'!M30=MAX('01_Supuestos'!$C$30:$M$30),'01_Supuestos'!$F$19,0))-(MAX(0,(((('01_Supuestos'!M31*$I585)*'01_Supuestos'!$F$11*($H585-'01_Supuestos'!$F$9))-((('01_Supuestos'!M31*$I585)*'01_Supuestos'!$F$11*($H585-'01_Supuestos'!$F$9))*'01_Supuestos'!$F$12)-(('01_Supuestos'!M31*$I585)*'01_Supuestos'!$F$11*$K585)-(IF(('01_Supuestos'!M31*$I585)&gt;0,'01_Supuestos'!$F$15,0)))-($J585*'01_Supuestos'!M33)))*'01_Supuestos'!$F$16)</f>
        <v/>
      </c>
      <c r="AE585" s="109">
        <f>0</f>
        <v/>
      </c>
      <c r="AF585" s="109">
        <f>IF(S585&gt;R585,"Appraisal+Decision",IF(S585&lt;R585,"Develop Now","Indiferente"))</f>
        <v/>
      </c>
    </row>
    <row r="586">
      <c r="A586" t="n">
        <v>556</v>
      </c>
      <c r="B586" s="53">
        <f>RAND()</f>
        <v/>
      </c>
      <c r="C586" s="53">
        <f>RAND()</f>
        <v/>
      </c>
      <c r="D586" s="53">
        <f>RAND()</f>
        <v/>
      </c>
      <c r="E586" s="53">
        <f>RAND()</f>
        <v/>
      </c>
      <c r="F586" s="53">
        <f>RAND()</f>
        <v/>
      </c>
      <c r="G586" s="53">
        <f>RAND()</f>
        <v/>
      </c>
      <c r="H586" s="109">
        <f>IF(B586&lt;($B$11-$B$10)/($B$12-$B$10), $B$10+SQRT(B586*($B$11-$B$10)*($B$12-$B$10)), $B$12-SQRT((1-B586)*($B$12-$B$11)*($B$12-$B$10)))</f>
        <v/>
      </c>
      <c r="I586" s="53">
        <f>MAX(0.1,NORMINV(C586,$B$13,$B$14))</f>
        <v/>
      </c>
      <c r="J586" s="109">
        <f>'01_Supuestos'!$F$13*MAX(0.65,NORMINV(D586,1,$B$15))</f>
        <v/>
      </c>
      <c r="K586" s="109">
        <f>'01_Supuestos'!$F$14*MAX(0.6,NORMINV(E586,1,$B$16))</f>
        <v/>
      </c>
      <c r="L586" s="109">
        <f>--(F586&lt;=$B$5)</f>
        <v/>
      </c>
      <c r="M586" s="109">
        <f>IF(L586=1, IF(G586&lt;=$B$6, "+", "-"), IF(G586&lt;=(1-$B$7), "+", "-"))</f>
        <v/>
      </c>
      <c r="N586" s="110">
        <f>IF(M586="+",'05_Bayes_Arbol'!$B$16,'05_Bayes_Arbol'!$B$17)</f>
        <v/>
      </c>
      <c r="O586" s="109">
        <f>SUMPRODUCT(T586:AD586,'01_Supuestos'!$C$34:$M$34)</f>
        <v/>
      </c>
      <c r="P586" s="109">
        <f>N586*O586 + (1-N586)*$B$9</f>
        <v/>
      </c>
      <c r="Q586" s="109">
        <f>--(P586&gt;0)</f>
        <v/>
      </c>
      <c r="R586" s="109">
        <f>IF(L586=1,O586,$B$9)</f>
        <v/>
      </c>
      <c r="S586" s="109">
        <f>-$B$8 + IF(Q586=1, IF(L586=1,O586,$B$9), 0)</f>
        <v/>
      </c>
      <c r="T586" s="109">
        <f>((('01_Supuestos'!C31*$I586)*'01_Supuestos'!$F$11*($H586-'01_Supuestos'!$F$9))-((('01_Supuestos'!C31*$I586)*'01_Supuestos'!$F$11*($H586-'01_Supuestos'!$F$9))*'01_Supuestos'!$F$12)-(('01_Supuestos'!C31*$I586)*'01_Supuestos'!$F$11*$K586)-(IF(('01_Supuestos'!C31*$I586)&gt;0,'01_Supuestos'!$F$15,0)))-((('01_Supuestos'!C31*$I586)*'01_Supuestos'!$F$11*($H586-'01_Supuestos'!$F$9))*'01_Supuestos'!$F$18)-($J586*'01_Supuestos'!C32)-(IF('01_Supuestos'!C30=MAX('01_Supuestos'!$C$30:$M$30),'01_Supuestos'!$F$19,0))-(MAX(0,(((('01_Supuestos'!C31*$I586)*'01_Supuestos'!$F$11*($H586-'01_Supuestos'!$F$9))-((('01_Supuestos'!C31*$I586)*'01_Supuestos'!$F$11*($H586-'01_Supuestos'!$F$9))*'01_Supuestos'!$F$12)-(('01_Supuestos'!C31*$I586)*'01_Supuestos'!$F$11*$K586)-(IF(('01_Supuestos'!C31*$I586)&gt;0,'01_Supuestos'!$F$15,0)))-($J586*'01_Supuestos'!C33)))*'01_Supuestos'!$F$16)</f>
        <v/>
      </c>
      <c r="U586" s="109">
        <f>((('01_Supuestos'!D31*$I586)*'01_Supuestos'!$F$11*($H586-'01_Supuestos'!$F$9))-((('01_Supuestos'!D31*$I586)*'01_Supuestos'!$F$11*($H586-'01_Supuestos'!$F$9))*'01_Supuestos'!$F$12)-(('01_Supuestos'!D31*$I586)*'01_Supuestos'!$F$11*$K586)-(IF(('01_Supuestos'!D31*$I586)&gt;0,'01_Supuestos'!$F$15,0)))-((('01_Supuestos'!D31*$I586)*'01_Supuestos'!$F$11*($H586-'01_Supuestos'!$F$9))*'01_Supuestos'!$F$18)-($J586*'01_Supuestos'!D32)-(IF('01_Supuestos'!D30=MAX('01_Supuestos'!$C$30:$M$30),'01_Supuestos'!$F$19,0))-(MAX(0,(((('01_Supuestos'!D31*$I586)*'01_Supuestos'!$F$11*($H586-'01_Supuestos'!$F$9))-((('01_Supuestos'!D31*$I586)*'01_Supuestos'!$F$11*($H586-'01_Supuestos'!$F$9))*'01_Supuestos'!$F$12)-(('01_Supuestos'!D31*$I586)*'01_Supuestos'!$F$11*$K586)-(IF(('01_Supuestos'!D31*$I586)&gt;0,'01_Supuestos'!$F$15,0)))-($J586*'01_Supuestos'!D33)))*'01_Supuestos'!$F$16)</f>
        <v/>
      </c>
      <c r="V586" s="109">
        <f>((('01_Supuestos'!E31*$I586)*'01_Supuestos'!$F$11*($H586-'01_Supuestos'!$F$9))-((('01_Supuestos'!E31*$I586)*'01_Supuestos'!$F$11*($H586-'01_Supuestos'!$F$9))*'01_Supuestos'!$F$12)-(('01_Supuestos'!E31*$I586)*'01_Supuestos'!$F$11*$K586)-(IF(('01_Supuestos'!E31*$I586)&gt;0,'01_Supuestos'!$F$15,0)))-((('01_Supuestos'!E31*$I586)*'01_Supuestos'!$F$11*($H586-'01_Supuestos'!$F$9))*'01_Supuestos'!$F$18)-($J586*'01_Supuestos'!E32)-(IF('01_Supuestos'!E30=MAX('01_Supuestos'!$C$30:$M$30),'01_Supuestos'!$F$19,0))-(MAX(0,(((('01_Supuestos'!E31*$I586)*'01_Supuestos'!$F$11*($H586-'01_Supuestos'!$F$9))-((('01_Supuestos'!E31*$I586)*'01_Supuestos'!$F$11*($H586-'01_Supuestos'!$F$9))*'01_Supuestos'!$F$12)-(('01_Supuestos'!E31*$I586)*'01_Supuestos'!$F$11*$K586)-(IF(('01_Supuestos'!E31*$I586)&gt;0,'01_Supuestos'!$F$15,0)))-($J586*'01_Supuestos'!E33)))*'01_Supuestos'!$F$16)</f>
        <v/>
      </c>
      <c r="W586" s="109">
        <f>((('01_Supuestos'!F31*$I586)*'01_Supuestos'!$F$11*($H586-'01_Supuestos'!$F$9))-((('01_Supuestos'!F31*$I586)*'01_Supuestos'!$F$11*($H586-'01_Supuestos'!$F$9))*'01_Supuestos'!$F$12)-(('01_Supuestos'!F31*$I586)*'01_Supuestos'!$F$11*$K586)-(IF(('01_Supuestos'!F31*$I586)&gt;0,'01_Supuestos'!$F$15,0)))-((('01_Supuestos'!F31*$I586)*'01_Supuestos'!$F$11*($H586-'01_Supuestos'!$F$9))*'01_Supuestos'!$F$18)-($J586*'01_Supuestos'!F32)-(IF('01_Supuestos'!F30=MAX('01_Supuestos'!$C$30:$M$30),'01_Supuestos'!$F$19,0))-(MAX(0,(((('01_Supuestos'!F31*$I586)*'01_Supuestos'!$F$11*($H586-'01_Supuestos'!$F$9))-((('01_Supuestos'!F31*$I586)*'01_Supuestos'!$F$11*($H586-'01_Supuestos'!$F$9))*'01_Supuestos'!$F$12)-(('01_Supuestos'!F31*$I586)*'01_Supuestos'!$F$11*$K586)-(IF(('01_Supuestos'!F31*$I586)&gt;0,'01_Supuestos'!$F$15,0)))-($J586*'01_Supuestos'!F33)))*'01_Supuestos'!$F$16)</f>
        <v/>
      </c>
      <c r="X586" s="109">
        <f>((('01_Supuestos'!G31*$I586)*'01_Supuestos'!$F$11*($H586-'01_Supuestos'!$F$9))-((('01_Supuestos'!G31*$I586)*'01_Supuestos'!$F$11*($H586-'01_Supuestos'!$F$9))*'01_Supuestos'!$F$12)-(('01_Supuestos'!G31*$I586)*'01_Supuestos'!$F$11*$K586)-(IF(('01_Supuestos'!G31*$I586)&gt;0,'01_Supuestos'!$F$15,0)))-((('01_Supuestos'!G31*$I586)*'01_Supuestos'!$F$11*($H586-'01_Supuestos'!$F$9))*'01_Supuestos'!$F$18)-($J586*'01_Supuestos'!G32)-(IF('01_Supuestos'!G30=MAX('01_Supuestos'!$C$30:$M$30),'01_Supuestos'!$F$19,0))-(MAX(0,(((('01_Supuestos'!G31*$I586)*'01_Supuestos'!$F$11*($H586-'01_Supuestos'!$F$9))-((('01_Supuestos'!G31*$I586)*'01_Supuestos'!$F$11*($H586-'01_Supuestos'!$F$9))*'01_Supuestos'!$F$12)-(('01_Supuestos'!G31*$I586)*'01_Supuestos'!$F$11*$K586)-(IF(('01_Supuestos'!G31*$I586)&gt;0,'01_Supuestos'!$F$15,0)))-($J586*'01_Supuestos'!G33)))*'01_Supuestos'!$F$16)</f>
        <v/>
      </c>
      <c r="Y586" s="109">
        <f>((('01_Supuestos'!H31*$I586)*'01_Supuestos'!$F$11*($H586-'01_Supuestos'!$F$9))-((('01_Supuestos'!H31*$I586)*'01_Supuestos'!$F$11*($H586-'01_Supuestos'!$F$9))*'01_Supuestos'!$F$12)-(('01_Supuestos'!H31*$I586)*'01_Supuestos'!$F$11*$K586)-(IF(('01_Supuestos'!H31*$I586)&gt;0,'01_Supuestos'!$F$15,0)))-((('01_Supuestos'!H31*$I586)*'01_Supuestos'!$F$11*($H586-'01_Supuestos'!$F$9))*'01_Supuestos'!$F$18)-($J586*'01_Supuestos'!H32)-(IF('01_Supuestos'!H30=MAX('01_Supuestos'!$C$30:$M$30),'01_Supuestos'!$F$19,0))-(MAX(0,(((('01_Supuestos'!H31*$I586)*'01_Supuestos'!$F$11*($H586-'01_Supuestos'!$F$9))-((('01_Supuestos'!H31*$I586)*'01_Supuestos'!$F$11*($H586-'01_Supuestos'!$F$9))*'01_Supuestos'!$F$12)-(('01_Supuestos'!H31*$I586)*'01_Supuestos'!$F$11*$K586)-(IF(('01_Supuestos'!H31*$I586)&gt;0,'01_Supuestos'!$F$15,0)))-($J586*'01_Supuestos'!H33)))*'01_Supuestos'!$F$16)</f>
        <v/>
      </c>
      <c r="Z586" s="109">
        <f>((('01_Supuestos'!I31*$I586)*'01_Supuestos'!$F$11*($H586-'01_Supuestos'!$F$9))-((('01_Supuestos'!I31*$I586)*'01_Supuestos'!$F$11*($H586-'01_Supuestos'!$F$9))*'01_Supuestos'!$F$12)-(('01_Supuestos'!I31*$I586)*'01_Supuestos'!$F$11*$K586)-(IF(('01_Supuestos'!I31*$I586)&gt;0,'01_Supuestos'!$F$15,0)))-((('01_Supuestos'!I31*$I586)*'01_Supuestos'!$F$11*($H586-'01_Supuestos'!$F$9))*'01_Supuestos'!$F$18)-($J586*'01_Supuestos'!I32)-(IF('01_Supuestos'!I30=MAX('01_Supuestos'!$C$30:$M$30),'01_Supuestos'!$F$19,0))-(MAX(0,(((('01_Supuestos'!I31*$I586)*'01_Supuestos'!$F$11*($H586-'01_Supuestos'!$F$9))-((('01_Supuestos'!I31*$I586)*'01_Supuestos'!$F$11*($H586-'01_Supuestos'!$F$9))*'01_Supuestos'!$F$12)-(('01_Supuestos'!I31*$I586)*'01_Supuestos'!$F$11*$K586)-(IF(('01_Supuestos'!I31*$I586)&gt;0,'01_Supuestos'!$F$15,0)))-($J586*'01_Supuestos'!I33)))*'01_Supuestos'!$F$16)</f>
        <v/>
      </c>
      <c r="AA586" s="109">
        <f>((('01_Supuestos'!J31*$I586)*'01_Supuestos'!$F$11*($H586-'01_Supuestos'!$F$9))-((('01_Supuestos'!J31*$I586)*'01_Supuestos'!$F$11*($H586-'01_Supuestos'!$F$9))*'01_Supuestos'!$F$12)-(('01_Supuestos'!J31*$I586)*'01_Supuestos'!$F$11*$K586)-(IF(('01_Supuestos'!J31*$I586)&gt;0,'01_Supuestos'!$F$15,0)))-((('01_Supuestos'!J31*$I586)*'01_Supuestos'!$F$11*($H586-'01_Supuestos'!$F$9))*'01_Supuestos'!$F$18)-($J586*'01_Supuestos'!J32)-(IF('01_Supuestos'!J30=MAX('01_Supuestos'!$C$30:$M$30),'01_Supuestos'!$F$19,0))-(MAX(0,(((('01_Supuestos'!J31*$I586)*'01_Supuestos'!$F$11*($H586-'01_Supuestos'!$F$9))-((('01_Supuestos'!J31*$I586)*'01_Supuestos'!$F$11*($H586-'01_Supuestos'!$F$9))*'01_Supuestos'!$F$12)-(('01_Supuestos'!J31*$I586)*'01_Supuestos'!$F$11*$K586)-(IF(('01_Supuestos'!J31*$I586)&gt;0,'01_Supuestos'!$F$15,0)))-($J586*'01_Supuestos'!J33)))*'01_Supuestos'!$F$16)</f>
        <v/>
      </c>
      <c r="AB586" s="109">
        <f>((('01_Supuestos'!K31*$I586)*'01_Supuestos'!$F$11*($H586-'01_Supuestos'!$F$9))-((('01_Supuestos'!K31*$I586)*'01_Supuestos'!$F$11*($H586-'01_Supuestos'!$F$9))*'01_Supuestos'!$F$12)-(('01_Supuestos'!K31*$I586)*'01_Supuestos'!$F$11*$K586)-(IF(('01_Supuestos'!K31*$I586)&gt;0,'01_Supuestos'!$F$15,0)))-((('01_Supuestos'!K31*$I586)*'01_Supuestos'!$F$11*($H586-'01_Supuestos'!$F$9))*'01_Supuestos'!$F$18)-($J586*'01_Supuestos'!K32)-(IF('01_Supuestos'!K30=MAX('01_Supuestos'!$C$30:$M$30),'01_Supuestos'!$F$19,0))-(MAX(0,(((('01_Supuestos'!K31*$I586)*'01_Supuestos'!$F$11*($H586-'01_Supuestos'!$F$9))-((('01_Supuestos'!K31*$I586)*'01_Supuestos'!$F$11*($H586-'01_Supuestos'!$F$9))*'01_Supuestos'!$F$12)-(('01_Supuestos'!K31*$I586)*'01_Supuestos'!$F$11*$K586)-(IF(('01_Supuestos'!K31*$I586)&gt;0,'01_Supuestos'!$F$15,0)))-($J586*'01_Supuestos'!K33)))*'01_Supuestos'!$F$16)</f>
        <v/>
      </c>
      <c r="AC586" s="109">
        <f>((('01_Supuestos'!L31*$I586)*'01_Supuestos'!$F$11*($H586-'01_Supuestos'!$F$9))-((('01_Supuestos'!L31*$I586)*'01_Supuestos'!$F$11*($H586-'01_Supuestos'!$F$9))*'01_Supuestos'!$F$12)-(('01_Supuestos'!L31*$I586)*'01_Supuestos'!$F$11*$K586)-(IF(('01_Supuestos'!L31*$I586)&gt;0,'01_Supuestos'!$F$15,0)))-((('01_Supuestos'!L31*$I586)*'01_Supuestos'!$F$11*($H586-'01_Supuestos'!$F$9))*'01_Supuestos'!$F$18)-($J586*'01_Supuestos'!L32)-(IF('01_Supuestos'!L30=MAX('01_Supuestos'!$C$30:$M$30),'01_Supuestos'!$F$19,0))-(MAX(0,(((('01_Supuestos'!L31*$I586)*'01_Supuestos'!$F$11*($H586-'01_Supuestos'!$F$9))-((('01_Supuestos'!L31*$I586)*'01_Supuestos'!$F$11*($H586-'01_Supuestos'!$F$9))*'01_Supuestos'!$F$12)-(('01_Supuestos'!L31*$I586)*'01_Supuestos'!$F$11*$K586)-(IF(('01_Supuestos'!L31*$I586)&gt;0,'01_Supuestos'!$F$15,0)))-($J586*'01_Supuestos'!L33)))*'01_Supuestos'!$F$16)</f>
        <v/>
      </c>
      <c r="AD586" s="109">
        <f>((('01_Supuestos'!M31*$I586)*'01_Supuestos'!$F$11*($H586-'01_Supuestos'!$F$9))-((('01_Supuestos'!M31*$I586)*'01_Supuestos'!$F$11*($H586-'01_Supuestos'!$F$9))*'01_Supuestos'!$F$12)-(('01_Supuestos'!M31*$I586)*'01_Supuestos'!$F$11*$K586)-(IF(('01_Supuestos'!M31*$I586)&gt;0,'01_Supuestos'!$F$15,0)))-((('01_Supuestos'!M31*$I586)*'01_Supuestos'!$F$11*($H586-'01_Supuestos'!$F$9))*'01_Supuestos'!$F$18)-($J586*'01_Supuestos'!M32)-(IF('01_Supuestos'!M30=MAX('01_Supuestos'!$C$30:$M$30),'01_Supuestos'!$F$19,0))-(MAX(0,(((('01_Supuestos'!M31*$I586)*'01_Supuestos'!$F$11*($H586-'01_Supuestos'!$F$9))-((('01_Supuestos'!M31*$I586)*'01_Supuestos'!$F$11*($H586-'01_Supuestos'!$F$9))*'01_Supuestos'!$F$12)-(('01_Supuestos'!M31*$I586)*'01_Supuestos'!$F$11*$K586)-(IF(('01_Supuestos'!M31*$I586)&gt;0,'01_Supuestos'!$F$15,0)))-($J586*'01_Supuestos'!M33)))*'01_Supuestos'!$F$16)</f>
        <v/>
      </c>
      <c r="AE586" s="109">
        <f>0</f>
        <v/>
      </c>
      <c r="AF586" s="109">
        <f>IF(S586&gt;R586,"Appraisal+Decision",IF(S586&lt;R586,"Develop Now","Indiferente"))</f>
        <v/>
      </c>
    </row>
    <row r="587">
      <c r="A587" t="n">
        <v>557</v>
      </c>
      <c r="B587" s="53">
        <f>RAND()</f>
        <v/>
      </c>
      <c r="C587" s="53">
        <f>RAND()</f>
        <v/>
      </c>
      <c r="D587" s="53">
        <f>RAND()</f>
        <v/>
      </c>
      <c r="E587" s="53">
        <f>RAND()</f>
        <v/>
      </c>
      <c r="F587" s="53">
        <f>RAND()</f>
        <v/>
      </c>
      <c r="G587" s="53">
        <f>RAND()</f>
        <v/>
      </c>
      <c r="H587" s="109">
        <f>IF(B587&lt;($B$11-$B$10)/($B$12-$B$10), $B$10+SQRT(B587*($B$11-$B$10)*($B$12-$B$10)), $B$12-SQRT((1-B587)*($B$12-$B$11)*($B$12-$B$10)))</f>
        <v/>
      </c>
      <c r="I587" s="53">
        <f>MAX(0.1,NORMINV(C587,$B$13,$B$14))</f>
        <v/>
      </c>
      <c r="J587" s="109">
        <f>'01_Supuestos'!$F$13*MAX(0.65,NORMINV(D587,1,$B$15))</f>
        <v/>
      </c>
      <c r="K587" s="109">
        <f>'01_Supuestos'!$F$14*MAX(0.6,NORMINV(E587,1,$B$16))</f>
        <v/>
      </c>
      <c r="L587" s="109">
        <f>--(F587&lt;=$B$5)</f>
        <v/>
      </c>
      <c r="M587" s="109">
        <f>IF(L587=1, IF(G587&lt;=$B$6, "+", "-"), IF(G587&lt;=(1-$B$7), "+", "-"))</f>
        <v/>
      </c>
      <c r="N587" s="110">
        <f>IF(M587="+",'05_Bayes_Arbol'!$B$16,'05_Bayes_Arbol'!$B$17)</f>
        <v/>
      </c>
      <c r="O587" s="109">
        <f>SUMPRODUCT(T587:AD587,'01_Supuestos'!$C$34:$M$34)</f>
        <v/>
      </c>
      <c r="P587" s="109">
        <f>N587*O587 + (1-N587)*$B$9</f>
        <v/>
      </c>
      <c r="Q587" s="109">
        <f>--(P587&gt;0)</f>
        <v/>
      </c>
      <c r="R587" s="109">
        <f>IF(L587=1,O587,$B$9)</f>
        <v/>
      </c>
      <c r="S587" s="109">
        <f>-$B$8 + IF(Q587=1, IF(L587=1,O587,$B$9), 0)</f>
        <v/>
      </c>
      <c r="T587" s="109">
        <f>((('01_Supuestos'!C31*$I587)*'01_Supuestos'!$F$11*($H587-'01_Supuestos'!$F$9))-((('01_Supuestos'!C31*$I587)*'01_Supuestos'!$F$11*($H587-'01_Supuestos'!$F$9))*'01_Supuestos'!$F$12)-(('01_Supuestos'!C31*$I587)*'01_Supuestos'!$F$11*$K587)-(IF(('01_Supuestos'!C31*$I587)&gt;0,'01_Supuestos'!$F$15,0)))-((('01_Supuestos'!C31*$I587)*'01_Supuestos'!$F$11*($H587-'01_Supuestos'!$F$9))*'01_Supuestos'!$F$18)-($J587*'01_Supuestos'!C32)-(IF('01_Supuestos'!C30=MAX('01_Supuestos'!$C$30:$M$30),'01_Supuestos'!$F$19,0))-(MAX(0,(((('01_Supuestos'!C31*$I587)*'01_Supuestos'!$F$11*($H587-'01_Supuestos'!$F$9))-((('01_Supuestos'!C31*$I587)*'01_Supuestos'!$F$11*($H587-'01_Supuestos'!$F$9))*'01_Supuestos'!$F$12)-(('01_Supuestos'!C31*$I587)*'01_Supuestos'!$F$11*$K587)-(IF(('01_Supuestos'!C31*$I587)&gt;0,'01_Supuestos'!$F$15,0)))-($J587*'01_Supuestos'!C33)))*'01_Supuestos'!$F$16)</f>
        <v/>
      </c>
      <c r="U587" s="109">
        <f>((('01_Supuestos'!D31*$I587)*'01_Supuestos'!$F$11*($H587-'01_Supuestos'!$F$9))-((('01_Supuestos'!D31*$I587)*'01_Supuestos'!$F$11*($H587-'01_Supuestos'!$F$9))*'01_Supuestos'!$F$12)-(('01_Supuestos'!D31*$I587)*'01_Supuestos'!$F$11*$K587)-(IF(('01_Supuestos'!D31*$I587)&gt;0,'01_Supuestos'!$F$15,0)))-((('01_Supuestos'!D31*$I587)*'01_Supuestos'!$F$11*($H587-'01_Supuestos'!$F$9))*'01_Supuestos'!$F$18)-($J587*'01_Supuestos'!D32)-(IF('01_Supuestos'!D30=MAX('01_Supuestos'!$C$30:$M$30),'01_Supuestos'!$F$19,0))-(MAX(0,(((('01_Supuestos'!D31*$I587)*'01_Supuestos'!$F$11*($H587-'01_Supuestos'!$F$9))-((('01_Supuestos'!D31*$I587)*'01_Supuestos'!$F$11*($H587-'01_Supuestos'!$F$9))*'01_Supuestos'!$F$12)-(('01_Supuestos'!D31*$I587)*'01_Supuestos'!$F$11*$K587)-(IF(('01_Supuestos'!D31*$I587)&gt;0,'01_Supuestos'!$F$15,0)))-($J587*'01_Supuestos'!D33)))*'01_Supuestos'!$F$16)</f>
        <v/>
      </c>
      <c r="V587" s="109">
        <f>((('01_Supuestos'!E31*$I587)*'01_Supuestos'!$F$11*($H587-'01_Supuestos'!$F$9))-((('01_Supuestos'!E31*$I587)*'01_Supuestos'!$F$11*($H587-'01_Supuestos'!$F$9))*'01_Supuestos'!$F$12)-(('01_Supuestos'!E31*$I587)*'01_Supuestos'!$F$11*$K587)-(IF(('01_Supuestos'!E31*$I587)&gt;0,'01_Supuestos'!$F$15,0)))-((('01_Supuestos'!E31*$I587)*'01_Supuestos'!$F$11*($H587-'01_Supuestos'!$F$9))*'01_Supuestos'!$F$18)-($J587*'01_Supuestos'!E32)-(IF('01_Supuestos'!E30=MAX('01_Supuestos'!$C$30:$M$30),'01_Supuestos'!$F$19,0))-(MAX(0,(((('01_Supuestos'!E31*$I587)*'01_Supuestos'!$F$11*($H587-'01_Supuestos'!$F$9))-((('01_Supuestos'!E31*$I587)*'01_Supuestos'!$F$11*($H587-'01_Supuestos'!$F$9))*'01_Supuestos'!$F$12)-(('01_Supuestos'!E31*$I587)*'01_Supuestos'!$F$11*$K587)-(IF(('01_Supuestos'!E31*$I587)&gt;0,'01_Supuestos'!$F$15,0)))-($J587*'01_Supuestos'!E33)))*'01_Supuestos'!$F$16)</f>
        <v/>
      </c>
      <c r="W587" s="109">
        <f>((('01_Supuestos'!F31*$I587)*'01_Supuestos'!$F$11*($H587-'01_Supuestos'!$F$9))-((('01_Supuestos'!F31*$I587)*'01_Supuestos'!$F$11*($H587-'01_Supuestos'!$F$9))*'01_Supuestos'!$F$12)-(('01_Supuestos'!F31*$I587)*'01_Supuestos'!$F$11*$K587)-(IF(('01_Supuestos'!F31*$I587)&gt;0,'01_Supuestos'!$F$15,0)))-((('01_Supuestos'!F31*$I587)*'01_Supuestos'!$F$11*($H587-'01_Supuestos'!$F$9))*'01_Supuestos'!$F$18)-($J587*'01_Supuestos'!F32)-(IF('01_Supuestos'!F30=MAX('01_Supuestos'!$C$30:$M$30),'01_Supuestos'!$F$19,0))-(MAX(0,(((('01_Supuestos'!F31*$I587)*'01_Supuestos'!$F$11*($H587-'01_Supuestos'!$F$9))-((('01_Supuestos'!F31*$I587)*'01_Supuestos'!$F$11*($H587-'01_Supuestos'!$F$9))*'01_Supuestos'!$F$12)-(('01_Supuestos'!F31*$I587)*'01_Supuestos'!$F$11*$K587)-(IF(('01_Supuestos'!F31*$I587)&gt;0,'01_Supuestos'!$F$15,0)))-($J587*'01_Supuestos'!F33)))*'01_Supuestos'!$F$16)</f>
        <v/>
      </c>
      <c r="X587" s="109">
        <f>((('01_Supuestos'!G31*$I587)*'01_Supuestos'!$F$11*($H587-'01_Supuestos'!$F$9))-((('01_Supuestos'!G31*$I587)*'01_Supuestos'!$F$11*($H587-'01_Supuestos'!$F$9))*'01_Supuestos'!$F$12)-(('01_Supuestos'!G31*$I587)*'01_Supuestos'!$F$11*$K587)-(IF(('01_Supuestos'!G31*$I587)&gt;0,'01_Supuestos'!$F$15,0)))-((('01_Supuestos'!G31*$I587)*'01_Supuestos'!$F$11*($H587-'01_Supuestos'!$F$9))*'01_Supuestos'!$F$18)-($J587*'01_Supuestos'!G32)-(IF('01_Supuestos'!G30=MAX('01_Supuestos'!$C$30:$M$30),'01_Supuestos'!$F$19,0))-(MAX(0,(((('01_Supuestos'!G31*$I587)*'01_Supuestos'!$F$11*($H587-'01_Supuestos'!$F$9))-((('01_Supuestos'!G31*$I587)*'01_Supuestos'!$F$11*($H587-'01_Supuestos'!$F$9))*'01_Supuestos'!$F$12)-(('01_Supuestos'!G31*$I587)*'01_Supuestos'!$F$11*$K587)-(IF(('01_Supuestos'!G31*$I587)&gt;0,'01_Supuestos'!$F$15,0)))-($J587*'01_Supuestos'!G33)))*'01_Supuestos'!$F$16)</f>
        <v/>
      </c>
      <c r="Y587" s="109">
        <f>((('01_Supuestos'!H31*$I587)*'01_Supuestos'!$F$11*($H587-'01_Supuestos'!$F$9))-((('01_Supuestos'!H31*$I587)*'01_Supuestos'!$F$11*($H587-'01_Supuestos'!$F$9))*'01_Supuestos'!$F$12)-(('01_Supuestos'!H31*$I587)*'01_Supuestos'!$F$11*$K587)-(IF(('01_Supuestos'!H31*$I587)&gt;0,'01_Supuestos'!$F$15,0)))-((('01_Supuestos'!H31*$I587)*'01_Supuestos'!$F$11*($H587-'01_Supuestos'!$F$9))*'01_Supuestos'!$F$18)-($J587*'01_Supuestos'!H32)-(IF('01_Supuestos'!H30=MAX('01_Supuestos'!$C$30:$M$30),'01_Supuestos'!$F$19,0))-(MAX(0,(((('01_Supuestos'!H31*$I587)*'01_Supuestos'!$F$11*($H587-'01_Supuestos'!$F$9))-((('01_Supuestos'!H31*$I587)*'01_Supuestos'!$F$11*($H587-'01_Supuestos'!$F$9))*'01_Supuestos'!$F$12)-(('01_Supuestos'!H31*$I587)*'01_Supuestos'!$F$11*$K587)-(IF(('01_Supuestos'!H31*$I587)&gt;0,'01_Supuestos'!$F$15,0)))-($J587*'01_Supuestos'!H33)))*'01_Supuestos'!$F$16)</f>
        <v/>
      </c>
      <c r="Z587" s="109">
        <f>((('01_Supuestos'!I31*$I587)*'01_Supuestos'!$F$11*($H587-'01_Supuestos'!$F$9))-((('01_Supuestos'!I31*$I587)*'01_Supuestos'!$F$11*($H587-'01_Supuestos'!$F$9))*'01_Supuestos'!$F$12)-(('01_Supuestos'!I31*$I587)*'01_Supuestos'!$F$11*$K587)-(IF(('01_Supuestos'!I31*$I587)&gt;0,'01_Supuestos'!$F$15,0)))-((('01_Supuestos'!I31*$I587)*'01_Supuestos'!$F$11*($H587-'01_Supuestos'!$F$9))*'01_Supuestos'!$F$18)-($J587*'01_Supuestos'!I32)-(IF('01_Supuestos'!I30=MAX('01_Supuestos'!$C$30:$M$30),'01_Supuestos'!$F$19,0))-(MAX(0,(((('01_Supuestos'!I31*$I587)*'01_Supuestos'!$F$11*($H587-'01_Supuestos'!$F$9))-((('01_Supuestos'!I31*$I587)*'01_Supuestos'!$F$11*($H587-'01_Supuestos'!$F$9))*'01_Supuestos'!$F$12)-(('01_Supuestos'!I31*$I587)*'01_Supuestos'!$F$11*$K587)-(IF(('01_Supuestos'!I31*$I587)&gt;0,'01_Supuestos'!$F$15,0)))-($J587*'01_Supuestos'!I33)))*'01_Supuestos'!$F$16)</f>
        <v/>
      </c>
      <c r="AA587" s="109">
        <f>((('01_Supuestos'!J31*$I587)*'01_Supuestos'!$F$11*($H587-'01_Supuestos'!$F$9))-((('01_Supuestos'!J31*$I587)*'01_Supuestos'!$F$11*($H587-'01_Supuestos'!$F$9))*'01_Supuestos'!$F$12)-(('01_Supuestos'!J31*$I587)*'01_Supuestos'!$F$11*$K587)-(IF(('01_Supuestos'!J31*$I587)&gt;0,'01_Supuestos'!$F$15,0)))-((('01_Supuestos'!J31*$I587)*'01_Supuestos'!$F$11*($H587-'01_Supuestos'!$F$9))*'01_Supuestos'!$F$18)-($J587*'01_Supuestos'!J32)-(IF('01_Supuestos'!J30=MAX('01_Supuestos'!$C$30:$M$30),'01_Supuestos'!$F$19,0))-(MAX(0,(((('01_Supuestos'!J31*$I587)*'01_Supuestos'!$F$11*($H587-'01_Supuestos'!$F$9))-((('01_Supuestos'!J31*$I587)*'01_Supuestos'!$F$11*($H587-'01_Supuestos'!$F$9))*'01_Supuestos'!$F$12)-(('01_Supuestos'!J31*$I587)*'01_Supuestos'!$F$11*$K587)-(IF(('01_Supuestos'!J31*$I587)&gt;0,'01_Supuestos'!$F$15,0)))-($J587*'01_Supuestos'!J33)))*'01_Supuestos'!$F$16)</f>
        <v/>
      </c>
      <c r="AB587" s="109">
        <f>((('01_Supuestos'!K31*$I587)*'01_Supuestos'!$F$11*($H587-'01_Supuestos'!$F$9))-((('01_Supuestos'!K31*$I587)*'01_Supuestos'!$F$11*($H587-'01_Supuestos'!$F$9))*'01_Supuestos'!$F$12)-(('01_Supuestos'!K31*$I587)*'01_Supuestos'!$F$11*$K587)-(IF(('01_Supuestos'!K31*$I587)&gt;0,'01_Supuestos'!$F$15,0)))-((('01_Supuestos'!K31*$I587)*'01_Supuestos'!$F$11*($H587-'01_Supuestos'!$F$9))*'01_Supuestos'!$F$18)-($J587*'01_Supuestos'!K32)-(IF('01_Supuestos'!K30=MAX('01_Supuestos'!$C$30:$M$30),'01_Supuestos'!$F$19,0))-(MAX(0,(((('01_Supuestos'!K31*$I587)*'01_Supuestos'!$F$11*($H587-'01_Supuestos'!$F$9))-((('01_Supuestos'!K31*$I587)*'01_Supuestos'!$F$11*($H587-'01_Supuestos'!$F$9))*'01_Supuestos'!$F$12)-(('01_Supuestos'!K31*$I587)*'01_Supuestos'!$F$11*$K587)-(IF(('01_Supuestos'!K31*$I587)&gt;0,'01_Supuestos'!$F$15,0)))-($J587*'01_Supuestos'!K33)))*'01_Supuestos'!$F$16)</f>
        <v/>
      </c>
      <c r="AC587" s="109">
        <f>((('01_Supuestos'!L31*$I587)*'01_Supuestos'!$F$11*($H587-'01_Supuestos'!$F$9))-((('01_Supuestos'!L31*$I587)*'01_Supuestos'!$F$11*($H587-'01_Supuestos'!$F$9))*'01_Supuestos'!$F$12)-(('01_Supuestos'!L31*$I587)*'01_Supuestos'!$F$11*$K587)-(IF(('01_Supuestos'!L31*$I587)&gt;0,'01_Supuestos'!$F$15,0)))-((('01_Supuestos'!L31*$I587)*'01_Supuestos'!$F$11*($H587-'01_Supuestos'!$F$9))*'01_Supuestos'!$F$18)-($J587*'01_Supuestos'!L32)-(IF('01_Supuestos'!L30=MAX('01_Supuestos'!$C$30:$M$30),'01_Supuestos'!$F$19,0))-(MAX(0,(((('01_Supuestos'!L31*$I587)*'01_Supuestos'!$F$11*($H587-'01_Supuestos'!$F$9))-((('01_Supuestos'!L31*$I587)*'01_Supuestos'!$F$11*($H587-'01_Supuestos'!$F$9))*'01_Supuestos'!$F$12)-(('01_Supuestos'!L31*$I587)*'01_Supuestos'!$F$11*$K587)-(IF(('01_Supuestos'!L31*$I587)&gt;0,'01_Supuestos'!$F$15,0)))-($J587*'01_Supuestos'!L33)))*'01_Supuestos'!$F$16)</f>
        <v/>
      </c>
      <c r="AD587" s="109">
        <f>((('01_Supuestos'!M31*$I587)*'01_Supuestos'!$F$11*($H587-'01_Supuestos'!$F$9))-((('01_Supuestos'!M31*$I587)*'01_Supuestos'!$F$11*($H587-'01_Supuestos'!$F$9))*'01_Supuestos'!$F$12)-(('01_Supuestos'!M31*$I587)*'01_Supuestos'!$F$11*$K587)-(IF(('01_Supuestos'!M31*$I587)&gt;0,'01_Supuestos'!$F$15,0)))-((('01_Supuestos'!M31*$I587)*'01_Supuestos'!$F$11*($H587-'01_Supuestos'!$F$9))*'01_Supuestos'!$F$18)-($J587*'01_Supuestos'!M32)-(IF('01_Supuestos'!M30=MAX('01_Supuestos'!$C$30:$M$30),'01_Supuestos'!$F$19,0))-(MAX(0,(((('01_Supuestos'!M31*$I587)*'01_Supuestos'!$F$11*($H587-'01_Supuestos'!$F$9))-((('01_Supuestos'!M31*$I587)*'01_Supuestos'!$F$11*($H587-'01_Supuestos'!$F$9))*'01_Supuestos'!$F$12)-(('01_Supuestos'!M31*$I587)*'01_Supuestos'!$F$11*$K587)-(IF(('01_Supuestos'!M31*$I587)&gt;0,'01_Supuestos'!$F$15,0)))-($J587*'01_Supuestos'!M33)))*'01_Supuestos'!$F$16)</f>
        <v/>
      </c>
      <c r="AE587" s="109">
        <f>0</f>
        <v/>
      </c>
      <c r="AF587" s="109">
        <f>IF(S587&gt;R587,"Appraisal+Decision",IF(S587&lt;R587,"Develop Now","Indiferente"))</f>
        <v/>
      </c>
    </row>
    <row r="588">
      <c r="A588" t="n">
        <v>558</v>
      </c>
      <c r="B588" s="53">
        <f>RAND()</f>
        <v/>
      </c>
      <c r="C588" s="53">
        <f>RAND()</f>
        <v/>
      </c>
      <c r="D588" s="53">
        <f>RAND()</f>
        <v/>
      </c>
      <c r="E588" s="53">
        <f>RAND()</f>
        <v/>
      </c>
      <c r="F588" s="53">
        <f>RAND()</f>
        <v/>
      </c>
      <c r="G588" s="53">
        <f>RAND()</f>
        <v/>
      </c>
      <c r="H588" s="109">
        <f>IF(B588&lt;($B$11-$B$10)/($B$12-$B$10), $B$10+SQRT(B588*($B$11-$B$10)*($B$12-$B$10)), $B$12-SQRT((1-B588)*($B$12-$B$11)*($B$12-$B$10)))</f>
        <v/>
      </c>
      <c r="I588" s="53">
        <f>MAX(0.1,NORMINV(C588,$B$13,$B$14))</f>
        <v/>
      </c>
      <c r="J588" s="109">
        <f>'01_Supuestos'!$F$13*MAX(0.65,NORMINV(D588,1,$B$15))</f>
        <v/>
      </c>
      <c r="K588" s="109">
        <f>'01_Supuestos'!$F$14*MAX(0.6,NORMINV(E588,1,$B$16))</f>
        <v/>
      </c>
      <c r="L588" s="109">
        <f>--(F588&lt;=$B$5)</f>
        <v/>
      </c>
      <c r="M588" s="109">
        <f>IF(L588=1, IF(G588&lt;=$B$6, "+", "-"), IF(G588&lt;=(1-$B$7), "+", "-"))</f>
        <v/>
      </c>
      <c r="N588" s="110">
        <f>IF(M588="+",'05_Bayes_Arbol'!$B$16,'05_Bayes_Arbol'!$B$17)</f>
        <v/>
      </c>
      <c r="O588" s="109">
        <f>SUMPRODUCT(T588:AD588,'01_Supuestos'!$C$34:$M$34)</f>
        <v/>
      </c>
      <c r="P588" s="109">
        <f>N588*O588 + (1-N588)*$B$9</f>
        <v/>
      </c>
      <c r="Q588" s="109">
        <f>--(P588&gt;0)</f>
        <v/>
      </c>
      <c r="R588" s="109">
        <f>IF(L588=1,O588,$B$9)</f>
        <v/>
      </c>
      <c r="S588" s="109">
        <f>-$B$8 + IF(Q588=1, IF(L588=1,O588,$B$9), 0)</f>
        <v/>
      </c>
      <c r="T588" s="109">
        <f>((('01_Supuestos'!C31*$I588)*'01_Supuestos'!$F$11*($H588-'01_Supuestos'!$F$9))-((('01_Supuestos'!C31*$I588)*'01_Supuestos'!$F$11*($H588-'01_Supuestos'!$F$9))*'01_Supuestos'!$F$12)-(('01_Supuestos'!C31*$I588)*'01_Supuestos'!$F$11*$K588)-(IF(('01_Supuestos'!C31*$I588)&gt;0,'01_Supuestos'!$F$15,0)))-((('01_Supuestos'!C31*$I588)*'01_Supuestos'!$F$11*($H588-'01_Supuestos'!$F$9))*'01_Supuestos'!$F$18)-($J588*'01_Supuestos'!C32)-(IF('01_Supuestos'!C30=MAX('01_Supuestos'!$C$30:$M$30),'01_Supuestos'!$F$19,0))-(MAX(0,(((('01_Supuestos'!C31*$I588)*'01_Supuestos'!$F$11*($H588-'01_Supuestos'!$F$9))-((('01_Supuestos'!C31*$I588)*'01_Supuestos'!$F$11*($H588-'01_Supuestos'!$F$9))*'01_Supuestos'!$F$12)-(('01_Supuestos'!C31*$I588)*'01_Supuestos'!$F$11*$K588)-(IF(('01_Supuestos'!C31*$I588)&gt;0,'01_Supuestos'!$F$15,0)))-($J588*'01_Supuestos'!C33)))*'01_Supuestos'!$F$16)</f>
        <v/>
      </c>
      <c r="U588" s="109">
        <f>((('01_Supuestos'!D31*$I588)*'01_Supuestos'!$F$11*($H588-'01_Supuestos'!$F$9))-((('01_Supuestos'!D31*$I588)*'01_Supuestos'!$F$11*($H588-'01_Supuestos'!$F$9))*'01_Supuestos'!$F$12)-(('01_Supuestos'!D31*$I588)*'01_Supuestos'!$F$11*$K588)-(IF(('01_Supuestos'!D31*$I588)&gt;0,'01_Supuestos'!$F$15,0)))-((('01_Supuestos'!D31*$I588)*'01_Supuestos'!$F$11*($H588-'01_Supuestos'!$F$9))*'01_Supuestos'!$F$18)-($J588*'01_Supuestos'!D32)-(IF('01_Supuestos'!D30=MAX('01_Supuestos'!$C$30:$M$30),'01_Supuestos'!$F$19,0))-(MAX(0,(((('01_Supuestos'!D31*$I588)*'01_Supuestos'!$F$11*($H588-'01_Supuestos'!$F$9))-((('01_Supuestos'!D31*$I588)*'01_Supuestos'!$F$11*($H588-'01_Supuestos'!$F$9))*'01_Supuestos'!$F$12)-(('01_Supuestos'!D31*$I588)*'01_Supuestos'!$F$11*$K588)-(IF(('01_Supuestos'!D31*$I588)&gt;0,'01_Supuestos'!$F$15,0)))-($J588*'01_Supuestos'!D33)))*'01_Supuestos'!$F$16)</f>
        <v/>
      </c>
      <c r="V588" s="109">
        <f>((('01_Supuestos'!E31*$I588)*'01_Supuestos'!$F$11*($H588-'01_Supuestos'!$F$9))-((('01_Supuestos'!E31*$I588)*'01_Supuestos'!$F$11*($H588-'01_Supuestos'!$F$9))*'01_Supuestos'!$F$12)-(('01_Supuestos'!E31*$I588)*'01_Supuestos'!$F$11*$K588)-(IF(('01_Supuestos'!E31*$I588)&gt;0,'01_Supuestos'!$F$15,0)))-((('01_Supuestos'!E31*$I588)*'01_Supuestos'!$F$11*($H588-'01_Supuestos'!$F$9))*'01_Supuestos'!$F$18)-($J588*'01_Supuestos'!E32)-(IF('01_Supuestos'!E30=MAX('01_Supuestos'!$C$30:$M$30),'01_Supuestos'!$F$19,0))-(MAX(0,(((('01_Supuestos'!E31*$I588)*'01_Supuestos'!$F$11*($H588-'01_Supuestos'!$F$9))-((('01_Supuestos'!E31*$I588)*'01_Supuestos'!$F$11*($H588-'01_Supuestos'!$F$9))*'01_Supuestos'!$F$12)-(('01_Supuestos'!E31*$I588)*'01_Supuestos'!$F$11*$K588)-(IF(('01_Supuestos'!E31*$I588)&gt;0,'01_Supuestos'!$F$15,0)))-($J588*'01_Supuestos'!E33)))*'01_Supuestos'!$F$16)</f>
        <v/>
      </c>
      <c r="W588" s="109">
        <f>((('01_Supuestos'!F31*$I588)*'01_Supuestos'!$F$11*($H588-'01_Supuestos'!$F$9))-((('01_Supuestos'!F31*$I588)*'01_Supuestos'!$F$11*($H588-'01_Supuestos'!$F$9))*'01_Supuestos'!$F$12)-(('01_Supuestos'!F31*$I588)*'01_Supuestos'!$F$11*$K588)-(IF(('01_Supuestos'!F31*$I588)&gt;0,'01_Supuestos'!$F$15,0)))-((('01_Supuestos'!F31*$I588)*'01_Supuestos'!$F$11*($H588-'01_Supuestos'!$F$9))*'01_Supuestos'!$F$18)-($J588*'01_Supuestos'!F32)-(IF('01_Supuestos'!F30=MAX('01_Supuestos'!$C$30:$M$30),'01_Supuestos'!$F$19,0))-(MAX(0,(((('01_Supuestos'!F31*$I588)*'01_Supuestos'!$F$11*($H588-'01_Supuestos'!$F$9))-((('01_Supuestos'!F31*$I588)*'01_Supuestos'!$F$11*($H588-'01_Supuestos'!$F$9))*'01_Supuestos'!$F$12)-(('01_Supuestos'!F31*$I588)*'01_Supuestos'!$F$11*$K588)-(IF(('01_Supuestos'!F31*$I588)&gt;0,'01_Supuestos'!$F$15,0)))-($J588*'01_Supuestos'!F33)))*'01_Supuestos'!$F$16)</f>
        <v/>
      </c>
      <c r="X588" s="109">
        <f>((('01_Supuestos'!G31*$I588)*'01_Supuestos'!$F$11*($H588-'01_Supuestos'!$F$9))-((('01_Supuestos'!G31*$I588)*'01_Supuestos'!$F$11*($H588-'01_Supuestos'!$F$9))*'01_Supuestos'!$F$12)-(('01_Supuestos'!G31*$I588)*'01_Supuestos'!$F$11*$K588)-(IF(('01_Supuestos'!G31*$I588)&gt;0,'01_Supuestos'!$F$15,0)))-((('01_Supuestos'!G31*$I588)*'01_Supuestos'!$F$11*($H588-'01_Supuestos'!$F$9))*'01_Supuestos'!$F$18)-($J588*'01_Supuestos'!G32)-(IF('01_Supuestos'!G30=MAX('01_Supuestos'!$C$30:$M$30),'01_Supuestos'!$F$19,0))-(MAX(0,(((('01_Supuestos'!G31*$I588)*'01_Supuestos'!$F$11*($H588-'01_Supuestos'!$F$9))-((('01_Supuestos'!G31*$I588)*'01_Supuestos'!$F$11*($H588-'01_Supuestos'!$F$9))*'01_Supuestos'!$F$12)-(('01_Supuestos'!G31*$I588)*'01_Supuestos'!$F$11*$K588)-(IF(('01_Supuestos'!G31*$I588)&gt;0,'01_Supuestos'!$F$15,0)))-($J588*'01_Supuestos'!G33)))*'01_Supuestos'!$F$16)</f>
        <v/>
      </c>
      <c r="Y588" s="109">
        <f>((('01_Supuestos'!H31*$I588)*'01_Supuestos'!$F$11*($H588-'01_Supuestos'!$F$9))-((('01_Supuestos'!H31*$I588)*'01_Supuestos'!$F$11*($H588-'01_Supuestos'!$F$9))*'01_Supuestos'!$F$12)-(('01_Supuestos'!H31*$I588)*'01_Supuestos'!$F$11*$K588)-(IF(('01_Supuestos'!H31*$I588)&gt;0,'01_Supuestos'!$F$15,0)))-((('01_Supuestos'!H31*$I588)*'01_Supuestos'!$F$11*($H588-'01_Supuestos'!$F$9))*'01_Supuestos'!$F$18)-($J588*'01_Supuestos'!H32)-(IF('01_Supuestos'!H30=MAX('01_Supuestos'!$C$30:$M$30),'01_Supuestos'!$F$19,0))-(MAX(0,(((('01_Supuestos'!H31*$I588)*'01_Supuestos'!$F$11*($H588-'01_Supuestos'!$F$9))-((('01_Supuestos'!H31*$I588)*'01_Supuestos'!$F$11*($H588-'01_Supuestos'!$F$9))*'01_Supuestos'!$F$12)-(('01_Supuestos'!H31*$I588)*'01_Supuestos'!$F$11*$K588)-(IF(('01_Supuestos'!H31*$I588)&gt;0,'01_Supuestos'!$F$15,0)))-($J588*'01_Supuestos'!H33)))*'01_Supuestos'!$F$16)</f>
        <v/>
      </c>
      <c r="Z588" s="109">
        <f>((('01_Supuestos'!I31*$I588)*'01_Supuestos'!$F$11*($H588-'01_Supuestos'!$F$9))-((('01_Supuestos'!I31*$I588)*'01_Supuestos'!$F$11*($H588-'01_Supuestos'!$F$9))*'01_Supuestos'!$F$12)-(('01_Supuestos'!I31*$I588)*'01_Supuestos'!$F$11*$K588)-(IF(('01_Supuestos'!I31*$I588)&gt;0,'01_Supuestos'!$F$15,0)))-((('01_Supuestos'!I31*$I588)*'01_Supuestos'!$F$11*($H588-'01_Supuestos'!$F$9))*'01_Supuestos'!$F$18)-($J588*'01_Supuestos'!I32)-(IF('01_Supuestos'!I30=MAX('01_Supuestos'!$C$30:$M$30),'01_Supuestos'!$F$19,0))-(MAX(0,(((('01_Supuestos'!I31*$I588)*'01_Supuestos'!$F$11*($H588-'01_Supuestos'!$F$9))-((('01_Supuestos'!I31*$I588)*'01_Supuestos'!$F$11*($H588-'01_Supuestos'!$F$9))*'01_Supuestos'!$F$12)-(('01_Supuestos'!I31*$I588)*'01_Supuestos'!$F$11*$K588)-(IF(('01_Supuestos'!I31*$I588)&gt;0,'01_Supuestos'!$F$15,0)))-($J588*'01_Supuestos'!I33)))*'01_Supuestos'!$F$16)</f>
        <v/>
      </c>
      <c r="AA588" s="109">
        <f>((('01_Supuestos'!J31*$I588)*'01_Supuestos'!$F$11*($H588-'01_Supuestos'!$F$9))-((('01_Supuestos'!J31*$I588)*'01_Supuestos'!$F$11*($H588-'01_Supuestos'!$F$9))*'01_Supuestos'!$F$12)-(('01_Supuestos'!J31*$I588)*'01_Supuestos'!$F$11*$K588)-(IF(('01_Supuestos'!J31*$I588)&gt;0,'01_Supuestos'!$F$15,0)))-((('01_Supuestos'!J31*$I588)*'01_Supuestos'!$F$11*($H588-'01_Supuestos'!$F$9))*'01_Supuestos'!$F$18)-($J588*'01_Supuestos'!J32)-(IF('01_Supuestos'!J30=MAX('01_Supuestos'!$C$30:$M$30),'01_Supuestos'!$F$19,0))-(MAX(0,(((('01_Supuestos'!J31*$I588)*'01_Supuestos'!$F$11*($H588-'01_Supuestos'!$F$9))-((('01_Supuestos'!J31*$I588)*'01_Supuestos'!$F$11*($H588-'01_Supuestos'!$F$9))*'01_Supuestos'!$F$12)-(('01_Supuestos'!J31*$I588)*'01_Supuestos'!$F$11*$K588)-(IF(('01_Supuestos'!J31*$I588)&gt;0,'01_Supuestos'!$F$15,0)))-($J588*'01_Supuestos'!J33)))*'01_Supuestos'!$F$16)</f>
        <v/>
      </c>
      <c r="AB588" s="109">
        <f>((('01_Supuestos'!K31*$I588)*'01_Supuestos'!$F$11*($H588-'01_Supuestos'!$F$9))-((('01_Supuestos'!K31*$I588)*'01_Supuestos'!$F$11*($H588-'01_Supuestos'!$F$9))*'01_Supuestos'!$F$12)-(('01_Supuestos'!K31*$I588)*'01_Supuestos'!$F$11*$K588)-(IF(('01_Supuestos'!K31*$I588)&gt;0,'01_Supuestos'!$F$15,0)))-((('01_Supuestos'!K31*$I588)*'01_Supuestos'!$F$11*($H588-'01_Supuestos'!$F$9))*'01_Supuestos'!$F$18)-($J588*'01_Supuestos'!K32)-(IF('01_Supuestos'!K30=MAX('01_Supuestos'!$C$30:$M$30),'01_Supuestos'!$F$19,0))-(MAX(0,(((('01_Supuestos'!K31*$I588)*'01_Supuestos'!$F$11*($H588-'01_Supuestos'!$F$9))-((('01_Supuestos'!K31*$I588)*'01_Supuestos'!$F$11*($H588-'01_Supuestos'!$F$9))*'01_Supuestos'!$F$12)-(('01_Supuestos'!K31*$I588)*'01_Supuestos'!$F$11*$K588)-(IF(('01_Supuestos'!K31*$I588)&gt;0,'01_Supuestos'!$F$15,0)))-($J588*'01_Supuestos'!K33)))*'01_Supuestos'!$F$16)</f>
        <v/>
      </c>
      <c r="AC588" s="109">
        <f>((('01_Supuestos'!L31*$I588)*'01_Supuestos'!$F$11*($H588-'01_Supuestos'!$F$9))-((('01_Supuestos'!L31*$I588)*'01_Supuestos'!$F$11*($H588-'01_Supuestos'!$F$9))*'01_Supuestos'!$F$12)-(('01_Supuestos'!L31*$I588)*'01_Supuestos'!$F$11*$K588)-(IF(('01_Supuestos'!L31*$I588)&gt;0,'01_Supuestos'!$F$15,0)))-((('01_Supuestos'!L31*$I588)*'01_Supuestos'!$F$11*($H588-'01_Supuestos'!$F$9))*'01_Supuestos'!$F$18)-($J588*'01_Supuestos'!L32)-(IF('01_Supuestos'!L30=MAX('01_Supuestos'!$C$30:$M$30),'01_Supuestos'!$F$19,0))-(MAX(0,(((('01_Supuestos'!L31*$I588)*'01_Supuestos'!$F$11*($H588-'01_Supuestos'!$F$9))-((('01_Supuestos'!L31*$I588)*'01_Supuestos'!$F$11*($H588-'01_Supuestos'!$F$9))*'01_Supuestos'!$F$12)-(('01_Supuestos'!L31*$I588)*'01_Supuestos'!$F$11*$K588)-(IF(('01_Supuestos'!L31*$I588)&gt;0,'01_Supuestos'!$F$15,0)))-($J588*'01_Supuestos'!L33)))*'01_Supuestos'!$F$16)</f>
        <v/>
      </c>
      <c r="AD588" s="109">
        <f>((('01_Supuestos'!M31*$I588)*'01_Supuestos'!$F$11*($H588-'01_Supuestos'!$F$9))-((('01_Supuestos'!M31*$I588)*'01_Supuestos'!$F$11*($H588-'01_Supuestos'!$F$9))*'01_Supuestos'!$F$12)-(('01_Supuestos'!M31*$I588)*'01_Supuestos'!$F$11*$K588)-(IF(('01_Supuestos'!M31*$I588)&gt;0,'01_Supuestos'!$F$15,0)))-((('01_Supuestos'!M31*$I588)*'01_Supuestos'!$F$11*($H588-'01_Supuestos'!$F$9))*'01_Supuestos'!$F$18)-($J588*'01_Supuestos'!M32)-(IF('01_Supuestos'!M30=MAX('01_Supuestos'!$C$30:$M$30),'01_Supuestos'!$F$19,0))-(MAX(0,(((('01_Supuestos'!M31*$I588)*'01_Supuestos'!$F$11*($H588-'01_Supuestos'!$F$9))-((('01_Supuestos'!M31*$I588)*'01_Supuestos'!$F$11*($H588-'01_Supuestos'!$F$9))*'01_Supuestos'!$F$12)-(('01_Supuestos'!M31*$I588)*'01_Supuestos'!$F$11*$K588)-(IF(('01_Supuestos'!M31*$I588)&gt;0,'01_Supuestos'!$F$15,0)))-($J588*'01_Supuestos'!M33)))*'01_Supuestos'!$F$16)</f>
        <v/>
      </c>
      <c r="AE588" s="109">
        <f>0</f>
        <v/>
      </c>
      <c r="AF588" s="109">
        <f>IF(S588&gt;R588,"Appraisal+Decision",IF(S588&lt;R588,"Develop Now","Indiferente"))</f>
        <v/>
      </c>
    </row>
    <row r="589">
      <c r="A589" t="n">
        <v>559</v>
      </c>
      <c r="B589" s="53">
        <f>RAND()</f>
        <v/>
      </c>
      <c r="C589" s="53">
        <f>RAND()</f>
        <v/>
      </c>
      <c r="D589" s="53">
        <f>RAND()</f>
        <v/>
      </c>
      <c r="E589" s="53">
        <f>RAND()</f>
        <v/>
      </c>
      <c r="F589" s="53">
        <f>RAND()</f>
        <v/>
      </c>
      <c r="G589" s="53">
        <f>RAND()</f>
        <v/>
      </c>
      <c r="H589" s="109">
        <f>IF(B589&lt;($B$11-$B$10)/($B$12-$B$10), $B$10+SQRT(B589*($B$11-$B$10)*($B$12-$B$10)), $B$12-SQRT((1-B589)*($B$12-$B$11)*($B$12-$B$10)))</f>
        <v/>
      </c>
      <c r="I589" s="53">
        <f>MAX(0.1,NORMINV(C589,$B$13,$B$14))</f>
        <v/>
      </c>
      <c r="J589" s="109">
        <f>'01_Supuestos'!$F$13*MAX(0.65,NORMINV(D589,1,$B$15))</f>
        <v/>
      </c>
      <c r="K589" s="109">
        <f>'01_Supuestos'!$F$14*MAX(0.6,NORMINV(E589,1,$B$16))</f>
        <v/>
      </c>
      <c r="L589" s="109">
        <f>--(F589&lt;=$B$5)</f>
        <v/>
      </c>
      <c r="M589" s="109">
        <f>IF(L589=1, IF(G589&lt;=$B$6, "+", "-"), IF(G589&lt;=(1-$B$7), "+", "-"))</f>
        <v/>
      </c>
      <c r="N589" s="110">
        <f>IF(M589="+",'05_Bayes_Arbol'!$B$16,'05_Bayes_Arbol'!$B$17)</f>
        <v/>
      </c>
      <c r="O589" s="109">
        <f>SUMPRODUCT(T589:AD589,'01_Supuestos'!$C$34:$M$34)</f>
        <v/>
      </c>
      <c r="P589" s="109">
        <f>N589*O589 + (1-N589)*$B$9</f>
        <v/>
      </c>
      <c r="Q589" s="109">
        <f>--(P589&gt;0)</f>
        <v/>
      </c>
      <c r="R589" s="109">
        <f>IF(L589=1,O589,$B$9)</f>
        <v/>
      </c>
      <c r="S589" s="109">
        <f>-$B$8 + IF(Q589=1, IF(L589=1,O589,$B$9), 0)</f>
        <v/>
      </c>
      <c r="T589" s="109">
        <f>((('01_Supuestos'!C31*$I589)*'01_Supuestos'!$F$11*($H589-'01_Supuestos'!$F$9))-((('01_Supuestos'!C31*$I589)*'01_Supuestos'!$F$11*($H589-'01_Supuestos'!$F$9))*'01_Supuestos'!$F$12)-(('01_Supuestos'!C31*$I589)*'01_Supuestos'!$F$11*$K589)-(IF(('01_Supuestos'!C31*$I589)&gt;0,'01_Supuestos'!$F$15,0)))-((('01_Supuestos'!C31*$I589)*'01_Supuestos'!$F$11*($H589-'01_Supuestos'!$F$9))*'01_Supuestos'!$F$18)-($J589*'01_Supuestos'!C32)-(IF('01_Supuestos'!C30=MAX('01_Supuestos'!$C$30:$M$30),'01_Supuestos'!$F$19,0))-(MAX(0,(((('01_Supuestos'!C31*$I589)*'01_Supuestos'!$F$11*($H589-'01_Supuestos'!$F$9))-((('01_Supuestos'!C31*$I589)*'01_Supuestos'!$F$11*($H589-'01_Supuestos'!$F$9))*'01_Supuestos'!$F$12)-(('01_Supuestos'!C31*$I589)*'01_Supuestos'!$F$11*$K589)-(IF(('01_Supuestos'!C31*$I589)&gt;0,'01_Supuestos'!$F$15,0)))-($J589*'01_Supuestos'!C33)))*'01_Supuestos'!$F$16)</f>
        <v/>
      </c>
      <c r="U589" s="109">
        <f>((('01_Supuestos'!D31*$I589)*'01_Supuestos'!$F$11*($H589-'01_Supuestos'!$F$9))-((('01_Supuestos'!D31*$I589)*'01_Supuestos'!$F$11*($H589-'01_Supuestos'!$F$9))*'01_Supuestos'!$F$12)-(('01_Supuestos'!D31*$I589)*'01_Supuestos'!$F$11*$K589)-(IF(('01_Supuestos'!D31*$I589)&gt;0,'01_Supuestos'!$F$15,0)))-((('01_Supuestos'!D31*$I589)*'01_Supuestos'!$F$11*($H589-'01_Supuestos'!$F$9))*'01_Supuestos'!$F$18)-($J589*'01_Supuestos'!D32)-(IF('01_Supuestos'!D30=MAX('01_Supuestos'!$C$30:$M$30),'01_Supuestos'!$F$19,0))-(MAX(0,(((('01_Supuestos'!D31*$I589)*'01_Supuestos'!$F$11*($H589-'01_Supuestos'!$F$9))-((('01_Supuestos'!D31*$I589)*'01_Supuestos'!$F$11*($H589-'01_Supuestos'!$F$9))*'01_Supuestos'!$F$12)-(('01_Supuestos'!D31*$I589)*'01_Supuestos'!$F$11*$K589)-(IF(('01_Supuestos'!D31*$I589)&gt;0,'01_Supuestos'!$F$15,0)))-($J589*'01_Supuestos'!D33)))*'01_Supuestos'!$F$16)</f>
        <v/>
      </c>
      <c r="V589" s="109">
        <f>((('01_Supuestos'!E31*$I589)*'01_Supuestos'!$F$11*($H589-'01_Supuestos'!$F$9))-((('01_Supuestos'!E31*$I589)*'01_Supuestos'!$F$11*($H589-'01_Supuestos'!$F$9))*'01_Supuestos'!$F$12)-(('01_Supuestos'!E31*$I589)*'01_Supuestos'!$F$11*$K589)-(IF(('01_Supuestos'!E31*$I589)&gt;0,'01_Supuestos'!$F$15,0)))-((('01_Supuestos'!E31*$I589)*'01_Supuestos'!$F$11*($H589-'01_Supuestos'!$F$9))*'01_Supuestos'!$F$18)-($J589*'01_Supuestos'!E32)-(IF('01_Supuestos'!E30=MAX('01_Supuestos'!$C$30:$M$30),'01_Supuestos'!$F$19,0))-(MAX(0,(((('01_Supuestos'!E31*$I589)*'01_Supuestos'!$F$11*($H589-'01_Supuestos'!$F$9))-((('01_Supuestos'!E31*$I589)*'01_Supuestos'!$F$11*($H589-'01_Supuestos'!$F$9))*'01_Supuestos'!$F$12)-(('01_Supuestos'!E31*$I589)*'01_Supuestos'!$F$11*$K589)-(IF(('01_Supuestos'!E31*$I589)&gt;0,'01_Supuestos'!$F$15,0)))-($J589*'01_Supuestos'!E33)))*'01_Supuestos'!$F$16)</f>
        <v/>
      </c>
      <c r="W589" s="109">
        <f>((('01_Supuestos'!F31*$I589)*'01_Supuestos'!$F$11*($H589-'01_Supuestos'!$F$9))-((('01_Supuestos'!F31*$I589)*'01_Supuestos'!$F$11*($H589-'01_Supuestos'!$F$9))*'01_Supuestos'!$F$12)-(('01_Supuestos'!F31*$I589)*'01_Supuestos'!$F$11*$K589)-(IF(('01_Supuestos'!F31*$I589)&gt;0,'01_Supuestos'!$F$15,0)))-((('01_Supuestos'!F31*$I589)*'01_Supuestos'!$F$11*($H589-'01_Supuestos'!$F$9))*'01_Supuestos'!$F$18)-($J589*'01_Supuestos'!F32)-(IF('01_Supuestos'!F30=MAX('01_Supuestos'!$C$30:$M$30),'01_Supuestos'!$F$19,0))-(MAX(0,(((('01_Supuestos'!F31*$I589)*'01_Supuestos'!$F$11*($H589-'01_Supuestos'!$F$9))-((('01_Supuestos'!F31*$I589)*'01_Supuestos'!$F$11*($H589-'01_Supuestos'!$F$9))*'01_Supuestos'!$F$12)-(('01_Supuestos'!F31*$I589)*'01_Supuestos'!$F$11*$K589)-(IF(('01_Supuestos'!F31*$I589)&gt;0,'01_Supuestos'!$F$15,0)))-($J589*'01_Supuestos'!F33)))*'01_Supuestos'!$F$16)</f>
        <v/>
      </c>
      <c r="X589" s="109">
        <f>((('01_Supuestos'!G31*$I589)*'01_Supuestos'!$F$11*($H589-'01_Supuestos'!$F$9))-((('01_Supuestos'!G31*$I589)*'01_Supuestos'!$F$11*($H589-'01_Supuestos'!$F$9))*'01_Supuestos'!$F$12)-(('01_Supuestos'!G31*$I589)*'01_Supuestos'!$F$11*$K589)-(IF(('01_Supuestos'!G31*$I589)&gt;0,'01_Supuestos'!$F$15,0)))-((('01_Supuestos'!G31*$I589)*'01_Supuestos'!$F$11*($H589-'01_Supuestos'!$F$9))*'01_Supuestos'!$F$18)-($J589*'01_Supuestos'!G32)-(IF('01_Supuestos'!G30=MAX('01_Supuestos'!$C$30:$M$30),'01_Supuestos'!$F$19,0))-(MAX(0,(((('01_Supuestos'!G31*$I589)*'01_Supuestos'!$F$11*($H589-'01_Supuestos'!$F$9))-((('01_Supuestos'!G31*$I589)*'01_Supuestos'!$F$11*($H589-'01_Supuestos'!$F$9))*'01_Supuestos'!$F$12)-(('01_Supuestos'!G31*$I589)*'01_Supuestos'!$F$11*$K589)-(IF(('01_Supuestos'!G31*$I589)&gt;0,'01_Supuestos'!$F$15,0)))-($J589*'01_Supuestos'!G33)))*'01_Supuestos'!$F$16)</f>
        <v/>
      </c>
      <c r="Y589" s="109">
        <f>((('01_Supuestos'!H31*$I589)*'01_Supuestos'!$F$11*($H589-'01_Supuestos'!$F$9))-((('01_Supuestos'!H31*$I589)*'01_Supuestos'!$F$11*($H589-'01_Supuestos'!$F$9))*'01_Supuestos'!$F$12)-(('01_Supuestos'!H31*$I589)*'01_Supuestos'!$F$11*$K589)-(IF(('01_Supuestos'!H31*$I589)&gt;0,'01_Supuestos'!$F$15,0)))-((('01_Supuestos'!H31*$I589)*'01_Supuestos'!$F$11*($H589-'01_Supuestos'!$F$9))*'01_Supuestos'!$F$18)-($J589*'01_Supuestos'!H32)-(IF('01_Supuestos'!H30=MAX('01_Supuestos'!$C$30:$M$30),'01_Supuestos'!$F$19,0))-(MAX(0,(((('01_Supuestos'!H31*$I589)*'01_Supuestos'!$F$11*($H589-'01_Supuestos'!$F$9))-((('01_Supuestos'!H31*$I589)*'01_Supuestos'!$F$11*($H589-'01_Supuestos'!$F$9))*'01_Supuestos'!$F$12)-(('01_Supuestos'!H31*$I589)*'01_Supuestos'!$F$11*$K589)-(IF(('01_Supuestos'!H31*$I589)&gt;0,'01_Supuestos'!$F$15,0)))-($J589*'01_Supuestos'!H33)))*'01_Supuestos'!$F$16)</f>
        <v/>
      </c>
      <c r="Z589" s="109">
        <f>((('01_Supuestos'!I31*$I589)*'01_Supuestos'!$F$11*($H589-'01_Supuestos'!$F$9))-((('01_Supuestos'!I31*$I589)*'01_Supuestos'!$F$11*($H589-'01_Supuestos'!$F$9))*'01_Supuestos'!$F$12)-(('01_Supuestos'!I31*$I589)*'01_Supuestos'!$F$11*$K589)-(IF(('01_Supuestos'!I31*$I589)&gt;0,'01_Supuestos'!$F$15,0)))-((('01_Supuestos'!I31*$I589)*'01_Supuestos'!$F$11*($H589-'01_Supuestos'!$F$9))*'01_Supuestos'!$F$18)-($J589*'01_Supuestos'!I32)-(IF('01_Supuestos'!I30=MAX('01_Supuestos'!$C$30:$M$30),'01_Supuestos'!$F$19,0))-(MAX(0,(((('01_Supuestos'!I31*$I589)*'01_Supuestos'!$F$11*($H589-'01_Supuestos'!$F$9))-((('01_Supuestos'!I31*$I589)*'01_Supuestos'!$F$11*($H589-'01_Supuestos'!$F$9))*'01_Supuestos'!$F$12)-(('01_Supuestos'!I31*$I589)*'01_Supuestos'!$F$11*$K589)-(IF(('01_Supuestos'!I31*$I589)&gt;0,'01_Supuestos'!$F$15,0)))-($J589*'01_Supuestos'!I33)))*'01_Supuestos'!$F$16)</f>
        <v/>
      </c>
      <c r="AA589" s="109">
        <f>((('01_Supuestos'!J31*$I589)*'01_Supuestos'!$F$11*($H589-'01_Supuestos'!$F$9))-((('01_Supuestos'!J31*$I589)*'01_Supuestos'!$F$11*($H589-'01_Supuestos'!$F$9))*'01_Supuestos'!$F$12)-(('01_Supuestos'!J31*$I589)*'01_Supuestos'!$F$11*$K589)-(IF(('01_Supuestos'!J31*$I589)&gt;0,'01_Supuestos'!$F$15,0)))-((('01_Supuestos'!J31*$I589)*'01_Supuestos'!$F$11*($H589-'01_Supuestos'!$F$9))*'01_Supuestos'!$F$18)-($J589*'01_Supuestos'!J32)-(IF('01_Supuestos'!J30=MAX('01_Supuestos'!$C$30:$M$30),'01_Supuestos'!$F$19,0))-(MAX(0,(((('01_Supuestos'!J31*$I589)*'01_Supuestos'!$F$11*($H589-'01_Supuestos'!$F$9))-((('01_Supuestos'!J31*$I589)*'01_Supuestos'!$F$11*($H589-'01_Supuestos'!$F$9))*'01_Supuestos'!$F$12)-(('01_Supuestos'!J31*$I589)*'01_Supuestos'!$F$11*$K589)-(IF(('01_Supuestos'!J31*$I589)&gt;0,'01_Supuestos'!$F$15,0)))-($J589*'01_Supuestos'!J33)))*'01_Supuestos'!$F$16)</f>
        <v/>
      </c>
      <c r="AB589" s="109">
        <f>((('01_Supuestos'!K31*$I589)*'01_Supuestos'!$F$11*($H589-'01_Supuestos'!$F$9))-((('01_Supuestos'!K31*$I589)*'01_Supuestos'!$F$11*($H589-'01_Supuestos'!$F$9))*'01_Supuestos'!$F$12)-(('01_Supuestos'!K31*$I589)*'01_Supuestos'!$F$11*$K589)-(IF(('01_Supuestos'!K31*$I589)&gt;0,'01_Supuestos'!$F$15,0)))-((('01_Supuestos'!K31*$I589)*'01_Supuestos'!$F$11*($H589-'01_Supuestos'!$F$9))*'01_Supuestos'!$F$18)-($J589*'01_Supuestos'!K32)-(IF('01_Supuestos'!K30=MAX('01_Supuestos'!$C$30:$M$30),'01_Supuestos'!$F$19,0))-(MAX(0,(((('01_Supuestos'!K31*$I589)*'01_Supuestos'!$F$11*($H589-'01_Supuestos'!$F$9))-((('01_Supuestos'!K31*$I589)*'01_Supuestos'!$F$11*($H589-'01_Supuestos'!$F$9))*'01_Supuestos'!$F$12)-(('01_Supuestos'!K31*$I589)*'01_Supuestos'!$F$11*$K589)-(IF(('01_Supuestos'!K31*$I589)&gt;0,'01_Supuestos'!$F$15,0)))-($J589*'01_Supuestos'!K33)))*'01_Supuestos'!$F$16)</f>
        <v/>
      </c>
      <c r="AC589" s="109">
        <f>((('01_Supuestos'!L31*$I589)*'01_Supuestos'!$F$11*($H589-'01_Supuestos'!$F$9))-((('01_Supuestos'!L31*$I589)*'01_Supuestos'!$F$11*($H589-'01_Supuestos'!$F$9))*'01_Supuestos'!$F$12)-(('01_Supuestos'!L31*$I589)*'01_Supuestos'!$F$11*$K589)-(IF(('01_Supuestos'!L31*$I589)&gt;0,'01_Supuestos'!$F$15,0)))-((('01_Supuestos'!L31*$I589)*'01_Supuestos'!$F$11*($H589-'01_Supuestos'!$F$9))*'01_Supuestos'!$F$18)-($J589*'01_Supuestos'!L32)-(IF('01_Supuestos'!L30=MAX('01_Supuestos'!$C$30:$M$30),'01_Supuestos'!$F$19,0))-(MAX(0,(((('01_Supuestos'!L31*$I589)*'01_Supuestos'!$F$11*($H589-'01_Supuestos'!$F$9))-((('01_Supuestos'!L31*$I589)*'01_Supuestos'!$F$11*($H589-'01_Supuestos'!$F$9))*'01_Supuestos'!$F$12)-(('01_Supuestos'!L31*$I589)*'01_Supuestos'!$F$11*$K589)-(IF(('01_Supuestos'!L31*$I589)&gt;0,'01_Supuestos'!$F$15,0)))-($J589*'01_Supuestos'!L33)))*'01_Supuestos'!$F$16)</f>
        <v/>
      </c>
      <c r="AD589" s="109">
        <f>((('01_Supuestos'!M31*$I589)*'01_Supuestos'!$F$11*($H589-'01_Supuestos'!$F$9))-((('01_Supuestos'!M31*$I589)*'01_Supuestos'!$F$11*($H589-'01_Supuestos'!$F$9))*'01_Supuestos'!$F$12)-(('01_Supuestos'!M31*$I589)*'01_Supuestos'!$F$11*$K589)-(IF(('01_Supuestos'!M31*$I589)&gt;0,'01_Supuestos'!$F$15,0)))-((('01_Supuestos'!M31*$I589)*'01_Supuestos'!$F$11*($H589-'01_Supuestos'!$F$9))*'01_Supuestos'!$F$18)-($J589*'01_Supuestos'!M32)-(IF('01_Supuestos'!M30=MAX('01_Supuestos'!$C$30:$M$30),'01_Supuestos'!$F$19,0))-(MAX(0,(((('01_Supuestos'!M31*$I589)*'01_Supuestos'!$F$11*($H589-'01_Supuestos'!$F$9))-((('01_Supuestos'!M31*$I589)*'01_Supuestos'!$F$11*($H589-'01_Supuestos'!$F$9))*'01_Supuestos'!$F$12)-(('01_Supuestos'!M31*$I589)*'01_Supuestos'!$F$11*$K589)-(IF(('01_Supuestos'!M31*$I589)&gt;0,'01_Supuestos'!$F$15,0)))-($J589*'01_Supuestos'!M33)))*'01_Supuestos'!$F$16)</f>
        <v/>
      </c>
      <c r="AE589" s="109">
        <f>0</f>
        <v/>
      </c>
      <c r="AF589" s="109">
        <f>IF(S589&gt;R589,"Appraisal+Decision",IF(S589&lt;R589,"Develop Now","Indiferente"))</f>
        <v/>
      </c>
    </row>
    <row r="590">
      <c r="A590" t="n">
        <v>560</v>
      </c>
      <c r="B590" s="53">
        <f>RAND()</f>
        <v/>
      </c>
      <c r="C590" s="53">
        <f>RAND()</f>
        <v/>
      </c>
      <c r="D590" s="53">
        <f>RAND()</f>
        <v/>
      </c>
      <c r="E590" s="53">
        <f>RAND()</f>
        <v/>
      </c>
      <c r="F590" s="53">
        <f>RAND()</f>
        <v/>
      </c>
      <c r="G590" s="53">
        <f>RAND()</f>
        <v/>
      </c>
      <c r="H590" s="109">
        <f>IF(B590&lt;($B$11-$B$10)/($B$12-$B$10), $B$10+SQRT(B590*($B$11-$B$10)*($B$12-$B$10)), $B$12-SQRT((1-B590)*($B$12-$B$11)*($B$12-$B$10)))</f>
        <v/>
      </c>
      <c r="I590" s="53">
        <f>MAX(0.1,NORMINV(C590,$B$13,$B$14))</f>
        <v/>
      </c>
      <c r="J590" s="109">
        <f>'01_Supuestos'!$F$13*MAX(0.65,NORMINV(D590,1,$B$15))</f>
        <v/>
      </c>
      <c r="K590" s="109">
        <f>'01_Supuestos'!$F$14*MAX(0.6,NORMINV(E590,1,$B$16))</f>
        <v/>
      </c>
      <c r="L590" s="109">
        <f>--(F590&lt;=$B$5)</f>
        <v/>
      </c>
      <c r="M590" s="109">
        <f>IF(L590=1, IF(G590&lt;=$B$6, "+", "-"), IF(G590&lt;=(1-$B$7), "+", "-"))</f>
        <v/>
      </c>
      <c r="N590" s="110">
        <f>IF(M590="+",'05_Bayes_Arbol'!$B$16,'05_Bayes_Arbol'!$B$17)</f>
        <v/>
      </c>
      <c r="O590" s="109">
        <f>SUMPRODUCT(T590:AD590,'01_Supuestos'!$C$34:$M$34)</f>
        <v/>
      </c>
      <c r="P590" s="109">
        <f>N590*O590 + (1-N590)*$B$9</f>
        <v/>
      </c>
      <c r="Q590" s="109">
        <f>--(P590&gt;0)</f>
        <v/>
      </c>
      <c r="R590" s="109">
        <f>IF(L590=1,O590,$B$9)</f>
        <v/>
      </c>
      <c r="S590" s="109">
        <f>-$B$8 + IF(Q590=1, IF(L590=1,O590,$B$9), 0)</f>
        <v/>
      </c>
      <c r="T590" s="109">
        <f>((('01_Supuestos'!C31*$I590)*'01_Supuestos'!$F$11*($H590-'01_Supuestos'!$F$9))-((('01_Supuestos'!C31*$I590)*'01_Supuestos'!$F$11*($H590-'01_Supuestos'!$F$9))*'01_Supuestos'!$F$12)-(('01_Supuestos'!C31*$I590)*'01_Supuestos'!$F$11*$K590)-(IF(('01_Supuestos'!C31*$I590)&gt;0,'01_Supuestos'!$F$15,0)))-((('01_Supuestos'!C31*$I590)*'01_Supuestos'!$F$11*($H590-'01_Supuestos'!$F$9))*'01_Supuestos'!$F$18)-($J590*'01_Supuestos'!C32)-(IF('01_Supuestos'!C30=MAX('01_Supuestos'!$C$30:$M$30),'01_Supuestos'!$F$19,0))-(MAX(0,(((('01_Supuestos'!C31*$I590)*'01_Supuestos'!$F$11*($H590-'01_Supuestos'!$F$9))-((('01_Supuestos'!C31*$I590)*'01_Supuestos'!$F$11*($H590-'01_Supuestos'!$F$9))*'01_Supuestos'!$F$12)-(('01_Supuestos'!C31*$I590)*'01_Supuestos'!$F$11*$K590)-(IF(('01_Supuestos'!C31*$I590)&gt;0,'01_Supuestos'!$F$15,0)))-($J590*'01_Supuestos'!C33)))*'01_Supuestos'!$F$16)</f>
        <v/>
      </c>
      <c r="U590" s="109">
        <f>((('01_Supuestos'!D31*$I590)*'01_Supuestos'!$F$11*($H590-'01_Supuestos'!$F$9))-((('01_Supuestos'!D31*$I590)*'01_Supuestos'!$F$11*($H590-'01_Supuestos'!$F$9))*'01_Supuestos'!$F$12)-(('01_Supuestos'!D31*$I590)*'01_Supuestos'!$F$11*$K590)-(IF(('01_Supuestos'!D31*$I590)&gt;0,'01_Supuestos'!$F$15,0)))-((('01_Supuestos'!D31*$I590)*'01_Supuestos'!$F$11*($H590-'01_Supuestos'!$F$9))*'01_Supuestos'!$F$18)-($J590*'01_Supuestos'!D32)-(IF('01_Supuestos'!D30=MAX('01_Supuestos'!$C$30:$M$30),'01_Supuestos'!$F$19,0))-(MAX(0,(((('01_Supuestos'!D31*$I590)*'01_Supuestos'!$F$11*($H590-'01_Supuestos'!$F$9))-((('01_Supuestos'!D31*$I590)*'01_Supuestos'!$F$11*($H590-'01_Supuestos'!$F$9))*'01_Supuestos'!$F$12)-(('01_Supuestos'!D31*$I590)*'01_Supuestos'!$F$11*$K590)-(IF(('01_Supuestos'!D31*$I590)&gt;0,'01_Supuestos'!$F$15,0)))-($J590*'01_Supuestos'!D33)))*'01_Supuestos'!$F$16)</f>
        <v/>
      </c>
      <c r="V590" s="109">
        <f>((('01_Supuestos'!E31*$I590)*'01_Supuestos'!$F$11*($H590-'01_Supuestos'!$F$9))-((('01_Supuestos'!E31*$I590)*'01_Supuestos'!$F$11*($H590-'01_Supuestos'!$F$9))*'01_Supuestos'!$F$12)-(('01_Supuestos'!E31*$I590)*'01_Supuestos'!$F$11*$K590)-(IF(('01_Supuestos'!E31*$I590)&gt;0,'01_Supuestos'!$F$15,0)))-((('01_Supuestos'!E31*$I590)*'01_Supuestos'!$F$11*($H590-'01_Supuestos'!$F$9))*'01_Supuestos'!$F$18)-($J590*'01_Supuestos'!E32)-(IF('01_Supuestos'!E30=MAX('01_Supuestos'!$C$30:$M$30),'01_Supuestos'!$F$19,0))-(MAX(0,(((('01_Supuestos'!E31*$I590)*'01_Supuestos'!$F$11*($H590-'01_Supuestos'!$F$9))-((('01_Supuestos'!E31*$I590)*'01_Supuestos'!$F$11*($H590-'01_Supuestos'!$F$9))*'01_Supuestos'!$F$12)-(('01_Supuestos'!E31*$I590)*'01_Supuestos'!$F$11*$K590)-(IF(('01_Supuestos'!E31*$I590)&gt;0,'01_Supuestos'!$F$15,0)))-($J590*'01_Supuestos'!E33)))*'01_Supuestos'!$F$16)</f>
        <v/>
      </c>
      <c r="W590" s="109">
        <f>((('01_Supuestos'!F31*$I590)*'01_Supuestos'!$F$11*($H590-'01_Supuestos'!$F$9))-((('01_Supuestos'!F31*$I590)*'01_Supuestos'!$F$11*($H590-'01_Supuestos'!$F$9))*'01_Supuestos'!$F$12)-(('01_Supuestos'!F31*$I590)*'01_Supuestos'!$F$11*$K590)-(IF(('01_Supuestos'!F31*$I590)&gt;0,'01_Supuestos'!$F$15,0)))-((('01_Supuestos'!F31*$I590)*'01_Supuestos'!$F$11*($H590-'01_Supuestos'!$F$9))*'01_Supuestos'!$F$18)-($J590*'01_Supuestos'!F32)-(IF('01_Supuestos'!F30=MAX('01_Supuestos'!$C$30:$M$30),'01_Supuestos'!$F$19,0))-(MAX(0,(((('01_Supuestos'!F31*$I590)*'01_Supuestos'!$F$11*($H590-'01_Supuestos'!$F$9))-((('01_Supuestos'!F31*$I590)*'01_Supuestos'!$F$11*($H590-'01_Supuestos'!$F$9))*'01_Supuestos'!$F$12)-(('01_Supuestos'!F31*$I590)*'01_Supuestos'!$F$11*$K590)-(IF(('01_Supuestos'!F31*$I590)&gt;0,'01_Supuestos'!$F$15,0)))-($J590*'01_Supuestos'!F33)))*'01_Supuestos'!$F$16)</f>
        <v/>
      </c>
      <c r="X590" s="109">
        <f>((('01_Supuestos'!G31*$I590)*'01_Supuestos'!$F$11*($H590-'01_Supuestos'!$F$9))-((('01_Supuestos'!G31*$I590)*'01_Supuestos'!$F$11*($H590-'01_Supuestos'!$F$9))*'01_Supuestos'!$F$12)-(('01_Supuestos'!G31*$I590)*'01_Supuestos'!$F$11*$K590)-(IF(('01_Supuestos'!G31*$I590)&gt;0,'01_Supuestos'!$F$15,0)))-((('01_Supuestos'!G31*$I590)*'01_Supuestos'!$F$11*($H590-'01_Supuestos'!$F$9))*'01_Supuestos'!$F$18)-($J590*'01_Supuestos'!G32)-(IF('01_Supuestos'!G30=MAX('01_Supuestos'!$C$30:$M$30),'01_Supuestos'!$F$19,0))-(MAX(0,(((('01_Supuestos'!G31*$I590)*'01_Supuestos'!$F$11*($H590-'01_Supuestos'!$F$9))-((('01_Supuestos'!G31*$I590)*'01_Supuestos'!$F$11*($H590-'01_Supuestos'!$F$9))*'01_Supuestos'!$F$12)-(('01_Supuestos'!G31*$I590)*'01_Supuestos'!$F$11*$K590)-(IF(('01_Supuestos'!G31*$I590)&gt;0,'01_Supuestos'!$F$15,0)))-($J590*'01_Supuestos'!G33)))*'01_Supuestos'!$F$16)</f>
        <v/>
      </c>
      <c r="Y590" s="109">
        <f>((('01_Supuestos'!H31*$I590)*'01_Supuestos'!$F$11*($H590-'01_Supuestos'!$F$9))-((('01_Supuestos'!H31*$I590)*'01_Supuestos'!$F$11*($H590-'01_Supuestos'!$F$9))*'01_Supuestos'!$F$12)-(('01_Supuestos'!H31*$I590)*'01_Supuestos'!$F$11*$K590)-(IF(('01_Supuestos'!H31*$I590)&gt;0,'01_Supuestos'!$F$15,0)))-((('01_Supuestos'!H31*$I590)*'01_Supuestos'!$F$11*($H590-'01_Supuestos'!$F$9))*'01_Supuestos'!$F$18)-($J590*'01_Supuestos'!H32)-(IF('01_Supuestos'!H30=MAX('01_Supuestos'!$C$30:$M$30),'01_Supuestos'!$F$19,0))-(MAX(0,(((('01_Supuestos'!H31*$I590)*'01_Supuestos'!$F$11*($H590-'01_Supuestos'!$F$9))-((('01_Supuestos'!H31*$I590)*'01_Supuestos'!$F$11*($H590-'01_Supuestos'!$F$9))*'01_Supuestos'!$F$12)-(('01_Supuestos'!H31*$I590)*'01_Supuestos'!$F$11*$K590)-(IF(('01_Supuestos'!H31*$I590)&gt;0,'01_Supuestos'!$F$15,0)))-($J590*'01_Supuestos'!H33)))*'01_Supuestos'!$F$16)</f>
        <v/>
      </c>
      <c r="Z590" s="109">
        <f>((('01_Supuestos'!I31*$I590)*'01_Supuestos'!$F$11*($H590-'01_Supuestos'!$F$9))-((('01_Supuestos'!I31*$I590)*'01_Supuestos'!$F$11*($H590-'01_Supuestos'!$F$9))*'01_Supuestos'!$F$12)-(('01_Supuestos'!I31*$I590)*'01_Supuestos'!$F$11*$K590)-(IF(('01_Supuestos'!I31*$I590)&gt;0,'01_Supuestos'!$F$15,0)))-((('01_Supuestos'!I31*$I590)*'01_Supuestos'!$F$11*($H590-'01_Supuestos'!$F$9))*'01_Supuestos'!$F$18)-($J590*'01_Supuestos'!I32)-(IF('01_Supuestos'!I30=MAX('01_Supuestos'!$C$30:$M$30),'01_Supuestos'!$F$19,0))-(MAX(0,(((('01_Supuestos'!I31*$I590)*'01_Supuestos'!$F$11*($H590-'01_Supuestos'!$F$9))-((('01_Supuestos'!I31*$I590)*'01_Supuestos'!$F$11*($H590-'01_Supuestos'!$F$9))*'01_Supuestos'!$F$12)-(('01_Supuestos'!I31*$I590)*'01_Supuestos'!$F$11*$K590)-(IF(('01_Supuestos'!I31*$I590)&gt;0,'01_Supuestos'!$F$15,0)))-($J590*'01_Supuestos'!I33)))*'01_Supuestos'!$F$16)</f>
        <v/>
      </c>
      <c r="AA590" s="109">
        <f>((('01_Supuestos'!J31*$I590)*'01_Supuestos'!$F$11*($H590-'01_Supuestos'!$F$9))-((('01_Supuestos'!J31*$I590)*'01_Supuestos'!$F$11*($H590-'01_Supuestos'!$F$9))*'01_Supuestos'!$F$12)-(('01_Supuestos'!J31*$I590)*'01_Supuestos'!$F$11*$K590)-(IF(('01_Supuestos'!J31*$I590)&gt;0,'01_Supuestos'!$F$15,0)))-((('01_Supuestos'!J31*$I590)*'01_Supuestos'!$F$11*($H590-'01_Supuestos'!$F$9))*'01_Supuestos'!$F$18)-($J590*'01_Supuestos'!J32)-(IF('01_Supuestos'!J30=MAX('01_Supuestos'!$C$30:$M$30),'01_Supuestos'!$F$19,0))-(MAX(0,(((('01_Supuestos'!J31*$I590)*'01_Supuestos'!$F$11*($H590-'01_Supuestos'!$F$9))-((('01_Supuestos'!J31*$I590)*'01_Supuestos'!$F$11*($H590-'01_Supuestos'!$F$9))*'01_Supuestos'!$F$12)-(('01_Supuestos'!J31*$I590)*'01_Supuestos'!$F$11*$K590)-(IF(('01_Supuestos'!J31*$I590)&gt;0,'01_Supuestos'!$F$15,0)))-($J590*'01_Supuestos'!J33)))*'01_Supuestos'!$F$16)</f>
        <v/>
      </c>
      <c r="AB590" s="109">
        <f>((('01_Supuestos'!K31*$I590)*'01_Supuestos'!$F$11*($H590-'01_Supuestos'!$F$9))-((('01_Supuestos'!K31*$I590)*'01_Supuestos'!$F$11*($H590-'01_Supuestos'!$F$9))*'01_Supuestos'!$F$12)-(('01_Supuestos'!K31*$I590)*'01_Supuestos'!$F$11*$K590)-(IF(('01_Supuestos'!K31*$I590)&gt;0,'01_Supuestos'!$F$15,0)))-((('01_Supuestos'!K31*$I590)*'01_Supuestos'!$F$11*($H590-'01_Supuestos'!$F$9))*'01_Supuestos'!$F$18)-($J590*'01_Supuestos'!K32)-(IF('01_Supuestos'!K30=MAX('01_Supuestos'!$C$30:$M$30),'01_Supuestos'!$F$19,0))-(MAX(0,(((('01_Supuestos'!K31*$I590)*'01_Supuestos'!$F$11*($H590-'01_Supuestos'!$F$9))-((('01_Supuestos'!K31*$I590)*'01_Supuestos'!$F$11*($H590-'01_Supuestos'!$F$9))*'01_Supuestos'!$F$12)-(('01_Supuestos'!K31*$I590)*'01_Supuestos'!$F$11*$K590)-(IF(('01_Supuestos'!K31*$I590)&gt;0,'01_Supuestos'!$F$15,0)))-($J590*'01_Supuestos'!K33)))*'01_Supuestos'!$F$16)</f>
        <v/>
      </c>
      <c r="AC590" s="109">
        <f>((('01_Supuestos'!L31*$I590)*'01_Supuestos'!$F$11*($H590-'01_Supuestos'!$F$9))-((('01_Supuestos'!L31*$I590)*'01_Supuestos'!$F$11*($H590-'01_Supuestos'!$F$9))*'01_Supuestos'!$F$12)-(('01_Supuestos'!L31*$I590)*'01_Supuestos'!$F$11*$K590)-(IF(('01_Supuestos'!L31*$I590)&gt;0,'01_Supuestos'!$F$15,0)))-((('01_Supuestos'!L31*$I590)*'01_Supuestos'!$F$11*($H590-'01_Supuestos'!$F$9))*'01_Supuestos'!$F$18)-($J590*'01_Supuestos'!L32)-(IF('01_Supuestos'!L30=MAX('01_Supuestos'!$C$30:$M$30),'01_Supuestos'!$F$19,0))-(MAX(0,(((('01_Supuestos'!L31*$I590)*'01_Supuestos'!$F$11*($H590-'01_Supuestos'!$F$9))-((('01_Supuestos'!L31*$I590)*'01_Supuestos'!$F$11*($H590-'01_Supuestos'!$F$9))*'01_Supuestos'!$F$12)-(('01_Supuestos'!L31*$I590)*'01_Supuestos'!$F$11*$K590)-(IF(('01_Supuestos'!L31*$I590)&gt;0,'01_Supuestos'!$F$15,0)))-($J590*'01_Supuestos'!L33)))*'01_Supuestos'!$F$16)</f>
        <v/>
      </c>
      <c r="AD590" s="109">
        <f>((('01_Supuestos'!M31*$I590)*'01_Supuestos'!$F$11*($H590-'01_Supuestos'!$F$9))-((('01_Supuestos'!M31*$I590)*'01_Supuestos'!$F$11*($H590-'01_Supuestos'!$F$9))*'01_Supuestos'!$F$12)-(('01_Supuestos'!M31*$I590)*'01_Supuestos'!$F$11*$K590)-(IF(('01_Supuestos'!M31*$I590)&gt;0,'01_Supuestos'!$F$15,0)))-((('01_Supuestos'!M31*$I590)*'01_Supuestos'!$F$11*($H590-'01_Supuestos'!$F$9))*'01_Supuestos'!$F$18)-($J590*'01_Supuestos'!M32)-(IF('01_Supuestos'!M30=MAX('01_Supuestos'!$C$30:$M$30),'01_Supuestos'!$F$19,0))-(MAX(0,(((('01_Supuestos'!M31*$I590)*'01_Supuestos'!$F$11*($H590-'01_Supuestos'!$F$9))-((('01_Supuestos'!M31*$I590)*'01_Supuestos'!$F$11*($H590-'01_Supuestos'!$F$9))*'01_Supuestos'!$F$12)-(('01_Supuestos'!M31*$I590)*'01_Supuestos'!$F$11*$K590)-(IF(('01_Supuestos'!M31*$I590)&gt;0,'01_Supuestos'!$F$15,0)))-($J590*'01_Supuestos'!M33)))*'01_Supuestos'!$F$16)</f>
        <v/>
      </c>
      <c r="AE590" s="109">
        <f>0</f>
        <v/>
      </c>
      <c r="AF590" s="109">
        <f>IF(S590&gt;R590,"Appraisal+Decision",IF(S590&lt;R590,"Develop Now","Indiferente"))</f>
        <v/>
      </c>
    </row>
    <row r="591">
      <c r="A591" t="n">
        <v>561</v>
      </c>
      <c r="B591" s="53">
        <f>RAND()</f>
        <v/>
      </c>
      <c r="C591" s="53">
        <f>RAND()</f>
        <v/>
      </c>
      <c r="D591" s="53">
        <f>RAND()</f>
        <v/>
      </c>
      <c r="E591" s="53">
        <f>RAND()</f>
        <v/>
      </c>
      <c r="F591" s="53">
        <f>RAND()</f>
        <v/>
      </c>
      <c r="G591" s="53">
        <f>RAND()</f>
        <v/>
      </c>
      <c r="H591" s="109">
        <f>IF(B591&lt;($B$11-$B$10)/($B$12-$B$10), $B$10+SQRT(B591*($B$11-$B$10)*($B$12-$B$10)), $B$12-SQRT((1-B591)*($B$12-$B$11)*($B$12-$B$10)))</f>
        <v/>
      </c>
      <c r="I591" s="53">
        <f>MAX(0.1,NORMINV(C591,$B$13,$B$14))</f>
        <v/>
      </c>
      <c r="J591" s="109">
        <f>'01_Supuestos'!$F$13*MAX(0.65,NORMINV(D591,1,$B$15))</f>
        <v/>
      </c>
      <c r="K591" s="109">
        <f>'01_Supuestos'!$F$14*MAX(0.6,NORMINV(E591,1,$B$16))</f>
        <v/>
      </c>
      <c r="L591" s="109">
        <f>--(F591&lt;=$B$5)</f>
        <v/>
      </c>
      <c r="M591" s="109">
        <f>IF(L591=1, IF(G591&lt;=$B$6, "+", "-"), IF(G591&lt;=(1-$B$7), "+", "-"))</f>
        <v/>
      </c>
      <c r="N591" s="110">
        <f>IF(M591="+",'05_Bayes_Arbol'!$B$16,'05_Bayes_Arbol'!$B$17)</f>
        <v/>
      </c>
      <c r="O591" s="109">
        <f>SUMPRODUCT(T591:AD591,'01_Supuestos'!$C$34:$M$34)</f>
        <v/>
      </c>
      <c r="P591" s="109">
        <f>N591*O591 + (1-N591)*$B$9</f>
        <v/>
      </c>
      <c r="Q591" s="109">
        <f>--(P591&gt;0)</f>
        <v/>
      </c>
      <c r="R591" s="109">
        <f>IF(L591=1,O591,$B$9)</f>
        <v/>
      </c>
      <c r="S591" s="109">
        <f>-$B$8 + IF(Q591=1, IF(L591=1,O591,$B$9), 0)</f>
        <v/>
      </c>
      <c r="T591" s="109">
        <f>((('01_Supuestos'!C31*$I591)*'01_Supuestos'!$F$11*($H591-'01_Supuestos'!$F$9))-((('01_Supuestos'!C31*$I591)*'01_Supuestos'!$F$11*($H591-'01_Supuestos'!$F$9))*'01_Supuestos'!$F$12)-(('01_Supuestos'!C31*$I591)*'01_Supuestos'!$F$11*$K591)-(IF(('01_Supuestos'!C31*$I591)&gt;0,'01_Supuestos'!$F$15,0)))-((('01_Supuestos'!C31*$I591)*'01_Supuestos'!$F$11*($H591-'01_Supuestos'!$F$9))*'01_Supuestos'!$F$18)-($J591*'01_Supuestos'!C32)-(IF('01_Supuestos'!C30=MAX('01_Supuestos'!$C$30:$M$30),'01_Supuestos'!$F$19,0))-(MAX(0,(((('01_Supuestos'!C31*$I591)*'01_Supuestos'!$F$11*($H591-'01_Supuestos'!$F$9))-((('01_Supuestos'!C31*$I591)*'01_Supuestos'!$F$11*($H591-'01_Supuestos'!$F$9))*'01_Supuestos'!$F$12)-(('01_Supuestos'!C31*$I591)*'01_Supuestos'!$F$11*$K591)-(IF(('01_Supuestos'!C31*$I591)&gt;0,'01_Supuestos'!$F$15,0)))-($J591*'01_Supuestos'!C33)))*'01_Supuestos'!$F$16)</f>
        <v/>
      </c>
      <c r="U591" s="109">
        <f>((('01_Supuestos'!D31*$I591)*'01_Supuestos'!$F$11*($H591-'01_Supuestos'!$F$9))-((('01_Supuestos'!D31*$I591)*'01_Supuestos'!$F$11*($H591-'01_Supuestos'!$F$9))*'01_Supuestos'!$F$12)-(('01_Supuestos'!D31*$I591)*'01_Supuestos'!$F$11*$K591)-(IF(('01_Supuestos'!D31*$I591)&gt;0,'01_Supuestos'!$F$15,0)))-((('01_Supuestos'!D31*$I591)*'01_Supuestos'!$F$11*($H591-'01_Supuestos'!$F$9))*'01_Supuestos'!$F$18)-($J591*'01_Supuestos'!D32)-(IF('01_Supuestos'!D30=MAX('01_Supuestos'!$C$30:$M$30),'01_Supuestos'!$F$19,0))-(MAX(0,(((('01_Supuestos'!D31*$I591)*'01_Supuestos'!$F$11*($H591-'01_Supuestos'!$F$9))-((('01_Supuestos'!D31*$I591)*'01_Supuestos'!$F$11*($H591-'01_Supuestos'!$F$9))*'01_Supuestos'!$F$12)-(('01_Supuestos'!D31*$I591)*'01_Supuestos'!$F$11*$K591)-(IF(('01_Supuestos'!D31*$I591)&gt;0,'01_Supuestos'!$F$15,0)))-($J591*'01_Supuestos'!D33)))*'01_Supuestos'!$F$16)</f>
        <v/>
      </c>
      <c r="V591" s="109">
        <f>((('01_Supuestos'!E31*$I591)*'01_Supuestos'!$F$11*($H591-'01_Supuestos'!$F$9))-((('01_Supuestos'!E31*$I591)*'01_Supuestos'!$F$11*($H591-'01_Supuestos'!$F$9))*'01_Supuestos'!$F$12)-(('01_Supuestos'!E31*$I591)*'01_Supuestos'!$F$11*$K591)-(IF(('01_Supuestos'!E31*$I591)&gt;0,'01_Supuestos'!$F$15,0)))-((('01_Supuestos'!E31*$I591)*'01_Supuestos'!$F$11*($H591-'01_Supuestos'!$F$9))*'01_Supuestos'!$F$18)-($J591*'01_Supuestos'!E32)-(IF('01_Supuestos'!E30=MAX('01_Supuestos'!$C$30:$M$30),'01_Supuestos'!$F$19,0))-(MAX(0,(((('01_Supuestos'!E31*$I591)*'01_Supuestos'!$F$11*($H591-'01_Supuestos'!$F$9))-((('01_Supuestos'!E31*$I591)*'01_Supuestos'!$F$11*($H591-'01_Supuestos'!$F$9))*'01_Supuestos'!$F$12)-(('01_Supuestos'!E31*$I591)*'01_Supuestos'!$F$11*$K591)-(IF(('01_Supuestos'!E31*$I591)&gt;0,'01_Supuestos'!$F$15,0)))-($J591*'01_Supuestos'!E33)))*'01_Supuestos'!$F$16)</f>
        <v/>
      </c>
      <c r="W591" s="109">
        <f>((('01_Supuestos'!F31*$I591)*'01_Supuestos'!$F$11*($H591-'01_Supuestos'!$F$9))-((('01_Supuestos'!F31*$I591)*'01_Supuestos'!$F$11*($H591-'01_Supuestos'!$F$9))*'01_Supuestos'!$F$12)-(('01_Supuestos'!F31*$I591)*'01_Supuestos'!$F$11*$K591)-(IF(('01_Supuestos'!F31*$I591)&gt;0,'01_Supuestos'!$F$15,0)))-((('01_Supuestos'!F31*$I591)*'01_Supuestos'!$F$11*($H591-'01_Supuestos'!$F$9))*'01_Supuestos'!$F$18)-($J591*'01_Supuestos'!F32)-(IF('01_Supuestos'!F30=MAX('01_Supuestos'!$C$30:$M$30),'01_Supuestos'!$F$19,0))-(MAX(0,(((('01_Supuestos'!F31*$I591)*'01_Supuestos'!$F$11*($H591-'01_Supuestos'!$F$9))-((('01_Supuestos'!F31*$I591)*'01_Supuestos'!$F$11*($H591-'01_Supuestos'!$F$9))*'01_Supuestos'!$F$12)-(('01_Supuestos'!F31*$I591)*'01_Supuestos'!$F$11*$K591)-(IF(('01_Supuestos'!F31*$I591)&gt;0,'01_Supuestos'!$F$15,0)))-($J591*'01_Supuestos'!F33)))*'01_Supuestos'!$F$16)</f>
        <v/>
      </c>
      <c r="X591" s="109">
        <f>((('01_Supuestos'!G31*$I591)*'01_Supuestos'!$F$11*($H591-'01_Supuestos'!$F$9))-((('01_Supuestos'!G31*$I591)*'01_Supuestos'!$F$11*($H591-'01_Supuestos'!$F$9))*'01_Supuestos'!$F$12)-(('01_Supuestos'!G31*$I591)*'01_Supuestos'!$F$11*$K591)-(IF(('01_Supuestos'!G31*$I591)&gt;0,'01_Supuestos'!$F$15,0)))-((('01_Supuestos'!G31*$I591)*'01_Supuestos'!$F$11*($H591-'01_Supuestos'!$F$9))*'01_Supuestos'!$F$18)-($J591*'01_Supuestos'!G32)-(IF('01_Supuestos'!G30=MAX('01_Supuestos'!$C$30:$M$30),'01_Supuestos'!$F$19,0))-(MAX(0,(((('01_Supuestos'!G31*$I591)*'01_Supuestos'!$F$11*($H591-'01_Supuestos'!$F$9))-((('01_Supuestos'!G31*$I591)*'01_Supuestos'!$F$11*($H591-'01_Supuestos'!$F$9))*'01_Supuestos'!$F$12)-(('01_Supuestos'!G31*$I591)*'01_Supuestos'!$F$11*$K591)-(IF(('01_Supuestos'!G31*$I591)&gt;0,'01_Supuestos'!$F$15,0)))-($J591*'01_Supuestos'!G33)))*'01_Supuestos'!$F$16)</f>
        <v/>
      </c>
      <c r="Y591" s="109">
        <f>((('01_Supuestos'!H31*$I591)*'01_Supuestos'!$F$11*($H591-'01_Supuestos'!$F$9))-((('01_Supuestos'!H31*$I591)*'01_Supuestos'!$F$11*($H591-'01_Supuestos'!$F$9))*'01_Supuestos'!$F$12)-(('01_Supuestos'!H31*$I591)*'01_Supuestos'!$F$11*$K591)-(IF(('01_Supuestos'!H31*$I591)&gt;0,'01_Supuestos'!$F$15,0)))-((('01_Supuestos'!H31*$I591)*'01_Supuestos'!$F$11*($H591-'01_Supuestos'!$F$9))*'01_Supuestos'!$F$18)-($J591*'01_Supuestos'!H32)-(IF('01_Supuestos'!H30=MAX('01_Supuestos'!$C$30:$M$30),'01_Supuestos'!$F$19,0))-(MAX(0,(((('01_Supuestos'!H31*$I591)*'01_Supuestos'!$F$11*($H591-'01_Supuestos'!$F$9))-((('01_Supuestos'!H31*$I591)*'01_Supuestos'!$F$11*($H591-'01_Supuestos'!$F$9))*'01_Supuestos'!$F$12)-(('01_Supuestos'!H31*$I591)*'01_Supuestos'!$F$11*$K591)-(IF(('01_Supuestos'!H31*$I591)&gt;0,'01_Supuestos'!$F$15,0)))-($J591*'01_Supuestos'!H33)))*'01_Supuestos'!$F$16)</f>
        <v/>
      </c>
      <c r="Z591" s="109">
        <f>((('01_Supuestos'!I31*$I591)*'01_Supuestos'!$F$11*($H591-'01_Supuestos'!$F$9))-((('01_Supuestos'!I31*$I591)*'01_Supuestos'!$F$11*($H591-'01_Supuestos'!$F$9))*'01_Supuestos'!$F$12)-(('01_Supuestos'!I31*$I591)*'01_Supuestos'!$F$11*$K591)-(IF(('01_Supuestos'!I31*$I591)&gt;0,'01_Supuestos'!$F$15,0)))-((('01_Supuestos'!I31*$I591)*'01_Supuestos'!$F$11*($H591-'01_Supuestos'!$F$9))*'01_Supuestos'!$F$18)-($J591*'01_Supuestos'!I32)-(IF('01_Supuestos'!I30=MAX('01_Supuestos'!$C$30:$M$30),'01_Supuestos'!$F$19,0))-(MAX(0,(((('01_Supuestos'!I31*$I591)*'01_Supuestos'!$F$11*($H591-'01_Supuestos'!$F$9))-((('01_Supuestos'!I31*$I591)*'01_Supuestos'!$F$11*($H591-'01_Supuestos'!$F$9))*'01_Supuestos'!$F$12)-(('01_Supuestos'!I31*$I591)*'01_Supuestos'!$F$11*$K591)-(IF(('01_Supuestos'!I31*$I591)&gt;0,'01_Supuestos'!$F$15,0)))-($J591*'01_Supuestos'!I33)))*'01_Supuestos'!$F$16)</f>
        <v/>
      </c>
      <c r="AA591" s="109">
        <f>((('01_Supuestos'!J31*$I591)*'01_Supuestos'!$F$11*($H591-'01_Supuestos'!$F$9))-((('01_Supuestos'!J31*$I591)*'01_Supuestos'!$F$11*($H591-'01_Supuestos'!$F$9))*'01_Supuestos'!$F$12)-(('01_Supuestos'!J31*$I591)*'01_Supuestos'!$F$11*$K591)-(IF(('01_Supuestos'!J31*$I591)&gt;0,'01_Supuestos'!$F$15,0)))-((('01_Supuestos'!J31*$I591)*'01_Supuestos'!$F$11*($H591-'01_Supuestos'!$F$9))*'01_Supuestos'!$F$18)-($J591*'01_Supuestos'!J32)-(IF('01_Supuestos'!J30=MAX('01_Supuestos'!$C$30:$M$30),'01_Supuestos'!$F$19,0))-(MAX(0,(((('01_Supuestos'!J31*$I591)*'01_Supuestos'!$F$11*($H591-'01_Supuestos'!$F$9))-((('01_Supuestos'!J31*$I591)*'01_Supuestos'!$F$11*($H591-'01_Supuestos'!$F$9))*'01_Supuestos'!$F$12)-(('01_Supuestos'!J31*$I591)*'01_Supuestos'!$F$11*$K591)-(IF(('01_Supuestos'!J31*$I591)&gt;0,'01_Supuestos'!$F$15,0)))-($J591*'01_Supuestos'!J33)))*'01_Supuestos'!$F$16)</f>
        <v/>
      </c>
      <c r="AB591" s="109">
        <f>((('01_Supuestos'!K31*$I591)*'01_Supuestos'!$F$11*($H591-'01_Supuestos'!$F$9))-((('01_Supuestos'!K31*$I591)*'01_Supuestos'!$F$11*($H591-'01_Supuestos'!$F$9))*'01_Supuestos'!$F$12)-(('01_Supuestos'!K31*$I591)*'01_Supuestos'!$F$11*$K591)-(IF(('01_Supuestos'!K31*$I591)&gt;0,'01_Supuestos'!$F$15,0)))-((('01_Supuestos'!K31*$I591)*'01_Supuestos'!$F$11*($H591-'01_Supuestos'!$F$9))*'01_Supuestos'!$F$18)-($J591*'01_Supuestos'!K32)-(IF('01_Supuestos'!K30=MAX('01_Supuestos'!$C$30:$M$30),'01_Supuestos'!$F$19,0))-(MAX(0,(((('01_Supuestos'!K31*$I591)*'01_Supuestos'!$F$11*($H591-'01_Supuestos'!$F$9))-((('01_Supuestos'!K31*$I591)*'01_Supuestos'!$F$11*($H591-'01_Supuestos'!$F$9))*'01_Supuestos'!$F$12)-(('01_Supuestos'!K31*$I591)*'01_Supuestos'!$F$11*$K591)-(IF(('01_Supuestos'!K31*$I591)&gt;0,'01_Supuestos'!$F$15,0)))-($J591*'01_Supuestos'!K33)))*'01_Supuestos'!$F$16)</f>
        <v/>
      </c>
      <c r="AC591" s="109">
        <f>((('01_Supuestos'!L31*$I591)*'01_Supuestos'!$F$11*($H591-'01_Supuestos'!$F$9))-((('01_Supuestos'!L31*$I591)*'01_Supuestos'!$F$11*($H591-'01_Supuestos'!$F$9))*'01_Supuestos'!$F$12)-(('01_Supuestos'!L31*$I591)*'01_Supuestos'!$F$11*$K591)-(IF(('01_Supuestos'!L31*$I591)&gt;0,'01_Supuestos'!$F$15,0)))-((('01_Supuestos'!L31*$I591)*'01_Supuestos'!$F$11*($H591-'01_Supuestos'!$F$9))*'01_Supuestos'!$F$18)-($J591*'01_Supuestos'!L32)-(IF('01_Supuestos'!L30=MAX('01_Supuestos'!$C$30:$M$30),'01_Supuestos'!$F$19,0))-(MAX(0,(((('01_Supuestos'!L31*$I591)*'01_Supuestos'!$F$11*($H591-'01_Supuestos'!$F$9))-((('01_Supuestos'!L31*$I591)*'01_Supuestos'!$F$11*($H591-'01_Supuestos'!$F$9))*'01_Supuestos'!$F$12)-(('01_Supuestos'!L31*$I591)*'01_Supuestos'!$F$11*$K591)-(IF(('01_Supuestos'!L31*$I591)&gt;0,'01_Supuestos'!$F$15,0)))-($J591*'01_Supuestos'!L33)))*'01_Supuestos'!$F$16)</f>
        <v/>
      </c>
      <c r="AD591" s="109">
        <f>((('01_Supuestos'!M31*$I591)*'01_Supuestos'!$F$11*($H591-'01_Supuestos'!$F$9))-((('01_Supuestos'!M31*$I591)*'01_Supuestos'!$F$11*($H591-'01_Supuestos'!$F$9))*'01_Supuestos'!$F$12)-(('01_Supuestos'!M31*$I591)*'01_Supuestos'!$F$11*$K591)-(IF(('01_Supuestos'!M31*$I591)&gt;0,'01_Supuestos'!$F$15,0)))-((('01_Supuestos'!M31*$I591)*'01_Supuestos'!$F$11*($H591-'01_Supuestos'!$F$9))*'01_Supuestos'!$F$18)-($J591*'01_Supuestos'!M32)-(IF('01_Supuestos'!M30=MAX('01_Supuestos'!$C$30:$M$30),'01_Supuestos'!$F$19,0))-(MAX(0,(((('01_Supuestos'!M31*$I591)*'01_Supuestos'!$F$11*($H591-'01_Supuestos'!$F$9))-((('01_Supuestos'!M31*$I591)*'01_Supuestos'!$F$11*($H591-'01_Supuestos'!$F$9))*'01_Supuestos'!$F$12)-(('01_Supuestos'!M31*$I591)*'01_Supuestos'!$F$11*$K591)-(IF(('01_Supuestos'!M31*$I591)&gt;0,'01_Supuestos'!$F$15,0)))-($J591*'01_Supuestos'!M33)))*'01_Supuestos'!$F$16)</f>
        <v/>
      </c>
      <c r="AE591" s="109">
        <f>0</f>
        <v/>
      </c>
      <c r="AF591" s="109">
        <f>IF(S591&gt;R591,"Appraisal+Decision",IF(S591&lt;R591,"Develop Now","Indiferente"))</f>
        <v/>
      </c>
    </row>
    <row r="592">
      <c r="A592" t="n">
        <v>562</v>
      </c>
      <c r="B592" s="53">
        <f>RAND()</f>
        <v/>
      </c>
      <c r="C592" s="53">
        <f>RAND()</f>
        <v/>
      </c>
      <c r="D592" s="53">
        <f>RAND()</f>
        <v/>
      </c>
      <c r="E592" s="53">
        <f>RAND()</f>
        <v/>
      </c>
      <c r="F592" s="53">
        <f>RAND()</f>
        <v/>
      </c>
      <c r="G592" s="53">
        <f>RAND()</f>
        <v/>
      </c>
      <c r="H592" s="109">
        <f>IF(B592&lt;($B$11-$B$10)/($B$12-$B$10), $B$10+SQRT(B592*($B$11-$B$10)*($B$12-$B$10)), $B$12-SQRT((1-B592)*($B$12-$B$11)*($B$12-$B$10)))</f>
        <v/>
      </c>
      <c r="I592" s="53">
        <f>MAX(0.1,NORMINV(C592,$B$13,$B$14))</f>
        <v/>
      </c>
      <c r="J592" s="109">
        <f>'01_Supuestos'!$F$13*MAX(0.65,NORMINV(D592,1,$B$15))</f>
        <v/>
      </c>
      <c r="K592" s="109">
        <f>'01_Supuestos'!$F$14*MAX(0.6,NORMINV(E592,1,$B$16))</f>
        <v/>
      </c>
      <c r="L592" s="109">
        <f>--(F592&lt;=$B$5)</f>
        <v/>
      </c>
      <c r="M592" s="109">
        <f>IF(L592=1, IF(G592&lt;=$B$6, "+", "-"), IF(G592&lt;=(1-$B$7), "+", "-"))</f>
        <v/>
      </c>
      <c r="N592" s="110">
        <f>IF(M592="+",'05_Bayes_Arbol'!$B$16,'05_Bayes_Arbol'!$B$17)</f>
        <v/>
      </c>
      <c r="O592" s="109">
        <f>SUMPRODUCT(T592:AD592,'01_Supuestos'!$C$34:$M$34)</f>
        <v/>
      </c>
      <c r="P592" s="109">
        <f>N592*O592 + (1-N592)*$B$9</f>
        <v/>
      </c>
      <c r="Q592" s="109">
        <f>--(P592&gt;0)</f>
        <v/>
      </c>
      <c r="R592" s="109">
        <f>IF(L592=1,O592,$B$9)</f>
        <v/>
      </c>
      <c r="S592" s="109">
        <f>-$B$8 + IF(Q592=1, IF(L592=1,O592,$B$9), 0)</f>
        <v/>
      </c>
      <c r="T592" s="109">
        <f>((('01_Supuestos'!C31*$I592)*'01_Supuestos'!$F$11*($H592-'01_Supuestos'!$F$9))-((('01_Supuestos'!C31*$I592)*'01_Supuestos'!$F$11*($H592-'01_Supuestos'!$F$9))*'01_Supuestos'!$F$12)-(('01_Supuestos'!C31*$I592)*'01_Supuestos'!$F$11*$K592)-(IF(('01_Supuestos'!C31*$I592)&gt;0,'01_Supuestos'!$F$15,0)))-((('01_Supuestos'!C31*$I592)*'01_Supuestos'!$F$11*($H592-'01_Supuestos'!$F$9))*'01_Supuestos'!$F$18)-($J592*'01_Supuestos'!C32)-(IF('01_Supuestos'!C30=MAX('01_Supuestos'!$C$30:$M$30),'01_Supuestos'!$F$19,0))-(MAX(0,(((('01_Supuestos'!C31*$I592)*'01_Supuestos'!$F$11*($H592-'01_Supuestos'!$F$9))-((('01_Supuestos'!C31*$I592)*'01_Supuestos'!$F$11*($H592-'01_Supuestos'!$F$9))*'01_Supuestos'!$F$12)-(('01_Supuestos'!C31*$I592)*'01_Supuestos'!$F$11*$K592)-(IF(('01_Supuestos'!C31*$I592)&gt;0,'01_Supuestos'!$F$15,0)))-($J592*'01_Supuestos'!C33)))*'01_Supuestos'!$F$16)</f>
        <v/>
      </c>
      <c r="U592" s="109">
        <f>((('01_Supuestos'!D31*$I592)*'01_Supuestos'!$F$11*($H592-'01_Supuestos'!$F$9))-((('01_Supuestos'!D31*$I592)*'01_Supuestos'!$F$11*($H592-'01_Supuestos'!$F$9))*'01_Supuestos'!$F$12)-(('01_Supuestos'!D31*$I592)*'01_Supuestos'!$F$11*$K592)-(IF(('01_Supuestos'!D31*$I592)&gt;0,'01_Supuestos'!$F$15,0)))-((('01_Supuestos'!D31*$I592)*'01_Supuestos'!$F$11*($H592-'01_Supuestos'!$F$9))*'01_Supuestos'!$F$18)-($J592*'01_Supuestos'!D32)-(IF('01_Supuestos'!D30=MAX('01_Supuestos'!$C$30:$M$30),'01_Supuestos'!$F$19,0))-(MAX(0,(((('01_Supuestos'!D31*$I592)*'01_Supuestos'!$F$11*($H592-'01_Supuestos'!$F$9))-((('01_Supuestos'!D31*$I592)*'01_Supuestos'!$F$11*($H592-'01_Supuestos'!$F$9))*'01_Supuestos'!$F$12)-(('01_Supuestos'!D31*$I592)*'01_Supuestos'!$F$11*$K592)-(IF(('01_Supuestos'!D31*$I592)&gt;0,'01_Supuestos'!$F$15,0)))-($J592*'01_Supuestos'!D33)))*'01_Supuestos'!$F$16)</f>
        <v/>
      </c>
      <c r="V592" s="109">
        <f>((('01_Supuestos'!E31*$I592)*'01_Supuestos'!$F$11*($H592-'01_Supuestos'!$F$9))-((('01_Supuestos'!E31*$I592)*'01_Supuestos'!$F$11*($H592-'01_Supuestos'!$F$9))*'01_Supuestos'!$F$12)-(('01_Supuestos'!E31*$I592)*'01_Supuestos'!$F$11*$K592)-(IF(('01_Supuestos'!E31*$I592)&gt;0,'01_Supuestos'!$F$15,0)))-((('01_Supuestos'!E31*$I592)*'01_Supuestos'!$F$11*($H592-'01_Supuestos'!$F$9))*'01_Supuestos'!$F$18)-($J592*'01_Supuestos'!E32)-(IF('01_Supuestos'!E30=MAX('01_Supuestos'!$C$30:$M$30),'01_Supuestos'!$F$19,0))-(MAX(0,(((('01_Supuestos'!E31*$I592)*'01_Supuestos'!$F$11*($H592-'01_Supuestos'!$F$9))-((('01_Supuestos'!E31*$I592)*'01_Supuestos'!$F$11*($H592-'01_Supuestos'!$F$9))*'01_Supuestos'!$F$12)-(('01_Supuestos'!E31*$I592)*'01_Supuestos'!$F$11*$K592)-(IF(('01_Supuestos'!E31*$I592)&gt;0,'01_Supuestos'!$F$15,0)))-($J592*'01_Supuestos'!E33)))*'01_Supuestos'!$F$16)</f>
        <v/>
      </c>
      <c r="W592" s="109">
        <f>((('01_Supuestos'!F31*$I592)*'01_Supuestos'!$F$11*($H592-'01_Supuestos'!$F$9))-((('01_Supuestos'!F31*$I592)*'01_Supuestos'!$F$11*($H592-'01_Supuestos'!$F$9))*'01_Supuestos'!$F$12)-(('01_Supuestos'!F31*$I592)*'01_Supuestos'!$F$11*$K592)-(IF(('01_Supuestos'!F31*$I592)&gt;0,'01_Supuestos'!$F$15,0)))-((('01_Supuestos'!F31*$I592)*'01_Supuestos'!$F$11*($H592-'01_Supuestos'!$F$9))*'01_Supuestos'!$F$18)-($J592*'01_Supuestos'!F32)-(IF('01_Supuestos'!F30=MAX('01_Supuestos'!$C$30:$M$30),'01_Supuestos'!$F$19,0))-(MAX(0,(((('01_Supuestos'!F31*$I592)*'01_Supuestos'!$F$11*($H592-'01_Supuestos'!$F$9))-((('01_Supuestos'!F31*$I592)*'01_Supuestos'!$F$11*($H592-'01_Supuestos'!$F$9))*'01_Supuestos'!$F$12)-(('01_Supuestos'!F31*$I592)*'01_Supuestos'!$F$11*$K592)-(IF(('01_Supuestos'!F31*$I592)&gt;0,'01_Supuestos'!$F$15,0)))-($J592*'01_Supuestos'!F33)))*'01_Supuestos'!$F$16)</f>
        <v/>
      </c>
      <c r="X592" s="109">
        <f>((('01_Supuestos'!G31*$I592)*'01_Supuestos'!$F$11*($H592-'01_Supuestos'!$F$9))-((('01_Supuestos'!G31*$I592)*'01_Supuestos'!$F$11*($H592-'01_Supuestos'!$F$9))*'01_Supuestos'!$F$12)-(('01_Supuestos'!G31*$I592)*'01_Supuestos'!$F$11*$K592)-(IF(('01_Supuestos'!G31*$I592)&gt;0,'01_Supuestos'!$F$15,0)))-((('01_Supuestos'!G31*$I592)*'01_Supuestos'!$F$11*($H592-'01_Supuestos'!$F$9))*'01_Supuestos'!$F$18)-($J592*'01_Supuestos'!G32)-(IF('01_Supuestos'!G30=MAX('01_Supuestos'!$C$30:$M$30),'01_Supuestos'!$F$19,0))-(MAX(0,(((('01_Supuestos'!G31*$I592)*'01_Supuestos'!$F$11*($H592-'01_Supuestos'!$F$9))-((('01_Supuestos'!G31*$I592)*'01_Supuestos'!$F$11*($H592-'01_Supuestos'!$F$9))*'01_Supuestos'!$F$12)-(('01_Supuestos'!G31*$I592)*'01_Supuestos'!$F$11*$K592)-(IF(('01_Supuestos'!G31*$I592)&gt;0,'01_Supuestos'!$F$15,0)))-($J592*'01_Supuestos'!G33)))*'01_Supuestos'!$F$16)</f>
        <v/>
      </c>
      <c r="Y592" s="109">
        <f>((('01_Supuestos'!H31*$I592)*'01_Supuestos'!$F$11*($H592-'01_Supuestos'!$F$9))-((('01_Supuestos'!H31*$I592)*'01_Supuestos'!$F$11*($H592-'01_Supuestos'!$F$9))*'01_Supuestos'!$F$12)-(('01_Supuestos'!H31*$I592)*'01_Supuestos'!$F$11*$K592)-(IF(('01_Supuestos'!H31*$I592)&gt;0,'01_Supuestos'!$F$15,0)))-((('01_Supuestos'!H31*$I592)*'01_Supuestos'!$F$11*($H592-'01_Supuestos'!$F$9))*'01_Supuestos'!$F$18)-($J592*'01_Supuestos'!H32)-(IF('01_Supuestos'!H30=MAX('01_Supuestos'!$C$30:$M$30),'01_Supuestos'!$F$19,0))-(MAX(0,(((('01_Supuestos'!H31*$I592)*'01_Supuestos'!$F$11*($H592-'01_Supuestos'!$F$9))-((('01_Supuestos'!H31*$I592)*'01_Supuestos'!$F$11*($H592-'01_Supuestos'!$F$9))*'01_Supuestos'!$F$12)-(('01_Supuestos'!H31*$I592)*'01_Supuestos'!$F$11*$K592)-(IF(('01_Supuestos'!H31*$I592)&gt;0,'01_Supuestos'!$F$15,0)))-($J592*'01_Supuestos'!H33)))*'01_Supuestos'!$F$16)</f>
        <v/>
      </c>
      <c r="Z592" s="109">
        <f>((('01_Supuestos'!I31*$I592)*'01_Supuestos'!$F$11*($H592-'01_Supuestos'!$F$9))-((('01_Supuestos'!I31*$I592)*'01_Supuestos'!$F$11*($H592-'01_Supuestos'!$F$9))*'01_Supuestos'!$F$12)-(('01_Supuestos'!I31*$I592)*'01_Supuestos'!$F$11*$K592)-(IF(('01_Supuestos'!I31*$I592)&gt;0,'01_Supuestos'!$F$15,0)))-((('01_Supuestos'!I31*$I592)*'01_Supuestos'!$F$11*($H592-'01_Supuestos'!$F$9))*'01_Supuestos'!$F$18)-($J592*'01_Supuestos'!I32)-(IF('01_Supuestos'!I30=MAX('01_Supuestos'!$C$30:$M$30),'01_Supuestos'!$F$19,0))-(MAX(0,(((('01_Supuestos'!I31*$I592)*'01_Supuestos'!$F$11*($H592-'01_Supuestos'!$F$9))-((('01_Supuestos'!I31*$I592)*'01_Supuestos'!$F$11*($H592-'01_Supuestos'!$F$9))*'01_Supuestos'!$F$12)-(('01_Supuestos'!I31*$I592)*'01_Supuestos'!$F$11*$K592)-(IF(('01_Supuestos'!I31*$I592)&gt;0,'01_Supuestos'!$F$15,0)))-($J592*'01_Supuestos'!I33)))*'01_Supuestos'!$F$16)</f>
        <v/>
      </c>
      <c r="AA592" s="109">
        <f>((('01_Supuestos'!J31*$I592)*'01_Supuestos'!$F$11*($H592-'01_Supuestos'!$F$9))-((('01_Supuestos'!J31*$I592)*'01_Supuestos'!$F$11*($H592-'01_Supuestos'!$F$9))*'01_Supuestos'!$F$12)-(('01_Supuestos'!J31*$I592)*'01_Supuestos'!$F$11*$K592)-(IF(('01_Supuestos'!J31*$I592)&gt;0,'01_Supuestos'!$F$15,0)))-((('01_Supuestos'!J31*$I592)*'01_Supuestos'!$F$11*($H592-'01_Supuestos'!$F$9))*'01_Supuestos'!$F$18)-($J592*'01_Supuestos'!J32)-(IF('01_Supuestos'!J30=MAX('01_Supuestos'!$C$30:$M$30),'01_Supuestos'!$F$19,0))-(MAX(0,(((('01_Supuestos'!J31*$I592)*'01_Supuestos'!$F$11*($H592-'01_Supuestos'!$F$9))-((('01_Supuestos'!J31*$I592)*'01_Supuestos'!$F$11*($H592-'01_Supuestos'!$F$9))*'01_Supuestos'!$F$12)-(('01_Supuestos'!J31*$I592)*'01_Supuestos'!$F$11*$K592)-(IF(('01_Supuestos'!J31*$I592)&gt;0,'01_Supuestos'!$F$15,0)))-($J592*'01_Supuestos'!J33)))*'01_Supuestos'!$F$16)</f>
        <v/>
      </c>
      <c r="AB592" s="109">
        <f>((('01_Supuestos'!K31*$I592)*'01_Supuestos'!$F$11*($H592-'01_Supuestos'!$F$9))-((('01_Supuestos'!K31*$I592)*'01_Supuestos'!$F$11*($H592-'01_Supuestos'!$F$9))*'01_Supuestos'!$F$12)-(('01_Supuestos'!K31*$I592)*'01_Supuestos'!$F$11*$K592)-(IF(('01_Supuestos'!K31*$I592)&gt;0,'01_Supuestos'!$F$15,0)))-((('01_Supuestos'!K31*$I592)*'01_Supuestos'!$F$11*($H592-'01_Supuestos'!$F$9))*'01_Supuestos'!$F$18)-($J592*'01_Supuestos'!K32)-(IF('01_Supuestos'!K30=MAX('01_Supuestos'!$C$30:$M$30),'01_Supuestos'!$F$19,0))-(MAX(0,(((('01_Supuestos'!K31*$I592)*'01_Supuestos'!$F$11*($H592-'01_Supuestos'!$F$9))-((('01_Supuestos'!K31*$I592)*'01_Supuestos'!$F$11*($H592-'01_Supuestos'!$F$9))*'01_Supuestos'!$F$12)-(('01_Supuestos'!K31*$I592)*'01_Supuestos'!$F$11*$K592)-(IF(('01_Supuestos'!K31*$I592)&gt;0,'01_Supuestos'!$F$15,0)))-($J592*'01_Supuestos'!K33)))*'01_Supuestos'!$F$16)</f>
        <v/>
      </c>
      <c r="AC592" s="109">
        <f>((('01_Supuestos'!L31*$I592)*'01_Supuestos'!$F$11*($H592-'01_Supuestos'!$F$9))-((('01_Supuestos'!L31*$I592)*'01_Supuestos'!$F$11*($H592-'01_Supuestos'!$F$9))*'01_Supuestos'!$F$12)-(('01_Supuestos'!L31*$I592)*'01_Supuestos'!$F$11*$K592)-(IF(('01_Supuestos'!L31*$I592)&gt;0,'01_Supuestos'!$F$15,0)))-((('01_Supuestos'!L31*$I592)*'01_Supuestos'!$F$11*($H592-'01_Supuestos'!$F$9))*'01_Supuestos'!$F$18)-($J592*'01_Supuestos'!L32)-(IF('01_Supuestos'!L30=MAX('01_Supuestos'!$C$30:$M$30),'01_Supuestos'!$F$19,0))-(MAX(0,(((('01_Supuestos'!L31*$I592)*'01_Supuestos'!$F$11*($H592-'01_Supuestos'!$F$9))-((('01_Supuestos'!L31*$I592)*'01_Supuestos'!$F$11*($H592-'01_Supuestos'!$F$9))*'01_Supuestos'!$F$12)-(('01_Supuestos'!L31*$I592)*'01_Supuestos'!$F$11*$K592)-(IF(('01_Supuestos'!L31*$I592)&gt;0,'01_Supuestos'!$F$15,0)))-($J592*'01_Supuestos'!L33)))*'01_Supuestos'!$F$16)</f>
        <v/>
      </c>
      <c r="AD592" s="109">
        <f>((('01_Supuestos'!M31*$I592)*'01_Supuestos'!$F$11*($H592-'01_Supuestos'!$F$9))-((('01_Supuestos'!M31*$I592)*'01_Supuestos'!$F$11*($H592-'01_Supuestos'!$F$9))*'01_Supuestos'!$F$12)-(('01_Supuestos'!M31*$I592)*'01_Supuestos'!$F$11*$K592)-(IF(('01_Supuestos'!M31*$I592)&gt;0,'01_Supuestos'!$F$15,0)))-((('01_Supuestos'!M31*$I592)*'01_Supuestos'!$F$11*($H592-'01_Supuestos'!$F$9))*'01_Supuestos'!$F$18)-($J592*'01_Supuestos'!M32)-(IF('01_Supuestos'!M30=MAX('01_Supuestos'!$C$30:$M$30),'01_Supuestos'!$F$19,0))-(MAX(0,(((('01_Supuestos'!M31*$I592)*'01_Supuestos'!$F$11*($H592-'01_Supuestos'!$F$9))-((('01_Supuestos'!M31*$I592)*'01_Supuestos'!$F$11*($H592-'01_Supuestos'!$F$9))*'01_Supuestos'!$F$12)-(('01_Supuestos'!M31*$I592)*'01_Supuestos'!$F$11*$K592)-(IF(('01_Supuestos'!M31*$I592)&gt;0,'01_Supuestos'!$F$15,0)))-($J592*'01_Supuestos'!M33)))*'01_Supuestos'!$F$16)</f>
        <v/>
      </c>
      <c r="AE592" s="109">
        <f>0</f>
        <v/>
      </c>
      <c r="AF592" s="109">
        <f>IF(S592&gt;R592,"Appraisal+Decision",IF(S592&lt;R592,"Develop Now","Indiferente"))</f>
        <v/>
      </c>
    </row>
    <row r="593">
      <c r="A593" t="n">
        <v>563</v>
      </c>
      <c r="B593" s="53">
        <f>RAND()</f>
        <v/>
      </c>
      <c r="C593" s="53">
        <f>RAND()</f>
        <v/>
      </c>
      <c r="D593" s="53">
        <f>RAND()</f>
        <v/>
      </c>
      <c r="E593" s="53">
        <f>RAND()</f>
        <v/>
      </c>
      <c r="F593" s="53">
        <f>RAND()</f>
        <v/>
      </c>
      <c r="G593" s="53">
        <f>RAND()</f>
        <v/>
      </c>
      <c r="H593" s="109">
        <f>IF(B593&lt;($B$11-$B$10)/($B$12-$B$10), $B$10+SQRT(B593*($B$11-$B$10)*($B$12-$B$10)), $B$12-SQRT((1-B593)*($B$12-$B$11)*($B$12-$B$10)))</f>
        <v/>
      </c>
      <c r="I593" s="53">
        <f>MAX(0.1,NORMINV(C593,$B$13,$B$14))</f>
        <v/>
      </c>
      <c r="J593" s="109">
        <f>'01_Supuestos'!$F$13*MAX(0.65,NORMINV(D593,1,$B$15))</f>
        <v/>
      </c>
      <c r="K593" s="109">
        <f>'01_Supuestos'!$F$14*MAX(0.6,NORMINV(E593,1,$B$16))</f>
        <v/>
      </c>
      <c r="L593" s="109">
        <f>--(F593&lt;=$B$5)</f>
        <v/>
      </c>
      <c r="M593" s="109">
        <f>IF(L593=1, IF(G593&lt;=$B$6, "+", "-"), IF(G593&lt;=(1-$B$7), "+", "-"))</f>
        <v/>
      </c>
      <c r="N593" s="110">
        <f>IF(M593="+",'05_Bayes_Arbol'!$B$16,'05_Bayes_Arbol'!$B$17)</f>
        <v/>
      </c>
      <c r="O593" s="109">
        <f>SUMPRODUCT(T593:AD593,'01_Supuestos'!$C$34:$M$34)</f>
        <v/>
      </c>
      <c r="P593" s="109">
        <f>N593*O593 + (1-N593)*$B$9</f>
        <v/>
      </c>
      <c r="Q593" s="109">
        <f>--(P593&gt;0)</f>
        <v/>
      </c>
      <c r="R593" s="109">
        <f>IF(L593=1,O593,$B$9)</f>
        <v/>
      </c>
      <c r="S593" s="109">
        <f>-$B$8 + IF(Q593=1, IF(L593=1,O593,$B$9), 0)</f>
        <v/>
      </c>
      <c r="T593" s="109">
        <f>((('01_Supuestos'!C31*$I593)*'01_Supuestos'!$F$11*($H593-'01_Supuestos'!$F$9))-((('01_Supuestos'!C31*$I593)*'01_Supuestos'!$F$11*($H593-'01_Supuestos'!$F$9))*'01_Supuestos'!$F$12)-(('01_Supuestos'!C31*$I593)*'01_Supuestos'!$F$11*$K593)-(IF(('01_Supuestos'!C31*$I593)&gt;0,'01_Supuestos'!$F$15,0)))-((('01_Supuestos'!C31*$I593)*'01_Supuestos'!$F$11*($H593-'01_Supuestos'!$F$9))*'01_Supuestos'!$F$18)-($J593*'01_Supuestos'!C32)-(IF('01_Supuestos'!C30=MAX('01_Supuestos'!$C$30:$M$30),'01_Supuestos'!$F$19,0))-(MAX(0,(((('01_Supuestos'!C31*$I593)*'01_Supuestos'!$F$11*($H593-'01_Supuestos'!$F$9))-((('01_Supuestos'!C31*$I593)*'01_Supuestos'!$F$11*($H593-'01_Supuestos'!$F$9))*'01_Supuestos'!$F$12)-(('01_Supuestos'!C31*$I593)*'01_Supuestos'!$F$11*$K593)-(IF(('01_Supuestos'!C31*$I593)&gt;0,'01_Supuestos'!$F$15,0)))-($J593*'01_Supuestos'!C33)))*'01_Supuestos'!$F$16)</f>
        <v/>
      </c>
      <c r="U593" s="109">
        <f>((('01_Supuestos'!D31*$I593)*'01_Supuestos'!$F$11*($H593-'01_Supuestos'!$F$9))-((('01_Supuestos'!D31*$I593)*'01_Supuestos'!$F$11*($H593-'01_Supuestos'!$F$9))*'01_Supuestos'!$F$12)-(('01_Supuestos'!D31*$I593)*'01_Supuestos'!$F$11*$K593)-(IF(('01_Supuestos'!D31*$I593)&gt;0,'01_Supuestos'!$F$15,0)))-((('01_Supuestos'!D31*$I593)*'01_Supuestos'!$F$11*($H593-'01_Supuestos'!$F$9))*'01_Supuestos'!$F$18)-($J593*'01_Supuestos'!D32)-(IF('01_Supuestos'!D30=MAX('01_Supuestos'!$C$30:$M$30),'01_Supuestos'!$F$19,0))-(MAX(0,(((('01_Supuestos'!D31*$I593)*'01_Supuestos'!$F$11*($H593-'01_Supuestos'!$F$9))-((('01_Supuestos'!D31*$I593)*'01_Supuestos'!$F$11*($H593-'01_Supuestos'!$F$9))*'01_Supuestos'!$F$12)-(('01_Supuestos'!D31*$I593)*'01_Supuestos'!$F$11*$K593)-(IF(('01_Supuestos'!D31*$I593)&gt;0,'01_Supuestos'!$F$15,0)))-($J593*'01_Supuestos'!D33)))*'01_Supuestos'!$F$16)</f>
        <v/>
      </c>
      <c r="V593" s="109">
        <f>((('01_Supuestos'!E31*$I593)*'01_Supuestos'!$F$11*($H593-'01_Supuestos'!$F$9))-((('01_Supuestos'!E31*$I593)*'01_Supuestos'!$F$11*($H593-'01_Supuestos'!$F$9))*'01_Supuestos'!$F$12)-(('01_Supuestos'!E31*$I593)*'01_Supuestos'!$F$11*$K593)-(IF(('01_Supuestos'!E31*$I593)&gt;0,'01_Supuestos'!$F$15,0)))-((('01_Supuestos'!E31*$I593)*'01_Supuestos'!$F$11*($H593-'01_Supuestos'!$F$9))*'01_Supuestos'!$F$18)-($J593*'01_Supuestos'!E32)-(IF('01_Supuestos'!E30=MAX('01_Supuestos'!$C$30:$M$30),'01_Supuestos'!$F$19,0))-(MAX(0,(((('01_Supuestos'!E31*$I593)*'01_Supuestos'!$F$11*($H593-'01_Supuestos'!$F$9))-((('01_Supuestos'!E31*$I593)*'01_Supuestos'!$F$11*($H593-'01_Supuestos'!$F$9))*'01_Supuestos'!$F$12)-(('01_Supuestos'!E31*$I593)*'01_Supuestos'!$F$11*$K593)-(IF(('01_Supuestos'!E31*$I593)&gt;0,'01_Supuestos'!$F$15,0)))-($J593*'01_Supuestos'!E33)))*'01_Supuestos'!$F$16)</f>
        <v/>
      </c>
      <c r="W593" s="109">
        <f>((('01_Supuestos'!F31*$I593)*'01_Supuestos'!$F$11*($H593-'01_Supuestos'!$F$9))-((('01_Supuestos'!F31*$I593)*'01_Supuestos'!$F$11*($H593-'01_Supuestos'!$F$9))*'01_Supuestos'!$F$12)-(('01_Supuestos'!F31*$I593)*'01_Supuestos'!$F$11*$K593)-(IF(('01_Supuestos'!F31*$I593)&gt;0,'01_Supuestos'!$F$15,0)))-((('01_Supuestos'!F31*$I593)*'01_Supuestos'!$F$11*($H593-'01_Supuestos'!$F$9))*'01_Supuestos'!$F$18)-($J593*'01_Supuestos'!F32)-(IF('01_Supuestos'!F30=MAX('01_Supuestos'!$C$30:$M$30),'01_Supuestos'!$F$19,0))-(MAX(0,(((('01_Supuestos'!F31*$I593)*'01_Supuestos'!$F$11*($H593-'01_Supuestos'!$F$9))-((('01_Supuestos'!F31*$I593)*'01_Supuestos'!$F$11*($H593-'01_Supuestos'!$F$9))*'01_Supuestos'!$F$12)-(('01_Supuestos'!F31*$I593)*'01_Supuestos'!$F$11*$K593)-(IF(('01_Supuestos'!F31*$I593)&gt;0,'01_Supuestos'!$F$15,0)))-($J593*'01_Supuestos'!F33)))*'01_Supuestos'!$F$16)</f>
        <v/>
      </c>
      <c r="X593" s="109">
        <f>((('01_Supuestos'!G31*$I593)*'01_Supuestos'!$F$11*($H593-'01_Supuestos'!$F$9))-((('01_Supuestos'!G31*$I593)*'01_Supuestos'!$F$11*($H593-'01_Supuestos'!$F$9))*'01_Supuestos'!$F$12)-(('01_Supuestos'!G31*$I593)*'01_Supuestos'!$F$11*$K593)-(IF(('01_Supuestos'!G31*$I593)&gt;0,'01_Supuestos'!$F$15,0)))-((('01_Supuestos'!G31*$I593)*'01_Supuestos'!$F$11*($H593-'01_Supuestos'!$F$9))*'01_Supuestos'!$F$18)-($J593*'01_Supuestos'!G32)-(IF('01_Supuestos'!G30=MAX('01_Supuestos'!$C$30:$M$30),'01_Supuestos'!$F$19,0))-(MAX(0,(((('01_Supuestos'!G31*$I593)*'01_Supuestos'!$F$11*($H593-'01_Supuestos'!$F$9))-((('01_Supuestos'!G31*$I593)*'01_Supuestos'!$F$11*($H593-'01_Supuestos'!$F$9))*'01_Supuestos'!$F$12)-(('01_Supuestos'!G31*$I593)*'01_Supuestos'!$F$11*$K593)-(IF(('01_Supuestos'!G31*$I593)&gt;0,'01_Supuestos'!$F$15,0)))-($J593*'01_Supuestos'!G33)))*'01_Supuestos'!$F$16)</f>
        <v/>
      </c>
      <c r="Y593" s="109">
        <f>((('01_Supuestos'!H31*$I593)*'01_Supuestos'!$F$11*($H593-'01_Supuestos'!$F$9))-((('01_Supuestos'!H31*$I593)*'01_Supuestos'!$F$11*($H593-'01_Supuestos'!$F$9))*'01_Supuestos'!$F$12)-(('01_Supuestos'!H31*$I593)*'01_Supuestos'!$F$11*$K593)-(IF(('01_Supuestos'!H31*$I593)&gt;0,'01_Supuestos'!$F$15,0)))-((('01_Supuestos'!H31*$I593)*'01_Supuestos'!$F$11*($H593-'01_Supuestos'!$F$9))*'01_Supuestos'!$F$18)-($J593*'01_Supuestos'!H32)-(IF('01_Supuestos'!H30=MAX('01_Supuestos'!$C$30:$M$30),'01_Supuestos'!$F$19,0))-(MAX(0,(((('01_Supuestos'!H31*$I593)*'01_Supuestos'!$F$11*($H593-'01_Supuestos'!$F$9))-((('01_Supuestos'!H31*$I593)*'01_Supuestos'!$F$11*($H593-'01_Supuestos'!$F$9))*'01_Supuestos'!$F$12)-(('01_Supuestos'!H31*$I593)*'01_Supuestos'!$F$11*$K593)-(IF(('01_Supuestos'!H31*$I593)&gt;0,'01_Supuestos'!$F$15,0)))-($J593*'01_Supuestos'!H33)))*'01_Supuestos'!$F$16)</f>
        <v/>
      </c>
      <c r="Z593" s="109">
        <f>((('01_Supuestos'!I31*$I593)*'01_Supuestos'!$F$11*($H593-'01_Supuestos'!$F$9))-((('01_Supuestos'!I31*$I593)*'01_Supuestos'!$F$11*($H593-'01_Supuestos'!$F$9))*'01_Supuestos'!$F$12)-(('01_Supuestos'!I31*$I593)*'01_Supuestos'!$F$11*$K593)-(IF(('01_Supuestos'!I31*$I593)&gt;0,'01_Supuestos'!$F$15,0)))-((('01_Supuestos'!I31*$I593)*'01_Supuestos'!$F$11*($H593-'01_Supuestos'!$F$9))*'01_Supuestos'!$F$18)-($J593*'01_Supuestos'!I32)-(IF('01_Supuestos'!I30=MAX('01_Supuestos'!$C$30:$M$30),'01_Supuestos'!$F$19,0))-(MAX(0,(((('01_Supuestos'!I31*$I593)*'01_Supuestos'!$F$11*($H593-'01_Supuestos'!$F$9))-((('01_Supuestos'!I31*$I593)*'01_Supuestos'!$F$11*($H593-'01_Supuestos'!$F$9))*'01_Supuestos'!$F$12)-(('01_Supuestos'!I31*$I593)*'01_Supuestos'!$F$11*$K593)-(IF(('01_Supuestos'!I31*$I593)&gt;0,'01_Supuestos'!$F$15,0)))-($J593*'01_Supuestos'!I33)))*'01_Supuestos'!$F$16)</f>
        <v/>
      </c>
      <c r="AA593" s="109">
        <f>((('01_Supuestos'!J31*$I593)*'01_Supuestos'!$F$11*($H593-'01_Supuestos'!$F$9))-((('01_Supuestos'!J31*$I593)*'01_Supuestos'!$F$11*($H593-'01_Supuestos'!$F$9))*'01_Supuestos'!$F$12)-(('01_Supuestos'!J31*$I593)*'01_Supuestos'!$F$11*$K593)-(IF(('01_Supuestos'!J31*$I593)&gt;0,'01_Supuestos'!$F$15,0)))-((('01_Supuestos'!J31*$I593)*'01_Supuestos'!$F$11*($H593-'01_Supuestos'!$F$9))*'01_Supuestos'!$F$18)-($J593*'01_Supuestos'!J32)-(IF('01_Supuestos'!J30=MAX('01_Supuestos'!$C$30:$M$30),'01_Supuestos'!$F$19,0))-(MAX(0,(((('01_Supuestos'!J31*$I593)*'01_Supuestos'!$F$11*($H593-'01_Supuestos'!$F$9))-((('01_Supuestos'!J31*$I593)*'01_Supuestos'!$F$11*($H593-'01_Supuestos'!$F$9))*'01_Supuestos'!$F$12)-(('01_Supuestos'!J31*$I593)*'01_Supuestos'!$F$11*$K593)-(IF(('01_Supuestos'!J31*$I593)&gt;0,'01_Supuestos'!$F$15,0)))-($J593*'01_Supuestos'!J33)))*'01_Supuestos'!$F$16)</f>
        <v/>
      </c>
      <c r="AB593" s="109">
        <f>((('01_Supuestos'!K31*$I593)*'01_Supuestos'!$F$11*($H593-'01_Supuestos'!$F$9))-((('01_Supuestos'!K31*$I593)*'01_Supuestos'!$F$11*($H593-'01_Supuestos'!$F$9))*'01_Supuestos'!$F$12)-(('01_Supuestos'!K31*$I593)*'01_Supuestos'!$F$11*$K593)-(IF(('01_Supuestos'!K31*$I593)&gt;0,'01_Supuestos'!$F$15,0)))-((('01_Supuestos'!K31*$I593)*'01_Supuestos'!$F$11*($H593-'01_Supuestos'!$F$9))*'01_Supuestos'!$F$18)-($J593*'01_Supuestos'!K32)-(IF('01_Supuestos'!K30=MAX('01_Supuestos'!$C$30:$M$30),'01_Supuestos'!$F$19,0))-(MAX(0,(((('01_Supuestos'!K31*$I593)*'01_Supuestos'!$F$11*($H593-'01_Supuestos'!$F$9))-((('01_Supuestos'!K31*$I593)*'01_Supuestos'!$F$11*($H593-'01_Supuestos'!$F$9))*'01_Supuestos'!$F$12)-(('01_Supuestos'!K31*$I593)*'01_Supuestos'!$F$11*$K593)-(IF(('01_Supuestos'!K31*$I593)&gt;0,'01_Supuestos'!$F$15,0)))-($J593*'01_Supuestos'!K33)))*'01_Supuestos'!$F$16)</f>
        <v/>
      </c>
      <c r="AC593" s="109">
        <f>((('01_Supuestos'!L31*$I593)*'01_Supuestos'!$F$11*($H593-'01_Supuestos'!$F$9))-((('01_Supuestos'!L31*$I593)*'01_Supuestos'!$F$11*($H593-'01_Supuestos'!$F$9))*'01_Supuestos'!$F$12)-(('01_Supuestos'!L31*$I593)*'01_Supuestos'!$F$11*$K593)-(IF(('01_Supuestos'!L31*$I593)&gt;0,'01_Supuestos'!$F$15,0)))-((('01_Supuestos'!L31*$I593)*'01_Supuestos'!$F$11*($H593-'01_Supuestos'!$F$9))*'01_Supuestos'!$F$18)-($J593*'01_Supuestos'!L32)-(IF('01_Supuestos'!L30=MAX('01_Supuestos'!$C$30:$M$30),'01_Supuestos'!$F$19,0))-(MAX(0,(((('01_Supuestos'!L31*$I593)*'01_Supuestos'!$F$11*($H593-'01_Supuestos'!$F$9))-((('01_Supuestos'!L31*$I593)*'01_Supuestos'!$F$11*($H593-'01_Supuestos'!$F$9))*'01_Supuestos'!$F$12)-(('01_Supuestos'!L31*$I593)*'01_Supuestos'!$F$11*$K593)-(IF(('01_Supuestos'!L31*$I593)&gt;0,'01_Supuestos'!$F$15,0)))-($J593*'01_Supuestos'!L33)))*'01_Supuestos'!$F$16)</f>
        <v/>
      </c>
      <c r="AD593" s="109">
        <f>((('01_Supuestos'!M31*$I593)*'01_Supuestos'!$F$11*($H593-'01_Supuestos'!$F$9))-((('01_Supuestos'!M31*$I593)*'01_Supuestos'!$F$11*($H593-'01_Supuestos'!$F$9))*'01_Supuestos'!$F$12)-(('01_Supuestos'!M31*$I593)*'01_Supuestos'!$F$11*$K593)-(IF(('01_Supuestos'!M31*$I593)&gt;0,'01_Supuestos'!$F$15,0)))-((('01_Supuestos'!M31*$I593)*'01_Supuestos'!$F$11*($H593-'01_Supuestos'!$F$9))*'01_Supuestos'!$F$18)-($J593*'01_Supuestos'!M32)-(IF('01_Supuestos'!M30=MAX('01_Supuestos'!$C$30:$M$30),'01_Supuestos'!$F$19,0))-(MAX(0,(((('01_Supuestos'!M31*$I593)*'01_Supuestos'!$F$11*($H593-'01_Supuestos'!$F$9))-((('01_Supuestos'!M31*$I593)*'01_Supuestos'!$F$11*($H593-'01_Supuestos'!$F$9))*'01_Supuestos'!$F$12)-(('01_Supuestos'!M31*$I593)*'01_Supuestos'!$F$11*$K593)-(IF(('01_Supuestos'!M31*$I593)&gt;0,'01_Supuestos'!$F$15,0)))-($J593*'01_Supuestos'!M33)))*'01_Supuestos'!$F$16)</f>
        <v/>
      </c>
      <c r="AE593" s="109">
        <f>0</f>
        <v/>
      </c>
      <c r="AF593" s="109">
        <f>IF(S593&gt;R593,"Appraisal+Decision",IF(S593&lt;R593,"Develop Now","Indiferente"))</f>
        <v/>
      </c>
    </row>
    <row r="594">
      <c r="A594" t="n">
        <v>564</v>
      </c>
      <c r="B594" s="53">
        <f>RAND()</f>
        <v/>
      </c>
      <c r="C594" s="53">
        <f>RAND()</f>
        <v/>
      </c>
      <c r="D594" s="53">
        <f>RAND()</f>
        <v/>
      </c>
      <c r="E594" s="53">
        <f>RAND()</f>
        <v/>
      </c>
      <c r="F594" s="53">
        <f>RAND()</f>
        <v/>
      </c>
      <c r="G594" s="53">
        <f>RAND()</f>
        <v/>
      </c>
      <c r="H594" s="109">
        <f>IF(B594&lt;($B$11-$B$10)/($B$12-$B$10), $B$10+SQRT(B594*($B$11-$B$10)*($B$12-$B$10)), $B$12-SQRT((1-B594)*($B$12-$B$11)*($B$12-$B$10)))</f>
        <v/>
      </c>
      <c r="I594" s="53">
        <f>MAX(0.1,NORMINV(C594,$B$13,$B$14))</f>
        <v/>
      </c>
      <c r="J594" s="109">
        <f>'01_Supuestos'!$F$13*MAX(0.65,NORMINV(D594,1,$B$15))</f>
        <v/>
      </c>
      <c r="K594" s="109">
        <f>'01_Supuestos'!$F$14*MAX(0.6,NORMINV(E594,1,$B$16))</f>
        <v/>
      </c>
      <c r="L594" s="109">
        <f>--(F594&lt;=$B$5)</f>
        <v/>
      </c>
      <c r="M594" s="109">
        <f>IF(L594=1, IF(G594&lt;=$B$6, "+", "-"), IF(G594&lt;=(1-$B$7), "+", "-"))</f>
        <v/>
      </c>
      <c r="N594" s="110">
        <f>IF(M594="+",'05_Bayes_Arbol'!$B$16,'05_Bayes_Arbol'!$B$17)</f>
        <v/>
      </c>
      <c r="O594" s="109">
        <f>SUMPRODUCT(T594:AD594,'01_Supuestos'!$C$34:$M$34)</f>
        <v/>
      </c>
      <c r="P594" s="109">
        <f>N594*O594 + (1-N594)*$B$9</f>
        <v/>
      </c>
      <c r="Q594" s="109">
        <f>--(P594&gt;0)</f>
        <v/>
      </c>
      <c r="R594" s="109">
        <f>IF(L594=1,O594,$B$9)</f>
        <v/>
      </c>
      <c r="S594" s="109">
        <f>-$B$8 + IF(Q594=1, IF(L594=1,O594,$B$9), 0)</f>
        <v/>
      </c>
      <c r="T594" s="109">
        <f>((('01_Supuestos'!C31*$I594)*'01_Supuestos'!$F$11*($H594-'01_Supuestos'!$F$9))-((('01_Supuestos'!C31*$I594)*'01_Supuestos'!$F$11*($H594-'01_Supuestos'!$F$9))*'01_Supuestos'!$F$12)-(('01_Supuestos'!C31*$I594)*'01_Supuestos'!$F$11*$K594)-(IF(('01_Supuestos'!C31*$I594)&gt;0,'01_Supuestos'!$F$15,0)))-((('01_Supuestos'!C31*$I594)*'01_Supuestos'!$F$11*($H594-'01_Supuestos'!$F$9))*'01_Supuestos'!$F$18)-($J594*'01_Supuestos'!C32)-(IF('01_Supuestos'!C30=MAX('01_Supuestos'!$C$30:$M$30),'01_Supuestos'!$F$19,0))-(MAX(0,(((('01_Supuestos'!C31*$I594)*'01_Supuestos'!$F$11*($H594-'01_Supuestos'!$F$9))-((('01_Supuestos'!C31*$I594)*'01_Supuestos'!$F$11*($H594-'01_Supuestos'!$F$9))*'01_Supuestos'!$F$12)-(('01_Supuestos'!C31*$I594)*'01_Supuestos'!$F$11*$K594)-(IF(('01_Supuestos'!C31*$I594)&gt;0,'01_Supuestos'!$F$15,0)))-($J594*'01_Supuestos'!C33)))*'01_Supuestos'!$F$16)</f>
        <v/>
      </c>
      <c r="U594" s="109">
        <f>((('01_Supuestos'!D31*$I594)*'01_Supuestos'!$F$11*($H594-'01_Supuestos'!$F$9))-((('01_Supuestos'!D31*$I594)*'01_Supuestos'!$F$11*($H594-'01_Supuestos'!$F$9))*'01_Supuestos'!$F$12)-(('01_Supuestos'!D31*$I594)*'01_Supuestos'!$F$11*$K594)-(IF(('01_Supuestos'!D31*$I594)&gt;0,'01_Supuestos'!$F$15,0)))-((('01_Supuestos'!D31*$I594)*'01_Supuestos'!$F$11*($H594-'01_Supuestos'!$F$9))*'01_Supuestos'!$F$18)-($J594*'01_Supuestos'!D32)-(IF('01_Supuestos'!D30=MAX('01_Supuestos'!$C$30:$M$30),'01_Supuestos'!$F$19,0))-(MAX(0,(((('01_Supuestos'!D31*$I594)*'01_Supuestos'!$F$11*($H594-'01_Supuestos'!$F$9))-((('01_Supuestos'!D31*$I594)*'01_Supuestos'!$F$11*($H594-'01_Supuestos'!$F$9))*'01_Supuestos'!$F$12)-(('01_Supuestos'!D31*$I594)*'01_Supuestos'!$F$11*$K594)-(IF(('01_Supuestos'!D31*$I594)&gt;0,'01_Supuestos'!$F$15,0)))-($J594*'01_Supuestos'!D33)))*'01_Supuestos'!$F$16)</f>
        <v/>
      </c>
      <c r="V594" s="109">
        <f>((('01_Supuestos'!E31*$I594)*'01_Supuestos'!$F$11*($H594-'01_Supuestos'!$F$9))-((('01_Supuestos'!E31*$I594)*'01_Supuestos'!$F$11*($H594-'01_Supuestos'!$F$9))*'01_Supuestos'!$F$12)-(('01_Supuestos'!E31*$I594)*'01_Supuestos'!$F$11*$K594)-(IF(('01_Supuestos'!E31*$I594)&gt;0,'01_Supuestos'!$F$15,0)))-((('01_Supuestos'!E31*$I594)*'01_Supuestos'!$F$11*($H594-'01_Supuestos'!$F$9))*'01_Supuestos'!$F$18)-($J594*'01_Supuestos'!E32)-(IF('01_Supuestos'!E30=MAX('01_Supuestos'!$C$30:$M$30),'01_Supuestos'!$F$19,0))-(MAX(0,(((('01_Supuestos'!E31*$I594)*'01_Supuestos'!$F$11*($H594-'01_Supuestos'!$F$9))-((('01_Supuestos'!E31*$I594)*'01_Supuestos'!$F$11*($H594-'01_Supuestos'!$F$9))*'01_Supuestos'!$F$12)-(('01_Supuestos'!E31*$I594)*'01_Supuestos'!$F$11*$K594)-(IF(('01_Supuestos'!E31*$I594)&gt;0,'01_Supuestos'!$F$15,0)))-($J594*'01_Supuestos'!E33)))*'01_Supuestos'!$F$16)</f>
        <v/>
      </c>
      <c r="W594" s="109">
        <f>((('01_Supuestos'!F31*$I594)*'01_Supuestos'!$F$11*($H594-'01_Supuestos'!$F$9))-((('01_Supuestos'!F31*$I594)*'01_Supuestos'!$F$11*($H594-'01_Supuestos'!$F$9))*'01_Supuestos'!$F$12)-(('01_Supuestos'!F31*$I594)*'01_Supuestos'!$F$11*$K594)-(IF(('01_Supuestos'!F31*$I594)&gt;0,'01_Supuestos'!$F$15,0)))-((('01_Supuestos'!F31*$I594)*'01_Supuestos'!$F$11*($H594-'01_Supuestos'!$F$9))*'01_Supuestos'!$F$18)-($J594*'01_Supuestos'!F32)-(IF('01_Supuestos'!F30=MAX('01_Supuestos'!$C$30:$M$30),'01_Supuestos'!$F$19,0))-(MAX(0,(((('01_Supuestos'!F31*$I594)*'01_Supuestos'!$F$11*($H594-'01_Supuestos'!$F$9))-((('01_Supuestos'!F31*$I594)*'01_Supuestos'!$F$11*($H594-'01_Supuestos'!$F$9))*'01_Supuestos'!$F$12)-(('01_Supuestos'!F31*$I594)*'01_Supuestos'!$F$11*$K594)-(IF(('01_Supuestos'!F31*$I594)&gt;0,'01_Supuestos'!$F$15,0)))-($J594*'01_Supuestos'!F33)))*'01_Supuestos'!$F$16)</f>
        <v/>
      </c>
      <c r="X594" s="109">
        <f>((('01_Supuestos'!G31*$I594)*'01_Supuestos'!$F$11*($H594-'01_Supuestos'!$F$9))-((('01_Supuestos'!G31*$I594)*'01_Supuestos'!$F$11*($H594-'01_Supuestos'!$F$9))*'01_Supuestos'!$F$12)-(('01_Supuestos'!G31*$I594)*'01_Supuestos'!$F$11*$K594)-(IF(('01_Supuestos'!G31*$I594)&gt;0,'01_Supuestos'!$F$15,0)))-((('01_Supuestos'!G31*$I594)*'01_Supuestos'!$F$11*($H594-'01_Supuestos'!$F$9))*'01_Supuestos'!$F$18)-($J594*'01_Supuestos'!G32)-(IF('01_Supuestos'!G30=MAX('01_Supuestos'!$C$30:$M$30),'01_Supuestos'!$F$19,0))-(MAX(0,(((('01_Supuestos'!G31*$I594)*'01_Supuestos'!$F$11*($H594-'01_Supuestos'!$F$9))-((('01_Supuestos'!G31*$I594)*'01_Supuestos'!$F$11*($H594-'01_Supuestos'!$F$9))*'01_Supuestos'!$F$12)-(('01_Supuestos'!G31*$I594)*'01_Supuestos'!$F$11*$K594)-(IF(('01_Supuestos'!G31*$I594)&gt;0,'01_Supuestos'!$F$15,0)))-($J594*'01_Supuestos'!G33)))*'01_Supuestos'!$F$16)</f>
        <v/>
      </c>
      <c r="Y594" s="109">
        <f>((('01_Supuestos'!H31*$I594)*'01_Supuestos'!$F$11*($H594-'01_Supuestos'!$F$9))-((('01_Supuestos'!H31*$I594)*'01_Supuestos'!$F$11*($H594-'01_Supuestos'!$F$9))*'01_Supuestos'!$F$12)-(('01_Supuestos'!H31*$I594)*'01_Supuestos'!$F$11*$K594)-(IF(('01_Supuestos'!H31*$I594)&gt;0,'01_Supuestos'!$F$15,0)))-((('01_Supuestos'!H31*$I594)*'01_Supuestos'!$F$11*($H594-'01_Supuestos'!$F$9))*'01_Supuestos'!$F$18)-($J594*'01_Supuestos'!H32)-(IF('01_Supuestos'!H30=MAX('01_Supuestos'!$C$30:$M$30),'01_Supuestos'!$F$19,0))-(MAX(0,(((('01_Supuestos'!H31*$I594)*'01_Supuestos'!$F$11*($H594-'01_Supuestos'!$F$9))-((('01_Supuestos'!H31*$I594)*'01_Supuestos'!$F$11*($H594-'01_Supuestos'!$F$9))*'01_Supuestos'!$F$12)-(('01_Supuestos'!H31*$I594)*'01_Supuestos'!$F$11*$K594)-(IF(('01_Supuestos'!H31*$I594)&gt;0,'01_Supuestos'!$F$15,0)))-($J594*'01_Supuestos'!H33)))*'01_Supuestos'!$F$16)</f>
        <v/>
      </c>
      <c r="Z594" s="109">
        <f>((('01_Supuestos'!I31*$I594)*'01_Supuestos'!$F$11*($H594-'01_Supuestos'!$F$9))-((('01_Supuestos'!I31*$I594)*'01_Supuestos'!$F$11*($H594-'01_Supuestos'!$F$9))*'01_Supuestos'!$F$12)-(('01_Supuestos'!I31*$I594)*'01_Supuestos'!$F$11*$K594)-(IF(('01_Supuestos'!I31*$I594)&gt;0,'01_Supuestos'!$F$15,0)))-((('01_Supuestos'!I31*$I594)*'01_Supuestos'!$F$11*($H594-'01_Supuestos'!$F$9))*'01_Supuestos'!$F$18)-($J594*'01_Supuestos'!I32)-(IF('01_Supuestos'!I30=MAX('01_Supuestos'!$C$30:$M$30),'01_Supuestos'!$F$19,0))-(MAX(0,(((('01_Supuestos'!I31*$I594)*'01_Supuestos'!$F$11*($H594-'01_Supuestos'!$F$9))-((('01_Supuestos'!I31*$I594)*'01_Supuestos'!$F$11*($H594-'01_Supuestos'!$F$9))*'01_Supuestos'!$F$12)-(('01_Supuestos'!I31*$I594)*'01_Supuestos'!$F$11*$K594)-(IF(('01_Supuestos'!I31*$I594)&gt;0,'01_Supuestos'!$F$15,0)))-($J594*'01_Supuestos'!I33)))*'01_Supuestos'!$F$16)</f>
        <v/>
      </c>
      <c r="AA594" s="109">
        <f>((('01_Supuestos'!J31*$I594)*'01_Supuestos'!$F$11*($H594-'01_Supuestos'!$F$9))-((('01_Supuestos'!J31*$I594)*'01_Supuestos'!$F$11*($H594-'01_Supuestos'!$F$9))*'01_Supuestos'!$F$12)-(('01_Supuestos'!J31*$I594)*'01_Supuestos'!$F$11*$K594)-(IF(('01_Supuestos'!J31*$I594)&gt;0,'01_Supuestos'!$F$15,0)))-((('01_Supuestos'!J31*$I594)*'01_Supuestos'!$F$11*($H594-'01_Supuestos'!$F$9))*'01_Supuestos'!$F$18)-($J594*'01_Supuestos'!J32)-(IF('01_Supuestos'!J30=MAX('01_Supuestos'!$C$30:$M$30),'01_Supuestos'!$F$19,0))-(MAX(0,(((('01_Supuestos'!J31*$I594)*'01_Supuestos'!$F$11*($H594-'01_Supuestos'!$F$9))-((('01_Supuestos'!J31*$I594)*'01_Supuestos'!$F$11*($H594-'01_Supuestos'!$F$9))*'01_Supuestos'!$F$12)-(('01_Supuestos'!J31*$I594)*'01_Supuestos'!$F$11*$K594)-(IF(('01_Supuestos'!J31*$I594)&gt;0,'01_Supuestos'!$F$15,0)))-($J594*'01_Supuestos'!J33)))*'01_Supuestos'!$F$16)</f>
        <v/>
      </c>
      <c r="AB594" s="109">
        <f>((('01_Supuestos'!K31*$I594)*'01_Supuestos'!$F$11*($H594-'01_Supuestos'!$F$9))-((('01_Supuestos'!K31*$I594)*'01_Supuestos'!$F$11*($H594-'01_Supuestos'!$F$9))*'01_Supuestos'!$F$12)-(('01_Supuestos'!K31*$I594)*'01_Supuestos'!$F$11*$K594)-(IF(('01_Supuestos'!K31*$I594)&gt;0,'01_Supuestos'!$F$15,0)))-((('01_Supuestos'!K31*$I594)*'01_Supuestos'!$F$11*($H594-'01_Supuestos'!$F$9))*'01_Supuestos'!$F$18)-($J594*'01_Supuestos'!K32)-(IF('01_Supuestos'!K30=MAX('01_Supuestos'!$C$30:$M$30),'01_Supuestos'!$F$19,0))-(MAX(0,(((('01_Supuestos'!K31*$I594)*'01_Supuestos'!$F$11*($H594-'01_Supuestos'!$F$9))-((('01_Supuestos'!K31*$I594)*'01_Supuestos'!$F$11*($H594-'01_Supuestos'!$F$9))*'01_Supuestos'!$F$12)-(('01_Supuestos'!K31*$I594)*'01_Supuestos'!$F$11*$K594)-(IF(('01_Supuestos'!K31*$I594)&gt;0,'01_Supuestos'!$F$15,0)))-($J594*'01_Supuestos'!K33)))*'01_Supuestos'!$F$16)</f>
        <v/>
      </c>
      <c r="AC594" s="109">
        <f>((('01_Supuestos'!L31*$I594)*'01_Supuestos'!$F$11*($H594-'01_Supuestos'!$F$9))-((('01_Supuestos'!L31*$I594)*'01_Supuestos'!$F$11*($H594-'01_Supuestos'!$F$9))*'01_Supuestos'!$F$12)-(('01_Supuestos'!L31*$I594)*'01_Supuestos'!$F$11*$K594)-(IF(('01_Supuestos'!L31*$I594)&gt;0,'01_Supuestos'!$F$15,0)))-((('01_Supuestos'!L31*$I594)*'01_Supuestos'!$F$11*($H594-'01_Supuestos'!$F$9))*'01_Supuestos'!$F$18)-($J594*'01_Supuestos'!L32)-(IF('01_Supuestos'!L30=MAX('01_Supuestos'!$C$30:$M$30),'01_Supuestos'!$F$19,0))-(MAX(0,(((('01_Supuestos'!L31*$I594)*'01_Supuestos'!$F$11*($H594-'01_Supuestos'!$F$9))-((('01_Supuestos'!L31*$I594)*'01_Supuestos'!$F$11*($H594-'01_Supuestos'!$F$9))*'01_Supuestos'!$F$12)-(('01_Supuestos'!L31*$I594)*'01_Supuestos'!$F$11*$K594)-(IF(('01_Supuestos'!L31*$I594)&gt;0,'01_Supuestos'!$F$15,0)))-($J594*'01_Supuestos'!L33)))*'01_Supuestos'!$F$16)</f>
        <v/>
      </c>
      <c r="AD594" s="109">
        <f>((('01_Supuestos'!M31*$I594)*'01_Supuestos'!$F$11*($H594-'01_Supuestos'!$F$9))-((('01_Supuestos'!M31*$I594)*'01_Supuestos'!$F$11*($H594-'01_Supuestos'!$F$9))*'01_Supuestos'!$F$12)-(('01_Supuestos'!M31*$I594)*'01_Supuestos'!$F$11*$K594)-(IF(('01_Supuestos'!M31*$I594)&gt;0,'01_Supuestos'!$F$15,0)))-((('01_Supuestos'!M31*$I594)*'01_Supuestos'!$F$11*($H594-'01_Supuestos'!$F$9))*'01_Supuestos'!$F$18)-($J594*'01_Supuestos'!M32)-(IF('01_Supuestos'!M30=MAX('01_Supuestos'!$C$30:$M$30),'01_Supuestos'!$F$19,0))-(MAX(0,(((('01_Supuestos'!M31*$I594)*'01_Supuestos'!$F$11*($H594-'01_Supuestos'!$F$9))-((('01_Supuestos'!M31*$I594)*'01_Supuestos'!$F$11*($H594-'01_Supuestos'!$F$9))*'01_Supuestos'!$F$12)-(('01_Supuestos'!M31*$I594)*'01_Supuestos'!$F$11*$K594)-(IF(('01_Supuestos'!M31*$I594)&gt;0,'01_Supuestos'!$F$15,0)))-($J594*'01_Supuestos'!M33)))*'01_Supuestos'!$F$16)</f>
        <v/>
      </c>
      <c r="AE594" s="109">
        <f>0</f>
        <v/>
      </c>
      <c r="AF594" s="109">
        <f>IF(S594&gt;R594,"Appraisal+Decision",IF(S594&lt;R594,"Develop Now","Indiferente"))</f>
        <v/>
      </c>
    </row>
    <row r="595">
      <c r="A595" t="n">
        <v>565</v>
      </c>
      <c r="B595" s="53">
        <f>RAND()</f>
        <v/>
      </c>
      <c r="C595" s="53">
        <f>RAND()</f>
        <v/>
      </c>
      <c r="D595" s="53">
        <f>RAND()</f>
        <v/>
      </c>
      <c r="E595" s="53">
        <f>RAND()</f>
        <v/>
      </c>
      <c r="F595" s="53">
        <f>RAND()</f>
        <v/>
      </c>
      <c r="G595" s="53">
        <f>RAND()</f>
        <v/>
      </c>
      <c r="H595" s="109">
        <f>IF(B595&lt;($B$11-$B$10)/($B$12-$B$10), $B$10+SQRT(B595*($B$11-$B$10)*($B$12-$B$10)), $B$12-SQRT((1-B595)*($B$12-$B$11)*($B$12-$B$10)))</f>
        <v/>
      </c>
      <c r="I595" s="53">
        <f>MAX(0.1,NORMINV(C595,$B$13,$B$14))</f>
        <v/>
      </c>
      <c r="J595" s="109">
        <f>'01_Supuestos'!$F$13*MAX(0.65,NORMINV(D595,1,$B$15))</f>
        <v/>
      </c>
      <c r="K595" s="109">
        <f>'01_Supuestos'!$F$14*MAX(0.6,NORMINV(E595,1,$B$16))</f>
        <v/>
      </c>
      <c r="L595" s="109">
        <f>--(F595&lt;=$B$5)</f>
        <v/>
      </c>
      <c r="M595" s="109">
        <f>IF(L595=1, IF(G595&lt;=$B$6, "+", "-"), IF(G595&lt;=(1-$B$7), "+", "-"))</f>
        <v/>
      </c>
      <c r="N595" s="110">
        <f>IF(M595="+",'05_Bayes_Arbol'!$B$16,'05_Bayes_Arbol'!$B$17)</f>
        <v/>
      </c>
      <c r="O595" s="109">
        <f>SUMPRODUCT(T595:AD595,'01_Supuestos'!$C$34:$M$34)</f>
        <v/>
      </c>
      <c r="P595" s="109">
        <f>N595*O595 + (1-N595)*$B$9</f>
        <v/>
      </c>
      <c r="Q595" s="109">
        <f>--(P595&gt;0)</f>
        <v/>
      </c>
      <c r="R595" s="109">
        <f>IF(L595=1,O595,$B$9)</f>
        <v/>
      </c>
      <c r="S595" s="109">
        <f>-$B$8 + IF(Q595=1, IF(L595=1,O595,$B$9), 0)</f>
        <v/>
      </c>
      <c r="T595" s="109">
        <f>((('01_Supuestos'!C31*$I595)*'01_Supuestos'!$F$11*($H595-'01_Supuestos'!$F$9))-((('01_Supuestos'!C31*$I595)*'01_Supuestos'!$F$11*($H595-'01_Supuestos'!$F$9))*'01_Supuestos'!$F$12)-(('01_Supuestos'!C31*$I595)*'01_Supuestos'!$F$11*$K595)-(IF(('01_Supuestos'!C31*$I595)&gt;0,'01_Supuestos'!$F$15,0)))-((('01_Supuestos'!C31*$I595)*'01_Supuestos'!$F$11*($H595-'01_Supuestos'!$F$9))*'01_Supuestos'!$F$18)-($J595*'01_Supuestos'!C32)-(IF('01_Supuestos'!C30=MAX('01_Supuestos'!$C$30:$M$30),'01_Supuestos'!$F$19,0))-(MAX(0,(((('01_Supuestos'!C31*$I595)*'01_Supuestos'!$F$11*($H595-'01_Supuestos'!$F$9))-((('01_Supuestos'!C31*$I595)*'01_Supuestos'!$F$11*($H595-'01_Supuestos'!$F$9))*'01_Supuestos'!$F$12)-(('01_Supuestos'!C31*$I595)*'01_Supuestos'!$F$11*$K595)-(IF(('01_Supuestos'!C31*$I595)&gt;0,'01_Supuestos'!$F$15,0)))-($J595*'01_Supuestos'!C33)))*'01_Supuestos'!$F$16)</f>
        <v/>
      </c>
      <c r="U595" s="109">
        <f>((('01_Supuestos'!D31*$I595)*'01_Supuestos'!$F$11*($H595-'01_Supuestos'!$F$9))-((('01_Supuestos'!D31*$I595)*'01_Supuestos'!$F$11*($H595-'01_Supuestos'!$F$9))*'01_Supuestos'!$F$12)-(('01_Supuestos'!D31*$I595)*'01_Supuestos'!$F$11*$K595)-(IF(('01_Supuestos'!D31*$I595)&gt;0,'01_Supuestos'!$F$15,0)))-((('01_Supuestos'!D31*$I595)*'01_Supuestos'!$F$11*($H595-'01_Supuestos'!$F$9))*'01_Supuestos'!$F$18)-($J595*'01_Supuestos'!D32)-(IF('01_Supuestos'!D30=MAX('01_Supuestos'!$C$30:$M$30),'01_Supuestos'!$F$19,0))-(MAX(0,(((('01_Supuestos'!D31*$I595)*'01_Supuestos'!$F$11*($H595-'01_Supuestos'!$F$9))-((('01_Supuestos'!D31*$I595)*'01_Supuestos'!$F$11*($H595-'01_Supuestos'!$F$9))*'01_Supuestos'!$F$12)-(('01_Supuestos'!D31*$I595)*'01_Supuestos'!$F$11*$K595)-(IF(('01_Supuestos'!D31*$I595)&gt;0,'01_Supuestos'!$F$15,0)))-($J595*'01_Supuestos'!D33)))*'01_Supuestos'!$F$16)</f>
        <v/>
      </c>
      <c r="V595" s="109">
        <f>((('01_Supuestos'!E31*$I595)*'01_Supuestos'!$F$11*($H595-'01_Supuestos'!$F$9))-((('01_Supuestos'!E31*$I595)*'01_Supuestos'!$F$11*($H595-'01_Supuestos'!$F$9))*'01_Supuestos'!$F$12)-(('01_Supuestos'!E31*$I595)*'01_Supuestos'!$F$11*$K595)-(IF(('01_Supuestos'!E31*$I595)&gt;0,'01_Supuestos'!$F$15,0)))-((('01_Supuestos'!E31*$I595)*'01_Supuestos'!$F$11*($H595-'01_Supuestos'!$F$9))*'01_Supuestos'!$F$18)-($J595*'01_Supuestos'!E32)-(IF('01_Supuestos'!E30=MAX('01_Supuestos'!$C$30:$M$30),'01_Supuestos'!$F$19,0))-(MAX(0,(((('01_Supuestos'!E31*$I595)*'01_Supuestos'!$F$11*($H595-'01_Supuestos'!$F$9))-((('01_Supuestos'!E31*$I595)*'01_Supuestos'!$F$11*($H595-'01_Supuestos'!$F$9))*'01_Supuestos'!$F$12)-(('01_Supuestos'!E31*$I595)*'01_Supuestos'!$F$11*$K595)-(IF(('01_Supuestos'!E31*$I595)&gt;0,'01_Supuestos'!$F$15,0)))-($J595*'01_Supuestos'!E33)))*'01_Supuestos'!$F$16)</f>
        <v/>
      </c>
      <c r="W595" s="109">
        <f>((('01_Supuestos'!F31*$I595)*'01_Supuestos'!$F$11*($H595-'01_Supuestos'!$F$9))-((('01_Supuestos'!F31*$I595)*'01_Supuestos'!$F$11*($H595-'01_Supuestos'!$F$9))*'01_Supuestos'!$F$12)-(('01_Supuestos'!F31*$I595)*'01_Supuestos'!$F$11*$K595)-(IF(('01_Supuestos'!F31*$I595)&gt;0,'01_Supuestos'!$F$15,0)))-((('01_Supuestos'!F31*$I595)*'01_Supuestos'!$F$11*($H595-'01_Supuestos'!$F$9))*'01_Supuestos'!$F$18)-($J595*'01_Supuestos'!F32)-(IF('01_Supuestos'!F30=MAX('01_Supuestos'!$C$30:$M$30),'01_Supuestos'!$F$19,0))-(MAX(0,(((('01_Supuestos'!F31*$I595)*'01_Supuestos'!$F$11*($H595-'01_Supuestos'!$F$9))-((('01_Supuestos'!F31*$I595)*'01_Supuestos'!$F$11*($H595-'01_Supuestos'!$F$9))*'01_Supuestos'!$F$12)-(('01_Supuestos'!F31*$I595)*'01_Supuestos'!$F$11*$K595)-(IF(('01_Supuestos'!F31*$I595)&gt;0,'01_Supuestos'!$F$15,0)))-($J595*'01_Supuestos'!F33)))*'01_Supuestos'!$F$16)</f>
        <v/>
      </c>
      <c r="X595" s="109">
        <f>((('01_Supuestos'!G31*$I595)*'01_Supuestos'!$F$11*($H595-'01_Supuestos'!$F$9))-((('01_Supuestos'!G31*$I595)*'01_Supuestos'!$F$11*($H595-'01_Supuestos'!$F$9))*'01_Supuestos'!$F$12)-(('01_Supuestos'!G31*$I595)*'01_Supuestos'!$F$11*$K595)-(IF(('01_Supuestos'!G31*$I595)&gt;0,'01_Supuestos'!$F$15,0)))-((('01_Supuestos'!G31*$I595)*'01_Supuestos'!$F$11*($H595-'01_Supuestos'!$F$9))*'01_Supuestos'!$F$18)-($J595*'01_Supuestos'!G32)-(IF('01_Supuestos'!G30=MAX('01_Supuestos'!$C$30:$M$30),'01_Supuestos'!$F$19,0))-(MAX(0,(((('01_Supuestos'!G31*$I595)*'01_Supuestos'!$F$11*($H595-'01_Supuestos'!$F$9))-((('01_Supuestos'!G31*$I595)*'01_Supuestos'!$F$11*($H595-'01_Supuestos'!$F$9))*'01_Supuestos'!$F$12)-(('01_Supuestos'!G31*$I595)*'01_Supuestos'!$F$11*$K595)-(IF(('01_Supuestos'!G31*$I595)&gt;0,'01_Supuestos'!$F$15,0)))-($J595*'01_Supuestos'!G33)))*'01_Supuestos'!$F$16)</f>
        <v/>
      </c>
      <c r="Y595" s="109">
        <f>((('01_Supuestos'!H31*$I595)*'01_Supuestos'!$F$11*($H595-'01_Supuestos'!$F$9))-((('01_Supuestos'!H31*$I595)*'01_Supuestos'!$F$11*($H595-'01_Supuestos'!$F$9))*'01_Supuestos'!$F$12)-(('01_Supuestos'!H31*$I595)*'01_Supuestos'!$F$11*$K595)-(IF(('01_Supuestos'!H31*$I595)&gt;0,'01_Supuestos'!$F$15,0)))-((('01_Supuestos'!H31*$I595)*'01_Supuestos'!$F$11*($H595-'01_Supuestos'!$F$9))*'01_Supuestos'!$F$18)-($J595*'01_Supuestos'!H32)-(IF('01_Supuestos'!H30=MAX('01_Supuestos'!$C$30:$M$30),'01_Supuestos'!$F$19,0))-(MAX(0,(((('01_Supuestos'!H31*$I595)*'01_Supuestos'!$F$11*($H595-'01_Supuestos'!$F$9))-((('01_Supuestos'!H31*$I595)*'01_Supuestos'!$F$11*($H595-'01_Supuestos'!$F$9))*'01_Supuestos'!$F$12)-(('01_Supuestos'!H31*$I595)*'01_Supuestos'!$F$11*$K595)-(IF(('01_Supuestos'!H31*$I595)&gt;0,'01_Supuestos'!$F$15,0)))-($J595*'01_Supuestos'!H33)))*'01_Supuestos'!$F$16)</f>
        <v/>
      </c>
      <c r="Z595" s="109">
        <f>((('01_Supuestos'!I31*$I595)*'01_Supuestos'!$F$11*($H595-'01_Supuestos'!$F$9))-((('01_Supuestos'!I31*$I595)*'01_Supuestos'!$F$11*($H595-'01_Supuestos'!$F$9))*'01_Supuestos'!$F$12)-(('01_Supuestos'!I31*$I595)*'01_Supuestos'!$F$11*$K595)-(IF(('01_Supuestos'!I31*$I595)&gt;0,'01_Supuestos'!$F$15,0)))-((('01_Supuestos'!I31*$I595)*'01_Supuestos'!$F$11*($H595-'01_Supuestos'!$F$9))*'01_Supuestos'!$F$18)-($J595*'01_Supuestos'!I32)-(IF('01_Supuestos'!I30=MAX('01_Supuestos'!$C$30:$M$30),'01_Supuestos'!$F$19,0))-(MAX(0,(((('01_Supuestos'!I31*$I595)*'01_Supuestos'!$F$11*($H595-'01_Supuestos'!$F$9))-((('01_Supuestos'!I31*$I595)*'01_Supuestos'!$F$11*($H595-'01_Supuestos'!$F$9))*'01_Supuestos'!$F$12)-(('01_Supuestos'!I31*$I595)*'01_Supuestos'!$F$11*$K595)-(IF(('01_Supuestos'!I31*$I595)&gt;0,'01_Supuestos'!$F$15,0)))-($J595*'01_Supuestos'!I33)))*'01_Supuestos'!$F$16)</f>
        <v/>
      </c>
      <c r="AA595" s="109">
        <f>((('01_Supuestos'!J31*$I595)*'01_Supuestos'!$F$11*($H595-'01_Supuestos'!$F$9))-((('01_Supuestos'!J31*$I595)*'01_Supuestos'!$F$11*($H595-'01_Supuestos'!$F$9))*'01_Supuestos'!$F$12)-(('01_Supuestos'!J31*$I595)*'01_Supuestos'!$F$11*$K595)-(IF(('01_Supuestos'!J31*$I595)&gt;0,'01_Supuestos'!$F$15,0)))-((('01_Supuestos'!J31*$I595)*'01_Supuestos'!$F$11*($H595-'01_Supuestos'!$F$9))*'01_Supuestos'!$F$18)-($J595*'01_Supuestos'!J32)-(IF('01_Supuestos'!J30=MAX('01_Supuestos'!$C$30:$M$30),'01_Supuestos'!$F$19,0))-(MAX(0,(((('01_Supuestos'!J31*$I595)*'01_Supuestos'!$F$11*($H595-'01_Supuestos'!$F$9))-((('01_Supuestos'!J31*$I595)*'01_Supuestos'!$F$11*($H595-'01_Supuestos'!$F$9))*'01_Supuestos'!$F$12)-(('01_Supuestos'!J31*$I595)*'01_Supuestos'!$F$11*$K595)-(IF(('01_Supuestos'!J31*$I595)&gt;0,'01_Supuestos'!$F$15,0)))-($J595*'01_Supuestos'!J33)))*'01_Supuestos'!$F$16)</f>
        <v/>
      </c>
      <c r="AB595" s="109">
        <f>((('01_Supuestos'!K31*$I595)*'01_Supuestos'!$F$11*($H595-'01_Supuestos'!$F$9))-((('01_Supuestos'!K31*$I595)*'01_Supuestos'!$F$11*($H595-'01_Supuestos'!$F$9))*'01_Supuestos'!$F$12)-(('01_Supuestos'!K31*$I595)*'01_Supuestos'!$F$11*$K595)-(IF(('01_Supuestos'!K31*$I595)&gt;0,'01_Supuestos'!$F$15,0)))-((('01_Supuestos'!K31*$I595)*'01_Supuestos'!$F$11*($H595-'01_Supuestos'!$F$9))*'01_Supuestos'!$F$18)-($J595*'01_Supuestos'!K32)-(IF('01_Supuestos'!K30=MAX('01_Supuestos'!$C$30:$M$30),'01_Supuestos'!$F$19,0))-(MAX(0,(((('01_Supuestos'!K31*$I595)*'01_Supuestos'!$F$11*($H595-'01_Supuestos'!$F$9))-((('01_Supuestos'!K31*$I595)*'01_Supuestos'!$F$11*($H595-'01_Supuestos'!$F$9))*'01_Supuestos'!$F$12)-(('01_Supuestos'!K31*$I595)*'01_Supuestos'!$F$11*$K595)-(IF(('01_Supuestos'!K31*$I595)&gt;0,'01_Supuestos'!$F$15,0)))-($J595*'01_Supuestos'!K33)))*'01_Supuestos'!$F$16)</f>
        <v/>
      </c>
      <c r="AC595" s="109">
        <f>((('01_Supuestos'!L31*$I595)*'01_Supuestos'!$F$11*($H595-'01_Supuestos'!$F$9))-((('01_Supuestos'!L31*$I595)*'01_Supuestos'!$F$11*($H595-'01_Supuestos'!$F$9))*'01_Supuestos'!$F$12)-(('01_Supuestos'!L31*$I595)*'01_Supuestos'!$F$11*$K595)-(IF(('01_Supuestos'!L31*$I595)&gt;0,'01_Supuestos'!$F$15,0)))-((('01_Supuestos'!L31*$I595)*'01_Supuestos'!$F$11*($H595-'01_Supuestos'!$F$9))*'01_Supuestos'!$F$18)-($J595*'01_Supuestos'!L32)-(IF('01_Supuestos'!L30=MAX('01_Supuestos'!$C$30:$M$30),'01_Supuestos'!$F$19,0))-(MAX(0,(((('01_Supuestos'!L31*$I595)*'01_Supuestos'!$F$11*($H595-'01_Supuestos'!$F$9))-((('01_Supuestos'!L31*$I595)*'01_Supuestos'!$F$11*($H595-'01_Supuestos'!$F$9))*'01_Supuestos'!$F$12)-(('01_Supuestos'!L31*$I595)*'01_Supuestos'!$F$11*$K595)-(IF(('01_Supuestos'!L31*$I595)&gt;0,'01_Supuestos'!$F$15,0)))-($J595*'01_Supuestos'!L33)))*'01_Supuestos'!$F$16)</f>
        <v/>
      </c>
      <c r="AD595" s="109">
        <f>((('01_Supuestos'!M31*$I595)*'01_Supuestos'!$F$11*($H595-'01_Supuestos'!$F$9))-((('01_Supuestos'!M31*$I595)*'01_Supuestos'!$F$11*($H595-'01_Supuestos'!$F$9))*'01_Supuestos'!$F$12)-(('01_Supuestos'!M31*$I595)*'01_Supuestos'!$F$11*$K595)-(IF(('01_Supuestos'!M31*$I595)&gt;0,'01_Supuestos'!$F$15,0)))-((('01_Supuestos'!M31*$I595)*'01_Supuestos'!$F$11*($H595-'01_Supuestos'!$F$9))*'01_Supuestos'!$F$18)-($J595*'01_Supuestos'!M32)-(IF('01_Supuestos'!M30=MAX('01_Supuestos'!$C$30:$M$30),'01_Supuestos'!$F$19,0))-(MAX(0,(((('01_Supuestos'!M31*$I595)*'01_Supuestos'!$F$11*($H595-'01_Supuestos'!$F$9))-((('01_Supuestos'!M31*$I595)*'01_Supuestos'!$F$11*($H595-'01_Supuestos'!$F$9))*'01_Supuestos'!$F$12)-(('01_Supuestos'!M31*$I595)*'01_Supuestos'!$F$11*$K595)-(IF(('01_Supuestos'!M31*$I595)&gt;0,'01_Supuestos'!$F$15,0)))-($J595*'01_Supuestos'!M33)))*'01_Supuestos'!$F$16)</f>
        <v/>
      </c>
      <c r="AE595" s="109">
        <f>0</f>
        <v/>
      </c>
      <c r="AF595" s="109">
        <f>IF(S595&gt;R595,"Appraisal+Decision",IF(S595&lt;R595,"Develop Now","Indiferente"))</f>
        <v/>
      </c>
    </row>
    <row r="596">
      <c r="A596" t="n">
        <v>566</v>
      </c>
      <c r="B596" s="53">
        <f>RAND()</f>
        <v/>
      </c>
      <c r="C596" s="53">
        <f>RAND()</f>
        <v/>
      </c>
      <c r="D596" s="53">
        <f>RAND()</f>
        <v/>
      </c>
      <c r="E596" s="53">
        <f>RAND()</f>
        <v/>
      </c>
      <c r="F596" s="53">
        <f>RAND()</f>
        <v/>
      </c>
      <c r="G596" s="53">
        <f>RAND()</f>
        <v/>
      </c>
      <c r="H596" s="109">
        <f>IF(B596&lt;($B$11-$B$10)/($B$12-$B$10), $B$10+SQRT(B596*($B$11-$B$10)*($B$12-$B$10)), $B$12-SQRT((1-B596)*($B$12-$B$11)*($B$12-$B$10)))</f>
        <v/>
      </c>
      <c r="I596" s="53">
        <f>MAX(0.1,NORMINV(C596,$B$13,$B$14))</f>
        <v/>
      </c>
      <c r="J596" s="109">
        <f>'01_Supuestos'!$F$13*MAX(0.65,NORMINV(D596,1,$B$15))</f>
        <v/>
      </c>
      <c r="K596" s="109">
        <f>'01_Supuestos'!$F$14*MAX(0.6,NORMINV(E596,1,$B$16))</f>
        <v/>
      </c>
      <c r="L596" s="109">
        <f>--(F596&lt;=$B$5)</f>
        <v/>
      </c>
      <c r="M596" s="109">
        <f>IF(L596=1, IF(G596&lt;=$B$6, "+", "-"), IF(G596&lt;=(1-$B$7), "+", "-"))</f>
        <v/>
      </c>
      <c r="N596" s="110">
        <f>IF(M596="+",'05_Bayes_Arbol'!$B$16,'05_Bayes_Arbol'!$B$17)</f>
        <v/>
      </c>
      <c r="O596" s="109">
        <f>SUMPRODUCT(T596:AD596,'01_Supuestos'!$C$34:$M$34)</f>
        <v/>
      </c>
      <c r="P596" s="109">
        <f>N596*O596 + (1-N596)*$B$9</f>
        <v/>
      </c>
      <c r="Q596" s="109">
        <f>--(P596&gt;0)</f>
        <v/>
      </c>
      <c r="R596" s="109">
        <f>IF(L596=1,O596,$B$9)</f>
        <v/>
      </c>
      <c r="S596" s="109">
        <f>-$B$8 + IF(Q596=1, IF(L596=1,O596,$B$9), 0)</f>
        <v/>
      </c>
      <c r="T596" s="109">
        <f>((('01_Supuestos'!C31*$I596)*'01_Supuestos'!$F$11*($H596-'01_Supuestos'!$F$9))-((('01_Supuestos'!C31*$I596)*'01_Supuestos'!$F$11*($H596-'01_Supuestos'!$F$9))*'01_Supuestos'!$F$12)-(('01_Supuestos'!C31*$I596)*'01_Supuestos'!$F$11*$K596)-(IF(('01_Supuestos'!C31*$I596)&gt;0,'01_Supuestos'!$F$15,0)))-((('01_Supuestos'!C31*$I596)*'01_Supuestos'!$F$11*($H596-'01_Supuestos'!$F$9))*'01_Supuestos'!$F$18)-($J596*'01_Supuestos'!C32)-(IF('01_Supuestos'!C30=MAX('01_Supuestos'!$C$30:$M$30),'01_Supuestos'!$F$19,0))-(MAX(0,(((('01_Supuestos'!C31*$I596)*'01_Supuestos'!$F$11*($H596-'01_Supuestos'!$F$9))-((('01_Supuestos'!C31*$I596)*'01_Supuestos'!$F$11*($H596-'01_Supuestos'!$F$9))*'01_Supuestos'!$F$12)-(('01_Supuestos'!C31*$I596)*'01_Supuestos'!$F$11*$K596)-(IF(('01_Supuestos'!C31*$I596)&gt;0,'01_Supuestos'!$F$15,0)))-($J596*'01_Supuestos'!C33)))*'01_Supuestos'!$F$16)</f>
        <v/>
      </c>
      <c r="U596" s="109">
        <f>((('01_Supuestos'!D31*$I596)*'01_Supuestos'!$F$11*($H596-'01_Supuestos'!$F$9))-((('01_Supuestos'!D31*$I596)*'01_Supuestos'!$F$11*($H596-'01_Supuestos'!$F$9))*'01_Supuestos'!$F$12)-(('01_Supuestos'!D31*$I596)*'01_Supuestos'!$F$11*$K596)-(IF(('01_Supuestos'!D31*$I596)&gt;0,'01_Supuestos'!$F$15,0)))-((('01_Supuestos'!D31*$I596)*'01_Supuestos'!$F$11*($H596-'01_Supuestos'!$F$9))*'01_Supuestos'!$F$18)-($J596*'01_Supuestos'!D32)-(IF('01_Supuestos'!D30=MAX('01_Supuestos'!$C$30:$M$30),'01_Supuestos'!$F$19,0))-(MAX(0,(((('01_Supuestos'!D31*$I596)*'01_Supuestos'!$F$11*($H596-'01_Supuestos'!$F$9))-((('01_Supuestos'!D31*$I596)*'01_Supuestos'!$F$11*($H596-'01_Supuestos'!$F$9))*'01_Supuestos'!$F$12)-(('01_Supuestos'!D31*$I596)*'01_Supuestos'!$F$11*$K596)-(IF(('01_Supuestos'!D31*$I596)&gt;0,'01_Supuestos'!$F$15,0)))-($J596*'01_Supuestos'!D33)))*'01_Supuestos'!$F$16)</f>
        <v/>
      </c>
      <c r="V596" s="109">
        <f>((('01_Supuestos'!E31*$I596)*'01_Supuestos'!$F$11*($H596-'01_Supuestos'!$F$9))-((('01_Supuestos'!E31*$I596)*'01_Supuestos'!$F$11*($H596-'01_Supuestos'!$F$9))*'01_Supuestos'!$F$12)-(('01_Supuestos'!E31*$I596)*'01_Supuestos'!$F$11*$K596)-(IF(('01_Supuestos'!E31*$I596)&gt;0,'01_Supuestos'!$F$15,0)))-((('01_Supuestos'!E31*$I596)*'01_Supuestos'!$F$11*($H596-'01_Supuestos'!$F$9))*'01_Supuestos'!$F$18)-($J596*'01_Supuestos'!E32)-(IF('01_Supuestos'!E30=MAX('01_Supuestos'!$C$30:$M$30),'01_Supuestos'!$F$19,0))-(MAX(0,(((('01_Supuestos'!E31*$I596)*'01_Supuestos'!$F$11*($H596-'01_Supuestos'!$F$9))-((('01_Supuestos'!E31*$I596)*'01_Supuestos'!$F$11*($H596-'01_Supuestos'!$F$9))*'01_Supuestos'!$F$12)-(('01_Supuestos'!E31*$I596)*'01_Supuestos'!$F$11*$K596)-(IF(('01_Supuestos'!E31*$I596)&gt;0,'01_Supuestos'!$F$15,0)))-($J596*'01_Supuestos'!E33)))*'01_Supuestos'!$F$16)</f>
        <v/>
      </c>
      <c r="W596" s="109">
        <f>((('01_Supuestos'!F31*$I596)*'01_Supuestos'!$F$11*($H596-'01_Supuestos'!$F$9))-((('01_Supuestos'!F31*$I596)*'01_Supuestos'!$F$11*($H596-'01_Supuestos'!$F$9))*'01_Supuestos'!$F$12)-(('01_Supuestos'!F31*$I596)*'01_Supuestos'!$F$11*$K596)-(IF(('01_Supuestos'!F31*$I596)&gt;0,'01_Supuestos'!$F$15,0)))-((('01_Supuestos'!F31*$I596)*'01_Supuestos'!$F$11*($H596-'01_Supuestos'!$F$9))*'01_Supuestos'!$F$18)-($J596*'01_Supuestos'!F32)-(IF('01_Supuestos'!F30=MAX('01_Supuestos'!$C$30:$M$30),'01_Supuestos'!$F$19,0))-(MAX(0,(((('01_Supuestos'!F31*$I596)*'01_Supuestos'!$F$11*($H596-'01_Supuestos'!$F$9))-((('01_Supuestos'!F31*$I596)*'01_Supuestos'!$F$11*($H596-'01_Supuestos'!$F$9))*'01_Supuestos'!$F$12)-(('01_Supuestos'!F31*$I596)*'01_Supuestos'!$F$11*$K596)-(IF(('01_Supuestos'!F31*$I596)&gt;0,'01_Supuestos'!$F$15,0)))-($J596*'01_Supuestos'!F33)))*'01_Supuestos'!$F$16)</f>
        <v/>
      </c>
      <c r="X596" s="109">
        <f>((('01_Supuestos'!G31*$I596)*'01_Supuestos'!$F$11*($H596-'01_Supuestos'!$F$9))-((('01_Supuestos'!G31*$I596)*'01_Supuestos'!$F$11*($H596-'01_Supuestos'!$F$9))*'01_Supuestos'!$F$12)-(('01_Supuestos'!G31*$I596)*'01_Supuestos'!$F$11*$K596)-(IF(('01_Supuestos'!G31*$I596)&gt;0,'01_Supuestos'!$F$15,0)))-((('01_Supuestos'!G31*$I596)*'01_Supuestos'!$F$11*($H596-'01_Supuestos'!$F$9))*'01_Supuestos'!$F$18)-($J596*'01_Supuestos'!G32)-(IF('01_Supuestos'!G30=MAX('01_Supuestos'!$C$30:$M$30),'01_Supuestos'!$F$19,0))-(MAX(0,(((('01_Supuestos'!G31*$I596)*'01_Supuestos'!$F$11*($H596-'01_Supuestos'!$F$9))-((('01_Supuestos'!G31*$I596)*'01_Supuestos'!$F$11*($H596-'01_Supuestos'!$F$9))*'01_Supuestos'!$F$12)-(('01_Supuestos'!G31*$I596)*'01_Supuestos'!$F$11*$K596)-(IF(('01_Supuestos'!G31*$I596)&gt;0,'01_Supuestos'!$F$15,0)))-($J596*'01_Supuestos'!G33)))*'01_Supuestos'!$F$16)</f>
        <v/>
      </c>
      <c r="Y596" s="109">
        <f>((('01_Supuestos'!H31*$I596)*'01_Supuestos'!$F$11*($H596-'01_Supuestos'!$F$9))-((('01_Supuestos'!H31*$I596)*'01_Supuestos'!$F$11*($H596-'01_Supuestos'!$F$9))*'01_Supuestos'!$F$12)-(('01_Supuestos'!H31*$I596)*'01_Supuestos'!$F$11*$K596)-(IF(('01_Supuestos'!H31*$I596)&gt;0,'01_Supuestos'!$F$15,0)))-((('01_Supuestos'!H31*$I596)*'01_Supuestos'!$F$11*($H596-'01_Supuestos'!$F$9))*'01_Supuestos'!$F$18)-($J596*'01_Supuestos'!H32)-(IF('01_Supuestos'!H30=MAX('01_Supuestos'!$C$30:$M$30),'01_Supuestos'!$F$19,0))-(MAX(0,(((('01_Supuestos'!H31*$I596)*'01_Supuestos'!$F$11*($H596-'01_Supuestos'!$F$9))-((('01_Supuestos'!H31*$I596)*'01_Supuestos'!$F$11*($H596-'01_Supuestos'!$F$9))*'01_Supuestos'!$F$12)-(('01_Supuestos'!H31*$I596)*'01_Supuestos'!$F$11*$K596)-(IF(('01_Supuestos'!H31*$I596)&gt;0,'01_Supuestos'!$F$15,0)))-($J596*'01_Supuestos'!H33)))*'01_Supuestos'!$F$16)</f>
        <v/>
      </c>
      <c r="Z596" s="109">
        <f>((('01_Supuestos'!I31*$I596)*'01_Supuestos'!$F$11*($H596-'01_Supuestos'!$F$9))-((('01_Supuestos'!I31*$I596)*'01_Supuestos'!$F$11*($H596-'01_Supuestos'!$F$9))*'01_Supuestos'!$F$12)-(('01_Supuestos'!I31*$I596)*'01_Supuestos'!$F$11*$K596)-(IF(('01_Supuestos'!I31*$I596)&gt;0,'01_Supuestos'!$F$15,0)))-((('01_Supuestos'!I31*$I596)*'01_Supuestos'!$F$11*($H596-'01_Supuestos'!$F$9))*'01_Supuestos'!$F$18)-($J596*'01_Supuestos'!I32)-(IF('01_Supuestos'!I30=MAX('01_Supuestos'!$C$30:$M$30),'01_Supuestos'!$F$19,0))-(MAX(0,(((('01_Supuestos'!I31*$I596)*'01_Supuestos'!$F$11*($H596-'01_Supuestos'!$F$9))-((('01_Supuestos'!I31*$I596)*'01_Supuestos'!$F$11*($H596-'01_Supuestos'!$F$9))*'01_Supuestos'!$F$12)-(('01_Supuestos'!I31*$I596)*'01_Supuestos'!$F$11*$K596)-(IF(('01_Supuestos'!I31*$I596)&gt;0,'01_Supuestos'!$F$15,0)))-($J596*'01_Supuestos'!I33)))*'01_Supuestos'!$F$16)</f>
        <v/>
      </c>
      <c r="AA596" s="109">
        <f>((('01_Supuestos'!J31*$I596)*'01_Supuestos'!$F$11*($H596-'01_Supuestos'!$F$9))-((('01_Supuestos'!J31*$I596)*'01_Supuestos'!$F$11*($H596-'01_Supuestos'!$F$9))*'01_Supuestos'!$F$12)-(('01_Supuestos'!J31*$I596)*'01_Supuestos'!$F$11*$K596)-(IF(('01_Supuestos'!J31*$I596)&gt;0,'01_Supuestos'!$F$15,0)))-((('01_Supuestos'!J31*$I596)*'01_Supuestos'!$F$11*($H596-'01_Supuestos'!$F$9))*'01_Supuestos'!$F$18)-($J596*'01_Supuestos'!J32)-(IF('01_Supuestos'!J30=MAX('01_Supuestos'!$C$30:$M$30),'01_Supuestos'!$F$19,0))-(MAX(0,(((('01_Supuestos'!J31*$I596)*'01_Supuestos'!$F$11*($H596-'01_Supuestos'!$F$9))-((('01_Supuestos'!J31*$I596)*'01_Supuestos'!$F$11*($H596-'01_Supuestos'!$F$9))*'01_Supuestos'!$F$12)-(('01_Supuestos'!J31*$I596)*'01_Supuestos'!$F$11*$K596)-(IF(('01_Supuestos'!J31*$I596)&gt;0,'01_Supuestos'!$F$15,0)))-($J596*'01_Supuestos'!J33)))*'01_Supuestos'!$F$16)</f>
        <v/>
      </c>
      <c r="AB596" s="109">
        <f>((('01_Supuestos'!K31*$I596)*'01_Supuestos'!$F$11*($H596-'01_Supuestos'!$F$9))-((('01_Supuestos'!K31*$I596)*'01_Supuestos'!$F$11*($H596-'01_Supuestos'!$F$9))*'01_Supuestos'!$F$12)-(('01_Supuestos'!K31*$I596)*'01_Supuestos'!$F$11*$K596)-(IF(('01_Supuestos'!K31*$I596)&gt;0,'01_Supuestos'!$F$15,0)))-((('01_Supuestos'!K31*$I596)*'01_Supuestos'!$F$11*($H596-'01_Supuestos'!$F$9))*'01_Supuestos'!$F$18)-($J596*'01_Supuestos'!K32)-(IF('01_Supuestos'!K30=MAX('01_Supuestos'!$C$30:$M$30),'01_Supuestos'!$F$19,0))-(MAX(0,(((('01_Supuestos'!K31*$I596)*'01_Supuestos'!$F$11*($H596-'01_Supuestos'!$F$9))-((('01_Supuestos'!K31*$I596)*'01_Supuestos'!$F$11*($H596-'01_Supuestos'!$F$9))*'01_Supuestos'!$F$12)-(('01_Supuestos'!K31*$I596)*'01_Supuestos'!$F$11*$K596)-(IF(('01_Supuestos'!K31*$I596)&gt;0,'01_Supuestos'!$F$15,0)))-($J596*'01_Supuestos'!K33)))*'01_Supuestos'!$F$16)</f>
        <v/>
      </c>
      <c r="AC596" s="109">
        <f>((('01_Supuestos'!L31*$I596)*'01_Supuestos'!$F$11*($H596-'01_Supuestos'!$F$9))-((('01_Supuestos'!L31*$I596)*'01_Supuestos'!$F$11*($H596-'01_Supuestos'!$F$9))*'01_Supuestos'!$F$12)-(('01_Supuestos'!L31*$I596)*'01_Supuestos'!$F$11*$K596)-(IF(('01_Supuestos'!L31*$I596)&gt;0,'01_Supuestos'!$F$15,0)))-((('01_Supuestos'!L31*$I596)*'01_Supuestos'!$F$11*($H596-'01_Supuestos'!$F$9))*'01_Supuestos'!$F$18)-($J596*'01_Supuestos'!L32)-(IF('01_Supuestos'!L30=MAX('01_Supuestos'!$C$30:$M$30),'01_Supuestos'!$F$19,0))-(MAX(0,(((('01_Supuestos'!L31*$I596)*'01_Supuestos'!$F$11*($H596-'01_Supuestos'!$F$9))-((('01_Supuestos'!L31*$I596)*'01_Supuestos'!$F$11*($H596-'01_Supuestos'!$F$9))*'01_Supuestos'!$F$12)-(('01_Supuestos'!L31*$I596)*'01_Supuestos'!$F$11*$K596)-(IF(('01_Supuestos'!L31*$I596)&gt;0,'01_Supuestos'!$F$15,0)))-($J596*'01_Supuestos'!L33)))*'01_Supuestos'!$F$16)</f>
        <v/>
      </c>
      <c r="AD596" s="109">
        <f>((('01_Supuestos'!M31*$I596)*'01_Supuestos'!$F$11*($H596-'01_Supuestos'!$F$9))-((('01_Supuestos'!M31*$I596)*'01_Supuestos'!$F$11*($H596-'01_Supuestos'!$F$9))*'01_Supuestos'!$F$12)-(('01_Supuestos'!M31*$I596)*'01_Supuestos'!$F$11*$K596)-(IF(('01_Supuestos'!M31*$I596)&gt;0,'01_Supuestos'!$F$15,0)))-((('01_Supuestos'!M31*$I596)*'01_Supuestos'!$F$11*($H596-'01_Supuestos'!$F$9))*'01_Supuestos'!$F$18)-($J596*'01_Supuestos'!M32)-(IF('01_Supuestos'!M30=MAX('01_Supuestos'!$C$30:$M$30),'01_Supuestos'!$F$19,0))-(MAX(0,(((('01_Supuestos'!M31*$I596)*'01_Supuestos'!$F$11*($H596-'01_Supuestos'!$F$9))-((('01_Supuestos'!M31*$I596)*'01_Supuestos'!$F$11*($H596-'01_Supuestos'!$F$9))*'01_Supuestos'!$F$12)-(('01_Supuestos'!M31*$I596)*'01_Supuestos'!$F$11*$K596)-(IF(('01_Supuestos'!M31*$I596)&gt;0,'01_Supuestos'!$F$15,0)))-($J596*'01_Supuestos'!M33)))*'01_Supuestos'!$F$16)</f>
        <v/>
      </c>
      <c r="AE596" s="109">
        <f>0</f>
        <v/>
      </c>
      <c r="AF596" s="109">
        <f>IF(S596&gt;R596,"Appraisal+Decision",IF(S596&lt;R596,"Develop Now","Indiferente"))</f>
        <v/>
      </c>
    </row>
    <row r="597">
      <c r="A597" t="n">
        <v>567</v>
      </c>
      <c r="B597" s="53">
        <f>RAND()</f>
        <v/>
      </c>
      <c r="C597" s="53">
        <f>RAND()</f>
        <v/>
      </c>
      <c r="D597" s="53">
        <f>RAND()</f>
        <v/>
      </c>
      <c r="E597" s="53">
        <f>RAND()</f>
        <v/>
      </c>
      <c r="F597" s="53">
        <f>RAND()</f>
        <v/>
      </c>
      <c r="G597" s="53">
        <f>RAND()</f>
        <v/>
      </c>
      <c r="H597" s="109">
        <f>IF(B597&lt;($B$11-$B$10)/($B$12-$B$10), $B$10+SQRT(B597*($B$11-$B$10)*($B$12-$B$10)), $B$12-SQRT((1-B597)*($B$12-$B$11)*($B$12-$B$10)))</f>
        <v/>
      </c>
      <c r="I597" s="53">
        <f>MAX(0.1,NORMINV(C597,$B$13,$B$14))</f>
        <v/>
      </c>
      <c r="J597" s="109">
        <f>'01_Supuestos'!$F$13*MAX(0.65,NORMINV(D597,1,$B$15))</f>
        <v/>
      </c>
      <c r="K597" s="109">
        <f>'01_Supuestos'!$F$14*MAX(0.6,NORMINV(E597,1,$B$16))</f>
        <v/>
      </c>
      <c r="L597" s="109">
        <f>--(F597&lt;=$B$5)</f>
        <v/>
      </c>
      <c r="M597" s="109">
        <f>IF(L597=1, IF(G597&lt;=$B$6, "+", "-"), IF(G597&lt;=(1-$B$7), "+", "-"))</f>
        <v/>
      </c>
      <c r="N597" s="110">
        <f>IF(M597="+",'05_Bayes_Arbol'!$B$16,'05_Bayes_Arbol'!$B$17)</f>
        <v/>
      </c>
      <c r="O597" s="109">
        <f>SUMPRODUCT(T597:AD597,'01_Supuestos'!$C$34:$M$34)</f>
        <v/>
      </c>
      <c r="P597" s="109">
        <f>N597*O597 + (1-N597)*$B$9</f>
        <v/>
      </c>
      <c r="Q597" s="109">
        <f>--(P597&gt;0)</f>
        <v/>
      </c>
      <c r="R597" s="109">
        <f>IF(L597=1,O597,$B$9)</f>
        <v/>
      </c>
      <c r="S597" s="109">
        <f>-$B$8 + IF(Q597=1, IF(L597=1,O597,$B$9), 0)</f>
        <v/>
      </c>
      <c r="T597" s="109">
        <f>((('01_Supuestos'!C31*$I597)*'01_Supuestos'!$F$11*($H597-'01_Supuestos'!$F$9))-((('01_Supuestos'!C31*$I597)*'01_Supuestos'!$F$11*($H597-'01_Supuestos'!$F$9))*'01_Supuestos'!$F$12)-(('01_Supuestos'!C31*$I597)*'01_Supuestos'!$F$11*$K597)-(IF(('01_Supuestos'!C31*$I597)&gt;0,'01_Supuestos'!$F$15,0)))-((('01_Supuestos'!C31*$I597)*'01_Supuestos'!$F$11*($H597-'01_Supuestos'!$F$9))*'01_Supuestos'!$F$18)-($J597*'01_Supuestos'!C32)-(IF('01_Supuestos'!C30=MAX('01_Supuestos'!$C$30:$M$30),'01_Supuestos'!$F$19,0))-(MAX(0,(((('01_Supuestos'!C31*$I597)*'01_Supuestos'!$F$11*($H597-'01_Supuestos'!$F$9))-((('01_Supuestos'!C31*$I597)*'01_Supuestos'!$F$11*($H597-'01_Supuestos'!$F$9))*'01_Supuestos'!$F$12)-(('01_Supuestos'!C31*$I597)*'01_Supuestos'!$F$11*$K597)-(IF(('01_Supuestos'!C31*$I597)&gt;0,'01_Supuestos'!$F$15,0)))-($J597*'01_Supuestos'!C33)))*'01_Supuestos'!$F$16)</f>
        <v/>
      </c>
      <c r="U597" s="109">
        <f>((('01_Supuestos'!D31*$I597)*'01_Supuestos'!$F$11*($H597-'01_Supuestos'!$F$9))-((('01_Supuestos'!D31*$I597)*'01_Supuestos'!$F$11*($H597-'01_Supuestos'!$F$9))*'01_Supuestos'!$F$12)-(('01_Supuestos'!D31*$I597)*'01_Supuestos'!$F$11*$K597)-(IF(('01_Supuestos'!D31*$I597)&gt;0,'01_Supuestos'!$F$15,0)))-((('01_Supuestos'!D31*$I597)*'01_Supuestos'!$F$11*($H597-'01_Supuestos'!$F$9))*'01_Supuestos'!$F$18)-($J597*'01_Supuestos'!D32)-(IF('01_Supuestos'!D30=MAX('01_Supuestos'!$C$30:$M$30),'01_Supuestos'!$F$19,0))-(MAX(0,(((('01_Supuestos'!D31*$I597)*'01_Supuestos'!$F$11*($H597-'01_Supuestos'!$F$9))-((('01_Supuestos'!D31*$I597)*'01_Supuestos'!$F$11*($H597-'01_Supuestos'!$F$9))*'01_Supuestos'!$F$12)-(('01_Supuestos'!D31*$I597)*'01_Supuestos'!$F$11*$K597)-(IF(('01_Supuestos'!D31*$I597)&gt;0,'01_Supuestos'!$F$15,0)))-($J597*'01_Supuestos'!D33)))*'01_Supuestos'!$F$16)</f>
        <v/>
      </c>
      <c r="V597" s="109">
        <f>((('01_Supuestos'!E31*$I597)*'01_Supuestos'!$F$11*($H597-'01_Supuestos'!$F$9))-((('01_Supuestos'!E31*$I597)*'01_Supuestos'!$F$11*($H597-'01_Supuestos'!$F$9))*'01_Supuestos'!$F$12)-(('01_Supuestos'!E31*$I597)*'01_Supuestos'!$F$11*$K597)-(IF(('01_Supuestos'!E31*$I597)&gt;0,'01_Supuestos'!$F$15,0)))-((('01_Supuestos'!E31*$I597)*'01_Supuestos'!$F$11*($H597-'01_Supuestos'!$F$9))*'01_Supuestos'!$F$18)-($J597*'01_Supuestos'!E32)-(IF('01_Supuestos'!E30=MAX('01_Supuestos'!$C$30:$M$30),'01_Supuestos'!$F$19,0))-(MAX(0,(((('01_Supuestos'!E31*$I597)*'01_Supuestos'!$F$11*($H597-'01_Supuestos'!$F$9))-((('01_Supuestos'!E31*$I597)*'01_Supuestos'!$F$11*($H597-'01_Supuestos'!$F$9))*'01_Supuestos'!$F$12)-(('01_Supuestos'!E31*$I597)*'01_Supuestos'!$F$11*$K597)-(IF(('01_Supuestos'!E31*$I597)&gt;0,'01_Supuestos'!$F$15,0)))-($J597*'01_Supuestos'!E33)))*'01_Supuestos'!$F$16)</f>
        <v/>
      </c>
      <c r="W597" s="109">
        <f>((('01_Supuestos'!F31*$I597)*'01_Supuestos'!$F$11*($H597-'01_Supuestos'!$F$9))-((('01_Supuestos'!F31*$I597)*'01_Supuestos'!$F$11*($H597-'01_Supuestos'!$F$9))*'01_Supuestos'!$F$12)-(('01_Supuestos'!F31*$I597)*'01_Supuestos'!$F$11*$K597)-(IF(('01_Supuestos'!F31*$I597)&gt;0,'01_Supuestos'!$F$15,0)))-((('01_Supuestos'!F31*$I597)*'01_Supuestos'!$F$11*($H597-'01_Supuestos'!$F$9))*'01_Supuestos'!$F$18)-($J597*'01_Supuestos'!F32)-(IF('01_Supuestos'!F30=MAX('01_Supuestos'!$C$30:$M$30),'01_Supuestos'!$F$19,0))-(MAX(0,(((('01_Supuestos'!F31*$I597)*'01_Supuestos'!$F$11*($H597-'01_Supuestos'!$F$9))-((('01_Supuestos'!F31*$I597)*'01_Supuestos'!$F$11*($H597-'01_Supuestos'!$F$9))*'01_Supuestos'!$F$12)-(('01_Supuestos'!F31*$I597)*'01_Supuestos'!$F$11*$K597)-(IF(('01_Supuestos'!F31*$I597)&gt;0,'01_Supuestos'!$F$15,0)))-($J597*'01_Supuestos'!F33)))*'01_Supuestos'!$F$16)</f>
        <v/>
      </c>
      <c r="X597" s="109">
        <f>((('01_Supuestos'!G31*$I597)*'01_Supuestos'!$F$11*($H597-'01_Supuestos'!$F$9))-((('01_Supuestos'!G31*$I597)*'01_Supuestos'!$F$11*($H597-'01_Supuestos'!$F$9))*'01_Supuestos'!$F$12)-(('01_Supuestos'!G31*$I597)*'01_Supuestos'!$F$11*$K597)-(IF(('01_Supuestos'!G31*$I597)&gt;0,'01_Supuestos'!$F$15,0)))-((('01_Supuestos'!G31*$I597)*'01_Supuestos'!$F$11*($H597-'01_Supuestos'!$F$9))*'01_Supuestos'!$F$18)-($J597*'01_Supuestos'!G32)-(IF('01_Supuestos'!G30=MAX('01_Supuestos'!$C$30:$M$30),'01_Supuestos'!$F$19,0))-(MAX(0,(((('01_Supuestos'!G31*$I597)*'01_Supuestos'!$F$11*($H597-'01_Supuestos'!$F$9))-((('01_Supuestos'!G31*$I597)*'01_Supuestos'!$F$11*($H597-'01_Supuestos'!$F$9))*'01_Supuestos'!$F$12)-(('01_Supuestos'!G31*$I597)*'01_Supuestos'!$F$11*$K597)-(IF(('01_Supuestos'!G31*$I597)&gt;0,'01_Supuestos'!$F$15,0)))-($J597*'01_Supuestos'!G33)))*'01_Supuestos'!$F$16)</f>
        <v/>
      </c>
      <c r="Y597" s="109">
        <f>((('01_Supuestos'!H31*$I597)*'01_Supuestos'!$F$11*($H597-'01_Supuestos'!$F$9))-((('01_Supuestos'!H31*$I597)*'01_Supuestos'!$F$11*($H597-'01_Supuestos'!$F$9))*'01_Supuestos'!$F$12)-(('01_Supuestos'!H31*$I597)*'01_Supuestos'!$F$11*$K597)-(IF(('01_Supuestos'!H31*$I597)&gt;0,'01_Supuestos'!$F$15,0)))-((('01_Supuestos'!H31*$I597)*'01_Supuestos'!$F$11*($H597-'01_Supuestos'!$F$9))*'01_Supuestos'!$F$18)-($J597*'01_Supuestos'!H32)-(IF('01_Supuestos'!H30=MAX('01_Supuestos'!$C$30:$M$30),'01_Supuestos'!$F$19,0))-(MAX(0,(((('01_Supuestos'!H31*$I597)*'01_Supuestos'!$F$11*($H597-'01_Supuestos'!$F$9))-((('01_Supuestos'!H31*$I597)*'01_Supuestos'!$F$11*($H597-'01_Supuestos'!$F$9))*'01_Supuestos'!$F$12)-(('01_Supuestos'!H31*$I597)*'01_Supuestos'!$F$11*$K597)-(IF(('01_Supuestos'!H31*$I597)&gt;0,'01_Supuestos'!$F$15,0)))-($J597*'01_Supuestos'!H33)))*'01_Supuestos'!$F$16)</f>
        <v/>
      </c>
      <c r="Z597" s="109">
        <f>((('01_Supuestos'!I31*$I597)*'01_Supuestos'!$F$11*($H597-'01_Supuestos'!$F$9))-((('01_Supuestos'!I31*$I597)*'01_Supuestos'!$F$11*($H597-'01_Supuestos'!$F$9))*'01_Supuestos'!$F$12)-(('01_Supuestos'!I31*$I597)*'01_Supuestos'!$F$11*$K597)-(IF(('01_Supuestos'!I31*$I597)&gt;0,'01_Supuestos'!$F$15,0)))-((('01_Supuestos'!I31*$I597)*'01_Supuestos'!$F$11*($H597-'01_Supuestos'!$F$9))*'01_Supuestos'!$F$18)-($J597*'01_Supuestos'!I32)-(IF('01_Supuestos'!I30=MAX('01_Supuestos'!$C$30:$M$30),'01_Supuestos'!$F$19,0))-(MAX(0,(((('01_Supuestos'!I31*$I597)*'01_Supuestos'!$F$11*($H597-'01_Supuestos'!$F$9))-((('01_Supuestos'!I31*$I597)*'01_Supuestos'!$F$11*($H597-'01_Supuestos'!$F$9))*'01_Supuestos'!$F$12)-(('01_Supuestos'!I31*$I597)*'01_Supuestos'!$F$11*$K597)-(IF(('01_Supuestos'!I31*$I597)&gt;0,'01_Supuestos'!$F$15,0)))-($J597*'01_Supuestos'!I33)))*'01_Supuestos'!$F$16)</f>
        <v/>
      </c>
      <c r="AA597" s="109">
        <f>((('01_Supuestos'!J31*$I597)*'01_Supuestos'!$F$11*($H597-'01_Supuestos'!$F$9))-((('01_Supuestos'!J31*$I597)*'01_Supuestos'!$F$11*($H597-'01_Supuestos'!$F$9))*'01_Supuestos'!$F$12)-(('01_Supuestos'!J31*$I597)*'01_Supuestos'!$F$11*$K597)-(IF(('01_Supuestos'!J31*$I597)&gt;0,'01_Supuestos'!$F$15,0)))-((('01_Supuestos'!J31*$I597)*'01_Supuestos'!$F$11*($H597-'01_Supuestos'!$F$9))*'01_Supuestos'!$F$18)-($J597*'01_Supuestos'!J32)-(IF('01_Supuestos'!J30=MAX('01_Supuestos'!$C$30:$M$30),'01_Supuestos'!$F$19,0))-(MAX(0,(((('01_Supuestos'!J31*$I597)*'01_Supuestos'!$F$11*($H597-'01_Supuestos'!$F$9))-((('01_Supuestos'!J31*$I597)*'01_Supuestos'!$F$11*($H597-'01_Supuestos'!$F$9))*'01_Supuestos'!$F$12)-(('01_Supuestos'!J31*$I597)*'01_Supuestos'!$F$11*$K597)-(IF(('01_Supuestos'!J31*$I597)&gt;0,'01_Supuestos'!$F$15,0)))-($J597*'01_Supuestos'!J33)))*'01_Supuestos'!$F$16)</f>
        <v/>
      </c>
      <c r="AB597" s="109">
        <f>((('01_Supuestos'!K31*$I597)*'01_Supuestos'!$F$11*($H597-'01_Supuestos'!$F$9))-((('01_Supuestos'!K31*$I597)*'01_Supuestos'!$F$11*($H597-'01_Supuestos'!$F$9))*'01_Supuestos'!$F$12)-(('01_Supuestos'!K31*$I597)*'01_Supuestos'!$F$11*$K597)-(IF(('01_Supuestos'!K31*$I597)&gt;0,'01_Supuestos'!$F$15,0)))-((('01_Supuestos'!K31*$I597)*'01_Supuestos'!$F$11*($H597-'01_Supuestos'!$F$9))*'01_Supuestos'!$F$18)-($J597*'01_Supuestos'!K32)-(IF('01_Supuestos'!K30=MAX('01_Supuestos'!$C$30:$M$30),'01_Supuestos'!$F$19,0))-(MAX(0,(((('01_Supuestos'!K31*$I597)*'01_Supuestos'!$F$11*($H597-'01_Supuestos'!$F$9))-((('01_Supuestos'!K31*$I597)*'01_Supuestos'!$F$11*($H597-'01_Supuestos'!$F$9))*'01_Supuestos'!$F$12)-(('01_Supuestos'!K31*$I597)*'01_Supuestos'!$F$11*$K597)-(IF(('01_Supuestos'!K31*$I597)&gt;0,'01_Supuestos'!$F$15,0)))-($J597*'01_Supuestos'!K33)))*'01_Supuestos'!$F$16)</f>
        <v/>
      </c>
      <c r="AC597" s="109">
        <f>((('01_Supuestos'!L31*$I597)*'01_Supuestos'!$F$11*($H597-'01_Supuestos'!$F$9))-((('01_Supuestos'!L31*$I597)*'01_Supuestos'!$F$11*($H597-'01_Supuestos'!$F$9))*'01_Supuestos'!$F$12)-(('01_Supuestos'!L31*$I597)*'01_Supuestos'!$F$11*$K597)-(IF(('01_Supuestos'!L31*$I597)&gt;0,'01_Supuestos'!$F$15,0)))-((('01_Supuestos'!L31*$I597)*'01_Supuestos'!$F$11*($H597-'01_Supuestos'!$F$9))*'01_Supuestos'!$F$18)-($J597*'01_Supuestos'!L32)-(IF('01_Supuestos'!L30=MAX('01_Supuestos'!$C$30:$M$30),'01_Supuestos'!$F$19,0))-(MAX(0,(((('01_Supuestos'!L31*$I597)*'01_Supuestos'!$F$11*($H597-'01_Supuestos'!$F$9))-((('01_Supuestos'!L31*$I597)*'01_Supuestos'!$F$11*($H597-'01_Supuestos'!$F$9))*'01_Supuestos'!$F$12)-(('01_Supuestos'!L31*$I597)*'01_Supuestos'!$F$11*$K597)-(IF(('01_Supuestos'!L31*$I597)&gt;0,'01_Supuestos'!$F$15,0)))-($J597*'01_Supuestos'!L33)))*'01_Supuestos'!$F$16)</f>
        <v/>
      </c>
      <c r="AD597" s="109">
        <f>((('01_Supuestos'!M31*$I597)*'01_Supuestos'!$F$11*($H597-'01_Supuestos'!$F$9))-((('01_Supuestos'!M31*$I597)*'01_Supuestos'!$F$11*($H597-'01_Supuestos'!$F$9))*'01_Supuestos'!$F$12)-(('01_Supuestos'!M31*$I597)*'01_Supuestos'!$F$11*$K597)-(IF(('01_Supuestos'!M31*$I597)&gt;0,'01_Supuestos'!$F$15,0)))-((('01_Supuestos'!M31*$I597)*'01_Supuestos'!$F$11*($H597-'01_Supuestos'!$F$9))*'01_Supuestos'!$F$18)-($J597*'01_Supuestos'!M32)-(IF('01_Supuestos'!M30=MAX('01_Supuestos'!$C$30:$M$30),'01_Supuestos'!$F$19,0))-(MAX(0,(((('01_Supuestos'!M31*$I597)*'01_Supuestos'!$F$11*($H597-'01_Supuestos'!$F$9))-((('01_Supuestos'!M31*$I597)*'01_Supuestos'!$F$11*($H597-'01_Supuestos'!$F$9))*'01_Supuestos'!$F$12)-(('01_Supuestos'!M31*$I597)*'01_Supuestos'!$F$11*$K597)-(IF(('01_Supuestos'!M31*$I597)&gt;0,'01_Supuestos'!$F$15,0)))-($J597*'01_Supuestos'!M33)))*'01_Supuestos'!$F$16)</f>
        <v/>
      </c>
      <c r="AE597" s="109">
        <f>0</f>
        <v/>
      </c>
      <c r="AF597" s="109">
        <f>IF(S597&gt;R597,"Appraisal+Decision",IF(S597&lt;R597,"Develop Now","Indiferente"))</f>
        <v/>
      </c>
    </row>
    <row r="598">
      <c r="A598" t="n">
        <v>568</v>
      </c>
      <c r="B598" s="53">
        <f>RAND()</f>
        <v/>
      </c>
      <c r="C598" s="53">
        <f>RAND()</f>
        <v/>
      </c>
      <c r="D598" s="53">
        <f>RAND()</f>
        <v/>
      </c>
      <c r="E598" s="53">
        <f>RAND()</f>
        <v/>
      </c>
      <c r="F598" s="53">
        <f>RAND()</f>
        <v/>
      </c>
      <c r="G598" s="53">
        <f>RAND()</f>
        <v/>
      </c>
      <c r="H598" s="109">
        <f>IF(B598&lt;($B$11-$B$10)/($B$12-$B$10), $B$10+SQRT(B598*($B$11-$B$10)*($B$12-$B$10)), $B$12-SQRT((1-B598)*($B$12-$B$11)*($B$12-$B$10)))</f>
        <v/>
      </c>
      <c r="I598" s="53">
        <f>MAX(0.1,NORMINV(C598,$B$13,$B$14))</f>
        <v/>
      </c>
      <c r="J598" s="109">
        <f>'01_Supuestos'!$F$13*MAX(0.65,NORMINV(D598,1,$B$15))</f>
        <v/>
      </c>
      <c r="K598" s="109">
        <f>'01_Supuestos'!$F$14*MAX(0.6,NORMINV(E598,1,$B$16))</f>
        <v/>
      </c>
      <c r="L598" s="109">
        <f>--(F598&lt;=$B$5)</f>
        <v/>
      </c>
      <c r="M598" s="109">
        <f>IF(L598=1, IF(G598&lt;=$B$6, "+", "-"), IF(G598&lt;=(1-$B$7), "+", "-"))</f>
        <v/>
      </c>
      <c r="N598" s="110">
        <f>IF(M598="+",'05_Bayes_Arbol'!$B$16,'05_Bayes_Arbol'!$B$17)</f>
        <v/>
      </c>
      <c r="O598" s="109">
        <f>SUMPRODUCT(T598:AD598,'01_Supuestos'!$C$34:$M$34)</f>
        <v/>
      </c>
      <c r="P598" s="109">
        <f>N598*O598 + (1-N598)*$B$9</f>
        <v/>
      </c>
      <c r="Q598" s="109">
        <f>--(P598&gt;0)</f>
        <v/>
      </c>
      <c r="R598" s="109">
        <f>IF(L598=1,O598,$B$9)</f>
        <v/>
      </c>
      <c r="S598" s="109">
        <f>-$B$8 + IF(Q598=1, IF(L598=1,O598,$B$9), 0)</f>
        <v/>
      </c>
      <c r="T598" s="109">
        <f>((('01_Supuestos'!C31*$I598)*'01_Supuestos'!$F$11*($H598-'01_Supuestos'!$F$9))-((('01_Supuestos'!C31*$I598)*'01_Supuestos'!$F$11*($H598-'01_Supuestos'!$F$9))*'01_Supuestos'!$F$12)-(('01_Supuestos'!C31*$I598)*'01_Supuestos'!$F$11*$K598)-(IF(('01_Supuestos'!C31*$I598)&gt;0,'01_Supuestos'!$F$15,0)))-((('01_Supuestos'!C31*$I598)*'01_Supuestos'!$F$11*($H598-'01_Supuestos'!$F$9))*'01_Supuestos'!$F$18)-($J598*'01_Supuestos'!C32)-(IF('01_Supuestos'!C30=MAX('01_Supuestos'!$C$30:$M$30),'01_Supuestos'!$F$19,0))-(MAX(0,(((('01_Supuestos'!C31*$I598)*'01_Supuestos'!$F$11*($H598-'01_Supuestos'!$F$9))-((('01_Supuestos'!C31*$I598)*'01_Supuestos'!$F$11*($H598-'01_Supuestos'!$F$9))*'01_Supuestos'!$F$12)-(('01_Supuestos'!C31*$I598)*'01_Supuestos'!$F$11*$K598)-(IF(('01_Supuestos'!C31*$I598)&gt;0,'01_Supuestos'!$F$15,0)))-($J598*'01_Supuestos'!C33)))*'01_Supuestos'!$F$16)</f>
        <v/>
      </c>
      <c r="U598" s="109">
        <f>((('01_Supuestos'!D31*$I598)*'01_Supuestos'!$F$11*($H598-'01_Supuestos'!$F$9))-((('01_Supuestos'!D31*$I598)*'01_Supuestos'!$F$11*($H598-'01_Supuestos'!$F$9))*'01_Supuestos'!$F$12)-(('01_Supuestos'!D31*$I598)*'01_Supuestos'!$F$11*$K598)-(IF(('01_Supuestos'!D31*$I598)&gt;0,'01_Supuestos'!$F$15,0)))-((('01_Supuestos'!D31*$I598)*'01_Supuestos'!$F$11*($H598-'01_Supuestos'!$F$9))*'01_Supuestos'!$F$18)-($J598*'01_Supuestos'!D32)-(IF('01_Supuestos'!D30=MAX('01_Supuestos'!$C$30:$M$30),'01_Supuestos'!$F$19,0))-(MAX(0,(((('01_Supuestos'!D31*$I598)*'01_Supuestos'!$F$11*($H598-'01_Supuestos'!$F$9))-((('01_Supuestos'!D31*$I598)*'01_Supuestos'!$F$11*($H598-'01_Supuestos'!$F$9))*'01_Supuestos'!$F$12)-(('01_Supuestos'!D31*$I598)*'01_Supuestos'!$F$11*$K598)-(IF(('01_Supuestos'!D31*$I598)&gt;0,'01_Supuestos'!$F$15,0)))-($J598*'01_Supuestos'!D33)))*'01_Supuestos'!$F$16)</f>
        <v/>
      </c>
      <c r="V598" s="109">
        <f>((('01_Supuestos'!E31*$I598)*'01_Supuestos'!$F$11*($H598-'01_Supuestos'!$F$9))-((('01_Supuestos'!E31*$I598)*'01_Supuestos'!$F$11*($H598-'01_Supuestos'!$F$9))*'01_Supuestos'!$F$12)-(('01_Supuestos'!E31*$I598)*'01_Supuestos'!$F$11*$K598)-(IF(('01_Supuestos'!E31*$I598)&gt;0,'01_Supuestos'!$F$15,0)))-((('01_Supuestos'!E31*$I598)*'01_Supuestos'!$F$11*($H598-'01_Supuestos'!$F$9))*'01_Supuestos'!$F$18)-($J598*'01_Supuestos'!E32)-(IF('01_Supuestos'!E30=MAX('01_Supuestos'!$C$30:$M$30),'01_Supuestos'!$F$19,0))-(MAX(0,(((('01_Supuestos'!E31*$I598)*'01_Supuestos'!$F$11*($H598-'01_Supuestos'!$F$9))-((('01_Supuestos'!E31*$I598)*'01_Supuestos'!$F$11*($H598-'01_Supuestos'!$F$9))*'01_Supuestos'!$F$12)-(('01_Supuestos'!E31*$I598)*'01_Supuestos'!$F$11*$K598)-(IF(('01_Supuestos'!E31*$I598)&gt;0,'01_Supuestos'!$F$15,0)))-($J598*'01_Supuestos'!E33)))*'01_Supuestos'!$F$16)</f>
        <v/>
      </c>
      <c r="W598" s="109">
        <f>((('01_Supuestos'!F31*$I598)*'01_Supuestos'!$F$11*($H598-'01_Supuestos'!$F$9))-((('01_Supuestos'!F31*$I598)*'01_Supuestos'!$F$11*($H598-'01_Supuestos'!$F$9))*'01_Supuestos'!$F$12)-(('01_Supuestos'!F31*$I598)*'01_Supuestos'!$F$11*$K598)-(IF(('01_Supuestos'!F31*$I598)&gt;0,'01_Supuestos'!$F$15,0)))-((('01_Supuestos'!F31*$I598)*'01_Supuestos'!$F$11*($H598-'01_Supuestos'!$F$9))*'01_Supuestos'!$F$18)-($J598*'01_Supuestos'!F32)-(IF('01_Supuestos'!F30=MAX('01_Supuestos'!$C$30:$M$30),'01_Supuestos'!$F$19,0))-(MAX(0,(((('01_Supuestos'!F31*$I598)*'01_Supuestos'!$F$11*($H598-'01_Supuestos'!$F$9))-((('01_Supuestos'!F31*$I598)*'01_Supuestos'!$F$11*($H598-'01_Supuestos'!$F$9))*'01_Supuestos'!$F$12)-(('01_Supuestos'!F31*$I598)*'01_Supuestos'!$F$11*$K598)-(IF(('01_Supuestos'!F31*$I598)&gt;0,'01_Supuestos'!$F$15,0)))-($J598*'01_Supuestos'!F33)))*'01_Supuestos'!$F$16)</f>
        <v/>
      </c>
      <c r="X598" s="109">
        <f>((('01_Supuestos'!G31*$I598)*'01_Supuestos'!$F$11*($H598-'01_Supuestos'!$F$9))-((('01_Supuestos'!G31*$I598)*'01_Supuestos'!$F$11*($H598-'01_Supuestos'!$F$9))*'01_Supuestos'!$F$12)-(('01_Supuestos'!G31*$I598)*'01_Supuestos'!$F$11*$K598)-(IF(('01_Supuestos'!G31*$I598)&gt;0,'01_Supuestos'!$F$15,0)))-((('01_Supuestos'!G31*$I598)*'01_Supuestos'!$F$11*($H598-'01_Supuestos'!$F$9))*'01_Supuestos'!$F$18)-($J598*'01_Supuestos'!G32)-(IF('01_Supuestos'!G30=MAX('01_Supuestos'!$C$30:$M$30),'01_Supuestos'!$F$19,0))-(MAX(0,(((('01_Supuestos'!G31*$I598)*'01_Supuestos'!$F$11*($H598-'01_Supuestos'!$F$9))-((('01_Supuestos'!G31*$I598)*'01_Supuestos'!$F$11*($H598-'01_Supuestos'!$F$9))*'01_Supuestos'!$F$12)-(('01_Supuestos'!G31*$I598)*'01_Supuestos'!$F$11*$K598)-(IF(('01_Supuestos'!G31*$I598)&gt;0,'01_Supuestos'!$F$15,0)))-($J598*'01_Supuestos'!G33)))*'01_Supuestos'!$F$16)</f>
        <v/>
      </c>
      <c r="Y598" s="109">
        <f>((('01_Supuestos'!H31*$I598)*'01_Supuestos'!$F$11*($H598-'01_Supuestos'!$F$9))-((('01_Supuestos'!H31*$I598)*'01_Supuestos'!$F$11*($H598-'01_Supuestos'!$F$9))*'01_Supuestos'!$F$12)-(('01_Supuestos'!H31*$I598)*'01_Supuestos'!$F$11*$K598)-(IF(('01_Supuestos'!H31*$I598)&gt;0,'01_Supuestos'!$F$15,0)))-((('01_Supuestos'!H31*$I598)*'01_Supuestos'!$F$11*($H598-'01_Supuestos'!$F$9))*'01_Supuestos'!$F$18)-($J598*'01_Supuestos'!H32)-(IF('01_Supuestos'!H30=MAX('01_Supuestos'!$C$30:$M$30),'01_Supuestos'!$F$19,0))-(MAX(0,(((('01_Supuestos'!H31*$I598)*'01_Supuestos'!$F$11*($H598-'01_Supuestos'!$F$9))-((('01_Supuestos'!H31*$I598)*'01_Supuestos'!$F$11*($H598-'01_Supuestos'!$F$9))*'01_Supuestos'!$F$12)-(('01_Supuestos'!H31*$I598)*'01_Supuestos'!$F$11*$K598)-(IF(('01_Supuestos'!H31*$I598)&gt;0,'01_Supuestos'!$F$15,0)))-($J598*'01_Supuestos'!H33)))*'01_Supuestos'!$F$16)</f>
        <v/>
      </c>
      <c r="Z598" s="109">
        <f>((('01_Supuestos'!I31*$I598)*'01_Supuestos'!$F$11*($H598-'01_Supuestos'!$F$9))-((('01_Supuestos'!I31*$I598)*'01_Supuestos'!$F$11*($H598-'01_Supuestos'!$F$9))*'01_Supuestos'!$F$12)-(('01_Supuestos'!I31*$I598)*'01_Supuestos'!$F$11*$K598)-(IF(('01_Supuestos'!I31*$I598)&gt;0,'01_Supuestos'!$F$15,0)))-((('01_Supuestos'!I31*$I598)*'01_Supuestos'!$F$11*($H598-'01_Supuestos'!$F$9))*'01_Supuestos'!$F$18)-($J598*'01_Supuestos'!I32)-(IF('01_Supuestos'!I30=MAX('01_Supuestos'!$C$30:$M$30),'01_Supuestos'!$F$19,0))-(MAX(0,(((('01_Supuestos'!I31*$I598)*'01_Supuestos'!$F$11*($H598-'01_Supuestos'!$F$9))-((('01_Supuestos'!I31*$I598)*'01_Supuestos'!$F$11*($H598-'01_Supuestos'!$F$9))*'01_Supuestos'!$F$12)-(('01_Supuestos'!I31*$I598)*'01_Supuestos'!$F$11*$K598)-(IF(('01_Supuestos'!I31*$I598)&gt;0,'01_Supuestos'!$F$15,0)))-($J598*'01_Supuestos'!I33)))*'01_Supuestos'!$F$16)</f>
        <v/>
      </c>
      <c r="AA598" s="109">
        <f>((('01_Supuestos'!J31*$I598)*'01_Supuestos'!$F$11*($H598-'01_Supuestos'!$F$9))-((('01_Supuestos'!J31*$I598)*'01_Supuestos'!$F$11*($H598-'01_Supuestos'!$F$9))*'01_Supuestos'!$F$12)-(('01_Supuestos'!J31*$I598)*'01_Supuestos'!$F$11*$K598)-(IF(('01_Supuestos'!J31*$I598)&gt;0,'01_Supuestos'!$F$15,0)))-((('01_Supuestos'!J31*$I598)*'01_Supuestos'!$F$11*($H598-'01_Supuestos'!$F$9))*'01_Supuestos'!$F$18)-($J598*'01_Supuestos'!J32)-(IF('01_Supuestos'!J30=MAX('01_Supuestos'!$C$30:$M$30),'01_Supuestos'!$F$19,0))-(MAX(0,(((('01_Supuestos'!J31*$I598)*'01_Supuestos'!$F$11*($H598-'01_Supuestos'!$F$9))-((('01_Supuestos'!J31*$I598)*'01_Supuestos'!$F$11*($H598-'01_Supuestos'!$F$9))*'01_Supuestos'!$F$12)-(('01_Supuestos'!J31*$I598)*'01_Supuestos'!$F$11*$K598)-(IF(('01_Supuestos'!J31*$I598)&gt;0,'01_Supuestos'!$F$15,0)))-($J598*'01_Supuestos'!J33)))*'01_Supuestos'!$F$16)</f>
        <v/>
      </c>
      <c r="AB598" s="109">
        <f>((('01_Supuestos'!K31*$I598)*'01_Supuestos'!$F$11*($H598-'01_Supuestos'!$F$9))-((('01_Supuestos'!K31*$I598)*'01_Supuestos'!$F$11*($H598-'01_Supuestos'!$F$9))*'01_Supuestos'!$F$12)-(('01_Supuestos'!K31*$I598)*'01_Supuestos'!$F$11*$K598)-(IF(('01_Supuestos'!K31*$I598)&gt;0,'01_Supuestos'!$F$15,0)))-((('01_Supuestos'!K31*$I598)*'01_Supuestos'!$F$11*($H598-'01_Supuestos'!$F$9))*'01_Supuestos'!$F$18)-($J598*'01_Supuestos'!K32)-(IF('01_Supuestos'!K30=MAX('01_Supuestos'!$C$30:$M$30),'01_Supuestos'!$F$19,0))-(MAX(0,(((('01_Supuestos'!K31*$I598)*'01_Supuestos'!$F$11*($H598-'01_Supuestos'!$F$9))-((('01_Supuestos'!K31*$I598)*'01_Supuestos'!$F$11*($H598-'01_Supuestos'!$F$9))*'01_Supuestos'!$F$12)-(('01_Supuestos'!K31*$I598)*'01_Supuestos'!$F$11*$K598)-(IF(('01_Supuestos'!K31*$I598)&gt;0,'01_Supuestos'!$F$15,0)))-($J598*'01_Supuestos'!K33)))*'01_Supuestos'!$F$16)</f>
        <v/>
      </c>
      <c r="AC598" s="109">
        <f>((('01_Supuestos'!L31*$I598)*'01_Supuestos'!$F$11*($H598-'01_Supuestos'!$F$9))-((('01_Supuestos'!L31*$I598)*'01_Supuestos'!$F$11*($H598-'01_Supuestos'!$F$9))*'01_Supuestos'!$F$12)-(('01_Supuestos'!L31*$I598)*'01_Supuestos'!$F$11*$K598)-(IF(('01_Supuestos'!L31*$I598)&gt;0,'01_Supuestos'!$F$15,0)))-((('01_Supuestos'!L31*$I598)*'01_Supuestos'!$F$11*($H598-'01_Supuestos'!$F$9))*'01_Supuestos'!$F$18)-($J598*'01_Supuestos'!L32)-(IF('01_Supuestos'!L30=MAX('01_Supuestos'!$C$30:$M$30),'01_Supuestos'!$F$19,0))-(MAX(0,(((('01_Supuestos'!L31*$I598)*'01_Supuestos'!$F$11*($H598-'01_Supuestos'!$F$9))-((('01_Supuestos'!L31*$I598)*'01_Supuestos'!$F$11*($H598-'01_Supuestos'!$F$9))*'01_Supuestos'!$F$12)-(('01_Supuestos'!L31*$I598)*'01_Supuestos'!$F$11*$K598)-(IF(('01_Supuestos'!L31*$I598)&gt;0,'01_Supuestos'!$F$15,0)))-($J598*'01_Supuestos'!L33)))*'01_Supuestos'!$F$16)</f>
        <v/>
      </c>
      <c r="AD598" s="109">
        <f>((('01_Supuestos'!M31*$I598)*'01_Supuestos'!$F$11*($H598-'01_Supuestos'!$F$9))-((('01_Supuestos'!M31*$I598)*'01_Supuestos'!$F$11*($H598-'01_Supuestos'!$F$9))*'01_Supuestos'!$F$12)-(('01_Supuestos'!M31*$I598)*'01_Supuestos'!$F$11*$K598)-(IF(('01_Supuestos'!M31*$I598)&gt;0,'01_Supuestos'!$F$15,0)))-((('01_Supuestos'!M31*$I598)*'01_Supuestos'!$F$11*($H598-'01_Supuestos'!$F$9))*'01_Supuestos'!$F$18)-($J598*'01_Supuestos'!M32)-(IF('01_Supuestos'!M30=MAX('01_Supuestos'!$C$30:$M$30),'01_Supuestos'!$F$19,0))-(MAX(0,(((('01_Supuestos'!M31*$I598)*'01_Supuestos'!$F$11*($H598-'01_Supuestos'!$F$9))-((('01_Supuestos'!M31*$I598)*'01_Supuestos'!$F$11*($H598-'01_Supuestos'!$F$9))*'01_Supuestos'!$F$12)-(('01_Supuestos'!M31*$I598)*'01_Supuestos'!$F$11*$K598)-(IF(('01_Supuestos'!M31*$I598)&gt;0,'01_Supuestos'!$F$15,0)))-($J598*'01_Supuestos'!M33)))*'01_Supuestos'!$F$16)</f>
        <v/>
      </c>
      <c r="AE598" s="109">
        <f>0</f>
        <v/>
      </c>
      <c r="AF598" s="109">
        <f>IF(S598&gt;R598,"Appraisal+Decision",IF(S598&lt;R598,"Develop Now","Indiferente"))</f>
        <v/>
      </c>
    </row>
    <row r="599">
      <c r="A599" t="n">
        <v>569</v>
      </c>
      <c r="B599" s="53">
        <f>RAND()</f>
        <v/>
      </c>
      <c r="C599" s="53">
        <f>RAND()</f>
        <v/>
      </c>
      <c r="D599" s="53">
        <f>RAND()</f>
        <v/>
      </c>
      <c r="E599" s="53">
        <f>RAND()</f>
        <v/>
      </c>
      <c r="F599" s="53">
        <f>RAND()</f>
        <v/>
      </c>
      <c r="G599" s="53">
        <f>RAND()</f>
        <v/>
      </c>
      <c r="H599" s="109">
        <f>IF(B599&lt;($B$11-$B$10)/($B$12-$B$10), $B$10+SQRT(B599*($B$11-$B$10)*($B$12-$B$10)), $B$12-SQRT((1-B599)*($B$12-$B$11)*($B$12-$B$10)))</f>
        <v/>
      </c>
      <c r="I599" s="53">
        <f>MAX(0.1,NORMINV(C599,$B$13,$B$14))</f>
        <v/>
      </c>
      <c r="J599" s="109">
        <f>'01_Supuestos'!$F$13*MAX(0.65,NORMINV(D599,1,$B$15))</f>
        <v/>
      </c>
      <c r="K599" s="109">
        <f>'01_Supuestos'!$F$14*MAX(0.6,NORMINV(E599,1,$B$16))</f>
        <v/>
      </c>
      <c r="L599" s="109">
        <f>--(F599&lt;=$B$5)</f>
        <v/>
      </c>
      <c r="M599" s="109">
        <f>IF(L599=1, IF(G599&lt;=$B$6, "+", "-"), IF(G599&lt;=(1-$B$7), "+", "-"))</f>
        <v/>
      </c>
      <c r="N599" s="110">
        <f>IF(M599="+",'05_Bayes_Arbol'!$B$16,'05_Bayes_Arbol'!$B$17)</f>
        <v/>
      </c>
      <c r="O599" s="109">
        <f>SUMPRODUCT(T599:AD599,'01_Supuestos'!$C$34:$M$34)</f>
        <v/>
      </c>
      <c r="P599" s="109">
        <f>N599*O599 + (1-N599)*$B$9</f>
        <v/>
      </c>
      <c r="Q599" s="109">
        <f>--(P599&gt;0)</f>
        <v/>
      </c>
      <c r="R599" s="109">
        <f>IF(L599=1,O599,$B$9)</f>
        <v/>
      </c>
      <c r="S599" s="109">
        <f>-$B$8 + IF(Q599=1, IF(L599=1,O599,$B$9), 0)</f>
        <v/>
      </c>
      <c r="T599" s="109">
        <f>((('01_Supuestos'!C31*$I599)*'01_Supuestos'!$F$11*($H599-'01_Supuestos'!$F$9))-((('01_Supuestos'!C31*$I599)*'01_Supuestos'!$F$11*($H599-'01_Supuestos'!$F$9))*'01_Supuestos'!$F$12)-(('01_Supuestos'!C31*$I599)*'01_Supuestos'!$F$11*$K599)-(IF(('01_Supuestos'!C31*$I599)&gt;0,'01_Supuestos'!$F$15,0)))-((('01_Supuestos'!C31*$I599)*'01_Supuestos'!$F$11*($H599-'01_Supuestos'!$F$9))*'01_Supuestos'!$F$18)-($J599*'01_Supuestos'!C32)-(IF('01_Supuestos'!C30=MAX('01_Supuestos'!$C$30:$M$30),'01_Supuestos'!$F$19,0))-(MAX(0,(((('01_Supuestos'!C31*$I599)*'01_Supuestos'!$F$11*($H599-'01_Supuestos'!$F$9))-((('01_Supuestos'!C31*$I599)*'01_Supuestos'!$F$11*($H599-'01_Supuestos'!$F$9))*'01_Supuestos'!$F$12)-(('01_Supuestos'!C31*$I599)*'01_Supuestos'!$F$11*$K599)-(IF(('01_Supuestos'!C31*$I599)&gt;0,'01_Supuestos'!$F$15,0)))-($J599*'01_Supuestos'!C33)))*'01_Supuestos'!$F$16)</f>
        <v/>
      </c>
      <c r="U599" s="109">
        <f>((('01_Supuestos'!D31*$I599)*'01_Supuestos'!$F$11*($H599-'01_Supuestos'!$F$9))-((('01_Supuestos'!D31*$I599)*'01_Supuestos'!$F$11*($H599-'01_Supuestos'!$F$9))*'01_Supuestos'!$F$12)-(('01_Supuestos'!D31*$I599)*'01_Supuestos'!$F$11*$K599)-(IF(('01_Supuestos'!D31*$I599)&gt;0,'01_Supuestos'!$F$15,0)))-((('01_Supuestos'!D31*$I599)*'01_Supuestos'!$F$11*($H599-'01_Supuestos'!$F$9))*'01_Supuestos'!$F$18)-($J599*'01_Supuestos'!D32)-(IF('01_Supuestos'!D30=MAX('01_Supuestos'!$C$30:$M$30),'01_Supuestos'!$F$19,0))-(MAX(0,(((('01_Supuestos'!D31*$I599)*'01_Supuestos'!$F$11*($H599-'01_Supuestos'!$F$9))-((('01_Supuestos'!D31*$I599)*'01_Supuestos'!$F$11*($H599-'01_Supuestos'!$F$9))*'01_Supuestos'!$F$12)-(('01_Supuestos'!D31*$I599)*'01_Supuestos'!$F$11*$K599)-(IF(('01_Supuestos'!D31*$I599)&gt;0,'01_Supuestos'!$F$15,0)))-($J599*'01_Supuestos'!D33)))*'01_Supuestos'!$F$16)</f>
        <v/>
      </c>
      <c r="V599" s="109">
        <f>((('01_Supuestos'!E31*$I599)*'01_Supuestos'!$F$11*($H599-'01_Supuestos'!$F$9))-((('01_Supuestos'!E31*$I599)*'01_Supuestos'!$F$11*($H599-'01_Supuestos'!$F$9))*'01_Supuestos'!$F$12)-(('01_Supuestos'!E31*$I599)*'01_Supuestos'!$F$11*$K599)-(IF(('01_Supuestos'!E31*$I599)&gt;0,'01_Supuestos'!$F$15,0)))-((('01_Supuestos'!E31*$I599)*'01_Supuestos'!$F$11*($H599-'01_Supuestos'!$F$9))*'01_Supuestos'!$F$18)-($J599*'01_Supuestos'!E32)-(IF('01_Supuestos'!E30=MAX('01_Supuestos'!$C$30:$M$30),'01_Supuestos'!$F$19,0))-(MAX(0,(((('01_Supuestos'!E31*$I599)*'01_Supuestos'!$F$11*($H599-'01_Supuestos'!$F$9))-((('01_Supuestos'!E31*$I599)*'01_Supuestos'!$F$11*($H599-'01_Supuestos'!$F$9))*'01_Supuestos'!$F$12)-(('01_Supuestos'!E31*$I599)*'01_Supuestos'!$F$11*$K599)-(IF(('01_Supuestos'!E31*$I599)&gt;0,'01_Supuestos'!$F$15,0)))-($J599*'01_Supuestos'!E33)))*'01_Supuestos'!$F$16)</f>
        <v/>
      </c>
      <c r="W599" s="109">
        <f>((('01_Supuestos'!F31*$I599)*'01_Supuestos'!$F$11*($H599-'01_Supuestos'!$F$9))-((('01_Supuestos'!F31*$I599)*'01_Supuestos'!$F$11*($H599-'01_Supuestos'!$F$9))*'01_Supuestos'!$F$12)-(('01_Supuestos'!F31*$I599)*'01_Supuestos'!$F$11*$K599)-(IF(('01_Supuestos'!F31*$I599)&gt;0,'01_Supuestos'!$F$15,0)))-((('01_Supuestos'!F31*$I599)*'01_Supuestos'!$F$11*($H599-'01_Supuestos'!$F$9))*'01_Supuestos'!$F$18)-($J599*'01_Supuestos'!F32)-(IF('01_Supuestos'!F30=MAX('01_Supuestos'!$C$30:$M$30),'01_Supuestos'!$F$19,0))-(MAX(0,(((('01_Supuestos'!F31*$I599)*'01_Supuestos'!$F$11*($H599-'01_Supuestos'!$F$9))-((('01_Supuestos'!F31*$I599)*'01_Supuestos'!$F$11*($H599-'01_Supuestos'!$F$9))*'01_Supuestos'!$F$12)-(('01_Supuestos'!F31*$I599)*'01_Supuestos'!$F$11*$K599)-(IF(('01_Supuestos'!F31*$I599)&gt;0,'01_Supuestos'!$F$15,0)))-($J599*'01_Supuestos'!F33)))*'01_Supuestos'!$F$16)</f>
        <v/>
      </c>
      <c r="X599" s="109">
        <f>((('01_Supuestos'!G31*$I599)*'01_Supuestos'!$F$11*($H599-'01_Supuestos'!$F$9))-((('01_Supuestos'!G31*$I599)*'01_Supuestos'!$F$11*($H599-'01_Supuestos'!$F$9))*'01_Supuestos'!$F$12)-(('01_Supuestos'!G31*$I599)*'01_Supuestos'!$F$11*$K599)-(IF(('01_Supuestos'!G31*$I599)&gt;0,'01_Supuestos'!$F$15,0)))-((('01_Supuestos'!G31*$I599)*'01_Supuestos'!$F$11*($H599-'01_Supuestos'!$F$9))*'01_Supuestos'!$F$18)-($J599*'01_Supuestos'!G32)-(IF('01_Supuestos'!G30=MAX('01_Supuestos'!$C$30:$M$30),'01_Supuestos'!$F$19,0))-(MAX(0,(((('01_Supuestos'!G31*$I599)*'01_Supuestos'!$F$11*($H599-'01_Supuestos'!$F$9))-((('01_Supuestos'!G31*$I599)*'01_Supuestos'!$F$11*($H599-'01_Supuestos'!$F$9))*'01_Supuestos'!$F$12)-(('01_Supuestos'!G31*$I599)*'01_Supuestos'!$F$11*$K599)-(IF(('01_Supuestos'!G31*$I599)&gt;0,'01_Supuestos'!$F$15,0)))-($J599*'01_Supuestos'!G33)))*'01_Supuestos'!$F$16)</f>
        <v/>
      </c>
      <c r="Y599" s="109">
        <f>((('01_Supuestos'!H31*$I599)*'01_Supuestos'!$F$11*($H599-'01_Supuestos'!$F$9))-((('01_Supuestos'!H31*$I599)*'01_Supuestos'!$F$11*($H599-'01_Supuestos'!$F$9))*'01_Supuestos'!$F$12)-(('01_Supuestos'!H31*$I599)*'01_Supuestos'!$F$11*$K599)-(IF(('01_Supuestos'!H31*$I599)&gt;0,'01_Supuestos'!$F$15,0)))-((('01_Supuestos'!H31*$I599)*'01_Supuestos'!$F$11*($H599-'01_Supuestos'!$F$9))*'01_Supuestos'!$F$18)-($J599*'01_Supuestos'!H32)-(IF('01_Supuestos'!H30=MAX('01_Supuestos'!$C$30:$M$30),'01_Supuestos'!$F$19,0))-(MAX(0,(((('01_Supuestos'!H31*$I599)*'01_Supuestos'!$F$11*($H599-'01_Supuestos'!$F$9))-((('01_Supuestos'!H31*$I599)*'01_Supuestos'!$F$11*($H599-'01_Supuestos'!$F$9))*'01_Supuestos'!$F$12)-(('01_Supuestos'!H31*$I599)*'01_Supuestos'!$F$11*$K599)-(IF(('01_Supuestos'!H31*$I599)&gt;0,'01_Supuestos'!$F$15,0)))-($J599*'01_Supuestos'!H33)))*'01_Supuestos'!$F$16)</f>
        <v/>
      </c>
      <c r="Z599" s="109">
        <f>((('01_Supuestos'!I31*$I599)*'01_Supuestos'!$F$11*($H599-'01_Supuestos'!$F$9))-((('01_Supuestos'!I31*$I599)*'01_Supuestos'!$F$11*($H599-'01_Supuestos'!$F$9))*'01_Supuestos'!$F$12)-(('01_Supuestos'!I31*$I599)*'01_Supuestos'!$F$11*$K599)-(IF(('01_Supuestos'!I31*$I599)&gt;0,'01_Supuestos'!$F$15,0)))-((('01_Supuestos'!I31*$I599)*'01_Supuestos'!$F$11*($H599-'01_Supuestos'!$F$9))*'01_Supuestos'!$F$18)-($J599*'01_Supuestos'!I32)-(IF('01_Supuestos'!I30=MAX('01_Supuestos'!$C$30:$M$30),'01_Supuestos'!$F$19,0))-(MAX(0,(((('01_Supuestos'!I31*$I599)*'01_Supuestos'!$F$11*($H599-'01_Supuestos'!$F$9))-((('01_Supuestos'!I31*$I599)*'01_Supuestos'!$F$11*($H599-'01_Supuestos'!$F$9))*'01_Supuestos'!$F$12)-(('01_Supuestos'!I31*$I599)*'01_Supuestos'!$F$11*$K599)-(IF(('01_Supuestos'!I31*$I599)&gt;0,'01_Supuestos'!$F$15,0)))-($J599*'01_Supuestos'!I33)))*'01_Supuestos'!$F$16)</f>
        <v/>
      </c>
      <c r="AA599" s="109">
        <f>((('01_Supuestos'!J31*$I599)*'01_Supuestos'!$F$11*($H599-'01_Supuestos'!$F$9))-((('01_Supuestos'!J31*$I599)*'01_Supuestos'!$F$11*($H599-'01_Supuestos'!$F$9))*'01_Supuestos'!$F$12)-(('01_Supuestos'!J31*$I599)*'01_Supuestos'!$F$11*$K599)-(IF(('01_Supuestos'!J31*$I599)&gt;0,'01_Supuestos'!$F$15,0)))-((('01_Supuestos'!J31*$I599)*'01_Supuestos'!$F$11*($H599-'01_Supuestos'!$F$9))*'01_Supuestos'!$F$18)-($J599*'01_Supuestos'!J32)-(IF('01_Supuestos'!J30=MAX('01_Supuestos'!$C$30:$M$30),'01_Supuestos'!$F$19,0))-(MAX(0,(((('01_Supuestos'!J31*$I599)*'01_Supuestos'!$F$11*($H599-'01_Supuestos'!$F$9))-((('01_Supuestos'!J31*$I599)*'01_Supuestos'!$F$11*($H599-'01_Supuestos'!$F$9))*'01_Supuestos'!$F$12)-(('01_Supuestos'!J31*$I599)*'01_Supuestos'!$F$11*$K599)-(IF(('01_Supuestos'!J31*$I599)&gt;0,'01_Supuestos'!$F$15,0)))-($J599*'01_Supuestos'!J33)))*'01_Supuestos'!$F$16)</f>
        <v/>
      </c>
      <c r="AB599" s="109">
        <f>((('01_Supuestos'!K31*$I599)*'01_Supuestos'!$F$11*($H599-'01_Supuestos'!$F$9))-((('01_Supuestos'!K31*$I599)*'01_Supuestos'!$F$11*($H599-'01_Supuestos'!$F$9))*'01_Supuestos'!$F$12)-(('01_Supuestos'!K31*$I599)*'01_Supuestos'!$F$11*$K599)-(IF(('01_Supuestos'!K31*$I599)&gt;0,'01_Supuestos'!$F$15,0)))-((('01_Supuestos'!K31*$I599)*'01_Supuestos'!$F$11*($H599-'01_Supuestos'!$F$9))*'01_Supuestos'!$F$18)-($J599*'01_Supuestos'!K32)-(IF('01_Supuestos'!K30=MAX('01_Supuestos'!$C$30:$M$30),'01_Supuestos'!$F$19,0))-(MAX(0,(((('01_Supuestos'!K31*$I599)*'01_Supuestos'!$F$11*($H599-'01_Supuestos'!$F$9))-((('01_Supuestos'!K31*$I599)*'01_Supuestos'!$F$11*($H599-'01_Supuestos'!$F$9))*'01_Supuestos'!$F$12)-(('01_Supuestos'!K31*$I599)*'01_Supuestos'!$F$11*$K599)-(IF(('01_Supuestos'!K31*$I599)&gt;0,'01_Supuestos'!$F$15,0)))-($J599*'01_Supuestos'!K33)))*'01_Supuestos'!$F$16)</f>
        <v/>
      </c>
      <c r="AC599" s="109">
        <f>((('01_Supuestos'!L31*$I599)*'01_Supuestos'!$F$11*($H599-'01_Supuestos'!$F$9))-((('01_Supuestos'!L31*$I599)*'01_Supuestos'!$F$11*($H599-'01_Supuestos'!$F$9))*'01_Supuestos'!$F$12)-(('01_Supuestos'!L31*$I599)*'01_Supuestos'!$F$11*$K599)-(IF(('01_Supuestos'!L31*$I599)&gt;0,'01_Supuestos'!$F$15,0)))-((('01_Supuestos'!L31*$I599)*'01_Supuestos'!$F$11*($H599-'01_Supuestos'!$F$9))*'01_Supuestos'!$F$18)-($J599*'01_Supuestos'!L32)-(IF('01_Supuestos'!L30=MAX('01_Supuestos'!$C$30:$M$30),'01_Supuestos'!$F$19,0))-(MAX(0,(((('01_Supuestos'!L31*$I599)*'01_Supuestos'!$F$11*($H599-'01_Supuestos'!$F$9))-((('01_Supuestos'!L31*$I599)*'01_Supuestos'!$F$11*($H599-'01_Supuestos'!$F$9))*'01_Supuestos'!$F$12)-(('01_Supuestos'!L31*$I599)*'01_Supuestos'!$F$11*$K599)-(IF(('01_Supuestos'!L31*$I599)&gt;0,'01_Supuestos'!$F$15,0)))-($J599*'01_Supuestos'!L33)))*'01_Supuestos'!$F$16)</f>
        <v/>
      </c>
      <c r="AD599" s="109">
        <f>((('01_Supuestos'!M31*$I599)*'01_Supuestos'!$F$11*($H599-'01_Supuestos'!$F$9))-((('01_Supuestos'!M31*$I599)*'01_Supuestos'!$F$11*($H599-'01_Supuestos'!$F$9))*'01_Supuestos'!$F$12)-(('01_Supuestos'!M31*$I599)*'01_Supuestos'!$F$11*$K599)-(IF(('01_Supuestos'!M31*$I599)&gt;0,'01_Supuestos'!$F$15,0)))-((('01_Supuestos'!M31*$I599)*'01_Supuestos'!$F$11*($H599-'01_Supuestos'!$F$9))*'01_Supuestos'!$F$18)-($J599*'01_Supuestos'!M32)-(IF('01_Supuestos'!M30=MAX('01_Supuestos'!$C$30:$M$30),'01_Supuestos'!$F$19,0))-(MAX(0,(((('01_Supuestos'!M31*$I599)*'01_Supuestos'!$F$11*($H599-'01_Supuestos'!$F$9))-((('01_Supuestos'!M31*$I599)*'01_Supuestos'!$F$11*($H599-'01_Supuestos'!$F$9))*'01_Supuestos'!$F$12)-(('01_Supuestos'!M31*$I599)*'01_Supuestos'!$F$11*$K599)-(IF(('01_Supuestos'!M31*$I599)&gt;0,'01_Supuestos'!$F$15,0)))-($J599*'01_Supuestos'!M33)))*'01_Supuestos'!$F$16)</f>
        <v/>
      </c>
      <c r="AE599" s="109">
        <f>0</f>
        <v/>
      </c>
      <c r="AF599" s="109">
        <f>IF(S599&gt;R599,"Appraisal+Decision",IF(S599&lt;R599,"Develop Now","Indiferente"))</f>
        <v/>
      </c>
    </row>
    <row r="600">
      <c r="A600" t="n">
        <v>570</v>
      </c>
      <c r="B600" s="53">
        <f>RAND()</f>
        <v/>
      </c>
      <c r="C600" s="53">
        <f>RAND()</f>
        <v/>
      </c>
      <c r="D600" s="53">
        <f>RAND()</f>
        <v/>
      </c>
      <c r="E600" s="53">
        <f>RAND()</f>
        <v/>
      </c>
      <c r="F600" s="53">
        <f>RAND()</f>
        <v/>
      </c>
      <c r="G600" s="53">
        <f>RAND()</f>
        <v/>
      </c>
      <c r="H600" s="109">
        <f>IF(B600&lt;($B$11-$B$10)/($B$12-$B$10), $B$10+SQRT(B600*($B$11-$B$10)*($B$12-$B$10)), $B$12-SQRT((1-B600)*($B$12-$B$11)*($B$12-$B$10)))</f>
        <v/>
      </c>
      <c r="I600" s="53">
        <f>MAX(0.1,NORMINV(C600,$B$13,$B$14))</f>
        <v/>
      </c>
      <c r="J600" s="109">
        <f>'01_Supuestos'!$F$13*MAX(0.65,NORMINV(D600,1,$B$15))</f>
        <v/>
      </c>
      <c r="K600" s="109">
        <f>'01_Supuestos'!$F$14*MAX(0.6,NORMINV(E600,1,$B$16))</f>
        <v/>
      </c>
      <c r="L600" s="109">
        <f>--(F600&lt;=$B$5)</f>
        <v/>
      </c>
      <c r="M600" s="109">
        <f>IF(L600=1, IF(G600&lt;=$B$6, "+", "-"), IF(G600&lt;=(1-$B$7), "+", "-"))</f>
        <v/>
      </c>
      <c r="N600" s="110">
        <f>IF(M600="+",'05_Bayes_Arbol'!$B$16,'05_Bayes_Arbol'!$B$17)</f>
        <v/>
      </c>
      <c r="O600" s="109">
        <f>SUMPRODUCT(T600:AD600,'01_Supuestos'!$C$34:$M$34)</f>
        <v/>
      </c>
      <c r="P600" s="109">
        <f>N600*O600 + (1-N600)*$B$9</f>
        <v/>
      </c>
      <c r="Q600" s="109">
        <f>--(P600&gt;0)</f>
        <v/>
      </c>
      <c r="R600" s="109">
        <f>IF(L600=1,O600,$B$9)</f>
        <v/>
      </c>
      <c r="S600" s="109">
        <f>-$B$8 + IF(Q600=1, IF(L600=1,O600,$B$9), 0)</f>
        <v/>
      </c>
      <c r="T600" s="109">
        <f>((('01_Supuestos'!C31*$I600)*'01_Supuestos'!$F$11*($H600-'01_Supuestos'!$F$9))-((('01_Supuestos'!C31*$I600)*'01_Supuestos'!$F$11*($H600-'01_Supuestos'!$F$9))*'01_Supuestos'!$F$12)-(('01_Supuestos'!C31*$I600)*'01_Supuestos'!$F$11*$K600)-(IF(('01_Supuestos'!C31*$I600)&gt;0,'01_Supuestos'!$F$15,0)))-((('01_Supuestos'!C31*$I600)*'01_Supuestos'!$F$11*($H600-'01_Supuestos'!$F$9))*'01_Supuestos'!$F$18)-($J600*'01_Supuestos'!C32)-(IF('01_Supuestos'!C30=MAX('01_Supuestos'!$C$30:$M$30),'01_Supuestos'!$F$19,0))-(MAX(0,(((('01_Supuestos'!C31*$I600)*'01_Supuestos'!$F$11*($H600-'01_Supuestos'!$F$9))-((('01_Supuestos'!C31*$I600)*'01_Supuestos'!$F$11*($H600-'01_Supuestos'!$F$9))*'01_Supuestos'!$F$12)-(('01_Supuestos'!C31*$I600)*'01_Supuestos'!$F$11*$K600)-(IF(('01_Supuestos'!C31*$I600)&gt;0,'01_Supuestos'!$F$15,0)))-($J600*'01_Supuestos'!C33)))*'01_Supuestos'!$F$16)</f>
        <v/>
      </c>
      <c r="U600" s="109">
        <f>((('01_Supuestos'!D31*$I600)*'01_Supuestos'!$F$11*($H600-'01_Supuestos'!$F$9))-((('01_Supuestos'!D31*$I600)*'01_Supuestos'!$F$11*($H600-'01_Supuestos'!$F$9))*'01_Supuestos'!$F$12)-(('01_Supuestos'!D31*$I600)*'01_Supuestos'!$F$11*$K600)-(IF(('01_Supuestos'!D31*$I600)&gt;0,'01_Supuestos'!$F$15,0)))-((('01_Supuestos'!D31*$I600)*'01_Supuestos'!$F$11*($H600-'01_Supuestos'!$F$9))*'01_Supuestos'!$F$18)-($J600*'01_Supuestos'!D32)-(IF('01_Supuestos'!D30=MAX('01_Supuestos'!$C$30:$M$30),'01_Supuestos'!$F$19,0))-(MAX(0,(((('01_Supuestos'!D31*$I600)*'01_Supuestos'!$F$11*($H600-'01_Supuestos'!$F$9))-((('01_Supuestos'!D31*$I600)*'01_Supuestos'!$F$11*($H600-'01_Supuestos'!$F$9))*'01_Supuestos'!$F$12)-(('01_Supuestos'!D31*$I600)*'01_Supuestos'!$F$11*$K600)-(IF(('01_Supuestos'!D31*$I600)&gt;0,'01_Supuestos'!$F$15,0)))-($J600*'01_Supuestos'!D33)))*'01_Supuestos'!$F$16)</f>
        <v/>
      </c>
      <c r="V600" s="109">
        <f>((('01_Supuestos'!E31*$I600)*'01_Supuestos'!$F$11*($H600-'01_Supuestos'!$F$9))-((('01_Supuestos'!E31*$I600)*'01_Supuestos'!$F$11*($H600-'01_Supuestos'!$F$9))*'01_Supuestos'!$F$12)-(('01_Supuestos'!E31*$I600)*'01_Supuestos'!$F$11*$K600)-(IF(('01_Supuestos'!E31*$I600)&gt;0,'01_Supuestos'!$F$15,0)))-((('01_Supuestos'!E31*$I600)*'01_Supuestos'!$F$11*($H600-'01_Supuestos'!$F$9))*'01_Supuestos'!$F$18)-($J600*'01_Supuestos'!E32)-(IF('01_Supuestos'!E30=MAX('01_Supuestos'!$C$30:$M$30),'01_Supuestos'!$F$19,0))-(MAX(0,(((('01_Supuestos'!E31*$I600)*'01_Supuestos'!$F$11*($H600-'01_Supuestos'!$F$9))-((('01_Supuestos'!E31*$I600)*'01_Supuestos'!$F$11*($H600-'01_Supuestos'!$F$9))*'01_Supuestos'!$F$12)-(('01_Supuestos'!E31*$I600)*'01_Supuestos'!$F$11*$K600)-(IF(('01_Supuestos'!E31*$I600)&gt;0,'01_Supuestos'!$F$15,0)))-($J600*'01_Supuestos'!E33)))*'01_Supuestos'!$F$16)</f>
        <v/>
      </c>
      <c r="W600" s="109">
        <f>((('01_Supuestos'!F31*$I600)*'01_Supuestos'!$F$11*($H600-'01_Supuestos'!$F$9))-((('01_Supuestos'!F31*$I600)*'01_Supuestos'!$F$11*($H600-'01_Supuestos'!$F$9))*'01_Supuestos'!$F$12)-(('01_Supuestos'!F31*$I600)*'01_Supuestos'!$F$11*$K600)-(IF(('01_Supuestos'!F31*$I600)&gt;0,'01_Supuestos'!$F$15,0)))-((('01_Supuestos'!F31*$I600)*'01_Supuestos'!$F$11*($H600-'01_Supuestos'!$F$9))*'01_Supuestos'!$F$18)-($J600*'01_Supuestos'!F32)-(IF('01_Supuestos'!F30=MAX('01_Supuestos'!$C$30:$M$30),'01_Supuestos'!$F$19,0))-(MAX(0,(((('01_Supuestos'!F31*$I600)*'01_Supuestos'!$F$11*($H600-'01_Supuestos'!$F$9))-((('01_Supuestos'!F31*$I600)*'01_Supuestos'!$F$11*($H600-'01_Supuestos'!$F$9))*'01_Supuestos'!$F$12)-(('01_Supuestos'!F31*$I600)*'01_Supuestos'!$F$11*$K600)-(IF(('01_Supuestos'!F31*$I600)&gt;0,'01_Supuestos'!$F$15,0)))-($J600*'01_Supuestos'!F33)))*'01_Supuestos'!$F$16)</f>
        <v/>
      </c>
      <c r="X600" s="109">
        <f>((('01_Supuestos'!G31*$I600)*'01_Supuestos'!$F$11*($H600-'01_Supuestos'!$F$9))-((('01_Supuestos'!G31*$I600)*'01_Supuestos'!$F$11*($H600-'01_Supuestos'!$F$9))*'01_Supuestos'!$F$12)-(('01_Supuestos'!G31*$I600)*'01_Supuestos'!$F$11*$K600)-(IF(('01_Supuestos'!G31*$I600)&gt;0,'01_Supuestos'!$F$15,0)))-((('01_Supuestos'!G31*$I600)*'01_Supuestos'!$F$11*($H600-'01_Supuestos'!$F$9))*'01_Supuestos'!$F$18)-($J600*'01_Supuestos'!G32)-(IF('01_Supuestos'!G30=MAX('01_Supuestos'!$C$30:$M$30),'01_Supuestos'!$F$19,0))-(MAX(0,(((('01_Supuestos'!G31*$I600)*'01_Supuestos'!$F$11*($H600-'01_Supuestos'!$F$9))-((('01_Supuestos'!G31*$I600)*'01_Supuestos'!$F$11*($H600-'01_Supuestos'!$F$9))*'01_Supuestos'!$F$12)-(('01_Supuestos'!G31*$I600)*'01_Supuestos'!$F$11*$K600)-(IF(('01_Supuestos'!G31*$I600)&gt;0,'01_Supuestos'!$F$15,0)))-($J600*'01_Supuestos'!G33)))*'01_Supuestos'!$F$16)</f>
        <v/>
      </c>
      <c r="Y600" s="109">
        <f>((('01_Supuestos'!H31*$I600)*'01_Supuestos'!$F$11*($H600-'01_Supuestos'!$F$9))-((('01_Supuestos'!H31*$I600)*'01_Supuestos'!$F$11*($H600-'01_Supuestos'!$F$9))*'01_Supuestos'!$F$12)-(('01_Supuestos'!H31*$I600)*'01_Supuestos'!$F$11*$K600)-(IF(('01_Supuestos'!H31*$I600)&gt;0,'01_Supuestos'!$F$15,0)))-((('01_Supuestos'!H31*$I600)*'01_Supuestos'!$F$11*($H600-'01_Supuestos'!$F$9))*'01_Supuestos'!$F$18)-($J600*'01_Supuestos'!H32)-(IF('01_Supuestos'!H30=MAX('01_Supuestos'!$C$30:$M$30),'01_Supuestos'!$F$19,0))-(MAX(0,(((('01_Supuestos'!H31*$I600)*'01_Supuestos'!$F$11*($H600-'01_Supuestos'!$F$9))-((('01_Supuestos'!H31*$I600)*'01_Supuestos'!$F$11*($H600-'01_Supuestos'!$F$9))*'01_Supuestos'!$F$12)-(('01_Supuestos'!H31*$I600)*'01_Supuestos'!$F$11*$K600)-(IF(('01_Supuestos'!H31*$I600)&gt;0,'01_Supuestos'!$F$15,0)))-($J600*'01_Supuestos'!H33)))*'01_Supuestos'!$F$16)</f>
        <v/>
      </c>
      <c r="Z600" s="109">
        <f>((('01_Supuestos'!I31*$I600)*'01_Supuestos'!$F$11*($H600-'01_Supuestos'!$F$9))-((('01_Supuestos'!I31*$I600)*'01_Supuestos'!$F$11*($H600-'01_Supuestos'!$F$9))*'01_Supuestos'!$F$12)-(('01_Supuestos'!I31*$I600)*'01_Supuestos'!$F$11*$K600)-(IF(('01_Supuestos'!I31*$I600)&gt;0,'01_Supuestos'!$F$15,0)))-((('01_Supuestos'!I31*$I600)*'01_Supuestos'!$F$11*($H600-'01_Supuestos'!$F$9))*'01_Supuestos'!$F$18)-($J600*'01_Supuestos'!I32)-(IF('01_Supuestos'!I30=MAX('01_Supuestos'!$C$30:$M$30),'01_Supuestos'!$F$19,0))-(MAX(0,(((('01_Supuestos'!I31*$I600)*'01_Supuestos'!$F$11*($H600-'01_Supuestos'!$F$9))-((('01_Supuestos'!I31*$I600)*'01_Supuestos'!$F$11*($H600-'01_Supuestos'!$F$9))*'01_Supuestos'!$F$12)-(('01_Supuestos'!I31*$I600)*'01_Supuestos'!$F$11*$K600)-(IF(('01_Supuestos'!I31*$I600)&gt;0,'01_Supuestos'!$F$15,0)))-($J600*'01_Supuestos'!I33)))*'01_Supuestos'!$F$16)</f>
        <v/>
      </c>
      <c r="AA600" s="109">
        <f>((('01_Supuestos'!J31*$I600)*'01_Supuestos'!$F$11*($H600-'01_Supuestos'!$F$9))-((('01_Supuestos'!J31*$I600)*'01_Supuestos'!$F$11*($H600-'01_Supuestos'!$F$9))*'01_Supuestos'!$F$12)-(('01_Supuestos'!J31*$I600)*'01_Supuestos'!$F$11*$K600)-(IF(('01_Supuestos'!J31*$I600)&gt;0,'01_Supuestos'!$F$15,0)))-((('01_Supuestos'!J31*$I600)*'01_Supuestos'!$F$11*($H600-'01_Supuestos'!$F$9))*'01_Supuestos'!$F$18)-($J600*'01_Supuestos'!J32)-(IF('01_Supuestos'!J30=MAX('01_Supuestos'!$C$30:$M$30),'01_Supuestos'!$F$19,0))-(MAX(0,(((('01_Supuestos'!J31*$I600)*'01_Supuestos'!$F$11*($H600-'01_Supuestos'!$F$9))-((('01_Supuestos'!J31*$I600)*'01_Supuestos'!$F$11*($H600-'01_Supuestos'!$F$9))*'01_Supuestos'!$F$12)-(('01_Supuestos'!J31*$I600)*'01_Supuestos'!$F$11*$K600)-(IF(('01_Supuestos'!J31*$I600)&gt;0,'01_Supuestos'!$F$15,0)))-($J600*'01_Supuestos'!J33)))*'01_Supuestos'!$F$16)</f>
        <v/>
      </c>
      <c r="AB600" s="109">
        <f>((('01_Supuestos'!K31*$I600)*'01_Supuestos'!$F$11*($H600-'01_Supuestos'!$F$9))-((('01_Supuestos'!K31*$I600)*'01_Supuestos'!$F$11*($H600-'01_Supuestos'!$F$9))*'01_Supuestos'!$F$12)-(('01_Supuestos'!K31*$I600)*'01_Supuestos'!$F$11*$K600)-(IF(('01_Supuestos'!K31*$I600)&gt;0,'01_Supuestos'!$F$15,0)))-((('01_Supuestos'!K31*$I600)*'01_Supuestos'!$F$11*($H600-'01_Supuestos'!$F$9))*'01_Supuestos'!$F$18)-($J600*'01_Supuestos'!K32)-(IF('01_Supuestos'!K30=MAX('01_Supuestos'!$C$30:$M$30),'01_Supuestos'!$F$19,0))-(MAX(0,(((('01_Supuestos'!K31*$I600)*'01_Supuestos'!$F$11*($H600-'01_Supuestos'!$F$9))-((('01_Supuestos'!K31*$I600)*'01_Supuestos'!$F$11*($H600-'01_Supuestos'!$F$9))*'01_Supuestos'!$F$12)-(('01_Supuestos'!K31*$I600)*'01_Supuestos'!$F$11*$K600)-(IF(('01_Supuestos'!K31*$I600)&gt;0,'01_Supuestos'!$F$15,0)))-($J600*'01_Supuestos'!K33)))*'01_Supuestos'!$F$16)</f>
        <v/>
      </c>
      <c r="AC600" s="109">
        <f>((('01_Supuestos'!L31*$I600)*'01_Supuestos'!$F$11*($H600-'01_Supuestos'!$F$9))-((('01_Supuestos'!L31*$I600)*'01_Supuestos'!$F$11*($H600-'01_Supuestos'!$F$9))*'01_Supuestos'!$F$12)-(('01_Supuestos'!L31*$I600)*'01_Supuestos'!$F$11*$K600)-(IF(('01_Supuestos'!L31*$I600)&gt;0,'01_Supuestos'!$F$15,0)))-((('01_Supuestos'!L31*$I600)*'01_Supuestos'!$F$11*($H600-'01_Supuestos'!$F$9))*'01_Supuestos'!$F$18)-($J600*'01_Supuestos'!L32)-(IF('01_Supuestos'!L30=MAX('01_Supuestos'!$C$30:$M$30),'01_Supuestos'!$F$19,0))-(MAX(0,(((('01_Supuestos'!L31*$I600)*'01_Supuestos'!$F$11*($H600-'01_Supuestos'!$F$9))-((('01_Supuestos'!L31*$I600)*'01_Supuestos'!$F$11*($H600-'01_Supuestos'!$F$9))*'01_Supuestos'!$F$12)-(('01_Supuestos'!L31*$I600)*'01_Supuestos'!$F$11*$K600)-(IF(('01_Supuestos'!L31*$I600)&gt;0,'01_Supuestos'!$F$15,0)))-($J600*'01_Supuestos'!L33)))*'01_Supuestos'!$F$16)</f>
        <v/>
      </c>
      <c r="AD600" s="109">
        <f>((('01_Supuestos'!M31*$I600)*'01_Supuestos'!$F$11*($H600-'01_Supuestos'!$F$9))-((('01_Supuestos'!M31*$I600)*'01_Supuestos'!$F$11*($H600-'01_Supuestos'!$F$9))*'01_Supuestos'!$F$12)-(('01_Supuestos'!M31*$I600)*'01_Supuestos'!$F$11*$K600)-(IF(('01_Supuestos'!M31*$I600)&gt;0,'01_Supuestos'!$F$15,0)))-((('01_Supuestos'!M31*$I600)*'01_Supuestos'!$F$11*($H600-'01_Supuestos'!$F$9))*'01_Supuestos'!$F$18)-($J600*'01_Supuestos'!M32)-(IF('01_Supuestos'!M30=MAX('01_Supuestos'!$C$30:$M$30),'01_Supuestos'!$F$19,0))-(MAX(0,(((('01_Supuestos'!M31*$I600)*'01_Supuestos'!$F$11*($H600-'01_Supuestos'!$F$9))-((('01_Supuestos'!M31*$I600)*'01_Supuestos'!$F$11*($H600-'01_Supuestos'!$F$9))*'01_Supuestos'!$F$12)-(('01_Supuestos'!M31*$I600)*'01_Supuestos'!$F$11*$K600)-(IF(('01_Supuestos'!M31*$I600)&gt;0,'01_Supuestos'!$F$15,0)))-($J600*'01_Supuestos'!M33)))*'01_Supuestos'!$F$16)</f>
        <v/>
      </c>
      <c r="AE600" s="109">
        <f>0</f>
        <v/>
      </c>
      <c r="AF600" s="109">
        <f>IF(S600&gt;R600,"Appraisal+Decision",IF(S600&lt;R600,"Develop Now","Indiferente"))</f>
        <v/>
      </c>
    </row>
    <row r="601">
      <c r="A601" t="n">
        <v>571</v>
      </c>
      <c r="B601" s="53">
        <f>RAND()</f>
        <v/>
      </c>
      <c r="C601" s="53">
        <f>RAND()</f>
        <v/>
      </c>
      <c r="D601" s="53">
        <f>RAND()</f>
        <v/>
      </c>
      <c r="E601" s="53">
        <f>RAND()</f>
        <v/>
      </c>
      <c r="F601" s="53">
        <f>RAND()</f>
        <v/>
      </c>
      <c r="G601" s="53">
        <f>RAND()</f>
        <v/>
      </c>
      <c r="H601" s="109">
        <f>IF(B601&lt;($B$11-$B$10)/($B$12-$B$10), $B$10+SQRT(B601*($B$11-$B$10)*($B$12-$B$10)), $B$12-SQRT((1-B601)*($B$12-$B$11)*($B$12-$B$10)))</f>
        <v/>
      </c>
      <c r="I601" s="53">
        <f>MAX(0.1,NORMINV(C601,$B$13,$B$14))</f>
        <v/>
      </c>
      <c r="J601" s="109">
        <f>'01_Supuestos'!$F$13*MAX(0.65,NORMINV(D601,1,$B$15))</f>
        <v/>
      </c>
      <c r="K601" s="109">
        <f>'01_Supuestos'!$F$14*MAX(0.6,NORMINV(E601,1,$B$16))</f>
        <v/>
      </c>
      <c r="L601" s="109">
        <f>--(F601&lt;=$B$5)</f>
        <v/>
      </c>
      <c r="M601" s="109">
        <f>IF(L601=1, IF(G601&lt;=$B$6, "+", "-"), IF(G601&lt;=(1-$B$7), "+", "-"))</f>
        <v/>
      </c>
      <c r="N601" s="110">
        <f>IF(M601="+",'05_Bayes_Arbol'!$B$16,'05_Bayes_Arbol'!$B$17)</f>
        <v/>
      </c>
      <c r="O601" s="109">
        <f>SUMPRODUCT(T601:AD601,'01_Supuestos'!$C$34:$M$34)</f>
        <v/>
      </c>
      <c r="P601" s="109">
        <f>N601*O601 + (1-N601)*$B$9</f>
        <v/>
      </c>
      <c r="Q601" s="109">
        <f>--(P601&gt;0)</f>
        <v/>
      </c>
      <c r="R601" s="109">
        <f>IF(L601=1,O601,$B$9)</f>
        <v/>
      </c>
      <c r="S601" s="109">
        <f>-$B$8 + IF(Q601=1, IF(L601=1,O601,$B$9), 0)</f>
        <v/>
      </c>
      <c r="T601" s="109">
        <f>((('01_Supuestos'!C31*$I601)*'01_Supuestos'!$F$11*($H601-'01_Supuestos'!$F$9))-((('01_Supuestos'!C31*$I601)*'01_Supuestos'!$F$11*($H601-'01_Supuestos'!$F$9))*'01_Supuestos'!$F$12)-(('01_Supuestos'!C31*$I601)*'01_Supuestos'!$F$11*$K601)-(IF(('01_Supuestos'!C31*$I601)&gt;0,'01_Supuestos'!$F$15,0)))-((('01_Supuestos'!C31*$I601)*'01_Supuestos'!$F$11*($H601-'01_Supuestos'!$F$9))*'01_Supuestos'!$F$18)-($J601*'01_Supuestos'!C32)-(IF('01_Supuestos'!C30=MAX('01_Supuestos'!$C$30:$M$30),'01_Supuestos'!$F$19,0))-(MAX(0,(((('01_Supuestos'!C31*$I601)*'01_Supuestos'!$F$11*($H601-'01_Supuestos'!$F$9))-((('01_Supuestos'!C31*$I601)*'01_Supuestos'!$F$11*($H601-'01_Supuestos'!$F$9))*'01_Supuestos'!$F$12)-(('01_Supuestos'!C31*$I601)*'01_Supuestos'!$F$11*$K601)-(IF(('01_Supuestos'!C31*$I601)&gt;0,'01_Supuestos'!$F$15,0)))-($J601*'01_Supuestos'!C33)))*'01_Supuestos'!$F$16)</f>
        <v/>
      </c>
      <c r="U601" s="109">
        <f>((('01_Supuestos'!D31*$I601)*'01_Supuestos'!$F$11*($H601-'01_Supuestos'!$F$9))-((('01_Supuestos'!D31*$I601)*'01_Supuestos'!$F$11*($H601-'01_Supuestos'!$F$9))*'01_Supuestos'!$F$12)-(('01_Supuestos'!D31*$I601)*'01_Supuestos'!$F$11*$K601)-(IF(('01_Supuestos'!D31*$I601)&gt;0,'01_Supuestos'!$F$15,0)))-((('01_Supuestos'!D31*$I601)*'01_Supuestos'!$F$11*($H601-'01_Supuestos'!$F$9))*'01_Supuestos'!$F$18)-($J601*'01_Supuestos'!D32)-(IF('01_Supuestos'!D30=MAX('01_Supuestos'!$C$30:$M$30),'01_Supuestos'!$F$19,0))-(MAX(0,(((('01_Supuestos'!D31*$I601)*'01_Supuestos'!$F$11*($H601-'01_Supuestos'!$F$9))-((('01_Supuestos'!D31*$I601)*'01_Supuestos'!$F$11*($H601-'01_Supuestos'!$F$9))*'01_Supuestos'!$F$12)-(('01_Supuestos'!D31*$I601)*'01_Supuestos'!$F$11*$K601)-(IF(('01_Supuestos'!D31*$I601)&gt;0,'01_Supuestos'!$F$15,0)))-($J601*'01_Supuestos'!D33)))*'01_Supuestos'!$F$16)</f>
        <v/>
      </c>
      <c r="V601" s="109">
        <f>((('01_Supuestos'!E31*$I601)*'01_Supuestos'!$F$11*($H601-'01_Supuestos'!$F$9))-((('01_Supuestos'!E31*$I601)*'01_Supuestos'!$F$11*($H601-'01_Supuestos'!$F$9))*'01_Supuestos'!$F$12)-(('01_Supuestos'!E31*$I601)*'01_Supuestos'!$F$11*$K601)-(IF(('01_Supuestos'!E31*$I601)&gt;0,'01_Supuestos'!$F$15,0)))-((('01_Supuestos'!E31*$I601)*'01_Supuestos'!$F$11*($H601-'01_Supuestos'!$F$9))*'01_Supuestos'!$F$18)-($J601*'01_Supuestos'!E32)-(IF('01_Supuestos'!E30=MAX('01_Supuestos'!$C$30:$M$30),'01_Supuestos'!$F$19,0))-(MAX(0,(((('01_Supuestos'!E31*$I601)*'01_Supuestos'!$F$11*($H601-'01_Supuestos'!$F$9))-((('01_Supuestos'!E31*$I601)*'01_Supuestos'!$F$11*($H601-'01_Supuestos'!$F$9))*'01_Supuestos'!$F$12)-(('01_Supuestos'!E31*$I601)*'01_Supuestos'!$F$11*$K601)-(IF(('01_Supuestos'!E31*$I601)&gt;0,'01_Supuestos'!$F$15,0)))-($J601*'01_Supuestos'!E33)))*'01_Supuestos'!$F$16)</f>
        <v/>
      </c>
      <c r="W601" s="109">
        <f>((('01_Supuestos'!F31*$I601)*'01_Supuestos'!$F$11*($H601-'01_Supuestos'!$F$9))-((('01_Supuestos'!F31*$I601)*'01_Supuestos'!$F$11*($H601-'01_Supuestos'!$F$9))*'01_Supuestos'!$F$12)-(('01_Supuestos'!F31*$I601)*'01_Supuestos'!$F$11*$K601)-(IF(('01_Supuestos'!F31*$I601)&gt;0,'01_Supuestos'!$F$15,0)))-((('01_Supuestos'!F31*$I601)*'01_Supuestos'!$F$11*($H601-'01_Supuestos'!$F$9))*'01_Supuestos'!$F$18)-($J601*'01_Supuestos'!F32)-(IF('01_Supuestos'!F30=MAX('01_Supuestos'!$C$30:$M$30),'01_Supuestos'!$F$19,0))-(MAX(0,(((('01_Supuestos'!F31*$I601)*'01_Supuestos'!$F$11*($H601-'01_Supuestos'!$F$9))-((('01_Supuestos'!F31*$I601)*'01_Supuestos'!$F$11*($H601-'01_Supuestos'!$F$9))*'01_Supuestos'!$F$12)-(('01_Supuestos'!F31*$I601)*'01_Supuestos'!$F$11*$K601)-(IF(('01_Supuestos'!F31*$I601)&gt;0,'01_Supuestos'!$F$15,0)))-($J601*'01_Supuestos'!F33)))*'01_Supuestos'!$F$16)</f>
        <v/>
      </c>
      <c r="X601" s="109">
        <f>((('01_Supuestos'!G31*$I601)*'01_Supuestos'!$F$11*($H601-'01_Supuestos'!$F$9))-((('01_Supuestos'!G31*$I601)*'01_Supuestos'!$F$11*($H601-'01_Supuestos'!$F$9))*'01_Supuestos'!$F$12)-(('01_Supuestos'!G31*$I601)*'01_Supuestos'!$F$11*$K601)-(IF(('01_Supuestos'!G31*$I601)&gt;0,'01_Supuestos'!$F$15,0)))-((('01_Supuestos'!G31*$I601)*'01_Supuestos'!$F$11*($H601-'01_Supuestos'!$F$9))*'01_Supuestos'!$F$18)-($J601*'01_Supuestos'!G32)-(IF('01_Supuestos'!G30=MAX('01_Supuestos'!$C$30:$M$30),'01_Supuestos'!$F$19,0))-(MAX(0,(((('01_Supuestos'!G31*$I601)*'01_Supuestos'!$F$11*($H601-'01_Supuestos'!$F$9))-((('01_Supuestos'!G31*$I601)*'01_Supuestos'!$F$11*($H601-'01_Supuestos'!$F$9))*'01_Supuestos'!$F$12)-(('01_Supuestos'!G31*$I601)*'01_Supuestos'!$F$11*$K601)-(IF(('01_Supuestos'!G31*$I601)&gt;0,'01_Supuestos'!$F$15,0)))-($J601*'01_Supuestos'!G33)))*'01_Supuestos'!$F$16)</f>
        <v/>
      </c>
      <c r="Y601" s="109">
        <f>((('01_Supuestos'!H31*$I601)*'01_Supuestos'!$F$11*($H601-'01_Supuestos'!$F$9))-((('01_Supuestos'!H31*$I601)*'01_Supuestos'!$F$11*($H601-'01_Supuestos'!$F$9))*'01_Supuestos'!$F$12)-(('01_Supuestos'!H31*$I601)*'01_Supuestos'!$F$11*$K601)-(IF(('01_Supuestos'!H31*$I601)&gt;0,'01_Supuestos'!$F$15,0)))-((('01_Supuestos'!H31*$I601)*'01_Supuestos'!$F$11*($H601-'01_Supuestos'!$F$9))*'01_Supuestos'!$F$18)-($J601*'01_Supuestos'!H32)-(IF('01_Supuestos'!H30=MAX('01_Supuestos'!$C$30:$M$30),'01_Supuestos'!$F$19,0))-(MAX(0,(((('01_Supuestos'!H31*$I601)*'01_Supuestos'!$F$11*($H601-'01_Supuestos'!$F$9))-((('01_Supuestos'!H31*$I601)*'01_Supuestos'!$F$11*($H601-'01_Supuestos'!$F$9))*'01_Supuestos'!$F$12)-(('01_Supuestos'!H31*$I601)*'01_Supuestos'!$F$11*$K601)-(IF(('01_Supuestos'!H31*$I601)&gt;0,'01_Supuestos'!$F$15,0)))-($J601*'01_Supuestos'!H33)))*'01_Supuestos'!$F$16)</f>
        <v/>
      </c>
      <c r="Z601" s="109">
        <f>((('01_Supuestos'!I31*$I601)*'01_Supuestos'!$F$11*($H601-'01_Supuestos'!$F$9))-((('01_Supuestos'!I31*$I601)*'01_Supuestos'!$F$11*($H601-'01_Supuestos'!$F$9))*'01_Supuestos'!$F$12)-(('01_Supuestos'!I31*$I601)*'01_Supuestos'!$F$11*$K601)-(IF(('01_Supuestos'!I31*$I601)&gt;0,'01_Supuestos'!$F$15,0)))-((('01_Supuestos'!I31*$I601)*'01_Supuestos'!$F$11*($H601-'01_Supuestos'!$F$9))*'01_Supuestos'!$F$18)-($J601*'01_Supuestos'!I32)-(IF('01_Supuestos'!I30=MAX('01_Supuestos'!$C$30:$M$30),'01_Supuestos'!$F$19,0))-(MAX(0,(((('01_Supuestos'!I31*$I601)*'01_Supuestos'!$F$11*($H601-'01_Supuestos'!$F$9))-((('01_Supuestos'!I31*$I601)*'01_Supuestos'!$F$11*($H601-'01_Supuestos'!$F$9))*'01_Supuestos'!$F$12)-(('01_Supuestos'!I31*$I601)*'01_Supuestos'!$F$11*$K601)-(IF(('01_Supuestos'!I31*$I601)&gt;0,'01_Supuestos'!$F$15,0)))-($J601*'01_Supuestos'!I33)))*'01_Supuestos'!$F$16)</f>
        <v/>
      </c>
      <c r="AA601" s="109">
        <f>((('01_Supuestos'!J31*$I601)*'01_Supuestos'!$F$11*($H601-'01_Supuestos'!$F$9))-((('01_Supuestos'!J31*$I601)*'01_Supuestos'!$F$11*($H601-'01_Supuestos'!$F$9))*'01_Supuestos'!$F$12)-(('01_Supuestos'!J31*$I601)*'01_Supuestos'!$F$11*$K601)-(IF(('01_Supuestos'!J31*$I601)&gt;0,'01_Supuestos'!$F$15,0)))-((('01_Supuestos'!J31*$I601)*'01_Supuestos'!$F$11*($H601-'01_Supuestos'!$F$9))*'01_Supuestos'!$F$18)-($J601*'01_Supuestos'!J32)-(IF('01_Supuestos'!J30=MAX('01_Supuestos'!$C$30:$M$30),'01_Supuestos'!$F$19,0))-(MAX(0,(((('01_Supuestos'!J31*$I601)*'01_Supuestos'!$F$11*($H601-'01_Supuestos'!$F$9))-((('01_Supuestos'!J31*$I601)*'01_Supuestos'!$F$11*($H601-'01_Supuestos'!$F$9))*'01_Supuestos'!$F$12)-(('01_Supuestos'!J31*$I601)*'01_Supuestos'!$F$11*$K601)-(IF(('01_Supuestos'!J31*$I601)&gt;0,'01_Supuestos'!$F$15,0)))-($J601*'01_Supuestos'!J33)))*'01_Supuestos'!$F$16)</f>
        <v/>
      </c>
      <c r="AB601" s="109">
        <f>((('01_Supuestos'!K31*$I601)*'01_Supuestos'!$F$11*($H601-'01_Supuestos'!$F$9))-((('01_Supuestos'!K31*$I601)*'01_Supuestos'!$F$11*($H601-'01_Supuestos'!$F$9))*'01_Supuestos'!$F$12)-(('01_Supuestos'!K31*$I601)*'01_Supuestos'!$F$11*$K601)-(IF(('01_Supuestos'!K31*$I601)&gt;0,'01_Supuestos'!$F$15,0)))-((('01_Supuestos'!K31*$I601)*'01_Supuestos'!$F$11*($H601-'01_Supuestos'!$F$9))*'01_Supuestos'!$F$18)-($J601*'01_Supuestos'!K32)-(IF('01_Supuestos'!K30=MAX('01_Supuestos'!$C$30:$M$30),'01_Supuestos'!$F$19,0))-(MAX(0,(((('01_Supuestos'!K31*$I601)*'01_Supuestos'!$F$11*($H601-'01_Supuestos'!$F$9))-((('01_Supuestos'!K31*$I601)*'01_Supuestos'!$F$11*($H601-'01_Supuestos'!$F$9))*'01_Supuestos'!$F$12)-(('01_Supuestos'!K31*$I601)*'01_Supuestos'!$F$11*$K601)-(IF(('01_Supuestos'!K31*$I601)&gt;0,'01_Supuestos'!$F$15,0)))-($J601*'01_Supuestos'!K33)))*'01_Supuestos'!$F$16)</f>
        <v/>
      </c>
      <c r="AC601" s="109">
        <f>((('01_Supuestos'!L31*$I601)*'01_Supuestos'!$F$11*($H601-'01_Supuestos'!$F$9))-((('01_Supuestos'!L31*$I601)*'01_Supuestos'!$F$11*($H601-'01_Supuestos'!$F$9))*'01_Supuestos'!$F$12)-(('01_Supuestos'!L31*$I601)*'01_Supuestos'!$F$11*$K601)-(IF(('01_Supuestos'!L31*$I601)&gt;0,'01_Supuestos'!$F$15,0)))-((('01_Supuestos'!L31*$I601)*'01_Supuestos'!$F$11*($H601-'01_Supuestos'!$F$9))*'01_Supuestos'!$F$18)-($J601*'01_Supuestos'!L32)-(IF('01_Supuestos'!L30=MAX('01_Supuestos'!$C$30:$M$30),'01_Supuestos'!$F$19,0))-(MAX(0,(((('01_Supuestos'!L31*$I601)*'01_Supuestos'!$F$11*($H601-'01_Supuestos'!$F$9))-((('01_Supuestos'!L31*$I601)*'01_Supuestos'!$F$11*($H601-'01_Supuestos'!$F$9))*'01_Supuestos'!$F$12)-(('01_Supuestos'!L31*$I601)*'01_Supuestos'!$F$11*$K601)-(IF(('01_Supuestos'!L31*$I601)&gt;0,'01_Supuestos'!$F$15,0)))-($J601*'01_Supuestos'!L33)))*'01_Supuestos'!$F$16)</f>
        <v/>
      </c>
      <c r="AD601" s="109">
        <f>((('01_Supuestos'!M31*$I601)*'01_Supuestos'!$F$11*($H601-'01_Supuestos'!$F$9))-((('01_Supuestos'!M31*$I601)*'01_Supuestos'!$F$11*($H601-'01_Supuestos'!$F$9))*'01_Supuestos'!$F$12)-(('01_Supuestos'!M31*$I601)*'01_Supuestos'!$F$11*$K601)-(IF(('01_Supuestos'!M31*$I601)&gt;0,'01_Supuestos'!$F$15,0)))-((('01_Supuestos'!M31*$I601)*'01_Supuestos'!$F$11*($H601-'01_Supuestos'!$F$9))*'01_Supuestos'!$F$18)-($J601*'01_Supuestos'!M32)-(IF('01_Supuestos'!M30=MAX('01_Supuestos'!$C$30:$M$30),'01_Supuestos'!$F$19,0))-(MAX(0,(((('01_Supuestos'!M31*$I601)*'01_Supuestos'!$F$11*($H601-'01_Supuestos'!$F$9))-((('01_Supuestos'!M31*$I601)*'01_Supuestos'!$F$11*($H601-'01_Supuestos'!$F$9))*'01_Supuestos'!$F$12)-(('01_Supuestos'!M31*$I601)*'01_Supuestos'!$F$11*$K601)-(IF(('01_Supuestos'!M31*$I601)&gt;0,'01_Supuestos'!$F$15,0)))-($J601*'01_Supuestos'!M33)))*'01_Supuestos'!$F$16)</f>
        <v/>
      </c>
      <c r="AE601" s="109">
        <f>0</f>
        <v/>
      </c>
      <c r="AF601" s="109">
        <f>IF(S601&gt;R601,"Appraisal+Decision",IF(S601&lt;R601,"Develop Now","Indiferente"))</f>
        <v/>
      </c>
    </row>
    <row r="602">
      <c r="A602" t="n">
        <v>572</v>
      </c>
      <c r="B602" s="53">
        <f>RAND()</f>
        <v/>
      </c>
      <c r="C602" s="53">
        <f>RAND()</f>
        <v/>
      </c>
      <c r="D602" s="53">
        <f>RAND()</f>
        <v/>
      </c>
      <c r="E602" s="53">
        <f>RAND()</f>
        <v/>
      </c>
      <c r="F602" s="53">
        <f>RAND()</f>
        <v/>
      </c>
      <c r="G602" s="53">
        <f>RAND()</f>
        <v/>
      </c>
      <c r="H602" s="109">
        <f>IF(B602&lt;($B$11-$B$10)/($B$12-$B$10), $B$10+SQRT(B602*($B$11-$B$10)*($B$12-$B$10)), $B$12-SQRT((1-B602)*($B$12-$B$11)*($B$12-$B$10)))</f>
        <v/>
      </c>
      <c r="I602" s="53">
        <f>MAX(0.1,NORMINV(C602,$B$13,$B$14))</f>
        <v/>
      </c>
      <c r="J602" s="109">
        <f>'01_Supuestos'!$F$13*MAX(0.65,NORMINV(D602,1,$B$15))</f>
        <v/>
      </c>
      <c r="K602" s="109">
        <f>'01_Supuestos'!$F$14*MAX(0.6,NORMINV(E602,1,$B$16))</f>
        <v/>
      </c>
      <c r="L602" s="109">
        <f>--(F602&lt;=$B$5)</f>
        <v/>
      </c>
      <c r="M602" s="109">
        <f>IF(L602=1, IF(G602&lt;=$B$6, "+", "-"), IF(G602&lt;=(1-$B$7), "+", "-"))</f>
        <v/>
      </c>
      <c r="N602" s="110">
        <f>IF(M602="+",'05_Bayes_Arbol'!$B$16,'05_Bayes_Arbol'!$B$17)</f>
        <v/>
      </c>
      <c r="O602" s="109">
        <f>SUMPRODUCT(T602:AD602,'01_Supuestos'!$C$34:$M$34)</f>
        <v/>
      </c>
      <c r="P602" s="109">
        <f>N602*O602 + (1-N602)*$B$9</f>
        <v/>
      </c>
      <c r="Q602" s="109">
        <f>--(P602&gt;0)</f>
        <v/>
      </c>
      <c r="R602" s="109">
        <f>IF(L602=1,O602,$B$9)</f>
        <v/>
      </c>
      <c r="S602" s="109">
        <f>-$B$8 + IF(Q602=1, IF(L602=1,O602,$B$9), 0)</f>
        <v/>
      </c>
      <c r="T602" s="109">
        <f>((('01_Supuestos'!C31*$I602)*'01_Supuestos'!$F$11*($H602-'01_Supuestos'!$F$9))-((('01_Supuestos'!C31*$I602)*'01_Supuestos'!$F$11*($H602-'01_Supuestos'!$F$9))*'01_Supuestos'!$F$12)-(('01_Supuestos'!C31*$I602)*'01_Supuestos'!$F$11*$K602)-(IF(('01_Supuestos'!C31*$I602)&gt;0,'01_Supuestos'!$F$15,0)))-((('01_Supuestos'!C31*$I602)*'01_Supuestos'!$F$11*($H602-'01_Supuestos'!$F$9))*'01_Supuestos'!$F$18)-($J602*'01_Supuestos'!C32)-(IF('01_Supuestos'!C30=MAX('01_Supuestos'!$C$30:$M$30),'01_Supuestos'!$F$19,0))-(MAX(0,(((('01_Supuestos'!C31*$I602)*'01_Supuestos'!$F$11*($H602-'01_Supuestos'!$F$9))-((('01_Supuestos'!C31*$I602)*'01_Supuestos'!$F$11*($H602-'01_Supuestos'!$F$9))*'01_Supuestos'!$F$12)-(('01_Supuestos'!C31*$I602)*'01_Supuestos'!$F$11*$K602)-(IF(('01_Supuestos'!C31*$I602)&gt;0,'01_Supuestos'!$F$15,0)))-($J602*'01_Supuestos'!C33)))*'01_Supuestos'!$F$16)</f>
        <v/>
      </c>
      <c r="U602" s="109">
        <f>((('01_Supuestos'!D31*$I602)*'01_Supuestos'!$F$11*($H602-'01_Supuestos'!$F$9))-((('01_Supuestos'!D31*$I602)*'01_Supuestos'!$F$11*($H602-'01_Supuestos'!$F$9))*'01_Supuestos'!$F$12)-(('01_Supuestos'!D31*$I602)*'01_Supuestos'!$F$11*$K602)-(IF(('01_Supuestos'!D31*$I602)&gt;0,'01_Supuestos'!$F$15,0)))-((('01_Supuestos'!D31*$I602)*'01_Supuestos'!$F$11*($H602-'01_Supuestos'!$F$9))*'01_Supuestos'!$F$18)-($J602*'01_Supuestos'!D32)-(IF('01_Supuestos'!D30=MAX('01_Supuestos'!$C$30:$M$30),'01_Supuestos'!$F$19,0))-(MAX(0,(((('01_Supuestos'!D31*$I602)*'01_Supuestos'!$F$11*($H602-'01_Supuestos'!$F$9))-((('01_Supuestos'!D31*$I602)*'01_Supuestos'!$F$11*($H602-'01_Supuestos'!$F$9))*'01_Supuestos'!$F$12)-(('01_Supuestos'!D31*$I602)*'01_Supuestos'!$F$11*$K602)-(IF(('01_Supuestos'!D31*$I602)&gt;0,'01_Supuestos'!$F$15,0)))-($J602*'01_Supuestos'!D33)))*'01_Supuestos'!$F$16)</f>
        <v/>
      </c>
      <c r="V602" s="109">
        <f>((('01_Supuestos'!E31*$I602)*'01_Supuestos'!$F$11*($H602-'01_Supuestos'!$F$9))-((('01_Supuestos'!E31*$I602)*'01_Supuestos'!$F$11*($H602-'01_Supuestos'!$F$9))*'01_Supuestos'!$F$12)-(('01_Supuestos'!E31*$I602)*'01_Supuestos'!$F$11*$K602)-(IF(('01_Supuestos'!E31*$I602)&gt;0,'01_Supuestos'!$F$15,0)))-((('01_Supuestos'!E31*$I602)*'01_Supuestos'!$F$11*($H602-'01_Supuestos'!$F$9))*'01_Supuestos'!$F$18)-($J602*'01_Supuestos'!E32)-(IF('01_Supuestos'!E30=MAX('01_Supuestos'!$C$30:$M$30),'01_Supuestos'!$F$19,0))-(MAX(0,(((('01_Supuestos'!E31*$I602)*'01_Supuestos'!$F$11*($H602-'01_Supuestos'!$F$9))-((('01_Supuestos'!E31*$I602)*'01_Supuestos'!$F$11*($H602-'01_Supuestos'!$F$9))*'01_Supuestos'!$F$12)-(('01_Supuestos'!E31*$I602)*'01_Supuestos'!$F$11*$K602)-(IF(('01_Supuestos'!E31*$I602)&gt;0,'01_Supuestos'!$F$15,0)))-($J602*'01_Supuestos'!E33)))*'01_Supuestos'!$F$16)</f>
        <v/>
      </c>
      <c r="W602" s="109">
        <f>((('01_Supuestos'!F31*$I602)*'01_Supuestos'!$F$11*($H602-'01_Supuestos'!$F$9))-((('01_Supuestos'!F31*$I602)*'01_Supuestos'!$F$11*($H602-'01_Supuestos'!$F$9))*'01_Supuestos'!$F$12)-(('01_Supuestos'!F31*$I602)*'01_Supuestos'!$F$11*$K602)-(IF(('01_Supuestos'!F31*$I602)&gt;0,'01_Supuestos'!$F$15,0)))-((('01_Supuestos'!F31*$I602)*'01_Supuestos'!$F$11*($H602-'01_Supuestos'!$F$9))*'01_Supuestos'!$F$18)-($J602*'01_Supuestos'!F32)-(IF('01_Supuestos'!F30=MAX('01_Supuestos'!$C$30:$M$30),'01_Supuestos'!$F$19,0))-(MAX(0,(((('01_Supuestos'!F31*$I602)*'01_Supuestos'!$F$11*($H602-'01_Supuestos'!$F$9))-((('01_Supuestos'!F31*$I602)*'01_Supuestos'!$F$11*($H602-'01_Supuestos'!$F$9))*'01_Supuestos'!$F$12)-(('01_Supuestos'!F31*$I602)*'01_Supuestos'!$F$11*$K602)-(IF(('01_Supuestos'!F31*$I602)&gt;0,'01_Supuestos'!$F$15,0)))-($J602*'01_Supuestos'!F33)))*'01_Supuestos'!$F$16)</f>
        <v/>
      </c>
      <c r="X602" s="109">
        <f>((('01_Supuestos'!G31*$I602)*'01_Supuestos'!$F$11*($H602-'01_Supuestos'!$F$9))-((('01_Supuestos'!G31*$I602)*'01_Supuestos'!$F$11*($H602-'01_Supuestos'!$F$9))*'01_Supuestos'!$F$12)-(('01_Supuestos'!G31*$I602)*'01_Supuestos'!$F$11*$K602)-(IF(('01_Supuestos'!G31*$I602)&gt;0,'01_Supuestos'!$F$15,0)))-((('01_Supuestos'!G31*$I602)*'01_Supuestos'!$F$11*($H602-'01_Supuestos'!$F$9))*'01_Supuestos'!$F$18)-($J602*'01_Supuestos'!G32)-(IF('01_Supuestos'!G30=MAX('01_Supuestos'!$C$30:$M$30),'01_Supuestos'!$F$19,0))-(MAX(0,(((('01_Supuestos'!G31*$I602)*'01_Supuestos'!$F$11*($H602-'01_Supuestos'!$F$9))-((('01_Supuestos'!G31*$I602)*'01_Supuestos'!$F$11*($H602-'01_Supuestos'!$F$9))*'01_Supuestos'!$F$12)-(('01_Supuestos'!G31*$I602)*'01_Supuestos'!$F$11*$K602)-(IF(('01_Supuestos'!G31*$I602)&gt;0,'01_Supuestos'!$F$15,0)))-($J602*'01_Supuestos'!G33)))*'01_Supuestos'!$F$16)</f>
        <v/>
      </c>
      <c r="Y602" s="109">
        <f>((('01_Supuestos'!H31*$I602)*'01_Supuestos'!$F$11*($H602-'01_Supuestos'!$F$9))-((('01_Supuestos'!H31*$I602)*'01_Supuestos'!$F$11*($H602-'01_Supuestos'!$F$9))*'01_Supuestos'!$F$12)-(('01_Supuestos'!H31*$I602)*'01_Supuestos'!$F$11*$K602)-(IF(('01_Supuestos'!H31*$I602)&gt;0,'01_Supuestos'!$F$15,0)))-((('01_Supuestos'!H31*$I602)*'01_Supuestos'!$F$11*($H602-'01_Supuestos'!$F$9))*'01_Supuestos'!$F$18)-($J602*'01_Supuestos'!H32)-(IF('01_Supuestos'!H30=MAX('01_Supuestos'!$C$30:$M$30),'01_Supuestos'!$F$19,0))-(MAX(0,(((('01_Supuestos'!H31*$I602)*'01_Supuestos'!$F$11*($H602-'01_Supuestos'!$F$9))-((('01_Supuestos'!H31*$I602)*'01_Supuestos'!$F$11*($H602-'01_Supuestos'!$F$9))*'01_Supuestos'!$F$12)-(('01_Supuestos'!H31*$I602)*'01_Supuestos'!$F$11*$K602)-(IF(('01_Supuestos'!H31*$I602)&gt;0,'01_Supuestos'!$F$15,0)))-($J602*'01_Supuestos'!H33)))*'01_Supuestos'!$F$16)</f>
        <v/>
      </c>
      <c r="Z602" s="109">
        <f>((('01_Supuestos'!I31*$I602)*'01_Supuestos'!$F$11*($H602-'01_Supuestos'!$F$9))-((('01_Supuestos'!I31*$I602)*'01_Supuestos'!$F$11*($H602-'01_Supuestos'!$F$9))*'01_Supuestos'!$F$12)-(('01_Supuestos'!I31*$I602)*'01_Supuestos'!$F$11*$K602)-(IF(('01_Supuestos'!I31*$I602)&gt;0,'01_Supuestos'!$F$15,0)))-((('01_Supuestos'!I31*$I602)*'01_Supuestos'!$F$11*($H602-'01_Supuestos'!$F$9))*'01_Supuestos'!$F$18)-($J602*'01_Supuestos'!I32)-(IF('01_Supuestos'!I30=MAX('01_Supuestos'!$C$30:$M$30),'01_Supuestos'!$F$19,0))-(MAX(0,(((('01_Supuestos'!I31*$I602)*'01_Supuestos'!$F$11*($H602-'01_Supuestos'!$F$9))-((('01_Supuestos'!I31*$I602)*'01_Supuestos'!$F$11*($H602-'01_Supuestos'!$F$9))*'01_Supuestos'!$F$12)-(('01_Supuestos'!I31*$I602)*'01_Supuestos'!$F$11*$K602)-(IF(('01_Supuestos'!I31*$I602)&gt;0,'01_Supuestos'!$F$15,0)))-($J602*'01_Supuestos'!I33)))*'01_Supuestos'!$F$16)</f>
        <v/>
      </c>
      <c r="AA602" s="109">
        <f>((('01_Supuestos'!J31*$I602)*'01_Supuestos'!$F$11*($H602-'01_Supuestos'!$F$9))-((('01_Supuestos'!J31*$I602)*'01_Supuestos'!$F$11*($H602-'01_Supuestos'!$F$9))*'01_Supuestos'!$F$12)-(('01_Supuestos'!J31*$I602)*'01_Supuestos'!$F$11*$K602)-(IF(('01_Supuestos'!J31*$I602)&gt;0,'01_Supuestos'!$F$15,0)))-((('01_Supuestos'!J31*$I602)*'01_Supuestos'!$F$11*($H602-'01_Supuestos'!$F$9))*'01_Supuestos'!$F$18)-($J602*'01_Supuestos'!J32)-(IF('01_Supuestos'!J30=MAX('01_Supuestos'!$C$30:$M$30),'01_Supuestos'!$F$19,0))-(MAX(0,(((('01_Supuestos'!J31*$I602)*'01_Supuestos'!$F$11*($H602-'01_Supuestos'!$F$9))-((('01_Supuestos'!J31*$I602)*'01_Supuestos'!$F$11*($H602-'01_Supuestos'!$F$9))*'01_Supuestos'!$F$12)-(('01_Supuestos'!J31*$I602)*'01_Supuestos'!$F$11*$K602)-(IF(('01_Supuestos'!J31*$I602)&gt;0,'01_Supuestos'!$F$15,0)))-($J602*'01_Supuestos'!J33)))*'01_Supuestos'!$F$16)</f>
        <v/>
      </c>
      <c r="AB602" s="109">
        <f>((('01_Supuestos'!K31*$I602)*'01_Supuestos'!$F$11*($H602-'01_Supuestos'!$F$9))-((('01_Supuestos'!K31*$I602)*'01_Supuestos'!$F$11*($H602-'01_Supuestos'!$F$9))*'01_Supuestos'!$F$12)-(('01_Supuestos'!K31*$I602)*'01_Supuestos'!$F$11*$K602)-(IF(('01_Supuestos'!K31*$I602)&gt;0,'01_Supuestos'!$F$15,0)))-((('01_Supuestos'!K31*$I602)*'01_Supuestos'!$F$11*($H602-'01_Supuestos'!$F$9))*'01_Supuestos'!$F$18)-($J602*'01_Supuestos'!K32)-(IF('01_Supuestos'!K30=MAX('01_Supuestos'!$C$30:$M$30),'01_Supuestos'!$F$19,0))-(MAX(0,(((('01_Supuestos'!K31*$I602)*'01_Supuestos'!$F$11*($H602-'01_Supuestos'!$F$9))-((('01_Supuestos'!K31*$I602)*'01_Supuestos'!$F$11*($H602-'01_Supuestos'!$F$9))*'01_Supuestos'!$F$12)-(('01_Supuestos'!K31*$I602)*'01_Supuestos'!$F$11*$K602)-(IF(('01_Supuestos'!K31*$I602)&gt;0,'01_Supuestos'!$F$15,0)))-($J602*'01_Supuestos'!K33)))*'01_Supuestos'!$F$16)</f>
        <v/>
      </c>
      <c r="AC602" s="109">
        <f>((('01_Supuestos'!L31*$I602)*'01_Supuestos'!$F$11*($H602-'01_Supuestos'!$F$9))-((('01_Supuestos'!L31*$I602)*'01_Supuestos'!$F$11*($H602-'01_Supuestos'!$F$9))*'01_Supuestos'!$F$12)-(('01_Supuestos'!L31*$I602)*'01_Supuestos'!$F$11*$K602)-(IF(('01_Supuestos'!L31*$I602)&gt;0,'01_Supuestos'!$F$15,0)))-((('01_Supuestos'!L31*$I602)*'01_Supuestos'!$F$11*($H602-'01_Supuestos'!$F$9))*'01_Supuestos'!$F$18)-($J602*'01_Supuestos'!L32)-(IF('01_Supuestos'!L30=MAX('01_Supuestos'!$C$30:$M$30),'01_Supuestos'!$F$19,0))-(MAX(0,(((('01_Supuestos'!L31*$I602)*'01_Supuestos'!$F$11*($H602-'01_Supuestos'!$F$9))-((('01_Supuestos'!L31*$I602)*'01_Supuestos'!$F$11*($H602-'01_Supuestos'!$F$9))*'01_Supuestos'!$F$12)-(('01_Supuestos'!L31*$I602)*'01_Supuestos'!$F$11*$K602)-(IF(('01_Supuestos'!L31*$I602)&gt;0,'01_Supuestos'!$F$15,0)))-($J602*'01_Supuestos'!L33)))*'01_Supuestos'!$F$16)</f>
        <v/>
      </c>
      <c r="AD602" s="109">
        <f>((('01_Supuestos'!M31*$I602)*'01_Supuestos'!$F$11*($H602-'01_Supuestos'!$F$9))-((('01_Supuestos'!M31*$I602)*'01_Supuestos'!$F$11*($H602-'01_Supuestos'!$F$9))*'01_Supuestos'!$F$12)-(('01_Supuestos'!M31*$I602)*'01_Supuestos'!$F$11*$K602)-(IF(('01_Supuestos'!M31*$I602)&gt;0,'01_Supuestos'!$F$15,0)))-((('01_Supuestos'!M31*$I602)*'01_Supuestos'!$F$11*($H602-'01_Supuestos'!$F$9))*'01_Supuestos'!$F$18)-($J602*'01_Supuestos'!M32)-(IF('01_Supuestos'!M30=MAX('01_Supuestos'!$C$30:$M$30),'01_Supuestos'!$F$19,0))-(MAX(0,(((('01_Supuestos'!M31*$I602)*'01_Supuestos'!$F$11*($H602-'01_Supuestos'!$F$9))-((('01_Supuestos'!M31*$I602)*'01_Supuestos'!$F$11*($H602-'01_Supuestos'!$F$9))*'01_Supuestos'!$F$12)-(('01_Supuestos'!M31*$I602)*'01_Supuestos'!$F$11*$K602)-(IF(('01_Supuestos'!M31*$I602)&gt;0,'01_Supuestos'!$F$15,0)))-($J602*'01_Supuestos'!M33)))*'01_Supuestos'!$F$16)</f>
        <v/>
      </c>
      <c r="AE602" s="109">
        <f>0</f>
        <v/>
      </c>
      <c r="AF602" s="109">
        <f>IF(S602&gt;R602,"Appraisal+Decision",IF(S602&lt;R602,"Develop Now","Indiferente"))</f>
        <v/>
      </c>
    </row>
    <row r="603">
      <c r="A603" t="n">
        <v>573</v>
      </c>
      <c r="B603" s="53">
        <f>RAND()</f>
        <v/>
      </c>
      <c r="C603" s="53">
        <f>RAND()</f>
        <v/>
      </c>
      <c r="D603" s="53">
        <f>RAND()</f>
        <v/>
      </c>
      <c r="E603" s="53">
        <f>RAND()</f>
        <v/>
      </c>
      <c r="F603" s="53">
        <f>RAND()</f>
        <v/>
      </c>
      <c r="G603" s="53">
        <f>RAND()</f>
        <v/>
      </c>
      <c r="H603" s="109">
        <f>IF(B603&lt;($B$11-$B$10)/($B$12-$B$10), $B$10+SQRT(B603*($B$11-$B$10)*($B$12-$B$10)), $B$12-SQRT((1-B603)*($B$12-$B$11)*($B$12-$B$10)))</f>
        <v/>
      </c>
      <c r="I603" s="53">
        <f>MAX(0.1,NORMINV(C603,$B$13,$B$14))</f>
        <v/>
      </c>
      <c r="J603" s="109">
        <f>'01_Supuestos'!$F$13*MAX(0.65,NORMINV(D603,1,$B$15))</f>
        <v/>
      </c>
      <c r="K603" s="109">
        <f>'01_Supuestos'!$F$14*MAX(0.6,NORMINV(E603,1,$B$16))</f>
        <v/>
      </c>
      <c r="L603" s="109">
        <f>--(F603&lt;=$B$5)</f>
        <v/>
      </c>
      <c r="M603" s="109">
        <f>IF(L603=1, IF(G603&lt;=$B$6, "+", "-"), IF(G603&lt;=(1-$B$7), "+", "-"))</f>
        <v/>
      </c>
      <c r="N603" s="110">
        <f>IF(M603="+",'05_Bayes_Arbol'!$B$16,'05_Bayes_Arbol'!$B$17)</f>
        <v/>
      </c>
      <c r="O603" s="109">
        <f>SUMPRODUCT(T603:AD603,'01_Supuestos'!$C$34:$M$34)</f>
        <v/>
      </c>
      <c r="P603" s="109">
        <f>N603*O603 + (1-N603)*$B$9</f>
        <v/>
      </c>
      <c r="Q603" s="109">
        <f>--(P603&gt;0)</f>
        <v/>
      </c>
      <c r="R603" s="109">
        <f>IF(L603=1,O603,$B$9)</f>
        <v/>
      </c>
      <c r="S603" s="109">
        <f>-$B$8 + IF(Q603=1, IF(L603=1,O603,$B$9), 0)</f>
        <v/>
      </c>
      <c r="T603" s="109">
        <f>((('01_Supuestos'!C31*$I603)*'01_Supuestos'!$F$11*($H603-'01_Supuestos'!$F$9))-((('01_Supuestos'!C31*$I603)*'01_Supuestos'!$F$11*($H603-'01_Supuestos'!$F$9))*'01_Supuestos'!$F$12)-(('01_Supuestos'!C31*$I603)*'01_Supuestos'!$F$11*$K603)-(IF(('01_Supuestos'!C31*$I603)&gt;0,'01_Supuestos'!$F$15,0)))-((('01_Supuestos'!C31*$I603)*'01_Supuestos'!$F$11*($H603-'01_Supuestos'!$F$9))*'01_Supuestos'!$F$18)-($J603*'01_Supuestos'!C32)-(IF('01_Supuestos'!C30=MAX('01_Supuestos'!$C$30:$M$30),'01_Supuestos'!$F$19,0))-(MAX(0,(((('01_Supuestos'!C31*$I603)*'01_Supuestos'!$F$11*($H603-'01_Supuestos'!$F$9))-((('01_Supuestos'!C31*$I603)*'01_Supuestos'!$F$11*($H603-'01_Supuestos'!$F$9))*'01_Supuestos'!$F$12)-(('01_Supuestos'!C31*$I603)*'01_Supuestos'!$F$11*$K603)-(IF(('01_Supuestos'!C31*$I603)&gt;0,'01_Supuestos'!$F$15,0)))-($J603*'01_Supuestos'!C33)))*'01_Supuestos'!$F$16)</f>
        <v/>
      </c>
      <c r="U603" s="109">
        <f>((('01_Supuestos'!D31*$I603)*'01_Supuestos'!$F$11*($H603-'01_Supuestos'!$F$9))-((('01_Supuestos'!D31*$I603)*'01_Supuestos'!$F$11*($H603-'01_Supuestos'!$F$9))*'01_Supuestos'!$F$12)-(('01_Supuestos'!D31*$I603)*'01_Supuestos'!$F$11*$K603)-(IF(('01_Supuestos'!D31*$I603)&gt;0,'01_Supuestos'!$F$15,0)))-((('01_Supuestos'!D31*$I603)*'01_Supuestos'!$F$11*($H603-'01_Supuestos'!$F$9))*'01_Supuestos'!$F$18)-($J603*'01_Supuestos'!D32)-(IF('01_Supuestos'!D30=MAX('01_Supuestos'!$C$30:$M$30),'01_Supuestos'!$F$19,0))-(MAX(0,(((('01_Supuestos'!D31*$I603)*'01_Supuestos'!$F$11*($H603-'01_Supuestos'!$F$9))-((('01_Supuestos'!D31*$I603)*'01_Supuestos'!$F$11*($H603-'01_Supuestos'!$F$9))*'01_Supuestos'!$F$12)-(('01_Supuestos'!D31*$I603)*'01_Supuestos'!$F$11*$K603)-(IF(('01_Supuestos'!D31*$I603)&gt;0,'01_Supuestos'!$F$15,0)))-($J603*'01_Supuestos'!D33)))*'01_Supuestos'!$F$16)</f>
        <v/>
      </c>
      <c r="V603" s="109">
        <f>((('01_Supuestos'!E31*$I603)*'01_Supuestos'!$F$11*($H603-'01_Supuestos'!$F$9))-((('01_Supuestos'!E31*$I603)*'01_Supuestos'!$F$11*($H603-'01_Supuestos'!$F$9))*'01_Supuestos'!$F$12)-(('01_Supuestos'!E31*$I603)*'01_Supuestos'!$F$11*$K603)-(IF(('01_Supuestos'!E31*$I603)&gt;0,'01_Supuestos'!$F$15,0)))-((('01_Supuestos'!E31*$I603)*'01_Supuestos'!$F$11*($H603-'01_Supuestos'!$F$9))*'01_Supuestos'!$F$18)-($J603*'01_Supuestos'!E32)-(IF('01_Supuestos'!E30=MAX('01_Supuestos'!$C$30:$M$30),'01_Supuestos'!$F$19,0))-(MAX(0,(((('01_Supuestos'!E31*$I603)*'01_Supuestos'!$F$11*($H603-'01_Supuestos'!$F$9))-((('01_Supuestos'!E31*$I603)*'01_Supuestos'!$F$11*($H603-'01_Supuestos'!$F$9))*'01_Supuestos'!$F$12)-(('01_Supuestos'!E31*$I603)*'01_Supuestos'!$F$11*$K603)-(IF(('01_Supuestos'!E31*$I603)&gt;0,'01_Supuestos'!$F$15,0)))-($J603*'01_Supuestos'!E33)))*'01_Supuestos'!$F$16)</f>
        <v/>
      </c>
      <c r="W603" s="109">
        <f>((('01_Supuestos'!F31*$I603)*'01_Supuestos'!$F$11*($H603-'01_Supuestos'!$F$9))-((('01_Supuestos'!F31*$I603)*'01_Supuestos'!$F$11*($H603-'01_Supuestos'!$F$9))*'01_Supuestos'!$F$12)-(('01_Supuestos'!F31*$I603)*'01_Supuestos'!$F$11*$K603)-(IF(('01_Supuestos'!F31*$I603)&gt;0,'01_Supuestos'!$F$15,0)))-((('01_Supuestos'!F31*$I603)*'01_Supuestos'!$F$11*($H603-'01_Supuestos'!$F$9))*'01_Supuestos'!$F$18)-($J603*'01_Supuestos'!F32)-(IF('01_Supuestos'!F30=MAX('01_Supuestos'!$C$30:$M$30),'01_Supuestos'!$F$19,0))-(MAX(0,(((('01_Supuestos'!F31*$I603)*'01_Supuestos'!$F$11*($H603-'01_Supuestos'!$F$9))-((('01_Supuestos'!F31*$I603)*'01_Supuestos'!$F$11*($H603-'01_Supuestos'!$F$9))*'01_Supuestos'!$F$12)-(('01_Supuestos'!F31*$I603)*'01_Supuestos'!$F$11*$K603)-(IF(('01_Supuestos'!F31*$I603)&gt;0,'01_Supuestos'!$F$15,0)))-($J603*'01_Supuestos'!F33)))*'01_Supuestos'!$F$16)</f>
        <v/>
      </c>
      <c r="X603" s="109">
        <f>((('01_Supuestos'!G31*$I603)*'01_Supuestos'!$F$11*($H603-'01_Supuestos'!$F$9))-((('01_Supuestos'!G31*$I603)*'01_Supuestos'!$F$11*($H603-'01_Supuestos'!$F$9))*'01_Supuestos'!$F$12)-(('01_Supuestos'!G31*$I603)*'01_Supuestos'!$F$11*$K603)-(IF(('01_Supuestos'!G31*$I603)&gt;0,'01_Supuestos'!$F$15,0)))-((('01_Supuestos'!G31*$I603)*'01_Supuestos'!$F$11*($H603-'01_Supuestos'!$F$9))*'01_Supuestos'!$F$18)-($J603*'01_Supuestos'!G32)-(IF('01_Supuestos'!G30=MAX('01_Supuestos'!$C$30:$M$30),'01_Supuestos'!$F$19,0))-(MAX(0,(((('01_Supuestos'!G31*$I603)*'01_Supuestos'!$F$11*($H603-'01_Supuestos'!$F$9))-((('01_Supuestos'!G31*$I603)*'01_Supuestos'!$F$11*($H603-'01_Supuestos'!$F$9))*'01_Supuestos'!$F$12)-(('01_Supuestos'!G31*$I603)*'01_Supuestos'!$F$11*$K603)-(IF(('01_Supuestos'!G31*$I603)&gt;0,'01_Supuestos'!$F$15,0)))-($J603*'01_Supuestos'!G33)))*'01_Supuestos'!$F$16)</f>
        <v/>
      </c>
      <c r="Y603" s="109">
        <f>((('01_Supuestos'!H31*$I603)*'01_Supuestos'!$F$11*($H603-'01_Supuestos'!$F$9))-((('01_Supuestos'!H31*$I603)*'01_Supuestos'!$F$11*($H603-'01_Supuestos'!$F$9))*'01_Supuestos'!$F$12)-(('01_Supuestos'!H31*$I603)*'01_Supuestos'!$F$11*$K603)-(IF(('01_Supuestos'!H31*$I603)&gt;0,'01_Supuestos'!$F$15,0)))-((('01_Supuestos'!H31*$I603)*'01_Supuestos'!$F$11*($H603-'01_Supuestos'!$F$9))*'01_Supuestos'!$F$18)-($J603*'01_Supuestos'!H32)-(IF('01_Supuestos'!H30=MAX('01_Supuestos'!$C$30:$M$30),'01_Supuestos'!$F$19,0))-(MAX(0,(((('01_Supuestos'!H31*$I603)*'01_Supuestos'!$F$11*($H603-'01_Supuestos'!$F$9))-((('01_Supuestos'!H31*$I603)*'01_Supuestos'!$F$11*($H603-'01_Supuestos'!$F$9))*'01_Supuestos'!$F$12)-(('01_Supuestos'!H31*$I603)*'01_Supuestos'!$F$11*$K603)-(IF(('01_Supuestos'!H31*$I603)&gt;0,'01_Supuestos'!$F$15,0)))-($J603*'01_Supuestos'!H33)))*'01_Supuestos'!$F$16)</f>
        <v/>
      </c>
      <c r="Z603" s="109">
        <f>((('01_Supuestos'!I31*$I603)*'01_Supuestos'!$F$11*($H603-'01_Supuestos'!$F$9))-((('01_Supuestos'!I31*$I603)*'01_Supuestos'!$F$11*($H603-'01_Supuestos'!$F$9))*'01_Supuestos'!$F$12)-(('01_Supuestos'!I31*$I603)*'01_Supuestos'!$F$11*$K603)-(IF(('01_Supuestos'!I31*$I603)&gt;0,'01_Supuestos'!$F$15,0)))-((('01_Supuestos'!I31*$I603)*'01_Supuestos'!$F$11*($H603-'01_Supuestos'!$F$9))*'01_Supuestos'!$F$18)-($J603*'01_Supuestos'!I32)-(IF('01_Supuestos'!I30=MAX('01_Supuestos'!$C$30:$M$30),'01_Supuestos'!$F$19,0))-(MAX(0,(((('01_Supuestos'!I31*$I603)*'01_Supuestos'!$F$11*($H603-'01_Supuestos'!$F$9))-((('01_Supuestos'!I31*$I603)*'01_Supuestos'!$F$11*($H603-'01_Supuestos'!$F$9))*'01_Supuestos'!$F$12)-(('01_Supuestos'!I31*$I603)*'01_Supuestos'!$F$11*$K603)-(IF(('01_Supuestos'!I31*$I603)&gt;0,'01_Supuestos'!$F$15,0)))-($J603*'01_Supuestos'!I33)))*'01_Supuestos'!$F$16)</f>
        <v/>
      </c>
      <c r="AA603" s="109">
        <f>((('01_Supuestos'!J31*$I603)*'01_Supuestos'!$F$11*($H603-'01_Supuestos'!$F$9))-((('01_Supuestos'!J31*$I603)*'01_Supuestos'!$F$11*($H603-'01_Supuestos'!$F$9))*'01_Supuestos'!$F$12)-(('01_Supuestos'!J31*$I603)*'01_Supuestos'!$F$11*$K603)-(IF(('01_Supuestos'!J31*$I603)&gt;0,'01_Supuestos'!$F$15,0)))-((('01_Supuestos'!J31*$I603)*'01_Supuestos'!$F$11*($H603-'01_Supuestos'!$F$9))*'01_Supuestos'!$F$18)-($J603*'01_Supuestos'!J32)-(IF('01_Supuestos'!J30=MAX('01_Supuestos'!$C$30:$M$30),'01_Supuestos'!$F$19,0))-(MAX(0,(((('01_Supuestos'!J31*$I603)*'01_Supuestos'!$F$11*($H603-'01_Supuestos'!$F$9))-((('01_Supuestos'!J31*$I603)*'01_Supuestos'!$F$11*($H603-'01_Supuestos'!$F$9))*'01_Supuestos'!$F$12)-(('01_Supuestos'!J31*$I603)*'01_Supuestos'!$F$11*$K603)-(IF(('01_Supuestos'!J31*$I603)&gt;0,'01_Supuestos'!$F$15,0)))-($J603*'01_Supuestos'!J33)))*'01_Supuestos'!$F$16)</f>
        <v/>
      </c>
      <c r="AB603" s="109">
        <f>((('01_Supuestos'!K31*$I603)*'01_Supuestos'!$F$11*($H603-'01_Supuestos'!$F$9))-((('01_Supuestos'!K31*$I603)*'01_Supuestos'!$F$11*($H603-'01_Supuestos'!$F$9))*'01_Supuestos'!$F$12)-(('01_Supuestos'!K31*$I603)*'01_Supuestos'!$F$11*$K603)-(IF(('01_Supuestos'!K31*$I603)&gt;0,'01_Supuestos'!$F$15,0)))-((('01_Supuestos'!K31*$I603)*'01_Supuestos'!$F$11*($H603-'01_Supuestos'!$F$9))*'01_Supuestos'!$F$18)-($J603*'01_Supuestos'!K32)-(IF('01_Supuestos'!K30=MAX('01_Supuestos'!$C$30:$M$30),'01_Supuestos'!$F$19,0))-(MAX(0,(((('01_Supuestos'!K31*$I603)*'01_Supuestos'!$F$11*($H603-'01_Supuestos'!$F$9))-((('01_Supuestos'!K31*$I603)*'01_Supuestos'!$F$11*($H603-'01_Supuestos'!$F$9))*'01_Supuestos'!$F$12)-(('01_Supuestos'!K31*$I603)*'01_Supuestos'!$F$11*$K603)-(IF(('01_Supuestos'!K31*$I603)&gt;0,'01_Supuestos'!$F$15,0)))-($J603*'01_Supuestos'!K33)))*'01_Supuestos'!$F$16)</f>
        <v/>
      </c>
      <c r="AC603" s="109">
        <f>((('01_Supuestos'!L31*$I603)*'01_Supuestos'!$F$11*($H603-'01_Supuestos'!$F$9))-((('01_Supuestos'!L31*$I603)*'01_Supuestos'!$F$11*($H603-'01_Supuestos'!$F$9))*'01_Supuestos'!$F$12)-(('01_Supuestos'!L31*$I603)*'01_Supuestos'!$F$11*$K603)-(IF(('01_Supuestos'!L31*$I603)&gt;0,'01_Supuestos'!$F$15,0)))-((('01_Supuestos'!L31*$I603)*'01_Supuestos'!$F$11*($H603-'01_Supuestos'!$F$9))*'01_Supuestos'!$F$18)-($J603*'01_Supuestos'!L32)-(IF('01_Supuestos'!L30=MAX('01_Supuestos'!$C$30:$M$30),'01_Supuestos'!$F$19,0))-(MAX(0,(((('01_Supuestos'!L31*$I603)*'01_Supuestos'!$F$11*($H603-'01_Supuestos'!$F$9))-((('01_Supuestos'!L31*$I603)*'01_Supuestos'!$F$11*($H603-'01_Supuestos'!$F$9))*'01_Supuestos'!$F$12)-(('01_Supuestos'!L31*$I603)*'01_Supuestos'!$F$11*$K603)-(IF(('01_Supuestos'!L31*$I603)&gt;0,'01_Supuestos'!$F$15,0)))-($J603*'01_Supuestos'!L33)))*'01_Supuestos'!$F$16)</f>
        <v/>
      </c>
      <c r="AD603" s="109">
        <f>((('01_Supuestos'!M31*$I603)*'01_Supuestos'!$F$11*($H603-'01_Supuestos'!$F$9))-((('01_Supuestos'!M31*$I603)*'01_Supuestos'!$F$11*($H603-'01_Supuestos'!$F$9))*'01_Supuestos'!$F$12)-(('01_Supuestos'!M31*$I603)*'01_Supuestos'!$F$11*$K603)-(IF(('01_Supuestos'!M31*$I603)&gt;0,'01_Supuestos'!$F$15,0)))-((('01_Supuestos'!M31*$I603)*'01_Supuestos'!$F$11*($H603-'01_Supuestos'!$F$9))*'01_Supuestos'!$F$18)-($J603*'01_Supuestos'!M32)-(IF('01_Supuestos'!M30=MAX('01_Supuestos'!$C$30:$M$30),'01_Supuestos'!$F$19,0))-(MAX(0,(((('01_Supuestos'!M31*$I603)*'01_Supuestos'!$F$11*($H603-'01_Supuestos'!$F$9))-((('01_Supuestos'!M31*$I603)*'01_Supuestos'!$F$11*($H603-'01_Supuestos'!$F$9))*'01_Supuestos'!$F$12)-(('01_Supuestos'!M31*$I603)*'01_Supuestos'!$F$11*$K603)-(IF(('01_Supuestos'!M31*$I603)&gt;0,'01_Supuestos'!$F$15,0)))-($J603*'01_Supuestos'!M33)))*'01_Supuestos'!$F$16)</f>
        <v/>
      </c>
      <c r="AE603" s="109">
        <f>0</f>
        <v/>
      </c>
      <c r="AF603" s="109">
        <f>IF(S603&gt;R603,"Appraisal+Decision",IF(S603&lt;R603,"Develop Now","Indiferente"))</f>
        <v/>
      </c>
    </row>
    <row r="604">
      <c r="A604" t="n">
        <v>574</v>
      </c>
      <c r="B604" s="53">
        <f>RAND()</f>
        <v/>
      </c>
      <c r="C604" s="53">
        <f>RAND()</f>
        <v/>
      </c>
      <c r="D604" s="53">
        <f>RAND()</f>
        <v/>
      </c>
      <c r="E604" s="53">
        <f>RAND()</f>
        <v/>
      </c>
      <c r="F604" s="53">
        <f>RAND()</f>
        <v/>
      </c>
      <c r="G604" s="53">
        <f>RAND()</f>
        <v/>
      </c>
      <c r="H604" s="109">
        <f>IF(B604&lt;($B$11-$B$10)/($B$12-$B$10), $B$10+SQRT(B604*($B$11-$B$10)*($B$12-$B$10)), $B$12-SQRT((1-B604)*($B$12-$B$11)*($B$12-$B$10)))</f>
        <v/>
      </c>
      <c r="I604" s="53">
        <f>MAX(0.1,NORMINV(C604,$B$13,$B$14))</f>
        <v/>
      </c>
      <c r="J604" s="109">
        <f>'01_Supuestos'!$F$13*MAX(0.65,NORMINV(D604,1,$B$15))</f>
        <v/>
      </c>
      <c r="K604" s="109">
        <f>'01_Supuestos'!$F$14*MAX(0.6,NORMINV(E604,1,$B$16))</f>
        <v/>
      </c>
      <c r="L604" s="109">
        <f>--(F604&lt;=$B$5)</f>
        <v/>
      </c>
      <c r="M604" s="109">
        <f>IF(L604=1, IF(G604&lt;=$B$6, "+", "-"), IF(G604&lt;=(1-$B$7), "+", "-"))</f>
        <v/>
      </c>
      <c r="N604" s="110">
        <f>IF(M604="+",'05_Bayes_Arbol'!$B$16,'05_Bayes_Arbol'!$B$17)</f>
        <v/>
      </c>
      <c r="O604" s="109">
        <f>SUMPRODUCT(T604:AD604,'01_Supuestos'!$C$34:$M$34)</f>
        <v/>
      </c>
      <c r="P604" s="109">
        <f>N604*O604 + (1-N604)*$B$9</f>
        <v/>
      </c>
      <c r="Q604" s="109">
        <f>--(P604&gt;0)</f>
        <v/>
      </c>
      <c r="R604" s="109">
        <f>IF(L604=1,O604,$B$9)</f>
        <v/>
      </c>
      <c r="S604" s="109">
        <f>-$B$8 + IF(Q604=1, IF(L604=1,O604,$B$9), 0)</f>
        <v/>
      </c>
      <c r="T604" s="109">
        <f>((('01_Supuestos'!C31*$I604)*'01_Supuestos'!$F$11*($H604-'01_Supuestos'!$F$9))-((('01_Supuestos'!C31*$I604)*'01_Supuestos'!$F$11*($H604-'01_Supuestos'!$F$9))*'01_Supuestos'!$F$12)-(('01_Supuestos'!C31*$I604)*'01_Supuestos'!$F$11*$K604)-(IF(('01_Supuestos'!C31*$I604)&gt;0,'01_Supuestos'!$F$15,0)))-((('01_Supuestos'!C31*$I604)*'01_Supuestos'!$F$11*($H604-'01_Supuestos'!$F$9))*'01_Supuestos'!$F$18)-($J604*'01_Supuestos'!C32)-(IF('01_Supuestos'!C30=MAX('01_Supuestos'!$C$30:$M$30),'01_Supuestos'!$F$19,0))-(MAX(0,(((('01_Supuestos'!C31*$I604)*'01_Supuestos'!$F$11*($H604-'01_Supuestos'!$F$9))-((('01_Supuestos'!C31*$I604)*'01_Supuestos'!$F$11*($H604-'01_Supuestos'!$F$9))*'01_Supuestos'!$F$12)-(('01_Supuestos'!C31*$I604)*'01_Supuestos'!$F$11*$K604)-(IF(('01_Supuestos'!C31*$I604)&gt;0,'01_Supuestos'!$F$15,0)))-($J604*'01_Supuestos'!C33)))*'01_Supuestos'!$F$16)</f>
        <v/>
      </c>
      <c r="U604" s="109">
        <f>((('01_Supuestos'!D31*$I604)*'01_Supuestos'!$F$11*($H604-'01_Supuestos'!$F$9))-((('01_Supuestos'!D31*$I604)*'01_Supuestos'!$F$11*($H604-'01_Supuestos'!$F$9))*'01_Supuestos'!$F$12)-(('01_Supuestos'!D31*$I604)*'01_Supuestos'!$F$11*$K604)-(IF(('01_Supuestos'!D31*$I604)&gt;0,'01_Supuestos'!$F$15,0)))-((('01_Supuestos'!D31*$I604)*'01_Supuestos'!$F$11*($H604-'01_Supuestos'!$F$9))*'01_Supuestos'!$F$18)-($J604*'01_Supuestos'!D32)-(IF('01_Supuestos'!D30=MAX('01_Supuestos'!$C$30:$M$30),'01_Supuestos'!$F$19,0))-(MAX(0,(((('01_Supuestos'!D31*$I604)*'01_Supuestos'!$F$11*($H604-'01_Supuestos'!$F$9))-((('01_Supuestos'!D31*$I604)*'01_Supuestos'!$F$11*($H604-'01_Supuestos'!$F$9))*'01_Supuestos'!$F$12)-(('01_Supuestos'!D31*$I604)*'01_Supuestos'!$F$11*$K604)-(IF(('01_Supuestos'!D31*$I604)&gt;0,'01_Supuestos'!$F$15,0)))-($J604*'01_Supuestos'!D33)))*'01_Supuestos'!$F$16)</f>
        <v/>
      </c>
      <c r="V604" s="109">
        <f>((('01_Supuestos'!E31*$I604)*'01_Supuestos'!$F$11*($H604-'01_Supuestos'!$F$9))-((('01_Supuestos'!E31*$I604)*'01_Supuestos'!$F$11*($H604-'01_Supuestos'!$F$9))*'01_Supuestos'!$F$12)-(('01_Supuestos'!E31*$I604)*'01_Supuestos'!$F$11*$K604)-(IF(('01_Supuestos'!E31*$I604)&gt;0,'01_Supuestos'!$F$15,0)))-((('01_Supuestos'!E31*$I604)*'01_Supuestos'!$F$11*($H604-'01_Supuestos'!$F$9))*'01_Supuestos'!$F$18)-($J604*'01_Supuestos'!E32)-(IF('01_Supuestos'!E30=MAX('01_Supuestos'!$C$30:$M$30),'01_Supuestos'!$F$19,0))-(MAX(0,(((('01_Supuestos'!E31*$I604)*'01_Supuestos'!$F$11*($H604-'01_Supuestos'!$F$9))-((('01_Supuestos'!E31*$I604)*'01_Supuestos'!$F$11*($H604-'01_Supuestos'!$F$9))*'01_Supuestos'!$F$12)-(('01_Supuestos'!E31*$I604)*'01_Supuestos'!$F$11*$K604)-(IF(('01_Supuestos'!E31*$I604)&gt;0,'01_Supuestos'!$F$15,0)))-($J604*'01_Supuestos'!E33)))*'01_Supuestos'!$F$16)</f>
        <v/>
      </c>
      <c r="W604" s="109">
        <f>((('01_Supuestos'!F31*$I604)*'01_Supuestos'!$F$11*($H604-'01_Supuestos'!$F$9))-((('01_Supuestos'!F31*$I604)*'01_Supuestos'!$F$11*($H604-'01_Supuestos'!$F$9))*'01_Supuestos'!$F$12)-(('01_Supuestos'!F31*$I604)*'01_Supuestos'!$F$11*$K604)-(IF(('01_Supuestos'!F31*$I604)&gt;0,'01_Supuestos'!$F$15,0)))-((('01_Supuestos'!F31*$I604)*'01_Supuestos'!$F$11*($H604-'01_Supuestos'!$F$9))*'01_Supuestos'!$F$18)-($J604*'01_Supuestos'!F32)-(IF('01_Supuestos'!F30=MAX('01_Supuestos'!$C$30:$M$30),'01_Supuestos'!$F$19,0))-(MAX(0,(((('01_Supuestos'!F31*$I604)*'01_Supuestos'!$F$11*($H604-'01_Supuestos'!$F$9))-((('01_Supuestos'!F31*$I604)*'01_Supuestos'!$F$11*($H604-'01_Supuestos'!$F$9))*'01_Supuestos'!$F$12)-(('01_Supuestos'!F31*$I604)*'01_Supuestos'!$F$11*$K604)-(IF(('01_Supuestos'!F31*$I604)&gt;0,'01_Supuestos'!$F$15,0)))-($J604*'01_Supuestos'!F33)))*'01_Supuestos'!$F$16)</f>
        <v/>
      </c>
      <c r="X604" s="109">
        <f>((('01_Supuestos'!G31*$I604)*'01_Supuestos'!$F$11*($H604-'01_Supuestos'!$F$9))-((('01_Supuestos'!G31*$I604)*'01_Supuestos'!$F$11*($H604-'01_Supuestos'!$F$9))*'01_Supuestos'!$F$12)-(('01_Supuestos'!G31*$I604)*'01_Supuestos'!$F$11*$K604)-(IF(('01_Supuestos'!G31*$I604)&gt;0,'01_Supuestos'!$F$15,0)))-((('01_Supuestos'!G31*$I604)*'01_Supuestos'!$F$11*($H604-'01_Supuestos'!$F$9))*'01_Supuestos'!$F$18)-($J604*'01_Supuestos'!G32)-(IF('01_Supuestos'!G30=MAX('01_Supuestos'!$C$30:$M$30),'01_Supuestos'!$F$19,0))-(MAX(0,(((('01_Supuestos'!G31*$I604)*'01_Supuestos'!$F$11*($H604-'01_Supuestos'!$F$9))-((('01_Supuestos'!G31*$I604)*'01_Supuestos'!$F$11*($H604-'01_Supuestos'!$F$9))*'01_Supuestos'!$F$12)-(('01_Supuestos'!G31*$I604)*'01_Supuestos'!$F$11*$K604)-(IF(('01_Supuestos'!G31*$I604)&gt;0,'01_Supuestos'!$F$15,0)))-($J604*'01_Supuestos'!G33)))*'01_Supuestos'!$F$16)</f>
        <v/>
      </c>
      <c r="Y604" s="109">
        <f>((('01_Supuestos'!H31*$I604)*'01_Supuestos'!$F$11*($H604-'01_Supuestos'!$F$9))-((('01_Supuestos'!H31*$I604)*'01_Supuestos'!$F$11*($H604-'01_Supuestos'!$F$9))*'01_Supuestos'!$F$12)-(('01_Supuestos'!H31*$I604)*'01_Supuestos'!$F$11*$K604)-(IF(('01_Supuestos'!H31*$I604)&gt;0,'01_Supuestos'!$F$15,0)))-((('01_Supuestos'!H31*$I604)*'01_Supuestos'!$F$11*($H604-'01_Supuestos'!$F$9))*'01_Supuestos'!$F$18)-($J604*'01_Supuestos'!H32)-(IF('01_Supuestos'!H30=MAX('01_Supuestos'!$C$30:$M$30),'01_Supuestos'!$F$19,0))-(MAX(0,(((('01_Supuestos'!H31*$I604)*'01_Supuestos'!$F$11*($H604-'01_Supuestos'!$F$9))-((('01_Supuestos'!H31*$I604)*'01_Supuestos'!$F$11*($H604-'01_Supuestos'!$F$9))*'01_Supuestos'!$F$12)-(('01_Supuestos'!H31*$I604)*'01_Supuestos'!$F$11*$K604)-(IF(('01_Supuestos'!H31*$I604)&gt;0,'01_Supuestos'!$F$15,0)))-($J604*'01_Supuestos'!H33)))*'01_Supuestos'!$F$16)</f>
        <v/>
      </c>
      <c r="Z604" s="109">
        <f>((('01_Supuestos'!I31*$I604)*'01_Supuestos'!$F$11*($H604-'01_Supuestos'!$F$9))-((('01_Supuestos'!I31*$I604)*'01_Supuestos'!$F$11*($H604-'01_Supuestos'!$F$9))*'01_Supuestos'!$F$12)-(('01_Supuestos'!I31*$I604)*'01_Supuestos'!$F$11*$K604)-(IF(('01_Supuestos'!I31*$I604)&gt;0,'01_Supuestos'!$F$15,0)))-((('01_Supuestos'!I31*$I604)*'01_Supuestos'!$F$11*($H604-'01_Supuestos'!$F$9))*'01_Supuestos'!$F$18)-($J604*'01_Supuestos'!I32)-(IF('01_Supuestos'!I30=MAX('01_Supuestos'!$C$30:$M$30),'01_Supuestos'!$F$19,0))-(MAX(0,(((('01_Supuestos'!I31*$I604)*'01_Supuestos'!$F$11*($H604-'01_Supuestos'!$F$9))-((('01_Supuestos'!I31*$I604)*'01_Supuestos'!$F$11*($H604-'01_Supuestos'!$F$9))*'01_Supuestos'!$F$12)-(('01_Supuestos'!I31*$I604)*'01_Supuestos'!$F$11*$K604)-(IF(('01_Supuestos'!I31*$I604)&gt;0,'01_Supuestos'!$F$15,0)))-($J604*'01_Supuestos'!I33)))*'01_Supuestos'!$F$16)</f>
        <v/>
      </c>
      <c r="AA604" s="109">
        <f>((('01_Supuestos'!J31*$I604)*'01_Supuestos'!$F$11*($H604-'01_Supuestos'!$F$9))-((('01_Supuestos'!J31*$I604)*'01_Supuestos'!$F$11*($H604-'01_Supuestos'!$F$9))*'01_Supuestos'!$F$12)-(('01_Supuestos'!J31*$I604)*'01_Supuestos'!$F$11*$K604)-(IF(('01_Supuestos'!J31*$I604)&gt;0,'01_Supuestos'!$F$15,0)))-((('01_Supuestos'!J31*$I604)*'01_Supuestos'!$F$11*($H604-'01_Supuestos'!$F$9))*'01_Supuestos'!$F$18)-($J604*'01_Supuestos'!J32)-(IF('01_Supuestos'!J30=MAX('01_Supuestos'!$C$30:$M$30),'01_Supuestos'!$F$19,0))-(MAX(0,(((('01_Supuestos'!J31*$I604)*'01_Supuestos'!$F$11*($H604-'01_Supuestos'!$F$9))-((('01_Supuestos'!J31*$I604)*'01_Supuestos'!$F$11*($H604-'01_Supuestos'!$F$9))*'01_Supuestos'!$F$12)-(('01_Supuestos'!J31*$I604)*'01_Supuestos'!$F$11*$K604)-(IF(('01_Supuestos'!J31*$I604)&gt;0,'01_Supuestos'!$F$15,0)))-($J604*'01_Supuestos'!J33)))*'01_Supuestos'!$F$16)</f>
        <v/>
      </c>
      <c r="AB604" s="109">
        <f>((('01_Supuestos'!K31*$I604)*'01_Supuestos'!$F$11*($H604-'01_Supuestos'!$F$9))-((('01_Supuestos'!K31*$I604)*'01_Supuestos'!$F$11*($H604-'01_Supuestos'!$F$9))*'01_Supuestos'!$F$12)-(('01_Supuestos'!K31*$I604)*'01_Supuestos'!$F$11*$K604)-(IF(('01_Supuestos'!K31*$I604)&gt;0,'01_Supuestos'!$F$15,0)))-((('01_Supuestos'!K31*$I604)*'01_Supuestos'!$F$11*($H604-'01_Supuestos'!$F$9))*'01_Supuestos'!$F$18)-($J604*'01_Supuestos'!K32)-(IF('01_Supuestos'!K30=MAX('01_Supuestos'!$C$30:$M$30),'01_Supuestos'!$F$19,0))-(MAX(0,(((('01_Supuestos'!K31*$I604)*'01_Supuestos'!$F$11*($H604-'01_Supuestos'!$F$9))-((('01_Supuestos'!K31*$I604)*'01_Supuestos'!$F$11*($H604-'01_Supuestos'!$F$9))*'01_Supuestos'!$F$12)-(('01_Supuestos'!K31*$I604)*'01_Supuestos'!$F$11*$K604)-(IF(('01_Supuestos'!K31*$I604)&gt;0,'01_Supuestos'!$F$15,0)))-($J604*'01_Supuestos'!K33)))*'01_Supuestos'!$F$16)</f>
        <v/>
      </c>
      <c r="AC604" s="109">
        <f>((('01_Supuestos'!L31*$I604)*'01_Supuestos'!$F$11*($H604-'01_Supuestos'!$F$9))-((('01_Supuestos'!L31*$I604)*'01_Supuestos'!$F$11*($H604-'01_Supuestos'!$F$9))*'01_Supuestos'!$F$12)-(('01_Supuestos'!L31*$I604)*'01_Supuestos'!$F$11*$K604)-(IF(('01_Supuestos'!L31*$I604)&gt;0,'01_Supuestos'!$F$15,0)))-((('01_Supuestos'!L31*$I604)*'01_Supuestos'!$F$11*($H604-'01_Supuestos'!$F$9))*'01_Supuestos'!$F$18)-($J604*'01_Supuestos'!L32)-(IF('01_Supuestos'!L30=MAX('01_Supuestos'!$C$30:$M$30),'01_Supuestos'!$F$19,0))-(MAX(0,(((('01_Supuestos'!L31*$I604)*'01_Supuestos'!$F$11*($H604-'01_Supuestos'!$F$9))-((('01_Supuestos'!L31*$I604)*'01_Supuestos'!$F$11*($H604-'01_Supuestos'!$F$9))*'01_Supuestos'!$F$12)-(('01_Supuestos'!L31*$I604)*'01_Supuestos'!$F$11*$K604)-(IF(('01_Supuestos'!L31*$I604)&gt;0,'01_Supuestos'!$F$15,0)))-($J604*'01_Supuestos'!L33)))*'01_Supuestos'!$F$16)</f>
        <v/>
      </c>
      <c r="AD604" s="109">
        <f>((('01_Supuestos'!M31*$I604)*'01_Supuestos'!$F$11*($H604-'01_Supuestos'!$F$9))-((('01_Supuestos'!M31*$I604)*'01_Supuestos'!$F$11*($H604-'01_Supuestos'!$F$9))*'01_Supuestos'!$F$12)-(('01_Supuestos'!M31*$I604)*'01_Supuestos'!$F$11*$K604)-(IF(('01_Supuestos'!M31*$I604)&gt;0,'01_Supuestos'!$F$15,0)))-((('01_Supuestos'!M31*$I604)*'01_Supuestos'!$F$11*($H604-'01_Supuestos'!$F$9))*'01_Supuestos'!$F$18)-($J604*'01_Supuestos'!M32)-(IF('01_Supuestos'!M30=MAX('01_Supuestos'!$C$30:$M$30),'01_Supuestos'!$F$19,0))-(MAX(0,(((('01_Supuestos'!M31*$I604)*'01_Supuestos'!$F$11*($H604-'01_Supuestos'!$F$9))-((('01_Supuestos'!M31*$I604)*'01_Supuestos'!$F$11*($H604-'01_Supuestos'!$F$9))*'01_Supuestos'!$F$12)-(('01_Supuestos'!M31*$I604)*'01_Supuestos'!$F$11*$K604)-(IF(('01_Supuestos'!M31*$I604)&gt;0,'01_Supuestos'!$F$15,0)))-($J604*'01_Supuestos'!M33)))*'01_Supuestos'!$F$16)</f>
        <v/>
      </c>
      <c r="AE604" s="109">
        <f>0</f>
        <v/>
      </c>
      <c r="AF604" s="109">
        <f>IF(S604&gt;R604,"Appraisal+Decision",IF(S604&lt;R604,"Develop Now","Indiferente"))</f>
        <v/>
      </c>
    </row>
    <row r="605">
      <c r="A605" t="n">
        <v>575</v>
      </c>
      <c r="B605" s="53">
        <f>RAND()</f>
        <v/>
      </c>
      <c r="C605" s="53">
        <f>RAND()</f>
        <v/>
      </c>
      <c r="D605" s="53">
        <f>RAND()</f>
        <v/>
      </c>
      <c r="E605" s="53">
        <f>RAND()</f>
        <v/>
      </c>
      <c r="F605" s="53">
        <f>RAND()</f>
        <v/>
      </c>
      <c r="G605" s="53">
        <f>RAND()</f>
        <v/>
      </c>
      <c r="H605" s="109">
        <f>IF(B605&lt;($B$11-$B$10)/($B$12-$B$10), $B$10+SQRT(B605*($B$11-$B$10)*($B$12-$B$10)), $B$12-SQRT((1-B605)*($B$12-$B$11)*($B$12-$B$10)))</f>
        <v/>
      </c>
      <c r="I605" s="53">
        <f>MAX(0.1,NORMINV(C605,$B$13,$B$14))</f>
        <v/>
      </c>
      <c r="J605" s="109">
        <f>'01_Supuestos'!$F$13*MAX(0.65,NORMINV(D605,1,$B$15))</f>
        <v/>
      </c>
      <c r="K605" s="109">
        <f>'01_Supuestos'!$F$14*MAX(0.6,NORMINV(E605,1,$B$16))</f>
        <v/>
      </c>
      <c r="L605" s="109">
        <f>--(F605&lt;=$B$5)</f>
        <v/>
      </c>
      <c r="M605" s="109">
        <f>IF(L605=1, IF(G605&lt;=$B$6, "+", "-"), IF(G605&lt;=(1-$B$7), "+", "-"))</f>
        <v/>
      </c>
      <c r="N605" s="110">
        <f>IF(M605="+",'05_Bayes_Arbol'!$B$16,'05_Bayes_Arbol'!$B$17)</f>
        <v/>
      </c>
      <c r="O605" s="109">
        <f>SUMPRODUCT(T605:AD605,'01_Supuestos'!$C$34:$M$34)</f>
        <v/>
      </c>
      <c r="P605" s="109">
        <f>N605*O605 + (1-N605)*$B$9</f>
        <v/>
      </c>
      <c r="Q605" s="109">
        <f>--(P605&gt;0)</f>
        <v/>
      </c>
      <c r="R605" s="109">
        <f>IF(L605=1,O605,$B$9)</f>
        <v/>
      </c>
      <c r="S605" s="109">
        <f>-$B$8 + IF(Q605=1, IF(L605=1,O605,$B$9), 0)</f>
        <v/>
      </c>
      <c r="T605" s="109">
        <f>((('01_Supuestos'!C31*$I605)*'01_Supuestos'!$F$11*($H605-'01_Supuestos'!$F$9))-((('01_Supuestos'!C31*$I605)*'01_Supuestos'!$F$11*($H605-'01_Supuestos'!$F$9))*'01_Supuestos'!$F$12)-(('01_Supuestos'!C31*$I605)*'01_Supuestos'!$F$11*$K605)-(IF(('01_Supuestos'!C31*$I605)&gt;0,'01_Supuestos'!$F$15,0)))-((('01_Supuestos'!C31*$I605)*'01_Supuestos'!$F$11*($H605-'01_Supuestos'!$F$9))*'01_Supuestos'!$F$18)-($J605*'01_Supuestos'!C32)-(IF('01_Supuestos'!C30=MAX('01_Supuestos'!$C$30:$M$30),'01_Supuestos'!$F$19,0))-(MAX(0,(((('01_Supuestos'!C31*$I605)*'01_Supuestos'!$F$11*($H605-'01_Supuestos'!$F$9))-((('01_Supuestos'!C31*$I605)*'01_Supuestos'!$F$11*($H605-'01_Supuestos'!$F$9))*'01_Supuestos'!$F$12)-(('01_Supuestos'!C31*$I605)*'01_Supuestos'!$F$11*$K605)-(IF(('01_Supuestos'!C31*$I605)&gt;0,'01_Supuestos'!$F$15,0)))-($J605*'01_Supuestos'!C33)))*'01_Supuestos'!$F$16)</f>
        <v/>
      </c>
      <c r="U605" s="109">
        <f>((('01_Supuestos'!D31*$I605)*'01_Supuestos'!$F$11*($H605-'01_Supuestos'!$F$9))-((('01_Supuestos'!D31*$I605)*'01_Supuestos'!$F$11*($H605-'01_Supuestos'!$F$9))*'01_Supuestos'!$F$12)-(('01_Supuestos'!D31*$I605)*'01_Supuestos'!$F$11*$K605)-(IF(('01_Supuestos'!D31*$I605)&gt;0,'01_Supuestos'!$F$15,0)))-((('01_Supuestos'!D31*$I605)*'01_Supuestos'!$F$11*($H605-'01_Supuestos'!$F$9))*'01_Supuestos'!$F$18)-($J605*'01_Supuestos'!D32)-(IF('01_Supuestos'!D30=MAX('01_Supuestos'!$C$30:$M$30),'01_Supuestos'!$F$19,0))-(MAX(0,(((('01_Supuestos'!D31*$I605)*'01_Supuestos'!$F$11*($H605-'01_Supuestos'!$F$9))-((('01_Supuestos'!D31*$I605)*'01_Supuestos'!$F$11*($H605-'01_Supuestos'!$F$9))*'01_Supuestos'!$F$12)-(('01_Supuestos'!D31*$I605)*'01_Supuestos'!$F$11*$K605)-(IF(('01_Supuestos'!D31*$I605)&gt;0,'01_Supuestos'!$F$15,0)))-($J605*'01_Supuestos'!D33)))*'01_Supuestos'!$F$16)</f>
        <v/>
      </c>
      <c r="V605" s="109">
        <f>((('01_Supuestos'!E31*$I605)*'01_Supuestos'!$F$11*($H605-'01_Supuestos'!$F$9))-((('01_Supuestos'!E31*$I605)*'01_Supuestos'!$F$11*($H605-'01_Supuestos'!$F$9))*'01_Supuestos'!$F$12)-(('01_Supuestos'!E31*$I605)*'01_Supuestos'!$F$11*$K605)-(IF(('01_Supuestos'!E31*$I605)&gt;0,'01_Supuestos'!$F$15,0)))-((('01_Supuestos'!E31*$I605)*'01_Supuestos'!$F$11*($H605-'01_Supuestos'!$F$9))*'01_Supuestos'!$F$18)-($J605*'01_Supuestos'!E32)-(IF('01_Supuestos'!E30=MAX('01_Supuestos'!$C$30:$M$30),'01_Supuestos'!$F$19,0))-(MAX(0,(((('01_Supuestos'!E31*$I605)*'01_Supuestos'!$F$11*($H605-'01_Supuestos'!$F$9))-((('01_Supuestos'!E31*$I605)*'01_Supuestos'!$F$11*($H605-'01_Supuestos'!$F$9))*'01_Supuestos'!$F$12)-(('01_Supuestos'!E31*$I605)*'01_Supuestos'!$F$11*$K605)-(IF(('01_Supuestos'!E31*$I605)&gt;0,'01_Supuestos'!$F$15,0)))-($J605*'01_Supuestos'!E33)))*'01_Supuestos'!$F$16)</f>
        <v/>
      </c>
      <c r="W605" s="109">
        <f>((('01_Supuestos'!F31*$I605)*'01_Supuestos'!$F$11*($H605-'01_Supuestos'!$F$9))-((('01_Supuestos'!F31*$I605)*'01_Supuestos'!$F$11*($H605-'01_Supuestos'!$F$9))*'01_Supuestos'!$F$12)-(('01_Supuestos'!F31*$I605)*'01_Supuestos'!$F$11*$K605)-(IF(('01_Supuestos'!F31*$I605)&gt;0,'01_Supuestos'!$F$15,0)))-((('01_Supuestos'!F31*$I605)*'01_Supuestos'!$F$11*($H605-'01_Supuestos'!$F$9))*'01_Supuestos'!$F$18)-($J605*'01_Supuestos'!F32)-(IF('01_Supuestos'!F30=MAX('01_Supuestos'!$C$30:$M$30),'01_Supuestos'!$F$19,0))-(MAX(0,(((('01_Supuestos'!F31*$I605)*'01_Supuestos'!$F$11*($H605-'01_Supuestos'!$F$9))-((('01_Supuestos'!F31*$I605)*'01_Supuestos'!$F$11*($H605-'01_Supuestos'!$F$9))*'01_Supuestos'!$F$12)-(('01_Supuestos'!F31*$I605)*'01_Supuestos'!$F$11*$K605)-(IF(('01_Supuestos'!F31*$I605)&gt;0,'01_Supuestos'!$F$15,0)))-($J605*'01_Supuestos'!F33)))*'01_Supuestos'!$F$16)</f>
        <v/>
      </c>
      <c r="X605" s="109">
        <f>((('01_Supuestos'!G31*$I605)*'01_Supuestos'!$F$11*($H605-'01_Supuestos'!$F$9))-((('01_Supuestos'!G31*$I605)*'01_Supuestos'!$F$11*($H605-'01_Supuestos'!$F$9))*'01_Supuestos'!$F$12)-(('01_Supuestos'!G31*$I605)*'01_Supuestos'!$F$11*$K605)-(IF(('01_Supuestos'!G31*$I605)&gt;0,'01_Supuestos'!$F$15,0)))-((('01_Supuestos'!G31*$I605)*'01_Supuestos'!$F$11*($H605-'01_Supuestos'!$F$9))*'01_Supuestos'!$F$18)-($J605*'01_Supuestos'!G32)-(IF('01_Supuestos'!G30=MAX('01_Supuestos'!$C$30:$M$30),'01_Supuestos'!$F$19,0))-(MAX(0,(((('01_Supuestos'!G31*$I605)*'01_Supuestos'!$F$11*($H605-'01_Supuestos'!$F$9))-((('01_Supuestos'!G31*$I605)*'01_Supuestos'!$F$11*($H605-'01_Supuestos'!$F$9))*'01_Supuestos'!$F$12)-(('01_Supuestos'!G31*$I605)*'01_Supuestos'!$F$11*$K605)-(IF(('01_Supuestos'!G31*$I605)&gt;0,'01_Supuestos'!$F$15,0)))-($J605*'01_Supuestos'!G33)))*'01_Supuestos'!$F$16)</f>
        <v/>
      </c>
      <c r="Y605" s="109">
        <f>((('01_Supuestos'!H31*$I605)*'01_Supuestos'!$F$11*($H605-'01_Supuestos'!$F$9))-((('01_Supuestos'!H31*$I605)*'01_Supuestos'!$F$11*($H605-'01_Supuestos'!$F$9))*'01_Supuestos'!$F$12)-(('01_Supuestos'!H31*$I605)*'01_Supuestos'!$F$11*$K605)-(IF(('01_Supuestos'!H31*$I605)&gt;0,'01_Supuestos'!$F$15,0)))-((('01_Supuestos'!H31*$I605)*'01_Supuestos'!$F$11*($H605-'01_Supuestos'!$F$9))*'01_Supuestos'!$F$18)-($J605*'01_Supuestos'!H32)-(IF('01_Supuestos'!H30=MAX('01_Supuestos'!$C$30:$M$30),'01_Supuestos'!$F$19,0))-(MAX(0,(((('01_Supuestos'!H31*$I605)*'01_Supuestos'!$F$11*($H605-'01_Supuestos'!$F$9))-((('01_Supuestos'!H31*$I605)*'01_Supuestos'!$F$11*($H605-'01_Supuestos'!$F$9))*'01_Supuestos'!$F$12)-(('01_Supuestos'!H31*$I605)*'01_Supuestos'!$F$11*$K605)-(IF(('01_Supuestos'!H31*$I605)&gt;0,'01_Supuestos'!$F$15,0)))-($J605*'01_Supuestos'!H33)))*'01_Supuestos'!$F$16)</f>
        <v/>
      </c>
      <c r="Z605" s="109">
        <f>((('01_Supuestos'!I31*$I605)*'01_Supuestos'!$F$11*($H605-'01_Supuestos'!$F$9))-((('01_Supuestos'!I31*$I605)*'01_Supuestos'!$F$11*($H605-'01_Supuestos'!$F$9))*'01_Supuestos'!$F$12)-(('01_Supuestos'!I31*$I605)*'01_Supuestos'!$F$11*$K605)-(IF(('01_Supuestos'!I31*$I605)&gt;0,'01_Supuestos'!$F$15,0)))-((('01_Supuestos'!I31*$I605)*'01_Supuestos'!$F$11*($H605-'01_Supuestos'!$F$9))*'01_Supuestos'!$F$18)-($J605*'01_Supuestos'!I32)-(IF('01_Supuestos'!I30=MAX('01_Supuestos'!$C$30:$M$30),'01_Supuestos'!$F$19,0))-(MAX(0,(((('01_Supuestos'!I31*$I605)*'01_Supuestos'!$F$11*($H605-'01_Supuestos'!$F$9))-((('01_Supuestos'!I31*$I605)*'01_Supuestos'!$F$11*($H605-'01_Supuestos'!$F$9))*'01_Supuestos'!$F$12)-(('01_Supuestos'!I31*$I605)*'01_Supuestos'!$F$11*$K605)-(IF(('01_Supuestos'!I31*$I605)&gt;0,'01_Supuestos'!$F$15,0)))-($J605*'01_Supuestos'!I33)))*'01_Supuestos'!$F$16)</f>
        <v/>
      </c>
      <c r="AA605" s="109">
        <f>((('01_Supuestos'!J31*$I605)*'01_Supuestos'!$F$11*($H605-'01_Supuestos'!$F$9))-((('01_Supuestos'!J31*$I605)*'01_Supuestos'!$F$11*($H605-'01_Supuestos'!$F$9))*'01_Supuestos'!$F$12)-(('01_Supuestos'!J31*$I605)*'01_Supuestos'!$F$11*$K605)-(IF(('01_Supuestos'!J31*$I605)&gt;0,'01_Supuestos'!$F$15,0)))-((('01_Supuestos'!J31*$I605)*'01_Supuestos'!$F$11*($H605-'01_Supuestos'!$F$9))*'01_Supuestos'!$F$18)-($J605*'01_Supuestos'!J32)-(IF('01_Supuestos'!J30=MAX('01_Supuestos'!$C$30:$M$30),'01_Supuestos'!$F$19,0))-(MAX(0,(((('01_Supuestos'!J31*$I605)*'01_Supuestos'!$F$11*($H605-'01_Supuestos'!$F$9))-((('01_Supuestos'!J31*$I605)*'01_Supuestos'!$F$11*($H605-'01_Supuestos'!$F$9))*'01_Supuestos'!$F$12)-(('01_Supuestos'!J31*$I605)*'01_Supuestos'!$F$11*$K605)-(IF(('01_Supuestos'!J31*$I605)&gt;0,'01_Supuestos'!$F$15,0)))-($J605*'01_Supuestos'!J33)))*'01_Supuestos'!$F$16)</f>
        <v/>
      </c>
      <c r="AB605" s="109">
        <f>((('01_Supuestos'!K31*$I605)*'01_Supuestos'!$F$11*($H605-'01_Supuestos'!$F$9))-((('01_Supuestos'!K31*$I605)*'01_Supuestos'!$F$11*($H605-'01_Supuestos'!$F$9))*'01_Supuestos'!$F$12)-(('01_Supuestos'!K31*$I605)*'01_Supuestos'!$F$11*$K605)-(IF(('01_Supuestos'!K31*$I605)&gt;0,'01_Supuestos'!$F$15,0)))-((('01_Supuestos'!K31*$I605)*'01_Supuestos'!$F$11*($H605-'01_Supuestos'!$F$9))*'01_Supuestos'!$F$18)-($J605*'01_Supuestos'!K32)-(IF('01_Supuestos'!K30=MAX('01_Supuestos'!$C$30:$M$30),'01_Supuestos'!$F$19,0))-(MAX(0,(((('01_Supuestos'!K31*$I605)*'01_Supuestos'!$F$11*($H605-'01_Supuestos'!$F$9))-((('01_Supuestos'!K31*$I605)*'01_Supuestos'!$F$11*($H605-'01_Supuestos'!$F$9))*'01_Supuestos'!$F$12)-(('01_Supuestos'!K31*$I605)*'01_Supuestos'!$F$11*$K605)-(IF(('01_Supuestos'!K31*$I605)&gt;0,'01_Supuestos'!$F$15,0)))-($J605*'01_Supuestos'!K33)))*'01_Supuestos'!$F$16)</f>
        <v/>
      </c>
      <c r="AC605" s="109">
        <f>((('01_Supuestos'!L31*$I605)*'01_Supuestos'!$F$11*($H605-'01_Supuestos'!$F$9))-((('01_Supuestos'!L31*$I605)*'01_Supuestos'!$F$11*($H605-'01_Supuestos'!$F$9))*'01_Supuestos'!$F$12)-(('01_Supuestos'!L31*$I605)*'01_Supuestos'!$F$11*$K605)-(IF(('01_Supuestos'!L31*$I605)&gt;0,'01_Supuestos'!$F$15,0)))-((('01_Supuestos'!L31*$I605)*'01_Supuestos'!$F$11*($H605-'01_Supuestos'!$F$9))*'01_Supuestos'!$F$18)-($J605*'01_Supuestos'!L32)-(IF('01_Supuestos'!L30=MAX('01_Supuestos'!$C$30:$M$30),'01_Supuestos'!$F$19,0))-(MAX(0,(((('01_Supuestos'!L31*$I605)*'01_Supuestos'!$F$11*($H605-'01_Supuestos'!$F$9))-((('01_Supuestos'!L31*$I605)*'01_Supuestos'!$F$11*($H605-'01_Supuestos'!$F$9))*'01_Supuestos'!$F$12)-(('01_Supuestos'!L31*$I605)*'01_Supuestos'!$F$11*$K605)-(IF(('01_Supuestos'!L31*$I605)&gt;0,'01_Supuestos'!$F$15,0)))-($J605*'01_Supuestos'!L33)))*'01_Supuestos'!$F$16)</f>
        <v/>
      </c>
      <c r="AD605" s="109">
        <f>((('01_Supuestos'!M31*$I605)*'01_Supuestos'!$F$11*($H605-'01_Supuestos'!$F$9))-((('01_Supuestos'!M31*$I605)*'01_Supuestos'!$F$11*($H605-'01_Supuestos'!$F$9))*'01_Supuestos'!$F$12)-(('01_Supuestos'!M31*$I605)*'01_Supuestos'!$F$11*$K605)-(IF(('01_Supuestos'!M31*$I605)&gt;0,'01_Supuestos'!$F$15,0)))-((('01_Supuestos'!M31*$I605)*'01_Supuestos'!$F$11*($H605-'01_Supuestos'!$F$9))*'01_Supuestos'!$F$18)-($J605*'01_Supuestos'!M32)-(IF('01_Supuestos'!M30=MAX('01_Supuestos'!$C$30:$M$30),'01_Supuestos'!$F$19,0))-(MAX(0,(((('01_Supuestos'!M31*$I605)*'01_Supuestos'!$F$11*($H605-'01_Supuestos'!$F$9))-((('01_Supuestos'!M31*$I605)*'01_Supuestos'!$F$11*($H605-'01_Supuestos'!$F$9))*'01_Supuestos'!$F$12)-(('01_Supuestos'!M31*$I605)*'01_Supuestos'!$F$11*$K605)-(IF(('01_Supuestos'!M31*$I605)&gt;0,'01_Supuestos'!$F$15,0)))-($J605*'01_Supuestos'!M33)))*'01_Supuestos'!$F$16)</f>
        <v/>
      </c>
      <c r="AE605" s="109">
        <f>0</f>
        <v/>
      </c>
      <c r="AF605" s="109">
        <f>IF(S605&gt;R605,"Appraisal+Decision",IF(S605&lt;R605,"Develop Now","Indiferente"))</f>
        <v/>
      </c>
    </row>
    <row r="606">
      <c r="A606" t="n">
        <v>576</v>
      </c>
      <c r="B606" s="53">
        <f>RAND()</f>
        <v/>
      </c>
      <c r="C606" s="53">
        <f>RAND()</f>
        <v/>
      </c>
      <c r="D606" s="53">
        <f>RAND()</f>
        <v/>
      </c>
      <c r="E606" s="53">
        <f>RAND()</f>
        <v/>
      </c>
      <c r="F606" s="53">
        <f>RAND()</f>
        <v/>
      </c>
      <c r="G606" s="53">
        <f>RAND()</f>
        <v/>
      </c>
      <c r="H606" s="109">
        <f>IF(B606&lt;($B$11-$B$10)/($B$12-$B$10), $B$10+SQRT(B606*($B$11-$B$10)*($B$12-$B$10)), $B$12-SQRT((1-B606)*($B$12-$B$11)*($B$12-$B$10)))</f>
        <v/>
      </c>
      <c r="I606" s="53">
        <f>MAX(0.1,NORMINV(C606,$B$13,$B$14))</f>
        <v/>
      </c>
      <c r="J606" s="109">
        <f>'01_Supuestos'!$F$13*MAX(0.65,NORMINV(D606,1,$B$15))</f>
        <v/>
      </c>
      <c r="K606" s="109">
        <f>'01_Supuestos'!$F$14*MAX(0.6,NORMINV(E606,1,$B$16))</f>
        <v/>
      </c>
      <c r="L606" s="109">
        <f>--(F606&lt;=$B$5)</f>
        <v/>
      </c>
      <c r="M606" s="109">
        <f>IF(L606=1, IF(G606&lt;=$B$6, "+", "-"), IF(G606&lt;=(1-$B$7), "+", "-"))</f>
        <v/>
      </c>
      <c r="N606" s="110">
        <f>IF(M606="+",'05_Bayes_Arbol'!$B$16,'05_Bayes_Arbol'!$B$17)</f>
        <v/>
      </c>
      <c r="O606" s="109">
        <f>SUMPRODUCT(T606:AD606,'01_Supuestos'!$C$34:$M$34)</f>
        <v/>
      </c>
      <c r="P606" s="109">
        <f>N606*O606 + (1-N606)*$B$9</f>
        <v/>
      </c>
      <c r="Q606" s="109">
        <f>--(P606&gt;0)</f>
        <v/>
      </c>
      <c r="R606" s="109">
        <f>IF(L606=1,O606,$B$9)</f>
        <v/>
      </c>
      <c r="S606" s="109">
        <f>-$B$8 + IF(Q606=1, IF(L606=1,O606,$B$9), 0)</f>
        <v/>
      </c>
      <c r="T606" s="109">
        <f>((('01_Supuestos'!C31*$I606)*'01_Supuestos'!$F$11*($H606-'01_Supuestos'!$F$9))-((('01_Supuestos'!C31*$I606)*'01_Supuestos'!$F$11*($H606-'01_Supuestos'!$F$9))*'01_Supuestos'!$F$12)-(('01_Supuestos'!C31*$I606)*'01_Supuestos'!$F$11*$K606)-(IF(('01_Supuestos'!C31*$I606)&gt;0,'01_Supuestos'!$F$15,0)))-((('01_Supuestos'!C31*$I606)*'01_Supuestos'!$F$11*($H606-'01_Supuestos'!$F$9))*'01_Supuestos'!$F$18)-($J606*'01_Supuestos'!C32)-(IF('01_Supuestos'!C30=MAX('01_Supuestos'!$C$30:$M$30),'01_Supuestos'!$F$19,0))-(MAX(0,(((('01_Supuestos'!C31*$I606)*'01_Supuestos'!$F$11*($H606-'01_Supuestos'!$F$9))-((('01_Supuestos'!C31*$I606)*'01_Supuestos'!$F$11*($H606-'01_Supuestos'!$F$9))*'01_Supuestos'!$F$12)-(('01_Supuestos'!C31*$I606)*'01_Supuestos'!$F$11*$K606)-(IF(('01_Supuestos'!C31*$I606)&gt;0,'01_Supuestos'!$F$15,0)))-($J606*'01_Supuestos'!C33)))*'01_Supuestos'!$F$16)</f>
        <v/>
      </c>
      <c r="U606" s="109">
        <f>((('01_Supuestos'!D31*$I606)*'01_Supuestos'!$F$11*($H606-'01_Supuestos'!$F$9))-((('01_Supuestos'!D31*$I606)*'01_Supuestos'!$F$11*($H606-'01_Supuestos'!$F$9))*'01_Supuestos'!$F$12)-(('01_Supuestos'!D31*$I606)*'01_Supuestos'!$F$11*$K606)-(IF(('01_Supuestos'!D31*$I606)&gt;0,'01_Supuestos'!$F$15,0)))-((('01_Supuestos'!D31*$I606)*'01_Supuestos'!$F$11*($H606-'01_Supuestos'!$F$9))*'01_Supuestos'!$F$18)-($J606*'01_Supuestos'!D32)-(IF('01_Supuestos'!D30=MAX('01_Supuestos'!$C$30:$M$30),'01_Supuestos'!$F$19,0))-(MAX(0,(((('01_Supuestos'!D31*$I606)*'01_Supuestos'!$F$11*($H606-'01_Supuestos'!$F$9))-((('01_Supuestos'!D31*$I606)*'01_Supuestos'!$F$11*($H606-'01_Supuestos'!$F$9))*'01_Supuestos'!$F$12)-(('01_Supuestos'!D31*$I606)*'01_Supuestos'!$F$11*$K606)-(IF(('01_Supuestos'!D31*$I606)&gt;0,'01_Supuestos'!$F$15,0)))-($J606*'01_Supuestos'!D33)))*'01_Supuestos'!$F$16)</f>
        <v/>
      </c>
      <c r="V606" s="109">
        <f>((('01_Supuestos'!E31*$I606)*'01_Supuestos'!$F$11*($H606-'01_Supuestos'!$F$9))-((('01_Supuestos'!E31*$I606)*'01_Supuestos'!$F$11*($H606-'01_Supuestos'!$F$9))*'01_Supuestos'!$F$12)-(('01_Supuestos'!E31*$I606)*'01_Supuestos'!$F$11*$K606)-(IF(('01_Supuestos'!E31*$I606)&gt;0,'01_Supuestos'!$F$15,0)))-((('01_Supuestos'!E31*$I606)*'01_Supuestos'!$F$11*($H606-'01_Supuestos'!$F$9))*'01_Supuestos'!$F$18)-($J606*'01_Supuestos'!E32)-(IF('01_Supuestos'!E30=MAX('01_Supuestos'!$C$30:$M$30),'01_Supuestos'!$F$19,0))-(MAX(0,(((('01_Supuestos'!E31*$I606)*'01_Supuestos'!$F$11*($H606-'01_Supuestos'!$F$9))-((('01_Supuestos'!E31*$I606)*'01_Supuestos'!$F$11*($H606-'01_Supuestos'!$F$9))*'01_Supuestos'!$F$12)-(('01_Supuestos'!E31*$I606)*'01_Supuestos'!$F$11*$K606)-(IF(('01_Supuestos'!E31*$I606)&gt;0,'01_Supuestos'!$F$15,0)))-($J606*'01_Supuestos'!E33)))*'01_Supuestos'!$F$16)</f>
        <v/>
      </c>
      <c r="W606" s="109">
        <f>((('01_Supuestos'!F31*$I606)*'01_Supuestos'!$F$11*($H606-'01_Supuestos'!$F$9))-((('01_Supuestos'!F31*$I606)*'01_Supuestos'!$F$11*($H606-'01_Supuestos'!$F$9))*'01_Supuestos'!$F$12)-(('01_Supuestos'!F31*$I606)*'01_Supuestos'!$F$11*$K606)-(IF(('01_Supuestos'!F31*$I606)&gt;0,'01_Supuestos'!$F$15,0)))-((('01_Supuestos'!F31*$I606)*'01_Supuestos'!$F$11*($H606-'01_Supuestos'!$F$9))*'01_Supuestos'!$F$18)-($J606*'01_Supuestos'!F32)-(IF('01_Supuestos'!F30=MAX('01_Supuestos'!$C$30:$M$30),'01_Supuestos'!$F$19,0))-(MAX(0,(((('01_Supuestos'!F31*$I606)*'01_Supuestos'!$F$11*($H606-'01_Supuestos'!$F$9))-((('01_Supuestos'!F31*$I606)*'01_Supuestos'!$F$11*($H606-'01_Supuestos'!$F$9))*'01_Supuestos'!$F$12)-(('01_Supuestos'!F31*$I606)*'01_Supuestos'!$F$11*$K606)-(IF(('01_Supuestos'!F31*$I606)&gt;0,'01_Supuestos'!$F$15,0)))-($J606*'01_Supuestos'!F33)))*'01_Supuestos'!$F$16)</f>
        <v/>
      </c>
      <c r="X606" s="109">
        <f>((('01_Supuestos'!G31*$I606)*'01_Supuestos'!$F$11*($H606-'01_Supuestos'!$F$9))-((('01_Supuestos'!G31*$I606)*'01_Supuestos'!$F$11*($H606-'01_Supuestos'!$F$9))*'01_Supuestos'!$F$12)-(('01_Supuestos'!G31*$I606)*'01_Supuestos'!$F$11*$K606)-(IF(('01_Supuestos'!G31*$I606)&gt;0,'01_Supuestos'!$F$15,0)))-((('01_Supuestos'!G31*$I606)*'01_Supuestos'!$F$11*($H606-'01_Supuestos'!$F$9))*'01_Supuestos'!$F$18)-($J606*'01_Supuestos'!G32)-(IF('01_Supuestos'!G30=MAX('01_Supuestos'!$C$30:$M$30),'01_Supuestos'!$F$19,0))-(MAX(0,(((('01_Supuestos'!G31*$I606)*'01_Supuestos'!$F$11*($H606-'01_Supuestos'!$F$9))-((('01_Supuestos'!G31*$I606)*'01_Supuestos'!$F$11*($H606-'01_Supuestos'!$F$9))*'01_Supuestos'!$F$12)-(('01_Supuestos'!G31*$I606)*'01_Supuestos'!$F$11*$K606)-(IF(('01_Supuestos'!G31*$I606)&gt;0,'01_Supuestos'!$F$15,0)))-($J606*'01_Supuestos'!G33)))*'01_Supuestos'!$F$16)</f>
        <v/>
      </c>
      <c r="Y606" s="109">
        <f>((('01_Supuestos'!H31*$I606)*'01_Supuestos'!$F$11*($H606-'01_Supuestos'!$F$9))-((('01_Supuestos'!H31*$I606)*'01_Supuestos'!$F$11*($H606-'01_Supuestos'!$F$9))*'01_Supuestos'!$F$12)-(('01_Supuestos'!H31*$I606)*'01_Supuestos'!$F$11*$K606)-(IF(('01_Supuestos'!H31*$I606)&gt;0,'01_Supuestos'!$F$15,0)))-((('01_Supuestos'!H31*$I606)*'01_Supuestos'!$F$11*($H606-'01_Supuestos'!$F$9))*'01_Supuestos'!$F$18)-($J606*'01_Supuestos'!H32)-(IF('01_Supuestos'!H30=MAX('01_Supuestos'!$C$30:$M$30),'01_Supuestos'!$F$19,0))-(MAX(0,(((('01_Supuestos'!H31*$I606)*'01_Supuestos'!$F$11*($H606-'01_Supuestos'!$F$9))-((('01_Supuestos'!H31*$I606)*'01_Supuestos'!$F$11*($H606-'01_Supuestos'!$F$9))*'01_Supuestos'!$F$12)-(('01_Supuestos'!H31*$I606)*'01_Supuestos'!$F$11*$K606)-(IF(('01_Supuestos'!H31*$I606)&gt;0,'01_Supuestos'!$F$15,0)))-($J606*'01_Supuestos'!H33)))*'01_Supuestos'!$F$16)</f>
        <v/>
      </c>
      <c r="Z606" s="109">
        <f>((('01_Supuestos'!I31*$I606)*'01_Supuestos'!$F$11*($H606-'01_Supuestos'!$F$9))-((('01_Supuestos'!I31*$I606)*'01_Supuestos'!$F$11*($H606-'01_Supuestos'!$F$9))*'01_Supuestos'!$F$12)-(('01_Supuestos'!I31*$I606)*'01_Supuestos'!$F$11*$K606)-(IF(('01_Supuestos'!I31*$I606)&gt;0,'01_Supuestos'!$F$15,0)))-((('01_Supuestos'!I31*$I606)*'01_Supuestos'!$F$11*($H606-'01_Supuestos'!$F$9))*'01_Supuestos'!$F$18)-($J606*'01_Supuestos'!I32)-(IF('01_Supuestos'!I30=MAX('01_Supuestos'!$C$30:$M$30),'01_Supuestos'!$F$19,0))-(MAX(0,(((('01_Supuestos'!I31*$I606)*'01_Supuestos'!$F$11*($H606-'01_Supuestos'!$F$9))-((('01_Supuestos'!I31*$I606)*'01_Supuestos'!$F$11*($H606-'01_Supuestos'!$F$9))*'01_Supuestos'!$F$12)-(('01_Supuestos'!I31*$I606)*'01_Supuestos'!$F$11*$K606)-(IF(('01_Supuestos'!I31*$I606)&gt;0,'01_Supuestos'!$F$15,0)))-($J606*'01_Supuestos'!I33)))*'01_Supuestos'!$F$16)</f>
        <v/>
      </c>
      <c r="AA606" s="109">
        <f>((('01_Supuestos'!J31*$I606)*'01_Supuestos'!$F$11*($H606-'01_Supuestos'!$F$9))-((('01_Supuestos'!J31*$I606)*'01_Supuestos'!$F$11*($H606-'01_Supuestos'!$F$9))*'01_Supuestos'!$F$12)-(('01_Supuestos'!J31*$I606)*'01_Supuestos'!$F$11*$K606)-(IF(('01_Supuestos'!J31*$I606)&gt;0,'01_Supuestos'!$F$15,0)))-((('01_Supuestos'!J31*$I606)*'01_Supuestos'!$F$11*($H606-'01_Supuestos'!$F$9))*'01_Supuestos'!$F$18)-($J606*'01_Supuestos'!J32)-(IF('01_Supuestos'!J30=MAX('01_Supuestos'!$C$30:$M$30),'01_Supuestos'!$F$19,0))-(MAX(0,(((('01_Supuestos'!J31*$I606)*'01_Supuestos'!$F$11*($H606-'01_Supuestos'!$F$9))-((('01_Supuestos'!J31*$I606)*'01_Supuestos'!$F$11*($H606-'01_Supuestos'!$F$9))*'01_Supuestos'!$F$12)-(('01_Supuestos'!J31*$I606)*'01_Supuestos'!$F$11*$K606)-(IF(('01_Supuestos'!J31*$I606)&gt;0,'01_Supuestos'!$F$15,0)))-($J606*'01_Supuestos'!J33)))*'01_Supuestos'!$F$16)</f>
        <v/>
      </c>
      <c r="AB606" s="109">
        <f>((('01_Supuestos'!K31*$I606)*'01_Supuestos'!$F$11*($H606-'01_Supuestos'!$F$9))-((('01_Supuestos'!K31*$I606)*'01_Supuestos'!$F$11*($H606-'01_Supuestos'!$F$9))*'01_Supuestos'!$F$12)-(('01_Supuestos'!K31*$I606)*'01_Supuestos'!$F$11*$K606)-(IF(('01_Supuestos'!K31*$I606)&gt;0,'01_Supuestos'!$F$15,0)))-((('01_Supuestos'!K31*$I606)*'01_Supuestos'!$F$11*($H606-'01_Supuestos'!$F$9))*'01_Supuestos'!$F$18)-($J606*'01_Supuestos'!K32)-(IF('01_Supuestos'!K30=MAX('01_Supuestos'!$C$30:$M$30),'01_Supuestos'!$F$19,0))-(MAX(0,(((('01_Supuestos'!K31*$I606)*'01_Supuestos'!$F$11*($H606-'01_Supuestos'!$F$9))-((('01_Supuestos'!K31*$I606)*'01_Supuestos'!$F$11*($H606-'01_Supuestos'!$F$9))*'01_Supuestos'!$F$12)-(('01_Supuestos'!K31*$I606)*'01_Supuestos'!$F$11*$K606)-(IF(('01_Supuestos'!K31*$I606)&gt;0,'01_Supuestos'!$F$15,0)))-($J606*'01_Supuestos'!K33)))*'01_Supuestos'!$F$16)</f>
        <v/>
      </c>
      <c r="AC606" s="109">
        <f>((('01_Supuestos'!L31*$I606)*'01_Supuestos'!$F$11*($H606-'01_Supuestos'!$F$9))-((('01_Supuestos'!L31*$I606)*'01_Supuestos'!$F$11*($H606-'01_Supuestos'!$F$9))*'01_Supuestos'!$F$12)-(('01_Supuestos'!L31*$I606)*'01_Supuestos'!$F$11*$K606)-(IF(('01_Supuestos'!L31*$I606)&gt;0,'01_Supuestos'!$F$15,0)))-((('01_Supuestos'!L31*$I606)*'01_Supuestos'!$F$11*($H606-'01_Supuestos'!$F$9))*'01_Supuestos'!$F$18)-($J606*'01_Supuestos'!L32)-(IF('01_Supuestos'!L30=MAX('01_Supuestos'!$C$30:$M$30),'01_Supuestos'!$F$19,0))-(MAX(0,(((('01_Supuestos'!L31*$I606)*'01_Supuestos'!$F$11*($H606-'01_Supuestos'!$F$9))-((('01_Supuestos'!L31*$I606)*'01_Supuestos'!$F$11*($H606-'01_Supuestos'!$F$9))*'01_Supuestos'!$F$12)-(('01_Supuestos'!L31*$I606)*'01_Supuestos'!$F$11*$K606)-(IF(('01_Supuestos'!L31*$I606)&gt;0,'01_Supuestos'!$F$15,0)))-($J606*'01_Supuestos'!L33)))*'01_Supuestos'!$F$16)</f>
        <v/>
      </c>
      <c r="AD606" s="109">
        <f>((('01_Supuestos'!M31*$I606)*'01_Supuestos'!$F$11*($H606-'01_Supuestos'!$F$9))-((('01_Supuestos'!M31*$I606)*'01_Supuestos'!$F$11*($H606-'01_Supuestos'!$F$9))*'01_Supuestos'!$F$12)-(('01_Supuestos'!M31*$I606)*'01_Supuestos'!$F$11*$K606)-(IF(('01_Supuestos'!M31*$I606)&gt;0,'01_Supuestos'!$F$15,0)))-((('01_Supuestos'!M31*$I606)*'01_Supuestos'!$F$11*($H606-'01_Supuestos'!$F$9))*'01_Supuestos'!$F$18)-($J606*'01_Supuestos'!M32)-(IF('01_Supuestos'!M30=MAX('01_Supuestos'!$C$30:$M$30),'01_Supuestos'!$F$19,0))-(MAX(0,(((('01_Supuestos'!M31*$I606)*'01_Supuestos'!$F$11*($H606-'01_Supuestos'!$F$9))-((('01_Supuestos'!M31*$I606)*'01_Supuestos'!$F$11*($H606-'01_Supuestos'!$F$9))*'01_Supuestos'!$F$12)-(('01_Supuestos'!M31*$I606)*'01_Supuestos'!$F$11*$K606)-(IF(('01_Supuestos'!M31*$I606)&gt;0,'01_Supuestos'!$F$15,0)))-($J606*'01_Supuestos'!M33)))*'01_Supuestos'!$F$16)</f>
        <v/>
      </c>
      <c r="AE606" s="109">
        <f>0</f>
        <v/>
      </c>
      <c r="AF606" s="109">
        <f>IF(S606&gt;R606,"Appraisal+Decision",IF(S606&lt;R606,"Develop Now","Indiferente"))</f>
        <v/>
      </c>
    </row>
    <row r="607">
      <c r="A607" t="n">
        <v>577</v>
      </c>
      <c r="B607" s="53">
        <f>RAND()</f>
        <v/>
      </c>
      <c r="C607" s="53">
        <f>RAND()</f>
        <v/>
      </c>
      <c r="D607" s="53">
        <f>RAND()</f>
        <v/>
      </c>
      <c r="E607" s="53">
        <f>RAND()</f>
        <v/>
      </c>
      <c r="F607" s="53">
        <f>RAND()</f>
        <v/>
      </c>
      <c r="G607" s="53">
        <f>RAND()</f>
        <v/>
      </c>
      <c r="H607" s="109">
        <f>IF(B607&lt;($B$11-$B$10)/($B$12-$B$10), $B$10+SQRT(B607*($B$11-$B$10)*($B$12-$B$10)), $B$12-SQRT((1-B607)*($B$12-$B$11)*($B$12-$B$10)))</f>
        <v/>
      </c>
      <c r="I607" s="53">
        <f>MAX(0.1,NORMINV(C607,$B$13,$B$14))</f>
        <v/>
      </c>
      <c r="J607" s="109">
        <f>'01_Supuestos'!$F$13*MAX(0.65,NORMINV(D607,1,$B$15))</f>
        <v/>
      </c>
      <c r="K607" s="109">
        <f>'01_Supuestos'!$F$14*MAX(0.6,NORMINV(E607,1,$B$16))</f>
        <v/>
      </c>
      <c r="L607" s="109">
        <f>--(F607&lt;=$B$5)</f>
        <v/>
      </c>
      <c r="M607" s="109">
        <f>IF(L607=1, IF(G607&lt;=$B$6, "+", "-"), IF(G607&lt;=(1-$B$7), "+", "-"))</f>
        <v/>
      </c>
      <c r="N607" s="110">
        <f>IF(M607="+",'05_Bayes_Arbol'!$B$16,'05_Bayes_Arbol'!$B$17)</f>
        <v/>
      </c>
      <c r="O607" s="109">
        <f>SUMPRODUCT(T607:AD607,'01_Supuestos'!$C$34:$M$34)</f>
        <v/>
      </c>
      <c r="P607" s="109">
        <f>N607*O607 + (1-N607)*$B$9</f>
        <v/>
      </c>
      <c r="Q607" s="109">
        <f>--(P607&gt;0)</f>
        <v/>
      </c>
      <c r="R607" s="109">
        <f>IF(L607=1,O607,$B$9)</f>
        <v/>
      </c>
      <c r="S607" s="109">
        <f>-$B$8 + IF(Q607=1, IF(L607=1,O607,$B$9), 0)</f>
        <v/>
      </c>
      <c r="T607" s="109">
        <f>((('01_Supuestos'!C31*$I607)*'01_Supuestos'!$F$11*($H607-'01_Supuestos'!$F$9))-((('01_Supuestos'!C31*$I607)*'01_Supuestos'!$F$11*($H607-'01_Supuestos'!$F$9))*'01_Supuestos'!$F$12)-(('01_Supuestos'!C31*$I607)*'01_Supuestos'!$F$11*$K607)-(IF(('01_Supuestos'!C31*$I607)&gt;0,'01_Supuestos'!$F$15,0)))-((('01_Supuestos'!C31*$I607)*'01_Supuestos'!$F$11*($H607-'01_Supuestos'!$F$9))*'01_Supuestos'!$F$18)-($J607*'01_Supuestos'!C32)-(IF('01_Supuestos'!C30=MAX('01_Supuestos'!$C$30:$M$30),'01_Supuestos'!$F$19,0))-(MAX(0,(((('01_Supuestos'!C31*$I607)*'01_Supuestos'!$F$11*($H607-'01_Supuestos'!$F$9))-((('01_Supuestos'!C31*$I607)*'01_Supuestos'!$F$11*($H607-'01_Supuestos'!$F$9))*'01_Supuestos'!$F$12)-(('01_Supuestos'!C31*$I607)*'01_Supuestos'!$F$11*$K607)-(IF(('01_Supuestos'!C31*$I607)&gt;0,'01_Supuestos'!$F$15,0)))-($J607*'01_Supuestos'!C33)))*'01_Supuestos'!$F$16)</f>
        <v/>
      </c>
      <c r="U607" s="109">
        <f>((('01_Supuestos'!D31*$I607)*'01_Supuestos'!$F$11*($H607-'01_Supuestos'!$F$9))-((('01_Supuestos'!D31*$I607)*'01_Supuestos'!$F$11*($H607-'01_Supuestos'!$F$9))*'01_Supuestos'!$F$12)-(('01_Supuestos'!D31*$I607)*'01_Supuestos'!$F$11*$K607)-(IF(('01_Supuestos'!D31*$I607)&gt;0,'01_Supuestos'!$F$15,0)))-((('01_Supuestos'!D31*$I607)*'01_Supuestos'!$F$11*($H607-'01_Supuestos'!$F$9))*'01_Supuestos'!$F$18)-($J607*'01_Supuestos'!D32)-(IF('01_Supuestos'!D30=MAX('01_Supuestos'!$C$30:$M$30),'01_Supuestos'!$F$19,0))-(MAX(0,(((('01_Supuestos'!D31*$I607)*'01_Supuestos'!$F$11*($H607-'01_Supuestos'!$F$9))-((('01_Supuestos'!D31*$I607)*'01_Supuestos'!$F$11*($H607-'01_Supuestos'!$F$9))*'01_Supuestos'!$F$12)-(('01_Supuestos'!D31*$I607)*'01_Supuestos'!$F$11*$K607)-(IF(('01_Supuestos'!D31*$I607)&gt;0,'01_Supuestos'!$F$15,0)))-($J607*'01_Supuestos'!D33)))*'01_Supuestos'!$F$16)</f>
        <v/>
      </c>
      <c r="V607" s="109">
        <f>((('01_Supuestos'!E31*$I607)*'01_Supuestos'!$F$11*($H607-'01_Supuestos'!$F$9))-((('01_Supuestos'!E31*$I607)*'01_Supuestos'!$F$11*($H607-'01_Supuestos'!$F$9))*'01_Supuestos'!$F$12)-(('01_Supuestos'!E31*$I607)*'01_Supuestos'!$F$11*$K607)-(IF(('01_Supuestos'!E31*$I607)&gt;0,'01_Supuestos'!$F$15,0)))-((('01_Supuestos'!E31*$I607)*'01_Supuestos'!$F$11*($H607-'01_Supuestos'!$F$9))*'01_Supuestos'!$F$18)-($J607*'01_Supuestos'!E32)-(IF('01_Supuestos'!E30=MAX('01_Supuestos'!$C$30:$M$30),'01_Supuestos'!$F$19,0))-(MAX(0,(((('01_Supuestos'!E31*$I607)*'01_Supuestos'!$F$11*($H607-'01_Supuestos'!$F$9))-((('01_Supuestos'!E31*$I607)*'01_Supuestos'!$F$11*($H607-'01_Supuestos'!$F$9))*'01_Supuestos'!$F$12)-(('01_Supuestos'!E31*$I607)*'01_Supuestos'!$F$11*$K607)-(IF(('01_Supuestos'!E31*$I607)&gt;0,'01_Supuestos'!$F$15,0)))-($J607*'01_Supuestos'!E33)))*'01_Supuestos'!$F$16)</f>
        <v/>
      </c>
      <c r="W607" s="109">
        <f>((('01_Supuestos'!F31*$I607)*'01_Supuestos'!$F$11*($H607-'01_Supuestos'!$F$9))-((('01_Supuestos'!F31*$I607)*'01_Supuestos'!$F$11*($H607-'01_Supuestos'!$F$9))*'01_Supuestos'!$F$12)-(('01_Supuestos'!F31*$I607)*'01_Supuestos'!$F$11*$K607)-(IF(('01_Supuestos'!F31*$I607)&gt;0,'01_Supuestos'!$F$15,0)))-((('01_Supuestos'!F31*$I607)*'01_Supuestos'!$F$11*($H607-'01_Supuestos'!$F$9))*'01_Supuestos'!$F$18)-($J607*'01_Supuestos'!F32)-(IF('01_Supuestos'!F30=MAX('01_Supuestos'!$C$30:$M$30),'01_Supuestos'!$F$19,0))-(MAX(0,(((('01_Supuestos'!F31*$I607)*'01_Supuestos'!$F$11*($H607-'01_Supuestos'!$F$9))-((('01_Supuestos'!F31*$I607)*'01_Supuestos'!$F$11*($H607-'01_Supuestos'!$F$9))*'01_Supuestos'!$F$12)-(('01_Supuestos'!F31*$I607)*'01_Supuestos'!$F$11*$K607)-(IF(('01_Supuestos'!F31*$I607)&gt;0,'01_Supuestos'!$F$15,0)))-($J607*'01_Supuestos'!F33)))*'01_Supuestos'!$F$16)</f>
        <v/>
      </c>
      <c r="X607" s="109">
        <f>((('01_Supuestos'!G31*$I607)*'01_Supuestos'!$F$11*($H607-'01_Supuestos'!$F$9))-((('01_Supuestos'!G31*$I607)*'01_Supuestos'!$F$11*($H607-'01_Supuestos'!$F$9))*'01_Supuestos'!$F$12)-(('01_Supuestos'!G31*$I607)*'01_Supuestos'!$F$11*$K607)-(IF(('01_Supuestos'!G31*$I607)&gt;0,'01_Supuestos'!$F$15,0)))-((('01_Supuestos'!G31*$I607)*'01_Supuestos'!$F$11*($H607-'01_Supuestos'!$F$9))*'01_Supuestos'!$F$18)-($J607*'01_Supuestos'!G32)-(IF('01_Supuestos'!G30=MAX('01_Supuestos'!$C$30:$M$30),'01_Supuestos'!$F$19,0))-(MAX(0,(((('01_Supuestos'!G31*$I607)*'01_Supuestos'!$F$11*($H607-'01_Supuestos'!$F$9))-((('01_Supuestos'!G31*$I607)*'01_Supuestos'!$F$11*($H607-'01_Supuestos'!$F$9))*'01_Supuestos'!$F$12)-(('01_Supuestos'!G31*$I607)*'01_Supuestos'!$F$11*$K607)-(IF(('01_Supuestos'!G31*$I607)&gt;0,'01_Supuestos'!$F$15,0)))-($J607*'01_Supuestos'!G33)))*'01_Supuestos'!$F$16)</f>
        <v/>
      </c>
      <c r="Y607" s="109">
        <f>((('01_Supuestos'!H31*$I607)*'01_Supuestos'!$F$11*($H607-'01_Supuestos'!$F$9))-((('01_Supuestos'!H31*$I607)*'01_Supuestos'!$F$11*($H607-'01_Supuestos'!$F$9))*'01_Supuestos'!$F$12)-(('01_Supuestos'!H31*$I607)*'01_Supuestos'!$F$11*$K607)-(IF(('01_Supuestos'!H31*$I607)&gt;0,'01_Supuestos'!$F$15,0)))-((('01_Supuestos'!H31*$I607)*'01_Supuestos'!$F$11*($H607-'01_Supuestos'!$F$9))*'01_Supuestos'!$F$18)-($J607*'01_Supuestos'!H32)-(IF('01_Supuestos'!H30=MAX('01_Supuestos'!$C$30:$M$30),'01_Supuestos'!$F$19,0))-(MAX(0,(((('01_Supuestos'!H31*$I607)*'01_Supuestos'!$F$11*($H607-'01_Supuestos'!$F$9))-((('01_Supuestos'!H31*$I607)*'01_Supuestos'!$F$11*($H607-'01_Supuestos'!$F$9))*'01_Supuestos'!$F$12)-(('01_Supuestos'!H31*$I607)*'01_Supuestos'!$F$11*$K607)-(IF(('01_Supuestos'!H31*$I607)&gt;0,'01_Supuestos'!$F$15,0)))-($J607*'01_Supuestos'!H33)))*'01_Supuestos'!$F$16)</f>
        <v/>
      </c>
      <c r="Z607" s="109">
        <f>((('01_Supuestos'!I31*$I607)*'01_Supuestos'!$F$11*($H607-'01_Supuestos'!$F$9))-((('01_Supuestos'!I31*$I607)*'01_Supuestos'!$F$11*($H607-'01_Supuestos'!$F$9))*'01_Supuestos'!$F$12)-(('01_Supuestos'!I31*$I607)*'01_Supuestos'!$F$11*$K607)-(IF(('01_Supuestos'!I31*$I607)&gt;0,'01_Supuestos'!$F$15,0)))-((('01_Supuestos'!I31*$I607)*'01_Supuestos'!$F$11*($H607-'01_Supuestos'!$F$9))*'01_Supuestos'!$F$18)-($J607*'01_Supuestos'!I32)-(IF('01_Supuestos'!I30=MAX('01_Supuestos'!$C$30:$M$30),'01_Supuestos'!$F$19,0))-(MAX(0,(((('01_Supuestos'!I31*$I607)*'01_Supuestos'!$F$11*($H607-'01_Supuestos'!$F$9))-((('01_Supuestos'!I31*$I607)*'01_Supuestos'!$F$11*($H607-'01_Supuestos'!$F$9))*'01_Supuestos'!$F$12)-(('01_Supuestos'!I31*$I607)*'01_Supuestos'!$F$11*$K607)-(IF(('01_Supuestos'!I31*$I607)&gt;0,'01_Supuestos'!$F$15,0)))-($J607*'01_Supuestos'!I33)))*'01_Supuestos'!$F$16)</f>
        <v/>
      </c>
      <c r="AA607" s="109">
        <f>((('01_Supuestos'!J31*$I607)*'01_Supuestos'!$F$11*($H607-'01_Supuestos'!$F$9))-((('01_Supuestos'!J31*$I607)*'01_Supuestos'!$F$11*($H607-'01_Supuestos'!$F$9))*'01_Supuestos'!$F$12)-(('01_Supuestos'!J31*$I607)*'01_Supuestos'!$F$11*$K607)-(IF(('01_Supuestos'!J31*$I607)&gt;0,'01_Supuestos'!$F$15,0)))-((('01_Supuestos'!J31*$I607)*'01_Supuestos'!$F$11*($H607-'01_Supuestos'!$F$9))*'01_Supuestos'!$F$18)-($J607*'01_Supuestos'!J32)-(IF('01_Supuestos'!J30=MAX('01_Supuestos'!$C$30:$M$30),'01_Supuestos'!$F$19,0))-(MAX(0,(((('01_Supuestos'!J31*$I607)*'01_Supuestos'!$F$11*($H607-'01_Supuestos'!$F$9))-((('01_Supuestos'!J31*$I607)*'01_Supuestos'!$F$11*($H607-'01_Supuestos'!$F$9))*'01_Supuestos'!$F$12)-(('01_Supuestos'!J31*$I607)*'01_Supuestos'!$F$11*$K607)-(IF(('01_Supuestos'!J31*$I607)&gt;0,'01_Supuestos'!$F$15,0)))-($J607*'01_Supuestos'!J33)))*'01_Supuestos'!$F$16)</f>
        <v/>
      </c>
      <c r="AB607" s="109">
        <f>((('01_Supuestos'!K31*$I607)*'01_Supuestos'!$F$11*($H607-'01_Supuestos'!$F$9))-((('01_Supuestos'!K31*$I607)*'01_Supuestos'!$F$11*($H607-'01_Supuestos'!$F$9))*'01_Supuestos'!$F$12)-(('01_Supuestos'!K31*$I607)*'01_Supuestos'!$F$11*$K607)-(IF(('01_Supuestos'!K31*$I607)&gt;0,'01_Supuestos'!$F$15,0)))-((('01_Supuestos'!K31*$I607)*'01_Supuestos'!$F$11*($H607-'01_Supuestos'!$F$9))*'01_Supuestos'!$F$18)-($J607*'01_Supuestos'!K32)-(IF('01_Supuestos'!K30=MAX('01_Supuestos'!$C$30:$M$30),'01_Supuestos'!$F$19,0))-(MAX(0,(((('01_Supuestos'!K31*$I607)*'01_Supuestos'!$F$11*($H607-'01_Supuestos'!$F$9))-((('01_Supuestos'!K31*$I607)*'01_Supuestos'!$F$11*($H607-'01_Supuestos'!$F$9))*'01_Supuestos'!$F$12)-(('01_Supuestos'!K31*$I607)*'01_Supuestos'!$F$11*$K607)-(IF(('01_Supuestos'!K31*$I607)&gt;0,'01_Supuestos'!$F$15,0)))-($J607*'01_Supuestos'!K33)))*'01_Supuestos'!$F$16)</f>
        <v/>
      </c>
      <c r="AC607" s="109">
        <f>((('01_Supuestos'!L31*$I607)*'01_Supuestos'!$F$11*($H607-'01_Supuestos'!$F$9))-((('01_Supuestos'!L31*$I607)*'01_Supuestos'!$F$11*($H607-'01_Supuestos'!$F$9))*'01_Supuestos'!$F$12)-(('01_Supuestos'!L31*$I607)*'01_Supuestos'!$F$11*$K607)-(IF(('01_Supuestos'!L31*$I607)&gt;0,'01_Supuestos'!$F$15,0)))-((('01_Supuestos'!L31*$I607)*'01_Supuestos'!$F$11*($H607-'01_Supuestos'!$F$9))*'01_Supuestos'!$F$18)-($J607*'01_Supuestos'!L32)-(IF('01_Supuestos'!L30=MAX('01_Supuestos'!$C$30:$M$30),'01_Supuestos'!$F$19,0))-(MAX(0,(((('01_Supuestos'!L31*$I607)*'01_Supuestos'!$F$11*($H607-'01_Supuestos'!$F$9))-((('01_Supuestos'!L31*$I607)*'01_Supuestos'!$F$11*($H607-'01_Supuestos'!$F$9))*'01_Supuestos'!$F$12)-(('01_Supuestos'!L31*$I607)*'01_Supuestos'!$F$11*$K607)-(IF(('01_Supuestos'!L31*$I607)&gt;0,'01_Supuestos'!$F$15,0)))-($J607*'01_Supuestos'!L33)))*'01_Supuestos'!$F$16)</f>
        <v/>
      </c>
      <c r="AD607" s="109">
        <f>((('01_Supuestos'!M31*$I607)*'01_Supuestos'!$F$11*($H607-'01_Supuestos'!$F$9))-((('01_Supuestos'!M31*$I607)*'01_Supuestos'!$F$11*($H607-'01_Supuestos'!$F$9))*'01_Supuestos'!$F$12)-(('01_Supuestos'!M31*$I607)*'01_Supuestos'!$F$11*$K607)-(IF(('01_Supuestos'!M31*$I607)&gt;0,'01_Supuestos'!$F$15,0)))-((('01_Supuestos'!M31*$I607)*'01_Supuestos'!$F$11*($H607-'01_Supuestos'!$F$9))*'01_Supuestos'!$F$18)-($J607*'01_Supuestos'!M32)-(IF('01_Supuestos'!M30=MAX('01_Supuestos'!$C$30:$M$30),'01_Supuestos'!$F$19,0))-(MAX(0,(((('01_Supuestos'!M31*$I607)*'01_Supuestos'!$F$11*($H607-'01_Supuestos'!$F$9))-((('01_Supuestos'!M31*$I607)*'01_Supuestos'!$F$11*($H607-'01_Supuestos'!$F$9))*'01_Supuestos'!$F$12)-(('01_Supuestos'!M31*$I607)*'01_Supuestos'!$F$11*$K607)-(IF(('01_Supuestos'!M31*$I607)&gt;0,'01_Supuestos'!$F$15,0)))-($J607*'01_Supuestos'!M33)))*'01_Supuestos'!$F$16)</f>
        <v/>
      </c>
      <c r="AE607" s="109">
        <f>0</f>
        <v/>
      </c>
      <c r="AF607" s="109">
        <f>IF(S607&gt;R607,"Appraisal+Decision",IF(S607&lt;R607,"Develop Now","Indiferente"))</f>
        <v/>
      </c>
    </row>
    <row r="608">
      <c r="A608" t="n">
        <v>578</v>
      </c>
      <c r="B608" s="53">
        <f>RAND()</f>
        <v/>
      </c>
      <c r="C608" s="53">
        <f>RAND()</f>
        <v/>
      </c>
      <c r="D608" s="53">
        <f>RAND()</f>
        <v/>
      </c>
      <c r="E608" s="53">
        <f>RAND()</f>
        <v/>
      </c>
      <c r="F608" s="53">
        <f>RAND()</f>
        <v/>
      </c>
      <c r="G608" s="53">
        <f>RAND()</f>
        <v/>
      </c>
      <c r="H608" s="109">
        <f>IF(B608&lt;($B$11-$B$10)/($B$12-$B$10), $B$10+SQRT(B608*($B$11-$B$10)*($B$12-$B$10)), $B$12-SQRT((1-B608)*($B$12-$B$11)*($B$12-$B$10)))</f>
        <v/>
      </c>
      <c r="I608" s="53">
        <f>MAX(0.1,NORMINV(C608,$B$13,$B$14))</f>
        <v/>
      </c>
      <c r="J608" s="109">
        <f>'01_Supuestos'!$F$13*MAX(0.65,NORMINV(D608,1,$B$15))</f>
        <v/>
      </c>
      <c r="K608" s="109">
        <f>'01_Supuestos'!$F$14*MAX(0.6,NORMINV(E608,1,$B$16))</f>
        <v/>
      </c>
      <c r="L608" s="109">
        <f>--(F608&lt;=$B$5)</f>
        <v/>
      </c>
      <c r="M608" s="109">
        <f>IF(L608=1, IF(G608&lt;=$B$6, "+", "-"), IF(G608&lt;=(1-$B$7), "+", "-"))</f>
        <v/>
      </c>
      <c r="N608" s="110">
        <f>IF(M608="+",'05_Bayes_Arbol'!$B$16,'05_Bayes_Arbol'!$B$17)</f>
        <v/>
      </c>
      <c r="O608" s="109">
        <f>SUMPRODUCT(T608:AD608,'01_Supuestos'!$C$34:$M$34)</f>
        <v/>
      </c>
      <c r="P608" s="109">
        <f>N608*O608 + (1-N608)*$B$9</f>
        <v/>
      </c>
      <c r="Q608" s="109">
        <f>--(P608&gt;0)</f>
        <v/>
      </c>
      <c r="R608" s="109">
        <f>IF(L608=1,O608,$B$9)</f>
        <v/>
      </c>
      <c r="S608" s="109">
        <f>-$B$8 + IF(Q608=1, IF(L608=1,O608,$B$9), 0)</f>
        <v/>
      </c>
      <c r="T608" s="109">
        <f>((('01_Supuestos'!C31*$I608)*'01_Supuestos'!$F$11*($H608-'01_Supuestos'!$F$9))-((('01_Supuestos'!C31*$I608)*'01_Supuestos'!$F$11*($H608-'01_Supuestos'!$F$9))*'01_Supuestos'!$F$12)-(('01_Supuestos'!C31*$I608)*'01_Supuestos'!$F$11*$K608)-(IF(('01_Supuestos'!C31*$I608)&gt;0,'01_Supuestos'!$F$15,0)))-((('01_Supuestos'!C31*$I608)*'01_Supuestos'!$F$11*($H608-'01_Supuestos'!$F$9))*'01_Supuestos'!$F$18)-($J608*'01_Supuestos'!C32)-(IF('01_Supuestos'!C30=MAX('01_Supuestos'!$C$30:$M$30),'01_Supuestos'!$F$19,0))-(MAX(0,(((('01_Supuestos'!C31*$I608)*'01_Supuestos'!$F$11*($H608-'01_Supuestos'!$F$9))-((('01_Supuestos'!C31*$I608)*'01_Supuestos'!$F$11*($H608-'01_Supuestos'!$F$9))*'01_Supuestos'!$F$12)-(('01_Supuestos'!C31*$I608)*'01_Supuestos'!$F$11*$K608)-(IF(('01_Supuestos'!C31*$I608)&gt;0,'01_Supuestos'!$F$15,0)))-($J608*'01_Supuestos'!C33)))*'01_Supuestos'!$F$16)</f>
        <v/>
      </c>
      <c r="U608" s="109">
        <f>((('01_Supuestos'!D31*$I608)*'01_Supuestos'!$F$11*($H608-'01_Supuestos'!$F$9))-((('01_Supuestos'!D31*$I608)*'01_Supuestos'!$F$11*($H608-'01_Supuestos'!$F$9))*'01_Supuestos'!$F$12)-(('01_Supuestos'!D31*$I608)*'01_Supuestos'!$F$11*$K608)-(IF(('01_Supuestos'!D31*$I608)&gt;0,'01_Supuestos'!$F$15,0)))-((('01_Supuestos'!D31*$I608)*'01_Supuestos'!$F$11*($H608-'01_Supuestos'!$F$9))*'01_Supuestos'!$F$18)-($J608*'01_Supuestos'!D32)-(IF('01_Supuestos'!D30=MAX('01_Supuestos'!$C$30:$M$30),'01_Supuestos'!$F$19,0))-(MAX(0,(((('01_Supuestos'!D31*$I608)*'01_Supuestos'!$F$11*($H608-'01_Supuestos'!$F$9))-((('01_Supuestos'!D31*$I608)*'01_Supuestos'!$F$11*($H608-'01_Supuestos'!$F$9))*'01_Supuestos'!$F$12)-(('01_Supuestos'!D31*$I608)*'01_Supuestos'!$F$11*$K608)-(IF(('01_Supuestos'!D31*$I608)&gt;0,'01_Supuestos'!$F$15,0)))-($J608*'01_Supuestos'!D33)))*'01_Supuestos'!$F$16)</f>
        <v/>
      </c>
      <c r="V608" s="109">
        <f>((('01_Supuestos'!E31*$I608)*'01_Supuestos'!$F$11*($H608-'01_Supuestos'!$F$9))-((('01_Supuestos'!E31*$I608)*'01_Supuestos'!$F$11*($H608-'01_Supuestos'!$F$9))*'01_Supuestos'!$F$12)-(('01_Supuestos'!E31*$I608)*'01_Supuestos'!$F$11*$K608)-(IF(('01_Supuestos'!E31*$I608)&gt;0,'01_Supuestos'!$F$15,0)))-((('01_Supuestos'!E31*$I608)*'01_Supuestos'!$F$11*($H608-'01_Supuestos'!$F$9))*'01_Supuestos'!$F$18)-($J608*'01_Supuestos'!E32)-(IF('01_Supuestos'!E30=MAX('01_Supuestos'!$C$30:$M$30),'01_Supuestos'!$F$19,0))-(MAX(0,(((('01_Supuestos'!E31*$I608)*'01_Supuestos'!$F$11*($H608-'01_Supuestos'!$F$9))-((('01_Supuestos'!E31*$I608)*'01_Supuestos'!$F$11*($H608-'01_Supuestos'!$F$9))*'01_Supuestos'!$F$12)-(('01_Supuestos'!E31*$I608)*'01_Supuestos'!$F$11*$K608)-(IF(('01_Supuestos'!E31*$I608)&gt;0,'01_Supuestos'!$F$15,0)))-($J608*'01_Supuestos'!E33)))*'01_Supuestos'!$F$16)</f>
        <v/>
      </c>
      <c r="W608" s="109">
        <f>((('01_Supuestos'!F31*$I608)*'01_Supuestos'!$F$11*($H608-'01_Supuestos'!$F$9))-((('01_Supuestos'!F31*$I608)*'01_Supuestos'!$F$11*($H608-'01_Supuestos'!$F$9))*'01_Supuestos'!$F$12)-(('01_Supuestos'!F31*$I608)*'01_Supuestos'!$F$11*$K608)-(IF(('01_Supuestos'!F31*$I608)&gt;0,'01_Supuestos'!$F$15,0)))-((('01_Supuestos'!F31*$I608)*'01_Supuestos'!$F$11*($H608-'01_Supuestos'!$F$9))*'01_Supuestos'!$F$18)-($J608*'01_Supuestos'!F32)-(IF('01_Supuestos'!F30=MAX('01_Supuestos'!$C$30:$M$30),'01_Supuestos'!$F$19,0))-(MAX(0,(((('01_Supuestos'!F31*$I608)*'01_Supuestos'!$F$11*($H608-'01_Supuestos'!$F$9))-((('01_Supuestos'!F31*$I608)*'01_Supuestos'!$F$11*($H608-'01_Supuestos'!$F$9))*'01_Supuestos'!$F$12)-(('01_Supuestos'!F31*$I608)*'01_Supuestos'!$F$11*$K608)-(IF(('01_Supuestos'!F31*$I608)&gt;0,'01_Supuestos'!$F$15,0)))-($J608*'01_Supuestos'!F33)))*'01_Supuestos'!$F$16)</f>
        <v/>
      </c>
      <c r="X608" s="109">
        <f>((('01_Supuestos'!G31*$I608)*'01_Supuestos'!$F$11*($H608-'01_Supuestos'!$F$9))-((('01_Supuestos'!G31*$I608)*'01_Supuestos'!$F$11*($H608-'01_Supuestos'!$F$9))*'01_Supuestos'!$F$12)-(('01_Supuestos'!G31*$I608)*'01_Supuestos'!$F$11*$K608)-(IF(('01_Supuestos'!G31*$I608)&gt;0,'01_Supuestos'!$F$15,0)))-((('01_Supuestos'!G31*$I608)*'01_Supuestos'!$F$11*($H608-'01_Supuestos'!$F$9))*'01_Supuestos'!$F$18)-($J608*'01_Supuestos'!G32)-(IF('01_Supuestos'!G30=MAX('01_Supuestos'!$C$30:$M$30),'01_Supuestos'!$F$19,0))-(MAX(0,(((('01_Supuestos'!G31*$I608)*'01_Supuestos'!$F$11*($H608-'01_Supuestos'!$F$9))-((('01_Supuestos'!G31*$I608)*'01_Supuestos'!$F$11*($H608-'01_Supuestos'!$F$9))*'01_Supuestos'!$F$12)-(('01_Supuestos'!G31*$I608)*'01_Supuestos'!$F$11*$K608)-(IF(('01_Supuestos'!G31*$I608)&gt;0,'01_Supuestos'!$F$15,0)))-($J608*'01_Supuestos'!G33)))*'01_Supuestos'!$F$16)</f>
        <v/>
      </c>
      <c r="Y608" s="109">
        <f>((('01_Supuestos'!H31*$I608)*'01_Supuestos'!$F$11*($H608-'01_Supuestos'!$F$9))-((('01_Supuestos'!H31*$I608)*'01_Supuestos'!$F$11*($H608-'01_Supuestos'!$F$9))*'01_Supuestos'!$F$12)-(('01_Supuestos'!H31*$I608)*'01_Supuestos'!$F$11*$K608)-(IF(('01_Supuestos'!H31*$I608)&gt;0,'01_Supuestos'!$F$15,0)))-((('01_Supuestos'!H31*$I608)*'01_Supuestos'!$F$11*($H608-'01_Supuestos'!$F$9))*'01_Supuestos'!$F$18)-($J608*'01_Supuestos'!H32)-(IF('01_Supuestos'!H30=MAX('01_Supuestos'!$C$30:$M$30),'01_Supuestos'!$F$19,0))-(MAX(0,(((('01_Supuestos'!H31*$I608)*'01_Supuestos'!$F$11*($H608-'01_Supuestos'!$F$9))-((('01_Supuestos'!H31*$I608)*'01_Supuestos'!$F$11*($H608-'01_Supuestos'!$F$9))*'01_Supuestos'!$F$12)-(('01_Supuestos'!H31*$I608)*'01_Supuestos'!$F$11*$K608)-(IF(('01_Supuestos'!H31*$I608)&gt;0,'01_Supuestos'!$F$15,0)))-($J608*'01_Supuestos'!H33)))*'01_Supuestos'!$F$16)</f>
        <v/>
      </c>
      <c r="Z608" s="109">
        <f>((('01_Supuestos'!I31*$I608)*'01_Supuestos'!$F$11*($H608-'01_Supuestos'!$F$9))-((('01_Supuestos'!I31*$I608)*'01_Supuestos'!$F$11*($H608-'01_Supuestos'!$F$9))*'01_Supuestos'!$F$12)-(('01_Supuestos'!I31*$I608)*'01_Supuestos'!$F$11*$K608)-(IF(('01_Supuestos'!I31*$I608)&gt;0,'01_Supuestos'!$F$15,0)))-((('01_Supuestos'!I31*$I608)*'01_Supuestos'!$F$11*($H608-'01_Supuestos'!$F$9))*'01_Supuestos'!$F$18)-($J608*'01_Supuestos'!I32)-(IF('01_Supuestos'!I30=MAX('01_Supuestos'!$C$30:$M$30),'01_Supuestos'!$F$19,0))-(MAX(0,(((('01_Supuestos'!I31*$I608)*'01_Supuestos'!$F$11*($H608-'01_Supuestos'!$F$9))-((('01_Supuestos'!I31*$I608)*'01_Supuestos'!$F$11*($H608-'01_Supuestos'!$F$9))*'01_Supuestos'!$F$12)-(('01_Supuestos'!I31*$I608)*'01_Supuestos'!$F$11*$K608)-(IF(('01_Supuestos'!I31*$I608)&gt;0,'01_Supuestos'!$F$15,0)))-($J608*'01_Supuestos'!I33)))*'01_Supuestos'!$F$16)</f>
        <v/>
      </c>
      <c r="AA608" s="109">
        <f>((('01_Supuestos'!J31*$I608)*'01_Supuestos'!$F$11*($H608-'01_Supuestos'!$F$9))-((('01_Supuestos'!J31*$I608)*'01_Supuestos'!$F$11*($H608-'01_Supuestos'!$F$9))*'01_Supuestos'!$F$12)-(('01_Supuestos'!J31*$I608)*'01_Supuestos'!$F$11*$K608)-(IF(('01_Supuestos'!J31*$I608)&gt;0,'01_Supuestos'!$F$15,0)))-((('01_Supuestos'!J31*$I608)*'01_Supuestos'!$F$11*($H608-'01_Supuestos'!$F$9))*'01_Supuestos'!$F$18)-($J608*'01_Supuestos'!J32)-(IF('01_Supuestos'!J30=MAX('01_Supuestos'!$C$30:$M$30),'01_Supuestos'!$F$19,0))-(MAX(0,(((('01_Supuestos'!J31*$I608)*'01_Supuestos'!$F$11*($H608-'01_Supuestos'!$F$9))-((('01_Supuestos'!J31*$I608)*'01_Supuestos'!$F$11*($H608-'01_Supuestos'!$F$9))*'01_Supuestos'!$F$12)-(('01_Supuestos'!J31*$I608)*'01_Supuestos'!$F$11*$K608)-(IF(('01_Supuestos'!J31*$I608)&gt;0,'01_Supuestos'!$F$15,0)))-($J608*'01_Supuestos'!J33)))*'01_Supuestos'!$F$16)</f>
        <v/>
      </c>
      <c r="AB608" s="109">
        <f>((('01_Supuestos'!K31*$I608)*'01_Supuestos'!$F$11*($H608-'01_Supuestos'!$F$9))-((('01_Supuestos'!K31*$I608)*'01_Supuestos'!$F$11*($H608-'01_Supuestos'!$F$9))*'01_Supuestos'!$F$12)-(('01_Supuestos'!K31*$I608)*'01_Supuestos'!$F$11*$K608)-(IF(('01_Supuestos'!K31*$I608)&gt;0,'01_Supuestos'!$F$15,0)))-((('01_Supuestos'!K31*$I608)*'01_Supuestos'!$F$11*($H608-'01_Supuestos'!$F$9))*'01_Supuestos'!$F$18)-($J608*'01_Supuestos'!K32)-(IF('01_Supuestos'!K30=MAX('01_Supuestos'!$C$30:$M$30),'01_Supuestos'!$F$19,0))-(MAX(0,(((('01_Supuestos'!K31*$I608)*'01_Supuestos'!$F$11*($H608-'01_Supuestos'!$F$9))-((('01_Supuestos'!K31*$I608)*'01_Supuestos'!$F$11*($H608-'01_Supuestos'!$F$9))*'01_Supuestos'!$F$12)-(('01_Supuestos'!K31*$I608)*'01_Supuestos'!$F$11*$K608)-(IF(('01_Supuestos'!K31*$I608)&gt;0,'01_Supuestos'!$F$15,0)))-($J608*'01_Supuestos'!K33)))*'01_Supuestos'!$F$16)</f>
        <v/>
      </c>
      <c r="AC608" s="109">
        <f>((('01_Supuestos'!L31*$I608)*'01_Supuestos'!$F$11*($H608-'01_Supuestos'!$F$9))-((('01_Supuestos'!L31*$I608)*'01_Supuestos'!$F$11*($H608-'01_Supuestos'!$F$9))*'01_Supuestos'!$F$12)-(('01_Supuestos'!L31*$I608)*'01_Supuestos'!$F$11*$K608)-(IF(('01_Supuestos'!L31*$I608)&gt;0,'01_Supuestos'!$F$15,0)))-((('01_Supuestos'!L31*$I608)*'01_Supuestos'!$F$11*($H608-'01_Supuestos'!$F$9))*'01_Supuestos'!$F$18)-($J608*'01_Supuestos'!L32)-(IF('01_Supuestos'!L30=MAX('01_Supuestos'!$C$30:$M$30),'01_Supuestos'!$F$19,0))-(MAX(0,(((('01_Supuestos'!L31*$I608)*'01_Supuestos'!$F$11*($H608-'01_Supuestos'!$F$9))-((('01_Supuestos'!L31*$I608)*'01_Supuestos'!$F$11*($H608-'01_Supuestos'!$F$9))*'01_Supuestos'!$F$12)-(('01_Supuestos'!L31*$I608)*'01_Supuestos'!$F$11*$K608)-(IF(('01_Supuestos'!L31*$I608)&gt;0,'01_Supuestos'!$F$15,0)))-($J608*'01_Supuestos'!L33)))*'01_Supuestos'!$F$16)</f>
        <v/>
      </c>
      <c r="AD608" s="109">
        <f>((('01_Supuestos'!M31*$I608)*'01_Supuestos'!$F$11*($H608-'01_Supuestos'!$F$9))-((('01_Supuestos'!M31*$I608)*'01_Supuestos'!$F$11*($H608-'01_Supuestos'!$F$9))*'01_Supuestos'!$F$12)-(('01_Supuestos'!M31*$I608)*'01_Supuestos'!$F$11*$K608)-(IF(('01_Supuestos'!M31*$I608)&gt;0,'01_Supuestos'!$F$15,0)))-((('01_Supuestos'!M31*$I608)*'01_Supuestos'!$F$11*($H608-'01_Supuestos'!$F$9))*'01_Supuestos'!$F$18)-($J608*'01_Supuestos'!M32)-(IF('01_Supuestos'!M30=MAX('01_Supuestos'!$C$30:$M$30),'01_Supuestos'!$F$19,0))-(MAX(0,(((('01_Supuestos'!M31*$I608)*'01_Supuestos'!$F$11*($H608-'01_Supuestos'!$F$9))-((('01_Supuestos'!M31*$I608)*'01_Supuestos'!$F$11*($H608-'01_Supuestos'!$F$9))*'01_Supuestos'!$F$12)-(('01_Supuestos'!M31*$I608)*'01_Supuestos'!$F$11*$K608)-(IF(('01_Supuestos'!M31*$I608)&gt;0,'01_Supuestos'!$F$15,0)))-($J608*'01_Supuestos'!M33)))*'01_Supuestos'!$F$16)</f>
        <v/>
      </c>
      <c r="AE608" s="109">
        <f>0</f>
        <v/>
      </c>
      <c r="AF608" s="109">
        <f>IF(S608&gt;R608,"Appraisal+Decision",IF(S608&lt;R608,"Develop Now","Indiferente"))</f>
        <v/>
      </c>
    </row>
    <row r="609">
      <c r="A609" t="n">
        <v>579</v>
      </c>
      <c r="B609" s="53">
        <f>RAND()</f>
        <v/>
      </c>
      <c r="C609" s="53">
        <f>RAND()</f>
        <v/>
      </c>
      <c r="D609" s="53">
        <f>RAND()</f>
        <v/>
      </c>
      <c r="E609" s="53">
        <f>RAND()</f>
        <v/>
      </c>
      <c r="F609" s="53">
        <f>RAND()</f>
        <v/>
      </c>
      <c r="G609" s="53">
        <f>RAND()</f>
        <v/>
      </c>
      <c r="H609" s="109">
        <f>IF(B609&lt;($B$11-$B$10)/($B$12-$B$10), $B$10+SQRT(B609*($B$11-$B$10)*($B$12-$B$10)), $B$12-SQRT((1-B609)*($B$12-$B$11)*($B$12-$B$10)))</f>
        <v/>
      </c>
      <c r="I609" s="53">
        <f>MAX(0.1,NORMINV(C609,$B$13,$B$14))</f>
        <v/>
      </c>
      <c r="J609" s="109">
        <f>'01_Supuestos'!$F$13*MAX(0.65,NORMINV(D609,1,$B$15))</f>
        <v/>
      </c>
      <c r="K609" s="109">
        <f>'01_Supuestos'!$F$14*MAX(0.6,NORMINV(E609,1,$B$16))</f>
        <v/>
      </c>
      <c r="L609" s="109">
        <f>--(F609&lt;=$B$5)</f>
        <v/>
      </c>
      <c r="M609" s="109">
        <f>IF(L609=1, IF(G609&lt;=$B$6, "+", "-"), IF(G609&lt;=(1-$B$7), "+", "-"))</f>
        <v/>
      </c>
      <c r="N609" s="110">
        <f>IF(M609="+",'05_Bayes_Arbol'!$B$16,'05_Bayes_Arbol'!$B$17)</f>
        <v/>
      </c>
      <c r="O609" s="109">
        <f>SUMPRODUCT(T609:AD609,'01_Supuestos'!$C$34:$M$34)</f>
        <v/>
      </c>
      <c r="P609" s="109">
        <f>N609*O609 + (1-N609)*$B$9</f>
        <v/>
      </c>
      <c r="Q609" s="109">
        <f>--(P609&gt;0)</f>
        <v/>
      </c>
      <c r="R609" s="109">
        <f>IF(L609=1,O609,$B$9)</f>
        <v/>
      </c>
      <c r="S609" s="109">
        <f>-$B$8 + IF(Q609=1, IF(L609=1,O609,$B$9), 0)</f>
        <v/>
      </c>
      <c r="T609" s="109">
        <f>((('01_Supuestos'!C31*$I609)*'01_Supuestos'!$F$11*($H609-'01_Supuestos'!$F$9))-((('01_Supuestos'!C31*$I609)*'01_Supuestos'!$F$11*($H609-'01_Supuestos'!$F$9))*'01_Supuestos'!$F$12)-(('01_Supuestos'!C31*$I609)*'01_Supuestos'!$F$11*$K609)-(IF(('01_Supuestos'!C31*$I609)&gt;0,'01_Supuestos'!$F$15,0)))-((('01_Supuestos'!C31*$I609)*'01_Supuestos'!$F$11*($H609-'01_Supuestos'!$F$9))*'01_Supuestos'!$F$18)-($J609*'01_Supuestos'!C32)-(IF('01_Supuestos'!C30=MAX('01_Supuestos'!$C$30:$M$30),'01_Supuestos'!$F$19,0))-(MAX(0,(((('01_Supuestos'!C31*$I609)*'01_Supuestos'!$F$11*($H609-'01_Supuestos'!$F$9))-((('01_Supuestos'!C31*$I609)*'01_Supuestos'!$F$11*($H609-'01_Supuestos'!$F$9))*'01_Supuestos'!$F$12)-(('01_Supuestos'!C31*$I609)*'01_Supuestos'!$F$11*$K609)-(IF(('01_Supuestos'!C31*$I609)&gt;0,'01_Supuestos'!$F$15,0)))-($J609*'01_Supuestos'!C33)))*'01_Supuestos'!$F$16)</f>
        <v/>
      </c>
      <c r="U609" s="109">
        <f>((('01_Supuestos'!D31*$I609)*'01_Supuestos'!$F$11*($H609-'01_Supuestos'!$F$9))-((('01_Supuestos'!D31*$I609)*'01_Supuestos'!$F$11*($H609-'01_Supuestos'!$F$9))*'01_Supuestos'!$F$12)-(('01_Supuestos'!D31*$I609)*'01_Supuestos'!$F$11*$K609)-(IF(('01_Supuestos'!D31*$I609)&gt;0,'01_Supuestos'!$F$15,0)))-((('01_Supuestos'!D31*$I609)*'01_Supuestos'!$F$11*($H609-'01_Supuestos'!$F$9))*'01_Supuestos'!$F$18)-($J609*'01_Supuestos'!D32)-(IF('01_Supuestos'!D30=MAX('01_Supuestos'!$C$30:$M$30),'01_Supuestos'!$F$19,0))-(MAX(0,(((('01_Supuestos'!D31*$I609)*'01_Supuestos'!$F$11*($H609-'01_Supuestos'!$F$9))-((('01_Supuestos'!D31*$I609)*'01_Supuestos'!$F$11*($H609-'01_Supuestos'!$F$9))*'01_Supuestos'!$F$12)-(('01_Supuestos'!D31*$I609)*'01_Supuestos'!$F$11*$K609)-(IF(('01_Supuestos'!D31*$I609)&gt;0,'01_Supuestos'!$F$15,0)))-($J609*'01_Supuestos'!D33)))*'01_Supuestos'!$F$16)</f>
        <v/>
      </c>
      <c r="V609" s="109">
        <f>((('01_Supuestos'!E31*$I609)*'01_Supuestos'!$F$11*($H609-'01_Supuestos'!$F$9))-((('01_Supuestos'!E31*$I609)*'01_Supuestos'!$F$11*($H609-'01_Supuestos'!$F$9))*'01_Supuestos'!$F$12)-(('01_Supuestos'!E31*$I609)*'01_Supuestos'!$F$11*$K609)-(IF(('01_Supuestos'!E31*$I609)&gt;0,'01_Supuestos'!$F$15,0)))-((('01_Supuestos'!E31*$I609)*'01_Supuestos'!$F$11*($H609-'01_Supuestos'!$F$9))*'01_Supuestos'!$F$18)-($J609*'01_Supuestos'!E32)-(IF('01_Supuestos'!E30=MAX('01_Supuestos'!$C$30:$M$30),'01_Supuestos'!$F$19,0))-(MAX(0,(((('01_Supuestos'!E31*$I609)*'01_Supuestos'!$F$11*($H609-'01_Supuestos'!$F$9))-((('01_Supuestos'!E31*$I609)*'01_Supuestos'!$F$11*($H609-'01_Supuestos'!$F$9))*'01_Supuestos'!$F$12)-(('01_Supuestos'!E31*$I609)*'01_Supuestos'!$F$11*$K609)-(IF(('01_Supuestos'!E31*$I609)&gt;0,'01_Supuestos'!$F$15,0)))-($J609*'01_Supuestos'!E33)))*'01_Supuestos'!$F$16)</f>
        <v/>
      </c>
      <c r="W609" s="109">
        <f>((('01_Supuestos'!F31*$I609)*'01_Supuestos'!$F$11*($H609-'01_Supuestos'!$F$9))-((('01_Supuestos'!F31*$I609)*'01_Supuestos'!$F$11*($H609-'01_Supuestos'!$F$9))*'01_Supuestos'!$F$12)-(('01_Supuestos'!F31*$I609)*'01_Supuestos'!$F$11*$K609)-(IF(('01_Supuestos'!F31*$I609)&gt;0,'01_Supuestos'!$F$15,0)))-((('01_Supuestos'!F31*$I609)*'01_Supuestos'!$F$11*($H609-'01_Supuestos'!$F$9))*'01_Supuestos'!$F$18)-($J609*'01_Supuestos'!F32)-(IF('01_Supuestos'!F30=MAX('01_Supuestos'!$C$30:$M$30),'01_Supuestos'!$F$19,0))-(MAX(0,(((('01_Supuestos'!F31*$I609)*'01_Supuestos'!$F$11*($H609-'01_Supuestos'!$F$9))-((('01_Supuestos'!F31*$I609)*'01_Supuestos'!$F$11*($H609-'01_Supuestos'!$F$9))*'01_Supuestos'!$F$12)-(('01_Supuestos'!F31*$I609)*'01_Supuestos'!$F$11*$K609)-(IF(('01_Supuestos'!F31*$I609)&gt;0,'01_Supuestos'!$F$15,0)))-($J609*'01_Supuestos'!F33)))*'01_Supuestos'!$F$16)</f>
        <v/>
      </c>
      <c r="X609" s="109">
        <f>((('01_Supuestos'!G31*$I609)*'01_Supuestos'!$F$11*($H609-'01_Supuestos'!$F$9))-((('01_Supuestos'!G31*$I609)*'01_Supuestos'!$F$11*($H609-'01_Supuestos'!$F$9))*'01_Supuestos'!$F$12)-(('01_Supuestos'!G31*$I609)*'01_Supuestos'!$F$11*$K609)-(IF(('01_Supuestos'!G31*$I609)&gt;0,'01_Supuestos'!$F$15,0)))-((('01_Supuestos'!G31*$I609)*'01_Supuestos'!$F$11*($H609-'01_Supuestos'!$F$9))*'01_Supuestos'!$F$18)-($J609*'01_Supuestos'!G32)-(IF('01_Supuestos'!G30=MAX('01_Supuestos'!$C$30:$M$30),'01_Supuestos'!$F$19,0))-(MAX(0,(((('01_Supuestos'!G31*$I609)*'01_Supuestos'!$F$11*($H609-'01_Supuestos'!$F$9))-((('01_Supuestos'!G31*$I609)*'01_Supuestos'!$F$11*($H609-'01_Supuestos'!$F$9))*'01_Supuestos'!$F$12)-(('01_Supuestos'!G31*$I609)*'01_Supuestos'!$F$11*$K609)-(IF(('01_Supuestos'!G31*$I609)&gt;0,'01_Supuestos'!$F$15,0)))-($J609*'01_Supuestos'!G33)))*'01_Supuestos'!$F$16)</f>
        <v/>
      </c>
      <c r="Y609" s="109">
        <f>((('01_Supuestos'!H31*$I609)*'01_Supuestos'!$F$11*($H609-'01_Supuestos'!$F$9))-((('01_Supuestos'!H31*$I609)*'01_Supuestos'!$F$11*($H609-'01_Supuestos'!$F$9))*'01_Supuestos'!$F$12)-(('01_Supuestos'!H31*$I609)*'01_Supuestos'!$F$11*$K609)-(IF(('01_Supuestos'!H31*$I609)&gt;0,'01_Supuestos'!$F$15,0)))-((('01_Supuestos'!H31*$I609)*'01_Supuestos'!$F$11*($H609-'01_Supuestos'!$F$9))*'01_Supuestos'!$F$18)-($J609*'01_Supuestos'!H32)-(IF('01_Supuestos'!H30=MAX('01_Supuestos'!$C$30:$M$30),'01_Supuestos'!$F$19,0))-(MAX(0,(((('01_Supuestos'!H31*$I609)*'01_Supuestos'!$F$11*($H609-'01_Supuestos'!$F$9))-((('01_Supuestos'!H31*$I609)*'01_Supuestos'!$F$11*($H609-'01_Supuestos'!$F$9))*'01_Supuestos'!$F$12)-(('01_Supuestos'!H31*$I609)*'01_Supuestos'!$F$11*$K609)-(IF(('01_Supuestos'!H31*$I609)&gt;0,'01_Supuestos'!$F$15,0)))-($J609*'01_Supuestos'!H33)))*'01_Supuestos'!$F$16)</f>
        <v/>
      </c>
      <c r="Z609" s="109">
        <f>((('01_Supuestos'!I31*$I609)*'01_Supuestos'!$F$11*($H609-'01_Supuestos'!$F$9))-((('01_Supuestos'!I31*$I609)*'01_Supuestos'!$F$11*($H609-'01_Supuestos'!$F$9))*'01_Supuestos'!$F$12)-(('01_Supuestos'!I31*$I609)*'01_Supuestos'!$F$11*$K609)-(IF(('01_Supuestos'!I31*$I609)&gt;0,'01_Supuestos'!$F$15,0)))-((('01_Supuestos'!I31*$I609)*'01_Supuestos'!$F$11*($H609-'01_Supuestos'!$F$9))*'01_Supuestos'!$F$18)-($J609*'01_Supuestos'!I32)-(IF('01_Supuestos'!I30=MAX('01_Supuestos'!$C$30:$M$30),'01_Supuestos'!$F$19,0))-(MAX(0,(((('01_Supuestos'!I31*$I609)*'01_Supuestos'!$F$11*($H609-'01_Supuestos'!$F$9))-((('01_Supuestos'!I31*$I609)*'01_Supuestos'!$F$11*($H609-'01_Supuestos'!$F$9))*'01_Supuestos'!$F$12)-(('01_Supuestos'!I31*$I609)*'01_Supuestos'!$F$11*$K609)-(IF(('01_Supuestos'!I31*$I609)&gt;0,'01_Supuestos'!$F$15,0)))-($J609*'01_Supuestos'!I33)))*'01_Supuestos'!$F$16)</f>
        <v/>
      </c>
      <c r="AA609" s="109">
        <f>((('01_Supuestos'!J31*$I609)*'01_Supuestos'!$F$11*($H609-'01_Supuestos'!$F$9))-((('01_Supuestos'!J31*$I609)*'01_Supuestos'!$F$11*($H609-'01_Supuestos'!$F$9))*'01_Supuestos'!$F$12)-(('01_Supuestos'!J31*$I609)*'01_Supuestos'!$F$11*$K609)-(IF(('01_Supuestos'!J31*$I609)&gt;0,'01_Supuestos'!$F$15,0)))-((('01_Supuestos'!J31*$I609)*'01_Supuestos'!$F$11*($H609-'01_Supuestos'!$F$9))*'01_Supuestos'!$F$18)-($J609*'01_Supuestos'!J32)-(IF('01_Supuestos'!J30=MAX('01_Supuestos'!$C$30:$M$30),'01_Supuestos'!$F$19,0))-(MAX(0,(((('01_Supuestos'!J31*$I609)*'01_Supuestos'!$F$11*($H609-'01_Supuestos'!$F$9))-((('01_Supuestos'!J31*$I609)*'01_Supuestos'!$F$11*($H609-'01_Supuestos'!$F$9))*'01_Supuestos'!$F$12)-(('01_Supuestos'!J31*$I609)*'01_Supuestos'!$F$11*$K609)-(IF(('01_Supuestos'!J31*$I609)&gt;0,'01_Supuestos'!$F$15,0)))-($J609*'01_Supuestos'!J33)))*'01_Supuestos'!$F$16)</f>
        <v/>
      </c>
      <c r="AB609" s="109">
        <f>((('01_Supuestos'!K31*$I609)*'01_Supuestos'!$F$11*($H609-'01_Supuestos'!$F$9))-((('01_Supuestos'!K31*$I609)*'01_Supuestos'!$F$11*($H609-'01_Supuestos'!$F$9))*'01_Supuestos'!$F$12)-(('01_Supuestos'!K31*$I609)*'01_Supuestos'!$F$11*$K609)-(IF(('01_Supuestos'!K31*$I609)&gt;0,'01_Supuestos'!$F$15,0)))-((('01_Supuestos'!K31*$I609)*'01_Supuestos'!$F$11*($H609-'01_Supuestos'!$F$9))*'01_Supuestos'!$F$18)-($J609*'01_Supuestos'!K32)-(IF('01_Supuestos'!K30=MAX('01_Supuestos'!$C$30:$M$30),'01_Supuestos'!$F$19,0))-(MAX(0,(((('01_Supuestos'!K31*$I609)*'01_Supuestos'!$F$11*($H609-'01_Supuestos'!$F$9))-((('01_Supuestos'!K31*$I609)*'01_Supuestos'!$F$11*($H609-'01_Supuestos'!$F$9))*'01_Supuestos'!$F$12)-(('01_Supuestos'!K31*$I609)*'01_Supuestos'!$F$11*$K609)-(IF(('01_Supuestos'!K31*$I609)&gt;0,'01_Supuestos'!$F$15,0)))-($J609*'01_Supuestos'!K33)))*'01_Supuestos'!$F$16)</f>
        <v/>
      </c>
      <c r="AC609" s="109">
        <f>((('01_Supuestos'!L31*$I609)*'01_Supuestos'!$F$11*($H609-'01_Supuestos'!$F$9))-((('01_Supuestos'!L31*$I609)*'01_Supuestos'!$F$11*($H609-'01_Supuestos'!$F$9))*'01_Supuestos'!$F$12)-(('01_Supuestos'!L31*$I609)*'01_Supuestos'!$F$11*$K609)-(IF(('01_Supuestos'!L31*$I609)&gt;0,'01_Supuestos'!$F$15,0)))-((('01_Supuestos'!L31*$I609)*'01_Supuestos'!$F$11*($H609-'01_Supuestos'!$F$9))*'01_Supuestos'!$F$18)-($J609*'01_Supuestos'!L32)-(IF('01_Supuestos'!L30=MAX('01_Supuestos'!$C$30:$M$30),'01_Supuestos'!$F$19,0))-(MAX(0,(((('01_Supuestos'!L31*$I609)*'01_Supuestos'!$F$11*($H609-'01_Supuestos'!$F$9))-((('01_Supuestos'!L31*$I609)*'01_Supuestos'!$F$11*($H609-'01_Supuestos'!$F$9))*'01_Supuestos'!$F$12)-(('01_Supuestos'!L31*$I609)*'01_Supuestos'!$F$11*$K609)-(IF(('01_Supuestos'!L31*$I609)&gt;0,'01_Supuestos'!$F$15,0)))-($J609*'01_Supuestos'!L33)))*'01_Supuestos'!$F$16)</f>
        <v/>
      </c>
      <c r="AD609" s="109">
        <f>((('01_Supuestos'!M31*$I609)*'01_Supuestos'!$F$11*($H609-'01_Supuestos'!$F$9))-((('01_Supuestos'!M31*$I609)*'01_Supuestos'!$F$11*($H609-'01_Supuestos'!$F$9))*'01_Supuestos'!$F$12)-(('01_Supuestos'!M31*$I609)*'01_Supuestos'!$F$11*$K609)-(IF(('01_Supuestos'!M31*$I609)&gt;0,'01_Supuestos'!$F$15,0)))-((('01_Supuestos'!M31*$I609)*'01_Supuestos'!$F$11*($H609-'01_Supuestos'!$F$9))*'01_Supuestos'!$F$18)-($J609*'01_Supuestos'!M32)-(IF('01_Supuestos'!M30=MAX('01_Supuestos'!$C$30:$M$30),'01_Supuestos'!$F$19,0))-(MAX(0,(((('01_Supuestos'!M31*$I609)*'01_Supuestos'!$F$11*($H609-'01_Supuestos'!$F$9))-((('01_Supuestos'!M31*$I609)*'01_Supuestos'!$F$11*($H609-'01_Supuestos'!$F$9))*'01_Supuestos'!$F$12)-(('01_Supuestos'!M31*$I609)*'01_Supuestos'!$F$11*$K609)-(IF(('01_Supuestos'!M31*$I609)&gt;0,'01_Supuestos'!$F$15,0)))-($J609*'01_Supuestos'!M33)))*'01_Supuestos'!$F$16)</f>
        <v/>
      </c>
      <c r="AE609" s="109">
        <f>0</f>
        <v/>
      </c>
      <c r="AF609" s="109">
        <f>IF(S609&gt;R609,"Appraisal+Decision",IF(S609&lt;R609,"Develop Now","Indiferente"))</f>
        <v/>
      </c>
    </row>
    <row r="610">
      <c r="A610" t="n">
        <v>580</v>
      </c>
      <c r="B610" s="53">
        <f>RAND()</f>
        <v/>
      </c>
      <c r="C610" s="53">
        <f>RAND()</f>
        <v/>
      </c>
      <c r="D610" s="53">
        <f>RAND()</f>
        <v/>
      </c>
      <c r="E610" s="53">
        <f>RAND()</f>
        <v/>
      </c>
      <c r="F610" s="53">
        <f>RAND()</f>
        <v/>
      </c>
      <c r="G610" s="53">
        <f>RAND()</f>
        <v/>
      </c>
      <c r="H610" s="109">
        <f>IF(B610&lt;($B$11-$B$10)/($B$12-$B$10), $B$10+SQRT(B610*($B$11-$B$10)*($B$12-$B$10)), $B$12-SQRT((1-B610)*($B$12-$B$11)*($B$12-$B$10)))</f>
        <v/>
      </c>
      <c r="I610" s="53">
        <f>MAX(0.1,NORMINV(C610,$B$13,$B$14))</f>
        <v/>
      </c>
      <c r="J610" s="109">
        <f>'01_Supuestos'!$F$13*MAX(0.65,NORMINV(D610,1,$B$15))</f>
        <v/>
      </c>
      <c r="K610" s="109">
        <f>'01_Supuestos'!$F$14*MAX(0.6,NORMINV(E610,1,$B$16))</f>
        <v/>
      </c>
      <c r="L610" s="109">
        <f>--(F610&lt;=$B$5)</f>
        <v/>
      </c>
      <c r="M610" s="109">
        <f>IF(L610=1, IF(G610&lt;=$B$6, "+", "-"), IF(G610&lt;=(1-$B$7), "+", "-"))</f>
        <v/>
      </c>
      <c r="N610" s="110">
        <f>IF(M610="+",'05_Bayes_Arbol'!$B$16,'05_Bayes_Arbol'!$B$17)</f>
        <v/>
      </c>
      <c r="O610" s="109">
        <f>SUMPRODUCT(T610:AD610,'01_Supuestos'!$C$34:$M$34)</f>
        <v/>
      </c>
      <c r="P610" s="109">
        <f>N610*O610 + (1-N610)*$B$9</f>
        <v/>
      </c>
      <c r="Q610" s="109">
        <f>--(P610&gt;0)</f>
        <v/>
      </c>
      <c r="R610" s="109">
        <f>IF(L610=1,O610,$B$9)</f>
        <v/>
      </c>
      <c r="S610" s="109">
        <f>-$B$8 + IF(Q610=1, IF(L610=1,O610,$B$9), 0)</f>
        <v/>
      </c>
      <c r="T610" s="109">
        <f>((('01_Supuestos'!C31*$I610)*'01_Supuestos'!$F$11*($H610-'01_Supuestos'!$F$9))-((('01_Supuestos'!C31*$I610)*'01_Supuestos'!$F$11*($H610-'01_Supuestos'!$F$9))*'01_Supuestos'!$F$12)-(('01_Supuestos'!C31*$I610)*'01_Supuestos'!$F$11*$K610)-(IF(('01_Supuestos'!C31*$I610)&gt;0,'01_Supuestos'!$F$15,0)))-((('01_Supuestos'!C31*$I610)*'01_Supuestos'!$F$11*($H610-'01_Supuestos'!$F$9))*'01_Supuestos'!$F$18)-($J610*'01_Supuestos'!C32)-(IF('01_Supuestos'!C30=MAX('01_Supuestos'!$C$30:$M$30),'01_Supuestos'!$F$19,0))-(MAX(0,(((('01_Supuestos'!C31*$I610)*'01_Supuestos'!$F$11*($H610-'01_Supuestos'!$F$9))-((('01_Supuestos'!C31*$I610)*'01_Supuestos'!$F$11*($H610-'01_Supuestos'!$F$9))*'01_Supuestos'!$F$12)-(('01_Supuestos'!C31*$I610)*'01_Supuestos'!$F$11*$K610)-(IF(('01_Supuestos'!C31*$I610)&gt;0,'01_Supuestos'!$F$15,0)))-($J610*'01_Supuestos'!C33)))*'01_Supuestos'!$F$16)</f>
        <v/>
      </c>
      <c r="U610" s="109">
        <f>((('01_Supuestos'!D31*$I610)*'01_Supuestos'!$F$11*($H610-'01_Supuestos'!$F$9))-((('01_Supuestos'!D31*$I610)*'01_Supuestos'!$F$11*($H610-'01_Supuestos'!$F$9))*'01_Supuestos'!$F$12)-(('01_Supuestos'!D31*$I610)*'01_Supuestos'!$F$11*$K610)-(IF(('01_Supuestos'!D31*$I610)&gt;0,'01_Supuestos'!$F$15,0)))-((('01_Supuestos'!D31*$I610)*'01_Supuestos'!$F$11*($H610-'01_Supuestos'!$F$9))*'01_Supuestos'!$F$18)-($J610*'01_Supuestos'!D32)-(IF('01_Supuestos'!D30=MAX('01_Supuestos'!$C$30:$M$30),'01_Supuestos'!$F$19,0))-(MAX(0,(((('01_Supuestos'!D31*$I610)*'01_Supuestos'!$F$11*($H610-'01_Supuestos'!$F$9))-((('01_Supuestos'!D31*$I610)*'01_Supuestos'!$F$11*($H610-'01_Supuestos'!$F$9))*'01_Supuestos'!$F$12)-(('01_Supuestos'!D31*$I610)*'01_Supuestos'!$F$11*$K610)-(IF(('01_Supuestos'!D31*$I610)&gt;0,'01_Supuestos'!$F$15,0)))-($J610*'01_Supuestos'!D33)))*'01_Supuestos'!$F$16)</f>
        <v/>
      </c>
      <c r="V610" s="109">
        <f>((('01_Supuestos'!E31*$I610)*'01_Supuestos'!$F$11*($H610-'01_Supuestos'!$F$9))-((('01_Supuestos'!E31*$I610)*'01_Supuestos'!$F$11*($H610-'01_Supuestos'!$F$9))*'01_Supuestos'!$F$12)-(('01_Supuestos'!E31*$I610)*'01_Supuestos'!$F$11*$K610)-(IF(('01_Supuestos'!E31*$I610)&gt;0,'01_Supuestos'!$F$15,0)))-((('01_Supuestos'!E31*$I610)*'01_Supuestos'!$F$11*($H610-'01_Supuestos'!$F$9))*'01_Supuestos'!$F$18)-($J610*'01_Supuestos'!E32)-(IF('01_Supuestos'!E30=MAX('01_Supuestos'!$C$30:$M$30),'01_Supuestos'!$F$19,0))-(MAX(0,(((('01_Supuestos'!E31*$I610)*'01_Supuestos'!$F$11*($H610-'01_Supuestos'!$F$9))-((('01_Supuestos'!E31*$I610)*'01_Supuestos'!$F$11*($H610-'01_Supuestos'!$F$9))*'01_Supuestos'!$F$12)-(('01_Supuestos'!E31*$I610)*'01_Supuestos'!$F$11*$K610)-(IF(('01_Supuestos'!E31*$I610)&gt;0,'01_Supuestos'!$F$15,0)))-($J610*'01_Supuestos'!E33)))*'01_Supuestos'!$F$16)</f>
        <v/>
      </c>
      <c r="W610" s="109">
        <f>((('01_Supuestos'!F31*$I610)*'01_Supuestos'!$F$11*($H610-'01_Supuestos'!$F$9))-((('01_Supuestos'!F31*$I610)*'01_Supuestos'!$F$11*($H610-'01_Supuestos'!$F$9))*'01_Supuestos'!$F$12)-(('01_Supuestos'!F31*$I610)*'01_Supuestos'!$F$11*$K610)-(IF(('01_Supuestos'!F31*$I610)&gt;0,'01_Supuestos'!$F$15,0)))-((('01_Supuestos'!F31*$I610)*'01_Supuestos'!$F$11*($H610-'01_Supuestos'!$F$9))*'01_Supuestos'!$F$18)-($J610*'01_Supuestos'!F32)-(IF('01_Supuestos'!F30=MAX('01_Supuestos'!$C$30:$M$30),'01_Supuestos'!$F$19,0))-(MAX(0,(((('01_Supuestos'!F31*$I610)*'01_Supuestos'!$F$11*($H610-'01_Supuestos'!$F$9))-((('01_Supuestos'!F31*$I610)*'01_Supuestos'!$F$11*($H610-'01_Supuestos'!$F$9))*'01_Supuestos'!$F$12)-(('01_Supuestos'!F31*$I610)*'01_Supuestos'!$F$11*$K610)-(IF(('01_Supuestos'!F31*$I610)&gt;0,'01_Supuestos'!$F$15,0)))-($J610*'01_Supuestos'!F33)))*'01_Supuestos'!$F$16)</f>
        <v/>
      </c>
      <c r="X610" s="109">
        <f>((('01_Supuestos'!G31*$I610)*'01_Supuestos'!$F$11*($H610-'01_Supuestos'!$F$9))-((('01_Supuestos'!G31*$I610)*'01_Supuestos'!$F$11*($H610-'01_Supuestos'!$F$9))*'01_Supuestos'!$F$12)-(('01_Supuestos'!G31*$I610)*'01_Supuestos'!$F$11*$K610)-(IF(('01_Supuestos'!G31*$I610)&gt;0,'01_Supuestos'!$F$15,0)))-((('01_Supuestos'!G31*$I610)*'01_Supuestos'!$F$11*($H610-'01_Supuestos'!$F$9))*'01_Supuestos'!$F$18)-($J610*'01_Supuestos'!G32)-(IF('01_Supuestos'!G30=MAX('01_Supuestos'!$C$30:$M$30),'01_Supuestos'!$F$19,0))-(MAX(0,(((('01_Supuestos'!G31*$I610)*'01_Supuestos'!$F$11*($H610-'01_Supuestos'!$F$9))-((('01_Supuestos'!G31*$I610)*'01_Supuestos'!$F$11*($H610-'01_Supuestos'!$F$9))*'01_Supuestos'!$F$12)-(('01_Supuestos'!G31*$I610)*'01_Supuestos'!$F$11*$K610)-(IF(('01_Supuestos'!G31*$I610)&gt;0,'01_Supuestos'!$F$15,0)))-($J610*'01_Supuestos'!G33)))*'01_Supuestos'!$F$16)</f>
        <v/>
      </c>
      <c r="Y610" s="109">
        <f>((('01_Supuestos'!H31*$I610)*'01_Supuestos'!$F$11*($H610-'01_Supuestos'!$F$9))-((('01_Supuestos'!H31*$I610)*'01_Supuestos'!$F$11*($H610-'01_Supuestos'!$F$9))*'01_Supuestos'!$F$12)-(('01_Supuestos'!H31*$I610)*'01_Supuestos'!$F$11*$K610)-(IF(('01_Supuestos'!H31*$I610)&gt;0,'01_Supuestos'!$F$15,0)))-((('01_Supuestos'!H31*$I610)*'01_Supuestos'!$F$11*($H610-'01_Supuestos'!$F$9))*'01_Supuestos'!$F$18)-($J610*'01_Supuestos'!H32)-(IF('01_Supuestos'!H30=MAX('01_Supuestos'!$C$30:$M$30),'01_Supuestos'!$F$19,0))-(MAX(0,(((('01_Supuestos'!H31*$I610)*'01_Supuestos'!$F$11*($H610-'01_Supuestos'!$F$9))-((('01_Supuestos'!H31*$I610)*'01_Supuestos'!$F$11*($H610-'01_Supuestos'!$F$9))*'01_Supuestos'!$F$12)-(('01_Supuestos'!H31*$I610)*'01_Supuestos'!$F$11*$K610)-(IF(('01_Supuestos'!H31*$I610)&gt;0,'01_Supuestos'!$F$15,0)))-($J610*'01_Supuestos'!H33)))*'01_Supuestos'!$F$16)</f>
        <v/>
      </c>
      <c r="Z610" s="109">
        <f>((('01_Supuestos'!I31*$I610)*'01_Supuestos'!$F$11*($H610-'01_Supuestos'!$F$9))-((('01_Supuestos'!I31*$I610)*'01_Supuestos'!$F$11*($H610-'01_Supuestos'!$F$9))*'01_Supuestos'!$F$12)-(('01_Supuestos'!I31*$I610)*'01_Supuestos'!$F$11*$K610)-(IF(('01_Supuestos'!I31*$I610)&gt;0,'01_Supuestos'!$F$15,0)))-((('01_Supuestos'!I31*$I610)*'01_Supuestos'!$F$11*($H610-'01_Supuestos'!$F$9))*'01_Supuestos'!$F$18)-($J610*'01_Supuestos'!I32)-(IF('01_Supuestos'!I30=MAX('01_Supuestos'!$C$30:$M$30),'01_Supuestos'!$F$19,0))-(MAX(0,(((('01_Supuestos'!I31*$I610)*'01_Supuestos'!$F$11*($H610-'01_Supuestos'!$F$9))-((('01_Supuestos'!I31*$I610)*'01_Supuestos'!$F$11*($H610-'01_Supuestos'!$F$9))*'01_Supuestos'!$F$12)-(('01_Supuestos'!I31*$I610)*'01_Supuestos'!$F$11*$K610)-(IF(('01_Supuestos'!I31*$I610)&gt;0,'01_Supuestos'!$F$15,0)))-($J610*'01_Supuestos'!I33)))*'01_Supuestos'!$F$16)</f>
        <v/>
      </c>
      <c r="AA610" s="109">
        <f>((('01_Supuestos'!J31*$I610)*'01_Supuestos'!$F$11*($H610-'01_Supuestos'!$F$9))-((('01_Supuestos'!J31*$I610)*'01_Supuestos'!$F$11*($H610-'01_Supuestos'!$F$9))*'01_Supuestos'!$F$12)-(('01_Supuestos'!J31*$I610)*'01_Supuestos'!$F$11*$K610)-(IF(('01_Supuestos'!J31*$I610)&gt;0,'01_Supuestos'!$F$15,0)))-((('01_Supuestos'!J31*$I610)*'01_Supuestos'!$F$11*($H610-'01_Supuestos'!$F$9))*'01_Supuestos'!$F$18)-($J610*'01_Supuestos'!J32)-(IF('01_Supuestos'!J30=MAX('01_Supuestos'!$C$30:$M$30),'01_Supuestos'!$F$19,0))-(MAX(0,(((('01_Supuestos'!J31*$I610)*'01_Supuestos'!$F$11*($H610-'01_Supuestos'!$F$9))-((('01_Supuestos'!J31*$I610)*'01_Supuestos'!$F$11*($H610-'01_Supuestos'!$F$9))*'01_Supuestos'!$F$12)-(('01_Supuestos'!J31*$I610)*'01_Supuestos'!$F$11*$K610)-(IF(('01_Supuestos'!J31*$I610)&gt;0,'01_Supuestos'!$F$15,0)))-($J610*'01_Supuestos'!J33)))*'01_Supuestos'!$F$16)</f>
        <v/>
      </c>
      <c r="AB610" s="109">
        <f>((('01_Supuestos'!K31*$I610)*'01_Supuestos'!$F$11*($H610-'01_Supuestos'!$F$9))-((('01_Supuestos'!K31*$I610)*'01_Supuestos'!$F$11*($H610-'01_Supuestos'!$F$9))*'01_Supuestos'!$F$12)-(('01_Supuestos'!K31*$I610)*'01_Supuestos'!$F$11*$K610)-(IF(('01_Supuestos'!K31*$I610)&gt;0,'01_Supuestos'!$F$15,0)))-((('01_Supuestos'!K31*$I610)*'01_Supuestos'!$F$11*($H610-'01_Supuestos'!$F$9))*'01_Supuestos'!$F$18)-($J610*'01_Supuestos'!K32)-(IF('01_Supuestos'!K30=MAX('01_Supuestos'!$C$30:$M$30),'01_Supuestos'!$F$19,0))-(MAX(0,(((('01_Supuestos'!K31*$I610)*'01_Supuestos'!$F$11*($H610-'01_Supuestos'!$F$9))-((('01_Supuestos'!K31*$I610)*'01_Supuestos'!$F$11*($H610-'01_Supuestos'!$F$9))*'01_Supuestos'!$F$12)-(('01_Supuestos'!K31*$I610)*'01_Supuestos'!$F$11*$K610)-(IF(('01_Supuestos'!K31*$I610)&gt;0,'01_Supuestos'!$F$15,0)))-($J610*'01_Supuestos'!K33)))*'01_Supuestos'!$F$16)</f>
        <v/>
      </c>
      <c r="AC610" s="109">
        <f>((('01_Supuestos'!L31*$I610)*'01_Supuestos'!$F$11*($H610-'01_Supuestos'!$F$9))-((('01_Supuestos'!L31*$I610)*'01_Supuestos'!$F$11*($H610-'01_Supuestos'!$F$9))*'01_Supuestos'!$F$12)-(('01_Supuestos'!L31*$I610)*'01_Supuestos'!$F$11*$K610)-(IF(('01_Supuestos'!L31*$I610)&gt;0,'01_Supuestos'!$F$15,0)))-((('01_Supuestos'!L31*$I610)*'01_Supuestos'!$F$11*($H610-'01_Supuestos'!$F$9))*'01_Supuestos'!$F$18)-($J610*'01_Supuestos'!L32)-(IF('01_Supuestos'!L30=MAX('01_Supuestos'!$C$30:$M$30),'01_Supuestos'!$F$19,0))-(MAX(0,(((('01_Supuestos'!L31*$I610)*'01_Supuestos'!$F$11*($H610-'01_Supuestos'!$F$9))-((('01_Supuestos'!L31*$I610)*'01_Supuestos'!$F$11*($H610-'01_Supuestos'!$F$9))*'01_Supuestos'!$F$12)-(('01_Supuestos'!L31*$I610)*'01_Supuestos'!$F$11*$K610)-(IF(('01_Supuestos'!L31*$I610)&gt;0,'01_Supuestos'!$F$15,0)))-($J610*'01_Supuestos'!L33)))*'01_Supuestos'!$F$16)</f>
        <v/>
      </c>
      <c r="AD610" s="109">
        <f>((('01_Supuestos'!M31*$I610)*'01_Supuestos'!$F$11*($H610-'01_Supuestos'!$F$9))-((('01_Supuestos'!M31*$I610)*'01_Supuestos'!$F$11*($H610-'01_Supuestos'!$F$9))*'01_Supuestos'!$F$12)-(('01_Supuestos'!M31*$I610)*'01_Supuestos'!$F$11*$K610)-(IF(('01_Supuestos'!M31*$I610)&gt;0,'01_Supuestos'!$F$15,0)))-((('01_Supuestos'!M31*$I610)*'01_Supuestos'!$F$11*($H610-'01_Supuestos'!$F$9))*'01_Supuestos'!$F$18)-($J610*'01_Supuestos'!M32)-(IF('01_Supuestos'!M30=MAX('01_Supuestos'!$C$30:$M$30),'01_Supuestos'!$F$19,0))-(MAX(0,(((('01_Supuestos'!M31*$I610)*'01_Supuestos'!$F$11*($H610-'01_Supuestos'!$F$9))-((('01_Supuestos'!M31*$I610)*'01_Supuestos'!$F$11*($H610-'01_Supuestos'!$F$9))*'01_Supuestos'!$F$12)-(('01_Supuestos'!M31*$I610)*'01_Supuestos'!$F$11*$K610)-(IF(('01_Supuestos'!M31*$I610)&gt;0,'01_Supuestos'!$F$15,0)))-($J610*'01_Supuestos'!M33)))*'01_Supuestos'!$F$16)</f>
        <v/>
      </c>
      <c r="AE610" s="109">
        <f>0</f>
        <v/>
      </c>
      <c r="AF610" s="109">
        <f>IF(S610&gt;R610,"Appraisal+Decision",IF(S610&lt;R610,"Develop Now","Indiferente"))</f>
        <v/>
      </c>
    </row>
    <row r="611">
      <c r="A611" t="n">
        <v>581</v>
      </c>
      <c r="B611" s="53">
        <f>RAND()</f>
        <v/>
      </c>
      <c r="C611" s="53">
        <f>RAND()</f>
        <v/>
      </c>
      <c r="D611" s="53">
        <f>RAND()</f>
        <v/>
      </c>
      <c r="E611" s="53">
        <f>RAND()</f>
        <v/>
      </c>
      <c r="F611" s="53">
        <f>RAND()</f>
        <v/>
      </c>
      <c r="G611" s="53">
        <f>RAND()</f>
        <v/>
      </c>
      <c r="H611" s="109">
        <f>IF(B611&lt;($B$11-$B$10)/($B$12-$B$10), $B$10+SQRT(B611*($B$11-$B$10)*($B$12-$B$10)), $B$12-SQRT((1-B611)*($B$12-$B$11)*($B$12-$B$10)))</f>
        <v/>
      </c>
      <c r="I611" s="53">
        <f>MAX(0.1,NORMINV(C611,$B$13,$B$14))</f>
        <v/>
      </c>
      <c r="J611" s="109">
        <f>'01_Supuestos'!$F$13*MAX(0.65,NORMINV(D611,1,$B$15))</f>
        <v/>
      </c>
      <c r="K611" s="109">
        <f>'01_Supuestos'!$F$14*MAX(0.6,NORMINV(E611,1,$B$16))</f>
        <v/>
      </c>
      <c r="L611" s="109">
        <f>--(F611&lt;=$B$5)</f>
        <v/>
      </c>
      <c r="M611" s="109">
        <f>IF(L611=1, IF(G611&lt;=$B$6, "+", "-"), IF(G611&lt;=(1-$B$7), "+", "-"))</f>
        <v/>
      </c>
      <c r="N611" s="110">
        <f>IF(M611="+",'05_Bayes_Arbol'!$B$16,'05_Bayes_Arbol'!$B$17)</f>
        <v/>
      </c>
      <c r="O611" s="109">
        <f>SUMPRODUCT(T611:AD611,'01_Supuestos'!$C$34:$M$34)</f>
        <v/>
      </c>
      <c r="P611" s="109">
        <f>N611*O611 + (1-N611)*$B$9</f>
        <v/>
      </c>
      <c r="Q611" s="109">
        <f>--(P611&gt;0)</f>
        <v/>
      </c>
      <c r="R611" s="109">
        <f>IF(L611=1,O611,$B$9)</f>
        <v/>
      </c>
      <c r="S611" s="109">
        <f>-$B$8 + IF(Q611=1, IF(L611=1,O611,$B$9), 0)</f>
        <v/>
      </c>
      <c r="T611" s="109">
        <f>((('01_Supuestos'!C31*$I611)*'01_Supuestos'!$F$11*($H611-'01_Supuestos'!$F$9))-((('01_Supuestos'!C31*$I611)*'01_Supuestos'!$F$11*($H611-'01_Supuestos'!$F$9))*'01_Supuestos'!$F$12)-(('01_Supuestos'!C31*$I611)*'01_Supuestos'!$F$11*$K611)-(IF(('01_Supuestos'!C31*$I611)&gt;0,'01_Supuestos'!$F$15,0)))-((('01_Supuestos'!C31*$I611)*'01_Supuestos'!$F$11*($H611-'01_Supuestos'!$F$9))*'01_Supuestos'!$F$18)-($J611*'01_Supuestos'!C32)-(IF('01_Supuestos'!C30=MAX('01_Supuestos'!$C$30:$M$30),'01_Supuestos'!$F$19,0))-(MAX(0,(((('01_Supuestos'!C31*$I611)*'01_Supuestos'!$F$11*($H611-'01_Supuestos'!$F$9))-((('01_Supuestos'!C31*$I611)*'01_Supuestos'!$F$11*($H611-'01_Supuestos'!$F$9))*'01_Supuestos'!$F$12)-(('01_Supuestos'!C31*$I611)*'01_Supuestos'!$F$11*$K611)-(IF(('01_Supuestos'!C31*$I611)&gt;0,'01_Supuestos'!$F$15,0)))-($J611*'01_Supuestos'!C33)))*'01_Supuestos'!$F$16)</f>
        <v/>
      </c>
      <c r="U611" s="109">
        <f>((('01_Supuestos'!D31*$I611)*'01_Supuestos'!$F$11*($H611-'01_Supuestos'!$F$9))-((('01_Supuestos'!D31*$I611)*'01_Supuestos'!$F$11*($H611-'01_Supuestos'!$F$9))*'01_Supuestos'!$F$12)-(('01_Supuestos'!D31*$I611)*'01_Supuestos'!$F$11*$K611)-(IF(('01_Supuestos'!D31*$I611)&gt;0,'01_Supuestos'!$F$15,0)))-((('01_Supuestos'!D31*$I611)*'01_Supuestos'!$F$11*($H611-'01_Supuestos'!$F$9))*'01_Supuestos'!$F$18)-($J611*'01_Supuestos'!D32)-(IF('01_Supuestos'!D30=MAX('01_Supuestos'!$C$30:$M$30),'01_Supuestos'!$F$19,0))-(MAX(0,(((('01_Supuestos'!D31*$I611)*'01_Supuestos'!$F$11*($H611-'01_Supuestos'!$F$9))-((('01_Supuestos'!D31*$I611)*'01_Supuestos'!$F$11*($H611-'01_Supuestos'!$F$9))*'01_Supuestos'!$F$12)-(('01_Supuestos'!D31*$I611)*'01_Supuestos'!$F$11*$K611)-(IF(('01_Supuestos'!D31*$I611)&gt;0,'01_Supuestos'!$F$15,0)))-($J611*'01_Supuestos'!D33)))*'01_Supuestos'!$F$16)</f>
        <v/>
      </c>
      <c r="V611" s="109">
        <f>((('01_Supuestos'!E31*$I611)*'01_Supuestos'!$F$11*($H611-'01_Supuestos'!$F$9))-((('01_Supuestos'!E31*$I611)*'01_Supuestos'!$F$11*($H611-'01_Supuestos'!$F$9))*'01_Supuestos'!$F$12)-(('01_Supuestos'!E31*$I611)*'01_Supuestos'!$F$11*$K611)-(IF(('01_Supuestos'!E31*$I611)&gt;0,'01_Supuestos'!$F$15,0)))-((('01_Supuestos'!E31*$I611)*'01_Supuestos'!$F$11*($H611-'01_Supuestos'!$F$9))*'01_Supuestos'!$F$18)-($J611*'01_Supuestos'!E32)-(IF('01_Supuestos'!E30=MAX('01_Supuestos'!$C$30:$M$30),'01_Supuestos'!$F$19,0))-(MAX(0,(((('01_Supuestos'!E31*$I611)*'01_Supuestos'!$F$11*($H611-'01_Supuestos'!$F$9))-((('01_Supuestos'!E31*$I611)*'01_Supuestos'!$F$11*($H611-'01_Supuestos'!$F$9))*'01_Supuestos'!$F$12)-(('01_Supuestos'!E31*$I611)*'01_Supuestos'!$F$11*$K611)-(IF(('01_Supuestos'!E31*$I611)&gt;0,'01_Supuestos'!$F$15,0)))-($J611*'01_Supuestos'!E33)))*'01_Supuestos'!$F$16)</f>
        <v/>
      </c>
      <c r="W611" s="109">
        <f>((('01_Supuestos'!F31*$I611)*'01_Supuestos'!$F$11*($H611-'01_Supuestos'!$F$9))-((('01_Supuestos'!F31*$I611)*'01_Supuestos'!$F$11*($H611-'01_Supuestos'!$F$9))*'01_Supuestos'!$F$12)-(('01_Supuestos'!F31*$I611)*'01_Supuestos'!$F$11*$K611)-(IF(('01_Supuestos'!F31*$I611)&gt;0,'01_Supuestos'!$F$15,0)))-((('01_Supuestos'!F31*$I611)*'01_Supuestos'!$F$11*($H611-'01_Supuestos'!$F$9))*'01_Supuestos'!$F$18)-($J611*'01_Supuestos'!F32)-(IF('01_Supuestos'!F30=MAX('01_Supuestos'!$C$30:$M$30),'01_Supuestos'!$F$19,0))-(MAX(0,(((('01_Supuestos'!F31*$I611)*'01_Supuestos'!$F$11*($H611-'01_Supuestos'!$F$9))-((('01_Supuestos'!F31*$I611)*'01_Supuestos'!$F$11*($H611-'01_Supuestos'!$F$9))*'01_Supuestos'!$F$12)-(('01_Supuestos'!F31*$I611)*'01_Supuestos'!$F$11*$K611)-(IF(('01_Supuestos'!F31*$I611)&gt;0,'01_Supuestos'!$F$15,0)))-($J611*'01_Supuestos'!F33)))*'01_Supuestos'!$F$16)</f>
        <v/>
      </c>
      <c r="X611" s="109">
        <f>((('01_Supuestos'!G31*$I611)*'01_Supuestos'!$F$11*($H611-'01_Supuestos'!$F$9))-((('01_Supuestos'!G31*$I611)*'01_Supuestos'!$F$11*($H611-'01_Supuestos'!$F$9))*'01_Supuestos'!$F$12)-(('01_Supuestos'!G31*$I611)*'01_Supuestos'!$F$11*$K611)-(IF(('01_Supuestos'!G31*$I611)&gt;0,'01_Supuestos'!$F$15,0)))-((('01_Supuestos'!G31*$I611)*'01_Supuestos'!$F$11*($H611-'01_Supuestos'!$F$9))*'01_Supuestos'!$F$18)-($J611*'01_Supuestos'!G32)-(IF('01_Supuestos'!G30=MAX('01_Supuestos'!$C$30:$M$30),'01_Supuestos'!$F$19,0))-(MAX(0,(((('01_Supuestos'!G31*$I611)*'01_Supuestos'!$F$11*($H611-'01_Supuestos'!$F$9))-((('01_Supuestos'!G31*$I611)*'01_Supuestos'!$F$11*($H611-'01_Supuestos'!$F$9))*'01_Supuestos'!$F$12)-(('01_Supuestos'!G31*$I611)*'01_Supuestos'!$F$11*$K611)-(IF(('01_Supuestos'!G31*$I611)&gt;0,'01_Supuestos'!$F$15,0)))-($J611*'01_Supuestos'!G33)))*'01_Supuestos'!$F$16)</f>
        <v/>
      </c>
      <c r="Y611" s="109">
        <f>((('01_Supuestos'!H31*$I611)*'01_Supuestos'!$F$11*($H611-'01_Supuestos'!$F$9))-((('01_Supuestos'!H31*$I611)*'01_Supuestos'!$F$11*($H611-'01_Supuestos'!$F$9))*'01_Supuestos'!$F$12)-(('01_Supuestos'!H31*$I611)*'01_Supuestos'!$F$11*$K611)-(IF(('01_Supuestos'!H31*$I611)&gt;0,'01_Supuestos'!$F$15,0)))-((('01_Supuestos'!H31*$I611)*'01_Supuestos'!$F$11*($H611-'01_Supuestos'!$F$9))*'01_Supuestos'!$F$18)-($J611*'01_Supuestos'!H32)-(IF('01_Supuestos'!H30=MAX('01_Supuestos'!$C$30:$M$30),'01_Supuestos'!$F$19,0))-(MAX(0,(((('01_Supuestos'!H31*$I611)*'01_Supuestos'!$F$11*($H611-'01_Supuestos'!$F$9))-((('01_Supuestos'!H31*$I611)*'01_Supuestos'!$F$11*($H611-'01_Supuestos'!$F$9))*'01_Supuestos'!$F$12)-(('01_Supuestos'!H31*$I611)*'01_Supuestos'!$F$11*$K611)-(IF(('01_Supuestos'!H31*$I611)&gt;0,'01_Supuestos'!$F$15,0)))-($J611*'01_Supuestos'!H33)))*'01_Supuestos'!$F$16)</f>
        <v/>
      </c>
      <c r="Z611" s="109">
        <f>((('01_Supuestos'!I31*$I611)*'01_Supuestos'!$F$11*($H611-'01_Supuestos'!$F$9))-((('01_Supuestos'!I31*$I611)*'01_Supuestos'!$F$11*($H611-'01_Supuestos'!$F$9))*'01_Supuestos'!$F$12)-(('01_Supuestos'!I31*$I611)*'01_Supuestos'!$F$11*$K611)-(IF(('01_Supuestos'!I31*$I611)&gt;0,'01_Supuestos'!$F$15,0)))-((('01_Supuestos'!I31*$I611)*'01_Supuestos'!$F$11*($H611-'01_Supuestos'!$F$9))*'01_Supuestos'!$F$18)-($J611*'01_Supuestos'!I32)-(IF('01_Supuestos'!I30=MAX('01_Supuestos'!$C$30:$M$30),'01_Supuestos'!$F$19,0))-(MAX(0,(((('01_Supuestos'!I31*$I611)*'01_Supuestos'!$F$11*($H611-'01_Supuestos'!$F$9))-((('01_Supuestos'!I31*$I611)*'01_Supuestos'!$F$11*($H611-'01_Supuestos'!$F$9))*'01_Supuestos'!$F$12)-(('01_Supuestos'!I31*$I611)*'01_Supuestos'!$F$11*$K611)-(IF(('01_Supuestos'!I31*$I611)&gt;0,'01_Supuestos'!$F$15,0)))-($J611*'01_Supuestos'!I33)))*'01_Supuestos'!$F$16)</f>
        <v/>
      </c>
      <c r="AA611" s="109">
        <f>((('01_Supuestos'!J31*$I611)*'01_Supuestos'!$F$11*($H611-'01_Supuestos'!$F$9))-((('01_Supuestos'!J31*$I611)*'01_Supuestos'!$F$11*($H611-'01_Supuestos'!$F$9))*'01_Supuestos'!$F$12)-(('01_Supuestos'!J31*$I611)*'01_Supuestos'!$F$11*$K611)-(IF(('01_Supuestos'!J31*$I611)&gt;0,'01_Supuestos'!$F$15,0)))-((('01_Supuestos'!J31*$I611)*'01_Supuestos'!$F$11*($H611-'01_Supuestos'!$F$9))*'01_Supuestos'!$F$18)-($J611*'01_Supuestos'!J32)-(IF('01_Supuestos'!J30=MAX('01_Supuestos'!$C$30:$M$30),'01_Supuestos'!$F$19,0))-(MAX(0,(((('01_Supuestos'!J31*$I611)*'01_Supuestos'!$F$11*($H611-'01_Supuestos'!$F$9))-((('01_Supuestos'!J31*$I611)*'01_Supuestos'!$F$11*($H611-'01_Supuestos'!$F$9))*'01_Supuestos'!$F$12)-(('01_Supuestos'!J31*$I611)*'01_Supuestos'!$F$11*$K611)-(IF(('01_Supuestos'!J31*$I611)&gt;0,'01_Supuestos'!$F$15,0)))-($J611*'01_Supuestos'!J33)))*'01_Supuestos'!$F$16)</f>
        <v/>
      </c>
      <c r="AB611" s="109">
        <f>((('01_Supuestos'!K31*$I611)*'01_Supuestos'!$F$11*($H611-'01_Supuestos'!$F$9))-((('01_Supuestos'!K31*$I611)*'01_Supuestos'!$F$11*($H611-'01_Supuestos'!$F$9))*'01_Supuestos'!$F$12)-(('01_Supuestos'!K31*$I611)*'01_Supuestos'!$F$11*$K611)-(IF(('01_Supuestos'!K31*$I611)&gt;0,'01_Supuestos'!$F$15,0)))-((('01_Supuestos'!K31*$I611)*'01_Supuestos'!$F$11*($H611-'01_Supuestos'!$F$9))*'01_Supuestos'!$F$18)-($J611*'01_Supuestos'!K32)-(IF('01_Supuestos'!K30=MAX('01_Supuestos'!$C$30:$M$30),'01_Supuestos'!$F$19,0))-(MAX(0,(((('01_Supuestos'!K31*$I611)*'01_Supuestos'!$F$11*($H611-'01_Supuestos'!$F$9))-((('01_Supuestos'!K31*$I611)*'01_Supuestos'!$F$11*($H611-'01_Supuestos'!$F$9))*'01_Supuestos'!$F$12)-(('01_Supuestos'!K31*$I611)*'01_Supuestos'!$F$11*$K611)-(IF(('01_Supuestos'!K31*$I611)&gt;0,'01_Supuestos'!$F$15,0)))-($J611*'01_Supuestos'!K33)))*'01_Supuestos'!$F$16)</f>
        <v/>
      </c>
      <c r="AC611" s="109">
        <f>((('01_Supuestos'!L31*$I611)*'01_Supuestos'!$F$11*($H611-'01_Supuestos'!$F$9))-((('01_Supuestos'!L31*$I611)*'01_Supuestos'!$F$11*($H611-'01_Supuestos'!$F$9))*'01_Supuestos'!$F$12)-(('01_Supuestos'!L31*$I611)*'01_Supuestos'!$F$11*$K611)-(IF(('01_Supuestos'!L31*$I611)&gt;0,'01_Supuestos'!$F$15,0)))-((('01_Supuestos'!L31*$I611)*'01_Supuestos'!$F$11*($H611-'01_Supuestos'!$F$9))*'01_Supuestos'!$F$18)-($J611*'01_Supuestos'!L32)-(IF('01_Supuestos'!L30=MAX('01_Supuestos'!$C$30:$M$30),'01_Supuestos'!$F$19,0))-(MAX(0,(((('01_Supuestos'!L31*$I611)*'01_Supuestos'!$F$11*($H611-'01_Supuestos'!$F$9))-((('01_Supuestos'!L31*$I611)*'01_Supuestos'!$F$11*($H611-'01_Supuestos'!$F$9))*'01_Supuestos'!$F$12)-(('01_Supuestos'!L31*$I611)*'01_Supuestos'!$F$11*$K611)-(IF(('01_Supuestos'!L31*$I611)&gt;0,'01_Supuestos'!$F$15,0)))-($J611*'01_Supuestos'!L33)))*'01_Supuestos'!$F$16)</f>
        <v/>
      </c>
      <c r="AD611" s="109">
        <f>((('01_Supuestos'!M31*$I611)*'01_Supuestos'!$F$11*($H611-'01_Supuestos'!$F$9))-((('01_Supuestos'!M31*$I611)*'01_Supuestos'!$F$11*($H611-'01_Supuestos'!$F$9))*'01_Supuestos'!$F$12)-(('01_Supuestos'!M31*$I611)*'01_Supuestos'!$F$11*$K611)-(IF(('01_Supuestos'!M31*$I611)&gt;0,'01_Supuestos'!$F$15,0)))-((('01_Supuestos'!M31*$I611)*'01_Supuestos'!$F$11*($H611-'01_Supuestos'!$F$9))*'01_Supuestos'!$F$18)-($J611*'01_Supuestos'!M32)-(IF('01_Supuestos'!M30=MAX('01_Supuestos'!$C$30:$M$30),'01_Supuestos'!$F$19,0))-(MAX(0,(((('01_Supuestos'!M31*$I611)*'01_Supuestos'!$F$11*($H611-'01_Supuestos'!$F$9))-((('01_Supuestos'!M31*$I611)*'01_Supuestos'!$F$11*($H611-'01_Supuestos'!$F$9))*'01_Supuestos'!$F$12)-(('01_Supuestos'!M31*$I611)*'01_Supuestos'!$F$11*$K611)-(IF(('01_Supuestos'!M31*$I611)&gt;0,'01_Supuestos'!$F$15,0)))-($J611*'01_Supuestos'!M33)))*'01_Supuestos'!$F$16)</f>
        <v/>
      </c>
      <c r="AE611" s="109">
        <f>0</f>
        <v/>
      </c>
      <c r="AF611" s="109">
        <f>IF(S611&gt;R611,"Appraisal+Decision",IF(S611&lt;R611,"Develop Now","Indiferente"))</f>
        <v/>
      </c>
    </row>
    <row r="612">
      <c r="A612" t="n">
        <v>582</v>
      </c>
      <c r="B612" s="53">
        <f>RAND()</f>
        <v/>
      </c>
      <c r="C612" s="53">
        <f>RAND()</f>
        <v/>
      </c>
      <c r="D612" s="53">
        <f>RAND()</f>
        <v/>
      </c>
      <c r="E612" s="53">
        <f>RAND()</f>
        <v/>
      </c>
      <c r="F612" s="53">
        <f>RAND()</f>
        <v/>
      </c>
      <c r="G612" s="53">
        <f>RAND()</f>
        <v/>
      </c>
      <c r="H612" s="109">
        <f>IF(B612&lt;($B$11-$B$10)/($B$12-$B$10), $B$10+SQRT(B612*($B$11-$B$10)*($B$12-$B$10)), $B$12-SQRT((1-B612)*($B$12-$B$11)*($B$12-$B$10)))</f>
        <v/>
      </c>
      <c r="I612" s="53">
        <f>MAX(0.1,NORMINV(C612,$B$13,$B$14))</f>
        <v/>
      </c>
      <c r="J612" s="109">
        <f>'01_Supuestos'!$F$13*MAX(0.65,NORMINV(D612,1,$B$15))</f>
        <v/>
      </c>
      <c r="K612" s="109">
        <f>'01_Supuestos'!$F$14*MAX(0.6,NORMINV(E612,1,$B$16))</f>
        <v/>
      </c>
      <c r="L612" s="109">
        <f>--(F612&lt;=$B$5)</f>
        <v/>
      </c>
      <c r="M612" s="109">
        <f>IF(L612=1, IF(G612&lt;=$B$6, "+", "-"), IF(G612&lt;=(1-$B$7), "+", "-"))</f>
        <v/>
      </c>
      <c r="N612" s="110">
        <f>IF(M612="+",'05_Bayes_Arbol'!$B$16,'05_Bayes_Arbol'!$B$17)</f>
        <v/>
      </c>
      <c r="O612" s="109">
        <f>SUMPRODUCT(T612:AD612,'01_Supuestos'!$C$34:$M$34)</f>
        <v/>
      </c>
      <c r="P612" s="109">
        <f>N612*O612 + (1-N612)*$B$9</f>
        <v/>
      </c>
      <c r="Q612" s="109">
        <f>--(P612&gt;0)</f>
        <v/>
      </c>
      <c r="R612" s="109">
        <f>IF(L612=1,O612,$B$9)</f>
        <v/>
      </c>
      <c r="S612" s="109">
        <f>-$B$8 + IF(Q612=1, IF(L612=1,O612,$B$9), 0)</f>
        <v/>
      </c>
      <c r="T612" s="109">
        <f>((('01_Supuestos'!C31*$I612)*'01_Supuestos'!$F$11*($H612-'01_Supuestos'!$F$9))-((('01_Supuestos'!C31*$I612)*'01_Supuestos'!$F$11*($H612-'01_Supuestos'!$F$9))*'01_Supuestos'!$F$12)-(('01_Supuestos'!C31*$I612)*'01_Supuestos'!$F$11*$K612)-(IF(('01_Supuestos'!C31*$I612)&gt;0,'01_Supuestos'!$F$15,0)))-((('01_Supuestos'!C31*$I612)*'01_Supuestos'!$F$11*($H612-'01_Supuestos'!$F$9))*'01_Supuestos'!$F$18)-($J612*'01_Supuestos'!C32)-(IF('01_Supuestos'!C30=MAX('01_Supuestos'!$C$30:$M$30),'01_Supuestos'!$F$19,0))-(MAX(0,(((('01_Supuestos'!C31*$I612)*'01_Supuestos'!$F$11*($H612-'01_Supuestos'!$F$9))-((('01_Supuestos'!C31*$I612)*'01_Supuestos'!$F$11*($H612-'01_Supuestos'!$F$9))*'01_Supuestos'!$F$12)-(('01_Supuestos'!C31*$I612)*'01_Supuestos'!$F$11*$K612)-(IF(('01_Supuestos'!C31*$I612)&gt;0,'01_Supuestos'!$F$15,0)))-($J612*'01_Supuestos'!C33)))*'01_Supuestos'!$F$16)</f>
        <v/>
      </c>
      <c r="U612" s="109">
        <f>((('01_Supuestos'!D31*$I612)*'01_Supuestos'!$F$11*($H612-'01_Supuestos'!$F$9))-((('01_Supuestos'!D31*$I612)*'01_Supuestos'!$F$11*($H612-'01_Supuestos'!$F$9))*'01_Supuestos'!$F$12)-(('01_Supuestos'!D31*$I612)*'01_Supuestos'!$F$11*$K612)-(IF(('01_Supuestos'!D31*$I612)&gt;0,'01_Supuestos'!$F$15,0)))-((('01_Supuestos'!D31*$I612)*'01_Supuestos'!$F$11*($H612-'01_Supuestos'!$F$9))*'01_Supuestos'!$F$18)-($J612*'01_Supuestos'!D32)-(IF('01_Supuestos'!D30=MAX('01_Supuestos'!$C$30:$M$30),'01_Supuestos'!$F$19,0))-(MAX(0,(((('01_Supuestos'!D31*$I612)*'01_Supuestos'!$F$11*($H612-'01_Supuestos'!$F$9))-((('01_Supuestos'!D31*$I612)*'01_Supuestos'!$F$11*($H612-'01_Supuestos'!$F$9))*'01_Supuestos'!$F$12)-(('01_Supuestos'!D31*$I612)*'01_Supuestos'!$F$11*$K612)-(IF(('01_Supuestos'!D31*$I612)&gt;0,'01_Supuestos'!$F$15,0)))-($J612*'01_Supuestos'!D33)))*'01_Supuestos'!$F$16)</f>
        <v/>
      </c>
      <c r="V612" s="109">
        <f>((('01_Supuestos'!E31*$I612)*'01_Supuestos'!$F$11*($H612-'01_Supuestos'!$F$9))-((('01_Supuestos'!E31*$I612)*'01_Supuestos'!$F$11*($H612-'01_Supuestos'!$F$9))*'01_Supuestos'!$F$12)-(('01_Supuestos'!E31*$I612)*'01_Supuestos'!$F$11*$K612)-(IF(('01_Supuestos'!E31*$I612)&gt;0,'01_Supuestos'!$F$15,0)))-((('01_Supuestos'!E31*$I612)*'01_Supuestos'!$F$11*($H612-'01_Supuestos'!$F$9))*'01_Supuestos'!$F$18)-($J612*'01_Supuestos'!E32)-(IF('01_Supuestos'!E30=MAX('01_Supuestos'!$C$30:$M$30),'01_Supuestos'!$F$19,0))-(MAX(0,(((('01_Supuestos'!E31*$I612)*'01_Supuestos'!$F$11*($H612-'01_Supuestos'!$F$9))-((('01_Supuestos'!E31*$I612)*'01_Supuestos'!$F$11*($H612-'01_Supuestos'!$F$9))*'01_Supuestos'!$F$12)-(('01_Supuestos'!E31*$I612)*'01_Supuestos'!$F$11*$K612)-(IF(('01_Supuestos'!E31*$I612)&gt;0,'01_Supuestos'!$F$15,0)))-($J612*'01_Supuestos'!E33)))*'01_Supuestos'!$F$16)</f>
        <v/>
      </c>
      <c r="W612" s="109">
        <f>((('01_Supuestos'!F31*$I612)*'01_Supuestos'!$F$11*($H612-'01_Supuestos'!$F$9))-((('01_Supuestos'!F31*$I612)*'01_Supuestos'!$F$11*($H612-'01_Supuestos'!$F$9))*'01_Supuestos'!$F$12)-(('01_Supuestos'!F31*$I612)*'01_Supuestos'!$F$11*$K612)-(IF(('01_Supuestos'!F31*$I612)&gt;0,'01_Supuestos'!$F$15,0)))-((('01_Supuestos'!F31*$I612)*'01_Supuestos'!$F$11*($H612-'01_Supuestos'!$F$9))*'01_Supuestos'!$F$18)-($J612*'01_Supuestos'!F32)-(IF('01_Supuestos'!F30=MAX('01_Supuestos'!$C$30:$M$30),'01_Supuestos'!$F$19,0))-(MAX(0,(((('01_Supuestos'!F31*$I612)*'01_Supuestos'!$F$11*($H612-'01_Supuestos'!$F$9))-((('01_Supuestos'!F31*$I612)*'01_Supuestos'!$F$11*($H612-'01_Supuestos'!$F$9))*'01_Supuestos'!$F$12)-(('01_Supuestos'!F31*$I612)*'01_Supuestos'!$F$11*$K612)-(IF(('01_Supuestos'!F31*$I612)&gt;0,'01_Supuestos'!$F$15,0)))-($J612*'01_Supuestos'!F33)))*'01_Supuestos'!$F$16)</f>
        <v/>
      </c>
      <c r="X612" s="109">
        <f>((('01_Supuestos'!G31*$I612)*'01_Supuestos'!$F$11*($H612-'01_Supuestos'!$F$9))-((('01_Supuestos'!G31*$I612)*'01_Supuestos'!$F$11*($H612-'01_Supuestos'!$F$9))*'01_Supuestos'!$F$12)-(('01_Supuestos'!G31*$I612)*'01_Supuestos'!$F$11*$K612)-(IF(('01_Supuestos'!G31*$I612)&gt;0,'01_Supuestos'!$F$15,0)))-((('01_Supuestos'!G31*$I612)*'01_Supuestos'!$F$11*($H612-'01_Supuestos'!$F$9))*'01_Supuestos'!$F$18)-($J612*'01_Supuestos'!G32)-(IF('01_Supuestos'!G30=MAX('01_Supuestos'!$C$30:$M$30),'01_Supuestos'!$F$19,0))-(MAX(0,(((('01_Supuestos'!G31*$I612)*'01_Supuestos'!$F$11*($H612-'01_Supuestos'!$F$9))-((('01_Supuestos'!G31*$I612)*'01_Supuestos'!$F$11*($H612-'01_Supuestos'!$F$9))*'01_Supuestos'!$F$12)-(('01_Supuestos'!G31*$I612)*'01_Supuestos'!$F$11*$K612)-(IF(('01_Supuestos'!G31*$I612)&gt;0,'01_Supuestos'!$F$15,0)))-($J612*'01_Supuestos'!G33)))*'01_Supuestos'!$F$16)</f>
        <v/>
      </c>
      <c r="Y612" s="109">
        <f>((('01_Supuestos'!H31*$I612)*'01_Supuestos'!$F$11*($H612-'01_Supuestos'!$F$9))-((('01_Supuestos'!H31*$I612)*'01_Supuestos'!$F$11*($H612-'01_Supuestos'!$F$9))*'01_Supuestos'!$F$12)-(('01_Supuestos'!H31*$I612)*'01_Supuestos'!$F$11*$K612)-(IF(('01_Supuestos'!H31*$I612)&gt;0,'01_Supuestos'!$F$15,0)))-((('01_Supuestos'!H31*$I612)*'01_Supuestos'!$F$11*($H612-'01_Supuestos'!$F$9))*'01_Supuestos'!$F$18)-($J612*'01_Supuestos'!H32)-(IF('01_Supuestos'!H30=MAX('01_Supuestos'!$C$30:$M$30),'01_Supuestos'!$F$19,0))-(MAX(0,(((('01_Supuestos'!H31*$I612)*'01_Supuestos'!$F$11*($H612-'01_Supuestos'!$F$9))-((('01_Supuestos'!H31*$I612)*'01_Supuestos'!$F$11*($H612-'01_Supuestos'!$F$9))*'01_Supuestos'!$F$12)-(('01_Supuestos'!H31*$I612)*'01_Supuestos'!$F$11*$K612)-(IF(('01_Supuestos'!H31*$I612)&gt;0,'01_Supuestos'!$F$15,0)))-($J612*'01_Supuestos'!H33)))*'01_Supuestos'!$F$16)</f>
        <v/>
      </c>
      <c r="Z612" s="109">
        <f>((('01_Supuestos'!I31*$I612)*'01_Supuestos'!$F$11*($H612-'01_Supuestos'!$F$9))-((('01_Supuestos'!I31*$I612)*'01_Supuestos'!$F$11*($H612-'01_Supuestos'!$F$9))*'01_Supuestos'!$F$12)-(('01_Supuestos'!I31*$I612)*'01_Supuestos'!$F$11*$K612)-(IF(('01_Supuestos'!I31*$I612)&gt;0,'01_Supuestos'!$F$15,0)))-((('01_Supuestos'!I31*$I612)*'01_Supuestos'!$F$11*($H612-'01_Supuestos'!$F$9))*'01_Supuestos'!$F$18)-($J612*'01_Supuestos'!I32)-(IF('01_Supuestos'!I30=MAX('01_Supuestos'!$C$30:$M$30),'01_Supuestos'!$F$19,0))-(MAX(0,(((('01_Supuestos'!I31*$I612)*'01_Supuestos'!$F$11*($H612-'01_Supuestos'!$F$9))-((('01_Supuestos'!I31*$I612)*'01_Supuestos'!$F$11*($H612-'01_Supuestos'!$F$9))*'01_Supuestos'!$F$12)-(('01_Supuestos'!I31*$I612)*'01_Supuestos'!$F$11*$K612)-(IF(('01_Supuestos'!I31*$I612)&gt;0,'01_Supuestos'!$F$15,0)))-($J612*'01_Supuestos'!I33)))*'01_Supuestos'!$F$16)</f>
        <v/>
      </c>
      <c r="AA612" s="109">
        <f>((('01_Supuestos'!J31*$I612)*'01_Supuestos'!$F$11*($H612-'01_Supuestos'!$F$9))-((('01_Supuestos'!J31*$I612)*'01_Supuestos'!$F$11*($H612-'01_Supuestos'!$F$9))*'01_Supuestos'!$F$12)-(('01_Supuestos'!J31*$I612)*'01_Supuestos'!$F$11*$K612)-(IF(('01_Supuestos'!J31*$I612)&gt;0,'01_Supuestos'!$F$15,0)))-((('01_Supuestos'!J31*$I612)*'01_Supuestos'!$F$11*($H612-'01_Supuestos'!$F$9))*'01_Supuestos'!$F$18)-($J612*'01_Supuestos'!J32)-(IF('01_Supuestos'!J30=MAX('01_Supuestos'!$C$30:$M$30),'01_Supuestos'!$F$19,0))-(MAX(0,(((('01_Supuestos'!J31*$I612)*'01_Supuestos'!$F$11*($H612-'01_Supuestos'!$F$9))-((('01_Supuestos'!J31*$I612)*'01_Supuestos'!$F$11*($H612-'01_Supuestos'!$F$9))*'01_Supuestos'!$F$12)-(('01_Supuestos'!J31*$I612)*'01_Supuestos'!$F$11*$K612)-(IF(('01_Supuestos'!J31*$I612)&gt;0,'01_Supuestos'!$F$15,0)))-($J612*'01_Supuestos'!J33)))*'01_Supuestos'!$F$16)</f>
        <v/>
      </c>
      <c r="AB612" s="109">
        <f>((('01_Supuestos'!K31*$I612)*'01_Supuestos'!$F$11*($H612-'01_Supuestos'!$F$9))-((('01_Supuestos'!K31*$I612)*'01_Supuestos'!$F$11*($H612-'01_Supuestos'!$F$9))*'01_Supuestos'!$F$12)-(('01_Supuestos'!K31*$I612)*'01_Supuestos'!$F$11*$K612)-(IF(('01_Supuestos'!K31*$I612)&gt;0,'01_Supuestos'!$F$15,0)))-((('01_Supuestos'!K31*$I612)*'01_Supuestos'!$F$11*($H612-'01_Supuestos'!$F$9))*'01_Supuestos'!$F$18)-($J612*'01_Supuestos'!K32)-(IF('01_Supuestos'!K30=MAX('01_Supuestos'!$C$30:$M$30),'01_Supuestos'!$F$19,0))-(MAX(0,(((('01_Supuestos'!K31*$I612)*'01_Supuestos'!$F$11*($H612-'01_Supuestos'!$F$9))-((('01_Supuestos'!K31*$I612)*'01_Supuestos'!$F$11*($H612-'01_Supuestos'!$F$9))*'01_Supuestos'!$F$12)-(('01_Supuestos'!K31*$I612)*'01_Supuestos'!$F$11*$K612)-(IF(('01_Supuestos'!K31*$I612)&gt;0,'01_Supuestos'!$F$15,0)))-($J612*'01_Supuestos'!K33)))*'01_Supuestos'!$F$16)</f>
        <v/>
      </c>
      <c r="AC612" s="109">
        <f>((('01_Supuestos'!L31*$I612)*'01_Supuestos'!$F$11*($H612-'01_Supuestos'!$F$9))-((('01_Supuestos'!L31*$I612)*'01_Supuestos'!$F$11*($H612-'01_Supuestos'!$F$9))*'01_Supuestos'!$F$12)-(('01_Supuestos'!L31*$I612)*'01_Supuestos'!$F$11*$K612)-(IF(('01_Supuestos'!L31*$I612)&gt;0,'01_Supuestos'!$F$15,0)))-((('01_Supuestos'!L31*$I612)*'01_Supuestos'!$F$11*($H612-'01_Supuestos'!$F$9))*'01_Supuestos'!$F$18)-($J612*'01_Supuestos'!L32)-(IF('01_Supuestos'!L30=MAX('01_Supuestos'!$C$30:$M$30),'01_Supuestos'!$F$19,0))-(MAX(0,(((('01_Supuestos'!L31*$I612)*'01_Supuestos'!$F$11*($H612-'01_Supuestos'!$F$9))-((('01_Supuestos'!L31*$I612)*'01_Supuestos'!$F$11*($H612-'01_Supuestos'!$F$9))*'01_Supuestos'!$F$12)-(('01_Supuestos'!L31*$I612)*'01_Supuestos'!$F$11*$K612)-(IF(('01_Supuestos'!L31*$I612)&gt;0,'01_Supuestos'!$F$15,0)))-($J612*'01_Supuestos'!L33)))*'01_Supuestos'!$F$16)</f>
        <v/>
      </c>
      <c r="AD612" s="109">
        <f>((('01_Supuestos'!M31*$I612)*'01_Supuestos'!$F$11*($H612-'01_Supuestos'!$F$9))-((('01_Supuestos'!M31*$I612)*'01_Supuestos'!$F$11*($H612-'01_Supuestos'!$F$9))*'01_Supuestos'!$F$12)-(('01_Supuestos'!M31*$I612)*'01_Supuestos'!$F$11*$K612)-(IF(('01_Supuestos'!M31*$I612)&gt;0,'01_Supuestos'!$F$15,0)))-((('01_Supuestos'!M31*$I612)*'01_Supuestos'!$F$11*($H612-'01_Supuestos'!$F$9))*'01_Supuestos'!$F$18)-($J612*'01_Supuestos'!M32)-(IF('01_Supuestos'!M30=MAX('01_Supuestos'!$C$30:$M$30),'01_Supuestos'!$F$19,0))-(MAX(0,(((('01_Supuestos'!M31*$I612)*'01_Supuestos'!$F$11*($H612-'01_Supuestos'!$F$9))-((('01_Supuestos'!M31*$I612)*'01_Supuestos'!$F$11*($H612-'01_Supuestos'!$F$9))*'01_Supuestos'!$F$12)-(('01_Supuestos'!M31*$I612)*'01_Supuestos'!$F$11*$K612)-(IF(('01_Supuestos'!M31*$I612)&gt;0,'01_Supuestos'!$F$15,0)))-($J612*'01_Supuestos'!M33)))*'01_Supuestos'!$F$16)</f>
        <v/>
      </c>
      <c r="AE612" s="109">
        <f>0</f>
        <v/>
      </c>
      <c r="AF612" s="109">
        <f>IF(S612&gt;R612,"Appraisal+Decision",IF(S612&lt;R612,"Develop Now","Indiferente"))</f>
        <v/>
      </c>
    </row>
    <row r="613">
      <c r="A613" t="n">
        <v>583</v>
      </c>
      <c r="B613" s="53">
        <f>RAND()</f>
        <v/>
      </c>
      <c r="C613" s="53">
        <f>RAND()</f>
        <v/>
      </c>
      <c r="D613" s="53">
        <f>RAND()</f>
        <v/>
      </c>
      <c r="E613" s="53">
        <f>RAND()</f>
        <v/>
      </c>
      <c r="F613" s="53">
        <f>RAND()</f>
        <v/>
      </c>
      <c r="G613" s="53">
        <f>RAND()</f>
        <v/>
      </c>
      <c r="H613" s="109">
        <f>IF(B613&lt;($B$11-$B$10)/($B$12-$B$10), $B$10+SQRT(B613*($B$11-$B$10)*($B$12-$B$10)), $B$12-SQRT((1-B613)*($B$12-$B$11)*($B$12-$B$10)))</f>
        <v/>
      </c>
      <c r="I613" s="53">
        <f>MAX(0.1,NORMINV(C613,$B$13,$B$14))</f>
        <v/>
      </c>
      <c r="J613" s="109">
        <f>'01_Supuestos'!$F$13*MAX(0.65,NORMINV(D613,1,$B$15))</f>
        <v/>
      </c>
      <c r="K613" s="109">
        <f>'01_Supuestos'!$F$14*MAX(0.6,NORMINV(E613,1,$B$16))</f>
        <v/>
      </c>
      <c r="L613" s="109">
        <f>--(F613&lt;=$B$5)</f>
        <v/>
      </c>
      <c r="M613" s="109">
        <f>IF(L613=1, IF(G613&lt;=$B$6, "+", "-"), IF(G613&lt;=(1-$B$7), "+", "-"))</f>
        <v/>
      </c>
      <c r="N613" s="110">
        <f>IF(M613="+",'05_Bayes_Arbol'!$B$16,'05_Bayes_Arbol'!$B$17)</f>
        <v/>
      </c>
      <c r="O613" s="109">
        <f>SUMPRODUCT(T613:AD613,'01_Supuestos'!$C$34:$M$34)</f>
        <v/>
      </c>
      <c r="P613" s="109">
        <f>N613*O613 + (1-N613)*$B$9</f>
        <v/>
      </c>
      <c r="Q613" s="109">
        <f>--(P613&gt;0)</f>
        <v/>
      </c>
      <c r="R613" s="109">
        <f>IF(L613=1,O613,$B$9)</f>
        <v/>
      </c>
      <c r="S613" s="109">
        <f>-$B$8 + IF(Q613=1, IF(L613=1,O613,$B$9), 0)</f>
        <v/>
      </c>
      <c r="T613" s="109">
        <f>((('01_Supuestos'!C31*$I613)*'01_Supuestos'!$F$11*($H613-'01_Supuestos'!$F$9))-((('01_Supuestos'!C31*$I613)*'01_Supuestos'!$F$11*($H613-'01_Supuestos'!$F$9))*'01_Supuestos'!$F$12)-(('01_Supuestos'!C31*$I613)*'01_Supuestos'!$F$11*$K613)-(IF(('01_Supuestos'!C31*$I613)&gt;0,'01_Supuestos'!$F$15,0)))-((('01_Supuestos'!C31*$I613)*'01_Supuestos'!$F$11*($H613-'01_Supuestos'!$F$9))*'01_Supuestos'!$F$18)-($J613*'01_Supuestos'!C32)-(IF('01_Supuestos'!C30=MAX('01_Supuestos'!$C$30:$M$30),'01_Supuestos'!$F$19,0))-(MAX(0,(((('01_Supuestos'!C31*$I613)*'01_Supuestos'!$F$11*($H613-'01_Supuestos'!$F$9))-((('01_Supuestos'!C31*$I613)*'01_Supuestos'!$F$11*($H613-'01_Supuestos'!$F$9))*'01_Supuestos'!$F$12)-(('01_Supuestos'!C31*$I613)*'01_Supuestos'!$F$11*$K613)-(IF(('01_Supuestos'!C31*$I613)&gt;0,'01_Supuestos'!$F$15,0)))-($J613*'01_Supuestos'!C33)))*'01_Supuestos'!$F$16)</f>
        <v/>
      </c>
      <c r="U613" s="109">
        <f>((('01_Supuestos'!D31*$I613)*'01_Supuestos'!$F$11*($H613-'01_Supuestos'!$F$9))-((('01_Supuestos'!D31*$I613)*'01_Supuestos'!$F$11*($H613-'01_Supuestos'!$F$9))*'01_Supuestos'!$F$12)-(('01_Supuestos'!D31*$I613)*'01_Supuestos'!$F$11*$K613)-(IF(('01_Supuestos'!D31*$I613)&gt;0,'01_Supuestos'!$F$15,0)))-((('01_Supuestos'!D31*$I613)*'01_Supuestos'!$F$11*($H613-'01_Supuestos'!$F$9))*'01_Supuestos'!$F$18)-($J613*'01_Supuestos'!D32)-(IF('01_Supuestos'!D30=MAX('01_Supuestos'!$C$30:$M$30),'01_Supuestos'!$F$19,0))-(MAX(0,(((('01_Supuestos'!D31*$I613)*'01_Supuestos'!$F$11*($H613-'01_Supuestos'!$F$9))-((('01_Supuestos'!D31*$I613)*'01_Supuestos'!$F$11*($H613-'01_Supuestos'!$F$9))*'01_Supuestos'!$F$12)-(('01_Supuestos'!D31*$I613)*'01_Supuestos'!$F$11*$K613)-(IF(('01_Supuestos'!D31*$I613)&gt;0,'01_Supuestos'!$F$15,0)))-($J613*'01_Supuestos'!D33)))*'01_Supuestos'!$F$16)</f>
        <v/>
      </c>
      <c r="V613" s="109">
        <f>((('01_Supuestos'!E31*$I613)*'01_Supuestos'!$F$11*($H613-'01_Supuestos'!$F$9))-((('01_Supuestos'!E31*$I613)*'01_Supuestos'!$F$11*($H613-'01_Supuestos'!$F$9))*'01_Supuestos'!$F$12)-(('01_Supuestos'!E31*$I613)*'01_Supuestos'!$F$11*$K613)-(IF(('01_Supuestos'!E31*$I613)&gt;0,'01_Supuestos'!$F$15,0)))-((('01_Supuestos'!E31*$I613)*'01_Supuestos'!$F$11*($H613-'01_Supuestos'!$F$9))*'01_Supuestos'!$F$18)-($J613*'01_Supuestos'!E32)-(IF('01_Supuestos'!E30=MAX('01_Supuestos'!$C$30:$M$30),'01_Supuestos'!$F$19,0))-(MAX(0,(((('01_Supuestos'!E31*$I613)*'01_Supuestos'!$F$11*($H613-'01_Supuestos'!$F$9))-((('01_Supuestos'!E31*$I613)*'01_Supuestos'!$F$11*($H613-'01_Supuestos'!$F$9))*'01_Supuestos'!$F$12)-(('01_Supuestos'!E31*$I613)*'01_Supuestos'!$F$11*$K613)-(IF(('01_Supuestos'!E31*$I613)&gt;0,'01_Supuestos'!$F$15,0)))-($J613*'01_Supuestos'!E33)))*'01_Supuestos'!$F$16)</f>
        <v/>
      </c>
      <c r="W613" s="109">
        <f>((('01_Supuestos'!F31*$I613)*'01_Supuestos'!$F$11*($H613-'01_Supuestos'!$F$9))-((('01_Supuestos'!F31*$I613)*'01_Supuestos'!$F$11*($H613-'01_Supuestos'!$F$9))*'01_Supuestos'!$F$12)-(('01_Supuestos'!F31*$I613)*'01_Supuestos'!$F$11*$K613)-(IF(('01_Supuestos'!F31*$I613)&gt;0,'01_Supuestos'!$F$15,0)))-((('01_Supuestos'!F31*$I613)*'01_Supuestos'!$F$11*($H613-'01_Supuestos'!$F$9))*'01_Supuestos'!$F$18)-($J613*'01_Supuestos'!F32)-(IF('01_Supuestos'!F30=MAX('01_Supuestos'!$C$30:$M$30),'01_Supuestos'!$F$19,0))-(MAX(0,(((('01_Supuestos'!F31*$I613)*'01_Supuestos'!$F$11*($H613-'01_Supuestos'!$F$9))-((('01_Supuestos'!F31*$I613)*'01_Supuestos'!$F$11*($H613-'01_Supuestos'!$F$9))*'01_Supuestos'!$F$12)-(('01_Supuestos'!F31*$I613)*'01_Supuestos'!$F$11*$K613)-(IF(('01_Supuestos'!F31*$I613)&gt;0,'01_Supuestos'!$F$15,0)))-($J613*'01_Supuestos'!F33)))*'01_Supuestos'!$F$16)</f>
        <v/>
      </c>
      <c r="X613" s="109">
        <f>((('01_Supuestos'!G31*$I613)*'01_Supuestos'!$F$11*($H613-'01_Supuestos'!$F$9))-((('01_Supuestos'!G31*$I613)*'01_Supuestos'!$F$11*($H613-'01_Supuestos'!$F$9))*'01_Supuestos'!$F$12)-(('01_Supuestos'!G31*$I613)*'01_Supuestos'!$F$11*$K613)-(IF(('01_Supuestos'!G31*$I613)&gt;0,'01_Supuestos'!$F$15,0)))-((('01_Supuestos'!G31*$I613)*'01_Supuestos'!$F$11*($H613-'01_Supuestos'!$F$9))*'01_Supuestos'!$F$18)-($J613*'01_Supuestos'!G32)-(IF('01_Supuestos'!G30=MAX('01_Supuestos'!$C$30:$M$30),'01_Supuestos'!$F$19,0))-(MAX(0,(((('01_Supuestos'!G31*$I613)*'01_Supuestos'!$F$11*($H613-'01_Supuestos'!$F$9))-((('01_Supuestos'!G31*$I613)*'01_Supuestos'!$F$11*($H613-'01_Supuestos'!$F$9))*'01_Supuestos'!$F$12)-(('01_Supuestos'!G31*$I613)*'01_Supuestos'!$F$11*$K613)-(IF(('01_Supuestos'!G31*$I613)&gt;0,'01_Supuestos'!$F$15,0)))-($J613*'01_Supuestos'!G33)))*'01_Supuestos'!$F$16)</f>
        <v/>
      </c>
      <c r="Y613" s="109">
        <f>((('01_Supuestos'!H31*$I613)*'01_Supuestos'!$F$11*($H613-'01_Supuestos'!$F$9))-((('01_Supuestos'!H31*$I613)*'01_Supuestos'!$F$11*($H613-'01_Supuestos'!$F$9))*'01_Supuestos'!$F$12)-(('01_Supuestos'!H31*$I613)*'01_Supuestos'!$F$11*$K613)-(IF(('01_Supuestos'!H31*$I613)&gt;0,'01_Supuestos'!$F$15,0)))-((('01_Supuestos'!H31*$I613)*'01_Supuestos'!$F$11*($H613-'01_Supuestos'!$F$9))*'01_Supuestos'!$F$18)-($J613*'01_Supuestos'!H32)-(IF('01_Supuestos'!H30=MAX('01_Supuestos'!$C$30:$M$30),'01_Supuestos'!$F$19,0))-(MAX(0,(((('01_Supuestos'!H31*$I613)*'01_Supuestos'!$F$11*($H613-'01_Supuestos'!$F$9))-((('01_Supuestos'!H31*$I613)*'01_Supuestos'!$F$11*($H613-'01_Supuestos'!$F$9))*'01_Supuestos'!$F$12)-(('01_Supuestos'!H31*$I613)*'01_Supuestos'!$F$11*$K613)-(IF(('01_Supuestos'!H31*$I613)&gt;0,'01_Supuestos'!$F$15,0)))-($J613*'01_Supuestos'!H33)))*'01_Supuestos'!$F$16)</f>
        <v/>
      </c>
      <c r="Z613" s="109">
        <f>((('01_Supuestos'!I31*$I613)*'01_Supuestos'!$F$11*($H613-'01_Supuestos'!$F$9))-((('01_Supuestos'!I31*$I613)*'01_Supuestos'!$F$11*($H613-'01_Supuestos'!$F$9))*'01_Supuestos'!$F$12)-(('01_Supuestos'!I31*$I613)*'01_Supuestos'!$F$11*$K613)-(IF(('01_Supuestos'!I31*$I613)&gt;0,'01_Supuestos'!$F$15,0)))-((('01_Supuestos'!I31*$I613)*'01_Supuestos'!$F$11*($H613-'01_Supuestos'!$F$9))*'01_Supuestos'!$F$18)-($J613*'01_Supuestos'!I32)-(IF('01_Supuestos'!I30=MAX('01_Supuestos'!$C$30:$M$30),'01_Supuestos'!$F$19,0))-(MAX(0,(((('01_Supuestos'!I31*$I613)*'01_Supuestos'!$F$11*($H613-'01_Supuestos'!$F$9))-((('01_Supuestos'!I31*$I613)*'01_Supuestos'!$F$11*($H613-'01_Supuestos'!$F$9))*'01_Supuestos'!$F$12)-(('01_Supuestos'!I31*$I613)*'01_Supuestos'!$F$11*$K613)-(IF(('01_Supuestos'!I31*$I613)&gt;0,'01_Supuestos'!$F$15,0)))-($J613*'01_Supuestos'!I33)))*'01_Supuestos'!$F$16)</f>
        <v/>
      </c>
      <c r="AA613" s="109">
        <f>((('01_Supuestos'!J31*$I613)*'01_Supuestos'!$F$11*($H613-'01_Supuestos'!$F$9))-((('01_Supuestos'!J31*$I613)*'01_Supuestos'!$F$11*($H613-'01_Supuestos'!$F$9))*'01_Supuestos'!$F$12)-(('01_Supuestos'!J31*$I613)*'01_Supuestos'!$F$11*$K613)-(IF(('01_Supuestos'!J31*$I613)&gt;0,'01_Supuestos'!$F$15,0)))-((('01_Supuestos'!J31*$I613)*'01_Supuestos'!$F$11*($H613-'01_Supuestos'!$F$9))*'01_Supuestos'!$F$18)-($J613*'01_Supuestos'!J32)-(IF('01_Supuestos'!J30=MAX('01_Supuestos'!$C$30:$M$30),'01_Supuestos'!$F$19,0))-(MAX(0,(((('01_Supuestos'!J31*$I613)*'01_Supuestos'!$F$11*($H613-'01_Supuestos'!$F$9))-((('01_Supuestos'!J31*$I613)*'01_Supuestos'!$F$11*($H613-'01_Supuestos'!$F$9))*'01_Supuestos'!$F$12)-(('01_Supuestos'!J31*$I613)*'01_Supuestos'!$F$11*$K613)-(IF(('01_Supuestos'!J31*$I613)&gt;0,'01_Supuestos'!$F$15,0)))-($J613*'01_Supuestos'!J33)))*'01_Supuestos'!$F$16)</f>
        <v/>
      </c>
      <c r="AB613" s="109">
        <f>((('01_Supuestos'!K31*$I613)*'01_Supuestos'!$F$11*($H613-'01_Supuestos'!$F$9))-((('01_Supuestos'!K31*$I613)*'01_Supuestos'!$F$11*($H613-'01_Supuestos'!$F$9))*'01_Supuestos'!$F$12)-(('01_Supuestos'!K31*$I613)*'01_Supuestos'!$F$11*$K613)-(IF(('01_Supuestos'!K31*$I613)&gt;0,'01_Supuestos'!$F$15,0)))-((('01_Supuestos'!K31*$I613)*'01_Supuestos'!$F$11*($H613-'01_Supuestos'!$F$9))*'01_Supuestos'!$F$18)-($J613*'01_Supuestos'!K32)-(IF('01_Supuestos'!K30=MAX('01_Supuestos'!$C$30:$M$30),'01_Supuestos'!$F$19,0))-(MAX(0,(((('01_Supuestos'!K31*$I613)*'01_Supuestos'!$F$11*($H613-'01_Supuestos'!$F$9))-((('01_Supuestos'!K31*$I613)*'01_Supuestos'!$F$11*($H613-'01_Supuestos'!$F$9))*'01_Supuestos'!$F$12)-(('01_Supuestos'!K31*$I613)*'01_Supuestos'!$F$11*$K613)-(IF(('01_Supuestos'!K31*$I613)&gt;0,'01_Supuestos'!$F$15,0)))-($J613*'01_Supuestos'!K33)))*'01_Supuestos'!$F$16)</f>
        <v/>
      </c>
      <c r="AC613" s="109">
        <f>((('01_Supuestos'!L31*$I613)*'01_Supuestos'!$F$11*($H613-'01_Supuestos'!$F$9))-((('01_Supuestos'!L31*$I613)*'01_Supuestos'!$F$11*($H613-'01_Supuestos'!$F$9))*'01_Supuestos'!$F$12)-(('01_Supuestos'!L31*$I613)*'01_Supuestos'!$F$11*$K613)-(IF(('01_Supuestos'!L31*$I613)&gt;0,'01_Supuestos'!$F$15,0)))-((('01_Supuestos'!L31*$I613)*'01_Supuestos'!$F$11*($H613-'01_Supuestos'!$F$9))*'01_Supuestos'!$F$18)-($J613*'01_Supuestos'!L32)-(IF('01_Supuestos'!L30=MAX('01_Supuestos'!$C$30:$M$30),'01_Supuestos'!$F$19,0))-(MAX(0,(((('01_Supuestos'!L31*$I613)*'01_Supuestos'!$F$11*($H613-'01_Supuestos'!$F$9))-((('01_Supuestos'!L31*$I613)*'01_Supuestos'!$F$11*($H613-'01_Supuestos'!$F$9))*'01_Supuestos'!$F$12)-(('01_Supuestos'!L31*$I613)*'01_Supuestos'!$F$11*$K613)-(IF(('01_Supuestos'!L31*$I613)&gt;0,'01_Supuestos'!$F$15,0)))-($J613*'01_Supuestos'!L33)))*'01_Supuestos'!$F$16)</f>
        <v/>
      </c>
      <c r="AD613" s="109">
        <f>((('01_Supuestos'!M31*$I613)*'01_Supuestos'!$F$11*($H613-'01_Supuestos'!$F$9))-((('01_Supuestos'!M31*$I613)*'01_Supuestos'!$F$11*($H613-'01_Supuestos'!$F$9))*'01_Supuestos'!$F$12)-(('01_Supuestos'!M31*$I613)*'01_Supuestos'!$F$11*$K613)-(IF(('01_Supuestos'!M31*$I613)&gt;0,'01_Supuestos'!$F$15,0)))-((('01_Supuestos'!M31*$I613)*'01_Supuestos'!$F$11*($H613-'01_Supuestos'!$F$9))*'01_Supuestos'!$F$18)-($J613*'01_Supuestos'!M32)-(IF('01_Supuestos'!M30=MAX('01_Supuestos'!$C$30:$M$30),'01_Supuestos'!$F$19,0))-(MAX(0,(((('01_Supuestos'!M31*$I613)*'01_Supuestos'!$F$11*($H613-'01_Supuestos'!$F$9))-((('01_Supuestos'!M31*$I613)*'01_Supuestos'!$F$11*($H613-'01_Supuestos'!$F$9))*'01_Supuestos'!$F$12)-(('01_Supuestos'!M31*$I613)*'01_Supuestos'!$F$11*$K613)-(IF(('01_Supuestos'!M31*$I613)&gt;0,'01_Supuestos'!$F$15,0)))-($J613*'01_Supuestos'!M33)))*'01_Supuestos'!$F$16)</f>
        <v/>
      </c>
      <c r="AE613" s="109">
        <f>0</f>
        <v/>
      </c>
      <c r="AF613" s="109">
        <f>IF(S613&gt;R613,"Appraisal+Decision",IF(S613&lt;R613,"Develop Now","Indiferente"))</f>
        <v/>
      </c>
    </row>
    <row r="614">
      <c r="A614" t="n">
        <v>584</v>
      </c>
      <c r="B614" s="53">
        <f>RAND()</f>
        <v/>
      </c>
      <c r="C614" s="53">
        <f>RAND()</f>
        <v/>
      </c>
      <c r="D614" s="53">
        <f>RAND()</f>
        <v/>
      </c>
      <c r="E614" s="53">
        <f>RAND()</f>
        <v/>
      </c>
      <c r="F614" s="53">
        <f>RAND()</f>
        <v/>
      </c>
      <c r="G614" s="53">
        <f>RAND()</f>
        <v/>
      </c>
      <c r="H614" s="109">
        <f>IF(B614&lt;($B$11-$B$10)/($B$12-$B$10), $B$10+SQRT(B614*($B$11-$B$10)*($B$12-$B$10)), $B$12-SQRT((1-B614)*($B$12-$B$11)*($B$12-$B$10)))</f>
        <v/>
      </c>
      <c r="I614" s="53">
        <f>MAX(0.1,NORMINV(C614,$B$13,$B$14))</f>
        <v/>
      </c>
      <c r="J614" s="109">
        <f>'01_Supuestos'!$F$13*MAX(0.65,NORMINV(D614,1,$B$15))</f>
        <v/>
      </c>
      <c r="K614" s="109">
        <f>'01_Supuestos'!$F$14*MAX(0.6,NORMINV(E614,1,$B$16))</f>
        <v/>
      </c>
      <c r="L614" s="109">
        <f>--(F614&lt;=$B$5)</f>
        <v/>
      </c>
      <c r="M614" s="109">
        <f>IF(L614=1, IF(G614&lt;=$B$6, "+", "-"), IF(G614&lt;=(1-$B$7), "+", "-"))</f>
        <v/>
      </c>
      <c r="N614" s="110">
        <f>IF(M614="+",'05_Bayes_Arbol'!$B$16,'05_Bayes_Arbol'!$B$17)</f>
        <v/>
      </c>
      <c r="O614" s="109">
        <f>SUMPRODUCT(T614:AD614,'01_Supuestos'!$C$34:$M$34)</f>
        <v/>
      </c>
      <c r="P614" s="109">
        <f>N614*O614 + (1-N614)*$B$9</f>
        <v/>
      </c>
      <c r="Q614" s="109">
        <f>--(P614&gt;0)</f>
        <v/>
      </c>
      <c r="R614" s="109">
        <f>IF(L614=1,O614,$B$9)</f>
        <v/>
      </c>
      <c r="S614" s="109">
        <f>-$B$8 + IF(Q614=1, IF(L614=1,O614,$B$9), 0)</f>
        <v/>
      </c>
      <c r="T614" s="109">
        <f>((('01_Supuestos'!C31*$I614)*'01_Supuestos'!$F$11*($H614-'01_Supuestos'!$F$9))-((('01_Supuestos'!C31*$I614)*'01_Supuestos'!$F$11*($H614-'01_Supuestos'!$F$9))*'01_Supuestos'!$F$12)-(('01_Supuestos'!C31*$I614)*'01_Supuestos'!$F$11*$K614)-(IF(('01_Supuestos'!C31*$I614)&gt;0,'01_Supuestos'!$F$15,0)))-((('01_Supuestos'!C31*$I614)*'01_Supuestos'!$F$11*($H614-'01_Supuestos'!$F$9))*'01_Supuestos'!$F$18)-($J614*'01_Supuestos'!C32)-(IF('01_Supuestos'!C30=MAX('01_Supuestos'!$C$30:$M$30),'01_Supuestos'!$F$19,0))-(MAX(0,(((('01_Supuestos'!C31*$I614)*'01_Supuestos'!$F$11*($H614-'01_Supuestos'!$F$9))-((('01_Supuestos'!C31*$I614)*'01_Supuestos'!$F$11*($H614-'01_Supuestos'!$F$9))*'01_Supuestos'!$F$12)-(('01_Supuestos'!C31*$I614)*'01_Supuestos'!$F$11*$K614)-(IF(('01_Supuestos'!C31*$I614)&gt;0,'01_Supuestos'!$F$15,0)))-($J614*'01_Supuestos'!C33)))*'01_Supuestos'!$F$16)</f>
        <v/>
      </c>
      <c r="U614" s="109">
        <f>((('01_Supuestos'!D31*$I614)*'01_Supuestos'!$F$11*($H614-'01_Supuestos'!$F$9))-((('01_Supuestos'!D31*$I614)*'01_Supuestos'!$F$11*($H614-'01_Supuestos'!$F$9))*'01_Supuestos'!$F$12)-(('01_Supuestos'!D31*$I614)*'01_Supuestos'!$F$11*$K614)-(IF(('01_Supuestos'!D31*$I614)&gt;0,'01_Supuestos'!$F$15,0)))-((('01_Supuestos'!D31*$I614)*'01_Supuestos'!$F$11*($H614-'01_Supuestos'!$F$9))*'01_Supuestos'!$F$18)-($J614*'01_Supuestos'!D32)-(IF('01_Supuestos'!D30=MAX('01_Supuestos'!$C$30:$M$30),'01_Supuestos'!$F$19,0))-(MAX(0,(((('01_Supuestos'!D31*$I614)*'01_Supuestos'!$F$11*($H614-'01_Supuestos'!$F$9))-((('01_Supuestos'!D31*$I614)*'01_Supuestos'!$F$11*($H614-'01_Supuestos'!$F$9))*'01_Supuestos'!$F$12)-(('01_Supuestos'!D31*$I614)*'01_Supuestos'!$F$11*$K614)-(IF(('01_Supuestos'!D31*$I614)&gt;0,'01_Supuestos'!$F$15,0)))-($J614*'01_Supuestos'!D33)))*'01_Supuestos'!$F$16)</f>
        <v/>
      </c>
      <c r="V614" s="109">
        <f>((('01_Supuestos'!E31*$I614)*'01_Supuestos'!$F$11*($H614-'01_Supuestos'!$F$9))-((('01_Supuestos'!E31*$I614)*'01_Supuestos'!$F$11*($H614-'01_Supuestos'!$F$9))*'01_Supuestos'!$F$12)-(('01_Supuestos'!E31*$I614)*'01_Supuestos'!$F$11*$K614)-(IF(('01_Supuestos'!E31*$I614)&gt;0,'01_Supuestos'!$F$15,0)))-((('01_Supuestos'!E31*$I614)*'01_Supuestos'!$F$11*($H614-'01_Supuestos'!$F$9))*'01_Supuestos'!$F$18)-($J614*'01_Supuestos'!E32)-(IF('01_Supuestos'!E30=MAX('01_Supuestos'!$C$30:$M$30),'01_Supuestos'!$F$19,0))-(MAX(0,(((('01_Supuestos'!E31*$I614)*'01_Supuestos'!$F$11*($H614-'01_Supuestos'!$F$9))-((('01_Supuestos'!E31*$I614)*'01_Supuestos'!$F$11*($H614-'01_Supuestos'!$F$9))*'01_Supuestos'!$F$12)-(('01_Supuestos'!E31*$I614)*'01_Supuestos'!$F$11*$K614)-(IF(('01_Supuestos'!E31*$I614)&gt;0,'01_Supuestos'!$F$15,0)))-($J614*'01_Supuestos'!E33)))*'01_Supuestos'!$F$16)</f>
        <v/>
      </c>
      <c r="W614" s="109">
        <f>((('01_Supuestos'!F31*$I614)*'01_Supuestos'!$F$11*($H614-'01_Supuestos'!$F$9))-((('01_Supuestos'!F31*$I614)*'01_Supuestos'!$F$11*($H614-'01_Supuestos'!$F$9))*'01_Supuestos'!$F$12)-(('01_Supuestos'!F31*$I614)*'01_Supuestos'!$F$11*$K614)-(IF(('01_Supuestos'!F31*$I614)&gt;0,'01_Supuestos'!$F$15,0)))-((('01_Supuestos'!F31*$I614)*'01_Supuestos'!$F$11*($H614-'01_Supuestos'!$F$9))*'01_Supuestos'!$F$18)-($J614*'01_Supuestos'!F32)-(IF('01_Supuestos'!F30=MAX('01_Supuestos'!$C$30:$M$30),'01_Supuestos'!$F$19,0))-(MAX(0,(((('01_Supuestos'!F31*$I614)*'01_Supuestos'!$F$11*($H614-'01_Supuestos'!$F$9))-((('01_Supuestos'!F31*$I614)*'01_Supuestos'!$F$11*($H614-'01_Supuestos'!$F$9))*'01_Supuestos'!$F$12)-(('01_Supuestos'!F31*$I614)*'01_Supuestos'!$F$11*$K614)-(IF(('01_Supuestos'!F31*$I614)&gt;0,'01_Supuestos'!$F$15,0)))-($J614*'01_Supuestos'!F33)))*'01_Supuestos'!$F$16)</f>
        <v/>
      </c>
      <c r="X614" s="109">
        <f>((('01_Supuestos'!G31*$I614)*'01_Supuestos'!$F$11*($H614-'01_Supuestos'!$F$9))-((('01_Supuestos'!G31*$I614)*'01_Supuestos'!$F$11*($H614-'01_Supuestos'!$F$9))*'01_Supuestos'!$F$12)-(('01_Supuestos'!G31*$I614)*'01_Supuestos'!$F$11*$K614)-(IF(('01_Supuestos'!G31*$I614)&gt;0,'01_Supuestos'!$F$15,0)))-((('01_Supuestos'!G31*$I614)*'01_Supuestos'!$F$11*($H614-'01_Supuestos'!$F$9))*'01_Supuestos'!$F$18)-($J614*'01_Supuestos'!G32)-(IF('01_Supuestos'!G30=MAX('01_Supuestos'!$C$30:$M$30),'01_Supuestos'!$F$19,0))-(MAX(0,(((('01_Supuestos'!G31*$I614)*'01_Supuestos'!$F$11*($H614-'01_Supuestos'!$F$9))-((('01_Supuestos'!G31*$I614)*'01_Supuestos'!$F$11*($H614-'01_Supuestos'!$F$9))*'01_Supuestos'!$F$12)-(('01_Supuestos'!G31*$I614)*'01_Supuestos'!$F$11*$K614)-(IF(('01_Supuestos'!G31*$I614)&gt;0,'01_Supuestos'!$F$15,0)))-($J614*'01_Supuestos'!G33)))*'01_Supuestos'!$F$16)</f>
        <v/>
      </c>
      <c r="Y614" s="109">
        <f>((('01_Supuestos'!H31*$I614)*'01_Supuestos'!$F$11*($H614-'01_Supuestos'!$F$9))-((('01_Supuestos'!H31*$I614)*'01_Supuestos'!$F$11*($H614-'01_Supuestos'!$F$9))*'01_Supuestos'!$F$12)-(('01_Supuestos'!H31*$I614)*'01_Supuestos'!$F$11*$K614)-(IF(('01_Supuestos'!H31*$I614)&gt;0,'01_Supuestos'!$F$15,0)))-((('01_Supuestos'!H31*$I614)*'01_Supuestos'!$F$11*($H614-'01_Supuestos'!$F$9))*'01_Supuestos'!$F$18)-($J614*'01_Supuestos'!H32)-(IF('01_Supuestos'!H30=MAX('01_Supuestos'!$C$30:$M$30),'01_Supuestos'!$F$19,0))-(MAX(0,(((('01_Supuestos'!H31*$I614)*'01_Supuestos'!$F$11*($H614-'01_Supuestos'!$F$9))-((('01_Supuestos'!H31*$I614)*'01_Supuestos'!$F$11*($H614-'01_Supuestos'!$F$9))*'01_Supuestos'!$F$12)-(('01_Supuestos'!H31*$I614)*'01_Supuestos'!$F$11*$K614)-(IF(('01_Supuestos'!H31*$I614)&gt;0,'01_Supuestos'!$F$15,0)))-($J614*'01_Supuestos'!H33)))*'01_Supuestos'!$F$16)</f>
        <v/>
      </c>
      <c r="Z614" s="109">
        <f>((('01_Supuestos'!I31*$I614)*'01_Supuestos'!$F$11*($H614-'01_Supuestos'!$F$9))-((('01_Supuestos'!I31*$I614)*'01_Supuestos'!$F$11*($H614-'01_Supuestos'!$F$9))*'01_Supuestos'!$F$12)-(('01_Supuestos'!I31*$I614)*'01_Supuestos'!$F$11*$K614)-(IF(('01_Supuestos'!I31*$I614)&gt;0,'01_Supuestos'!$F$15,0)))-((('01_Supuestos'!I31*$I614)*'01_Supuestos'!$F$11*($H614-'01_Supuestos'!$F$9))*'01_Supuestos'!$F$18)-($J614*'01_Supuestos'!I32)-(IF('01_Supuestos'!I30=MAX('01_Supuestos'!$C$30:$M$30),'01_Supuestos'!$F$19,0))-(MAX(0,(((('01_Supuestos'!I31*$I614)*'01_Supuestos'!$F$11*($H614-'01_Supuestos'!$F$9))-((('01_Supuestos'!I31*$I614)*'01_Supuestos'!$F$11*($H614-'01_Supuestos'!$F$9))*'01_Supuestos'!$F$12)-(('01_Supuestos'!I31*$I614)*'01_Supuestos'!$F$11*$K614)-(IF(('01_Supuestos'!I31*$I614)&gt;0,'01_Supuestos'!$F$15,0)))-($J614*'01_Supuestos'!I33)))*'01_Supuestos'!$F$16)</f>
        <v/>
      </c>
      <c r="AA614" s="109">
        <f>((('01_Supuestos'!J31*$I614)*'01_Supuestos'!$F$11*($H614-'01_Supuestos'!$F$9))-((('01_Supuestos'!J31*$I614)*'01_Supuestos'!$F$11*($H614-'01_Supuestos'!$F$9))*'01_Supuestos'!$F$12)-(('01_Supuestos'!J31*$I614)*'01_Supuestos'!$F$11*$K614)-(IF(('01_Supuestos'!J31*$I614)&gt;0,'01_Supuestos'!$F$15,0)))-((('01_Supuestos'!J31*$I614)*'01_Supuestos'!$F$11*($H614-'01_Supuestos'!$F$9))*'01_Supuestos'!$F$18)-($J614*'01_Supuestos'!J32)-(IF('01_Supuestos'!J30=MAX('01_Supuestos'!$C$30:$M$30),'01_Supuestos'!$F$19,0))-(MAX(0,(((('01_Supuestos'!J31*$I614)*'01_Supuestos'!$F$11*($H614-'01_Supuestos'!$F$9))-((('01_Supuestos'!J31*$I614)*'01_Supuestos'!$F$11*($H614-'01_Supuestos'!$F$9))*'01_Supuestos'!$F$12)-(('01_Supuestos'!J31*$I614)*'01_Supuestos'!$F$11*$K614)-(IF(('01_Supuestos'!J31*$I614)&gt;0,'01_Supuestos'!$F$15,0)))-($J614*'01_Supuestos'!J33)))*'01_Supuestos'!$F$16)</f>
        <v/>
      </c>
      <c r="AB614" s="109">
        <f>((('01_Supuestos'!K31*$I614)*'01_Supuestos'!$F$11*($H614-'01_Supuestos'!$F$9))-((('01_Supuestos'!K31*$I614)*'01_Supuestos'!$F$11*($H614-'01_Supuestos'!$F$9))*'01_Supuestos'!$F$12)-(('01_Supuestos'!K31*$I614)*'01_Supuestos'!$F$11*$K614)-(IF(('01_Supuestos'!K31*$I614)&gt;0,'01_Supuestos'!$F$15,0)))-((('01_Supuestos'!K31*$I614)*'01_Supuestos'!$F$11*($H614-'01_Supuestos'!$F$9))*'01_Supuestos'!$F$18)-($J614*'01_Supuestos'!K32)-(IF('01_Supuestos'!K30=MAX('01_Supuestos'!$C$30:$M$30),'01_Supuestos'!$F$19,0))-(MAX(0,(((('01_Supuestos'!K31*$I614)*'01_Supuestos'!$F$11*($H614-'01_Supuestos'!$F$9))-((('01_Supuestos'!K31*$I614)*'01_Supuestos'!$F$11*($H614-'01_Supuestos'!$F$9))*'01_Supuestos'!$F$12)-(('01_Supuestos'!K31*$I614)*'01_Supuestos'!$F$11*$K614)-(IF(('01_Supuestos'!K31*$I614)&gt;0,'01_Supuestos'!$F$15,0)))-($J614*'01_Supuestos'!K33)))*'01_Supuestos'!$F$16)</f>
        <v/>
      </c>
      <c r="AC614" s="109">
        <f>((('01_Supuestos'!L31*$I614)*'01_Supuestos'!$F$11*($H614-'01_Supuestos'!$F$9))-((('01_Supuestos'!L31*$I614)*'01_Supuestos'!$F$11*($H614-'01_Supuestos'!$F$9))*'01_Supuestos'!$F$12)-(('01_Supuestos'!L31*$I614)*'01_Supuestos'!$F$11*$K614)-(IF(('01_Supuestos'!L31*$I614)&gt;0,'01_Supuestos'!$F$15,0)))-((('01_Supuestos'!L31*$I614)*'01_Supuestos'!$F$11*($H614-'01_Supuestos'!$F$9))*'01_Supuestos'!$F$18)-($J614*'01_Supuestos'!L32)-(IF('01_Supuestos'!L30=MAX('01_Supuestos'!$C$30:$M$30),'01_Supuestos'!$F$19,0))-(MAX(0,(((('01_Supuestos'!L31*$I614)*'01_Supuestos'!$F$11*($H614-'01_Supuestos'!$F$9))-((('01_Supuestos'!L31*$I614)*'01_Supuestos'!$F$11*($H614-'01_Supuestos'!$F$9))*'01_Supuestos'!$F$12)-(('01_Supuestos'!L31*$I614)*'01_Supuestos'!$F$11*$K614)-(IF(('01_Supuestos'!L31*$I614)&gt;0,'01_Supuestos'!$F$15,0)))-($J614*'01_Supuestos'!L33)))*'01_Supuestos'!$F$16)</f>
        <v/>
      </c>
      <c r="AD614" s="109">
        <f>((('01_Supuestos'!M31*$I614)*'01_Supuestos'!$F$11*($H614-'01_Supuestos'!$F$9))-((('01_Supuestos'!M31*$I614)*'01_Supuestos'!$F$11*($H614-'01_Supuestos'!$F$9))*'01_Supuestos'!$F$12)-(('01_Supuestos'!M31*$I614)*'01_Supuestos'!$F$11*$K614)-(IF(('01_Supuestos'!M31*$I614)&gt;0,'01_Supuestos'!$F$15,0)))-((('01_Supuestos'!M31*$I614)*'01_Supuestos'!$F$11*($H614-'01_Supuestos'!$F$9))*'01_Supuestos'!$F$18)-($J614*'01_Supuestos'!M32)-(IF('01_Supuestos'!M30=MAX('01_Supuestos'!$C$30:$M$30),'01_Supuestos'!$F$19,0))-(MAX(0,(((('01_Supuestos'!M31*$I614)*'01_Supuestos'!$F$11*($H614-'01_Supuestos'!$F$9))-((('01_Supuestos'!M31*$I614)*'01_Supuestos'!$F$11*($H614-'01_Supuestos'!$F$9))*'01_Supuestos'!$F$12)-(('01_Supuestos'!M31*$I614)*'01_Supuestos'!$F$11*$K614)-(IF(('01_Supuestos'!M31*$I614)&gt;0,'01_Supuestos'!$F$15,0)))-($J614*'01_Supuestos'!M33)))*'01_Supuestos'!$F$16)</f>
        <v/>
      </c>
      <c r="AE614" s="109">
        <f>0</f>
        <v/>
      </c>
      <c r="AF614" s="109">
        <f>IF(S614&gt;R614,"Appraisal+Decision",IF(S614&lt;R614,"Develop Now","Indiferente"))</f>
        <v/>
      </c>
    </row>
    <row r="615">
      <c r="A615" t="n">
        <v>585</v>
      </c>
      <c r="B615" s="53">
        <f>RAND()</f>
        <v/>
      </c>
      <c r="C615" s="53">
        <f>RAND()</f>
        <v/>
      </c>
      <c r="D615" s="53">
        <f>RAND()</f>
        <v/>
      </c>
      <c r="E615" s="53">
        <f>RAND()</f>
        <v/>
      </c>
      <c r="F615" s="53">
        <f>RAND()</f>
        <v/>
      </c>
      <c r="G615" s="53">
        <f>RAND()</f>
        <v/>
      </c>
      <c r="H615" s="109">
        <f>IF(B615&lt;($B$11-$B$10)/($B$12-$B$10), $B$10+SQRT(B615*($B$11-$B$10)*($B$12-$B$10)), $B$12-SQRT((1-B615)*($B$12-$B$11)*($B$12-$B$10)))</f>
        <v/>
      </c>
      <c r="I615" s="53">
        <f>MAX(0.1,NORMINV(C615,$B$13,$B$14))</f>
        <v/>
      </c>
      <c r="J615" s="109">
        <f>'01_Supuestos'!$F$13*MAX(0.65,NORMINV(D615,1,$B$15))</f>
        <v/>
      </c>
      <c r="K615" s="109">
        <f>'01_Supuestos'!$F$14*MAX(0.6,NORMINV(E615,1,$B$16))</f>
        <v/>
      </c>
      <c r="L615" s="109">
        <f>--(F615&lt;=$B$5)</f>
        <v/>
      </c>
      <c r="M615" s="109">
        <f>IF(L615=1, IF(G615&lt;=$B$6, "+", "-"), IF(G615&lt;=(1-$B$7), "+", "-"))</f>
        <v/>
      </c>
      <c r="N615" s="110">
        <f>IF(M615="+",'05_Bayes_Arbol'!$B$16,'05_Bayes_Arbol'!$B$17)</f>
        <v/>
      </c>
      <c r="O615" s="109">
        <f>SUMPRODUCT(T615:AD615,'01_Supuestos'!$C$34:$M$34)</f>
        <v/>
      </c>
      <c r="P615" s="109">
        <f>N615*O615 + (1-N615)*$B$9</f>
        <v/>
      </c>
      <c r="Q615" s="109">
        <f>--(P615&gt;0)</f>
        <v/>
      </c>
      <c r="R615" s="109">
        <f>IF(L615=1,O615,$B$9)</f>
        <v/>
      </c>
      <c r="S615" s="109">
        <f>-$B$8 + IF(Q615=1, IF(L615=1,O615,$B$9), 0)</f>
        <v/>
      </c>
      <c r="T615" s="109">
        <f>((('01_Supuestos'!C31*$I615)*'01_Supuestos'!$F$11*($H615-'01_Supuestos'!$F$9))-((('01_Supuestos'!C31*$I615)*'01_Supuestos'!$F$11*($H615-'01_Supuestos'!$F$9))*'01_Supuestos'!$F$12)-(('01_Supuestos'!C31*$I615)*'01_Supuestos'!$F$11*$K615)-(IF(('01_Supuestos'!C31*$I615)&gt;0,'01_Supuestos'!$F$15,0)))-((('01_Supuestos'!C31*$I615)*'01_Supuestos'!$F$11*($H615-'01_Supuestos'!$F$9))*'01_Supuestos'!$F$18)-($J615*'01_Supuestos'!C32)-(IF('01_Supuestos'!C30=MAX('01_Supuestos'!$C$30:$M$30),'01_Supuestos'!$F$19,0))-(MAX(0,(((('01_Supuestos'!C31*$I615)*'01_Supuestos'!$F$11*($H615-'01_Supuestos'!$F$9))-((('01_Supuestos'!C31*$I615)*'01_Supuestos'!$F$11*($H615-'01_Supuestos'!$F$9))*'01_Supuestos'!$F$12)-(('01_Supuestos'!C31*$I615)*'01_Supuestos'!$F$11*$K615)-(IF(('01_Supuestos'!C31*$I615)&gt;0,'01_Supuestos'!$F$15,0)))-($J615*'01_Supuestos'!C33)))*'01_Supuestos'!$F$16)</f>
        <v/>
      </c>
      <c r="U615" s="109">
        <f>((('01_Supuestos'!D31*$I615)*'01_Supuestos'!$F$11*($H615-'01_Supuestos'!$F$9))-((('01_Supuestos'!D31*$I615)*'01_Supuestos'!$F$11*($H615-'01_Supuestos'!$F$9))*'01_Supuestos'!$F$12)-(('01_Supuestos'!D31*$I615)*'01_Supuestos'!$F$11*$K615)-(IF(('01_Supuestos'!D31*$I615)&gt;0,'01_Supuestos'!$F$15,0)))-((('01_Supuestos'!D31*$I615)*'01_Supuestos'!$F$11*($H615-'01_Supuestos'!$F$9))*'01_Supuestos'!$F$18)-($J615*'01_Supuestos'!D32)-(IF('01_Supuestos'!D30=MAX('01_Supuestos'!$C$30:$M$30),'01_Supuestos'!$F$19,0))-(MAX(0,(((('01_Supuestos'!D31*$I615)*'01_Supuestos'!$F$11*($H615-'01_Supuestos'!$F$9))-((('01_Supuestos'!D31*$I615)*'01_Supuestos'!$F$11*($H615-'01_Supuestos'!$F$9))*'01_Supuestos'!$F$12)-(('01_Supuestos'!D31*$I615)*'01_Supuestos'!$F$11*$K615)-(IF(('01_Supuestos'!D31*$I615)&gt;0,'01_Supuestos'!$F$15,0)))-($J615*'01_Supuestos'!D33)))*'01_Supuestos'!$F$16)</f>
        <v/>
      </c>
      <c r="V615" s="109">
        <f>((('01_Supuestos'!E31*$I615)*'01_Supuestos'!$F$11*($H615-'01_Supuestos'!$F$9))-((('01_Supuestos'!E31*$I615)*'01_Supuestos'!$F$11*($H615-'01_Supuestos'!$F$9))*'01_Supuestos'!$F$12)-(('01_Supuestos'!E31*$I615)*'01_Supuestos'!$F$11*$K615)-(IF(('01_Supuestos'!E31*$I615)&gt;0,'01_Supuestos'!$F$15,0)))-((('01_Supuestos'!E31*$I615)*'01_Supuestos'!$F$11*($H615-'01_Supuestos'!$F$9))*'01_Supuestos'!$F$18)-($J615*'01_Supuestos'!E32)-(IF('01_Supuestos'!E30=MAX('01_Supuestos'!$C$30:$M$30),'01_Supuestos'!$F$19,0))-(MAX(0,(((('01_Supuestos'!E31*$I615)*'01_Supuestos'!$F$11*($H615-'01_Supuestos'!$F$9))-((('01_Supuestos'!E31*$I615)*'01_Supuestos'!$F$11*($H615-'01_Supuestos'!$F$9))*'01_Supuestos'!$F$12)-(('01_Supuestos'!E31*$I615)*'01_Supuestos'!$F$11*$K615)-(IF(('01_Supuestos'!E31*$I615)&gt;0,'01_Supuestos'!$F$15,0)))-($J615*'01_Supuestos'!E33)))*'01_Supuestos'!$F$16)</f>
        <v/>
      </c>
      <c r="W615" s="109">
        <f>((('01_Supuestos'!F31*$I615)*'01_Supuestos'!$F$11*($H615-'01_Supuestos'!$F$9))-((('01_Supuestos'!F31*$I615)*'01_Supuestos'!$F$11*($H615-'01_Supuestos'!$F$9))*'01_Supuestos'!$F$12)-(('01_Supuestos'!F31*$I615)*'01_Supuestos'!$F$11*$K615)-(IF(('01_Supuestos'!F31*$I615)&gt;0,'01_Supuestos'!$F$15,0)))-((('01_Supuestos'!F31*$I615)*'01_Supuestos'!$F$11*($H615-'01_Supuestos'!$F$9))*'01_Supuestos'!$F$18)-($J615*'01_Supuestos'!F32)-(IF('01_Supuestos'!F30=MAX('01_Supuestos'!$C$30:$M$30),'01_Supuestos'!$F$19,0))-(MAX(0,(((('01_Supuestos'!F31*$I615)*'01_Supuestos'!$F$11*($H615-'01_Supuestos'!$F$9))-((('01_Supuestos'!F31*$I615)*'01_Supuestos'!$F$11*($H615-'01_Supuestos'!$F$9))*'01_Supuestos'!$F$12)-(('01_Supuestos'!F31*$I615)*'01_Supuestos'!$F$11*$K615)-(IF(('01_Supuestos'!F31*$I615)&gt;0,'01_Supuestos'!$F$15,0)))-($J615*'01_Supuestos'!F33)))*'01_Supuestos'!$F$16)</f>
        <v/>
      </c>
      <c r="X615" s="109">
        <f>((('01_Supuestos'!G31*$I615)*'01_Supuestos'!$F$11*($H615-'01_Supuestos'!$F$9))-((('01_Supuestos'!G31*$I615)*'01_Supuestos'!$F$11*($H615-'01_Supuestos'!$F$9))*'01_Supuestos'!$F$12)-(('01_Supuestos'!G31*$I615)*'01_Supuestos'!$F$11*$K615)-(IF(('01_Supuestos'!G31*$I615)&gt;0,'01_Supuestos'!$F$15,0)))-((('01_Supuestos'!G31*$I615)*'01_Supuestos'!$F$11*($H615-'01_Supuestos'!$F$9))*'01_Supuestos'!$F$18)-($J615*'01_Supuestos'!G32)-(IF('01_Supuestos'!G30=MAX('01_Supuestos'!$C$30:$M$30),'01_Supuestos'!$F$19,0))-(MAX(0,(((('01_Supuestos'!G31*$I615)*'01_Supuestos'!$F$11*($H615-'01_Supuestos'!$F$9))-((('01_Supuestos'!G31*$I615)*'01_Supuestos'!$F$11*($H615-'01_Supuestos'!$F$9))*'01_Supuestos'!$F$12)-(('01_Supuestos'!G31*$I615)*'01_Supuestos'!$F$11*$K615)-(IF(('01_Supuestos'!G31*$I615)&gt;0,'01_Supuestos'!$F$15,0)))-($J615*'01_Supuestos'!G33)))*'01_Supuestos'!$F$16)</f>
        <v/>
      </c>
      <c r="Y615" s="109">
        <f>((('01_Supuestos'!H31*$I615)*'01_Supuestos'!$F$11*($H615-'01_Supuestos'!$F$9))-((('01_Supuestos'!H31*$I615)*'01_Supuestos'!$F$11*($H615-'01_Supuestos'!$F$9))*'01_Supuestos'!$F$12)-(('01_Supuestos'!H31*$I615)*'01_Supuestos'!$F$11*$K615)-(IF(('01_Supuestos'!H31*$I615)&gt;0,'01_Supuestos'!$F$15,0)))-((('01_Supuestos'!H31*$I615)*'01_Supuestos'!$F$11*($H615-'01_Supuestos'!$F$9))*'01_Supuestos'!$F$18)-($J615*'01_Supuestos'!H32)-(IF('01_Supuestos'!H30=MAX('01_Supuestos'!$C$30:$M$30),'01_Supuestos'!$F$19,0))-(MAX(0,(((('01_Supuestos'!H31*$I615)*'01_Supuestos'!$F$11*($H615-'01_Supuestos'!$F$9))-((('01_Supuestos'!H31*$I615)*'01_Supuestos'!$F$11*($H615-'01_Supuestos'!$F$9))*'01_Supuestos'!$F$12)-(('01_Supuestos'!H31*$I615)*'01_Supuestos'!$F$11*$K615)-(IF(('01_Supuestos'!H31*$I615)&gt;0,'01_Supuestos'!$F$15,0)))-($J615*'01_Supuestos'!H33)))*'01_Supuestos'!$F$16)</f>
        <v/>
      </c>
      <c r="Z615" s="109">
        <f>((('01_Supuestos'!I31*$I615)*'01_Supuestos'!$F$11*($H615-'01_Supuestos'!$F$9))-((('01_Supuestos'!I31*$I615)*'01_Supuestos'!$F$11*($H615-'01_Supuestos'!$F$9))*'01_Supuestos'!$F$12)-(('01_Supuestos'!I31*$I615)*'01_Supuestos'!$F$11*$K615)-(IF(('01_Supuestos'!I31*$I615)&gt;0,'01_Supuestos'!$F$15,0)))-((('01_Supuestos'!I31*$I615)*'01_Supuestos'!$F$11*($H615-'01_Supuestos'!$F$9))*'01_Supuestos'!$F$18)-($J615*'01_Supuestos'!I32)-(IF('01_Supuestos'!I30=MAX('01_Supuestos'!$C$30:$M$30),'01_Supuestos'!$F$19,0))-(MAX(0,(((('01_Supuestos'!I31*$I615)*'01_Supuestos'!$F$11*($H615-'01_Supuestos'!$F$9))-((('01_Supuestos'!I31*$I615)*'01_Supuestos'!$F$11*($H615-'01_Supuestos'!$F$9))*'01_Supuestos'!$F$12)-(('01_Supuestos'!I31*$I615)*'01_Supuestos'!$F$11*$K615)-(IF(('01_Supuestos'!I31*$I615)&gt;0,'01_Supuestos'!$F$15,0)))-($J615*'01_Supuestos'!I33)))*'01_Supuestos'!$F$16)</f>
        <v/>
      </c>
      <c r="AA615" s="109">
        <f>((('01_Supuestos'!J31*$I615)*'01_Supuestos'!$F$11*($H615-'01_Supuestos'!$F$9))-((('01_Supuestos'!J31*$I615)*'01_Supuestos'!$F$11*($H615-'01_Supuestos'!$F$9))*'01_Supuestos'!$F$12)-(('01_Supuestos'!J31*$I615)*'01_Supuestos'!$F$11*$K615)-(IF(('01_Supuestos'!J31*$I615)&gt;0,'01_Supuestos'!$F$15,0)))-((('01_Supuestos'!J31*$I615)*'01_Supuestos'!$F$11*($H615-'01_Supuestos'!$F$9))*'01_Supuestos'!$F$18)-($J615*'01_Supuestos'!J32)-(IF('01_Supuestos'!J30=MAX('01_Supuestos'!$C$30:$M$30),'01_Supuestos'!$F$19,0))-(MAX(0,(((('01_Supuestos'!J31*$I615)*'01_Supuestos'!$F$11*($H615-'01_Supuestos'!$F$9))-((('01_Supuestos'!J31*$I615)*'01_Supuestos'!$F$11*($H615-'01_Supuestos'!$F$9))*'01_Supuestos'!$F$12)-(('01_Supuestos'!J31*$I615)*'01_Supuestos'!$F$11*$K615)-(IF(('01_Supuestos'!J31*$I615)&gt;0,'01_Supuestos'!$F$15,0)))-($J615*'01_Supuestos'!J33)))*'01_Supuestos'!$F$16)</f>
        <v/>
      </c>
      <c r="AB615" s="109">
        <f>((('01_Supuestos'!K31*$I615)*'01_Supuestos'!$F$11*($H615-'01_Supuestos'!$F$9))-((('01_Supuestos'!K31*$I615)*'01_Supuestos'!$F$11*($H615-'01_Supuestos'!$F$9))*'01_Supuestos'!$F$12)-(('01_Supuestos'!K31*$I615)*'01_Supuestos'!$F$11*$K615)-(IF(('01_Supuestos'!K31*$I615)&gt;0,'01_Supuestos'!$F$15,0)))-((('01_Supuestos'!K31*$I615)*'01_Supuestos'!$F$11*($H615-'01_Supuestos'!$F$9))*'01_Supuestos'!$F$18)-($J615*'01_Supuestos'!K32)-(IF('01_Supuestos'!K30=MAX('01_Supuestos'!$C$30:$M$30),'01_Supuestos'!$F$19,0))-(MAX(0,(((('01_Supuestos'!K31*$I615)*'01_Supuestos'!$F$11*($H615-'01_Supuestos'!$F$9))-((('01_Supuestos'!K31*$I615)*'01_Supuestos'!$F$11*($H615-'01_Supuestos'!$F$9))*'01_Supuestos'!$F$12)-(('01_Supuestos'!K31*$I615)*'01_Supuestos'!$F$11*$K615)-(IF(('01_Supuestos'!K31*$I615)&gt;0,'01_Supuestos'!$F$15,0)))-($J615*'01_Supuestos'!K33)))*'01_Supuestos'!$F$16)</f>
        <v/>
      </c>
      <c r="AC615" s="109">
        <f>((('01_Supuestos'!L31*$I615)*'01_Supuestos'!$F$11*($H615-'01_Supuestos'!$F$9))-((('01_Supuestos'!L31*$I615)*'01_Supuestos'!$F$11*($H615-'01_Supuestos'!$F$9))*'01_Supuestos'!$F$12)-(('01_Supuestos'!L31*$I615)*'01_Supuestos'!$F$11*$K615)-(IF(('01_Supuestos'!L31*$I615)&gt;0,'01_Supuestos'!$F$15,0)))-((('01_Supuestos'!L31*$I615)*'01_Supuestos'!$F$11*($H615-'01_Supuestos'!$F$9))*'01_Supuestos'!$F$18)-($J615*'01_Supuestos'!L32)-(IF('01_Supuestos'!L30=MAX('01_Supuestos'!$C$30:$M$30),'01_Supuestos'!$F$19,0))-(MAX(0,(((('01_Supuestos'!L31*$I615)*'01_Supuestos'!$F$11*($H615-'01_Supuestos'!$F$9))-((('01_Supuestos'!L31*$I615)*'01_Supuestos'!$F$11*($H615-'01_Supuestos'!$F$9))*'01_Supuestos'!$F$12)-(('01_Supuestos'!L31*$I615)*'01_Supuestos'!$F$11*$K615)-(IF(('01_Supuestos'!L31*$I615)&gt;0,'01_Supuestos'!$F$15,0)))-($J615*'01_Supuestos'!L33)))*'01_Supuestos'!$F$16)</f>
        <v/>
      </c>
      <c r="AD615" s="109">
        <f>((('01_Supuestos'!M31*$I615)*'01_Supuestos'!$F$11*($H615-'01_Supuestos'!$F$9))-((('01_Supuestos'!M31*$I615)*'01_Supuestos'!$F$11*($H615-'01_Supuestos'!$F$9))*'01_Supuestos'!$F$12)-(('01_Supuestos'!M31*$I615)*'01_Supuestos'!$F$11*$K615)-(IF(('01_Supuestos'!M31*$I615)&gt;0,'01_Supuestos'!$F$15,0)))-((('01_Supuestos'!M31*$I615)*'01_Supuestos'!$F$11*($H615-'01_Supuestos'!$F$9))*'01_Supuestos'!$F$18)-($J615*'01_Supuestos'!M32)-(IF('01_Supuestos'!M30=MAX('01_Supuestos'!$C$30:$M$30),'01_Supuestos'!$F$19,0))-(MAX(0,(((('01_Supuestos'!M31*$I615)*'01_Supuestos'!$F$11*($H615-'01_Supuestos'!$F$9))-((('01_Supuestos'!M31*$I615)*'01_Supuestos'!$F$11*($H615-'01_Supuestos'!$F$9))*'01_Supuestos'!$F$12)-(('01_Supuestos'!M31*$I615)*'01_Supuestos'!$F$11*$K615)-(IF(('01_Supuestos'!M31*$I615)&gt;0,'01_Supuestos'!$F$15,0)))-($J615*'01_Supuestos'!M33)))*'01_Supuestos'!$F$16)</f>
        <v/>
      </c>
      <c r="AE615" s="109">
        <f>0</f>
        <v/>
      </c>
      <c r="AF615" s="109">
        <f>IF(S615&gt;R615,"Appraisal+Decision",IF(S615&lt;R615,"Develop Now","Indiferente"))</f>
        <v/>
      </c>
    </row>
    <row r="616">
      <c r="A616" t="n">
        <v>586</v>
      </c>
      <c r="B616" s="53">
        <f>RAND()</f>
        <v/>
      </c>
      <c r="C616" s="53">
        <f>RAND()</f>
        <v/>
      </c>
      <c r="D616" s="53">
        <f>RAND()</f>
        <v/>
      </c>
      <c r="E616" s="53">
        <f>RAND()</f>
        <v/>
      </c>
      <c r="F616" s="53">
        <f>RAND()</f>
        <v/>
      </c>
      <c r="G616" s="53">
        <f>RAND()</f>
        <v/>
      </c>
      <c r="H616" s="109">
        <f>IF(B616&lt;($B$11-$B$10)/($B$12-$B$10), $B$10+SQRT(B616*($B$11-$B$10)*($B$12-$B$10)), $B$12-SQRT((1-B616)*($B$12-$B$11)*($B$12-$B$10)))</f>
        <v/>
      </c>
      <c r="I616" s="53">
        <f>MAX(0.1,NORMINV(C616,$B$13,$B$14))</f>
        <v/>
      </c>
      <c r="J616" s="109">
        <f>'01_Supuestos'!$F$13*MAX(0.65,NORMINV(D616,1,$B$15))</f>
        <v/>
      </c>
      <c r="K616" s="109">
        <f>'01_Supuestos'!$F$14*MAX(0.6,NORMINV(E616,1,$B$16))</f>
        <v/>
      </c>
      <c r="L616" s="109">
        <f>--(F616&lt;=$B$5)</f>
        <v/>
      </c>
      <c r="M616" s="109">
        <f>IF(L616=1, IF(G616&lt;=$B$6, "+", "-"), IF(G616&lt;=(1-$B$7), "+", "-"))</f>
        <v/>
      </c>
      <c r="N616" s="110">
        <f>IF(M616="+",'05_Bayes_Arbol'!$B$16,'05_Bayes_Arbol'!$B$17)</f>
        <v/>
      </c>
      <c r="O616" s="109">
        <f>SUMPRODUCT(T616:AD616,'01_Supuestos'!$C$34:$M$34)</f>
        <v/>
      </c>
      <c r="P616" s="109">
        <f>N616*O616 + (1-N616)*$B$9</f>
        <v/>
      </c>
      <c r="Q616" s="109">
        <f>--(P616&gt;0)</f>
        <v/>
      </c>
      <c r="R616" s="109">
        <f>IF(L616=1,O616,$B$9)</f>
        <v/>
      </c>
      <c r="S616" s="109">
        <f>-$B$8 + IF(Q616=1, IF(L616=1,O616,$B$9), 0)</f>
        <v/>
      </c>
      <c r="T616" s="109">
        <f>((('01_Supuestos'!C31*$I616)*'01_Supuestos'!$F$11*($H616-'01_Supuestos'!$F$9))-((('01_Supuestos'!C31*$I616)*'01_Supuestos'!$F$11*($H616-'01_Supuestos'!$F$9))*'01_Supuestos'!$F$12)-(('01_Supuestos'!C31*$I616)*'01_Supuestos'!$F$11*$K616)-(IF(('01_Supuestos'!C31*$I616)&gt;0,'01_Supuestos'!$F$15,0)))-((('01_Supuestos'!C31*$I616)*'01_Supuestos'!$F$11*($H616-'01_Supuestos'!$F$9))*'01_Supuestos'!$F$18)-($J616*'01_Supuestos'!C32)-(IF('01_Supuestos'!C30=MAX('01_Supuestos'!$C$30:$M$30),'01_Supuestos'!$F$19,0))-(MAX(0,(((('01_Supuestos'!C31*$I616)*'01_Supuestos'!$F$11*($H616-'01_Supuestos'!$F$9))-((('01_Supuestos'!C31*$I616)*'01_Supuestos'!$F$11*($H616-'01_Supuestos'!$F$9))*'01_Supuestos'!$F$12)-(('01_Supuestos'!C31*$I616)*'01_Supuestos'!$F$11*$K616)-(IF(('01_Supuestos'!C31*$I616)&gt;0,'01_Supuestos'!$F$15,0)))-($J616*'01_Supuestos'!C33)))*'01_Supuestos'!$F$16)</f>
        <v/>
      </c>
      <c r="U616" s="109">
        <f>((('01_Supuestos'!D31*$I616)*'01_Supuestos'!$F$11*($H616-'01_Supuestos'!$F$9))-((('01_Supuestos'!D31*$I616)*'01_Supuestos'!$F$11*($H616-'01_Supuestos'!$F$9))*'01_Supuestos'!$F$12)-(('01_Supuestos'!D31*$I616)*'01_Supuestos'!$F$11*$K616)-(IF(('01_Supuestos'!D31*$I616)&gt;0,'01_Supuestos'!$F$15,0)))-((('01_Supuestos'!D31*$I616)*'01_Supuestos'!$F$11*($H616-'01_Supuestos'!$F$9))*'01_Supuestos'!$F$18)-($J616*'01_Supuestos'!D32)-(IF('01_Supuestos'!D30=MAX('01_Supuestos'!$C$30:$M$30),'01_Supuestos'!$F$19,0))-(MAX(0,(((('01_Supuestos'!D31*$I616)*'01_Supuestos'!$F$11*($H616-'01_Supuestos'!$F$9))-((('01_Supuestos'!D31*$I616)*'01_Supuestos'!$F$11*($H616-'01_Supuestos'!$F$9))*'01_Supuestos'!$F$12)-(('01_Supuestos'!D31*$I616)*'01_Supuestos'!$F$11*$K616)-(IF(('01_Supuestos'!D31*$I616)&gt;0,'01_Supuestos'!$F$15,0)))-($J616*'01_Supuestos'!D33)))*'01_Supuestos'!$F$16)</f>
        <v/>
      </c>
      <c r="V616" s="109">
        <f>((('01_Supuestos'!E31*$I616)*'01_Supuestos'!$F$11*($H616-'01_Supuestos'!$F$9))-((('01_Supuestos'!E31*$I616)*'01_Supuestos'!$F$11*($H616-'01_Supuestos'!$F$9))*'01_Supuestos'!$F$12)-(('01_Supuestos'!E31*$I616)*'01_Supuestos'!$F$11*$K616)-(IF(('01_Supuestos'!E31*$I616)&gt;0,'01_Supuestos'!$F$15,0)))-((('01_Supuestos'!E31*$I616)*'01_Supuestos'!$F$11*($H616-'01_Supuestos'!$F$9))*'01_Supuestos'!$F$18)-($J616*'01_Supuestos'!E32)-(IF('01_Supuestos'!E30=MAX('01_Supuestos'!$C$30:$M$30),'01_Supuestos'!$F$19,0))-(MAX(0,(((('01_Supuestos'!E31*$I616)*'01_Supuestos'!$F$11*($H616-'01_Supuestos'!$F$9))-((('01_Supuestos'!E31*$I616)*'01_Supuestos'!$F$11*($H616-'01_Supuestos'!$F$9))*'01_Supuestos'!$F$12)-(('01_Supuestos'!E31*$I616)*'01_Supuestos'!$F$11*$K616)-(IF(('01_Supuestos'!E31*$I616)&gt;0,'01_Supuestos'!$F$15,0)))-($J616*'01_Supuestos'!E33)))*'01_Supuestos'!$F$16)</f>
        <v/>
      </c>
      <c r="W616" s="109">
        <f>((('01_Supuestos'!F31*$I616)*'01_Supuestos'!$F$11*($H616-'01_Supuestos'!$F$9))-((('01_Supuestos'!F31*$I616)*'01_Supuestos'!$F$11*($H616-'01_Supuestos'!$F$9))*'01_Supuestos'!$F$12)-(('01_Supuestos'!F31*$I616)*'01_Supuestos'!$F$11*$K616)-(IF(('01_Supuestos'!F31*$I616)&gt;0,'01_Supuestos'!$F$15,0)))-((('01_Supuestos'!F31*$I616)*'01_Supuestos'!$F$11*($H616-'01_Supuestos'!$F$9))*'01_Supuestos'!$F$18)-($J616*'01_Supuestos'!F32)-(IF('01_Supuestos'!F30=MAX('01_Supuestos'!$C$30:$M$30),'01_Supuestos'!$F$19,0))-(MAX(0,(((('01_Supuestos'!F31*$I616)*'01_Supuestos'!$F$11*($H616-'01_Supuestos'!$F$9))-((('01_Supuestos'!F31*$I616)*'01_Supuestos'!$F$11*($H616-'01_Supuestos'!$F$9))*'01_Supuestos'!$F$12)-(('01_Supuestos'!F31*$I616)*'01_Supuestos'!$F$11*$K616)-(IF(('01_Supuestos'!F31*$I616)&gt;0,'01_Supuestos'!$F$15,0)))-($J616*'01_Supuestos'!F33)))*'01_Supuestos'!$F$16)</f>
        <v/>
      </c>
      <c r="X616" s="109">
        <f>((('01_Supuestos'!G31*$I616)*'01_Supuestos'!$F$11*($H616-'01_Supuestos'!$F$9))-((('01_Supuestos'!G31*$I616)*'01_Supuestos'!$F$11*($H616-'01_Supuestos'!$F$9))*'01_Supuestos'!$F$12)-(('01_Supuestos'!G31*$I616)*'01_Supuestos'!$F$11*$K616)-(IF(('01_Supuestos'!G31*$I616)&gt;0,'01_Supuestos'!$F$15,0)))-((('01_Supuestos'!G31*$I616)*'01_Supuestos'!$F$11*($H616-'01_Supuestos'!$F$9))*'01_Supuestos'!$F$18)-($J616*'01_Supuestos'!G32)-(IF('01_Supuestos'!G30=MAX('01_Supuestos'!$C$30:$M$30),'01_Supuestos'!$F$19,0))-(MAX(0,(((('01_Supuestos'!G31*$I616)*'01_Supuestos'!$F$11*($H616-'01_Supuestos'!$F$9))-((('01_Supuestos'!G31*$I616)*'01_Supuestos'!$F$11*($H616-'01_Supuestos'!$F$9))*'01_Supuestos'!$F$12)-(('01_Supuestos'!G31*$I616)*'01_Supuestos'!$F$11*$K616)-(IF(('01_Supuestos'!G31*$I616)&gt;0,'01_Supuestos'!$F$15,0)))-($J616*'01_Supuestos'!G33)))*'01_Supuestos'!$F$16)</f>
        <v/>
      </c>
      <c r="Y616" s="109">
        <f>((('01_Supuestos'!H31*$I616)*'01_Supuestos'!$F$11*($H616-'01_Supuestos'!$F$9))-((('01_Supuestos'!H31*$I616)*'01_Supuestos'!$F$11*($H616-'01_Supuestos'!$F$9))*'01_Supuestos'!$F$12)-(('01_Supuestos'!H31*$I616)*'01_Supuestos'!$F$11*$K616)-(IF(('01_Supuestos'!H31*$I616)&gt;0,'01_Supuestos'!$F$15,0)))-((('01_Supuestos'!H31*$I616)*'01_Supuestos'!$F$11*($H616-'01_Supuestos'!$F$9))*'01_Supuestos'!$F$18)-($J616*'01_Supuestos'!H32)-(IF('01_Supuestos'!H30=MAX('01_Supuestos'!$C$30:$M$30),'01_Supuestos'!$F$19,0))-(MAX(0,(((('01_Supuestos'!H31*$I616)*'01_Supuestos'!$F$11*($H616-'01_Supuestos'!$F$9))-((('01_Supuestos'!H31*$I616)*'01_Supuestos'!$F$11*($H616-'01_Supuestos'!$F$9))*'01_Supuestos'!$F$12)-(('01_Supuestos'!H31*$I616)*'01_Supuestos'!$F$11*$K616)-(IF(('01_Supuestos'!H31*$I616)&gt;0,'01_Supuestos'!$F$15,0)))-($J616*'01_Supuestos'!H33)))*'01_Supuestos'!$F$16)</f>
        <v/>
      </c>
      <c r="Z616" s="109">
        <f>((('01_Supuestos'!I31*$I616)*'01_Supuestos'!$F$11*($H616-'01_Supuestos'!$F$9))-((('01_Supuestos'!I31*$I616)*'01_Supuestos'!$F$11*($H616-'01_Supuestos'!$F$9))*'01_Supuestos'!$F$12)-(('01_Supuestos'!I31*$I616)*'01_Supuestos'!$F$11*$K616)-(IF(('01_Supuestos'!I31*$I616)&gt;0,'01_Supuestos'!$F$15,0)))-((('01_Supuestos'!I31*$I616)*'01_Supuestos'!$F$11*($H616-'01_Supuestos'!$F$9))*'01_Supuestos'!$F$18)-($J616*'01_Supuestos'!I32)-(IF('01_Supuestos'!I30=MAX('01_Supuestos'!$C$30:$M$30),'01_Supuestos'!$F$19,0))-(MAX(0,(((('01_Supuestos'!I31*$I616)*'01_Supuestos'!$F$11*($H616-'01_Supuestos'!$F$9))-((('01_Supuestos'!I31*$I616)*'01_Supuestos'!$F$11*($H616-'01_Supuestos'!$F$9))*'01_Supuestos'!$F$12)-(('01_Supuestos'!I31*$I616)*'01_Supuestos'!$F$11*$K616)-(IF(('01_Supuestos'!I31*$I616)&gt;0,'01_Supuestos'!$F$15,0)))-($J616*'01_Supuestos'!I33)))*'01_Supuestos'!$F$16)</f>
        <v/>
      </c>
      <c r="AA616" s="109">
        <f>((('01_Supuestos'!J31*$I616)*'01_Supuestos'!$F$11*($H616-'01_Supuestos'!$F$9))-((('01_Supuestos'!J31*$I616)*'01_Supuestos'!$F$11*($H616-'01_Supuestos'!$F$9))*'01_Supuestos'!$F$12)-(('01_Supuestos'!J31*$I616)*'01_Supuestos'!$F$11*$K616)-(IF(('01_Supuestos'!J31*$I616)&gt;0,'01_Supuestos'!$F$15,0)))-((('01_Supuestos'!J31*$I616)*'01_Supuestos'!$F$11*($H616-'01_Supuestos'!$F$9))*'01_Supuestos'!$F$18)-($J616*'01_Supuestos'!J32)-(IF('01_Supuestos'!J30=MAX('01_Supuestos'!$C$30:$M$30),'01_Supuestos'!$F$19,0))-(MAX(0,(((('01_Supuestos'!J31*$I616)*'01_Supuestos'!$F$11*($H616-'01_Supuestos'!$F$9))-((('01_Supuestos'!J31*$I616)*'01_Supuestos'!$F$11*($H616-'01_Supuestos'!$F$9))*'01_Supuestos'!$F$12)-(('01_Supuestos'!J31*$I616)*'01_Supuestos'!$F$11*$K616)-(IF(('01_Supuestos'!J31*$I616)&gt;0,'01_Supuestos'!$F$15,0)))-($J616*'01_Supuestos'!J33)))*'01_Supuestos'!$F$16)</f>
        <v/>
      </c>
      <c r="AB616" s="109">
        <f>((('01_Supuestos'!K31*$I616)*'01_Supuestos'!$F$11*($H616-'01_Supuestos'!$F$9))-((('01_Supuestos'!K31*$I616)*'01_Supuestos'!$F$11*($H616-'01_Supuestos'!$F$9))*'01_Supuestos'!$F$12)-(('01_Supuestos'!K31*$I616)*'01_Supuestos'!$F$11*$K616)-(IF(('01_Supuestos'!K31*$I616)&gt;0,'01_Supuestos'!$F$15,0)))-((('01_Supuestos'!K31*$I616)*'01_Supuestos'!$F$11*($H616-'01_Supuestos'!$F$9))*'01_Supuestos'!$F$18)-($J616*'01_Supuestos'!K32)-(IF('01_Supuestos'!K30=MAX('01_Supuestos'!$C$30:$M$30),'01_Supuestos'!$F$19,0))-(MAX(0,(((('01_Supuestos'!K31*$I616)*'01_Supuestos'!$F$11*($H616-'01_Supuestos'!$F$9))-((('01_Supuestos'!K31*$I616)*'01_Supuestos'!$F$11*($H616-'01_Supuestos'!$F$9))*'01_Supuestos'!$F$12)-(('01_Supuestos'!K31*$I616)*'01_Supuestos'!$F$11*$K616)-(IF(('01_Supuestos'!K31*$I616)&gt;0,'01_Supuestos'!$F$15,0)))-($J616*'01_Supuestos'!K33)))*'01_Supuestos'!$F$16)</f>
        <v/>
      </c>
      <c r="AC616" s="109">
        <f>((('01_Supuestos'!L31*$I616)*'01_Supuestos'!$F$11*($H616-'01_Supuestos'!$F$9))-((('01_Supuestos'!L31*$I616)*'01_Supuestos'!$F$11*($H616-'01_Supuestos'!$F$9))*'01_Supuestos'!$F$12)-(('01_Supuestos'!L31*$I616)*'01_Supuestos'!$F$11*$K616)-(IF(('01_Supuestos'!L31*$I616)&gt;0,'01_Supuestos'!$F$15,0)))-((('01_Supuestos'!L31*$I616)*'01_Supuestos'!$F$11*($H616-'01_Supuestos'!$F$9))*'01_Supuestos'!$F$18)-($J616*'01_Supuestos'!L32)-(IF('01_Supuestos'!L30=MAX('01_Supuestos'!$C$30:$M$30),'01_Supuestos'!$F$19,0))-(MAX(0,(((('01_Supuestos'!L31*$I616)*'01_Supuestos'!$F$11*($H616-'01_Supuestos'!$F$9))-((('01_Supuestos'!L31*$I616)*'01_Supuestos'!$F$11*($H616-'01_Supuestos'!$F$9))*'01_Supuestos'!$F$12)-(('01_Supuestos'!L31*$I616)*'01_Supuestos'!$F$11*$K616)-(IF(('01_Supuestos'!L31*$I616)&gt;0,'01_Supuestos'!$F$15,0)))-($J616*'01_Supuestos'!L33)))*'01_Supuestos'!$F$16)</f>
        <v/>
      </c>
      <c r="AD616" s="109">
        <f>((('01_Supuestos'!M31*$I616)*'01_Supuestos'!$F$11*($H616-'01_Supuestos'!$F$9))-((('01_Supuestos'!M31*$I616)*'01_Supuestos'!$F$11*($H616-'01_Supuestos'!$F$9))*'01_Supuestos'!$F$12)-(('01_Supuestos'!M31*$I616)*'01_Supuestos'!$F$11*$K616)-(IF(('01_Supuestos'!M31*$I616)&gt;0,'01_Supuestos'!$F$15,0)))-((('01_Supuestos'!M31*$I616)*'01_Supuestos'!$F$11*($H616-'01_Supuestos'!$F$9))*'01_Supuestos'!$F$18)-($J616*'01_Supuestos'!M32)-(IF('01_Supuestos'!M30=MAX('01_Supuestos'!$C$30:$M$30),'01_Supuestos'!$F$19,0))-(MAX(0,(((('01_Supuestos'!M31*$I616)*'01_Supuestos'!$F$11*($H616-'01_Supuestos'!$F$9))-((('01_Supuestos'!M31*$I616)*'01_Supuestos'!$F$11*($H616-'01_Supuestos'!$F$9))*'01_Supuestos'!$F$12)-(('01_Supuestos'!M31*$I616)*'01_Supuestos'!$F$11*$K616)-(IF(('01_Supuestos'!M31*$I616)&gt;0,'01_Supuestos'!$F$15,0)))-($J616*'01_Supuestos'!M33)))*'01_Supuestos'!$F$16)</f>
        <v/>
      </c>
      <c r="AE616" s="109">
        <f>0</f>
        <v/>
      </c>
      <c r="AF616" s="109">
        <f>IF(S616&gt;R616,"Appraisal+Decision",IF(S616&lt;R616,"Develop Now","Indiferente"))</f>
        <v/>
      </c>
    </row>
    <row r="617">
      <c r="A617" t="n">
        <v>587</v>
      </c>
      <c r="B617" s="53">
        <f>RAND()</f>
        <v/>
      </c>
      <c r="C617" s="53">
        <f>RAND()</f>
        <v/>
      </c>
      <c r="D617" s="53">
        <f>RAND()</f>
        <v/>
      </c>
      <c r="E617" s="53">
        <f>RAND()</f>
        <v/>
      </c>
      <c r="F617" s="53">
        <f>RAND()</f>
        <v/>
      </c>
      <c r="G617" s="53">
        <f>RAND()</f>
        <v/>
      </c>
      <c r="H617" s="109">
        <f>IF(B617&lt;($B$11-$B$10)/($B$12-$B$10), $B$10+SQRT(B617*($B$11-$B$10)*($B$12-$B$10)), $B$12-SQRT((1-B617)*($B$12-$B$11)*($B$12-$B$10)))</f>
        <v/>
      </c>
      <c r="I617" s="53">
        <f>MAX(0.1,NORMINV(C617,$B$13,$B$14))</f>
        <v/>
      </c>
      <c r="J617" s="109">
        <f>'01_Supuestos'!$F$13*MAX(0.65,NORMINV(D617,1,$B$15))</f>
        <v/>
      </c>
      <c r="K617" s="109">
        <f>'01_Supuestos'!$F$14*MAX(0.6,NORMINV(E617,1,$B$16))</f>
        <v/>
      </c>
      <c r="L617" s="109">
        <f>--(F617&lt;=$B$5)</f>
        <v/>
      </c>
      <c r="M617" s="109">
        <f>IF(L617=1, IF(G617&lt;=$B$6, "+", "-"), IF(G617&lt;=(1-$B$7), "+", "-"))</f>
        <v/>
      </c>
      <c r="N617" s="110">
        <f>IF(M617="+",'05_Bayes_Arbol'!$B$16,'05_Bayes_Arbol'!$B$17)</f>
        <v/>
      </c>
      <c r="O617" s="109">
        <f>SUMPRODUCT(T617:AD617,'01_Supuestos'!$C$34:$M$34)</f>
        <v/>
      </c>
      <c r="P617" s="109">
        <f>N617*O617 + (1-N617)*$B$9</f>
        <v/>
      </c>
      <c r="Q617" s="109">
        <f>--(P617&gt;0)</f>
        <v/>
      </c>
      <c r="R617" s="109">
        <f>IF(L617=1,O617,$B$9)</f>
        <v/>
      </c>
      <c r="S617" s="109">
        <f>-$B$8 + IF(Q617=1, IF(L617=1,O617,$B$9), 0)</f>
        <v/>
      </c>
      <c r="T617" s="109">
        <f>((('01_Supuestos'!C31*$I617)*'01_Supuestos'!$F$11*($H617-'01_Supuestos'!$F$9))-((('01_Supuestos'!C31*$I617)*'01_Supuestos'!$F$11*($H617-'01_Supuestos'!$F$9))*'01_Supuestos'!$F$12)-(('01_Supuestos'!C31*$I617)*'01_Supuestos'!$F$11*$K617)-(IF(('01_Supuestos'!C31*$I617)&gt;0,'01_Supuestos'!$F$15,0)))-((('01_Supuestos'!C31*$I617)*'01_Supuestos'!$F$11*($H617-'01_Supuestos'!$F$9))*'01_Supuestos'!$F$18)-($J617*'01_Supuestos'!C32)-(IF('01_Supuestos'!C30=MAX('01_Supuestos'!$C$30:$M$30),'01_Supuestos'!$F$19,0))-(MAX(0,(((('01_Supuestos'!C31*$I617)*'01_Supuestos'!$F$11*($H617-'01_Supuestos'!$F$9))-((('01_Supuestos'!C31*$I617)*'01_Supuestos'!$F$11*($H617-'01_Supuestos'!$F$9))*'01_Supuestos'!$F$12)-(('01_Supuestos'!C31*$I617)*'01_Supuestos'!$F$11*$K617)-(IF(('01_Supuestos'!C31*$I617)&gt;0,'01_Supuestos'!$F$15,0)))-($J617*'01_Supuestos'!C33)))*'01_Supuestos'!$F$16)</f>
        <v/>
      </c>
      <c r="U617" s="109">
        <f>((('01_Supuestos'!D31*$I617)*'01_Supuestos'!$F$11*($H617-'01_Supuestos'!$F$9))-((('01_Supuestos'!D31*$I617)*'01_Supuestos'!$F$11*($H617-'01_Supuestos'!$F$9))*'01_Supuestos'!$F$12)-(('01_Supuestos'!D31*$I617)*'01_Supuestos'!$F$11*$K617)-(IF(('01_Supuestos'!D31*$I617)&gt;0,'01_Supuestos'!$F$15,0)))-((('01_Supuestos'!D31*$I617)*'01_Supuestos'!$F$11*($H617-'01_Supuestos'!$F$9))*'01_Supuestos'!$F$18)-($J617*'01_Supuestos'!D32)-(IF('01_Supuestos'!D30=MAX('01_Supuestos'!$C$30:$M$30),'01_Supuestos'!$F$19,0))-(MAX(0,(((('01_Supuestos'!D31*$I617)*'01_Supuestos'!$F$11*($H617-'01_Supuestos'!$F$9))-((('01_Supuestos'!D31*$I617)*'01_Supuestos'!$F$11*($H617-'01_Supuestos'!$F$9))*'01_Supuestos'!$F$12)-(('01_Supuestos'!D31*$I617)*'01_Supuestos'!$F$11*$K617)-(IF(('01_Supuestos'!D31*$I617)&gt;0,'01_Supuestos'!$F$15,0)))-($J617*'01_Supuestos'!D33)))*'01_Supuestos'!$F$16)</f>
        <v/>
      </c>
      <c r="V617" s="109">
        <f>((('01_Supuestos'!E31*$I617)*'01_Supuestos'!$F$11*($H617-'01_Supuestos'!$F$9))-((('01_Supuestos'!E31*$I617)*'01_Supuestos'!$F$11*($H617-'01_Supuestos'!$F$9))*'01_Supuestos'!$F$12)-(('01_Supuestos'!E31*$I617)*'01_Supuestos'!$F$11*$K617)-(IF(('01_Supuestos'!E31*$I617)&gt;0,'01_Supuestos'!$F$15,0)))-((('01_Supuestos'!E31*$I617)*'01_Supuestos'!$F$11*($H617-'01_Supuestos'!$F$9))*'01_Supuestos'!$F$18)-($J617*'01_Supuestos'!E32)-(IF('01_Supuestos'!E30=MAX('01_Supuestos'!$C$30:$M$30),'01_Supuestos'!$F$19,0))-(MAX(0,(((('01_Supuestos'!E31*$I617)*'01_Supuestos'!$F$11*($H617-'01_Supuestos'!$F$9))-((('01_Supuestos'!E31*$I617)*'01_Supuestos'!$F$11*($H617-'01_Supuestos'!$F$9))*'01_Supuestos'!$F$12)-(('01_Supuestos'!E31*$I617)*'01_Supuestos'!$F$11*$K617)-(IF(('01_Supuestos'!E31*$I617)&gt;0,'01_Supuestos'!$F$15,0)))-($J617*'01_Supuestos'!E33)))*'01_Supuestos'!$F$16)</f>
        <v/>
      </c>
      <c r="W617" s="109">
        <f>((('01_Supuestos'!F31*$I617)*'01_Supuestos'!$F$11*($H617-'01_Supuestos'!$F$9))-((('01_Supuestos'!F31*$I617)*'01_Supuestos'!$F$11*($H617-'01_Supuestos'!$F$9))*'01_Supuestos'!$F$12)-(('01_Supuestos'!F31*$I617)*'01_Supuestos'!$F$11*$K617)-(IF(('01_Supuestos'!F31*$I617)&gt;0,'01_Supuestos'!$F$15,0)))-((('01_Supuestos'!F31*$I617)*'01_Supuestos'!$F$11*($H617-'01_Supuestos'!$F$9))*'01_Supuestos'!$F$18)-($J617*'01_Supuestos'!F32)-(IF('01_Supuestos'!F30=MAX('01_Supuestos'!$C$30:$M$30),'01_Supuestos'!$F$19,0))-(MAX(0,(((('01_Supuestos'!F31*$I617)*'01_Supuestos'!$F$11*($H617-'01_Supuestos'!$F$9))-((('01_Supuestos'!F31*$I617)*'01_Supuestos'!$F$11*($H617-'01_Supuestos'!$F$9))*'01_Supuestos'!$F$12)-(('01_Supuestos'!F31*$I617)*'01_Supuestos'!$F$11*$K617)-(IF(('01_Supuestos'!F31*$I617)&gt;0,'01_Supuestos'!$F$15,0)))-($J617*'01_Supuestos'!F33)))*'01_Supuestos'!$F$16)</f>
        <v/>
      </c>
      <c r="X617" s="109">
        <f>((('01_Supuestos'!G31*$I617)*'01_Supuestos'!$F$11*($H617-'01_Supuestos'!$F$9))-((('01_Supuestos'!G31*$I617)*'01_Supuestos'!$F$11*($H617-'01_Supuestos'!$F$9))*'01_Supuestos'!$F$12)-(('01_Supuestos'!G31*$I617)*'01_Supuestos'!$F$11*$K617)-(IF(('01_Supuestos'!G31*$I617)&gt;0,'01_Supuestos'!$F$15,0)))-((('01_Supuestos'!G31*$I617)*'01_Supuestos'!$F$11*($H617-'01_Supuestos'!$F$9))*'01_Supuestos'!$F$18)-($J617*'01_Supuestos'!G32)-(IF('01_Supuestos'!G30=MAX('01_Supuestos'!$C$30:$M$30),'01_Supuestos'!$F$19,0))-(MAX(0,(((('01_Supuestos'!G31*$I617)*'01_Supuestos'!$F$11*($H617-'01_Supuestos'!$F$9))-((('01_Supuestos'!G31*$I617)*'01_Supuestos'!$F$11*($H617-'01_Supuestos'!$F$9))*'01_Supuestos'!$F$12)-(('01_Supuestos'!G31*$I617)*'01_Supuestos'!$F$11*$K617)-(IF(('01_Supuestos'!G31*$I617)&gt;0,'01_Supuestos'!$F$15,0)))-($J617*'01_Supuestos'!G33)))*'01_Supuestos'!$F$16)</f>
        <v/>
      </c>
      <c r="Y617" s="109">
        <f>((('01_Supuestos'!H31*$I617)*'01_Supuestos'!$F$11*($H617-'01_Supuestos'!$F$9))-((('01_Supuestos'!H31*$I617)*'01_Supuestos'!$F$11*($H617-'01_Supuestos'!$F$9))*'01_Supuestos'!$F$12)-(('01_Supuestos'!H31*$I617)*'01_Supuestos'!$F$11*$K617)-(IF(('01_Supuestos'!H31*$I617)&gt;0,'01_Supuestos'!$F$15,0)))-((('01_Supuestos'!H31*$I617)*'01_Supuestos'!$F$11*($H617-'01_Supuestos'!$F$9))*'01_Supuestos'!$F$18)-($J617*'01_Supuestos'!H32)-(IF('01_Supuestos'!H30=MAX('01_Supuestos'!$C$30:$M$30),'01_Supuestos'!$F$19,0))-(MAX(0,(((('01_Supuestos'!H31*$I617)*'01_Supuestos'!$F$11*($H617-'01_Supuestos'!$F$9))-((('01_Supuestos'!H31*$I617)*'01_Supuestos'!$F$11*($H617-'01_Supuestos'!$F$9))*'01_Supuestos'!$F$12)-(('01_Supuestos'!H31*$I617)*'01_Supuestos'!$F$11*$K617)-(IF(('01_Supuestos'!H31*$I617)&gt;0,'01_Supuestos'!$F$15,0)))-($J617*'01_Supuestos'!H33)))*'01_Supuestos'!$F$16)</f>
        <v/>
      </c>
      <c r="Z617" s="109">
        <f>((('01_Supuestos'!I31*$I617)*'01_Supuestos'!$F$11*($H617-'01_Supuestos'!$F$9))-((('01_Supuestos'!I31*$I617)*'01_Supuestos'!$F$11*($H617-'01_Supuestos'!$F$9))*'01_Supuestos'!$F$12)-(('01_Supuestos'!I31*$I617)*'01_Supuestos'!$F$11*$K617)-(IF(('01_Supuestos'!I31*$I617)&gt;0,'01_Supuestos'!$F$15,0)))-((('01_Supuestos'!I31*$I617)*'01_Supuestos'!$F$11*($H617-'01_Supuestos'!$F$9))*'01_Supuestos'!$F$18)-($J617*'01_Supuestos'!I32)-(IF('01_Supuestos'!I30=MAX('01_Supuestos'!$C$30:$M$30),'01_Supuestos'!$F$19,0))-(MAX(0,(((('01_Supuestos'!I31*$I617)*'01_Supuestos'!$F$11*($H617-'01_Supuestos'!$F$9))-((('01_Supuestos'!I31*$I617)*'01_Supuestos'!$F$11*($H617-'01_Supuestos'!$F$9))*'01_Supuestos'!$F$12)-(('01_Supuestos'!I31*$I617)*'01_Supuestos'!$F$11*$K617)-(IF(('01_Supuestos'!I31*$I617)&gt;0,'01_Supuestos'!$F$15,0)))-($J617*'01_Supuestos'!I33)))*'01_Supuestos'!$F$16)</f>
        <v/>
      </c>
      <c r="AA617" s="109">
        <f>((('01_Supuestos'!J31*$I617)*'01_Supuestos'!$F$11*($H617-'01_Supuestos'!$F$9))-((('01_Supuestos'!J31*$I617)*'01_Supuestos'!$F$11*($H617-'01_Supuestos'!$F$9))*'01_Supuestos'!$F$12)-(('01_Supuestos'!J31*$I617)*'01_Supuestos'!$F$11*$K617)-(IF(('01_Supuestos'!J31*$I617)&gt;0,'01_Supuestos'!$F$15,0)))-((('01_Supuestos'!J31*$I617)*'01_Supuestos'!$F$11*($H617-'01_Supuestos'!$F$9))*'01_Supuestos'!$F$18)-($J617*'01_Supuestos'!J32)-(IF('01_Supuestos'!J30=MAX('01_Supuestos'!$C$30:$M$30),'01_Supuestos'!$F$19,0))-(MAX(0,(((('01_Supuestos'!J31*$I617)*'01_Supuestos'!$F$11*($H617-'01_Supuestos'!$F$9))-((('01_Supuestos'!J31*$I617)*'01_Supuestos'!$F$11*($H617-'01_Supuestos'!$F$9))*'01_Supuestos'!$F$12)-(('01_Supuestos'!J31*$I617)*'01_Supuestos'!$F$11*$K617)-(IF(('01_Supuestos'!J31*$I617)&gt;0,'01_Supuestos'!$F$15,0)))-($J617*'01_Supuestos'!J33)))*'01_Supuestos'!$F$16)</f>
        <v/>
      </c>
      <c r="AB617" s="109">
        <f>((('01_Supuestos'!K31*$I617)*'01_Supuestos'!$F$11*($H617-'01_Supuestos'!$F$9))-((('01_Supuestos'!K31*$I617)*'01_Supuestos'!$F$11*($H617-'01_Supuestos'!$F$9))*'01_Supuestos'!$F$12)-(('01_Supuestos'!K31*$I617)*'01_Supuestos'!$F$11*$K617)-(IF(('01_Supuestos'!K31*$I617)&gt;0,'01_Supuestos'!$F$15,0)))-((('01_Supuestos'!K31*$I617)*'01_Supuestos'!$F$11*($H617-'01_Supuestos'!$F$9))*'01_Supuestos'!$F$18)-($J617*'01_Supuestos'!K32)-(IF('01_Supuestos'!K30=MAX('01_Supuestos'!$C$30:$M$30),'01_Supuestos'!$F$19,0))-(MAX(0,(((('01_Supuestos'!K31*$I617)*'01_Supuestos'!$F$11*($H617-'01_Supuestos'!$F$9))-((('01_Supuestos'!K31*$I617)*'01_Supuestos'!$F$11*($H617-'01_Supuestos'!$F$9))*'01_Supuestos'!$F$12)-(('01_Supuestos'!K31*$I617)*'01_Supuestos'!$F$11*$K617)-(IF(('01_Supuestos'!K31*$I617)&gt;0,'01_Supuestos'!$F$15,0)))-($J617*'01_Supuestos'!K33)))*'01_Supuestos'!$F$16)</f>
        <v/>
      </c>
      <c r="AC617" s="109">
        <f>((('01_Supuestos'!L31*$I617)*'01_Supuestos'!$F$11*($H617-'01_Supuestos'!$F$9))-((('01_Supuestos'!L31*$I617)*'01_Supuestos'!$F$11*($H617-'01_Supuestos'!$F$9))*'01_Supuestos'!$F$12)-(('01_Supuestos'!L31*$I617)*'01_Supuestos'!$F$11*$K617)-(IF(('01_Supuestos'!L31*$I617)&gt;0,'01_Supuestos'!$F$15,0)))-((('01_Supuestos'!L31*$I617)*'01_Supuestos'!$F$11*($H617-'01_Supuestos'!$F$9))*'01_Supuestos'!$F$18)-($J617*'01_Supuestos'!L32)-(IF('01_Supuestos'!L30=MAX('01_Supuestos'!$C$30:$M$30),'01_Supuestos'!$F$19,0))-(MAX(0,(((('01_Supuestos'!L31*$I617)*'01_Supuestos'!$F$11*($H617-'01_Supuestos'!$F$9))-((('01_Supuestos'!L31*$I617)*'01_Supuestos'!$F$11*($H617-'01_Supuestos'!$F$9))*'01_Supuestos'!$F$12)-(('01_Supuestos'!L31*$I617)*'01_Supuestos'!$F$11*$K617)-(IF(('01_Supuestos'!L31*$I617)&gt;0,'01_Supuestos'!$F$15,0)))-($J617*'01_Supuestos'!L33)))*'01_Supuestos'!$F$16)</f>
        <v/>
      </c>
      <c r="AD617" s="109">
        <f>((('01_Supuestos'!M31*$I617)*'01_Supuestos'!$F$11*($H617-'01_Supuestos'!$F$9))-((('01_Supuestos'!M31*$I617)*'01_Supuestos'!$F$11*($H617-'01_Supuestos'!$F$9))*'01_Supuestos'!$F$12)-(('01_Supuestos'!M31*$I617)*'01_Supuestos'!$F$11*$K617)-(IF(('01_Supuestos'!M31*$I617)&gt;0,'01_Supuestos'!$F$15,0)))-((('01_Supuestos'!M31*$I617)*'01_Supuestos'!$F$11*($H617-'01_Supuestos'!$F$9))*'01_Supuestos'!$F$18)-($J617*'01_Supuestos'!M32)-(IF('01_Supuestos'!M30=MAX('01_Supuestos'!$C$30:$M$30),'01_Supuestos'!$F$19,0))-(MAX(0,(((('01_Supuestos'!M31*$I617)*'01_Supuestos'!$F$11*($H617-'01_Supuestos'!$F$9))-((('01_Supuestos'!M31*$I617)*'01_Supuestos'!$F$11*($H617-'01_Supuestos'!$F$9))*'01_Supuestos'!$F$12)-(('01_Supuestos'!M31*$I617)*'01_Supuestos'!$F$11*$K617)-(IF(('01_Supuestos'!M31*$I617)&gt;0,'01_Supuestos'!$F$15,0)))-($J617*'01_Supuestos'!M33)))*'01_Supuestos'!$F$16)</f>
        <v/>
      </c>
      <c r="AE617" s="109">
        <f>0</f>
        <v/>
      </c>
      <c r="AF617" s="109">
        <f>IF(S617&gt;R617,"Appraisal+Decision",IF(S617&lt;R617,"Develop Now","Indiferente"))</f>
        <v/>
      </c>
    </row>
    <row r="618">
      <c r="A618" t="n">
        <v>588</v>
      </c>
      <c r="B618" s="53">
        <f>RAND()</f>
        <v/>
      </c>
      <c r="C618" s="53">
        <f>RAND()</f>
        <v/>
      </c>
      <c r="D618" s="53">
        <f>RAND()</f>
        <v/>
      </c>
      <c r="E618" s="53">
        <f>RAND()</f>
        <v/>
      </c>
      <c r="F618" s="53">
        <f>RAND()</f>
        <v/>
      </c>
      <c r="G618" s="53">
        <f>RAND()</f>
        <v/>
      </c>
      <c r="H618" s="109">
        <f>IF(B618&lt;($B$11-$B$10)/($B$12-$B$10), $B$10+SQRT(B618*($B$11-$B$10)*($B$12-$B$10)), $B$12-SQRT((1-B618)*($B$12-$B$11)*($B$12-$B$10)))</f>
        <v/>
      </c>
      <c r="I618" s="53">
        <f>MAX(0.1,NORMINV(C618,$B$13,$B$14))</f>
        <v/>
      </c>
      <c r="J618" s="109">
        <f>'01_Supuestos'!$F$13*MAX(0.65,NORMINV(D618,1,$B$15))</f>
        <v/>
      </c>
      <c r="K618" s="109">
        <f>'01_Supuestos'!$F$14*MAX(0.6,NORMINV(E618,1,$B$16))</f>
        <v/>
      </c>
      <c r="L618" s="109">
        <f>--(F618&lt;=$B$5)</f>
        <v/>
      </c>
      <c r="M618" s="109">
        <f>IF(L618=1, IF(G618&lt;=$B$6, "+", "-"), IF(G618&lt;=(1-$B$7), "+", "-"))</f>
        <v/>
      </c>
      <c r="N618" s="110">
        <f>IF(M618="+",'05_Bayes_Arbol'!$B$16,'05_Bayes_Arbol'!$B$17)</f>
        <v/>
      </c>
      <c r="O618" s="109">
        <f>SUMPRODUCT(T618:AD618,'01_Supuestos'!$C$34:$M$34)</f>
        <v/>
      </c>
      <c r="P618" s="109">
        <f>N618*O618 + (1-N618)*$B$9</f>
        <v/>
      </c>
      <c r="Q618" s="109">
        <f>--(P618&gt;0)</f>
        <v/>
      </c>
      <c r="R618" s="109">
        <f>IF(L618=1,O618,$B$9)</f>
        <v/>
      </c>
      <c r="S618" s="109">
        <f>-$B$8 + IF(Q618=1, IF(L618=1,O618,$B$9), 0)</f>
        <v/>
      </c>
      <c r="T618" s="109">
        <f>((('01_Supuestos'!C31*$I618)*'01_Supuestos'!$F$11*($H618-'01_Supuestos'!$F$9))-((('01_Supuestos'!C31*$I618)*'01_Supuestos'!$F$11*($H618-'01_Supuestos'!$F$9))*'01_Supuestos'!$F$12)-(('01_Supuestos'!C31*$I618)*'01_Supuestos'!$F$11*$K618)-(IF(('01_Supuestos'!C31*$I618)&gt;0,'01_Supuestos'!$F$15,0)))-((('01_Supuestos'!C31*$I618)*'01_Supuestos'!$F$11*($H618-'01_Supuestos'!$F$9))*'01_Supuestos'!$F$18)-($J618*'01_Supuestos'!C32)-(IF('01_Supuestos'!C30=MAX('01_Supuestos'!$C$30:$M$30),'01_Supuestos'!$F$19,0))-(MAX(0,(((('01_Supuestos'!C31*$I618)*'01_Supuestos'!$F$11*($H618-'01_Supuestos'!$F$9))-((('01_Supuestos'!C31*$I618)*'01_Supuestos'!$F$11*($H618-'01_Supuestos'!$F$9))*'01_Supuestos'!$F$12)-(('01_Supuestos'!C31*$I618)*'01_Supuestos'!$F$11*$K618)-(IF(('01_Supuestos'!C31*$I618)&gt;0,'01_Supuestos'!$F$15,0)))-($J618*'01_Supuestos'!C33)))*'01_Supuestos'!$F$16)</f>
        <v/>
      </c>
      <c r="U618" s="109">
        <f>((('01_Supuestos'!D31*$I618)*'01_Supuestos'!$F$11*($H618-'01_Supuestos'!$F$9))-((('01_Supuestos'!D31*$I618)*'01_Supuestos'!$F$11*($H618-'01_Supuestos'!$F$9))*'01_Supuestos'!$F$12)-(('01_Supuestos'!D31*$I618)*'01_Supuestos'!$F$11*$K618)-(IF(('01_Supuestos'!D31*$I618)&gt;0,'01_Supuestos'!$F$15,0)))-((('01_Supuestos'!D31*$I618)*'01_Supuestos'!$F$11*($H618-'01_Supuestos'!$F$9))*'01_Supuestos'!$F$18)-($J618*'01_Supuestos'!D32)-(IF('01_Supuestos'!D30=MAX('01_Supuestos'!$C$30:$M$30),'01_Supuestos'!$F$19,0))-(MAX(0,(((('01_Supuestos'!D31*$I618)*'01_Supuestos'!$F$11*($H618-'01_Supuestos'!$F$9))-((('01_Supuestos'!D31*$I618)*'01_Supuestos'!$F$11*($H618-'01_Supuestos'!$F$9))*'01_Supuestos'!$F$12)-(('01_Supuestos'!D31*$I618)*'01_Supuestos'!$F$11*$K618)-(IF(('01_Supuestos'!D31*$I618)&gt;0,'01_Supuestos'!$F$15,0)))-($J618*'01_Supuestos'!D33)))*'01_Supuestos'!$F$16)</f>
        <v/>
      </c>
      <c r="V618" s="109">
        <f>((('01_Supuestos'!E31*$I618)*'01_Supuestos'!$F$11*($H618-'01_Supuestos'!$F$9))-((('01_Supuestos'!E31*$I618)*'01_Supuestos'!$F$11*($H618-'01_Supuestos'!$F$9))*'01_Supuestos'!$F$12)-(('01_Supuestos'!E31*$I618)*'01_Supuestos'!$F$11*$K618)-(IF(('01_Supuestos'!E31*$I618)&gt;0,'01_Supuestos'!$F$15,0)))-((('01_Supuestos'!E31*$I618)*'01_Supuestos'!$F$11*($H618-'01_Supuestos'!$F$9))*'01_Supuestos'!$F$18)-($J618*'01_Supuestos'!E32)-(IF('01_Supuestos'!E30=MAX('01_Supuestos'!$C$30:$M$30),'01_Supuestos'!$F$19,0))-(MAX(0,(((('01_Supuestos'!E31*$I618)*'01_Supuestos'!$F$11*($H618-'01_Supuestos'!$F$9))-((('01_Supuestos'!E31*$I618)*'01_Supuestos'!$F$11*($H618-'01_Supuestos'!$F$9))*'01_Supuestos'!$F$12)-(('01_Supuestos'!E31*$I618)*'01_Supuestos'!$F$11*$K618)-(IF(('01_Supuestos'!E31*$I618)&gt;0,'01_Supuestos'!$F$15,0)))-($J618*'01_Supuestos'!E33)))*'01_Supuestos'!$F$16)</f>
        <v/>
      </c>
      <c r="W618" s="109">
        <f>((('01_Supuestos'!F31*$I618)*'01_Supuestos'!$F$11*($H618-'01_Supuestos'!$F$9))-((('01_Supuestos'!F31*$I618)*'01_Supuestos'!$F$11*($H618-'01_Supuestos'!$F$9))*'01_Supuestos'!$F$12)-(('01_Supuestos'!F31*$I618)*'01_Supuestos'!$F$11*$K618)-(IF(('01_Supuestos'!F31*$I618)&gt;0,'01_Supuestos'!$F$15,0)))-((('01_Supuestos'!F31*$I618)*'01_Supuestos'!$F$11*($H618-'01_Supuestos'!$F$9))*'01_Supuestos'!$F$18)-($J618*'01_Supuestos'!F32)-(IF('01_Supuestos'!F30=MAX('01_Supuestos'!$C$30:$M$30),'01_Supuestos'!$F$19,0))-(MAX(0,(((('01_Supuestos'!F31*$I618)*'01_Supuestos'!$F$11*($H618-'01_Supuestos'!$F$9))-((('01_Supuestos'!F31*$I618)*'01_Supuestos'!$F$11*($H618-'01_Supuestos'!$F$9))*'01_Supuestos'!$F$12)-(('01_Supuestos'!F31*$I618)*'01_Supuestos'!$F$11*$K618)-(IF(('01_Supuestos'!F31*$I618)&gt;0,'01_Supuestos'!$F$15,0)))-($J618*'01_Supuestos'!F33)))*'01_Supuestos'!$F$16)</f>
        <v/>
      </c>
      <c r="X618" s="109">
        <f>((('01_Supuestos'!G31*$I618)*'01_Supuestos'!$F$11*($H618-'01_Supuestos'!$F$9))-((('01_Supuestos'!G31*$I618)*'01_Supuestos'!$F$11*($H618-'01_Supuestos'!$F$9))*'01_Supuestos'!$F$12)-(('01_Supuestos'!G31*$I618)*'01_Supuestos'!$F$11*$K618)-(IF(('01_Supuestos'!G31*$I618)&gt;0,'01_Supuestos'!$F$15,0)))-((('01_Supuestos'!G31*$I618)*'01_Supuestos'!$F$11*($H618-'01_Supuestos'!$F$9))*'01_Supuestos'!$F$18)-($J618*'01_Supuestos'!G32)-(IF('01_Supuestos'!G30=MAX('01_Supuestos'!$C$30:$M$30),'01_Supuestos'!$F$19,0))-(MAX(0,(((('01_Supuestos'!G31*$I618)*'01_Supuestos'!$F$11*($H618-'01_Supuestos'!$F$9))-((('01_Supuestos'!G31*$I618)*'01_Supuestos'!$F$11*($H618-'01_Supuestos'!$F$9))*'01_Supuestos'!$F$12)-(('01_Supuestos'!G31*$I618)*'01_Supuestos'!$F$11*$K618)-(IF(('01_Supuestos'!G31*$I618)&gt;0,'01_Supuestos'!$F$15,0)))-($J618*'01_Supuestos'!G33)))*'01_Supuestos'!$F$16)</f>
        <v/>
      </c>
      <c r="Y618" s="109">
        <f>((('01_Supuestos'!H31*$I618)*'01_Supuestos'!$F$11*($H618-'01_Supuestos'!$F$9))-((('01_Supuestos'!H31*$I618)*'01_Supuestos'!$F$11*($H618-'01_Supuestos'!$F$9))*'01_Supuestos'!$F$12)-(('01_Supuestos'!H31*$I618)*'01_Supuestos'!$F$11*$K618)-(IF(('01_Supuestos'!H31*$I618)&gt;0,'01_Supuestos'!$F$15,0)))-((('01_Supuestos'!H31*$I618)*'01_Supuestos'!$F$11*($H618-'01_Supuestos'!$F$9))*'01_Supuestos'!$F$18)-($J618*'01_Supuestos'!H32)-(IF('01_Supuestos'!H30=MAX('01_Supuestos'!$C$30:$M$30),'01_Supuestos'!$F$19,0))-(MAX(0,(((('01_Supuestos'!H31*$I618)*'01_Supuestos'!$F$11*($H618-'01_Supuestos'!$F$9))-((('01_Supuestos'!H31*$I618)*'01_Supuestos'!$F$11*($H618-'01_Supuestos'!$F$9))*'01_Supuestos'!$F$12)-(('01_Supuestos'!H31*$I618)*'01_Supuestos'!$F$11*$K618)-(IF(('01_Supuestos'!H31*$I618)&gt;0,'01_Supuestos'!$F$15,0)))-($J618*'01_Supuestos'!H33)))*'01_Supuestos'!$F$16)</f>
        <v/>
      </c>
      <c r="Z618" s="109">
        <f>((('01_Supuestos'!I31*$I618)*'01_Supuestos'!$F$11*($H618-'01_Supuestos'!$F$9))-((('01_Supuestos'!I31*$I618)*'01_Supuestos'!$F$11*($H618-'01_Supuestos'!$F$9))*'01_Supuestos'!$F$12)-(('01_Supuestos'!I31*$I618)*'01_Supuestos'!$F$11*$K618)-(IF(('01_Supuestos'!I31*$I618)&gt;0,'01_Supuestos'!$F$15,0)))-((('01_Supuestos'!I31*$I618)*'01_Supuestos'!$F$11*($H618-'01_Supuestos'!$F$9))*'01_Supuestos'!$F$18)-($J618*'01_Supuestos'!I32)-(IF('01_Supuestos'!I30=MAX('01_Supuestos'!$C$30:$M$30),'01_Supuestos'!$F$19,0))-(MAX(0,(((('01_Supuestos'!I31*$I618)*'01_Supuestos'!$F$11*($H618-'01_Supuestos'!$F$9))-((('01_Supuestos'!I31*$I618)*'01_Supuestos'!$F$11*($H618-'01_Supuestos'!$F$9))*'01_Supuestos'!$F$12)-(('01_Supuestos'!I31*$I618)*'01_Supuestos'!$F$11*$K618)-(IF(('01_Supuestos'!I31*$I618)&gt;0,'01_Supuestos'!$F$15,0)))-($J618*'01_Supuestos'!I33)))*'01_Supuestos'!$F$16)</f>
        <v/>
      </c>
      <c r="AA618" s="109">
        <f>((('01_Supuestos'!J31*$I618)*'01_Supuestos'!$F$11*($H618-'01_Supuestos'!$F$9))-((('01_Supuestos'!J31*$I618)*'01_Supuestos'!$F$11*($H618-'01_Supuestos'!$F$9))*'01_Supuestos'!$F$12)-(('01_Supuestos'!J31*$I618)*'01_Supuestos'!$F$11*$K618)-(IF(('01_Supuestos'!J31*$I618)&gt;0,'01_Supuestos'!$F$15,0)))-((('01_Supuestos'!J31*$I618)*'01_Supuestos'!$F$11*($H618-'01_Supuestos'!$F$9))*'01_Supuestos'!$F$18)-($J618*'01_Supuestos'!J32)-(IF('01_Supuestos'!J30=MAX('01_Supuestos'!$C$30:$M$30),'01_Supuestos'!$F$19,0))-(MAX(0,(((('01_Supuestos'!J31*$I618)*'01_Supuestos'!$F$11*($H618-'01_Supuestos'!$F$9))-((('01_Supuestos'!J31*$I618)*'01_Supuestos'!$F$11*($H618-'01_Supuestos'!$F$9))*'01_Supuestos'!$F$12)-(('01_Supuestos'!J31*$I618)*'01_Supuestos'!$F$11*$K618)-(IF(('01_Supuestos'!J31*$I618)&gt;0,'01_Supuestos'!$F$15,0)))-($J618*'01_Supuestos'!J33)))*'01_Supuestos'!$F$16)</f>
        <v/>
      </c>
      <c r="AB618" s="109">
        <f>((('01_Supuestos'!K31*$I618)*'01_Supuestos'!$F$11*($H618-'01_Supuestos'!$F$9))-((('01_Supuestos'!K31*$I618)*'01_Supuestos'!$F$11*($H618-'01_Supuestos'!$F$9))*'01_Supuestos'!$F$12)-(('01_Supuestos'!K31*$I618)*'01_Supuestos'!$F$11*$K618)-(IF(('01_Supuestos'!K31*$I618)&gt;0,'01_Supuestos'!$F$15,0)))-((('01_Supuestos'!K31*$I618)*'01_Supuestos'!$F$11*($H618-'01_Supuestos'!$F$9))*'01_Supuestos'!$F$18)-($J618*'01_Supuestos'!K32)-(IF('01_Supuestos'!K30=MAX('01_Supuestos'!$C$30:$M$30),'01_Supuestos'!$F$19,0))-(MAX(0,(((('01_Supuestos'!K31*$I618)*'01_Supuestos'!$F$11*($H618-'01_Supuestos'!$F$9))-((('01_Supuestos'!K31*$I618)*'01_Supuestos'!$F$11*($H618-'01_Supuestos'!$F$9))*'01_Supuestos'!$F$12)-(('01_Supuestos'!K31*$I618)*'01_Supuestos'!$F$11*$K618)-(IF(('01_Supuestos'!K31*$I618)&gt;0,'01_Supuestos'!$F$15,0)))-($J618*'01_Supuestos'!K33)))*'01_Supuestos'!$F$16)</f>
        <v/>
      </c>
      <c r="AC618" s="109">
        <f>((('01_Supuestos'!L31*$I618)*'01_Supuestos'!$F$11*($H618-'01_Supuestos'!$F$9))-((('01_Supuestos'!L31*$I618)*'01_Supuestos'!$F$11*($H618-'01_Supuestos'!$F$9))*'01_Supuestos'!$F$12)-(('01_Supuestos'!L31*$I618)*'01_Supuestos'!$F$11*$K618)-(IF(('01_Supuestos'!L31*$I618)&gt;0,'01_Supuestos'!$F$15,0)))-((('01_Supuestos'!L31*$I618)*'01_Supuestos'!$F$11*($H618-'01_Supuestos'!$F$9))*'01_Supuestos'!$F$18)-($J618*'01_Supuestos'!L32)-(IF('01_Supuestos'!L30=MAX('01_Supuestos'!$C$30:$M$30),'01_Supuestos'!$F$19,0))-(MAX(0,(((('01_Supuestos'!L31*$I618)*'01_Supuestos'!$F$11*($H618-'01_Supuestos'!$F$9))-((('01_Supuestos'!L31*$I618)*'01_Supuestos'!$F$11*($H618-'01_Supuestos'!$F$9))*'01_Supuestos'!$F$12)-(('01_Supuestos'!L31*$I618)*'01_Supuestos'!$F$11*$K618)-(IF(('01_Supuestos'!L31*$I618)&gt;0,'01_Supuestos'!$F$15,0)))-($J618*'01_Supuestos'!L33)))*'01_Supuestos'!$F$16)</f>
        <v/>
      </c>
      <c r="AD618" s="109">
        <f>((('01_Supuestos'!M31*$I618)*'01_Supuestos'!$F$11*($H618-'01_Supuestos'!$F$9))-((('01_Supuestos'!M31*$I618)*'01_Supuestos'!$F$11*($H618-'01_Supuestos'!$F$9))*'01_Supuestos'!$F$12)-(('01_Supuestos'!M31*$I618)*'01_Supuestos'!$F$11*$K618)-(IF(('01_Supuestos'!M31*$I618)&gt;0,'01_Supuestos'!$F$15,0)))-((('01_Supuestos'!M31*$I618)*'01_Supuestos'!$F$11*($H618-'01_Supuestos'!$F$9))*'01_Supuestos'!$F$18)-($J618*'01_Supuestos'!M32)-(IF('01_Supuestos'!M30=MAX('01_Supuestos'!$C$30:$M$30),'01_Supuestos'!$F$19,0))-(MAX(0,(((('01_Supuestos'!M31*$I618)*'01_Supuestos'!$F$11*($H618-'01_Supuestos'!$F$9))-((('01_Supuestos'!M31*$I618)*'01_Supuestos'!$F$11*($H618-'01_Supuestos'!$F$9))*'01_Supuestos'!$F$12)-(('01_Supuestos'!M31*$I618)*'01_Supuestos'!$F$11*$K618)-(IF(('01_Supuestos'!M31*$I618)&gt;0,'01_Supuestos'!$F$15,0)))-($J618*'01_Supuestos'!M33)))*'01_Supuestos'!$F$16)</f>
        <v/>
      </c>
      <c r="AE618" s="109">
        <f>0</f>
        <v/>
      </c>
      <c r="AF618" s="109">
        <f>IF(S618&gt;R618,"Appraisal+Decision",IF(S618&lt;R618,"Develop Now","Indiferente"))</f>
        <v/>
      </c>
    </row>
    <row r="619">
      <c r="A619" t="n">
        <v>589</v>
      </c>
      <c r="B619" s="53">
        <f>RAND()</f>
        <v/>
      </c>
      <c r="C619" s="53">
        <f>RAND()</f>
        <v/>
      </c>
      <c r="D619" s="53">
        <f>RAND()</f>
        <v/>
      </c>
      <c r="E619" s="53">
        <f>RAND()</f>
        <v/>
      </c>
      <c r="F619" s="53">
        <f>RAND()</f>
        <v/>
      </c>
      <c r="G619" s="53">
        <f>RAND()</f>
        <v/>
      </c>
      <c r="H619" s="109">
        <f>IF(B619&lt;($B$11-$B$10)/($B$12-$B$10), $B$10+SQRT(B619*($B$11-$B$10)*($B$12-$B$10)), $B$12-SQRT((1-B619)*($B$12-$B$11)*($B$12-$B$10)))</f>
        <v/>
      </c>
      <c r="I619" s="53">
        <f>MAX(0.1,NORMINV(C619,$B$13,$B$14))</f>
        <v/>
      </c>
      <c r="J619" s="109">
        <f>'01_Supuestos'!$F$13*MAX(0.65,NORMINV(D619,1,$B$15))</f>
        <v/>
      </c>
      <c r="K619" s="109">
        <f>'01_Supuestos'!$F$14*MAX(0.6,NORMINV(E619,1,$B$16))</f>
        <v/>
      </c>
      <c r="L619" s="109">
        <f>--(F619&lt;=$B$5)</f>
        <v/>
      </c>
      <c r="M619" s="109">
        <f>IF(L619=1, IF(G619&lt;=$B$6, "+", "-"), IF(G619&lt;=(1-$B$7), "+", "-"))</f>
        <v/>
      </c>
      <c r="N619" s="110">
        <f>IF(M619="+",'05_Bayes_Arbol'!$B$16,'05_Bayes_Arbol'!$B$17)</f>
        <v/>
      </c>
      <c r="O619" s="109">
        <f>SUMPRODUCT(T619:AD619,'01_Supuestos'!$C$34:$M$34)</f>
        <v/>
      </c>
      <c r="P619" s="109">
        <f>N619*O619 + (1-N619)*$B$9</f>
        <v/>
      </c>
      <c r="Q619" s="109">
        <f>--(P619&gt;0)</f>
        <v/>
      </c>
      <c r="R619" s="109">
        <f>IF(L619=1,O619,$B$9)</f>
        <v/>
      </c>
      <c r="S619" s="109">
        <f>-$B$8 + IF(Q619=1, IF(L619=1,O619,$B$9), 0)</f>
        <v/>
      </c>
      <c r="T619" s="109">
        <f>((('01_Supuestos'!C31*$I619)*'01_Supuestos'!$F$11*($H619-'01_Supuestos'!$F$9))-((('01_Supuestos'!C31*$I619)*'01_Supuestos'!$F$11*($H619-'01_Supuestos'!$F$9))*'01_Supuestos'!$F$12)-(('01_Supuestos'!C31*$I619)*'01_Supuestos'!$F$11*$K619)-(IF(('01_Supuestos'!C31*$I619)&gt;0,'01_Supuestos'!$F$15,0)))-((('01_Supuestos'!C31*$I619)*'01_Supuestos'!$F$11*($H619-'01_Supuestos'!$F$9))*'01_Supuestos'!$F$18)-($J619*'01_Supuestos'!C32)-(IF('01_Supuestos'!C30=MAX('01_Supuestos'!$C$30:$M$30),'01_Supuestos'!$F$19,0))-(MAX(0,(((('01_Supuestos'!C31*$I619)*'01_Supuestos'!$F$11*($H619-'01_Supuestos'!$F$9))-((('01_Supuestos'!C31*$I619)*'01_Supuestos'!$F$11*($H619-'01_Supuestos'!$F$9))*'01_Supuestos'!$F$12)-(('01_Supuestos'!C31*$I619)*'01_Supuestos'!$F$11*$K619)-(IF(('01_Supuestos'!C31*$I619)&gt;0,'01_Supuestos'!$F$15,0)))-($J619*'01_Supuestos'!C33)))*'01_Supuestos'!$F$16)</f>
        <v/>
      </c>
      <c r="U619" s="109">
        <f>((('01_Supuestos'!D31*$I619)*'01_Supuestos'!$F$11*($H619-'01_Supuestos'!$F$9))-((('01_Supuestos'!D31*$I619)*'01_Supuestos'!$F$11*($H619-'01_Supuestos'!$F$9))*'01_Supuestos'!$F$12)-(('01_Supuestos'!D31*$I619)*'01_Supuestos'!$F$11*$K619)-(IF(('01_Supuestos'!D31*$I619)&gt;0,'01_Supuestos'!$F$15,0)))-((('01_Supuestos'!D31*$I619)*'01_Supuestos'!$F$11*($H619-'01_Supuestos'!$F$9))*'01_Supuestos'!$F$18)-($J619*'01_Supuestos'!D32)-(IF('01_Supuestos'!D30=MAX('01_Supuestos'!$C$30:$M$30),'01_Supuestos'!$F$19,0))-(MAX(0,(((('01_Supuestos'!D31*$I619)*'01_Supuestos'!$F$11*($H619-'01_Supuestos'!$F$9))-((('01_Supuestos'!D31*$I619)*'01_Supuestos'!$F$11*($H619-'01_Supuestos'!$F$9))*'01_Supuestos'!$F$12)-(('01_Supuestos'!D31*$I619)*'01_Supuestos'!$F$11*$K619)-(IF(('01_Supuestos'!D31*$I619)&gt;0,'01_Supuestos'!$F$15,0)))-($J619*'01_Supuestos'!D33)))*'01_Supuestos'!$F$16)</f>
        <v/>
      </c>
      <c r="V619" s="109">
        <f>((('01_Supuestos'!E31*$I619)*'01_Supuestos'!$F$11*($H619-'01_Supuestos'!$F$9))-((('01_Supuestos'!E31*$I619)*'01_Supuestos'!$F$11*($H619-'01_Supuestos'!$F$9))*'01_Supuestos'!$F$12)-(('01_Supuestos'!E31*$I619)*'01_Supuestos'!$F$11*$K619)-(IF(('01_Supuestos'!E31*$I619)&gt;0,'01_Supuestos'!$F$15,0)))-((('01_Supuestos'!E31*$I619)*'01_Supuestos'!$F$11*($H619-'01_Supuestos'!$F$9))*'01_Supuestos'!$F$18)-($J619*'01_Supuestos'!E32)-(IF('01_Supuestos'!E30=MAX('01_Supuestos'!$C$30:$M$30),'01_Supuestos'!$F$19,0))-(MAX(0,(((('01_Supuestos'!E31*$I619)*'01_Supuestos'!$F$11*($H619-'01_Supuestos'!$F$9))-((('01_Supuestos'!E31*$I619)*'01_Supuestos'!$F$11*($H619-'01_Supuestos'!$F$9))*'01_Supuestos'!$F$12)-(('01_Supuestos'!E31*$I619)*'01_Supuestos'!$F$11*$K619)-(IF(('01_Supuestos'!E31*$I619)&gt;0,'01_Supuestos'!$F$15,0)))-($J619*'01_Supuestos'!E33)))*'01_Supuestos'!$F$16)</f>
        <v/>
      </c>
      <c r="W619" s="109">
        <f>((('01_Supuestos'!F31*$I619)*'01_Supuestos'!$F$11*($H619-'01_Supuestos'!$F$9))-((('01_Supuestos'!F31*$I619)*'01_Supuestos'!$F$11*($H619-'01_Supuestos'!$F$9))*'01_Supuestos'!$F$12)-(('01_Supuestos'!F31*$I619)*'01_Supuestos'!$F$11*$K619)-(IF(('01_Supuestos'!F31*$I619)&gt;0,'01_Supuestos'!$F$15,0)))-((('01_Supuestos'!F31*$I619)*'01_Supuestos'!$F$11*($H619-'01_Supuestos'!$F$9))*'01_Supuestos'!$F$18)-($J619*'01_Supuestos'!F32)-(IF('01_Supuestos'!F30=MAX('01_Supuestos'!$C$30:$M$30),'01_Supuestos'!$F$19,0))-(MAX(0,(((('01_Supuestos'!F31*$I619)*'01_Supuestos'!$F$11*($H619-'01_Supuestos'!$F$9))-((('01_Supuestos'!F31*$I619)*'01_Supuestos'!$F$11*($H619-'01_Supuestos'!$F$9))*'01_Supuestos'!$F$12)-(('01_Supuestos'!F31*$I619)*'01_Supuestos'!$F$11*$K619)-(IF(('01_Supuestos'!F31*$I619)&gt;0,'01_Supuestos'!$F$15,0)))-($J619*'01_Supuestos'!F33)))*'01_Supuestos'!$F$16)</f>
        <v/>
      </c>
      <c r="X619" s="109">
        <f>((('01_Supuestos'!G31*$I619)*'01_Supuestos'!$F$11*($H619-'01_Supuestos'!$F$9))-((('01_Supuestos'!G31*$I619)*'01_Supuestos'!$F$11*($H619-'01_Supuestos'!$F$9))*'01_Supuestos'!$F$12)-(('01_Supuestos'!G31*$I619)*'01_Supuestos'!$F$11*$K619)-(IF(('01_Supuestos'!G31*$I619)&gt;0,'01_Supuestos'!$F$15,0)))-((('01_Supuestos'!G31*$I619)*'01_Supuestos'!$F$11*($H619-'01_Supuestos'!$F$9))*'01_Supuestos'!$F$18)-($J619*'01_Supuestos'!G32)-(IF('01_Supuestos'!G30=MAX('01_Supuestos'!$C$30:$M$30),'01_Supuestos'!$F$19,0))-(MAX(0,(((('01_Supuestos'!G31*$I619)*'01_Supuestos'!$F$11*($H619-'01_Supuestos'!$F$9))-((('01_Supuestos'!G31*$I619)*'01_Supuestos'!$F$11*($H619-'01_Supuestos'!$F$9))*'01_Supuestos'!$F$12)-(('01_Supuestos'!G31*$I619)*'01_Supuestos'!$F$11*$K619)-(IF(('01_Supuestos'!G31*$I619)&gt;0,'01_Supuestos'!$F$15,0)))-($J619*'01_Supuestos'!G33)))*'01_Supuestos'!$F$16)</f>
        <v/>
      </c>
      <c r="Y619" s="109">
        <f>((('01_Supuestos'!H31*$I619)*'01_Supuestos'!$F$11*($H619-'01_Supuestos'!$F$9))-((('01_Supuestos'!H31*$I619)*'01_Supuestos'!$F$11*($H619-'01_Supuestos'!$F$9))*'01_Supuestos'!$F$12)-(('01_Supuestos'!H31*$I619)*'01_Supuestos'!$F$11*$K619)-(IF(('01_Supuestos'!H31*$I619)&gt;0,'01_Supuestos'!$F$15,0)))-((('01_Supuestos'!H31*$I619)*'01_Supuestos'!$F$11*($H619-'01_Supuestos'!$F$9))*'01_Supuestos'!$F$18)-($J619*'01_Supuestos'!H32)-(IF('01_Supuestos'!H30=MAX('01_Supuestos'!$C$30:$M$30),'01_Supuestos'!$F$19,0))-(MAX(0,(((('01_Supuestos'!H31*$I619)*'01_Supuestos'!$F$11*($H619-'01_Supuestos'!$F$9))-((('01_Supuestos'!H31*$I619)*'01_Supuestos'!$F$11*($H619-'01_Supuestos'!$F$9))*'01_Supuestos'!$F$12)-(('01_Supuestos'!H31*$I619)*'01_Supuestos'!$F$11*$K619)-(IF(('01_Supuestos'!H31*$I619)&gt;0,'01_Supuestos'!$F$15,0)))-($J619*'01_Supuestos'!H33)))*'01_Supuestos'!$F$16)</f>
        <v/>
      </c>
      <c r="Z619" s="109">
        <f>((('01_Supuestos'!I31*$I619)*'01_Supuestos'!$F$11*($H619-'01_Supuestos'!$F$9))-((('01_Supuestos'!I31*$I619)*'01_Supuestos'!$F$11*($H619-'01_Supuestos'!$F$9))*'01_Supuestos'!$F$12)-(('01_Supuestos'!I31*$I619)*'01_Supuestos'!$F$11*$K619)-(IF(('01_Supuestos'!I31*$I619)&gt;0,'01_Supuestos'!$F$15,0)))-((('01_Supuestos'!I31*$I619)*'01_Supuestos'!$F$11*($H619-'01_Supuestos'!$F$9))*'01_Supuestos'!$F$18)-($J619*'01_Supuestos'!I32)-(IF('01_Supuestos'!I30=MAX('01_Supuestos'!$C$30:$M$30),'01_Supuestos'!$F$19,0))-(MAX(0,(((('01_Supuestos'!I31*$I619)*'01_Supuestos'!$F$11*($H619-'01_Supuestos'!$F$9))-((('01_Supuestos'!I31*$I619)*'01_Supuestos'!$F$11*($H619-'01_Supuestos'!$F$9))*'01_Supuestos'!$F$12)-(('01_Supuestos'!I31*$I619)*'01_Supuestos'!$F$11*$K619)-(IF(('01_Supuestos'!I31*$I619)&gt;0,'01_Supuestos'!$F$15,0)))-($J619*'01_Supuestos'!I33)))*'01_Supuestos'!$F$16)</f>
        <v/>
      </c>
      <c r="AA619" s="109">
        <f>((('01_Supuestos'!J31*$I619)*'01_Supuestos'!$F$11*($H619-'01_Supuestos'!$F$9))-((('01_Supuestos'!J31*$I619)*'01_Supuestos'!$F$11*($H619-'01_Supuestos'!$F$9))*'01_Supuestos'!$F$12)-(('01_Supuestos'!J31*$I619)*'01_Supuestos'!$F$11*$K619)-(IF(('01_Supuestos'!J31*$I619)&gt;0,'01_Supuestos'!$F$15,0)))-((('01_Supuestos'!J31*$I619)*'01_Supuestos'!$F$11*($H619-'01_Supuestos'!$F$9))*'01_Supuestos'!$F$18)-($J619*'01_Supuestos'!J32)-(IF('01_Supuestos'!J30=MAX('01_Supuestos'!$C$30:$M$30),'01_Supuestos'!$F$19,0))-(MAX(0,(((('01_Supuestos'!J31*$I619)*'01_Supuestos'!$F$11*($H619-'01_Supuestos'!$F$9))-((('01_Supuestos'!J31*$I619)*'01_Supuestos'!$F$11*($H619-'01_Supuestos'!$F$9))*'01_Supuestos'!$F$12)-(('01_Supuestos'!J31*$I619)*'01_Supuestos'!$F$11*$K619)-(IF(('01_Supuestos'!J31*$I619)&gt;0,'01_Supuestos'!$F$15,0)))-($J619*'01_Supuestos'!J33)))*'01_Supuestos'!$F$16)</f>
        <v/>
      </c>
      <c r="AB619" s="109">
        <f>((('01_Supuestos'!K31*$I619)*'01_Supuestos'!$F$11*($H619-'01_Supuestos'!$F$9))-((('01_Supuestos'!K31*$I619)*'01_Supuestos'!$F$11*($H619-'01_Supuestos'!$F$9))*'01_Supuestos'!$F$12)-(('01_Supuestos'!K31*$I619)*'01_Supuestos'!$F$11*$K619)-(IF(('01_Supuestos'!K31*$I619)&gt;0,'01_Supuestos'!$F$15,0)))-((('01_Supuestos'!K31*$I619)*'01_Supuestos'!$F$11*($H619-'01_Supuestos'!$F$9))*'01_Supuestos'!$F$18)-($J619*'01_Supuestos'!K32)-(IF('01_Supuestos'!K30=MAX('01_Supuestos'!$C$30:$M$30),'01_Supuestos'!$F$19,0))-(MAX(0,(((('01_Supuestos'!K31*$I619)*'01_Supuestos'!$F$11*($H619-'01_Supuestos'!$F$9))-((('01_Supuestos'!K31*$I619)*'01_Supuestos'!$F$11*($H619-'01_Supuestos'!$F$9))*'01_Supuestos'!$F$12)-(('01_Supuestos'!K31*$I619)*'01_Supuestos'!$F$11*$K619)-(IF(('01_Supuestos'!K31*$I619)&gt;0,'01_Supuestos'!$F$15,0)))-($J619*'01_Supuestos'!K33)))*'01_Supuestos'!$F$16)</f>
        <v/>
      </c>
      <c r="AC619" s="109">
        <f>((('01_Supuestos'!L31*$I619)*'01_Supuestos'!$F$11*($H619-'01_Supuestos'!$F$9))-((('01_Supuestos'!L31*$I619)*'01_Supuestos'!$F$11*($H619-'01_Supuestos'!$F$9))*'01_Supuestos'!$F$12)-(('01_Supuestos'!L31*$I619)*'01_Supuestos'!$F$11*$K619)-(IF(('01_Supuestos'!L31*$I619)&gt;0,'01_Supuestos'!$F$15,0)))-((('01_Supuestos'!L31*$I619)*'01_Supuestos'!$F$11*($H619-'01_Supuestos'!$F$9))*'01_Supuestos'!$F$18)-($J619*'01_Supuestos'!L32)-(IF('01_Supuestos'!L30=MAX('01_Supuestos'!$C$30:$M$30),'01_Supuestos'!$F$19,0))-(MAX(0,(((('01_Supuestos'!L31*$I619)*'01_Supuestos'!$F$11*($H619-'01_Supuestos'!$F$9))-((('01_Supuestos'!L31*$I619)*'01_Supuestos'!$F$11*($H619-'01_Supuestos'!$F$9))*'01_Supuestos'!$F$12)-(('01_Supuestos'!L31*$I619)*'01_Supuestos'!$F$11*$K619)-(IF(('01_Supuestos'!L31*$I619)&gt;0,'01_Supuestos'!$F$15,0)))-($J619*'01_Supuestos'!L33)))*'01_Supuestos'!$F$16)</f>
        <v/>
      </c>
      <c r="AD619" s="109">
        <f>((('01_Supuestos'!M31*$I619)*'01_Supuestos'!$F$11*($H619-'01_Supuestos'!$F$9))-((('01_Supuestos'!M31*$I619)*'01_Supuestos'!$F$11*($H619-'01_Supuestos'!$F$9))*'01_Supuestos'!$F$12)-(('01_Supuestos'!M31*$I619)*'01_Supuestos'!$F$11*$K619)-(IF(('01_Supuestos'!M31*$I619)&gt;0,'01_Supuestos'!$F$15,0)))-((('01_Supuestos'!M31*$I619)*'01_Supuestos'!$F$11*($H619-'01_Supuestos'!$F$9))*'01_Supuestos'!$F$18)-($J619*'01_Supuestos'!M32)-(IF('01_Supuestos'!M30=MAX('01_Supuestos'!$C$30:$M$30),'01_Supuestos'!$F$19,0))-(MAX(0,(((('01_Supuestos'!M31*$I619)*'01_Supuestos'!$F$11*($H619-'01_Supuestos'!$F$9))-((('01_Supuestos'!M31*$I619)*'01_Supuestos'!$F$11*($H619-'01_Supuestos'!$F$9))*'01_Supuestos'!$F$12)-(('01_Supuestos'!M31*$I619)*'01_Supuestos'!$F$11*$K619)-(IF(('01_Supuestos'!M31*$I619)&gt;0,'01_Supuestos'!$F$15,0)))-($J619*'01_Supuestos'!M33)))*'01_Supuestos'!$F$16)</f>
        <v/>
      </c>
      <c r="AE619" s="109">
        <f>0</f>
        <v/>
      </c>
      <c r="AF619" s="109">
        <f>IF(S619&gt;R619,"Appraisal+Decision",IF(S619&lt;R619,"Develop Now","Indiferente"))</f>
        <v/>
      </c>
    </row>
    <row r="620">
      <c r="A620" t="n">
        <v>590</v>
      </c>
      <c r="B620" s="53">
        <f>RAND()</f>
        <v/>
      </c>
      <c r="C620" s="53">
        <f>RAND()</f>
        <v/>
      </c>
      <c r="D620" s="53">
        <f>RAND()</f>
        <v/>
      </c>
      <c r="E620" s="53">
        <f>RAND()</f>
        <v/>
      </c>
      <c r="F620" s="53">
        <f>RAND()</f>
        <v/>
      </c>
      <c r="G620" s="53">
        <f>RAND()</f>
        <v/>
      </c>
      <c r="H620" s="109">
        <f>IF(B620&lt;($B$11-$B$10)/($B$12-$B$10), $B$10+SQRT(B620*($B$11-$B$10)*($B$12-$B$10)), $B$12-SQRT((1-B620)*($B$12-$B$11)*($B$12-$B$10)))</f>
        <v/>
      </c>
      <c r="I620" s="53">
        <f>MAX(0.1,NORMINV(C620,$B$13,$B$14))</f>
        <v/>
      </c>
      <c r="J620" s="109">
        <f>'01_Supuestos'!$F$13*MAX(0.65,NORMINV(D620,1,$B$15))</f>
        <v/>
      </c>
      <c r="K620" s="109">
        <f>'01_Supuestos'!$F$14*MAX(0.6,NORMINV(E620,1,$B$16))</f>
        <v/>
      </c>
      <c r="L620" s="109">
        <f>--(F620&lt;=$B$5)</f>
        <v/>
      </c>
      <c r="M620" s="109">
        <f>IF(L620=1, IF(G620&lt;=$B$6, "+", "-"), IF(G620&lt;=(1-$B$7), "+", "-"))</f>
        <v/>
      </c>
      <c r="N620" s="110">
        <f>IF(M620="+",'05_Bayes_Arbol'!$B$16,'05_Bayes_Arbol'!$B$17)</f>
        <v/>
      </c>
      <c r="O620" s="109">
        <f>SUMPRODUCT(T620:AD620,'01_Supuestos'!$C$34:$M$34)</f>
        <v/>
      </c>
      <c r="P620" s="109">
        <f>N620*O620 + (1-N620)*$B$9</f>
        <v/>
      </c>
      <c r="Q620" s="109">
        <f>--(P620&gt;0)</f>
        <v/>
      </c>
      <c r="R620" s="109">
        <f>IF(L620=1,O620,$B$9)</f>
        <v/>
      </c>
      <c r="S620" s="109">
        <f>-$B$8 + IF(Q620=1, IF(L620=1,O620,$B$9), 0)</f>
        <v/>
      </c>
      <c r="T620" s="109">
        <f>((('01_Supuestos'!C31*$I620)*'01_Supuestos'!$F$11*($H620-'01_Supuestos'!$F$9))-((('01_Supuestos'!C31*$I620)*'01_Supuestos'!$F$11*($H620-'01_Supuestos'!$F$9))*'01_Supuestos'!$F$12)-(('01_Supuestos'!C31*$I620)*'01_Supuestos'!$F$11*$K620)-(IF(('01_Supuestos'!C31*$I620)&gt;0,'01_Supuestos'!$F$15,0)))-((('01_Supuestos'!C31*$I620)*'01_Supuestos'!$F$11*($H620-'01_Supuestos'!$F$9))*'01_Supuestos'!$F$18)-($J620*'01_Supuestos'!C32)-(IF('01_Supuestos'!C30=MAX('01_Supuestos'!$C$30:$M$30),'01_Supuestos'!$F$19,0))-(MAX(0,(((('01_Supuestos'!C31*$I620)*'01_Supuestos'!$F$11*($H620-'01_Supuestos'!$F$9))-((('01_Supuestos'!C31*$I620)*'01_Supuestos'!$F$11*($H620-'01_Supuestos'!$F$9))*'01_Supuestos'!$F$12)-(('01_Supuestos'!C31*$I620)*'01_Supuestos'!$F$11*$K620)-(IF(('01_Supuestos'!C31*$I620)&gt;0,'01_Supuestos'!$F$15,0)))-($J620*'01_Supuestos'!C33)))*'01_Supuestos'!$F$16)</f>
        <v/>
      </c>
      <c r="U620" s="109">
        <f>((('01_Supuestos'!D31*$I620)*'01_Supuestos'!$F$11*($H620-'01_Supuestos'!$F$9))-((('01_Supuestos'!D31*$I620)*'01_Supuestos'!$F$11*($H620-'01_Supuestos'!$F$9))*'01_Supuestos'!$F$12)-(('01_Supuestos'!D31*$I620)*'01_Supuestos'!$F$11*$K620)-(IF(('01_Supuestos'!D31*$I620)&gt;0,'01_Supuestos'!$F$15,0)))-((('01_Supuestos'!D31*$I620)*'01_Supuestos'!$F$11*($H620-'01_Supuestos'!$F$9))*'01_Supuestos'!$F$18)-($J620*'01_Supuestos'!D32)-(IF('01_Supuestos'!D30=MAX('01_Supuestos'!$C$30:$M$30),'01_Supuestos'!$F$19,0))-(MAX(0,(((('01_Supuestos'!D31*$I620)*'01_Supuestos'!$F$11*($H620-'01_Supuestos'!$F$9))-((('01_Supuestos'!D31*$I620)*'01_Supuestos'!$F$11*($H620-'01_Supuestos'!$F$9))*'01_Supuestos'!$F$12)-(('01_Supuestos'!D31*$I620)*'01_Supuestos'!$F$11*$K620)-(IF(('01_Supuestos'!D31*$I620)&gt;0,'01_Supuestos'!$F$15,0)))-($J620*'01_Supuestos'!D33)))*'01_Supuestos'!$F$16)</f>
        <v/>
      </c>
      <c r="V620" s="109">
        <f>((('01_Supuestos'!E31*$I620)*'01_Supuestos'!$F$11*($H620-'01_Supuestos'!$F$9))-((('01_Supuestos'!E31*$I620)*'01_Supuestos'!$F$11*($H620-'01_Supuestos'!$F$9))*'01_Supuestos'!$F$12)-(('01_Supuestos'!E31*$I620)*'01_Supuestos'!$F$11*$K620)-(IF(('01_Supuestos'!E31*$I620)&gt;0,'01_Supuestos'!$F$15,0)))-((('01_Supuestos'!E31*$I620)*'01_Supuestos'!$F$11*($H620-'01_Supuestos'!$F$9))*'01_Supuestos'!$F$18)-($J620*'01_Supuestos'!E32)-(IF('01_Supuestos'!E30=MAX('01_Supuestos'!$C$30:$M$30),'01_Supuestos'!$F$19,0))-(MAX(0,(((('01_Supuestos'!E31*$I620)*'01_Supuestos'!$F$11*($H620-'01_Supuestos'!$F$9))-((('01_Supuestos'!E31*$I620)*'01_Supuestos'!$F$11*($H620-'01_Supuestos'!$F$9))*'01_Supuestos'!$F$12)-(('01_Supuestos'!E31*$I620)*'01_Supuestos'!$F$11*$K620)-(IF(('01_Supuestos'!E31*$I620)&gt;0,'01_Supuestos'!$F$15,0)))-($J620*'01_Supuestos'!E33)))*'01_Supuestos'!$F$16)</f>
        <v/>
      </c>
      <c r="W620" s="109">
        <f>((('01_Supuestos'!F31*$I620)*'01_Supuestos'!$F$11*($H620-'01_Supuestos'!$F$9))-((('01_Supuestos'!F31*$I620)*'01_Supuestos'!$F$11*($H620-'01_Supuestos'!$F$9))*'01_Supuestos'!$F$12)-(('01_Supuestos'!F31*$I620)*'01_Supuestos'!$F$11*$K620)-(IF(('01_Supuestos'!F31*$I620)&gt;0,'01_Supuestos'!$F$15,0)))-((('01_Supuestos'!F31*$I620)*'01_Supuestos'!$F$11*($H620-'01_Supuestos'!$F$9))*'01_Supuestos'!$F$18)-($J620*'01_Supuestos'!F32)-(IF('01_Supuestos'!F30=MAX('01_Supuestos'!$C$30:$M$30),'01_Supuestos'!$F$19,0))-(MAX(0,(((('01_Supuestos'!F31*$I620)*'01_Supuestos'!$F$11*($H620-'01_Supuestos'!$F$9))-((('01_Supuestos'!F31*$I620)*'01_Supuestos'!$F$11*($H620-'01_Supuestos'!$F$9))*'01_Supuestos'!$F$12)-(('01_Supuestos'!F31*$I620)*'01_Supuestos'!$F$11*$K620)-(IF(('01_Supuestos'!F31*$I620)&gt;0,'01_Supuestos'!$F$15,0)))-($J620*'01_Supuestos'!F33)))*'01_Supuestos'!$F$16)</f>
        <v/>
      </c>
      <c r="X620" s="109">
        <f>((('01_Supuestos'!G31*$I620)*'01_Supuestos'!$F$11*($H620-'01_Supuestos'!$F$9))-((('01_Supuestos'!G31*$I620)*'01_Supuestos'!$F$11*($H620-'01_Supuestos'!$F$9))*'01_Supuestos'!$F$12)-(('01_Supuestos'!G31*$I620)*'01_Supuestos'!$F$11*$K620)-(IF(('01_Supuestos'!G31*$I620)&gt;0,'01_Supuestos'!$F$15,0)))-((('01_Supuestos'!G31*$I620)*'01_Supuestos'!$F$11*($H620-'01_Supuestos'!$F$9))*'01_Supuestos'!$F$18)-($J620*'01_Supuestos'!G32)-(IF('01_Supuestos'!G30=MAX('01_Supuestos'!$C$30:$M$30),'01_Supuestos'!$F$19,0))-(MAX(0,(((('01_Supuestos'!G31*$I620)*'01_Supuestos'!$F$11*($H620-'01_Supuestos'!$F$9))-((('01_Supuestos'!G31*$I620)*'01_Supuestos'!$F$11*($H620-'01_Supuestos'!$F$9))*'01_Supuestos'!$F$12)-(('01_Supuestos'!G31*$I620)*'01_Supuestos'!$F$11*$K620)-(IF(('01_Supuestos'!G31*$I620)&gt;0,'01_Supuestos'!$F$15,0)))-($J620*'01_Supuestos'!G33)))*'01_Supuestos'!$F$16)</f>
        <v/>
      </c>
      <c r="Y620" s="109">
        <f>((('01_Supuestos'!H31*$I620)*'01_Supuestos'!$F$11*($H620-'01_Supuestos'!$F$9))-((('01_Supuestos'!H31*$I620)*'01_Supuestos'!$F$11*($H620-'01_Supuestos'!$F$9))*'01_Supuestos'!$F$12)-(('01_Supuestos'!H31*$I620)*'01_Supuestos'!$F$11*$K620)-(IF(('01_Supuestos'!H31*$I620)&gt;0,'01_Supuestos'!$F$15,0)))-((('01_Supuestos'!H31*$I620)*'01_Supuestos'!$F$11*($H620-'01_Supuestos'!$F$9))*'01_Supuestos'!$F$18)-($J620*'01_Supuestos'!H32)-(IF('01_Supuestos'!H30=MAX('01_Supuestos'!$C$30:$M$30),'01_Supuestos'!$F$19,0))-(MAX(0,(((('01_Supuestos'!H31*$I620)*'01_Supuestos'!$F$11*($H620-'01_Supuestos'!$F$9))-((('01_Supuestos'!H31*$I620)*'01_Supuestos'!$F$11*($H620-'01_Supuestos'!$F$9))*'01_Supuestos'!$F$12)-(('01_Supuestos'!H31*$I620)*'01_Supuestos'!$F$11*$K620)-(IF(('01_Supuestos'!H31*$I620)&gt;0,'01_Supuestos'!$F$15,0)))-($J620*'01_Supuestos'!H33)))*'01_Supuestos'!$F$16)</f>
        <v/>
      </c>
      <c r="Z620" s="109">
        <f>((('01_Supuestos'!I31*$I620)*'01_Supuestos'!$F$11*($H620-'01_Supuestos'!$F$9))-((('01_Supuestos'!I31*$I620)*'01_Supuestos'!$F$11*($H620-'01_Supuestos'!$F$9))*'01_Supuestos'!$F$12)-(('01_Supuestos'!I31*$I620)*'01_Supuestos'!$F$11*$K620)-(IF(('01_Supuestos'!I31*$I620)&gt;0,'01_Supuestos'!$F$15,0)))-((('01_Supuestos'!I31*$I620)*'01_Supuestos'!$F$11*($H620-'01_Supuestos'!$F$9))*'01_Supuestos'!$F$18)-($J620*'01_Supuestos'!I32)-(IF('01_Supuestos'!I30=MAX('01_Supuestos'!$C$30:$M$30),'01_Supuestos'!$F$19,0))-(MAX(0,(((('01_Supuestos'!I31*$I620)*'01_Supuestos'!$F$11*($H620-'01_Supuestos'!$F$9))-((('01_Supuestos'!I31*$I620)*'01_Supuestos'!$F$11*($H620-'01_Supuestos'!$F$9))*'01_Supuestos'!$F$12)-(('01_Supuestos'!I31*$I620)*'01_Supuestos'!$F$11*$K620)-(IF(('01_Supuestos'!I31*$I620)&gt;0,'01_Supuestos'!$F$15,0)))-($J620*'01_Supuestos'!I33)))*'01_Supuestos'!$F$16)</f>
        <v/>
      </c>
      <c r="AA620" s="109">
        <f>((('01_Supuestos'!J31*$I620)*'01_Supuestos'!$F$11*($H620-'01_Supuestos'!$F$9))-((('01_Supuestos'!J31*$I620)*'01_Supuestos'!$F$11*($H620-'01_Supuestos'!$F$9))*'01_Supuestos'!$F$12)-(('01_Supuestos'!J31*$I620)*'01_Supuestos'!$F$11*$K620)-(IF(('01_Supuestos'!J31*$I620)&gt;0,'01_Supuestos'!$F$15,0)))-((('01_Supuestos'!J31*$I620)*'01_Supuestos'!$F$11*($H620-'01_Supuestos'!$F$9))*'01_Supuestos'!$F$18)-($J620*'01_Supuestos'!J32)-(IF('01_Supuestos'!J30=MAX('01_Supuestos'!$C$30:$M$30),'01_Supuestos'!$F$19,0))-(MAX(0,(((('01_Supuestos'!J31*$I620)*'01_Supuestos'!$F$11*($H620-'01_Supuestos'!$F$9))-((('01_Supuestos'!J31*$I620)*'01_Supuestos'!$F$11*($H620-'01_Supuestos'!$F$9))*'01_Supuestos'!$F$12)-(('01_Supuestos'!J31*$I620)*'01_Supuestos'!$F$11*$K620)-(IF(('01_Supuestos'!J31*$I620)&gt;0,'01_Supuestos'!$F$15,0)))-($J620*'01_Supuestos'!J33)))*'01_Supuestos'!$F$16)</f>
        <v/>
      </c>
      <c r="AB620" s="109">
        <f>((('01_Supuestos'!K31*$I620)*'01_Supuestos'!$F$11*($H620-'01_Supuestos'!$F$9))-((('01_Supuestos'!K31*$I620)*'01_Supuestos'!$F$11*($H620-'01_Supuestos'!$F$9))*'01_Supuestos'!$F$12)-(('01_Supuestos'!K31*$I620)*'01_Supuestos'!$F$11*$K620)-(IF(('01_Supuestos'!K31*$I620)&gt;0,'01_Supuestos'!$F$15,0)))-((('01_Supuestos'!K31*$I620)*'01_Supuestos'!$F$11*($H620-'01_Supuestos'!$F$9))*'01_Supuestos'!$F$18)-($J620*'01_Supuestos'!K32)-(IF('01_Supuestos'!K30=MAX('01_Supuestos'!$C$30:$M$30),'01_Supuestos'!$F$19,0))-(MAX(0,(((('01_Supuestos'!K31*$I620)*'01_Supuestos'!$F$11*($H620-'01_Supuestos'!$F$9))-((('01_Supuestos'!K31*$I620)*'01_Supuestos'!$F$11*($H620-'01_Supuestos'!$F$9))*'01_Supuestos'!$F$12)-(('01_Supuestos'!K31*$I620)*'01_Supuestos'!$F$11*$K620)-(IF(('01_Supuestos'!K31*$I620)&gt;0,'01_Supuestos'!$F$15,0)))-($J620*'01_Supuestos'!K33)))*'01_Supuestos'!$F$16)</f>
        <v/>
      </c>
      <c r="AC620" s="109">
        <f>((('01_Supuestos'!L31*$I620)*'01_Supuestos'!$F$11*($H620-'01_Supuestos'!$F$9))-((('01_Supuestos'!L31*$I620)*'01_Supuestos'!$F$11*($H620-'01_Supuestos'!$F$9))*'01_Supuestos'!$F$12)-(('01_Supuestos'!L31*$I620)*'01_Supuestos'!$F$11*$K620)-(IF(('01_Supuestos'!L31*$I620)&gt;0,'01_Supuestos'!$F$15,0)))-((('01_Supuestos'!L31*$I620)*'01_Supuestos'!$F$11*($H620-'01_Supuestos'!$F$9))*'01_Supuestos'!$F$18)-($J620*'01_Supuestos'!L32)-(IF('01_Supuestos'!L30=MAX('01_Supuestos'!$C$30:$M$30),'01_Supuestos'!$F$19,0))-(MAX(0,(((('01_Supuestos'!L31*$I620)*'01_Supuestos'!$F$11*($H620-'01_Supuestos'!$F$9))-((('01_Supuestos'!L31*$I620)*'01_Supuestos'!$F$11*($H620-'01_Supuestos'!$F$9))*'01_Supuestos'!$F$12)-(('01_Supuestos'!L31*$I620)*'01_Supuestos'!$F$11*$K620)-(IF(('01_Supuestos'!L31*$I620)&gt;0,'01_Supuestos'!$F$15,0)))-($J620*'01_Supuestos'!L33)))*'01_Supuestos'!$F$16)</f>
        <v/>
      </c>
      <c r="AD620" s="109">
        <f>((('01_Supuestos'!M31*$I620)*'01_Supuestos'!$F$11*($H620-'01_Supuestos'!$F$9))-((('01_Supuestos'!M31*$I620)*'01_Supuestos'!$F$11*($H620-'01_Supuestos'!$F$9))*'01_Supuestos'!$F$12)-(('01_Supuestos'!M31*$I620)*'01_Supuestos'!$F$11*$K620)-(IF(('01_Supuestos'!M31*$I620)&gt;0,'01_Supuestos'!$F$15,0)))-((('01_Supuestos'!M31*$I620)*'01_Supuestos'!$F$11*($H620-'01_Supuestos'!$F$9))*'01_Supuestos'!$F$18)-($J620*'01_Supuestos'!M32)-(IF('01_Supuestos'!M30=MAX('01_Supuestos'!$C$30:$M$30),'01_Supuestos'!$F$19,0))-(MAX(0,(((('01_Supuestos'!M31*$I620)*'01_Supuestos'!$F$11*($H620-'01_Supuestos'!$F$9))-((('01_Supuestos'!M31*$I620)*'01_Supuestos'!$F$11*($H620-'01_Supuestos'!$F$9))*'01_Supuestos'!$F$12)-(('01_Supuestos'!M31*$I620)*'01_Supuestos'!$F$11*$K620)-(IF(('01_Supuestos'!M31*$I620)&gt;0,'01_Supuestos'!$F$15,0)))-($J620*'01_Supuestos'!M33)))*'01_Supuestos'!$F$16)</f>
        <v/>
      </c>
      <c r="AE620" s="109">
        <f>0</f>
        <v/>
      </c>
      <c r="AF620" s="109">
        <f>IF(S620&gt;R620,"Appraisal+Decision",IF(S620&lt;R620,"Develop Now","Indiferente"))</f>
        <v/>
      </c>
    </row>
    <row r="621">
      <c r="A621" t="n">
        <v>591</v>
      </c>
      <c r="B621" s="53">
        <f>RAND()</f>
        <v/>
      </c>
      <c r="C621" s="53">
        <f>RAND()</f>
        <v/>
      </c>
      <c r="D621" s="53">
        <f>RAND()</f>
        <v/>
      </c>
      <c r="E621" s="53">
        <f>RAND()</f>
        <v/>
      </c>
      <c r="F621" s="53">
        <f>RAND()</f>
        <v/>
      </c>
      <c r="G621" s="53">
        <f>RAND()</f>
        <v/>
      </c>
      <c r="H621" s="109">
        <f>IF(B621&lt;($B$11-$B$10)/($B$12-$B$10), $B$10+SQRT(B621*($B$11-$B$10)*($B$12-$B$10)), $B$12-SQRT((1-B621)*($B$12-$B$11)*($B$12-$B$10)))</f>
        <v/>
      </c>
      <c r="I621" s="53">
        <f>MAX(0.1,NORMINV(C621,$B$13,$B$14))</f>
        <v/>
      </c>
      <c r="J621" s="109">
        <f>'01_Supuestos'!$F$13*MAX(0.65,NORMINV(D621,1,$B$15))</f>
        <v/>
      </c>
      <c r="K621" s="109">
        <f>'01_Supuestos'!$F$14*MAX(0.6,NORMINV(E621,1,$B$16))</f>
        <v/>
      </c>
      <c r="L621" s="109">
        <f>--(F621&lt;=$B$5)</f>
        <v/>
      </c>
      <c r="M621" s="109">
        <f>IF(L621=1, IF(G621&lt;=$B$6, "+", "-"), IF(G621&lt;=(1-$B$7), "+", "-"))</f>
        <v/>
      </c>
      <c r="N621" s="110">
        <f>IF(M621="+",'05_Bayes_Arbol'!$B$16,'05_Bayes_Arbol'!$B$17)</f>
        <v/>
      </c>
      <c r="O621" s="109">
        <f>SUMPRODUCT(T621:AD621,'01_Supuestos'!$C$34:$M$34)</f>
        <v/>
      </c>
      <c r="P621" s="109">
        <f>N621*O621 + (1-N621)*$B$9</f>
        <v/>
      </c>
      <c r="Q621" s="109">
        <f>--(P621&gt;0)</f>
        <v/>
      </c>
      <c r="R621" s="109">
        <f>IF(L621=1,O621,$B$9)</f>
        <v/>
      </c>
      <c r="S621" s="109">
        <f>-$B$8 + IF(Q621=1, IF(L621=1,O621,$B$9), 0)</f>
        <v/>
      </c>
      <c r="T621" s="109">
        <f>((('01_Supuestos'!C31*$I621)*'01_Supuestos'!$F$11*($H621-'01_Supuestos'!$F$9))-((('01_Supuestos'!C31*$I621)*'01_Supuestos'!$F$11*($H621-'01_Supuestos'!$F$9))*'01_Supuestos'!$F$12)-(('01_Supuestos'!C31*$I621)*'01_Supuestos'!$F$11*$K621)-(IF(('01_Supuestos'!C31*$I621)&gt;0,'01_Supuestos'!$F$15,0)))-((('01_Supuestos'!C31*$I621)*'01_Supuestos'!$F$11*($H621-'01_Supuestos'!$F$9))*'01_Supuestos'!$F$18)-($J621*'01_Supuestos'!C32)-(IF('01_Supuestos'!C30=MAX('01_Supuestos'!$C$30:$M$30),'01_Supuestos'!$F$19,0))-(MAX(0,(((('01_Supuestos'!C31*$I621)*'01_Supuestos'!$F$11*($H621-'01_Supuestos'!$F$9))-((('01_Supuestos'!C31*$I621)*'01_Supuestos'!$F$11*($H621-'01_Supuestos'!$F$9))*'01_Supuestos'!$F$12)-(('01_Supuestos'!C31*$I621)*'01_Supuestos'!$F$11*$K621)-(IF(('01_Supuestos'!C31*$I621)&gt;0,'01_Supuestos'!$F$15,0)))-($J621*'01_Supuestos'!C33)))*'01_Supuestos'!$F$16)</f>
        <v/>
      </c>
      <c r="U621" s="109">
        <f>((('01_Supuestos'!D31*$I621)*'01_Supuestos'!$F$11*($H621-'01_Supuestos'!$F$9))-((('01_Supuestos'!D31*$I621)*'01_Supuestos'!$F$11*($H621-'01_Supuestos'!$F$9))*'01_Supuestos'!$F$12)-(('01_Supuestos'!D31*$I621)*'01_Supuestos'!$F$11*$K621)-(IF(('01_Supuestos'!D31*$I621)&gt;0,'01_Supuestos'!$F$15,0)))-((('01_Supuestos'!D31*$I621)*'01_Supuestos'!$F$11*($H621-'01_Supuestos'!$F$9))*'01_Supuestos'!$F$18)-($J621*'01_Supuestos'!D32)-(IF('01_Supuestos'!D30=MAX('01_Supuestos'!$C$30:$M$30),'01_Supuestos'!$F$19,0))-(MAX(0,(((('01_Supuestos'!D31*$I621)*'01_Supuestos'!$F$11*($H621-'01_Supuestos'!$F$9))-((('01_Supuestos'!D31*$I621)*'01_Supuestos'!$F$11*($H621-'01_Supuestos'!$F$9))*'01_Supuestos'!$F$12)-(('01_Supuestos'!D31*$I621)*'01_Supuestos'!$F$11*$K621)-(IF(('01_Supuestos'!D31*$I621)&gt;0,'01_Supuestos'!$F$15,0)))-($J621*'01_Supuestos'!D33)))*'01_Supuestos'!$F$16)</f>
        <v/>
      </c>
      <c r="V621" s="109">
        <f>((('01_Supuestos'!E31*$I621)*'01_Supuestos'!$F$11*($H621-'01_Supuestos'!$F$9))-((('01_Supuestos'!E31*$I621)*'01_Supuestos'!$F$11*($H621-'01_Supuestos'!$F$9))*'01_Supuestos'!$F$12)-(('01_Supuestos'!E31*$I621)*'01_Supuestos'!$F$11*$K621)-(IF(('01_Supuestos'!E31*$I621)&gt;0,'01_Supuestos'!$F$15,0)))-((('01_Supuestos'!E31*$I621)*'01_Supuestos'!$F$11*($H621-'01_Supuestos'!$F$9))*'01_Supuestos'!$F$18)-($J621*'01_Supuestos'!E32)-(IF('01_Supuestos'!E30=MAX('01_Supuestos'!$C$30:$M$30),'01_Supuestos'!$F$19,0))-(MAX(0,(((('01_Supuestos'!E31*$I621)*'01_Supuestos'!$F$11*($H621-'01_Supuestos'!$F$9))-((('01_Supuestos'!E31*$I621)*'01_Supuestos'!$F$11*($H621-'01_Supuestos'!$F$9))*'01_Supuestos'!$F$12)-(('01_Supuestos'!E31*$I621)*'01_Supuestos'!$F$11*$K621)-(IF(('01_Supuestos'!E31*$I621)&gt;0,'01_Supuestos'!$F$15,0)))-($J621*'01_Supuestos'!E33)))*'01_Supuestos'!$F$16)</f>
        <v/>
      </c>
      <c r="W621" s="109">
        <f>((('01_Supuestos'!F31*$I621)*'01_Supuestos'!$F$11*($H621-'01_Supuestos'!$F$9))-((('01_Supuestos'!F31*$I621)*'01_Supuestos'!$F$11*($H621-'01_Supuestos'!$F$9))*'01_Supuestos'!$F$12)-(('01_Supuestos'!F31*$I621)*'01_Supuestos'!$F$11*$K621)-(IF(('01_Supuestos'!F31*$I621)&gt;0,'01_Supuestos'!$F$15,0)))-((('01_Supuestos'!F31*$I621)*'01_Supuestos'!$F$11*($H621-'01_Supuestos'!$F$9))*'01_Supuestos'!$F$18)-($J621*'01_Supuestos'!F32)-(IF('01_Supuestos'!F30=MAX('01_Supuestos'!$C$30:$M$30),'01_Supuestos'!$F$19,0))-(MAX(0,(((('01_Supuestos'!F31*$I621)*'01_Supuestos'!$F$11*($H621-'01_Supuestos'!$F$9))-((('01_Supuestos'!F31*$I621)*'01_Supuestos'!$F$11*($H621-'01_Supuestos'!$F$9))*'01_Supuestos'!$F$12)-(('01_Supuestos'!F31*$I621)*'01_Supuestos'!$F$11*$K621)-(IF(('01_Supuestos'!F31*$I621)&gt;0,'01_Supuestos'!$F$15,0)))-($J621*'01_Supuestos'!F33)))*'01_Supuestos'!$F$16)</f>
        <v/>
      </c>
      <c r="X621" s="109">
        <f>((('01_Supuestos'!G31*$I621)*'01_Supuestos'!$F$11*($H621-'01_Supuestos'!$F$9))-((('01_Supuestos'!G31*$I621)*'01_Supuestos'!$F$11*($H621-'01_Supuestos'!$F$9))*'01_Supuestos'!$F$12)-(('01_Supuestos'!G31*$I621)*'01_Supuestos'!$F$11*$K621)-(IF(('01_Supuestos'!G31*$I621)&gt;0,'01_Supuestos'!$F$15,0)))-((('01_Supuestos'!G31*$I621)*'01_Supuestos'!$F$11*($H621-'01_Supuestos'!$F$9))*'01_Supuestos'!$F$18)-($J621*'01_Supuestos'!G32)-(IF('01_Supuestos'!G30=MAX('01_Supuestos'!$C$30:$M$30),'01_Supuestos'!$F$19,0))-(MAX(0,(((('01_Supuestos'!G31*$I621)*'01_Supuestos'!$F$11*($H621-'01_Supuestos'!$F$9))-((('01_Supuestos'!G31*$I621)*'01_Supuestos'!$F$11*($H621-'01_Supuestos'!$F$9))*'01_Supuestos'!$F$12)-(('01_Supuestos'!G31*$I621)*'01_Supuestos'!$F$11*$K621)-(IF(('01_Supuestos'!G31*$I621)&gt;0,'01_Supuestos'!$F$15,0)))-($J621*'01_Supuestos'!G33)))*'01_Supuestos'!$F$16)</f>
        <v/>
      </c>
      <c r="Y621" s="109">
        <f>((('01_Supuestos'!H31*$I621)*'01_Supuestos'!$F$11*($H621-'01_Supuestos'!$F$9))-((('01_Supuestos'!H31*$I621)*'01_Supuestos'!$F$11*($H621-'01_Supuestos'!$F$9))*'01_Supuestos'!$F$12)-(('01_Supuestos'!H31*$I621)*'01_Supuestos'!$F$11*$K621)-(IF(('01_Supuestos'!H31*$I621)&gt;0,'01_Supuestos'!$F$15,0)))-((('01_Supuestos'!H31*$I621)*'01_Supuestos'!$F$11*($H621-'01_Supuestos'!$F$9))*'01_Supuestos'!$F$18)-($J621*'01_Supuestos'!H32)-(IF('01_Supuestos'!H30=MAX('01_Supuestos'!$C$30:$M$30),'01_Supuestos'!$F$19,0))-(MAX(0,(((('01_Supuestos'!H31*$I621)*'01_Supuestos'!$F$11*($H621-'01_Supuestos'!$F$9))-((('01_Supuestos'!H31*$I621)*'01_Supuestos'!$F$11*($H621-'01_Supuestos'!$F$9))*'01_Supuestos'!$F$12)-(('01_Supuestos'!H31*$I621)*'01_Supuestos'!$F$11*$K621)-(IF(('01_Supuestos'!H31*$I621)&gt;0,'01_Supuestos'!$F$15,0)))-($J621*'01_Supuestos'!H33)))*'01_Supuestos'!$F$16)</f>
        <v/>
      </c>
      <c r="Z621" s="109">
        <f>((('01_Supuestos'!I31*$I621)*'01_Supuestos'!$F$11*($H621-'01_Supuestos'!$F$9))-((('01_Supuestos'!I31*$I621)*'01_Supuestos'!$F$11*($H621-'01_Supuestos'!$F$9))*'01_Supuestos'!$F$12)-(('01_Supuestos'!I31*$I621)*'01_Supuestos'!$F$11*$K621)-(IF(('01_Supuestos'!I31*$I621)&gt;0,'01_Supuestos'!$F$15,0)))-((('01_Supuestos'!I31*$I621)*'01_Supuestos'!$F$11*($H621-'01_Supuestos'!$F$9))*'01_Supuestos'!$F$18)-($J621*'01_Supuestos'!I32)-(IF('01_Supuestos'!I30=MAX('01_Supuestos'!$C$30:$M$30),'01_Supuestos'!$F$19,0))-(MAX(0,(((('01_Supuestos'!I31*$I621)*'01_Supuestos'!$F$11*($H621-'01_Supuestos'!$F$9))-((('01_Supuestos'!I31*$I621)*'01_Supuestos'!$F$11*($H621-'01_Supuestos'!$F$9))*'01_Supuestos'!$F$12)-(('01_Supuestos'!I31*$I621)*'01_Supuestos'!$F$11*$K621)-(IF(('01_Supuestos'!I31*$I621)&gt;0,'01_Supuestos'!$F$15,0)))-($J621*'01_Supuestos'!I33)))*'01_Supuestos'!$F$16)</f>
        <v/>
      </c>
      <c r="AA621" s="109">
        <f>((('01_Supuestos'!J31*$I621)*'01_Supuestos'!$F$11*($H621-'01_Supuestos'!$F$9))-((('01_Supuestos'!J31*$I621)*'01_Supuestos'!$F$11*($H621-'01_Supuestos'!$F$9))*'01_Supuestos'!$F$12)-(('01_Supuestos'!J31*$I621)*'01_Supuestos'!$F$11*$K621)-(IF(('01_Supuestos'!J31*$I621)&gt;0,'01_Supuestos'!$F$15,0)))-((('01_Supuestos'!J31*$I621)*'01_Supuestos'!$F$11*($H621-'01_Supuestos'!$F$9))*'01_Supuestos'!$F$18)-($J621*'01_Supuestos'!J32)-(IF('01_Supuestos'!J30=MAX('01_Supuestos'!$C$30:$M$30),'01_Supuestos'!$F$19,0))-(MAX(0,(((('01_Supuestos'!J31*$I621)*'01_Supuestos'!$F$11*($H621-'01_Supuestos'!$F$9))-((('01_Supuestos'!J31*$I621)*'01_Supuestos'!$F$11*($H621-'01_Supuestos'!$F$9))*'01_Supuestos'!$F$12)-(('01_Supuestos'!J31*$I621)*'01_Supuestos'!$F$11*$K621)-(IF(('01_Supuestos'!J31*$I621)&gt;0,'01_Supuestos'!$F$15,0)))-($J621*'01_Supuestos'!J33)))*'01_Supuestos'!$F$16)</f>
        <v/>
      </c>
      <c r="AB621" s="109">
        <f>((('01_Supuestos'!K31*$I621)*'01_Supuestos'!$F$11*($H621-'01_Supuestos'!$F$9))-((('01_Supuestos'!K31*$I621)*'01_Supuestos'!$F$11*($H621-'01_Supuestos'!$F$9))*'01_Supuestos'!$F$12)-(('01_Supuestos'!K31*$I621)*'01_Supuestos'!$F$11*$K621)-(IF(('01_Supuestos'!K31*$I621)&gt;0,'01_Supuestos'!$F$15,0)))-((('01_Supuestos'!K31*$I621)*'01_Supuestos'!$F$11*($H621-'01_Supuestos'!$F$9))*'01_Supuestos'!$F$18)-($J621*'01_Supuestos'!K32)-(IF('01_Supuestos'!K30=MAX('01_Supuestos'!$C$30:$M$30),'01_Supuestos'!$F$19,0))-(MAX(0,(((('01_Supuestos'!K31*$I621)*'01_Supuestos'!$F$11*($H621-'01_Supuestos'!$F$9))-((('01_Supuestos'!K31*$I621)*'01_Supuestos'!$F$11*($H621-'01_Supuestos'!$F$9))*'01_Supuestos'!$F$12)-(('01_Supuestos'!K31*$I621)*'01_Supuestos'!$F$11*$K621)-(IF(('01_Supuestos'!K31*$I621)&gt;0,'01_Supuestos'!$F$15,0)))-($J621*'01_Supuestos'!K33)))*'01_Supuestos'!$F$16)</f>
        <v/>
      </c>
      <c r="AC621" s="109">
        <f>((('01_Supuestos'!L31*$I621)*'01_Supuestos'!$F$11*($H621-'01_Supuestos'!$F$9))-((('01_Supuestos'!L31*$I621)*'01_Supuestos'!$F$11*($H621-'01_Supuestos'!$F$9))*'01_Supuestos'!$F$12)-(('01_Supuestos'!L31*$I621)*'01_Supuestos'!$F$11*$K621)-(IF(('01_Supuestos'!L31*$I621)&gt;0,'01_Supuestos'!$F$15,0)))-((('01_Supuestos'!L31*$I621)*'01_Supuestos'!$F$11*($H621-'01_Supuestos'!$F$9))*'01_Supuestos'!$F$18)-($J621*'01_Supuestos'!L32)-(IF('01_Supuestos'!L30=MAX('01_Supuestos'!$C$30:$M$30),'01_Supuestos'!$F$19,0))-(MAX(0,(((('01_Supuestos'!L31*$I621)*'01_Supuestos'!$F$11*($H621-'01_Supuestos'!$F$9))-((('01_Supuestos'!L31*$I621)*'01_Supuestos'!$F$11*($H621-'01_Supuestos'!$F$9))*'01_Supuestos'!$F$12)-(('01_Supuestos'!L31*$I621)*'01_Supuestos'!$F$11*$K621)-(IF(('01_Supuestos'!L31*$I621)&gt;0,'01_Supuestos'!$F$15,0)))-($J621*'01_Supuestos'!L33)))*'01_Supuestos'!$F$16)</f>
        <v/>
      </c>
      <c r="AD621" s="109">
        <f>((('01_Supuestos'!M31*$I621)*'01_Supuestos'!$F$11*($H621-'01_Supuestos'!$F$9))-((('01_Supuestos'!M31*$I621)*'01_Supuestos'!$F$11*($H621-'01_Supuestos'!$F$9))*'01_Supuestos'!$F$12)-(('01_Supuestos'!M31*$I621)*'01_Supuestos'!$F$11*$K621)-(IF(('01_Supuestos'!M31*$I621)&gt;0,'01_Supuestos'!$F$15,0)))-((('01_Supuestos'!M31*$I621)*'01_Supuestos'!$F$11*($H621-'01_Supuestos'!$F$9))*'01_Supuestos'!$F$18)-($J621*'01_Supuestos'!M32)-(IF('01_Supuestos'!M30=MAX('01_Supuestos'!$C$30:$M$30),'01_Supuestos'!$F$19,0))-(MAX(0,(((('01_Supuestos'!M31*$I621)*'01_Supuestos'!$F$11*($H621-'01_Supuestos'!$F$9))-((('01_Supuestos'!M31*$I621)*'01_Supuestos'!$F$11*($H621-'01_Supuestos'!$F$9))*'01_Supuestos'!$F$12)-(('01_Supuestos'!M31*$I621)*'01_Supuestos'!$F$11*$K621)-(IF(('01_Supuestos'!M31*$I621)&gt;0,'01_Supuestos'!$F$15,0)))-($J621*'01_Supuestos'!M33)))*'01_Supuestos'!$F$16)</f>
        <v/>
      </c>
      <c r="AE621" s="109">
        <f>0</f>
        <v/>
      </c>
      <c r="AF621" s="109">
        <f>IF(S621&gt;R621,"Appraisal+Decision",IF(S621&lt;R621,"Develop Now","Indiferente"))</f>
        <v/>
      </c>
    </row>
    <row r="622">
      <c r="A622" t="n">
        <v>592</v>
      </c>
      <c r="B622" s="53">
        <f>RAND()</f>
        <v/>
      </c>
      <c r="C622" s="53">
        <f>RAND()</f>
        <v/>
      </c>
      <c r="D622" s="53">
        <f>RAND()</f>
        <v/>
      </c>
      <c r="E622" s="53">
        <f>RAND()</f>
        <v/>
      </c>
      <c r="F622" s="53">
        <f>RAND()</f>
        <v/>
      </c>
      <c r="G622" s="53">
        <f>RAND()</f>
        <v/>
      </c>
      <c r="H622" s="109">
        <f>IF(B622&lt;($B$11-$B$10)/($B$12-$B$10), $B$10+SQRT(B622*($B$11-$B$10)*($B$12-$B$10)), $B$12-SQRT((1-B622)*($B$12-$B$11)*($B$12-$B$10)))</f>
        <v/>
      </c>
      <c r="I622" s="53">
        <f>MAX(0.1,NORMINV(C622,$B$13,$B$14))</f>
        <v/>
      </c>
      <c r="J622" s="109">
        <f>'01_Supuestos'!$F$13*MAX(0.65,NORMINV(D622,1,$B$15))</f>
        <v/>
      </c>
      <c r="K622" s="109">
        <f>'01_Supuestos'!$F$14*MAX(0.6,NORMINV(E622,1,$B$16))</f>
        <v/>
      </c>
      <c r="L622" s="109">
        <f>--(F622&lt;=$B$5)</f>
        <v/>
      </c>
      <c r="M622" s="109">
        <f>IF(L622=1, IF(G622&lt;=$B$6, "+", "-"), IF(G622&lt;=(1-$B$7), "+", "-"))</f>
        <v/>
      </c>
      <c r="N622" s="110">
        <f>IF(M622="+",'05_Bayes_Arbol'!$B$16,'05_Bayes_Arbol'!$B$17)</f>
        <v/>
      </c>
      <c r="O622" s="109">
        <f>SUMPRODUCT(T622:AD622,'01_Supuestos'!$C$34:$M$34)</f>
        <v/>
      </c>
      <c r="P622" s="109">
        <f>N622*O622 + (1-N622)*$B$9</f>
        <v/>
      </c>
      <c r="Q622" s="109">
        <f>--(P622&gt;0)</f>
        <v/>
      </c>
      <c r="R622" s="109">
        <f>IF(L622=1,O622,$B$9)</f>
        <v/>
      </c>
      <c r="S622" s="109">
        <f>-$B$8 + IF(Q622=1, IF(L622=1,O622,$B$9), 0)</f>
        <v/>
      </c>
      <c r="T622" s="109">
        <f>((('01_Supuestos'!C31*$I622)*'01_Supuestos'!$F$11*($H622-'01_Supuestos'!$F$9))-((('01_Supuestos'!C31*$I622)*'01_Supuestos'!$F$11*($H622-'01_Supuestos'!$F$9))*'01_Supuestos'!$F$12)-(('01_Supuestos'!C31*$I622)*'01_Supuestos'!$F$11*$K622)-(IF(('01_Supuestos'!C31*$I622)&gt;0,'01_Supuestos'!$F$15,0)))-((('01_Supuestos'!C31*$I622)*'01_Supuestos'!$F$11*($H622-'01_Supuestos'!$F$9))*'01_Supuestos'!$F$18)-($J622*'01_Supuestos'!C32)-(IF('01_Supuestos'!C30=MAX('01_Supuestos'!$C$30:$M$30),'01_Supuestos'!$F$19,0))-(MAX(0,(((('01_Supuestos'!C31*$I622)*'01_Supuestos'!$F$11*($H622-'01_Supuestos'!$F$9))-((('01_Supuestos'!C31*$I622)*'01_Supuestos'!$F$11*($H622-'01_Supuestos'!$F$9))*'01_Supuestos'!$F$12)-(('01_Supuestos'!C31*$I622)*'01_Supuestos'!$F$11*$K622)-(IF(('01_Supuestos'!C31*$I622)&gt;0,'01_Supuestos'!$F$15,0)))-($J622*'01_Supuestos'!C33)))*'01_Supuestos'!$F$16)</f>
        <v/>
      </c>
      <c r="U622" s="109">
        <f>((('01_Supuestos'!D31*$I622)*'01_Supuestos'!$F$11*($H622-'01_Supuestos'!$F$9))-((('01_Supuestos'!D31*$I622)*'01_Supuestos'!$F$11*($H622-'01_Supuestos'!$F$9))*'01_Supuestos'!$F$12)-(('01_Supuestos'!D31*$I622)*'01_Supuestos'!$F$11*$K622)-(IF(('01_Supuestos'!D31*$I622)&gt;0,'01_Supuestos'!$F$15,0)))-((('01_Supuestos'!D31*$I622)*'01_Supuestos'!$F$11*($H622-'01_Supuestos'!$F$9))*'01_Supuestos'!$F$18)-($J622*'01_Supuestos'!D32)-(IF('01_Supuestos'!D30=MAX('01_Supuestos'!$C$30:$M$30),'01_Supuestos'!$F$19,0))-(MAX(0,(((('01_Supuestos'!D31*$I622)*'01_Supuestos'!$F$11*($H622-'01_Supuestos'!$F$9))-((('01_Supuestos'!D31*$I622)*'01_Supuestos'!$F$11*($H622-'01_Supuestos'!$F$9))*'01_Supuestos'!$F$12)-(('01_Supuestos'!D31*$I622)*'01_Supuestos'!$F$11*$K622)-(IF(('01_Supuestos'!D31*$I622)&gt;0,'01_Supuestos'!$F$15,0)))-($J622*'01_Supuestos'!D33)))*'01_Supuestos'!$F$16)</f>
        <v/>
      </c>
      <c r="V622" s="109">
        <f>((('01_Supuestos'!E31*$I622)*'01_Supuestos'!$F$11*($H622-'01_Supuestos'!$F$9))-((('01_Supuestos'!E31*$I622)*'01_Supuestos'!$F$11*($H622-'01_Supuestos'!$F$9))*'01_Supuestos'!$F$12)-(('01_Supuestos'!E31*$I622)*'01_Supuestos'!$F$11*$K622)-(IF(('01_Supuestos'!E31*$I622)&gt;0,'01_Supuestos'!$F$15,0)))-((('01_Supuestos'!E31*$I622)*'01_Supuestos'!$F$11*($H622-'01_Supuestos'!$F$9))*'01_Supuestos'!$F$18)-($J622*'01_Supuestos'!E32)-(IF('01_Supuestos'!E30=MAX('01_Supuestos'!$C$30:$M$30),'01_Supuestos'!$F$19,0))-(MAX(0,(((('01_Supuestos'!E31*$I622)*'01_Supuestos'!$F$11*($H622-'01_Supuestos'!$F$9))-((('01_Supuestos'!E31*$I622)*'01_Supuestos'!$F$11*($H622-'01_Supuestos'!$F$9))*'01_Supuestos'!$F$12)-(('01_Supuestos'!E31*$I622)*'01_Supuestos'!$F$11*$K622)-(IF(('01_Supuestos'!E31*$I622)&gt;0,'01_Supuestos'!$F$15,0)))-($J622*'01_Supuestos'!E33)))*'01_Supuestos'!$F$16)</f>
        <v/>
      </c>
      <c r="W622" s="109">
        <f>((('01_Supuestos'!F31*$I622)*'01_Supuestos'!$F$11*($H622-'01_Supuestos'!$F$9))-((('01_Supuestos'!F31*$I622)*'01_Supuestos'!$F$11*($H622-'01_Supuestos'!$F$9))*'01_Supuestos'!$F$12)-(('01_Supuestos'!F31*$I622)*'01_Supuestos'!$F$11*$K622)-(IF(('01_Supuestos'!F31*$I622)&gt;0,'01_Supuestos'!$F$15,0)))-((('01_Supuestos'!F31*$I622)*'01_Supuestos'!$F$11*($H622-'01_Supuestos'!$F$9))*'01_Supuestos'!$F$18)-($J622*'01_Supuestos'!F32)-(IF('01_Supuestos'!F30=MAX('01_Supuestos'!$C$30:$M$30),'01_Supuestos'!$F$19,0))-(MAX(0,(((('01_Supuestos'!F31*$I622)*'01_Supuestos'!$F$11*($H622-'01_Supuestos'!$F$9))-((('01_Supuestos'!F31*$I622)*'01_Supuestos'!$F$11*($H622-'01_Supuestos'!$F$9))*'01_Supuestos'!$F$12)-(('01_Supuestos'!F31*$I622)*'01_Supuestos'!$F$11*$K622)-(IF(('01_Supuestos'!F31*$I622)&gt;0,'01_Supuestos'!$F$15,0)))-($J622*'01_Supuestos'!F33)))*'01_Supuestos'!$F$16)</f>
        <v/>
      </c>
      <c r="X622" s="109">
        <f>((('01_Supuestos'!G31*$I622)*'01_Supuestos'!$F$11*($H622-'01_Supuestos'!$F$9))-((('01_Supuestos'!G31*$I622)*'01_Supuestos'!$F$11*($H622-'01_Supuestos'!$F$9))*'01_Supuestos'!$F$12)-(('01_Supuestos'!G31*$I622)*'01_Supuestos'!$F$11*$K622)-(IF(('01_Supuestos'!G31*$I622)&gt;0,'01_Supuestos'!$F$15,0)))-((('01_Supuestos'!G31*$I622)*'01_Supuestos'!$F$11*($H622-'01_Supuestos'!$F$9))*'01_Supuestos'!$F$18)-($J622*'01_Supuestos'!G32)-(IF('01_Supuestos'!G30=MAX('01_Supuestos'!$C$30:$M$30),'01_Supuestos'!$F$19,0))-(MAX(0,(((('01_Supuestos'!G31*$I622)*'01_Supuestos'!$F$11*($H622-'01_Supuestos'!$F$9))-((('01_Supuestos'!G31*$I622)*'01_Supuestos'!$F$11*($H622-'01_Supuestos'!$F$9))*'01_Supuestos'!$F$12)-(('01_Supuestos'!G31*$I622)*'01_Supuestos'!$F$11*$K622)-(IF(('01_Supuestos'!G31*$I622)&gt;0,'01_Supuestos'!$F$15,0)))-($J622*'01_Supuestos'!G33)))*'01_Supuestos'!$F$16)</f>
        <v/>
      </c>
      <c r="Y622" s="109">
        <f>((('01_Supuestos'!H31*$I622)*'01_Supuestos'!$F$11*($H622-'01_Supuestos'!$F$9))-((('01_Supuestos'!H31*$I622)*'01_Supuestos'!$F$11*($H622-'01_Supuestos'!$F$9))*'01_Supuestos'!$F$12)-(('01_Supuestos'!H31*$I622)*'01_Supuestos'!$F$11*$K622)-(IF(('01_Supuestos'!H31*$I622)&gt;0,'01_Supuestos'!$F$15,0)))-((('01_Supuestos'!H31*$I622)*'01_Supuestos'!$F$11*($H622-'01_Supuestos'!$F$9))*'01_Supuestos'!$F$18)-($J622*'01_Supuestos'!H32)-(IF('01_Supuestos'!H30=MAX('01_Supuestos'!$C$30:$M$30),'01_Supuestos'!$F$19,0))-(MAX(0,(((('01_Supuestos'!H31*$I622)*'01_Supuestos'!$F$11*($H622-'01_Supuestos'!$F$9))-((('01_Supuestos'!H31*$I622)*'01_Supuestos'!$F$11*($H622-'01_Supuestos'!$F$9))*'01_Supuestos'!$F$12)-(('01_Supuestos'!H31*$I622)*'01_Supuestos'!$F$11*$K622)-(IF(('01_Supuestos'!H31*$I622)&gt;0,'01_Supuestos'!$F$15,0)))-($J622*'01_Supuestos'!H33)))*'01_Supuestos'!$F$16)</f>
        <v/>
      </c>
      <c r="Z622" s="109">
        <f>((('01_Supuestos'!I31*$I622)*'01_Supuestos'!$F$11*($H622-'01_Supuestos'!$F$9))-((('01_Supuestos'!I31*$I622)*'01_Supuestos'!$F$11*($H622-'01_Supuestos'!$F$9))*'01_Supuestos'!$F$12)-(('01_Supuestos'!I31*$I622)*'01_Supuestos'!$F$11*$K622)-(IF(('01_Supuestos'!I31*$I622)&gt;0,'01_Supuestos'!$F$15,0)))-((('01_Supuestos'!I31*$I622)*'01_Supuestos'!$F$11*($H622-'01_Supuestos'!$F$9))*'01_Supuestos'!$F$18)-($J622*'01_Supuestos'!I32)-(IF('01_Supuestos'!I30=MAX('01_Supuestos'!$C$30:$M$30),'01_Supuestos'!$F$19,0))-(MAX(0,(((('01_Supuestos'!I31*$I622)*'01_Supuestos'!$F$11*($H622-'01_Supuestos'!$F$9))-((('01_Supuestos'!I31*$I622)*'01_Supuestos'!$F$11*($H622-'01_Supuestos'!$F$9))*'01_Supuestos'!$F$12)-(('01_Supuestos'!I31*$I622)*'01_Supuestos'!$F$11*$K622)-(IF(('01_Supuestos'!I31*$I622)&gt;0,'01_Supuestos'!$F$15,0)))-($J622*'01_Supuestos'!I33)))*'01_Supuestos'!$F$16)</f>
        <v/>
      </c>
      <c r="AA622" s="109">
        <f>((('01_Supuestos'!J31*$I622)*'01_Supuestos'!$F$11*($H622-'01_Supuestos'!$F$9))-((('01_Supuestos'!J31*$I622)*'01_Supuestos'!$F$11*($H622-'01_Supuestos'!$F$9))*'01_Supuestos'!$F$12)-(('01_Supuestos'!J31*$I622)*'01_Supuestos'!$F$11*$K622)-(IF(('01_Supuestos'!J31*$I622)&gt;0,'01_Supuestos'!$F$15,0)))-((('01_Supuestos'!J31*$I622)*'01_Supuestos'!$F$11*($H622-'01_Supuestos'!$F$9))*'01_Supuestos'!$F$18)-($J622*'01_Supuestos'!J32)-(IF('01_Supuestos'!J30=MAX('01_Supuestos'!$C$30:$M$30),'01_Supuestos'!$F$19,0))-(MAX(0,(((('01_Supuestos'!J31*$I622)*'01_Supuestos'!$F$11*($H622-'01_Supuestos'!$F$9))-((('01_Supuestos'!J31*$I622)*'01_Supuestos'!$F$11*($H622-'01_Supuestos'!$F$9))*'01_Supuestos'!$F$12)-(('01_Supuestos'!J31*$I622)*'01_Supuestos'!$F$11*$K622)-(IF(('01_Supuestos'!J31*$I622)&gt;0,'01_Supuestos'!$F$15,0)))-($J622*'01_Supuestos'!J33)))*'01_Supuestos'!$F$16)</f>
        <v/>
      </c>
      <c r="AB622" s="109">
        <f>((('01_Supuestos'!K31*$I622)*'01_Supuestos'!$F$11*($H622-'01_Supuestos'!$F$9))-((('01_Supuestos'!K31*$I622)*'01_Supuestos'!$F$11*($H622-'01_Supuestos'!$F$9))*'01_Supuestos'!$F$12)-(('01_Supuestos'!K31*$I622)*'01_Supuestos'!$F$11*$K622)-(IF(('01_Supuestos'!K31*$I622)&gt;0,'01_Supuestos'!$F$15,0)))-((('01_Supuestos'!K31*$I622)*'01_Supuestos'!$F$11*($H622-'01_Supuestos'!$F$9))*'01_Supuestos'!$F$18)-($J622*'01_Supuestos'!K32)-(IF('01_Supuestos'!K30=MAX('01_Supuestos'!$C$30:$M$30),'01_Supuestos'!$F$19,0))-(MAX(0,(((('01_Supuestos'!K31*$I622)*'01_Supuestos'!$F$11*($H622-'01_Supuestos'!$F$9))-((('01_Supuestos'!K31*$I622)*'01_Supuestos'!$F$11*($H622-'01_Supuestos'!$F$9))*'01_Supuestos'!$F$12)-(('01_Supuestos'!K31*$I622)*'01_Supuestos'!$F$11*$K622)-(IF(('01_Supuestos'!K31*$I622)&gt;0,'01_Supuestos'!$F$15,0)))-($J622*'01_Supuestos'!K33)))*'01_Supuestos'!$F$16)</f>
        <v/>
      </c>
      <c r="AC622" s="109">
        <f>((('01_Supuestos'!L31*$I622)*'01_Supuestos'!$F$11*($H622-'01_Supuestos'!$F$9))-((('01_Supuestos'!L31*$I622)*'01_Supuestos'!$F$11*($H622-'01_Supuestos'!$F$9))*'01_Supuestos'!$F$12)-(('01_Supuestos'!L31*$I622)*'01_Supuestos'!$F$11*$K622)-(IF(('01_Supuestos'!L31*$I622)&gt;0,'01_Supuestos'!$F$15,0)))-((('01_Supuestos'!L31*$I622)*'01_Supuestos'!$F$11*($H622-'01_Supuestos'!$F$9))*'01_Supuestos'!$F$18)-($J622*'01_Supuestos'!L32)-(IF('01_Supuestos'!L30=MAX('01_Supuestos'!$C$30:$M$30),'01_Supuestos'!$F$19,0))-(MAX(0,(((('01_Supuestos'!L31*$I622)*'01_Supuestos'!$F$11*($H622-'01_Supuestos'!$F$9))-((('01_Supuestos'!L31*$I622)*'01_Supuestos'!$F$11*($H622-'01_Supuestos'!$F$9))*'01_Supuestos'!$F$12)-(('01_Supuestos'!L31*$I622)*'01_Supuestos'!$F$11*$K622)-(IF(('01_Supuestos'!L31*$I622)&gt;0,'01_Supuestos'!$F$15,0)))-($J622*'01_Supuestos'!L33)))*'01_Supuestos'!$F$16)</f>
        <v/>
      </c>
      <c r="AD622" s="109">
        <f>((('01_Supuestos'!M31*$I622)*'01_Supuestos'!$F$11*($H622-'01_Supuestos'!$F$9))-((('01_Supuestos'!M31*$I622)*'01_Supuestos'!$F$11*($H622-'01_Supuestos'!$F$9))*'01_Supuestos'!$F$12)-(('01_Supuestos'!M31*$I622)*'01_Supuestos'!$F$11*$K622)-(IF(('01_Supuestos'!M31*$I622)&gt;0,'01_Supuestos'!$F$15,0)))-((('01_Supuestos'!M31*$I622)*'01_Supuestos'!$F$11*($H622-'01_Supuestos'!$F$9))*'01_Supuestos'!$F$18)-($J622*'01_Supuestos'!M32)-(IF('01_Supuestos'!M30=MAX('01_Supuestos'!$C$30:$M$30),'01_Supuestos'!$F$19,0))-(MAX(0,(((('01_Supuestos'!M31*$I622)*'01_Supuestos'!$F$11*($H622-'01_Supuestos'!$F$9))-((('01_Supuestos'!M31*$I622)*'01_Supuestos'!$F$11*($H622-'01_Supuestos'!$F$9))*'01_Supuestos'!$F$12)-(('01_Supuestos'!M31*$I622)*'01_Supuestos'!$F$11*$K622)-(IF(('01_Supuestos'!M31*$I622)&gt;0,'01_Supuestos'!$F$15,0)))-($J622*'01_Supuestos'!M33)))*'01_Supuestos'!$F$16)</f>
        <v/>
      </c>
      <c r="AE622" s="109">
        <f>0</f>
        <v/>
      </c>
      <c r="AF622" s="109">
        <f>IF(S622&gt;R622,"Appraisal+Decision",IF(S622&lt;R622,"Develop Now","Indiferente"))</f>
        <v/>
      </c>
    </row>
    <row r="623">
      <c r="A623" t="n">
        <v>593</v>
      </c>
      <c r="B623" s="53">
        <f>RAND()</f>
        <v/>
      </c>
      <c r="C623" s="53">
        <f>RAND()</f>
        <v/>
      </c>
      <c r="D623" s="53">
        <f>RAND()</f>
        <v/>
      </c>
      <c r="E623" s="53">
        <f>RAND()</f>
        <v/>
      </c>
      <c r="F623" s="53">
        <f>RAND()</f>
        <v/>
      </c>
      <c r="G623" s="53">
        <f>RAND()</f>
        <v/>
      </c>
      <c r="H623" s="109">
        <f>IF(B623&lt;($B$11-$B$10)/($B$12-$B$10), $B$10+SQRT(B623*($B$11-$B$10)*($B$12-$B$10)), $B$12-SQRT((1-B623)*($B$12-$B$11)*($B$12-$B$10)))</f>
        <v/>
      </c>
      <c r="I623" s="53">
        <f>MAX(0.1,NORMINV(C623,$B$13,$B$14))</f>
        <v/>
      </c>
      <c r="J623" s="109">
        <f>'01_Supuestos'!$F$13*MAX(0.65,NORMINV(D623,1,$B$15))</f>
        <v/>
      </c>
      <c r="K623" s="109">
        <f>'01_Supuestos'!$F$14*MAX(0.6,NORMINV(E623,1,$B$16))</f>
        <v/>
      </c>
      <c r="L623" s="109">
        <f>--(F623&lt;=$B$5)</f>
        <v/>
      </c>
      <c r="M623" s="109">
        <f>IF(L623=1, IF(G623&lt;=$B$6, "+", "-"), IF(G623&lt;=(1-$B$7), "+", "-"))</f>
        <v/>
      </c>
      <c r="N623" s="110">
        <f>IF(M623="+",'05_Bayes_Arbol'!$B$16,'05_Bayes_Arbol'!$B$17)</f>
        <v/>
      </c>
      <c r="O623" s="109">
        <f>SUMPRODUCT(T623:AD623,'01_Supuestos'!$C$34:$M$34)</f>
        <v/>
      </c>
      <c r="P623" s="109">
        <f>N623*O623 + (1-N623)*$B$9</f>
        <v/>
      </c>
      <c r="Q623" s="109">
        <f>--(P623&gt;0)</f>
        <v/>
      </c>
      <c r="R623" s="109">
        <f>IF(L623=1,O623,$B$9)</f>
        <v/>
      </c>
      <c r="S623" s="109">
        <f>-$B$8 + IF(Q623=1, IF(L623=1,O623,$B$9), 0)</f>
        <v/>
      </c>
      <c r="T623" s="109">
        <f>((('01_Supuestos'!C31*$I623)*'01_Supuestos'!$F$11*($H623-'01_Supuestos'!$F$9))-((('01_Supuestos'!C31*$I623)*'01_Supuestos'!$F$11*($H623-'01_Supuestos'!$F$9))*'01_Supuestos'!$F$12)-(('01_Supuestos'!C31*$I623)*'01_Supuestos'!$F$11*$K623)-(IF(('01_Supuestos'!C31*$I623)&gt;0,'01_Supuestos'!$F$15,0)))-((('01_Supuestos'!C31*$I623)*'01_Supuestos'!$F$11*($H623-'01_Supuestos'!$F$9))*'01_Supuestos'!$F$18)-($J623*'01_Supuestos'!C32)-(IF('01_Supuestos'!C30=MAX('01_Supuestos'!$C$30:$M$30),'01_Supuestos'!$F$19,0))-(MAX(0,(((('01_Supuestos'!C31*$I623)*'01_Supuestos'!$F$11*($H623-'01_Supuestos'!$F$9))-((('01_Supuestos'!C31*$I623)*'01_Supuestos'!$F$11*($H623-'01_Supuestos'!$F$9))*'01_Supuestos'!$F$12)-(('01_Supuestos'!C31*$I623)*'01_Supuestos'!$F$11*$K623)-(IF(('01_Supuestos'!C31*$I623)&gt;0,'01_Supuestos'!$F$15,0)))-($J623*'01_Supuestos'!C33)))*'01_Supuestos'!$F$16)</f>
        <v/>
      </c>
      <c r="U623" s="109">
        <f>((('01_Supuestos'!D31*$I623)*'01_Supuestos'!$F$11*($H623-'01_Supuestos'!$F$9))-((('01_Supuestos'!D31*$I623)*'01_Supuestos'!$F$11*($H623-'01_Supuestos'!$F$9))*'01_Supuestos'!$F$12)-(('01_Supuestos'!D31*$I623)*'01_Supuestos'!$F$11*$K623)-(IF(('01_Supuestos'!D31*$I623)&gt;0,'01_Supuestos'!$F$15,0)))-((('01_Supuestos'!D31*$I623)*'01_Supuestos'!$F$11*($H623-'01_Supuestos'!$F$9))*'01_Supuestos'!$F$18)-($J623*'01_Supuestos'!D32)-(IF('01_Supuestos'!D30=MAX('01_Supuestos'!$C$30:$M$30),'01_Supuestos'!$F$19,0))-(MAX(0,(((('01_Supuestos'!D31*$I623)*'01_Supuestos'!$F$11*($H623-'01_Supuestos'!$F$9))-((('01_Supuestos'!D31*$I623)*'01_Supuestos'!$F$11*($H623-'01_Supuestos'!$F$9))*'01_Supuestos'!$F$12)-(('01_Supuestos'!D31*$I623)*'01_Supuestos'!$F$11*$K623)-(IF(('01_Supuestos'!D31*$I623)&gt;0,'01_Supuestos'!$F$15,0)))-($J623*'01_Supuestos'!D33)))*'01_Supuestos'!$F$16)</f>
        <v/>
      </c>
      <c r="V623" s="109">
        <f>((('01_Supuestos'!E31*$I623)*'01_Supuestos'!$F$11*($H623-'01_Supuestos'!$F$9))-((('01_Supuestos'!E31*$I623)*'01_Supuestos'!$F$11*($H623-'01_Supuestos'!$F$9))*'01_Supuestos'!$F$12)-(('01_Supuestos'!E31*$I623)*'01_Supuestos'!$F$11*$K623)-(IF(('01_Supuestos'!E31*$I623)&gt;0,'01_Supuestos'!$F$15,0)))-((('01_Supuestos'!E31*$I623)*'01_Supuestos'!$F$11*($H623-'01_Supuestos'!$F$9))*'01_Supuestos'!$F$18)-($J623*'01_Supuestos'!E32)-(IF('01_Supuestos'!E30=MAX('01_Supuestos'!$C$30:$M$30),'01_Supuestos'!$F$19,0))-(MAX(0,(((('01_Supuestos'!E31*$I623)*'01_Supuestos'!$F$11*($H623-'01_Supuestos'!$F$9))-((('01_Supuestos'!E31*$I623)*'01_Supuestos'!$F$11*($H623-'01_Supuestos'!$F$9))*'01_Supuestos'!$F$12)-(('01_Supuestos'!E31*$I623)*'01_Supuestos'!$F$11*$K623)-(IF(('01_Supuestos'!E31*$I623)&gt;0,'01_Supuestos'!$F$15,0)))-($J623*'01_Supuestos'!E33)))*'01_Supuestos'!$F$16)</f>
        <v/>
      </c>
      <c r="W623" s="109">
        <f>((('01_Supuestos'!F31*$I623)*'01_Supuestos'!$F$11*($H623-'01_Supuestos'!$F$9))-((('01_Supuestos'!F31*$I623)*'01_Supuestos'!$F$11*($H623-'01_Supuestos'!$F$9))*'01_Supuestos'!$F$12)-(('01_Supuestos'!F31*$I623)*'01_Supuestos'!$F$11*$K623)-(IF(('01_Supuestos'!F31*$I623)&gt;0,'01_Supuestos'!$F$15,0)))-((('01_Supuestos'!F31*$I623)*'01_Supuestos'!$F$11*($H623-'01_Supuestos'!$F$9))*'01_Supuestos'!$F$18)-($J623*'01_Supuestos'!F32)-(IF('01_Supuestos'!F30=MAX('01_Supuestos'!$C$30:$M$30),'01_Supuestos'!$F$19,0))-(MAX(0,(((('01_Supuestos'!F31*$I623)*'01_Supuestos'!$F$11*($H623-'01_Supuestos'!$F$9))-((('01_Supuestos'!F31*$I623)*'01_Supuestos'!$F$11*($H623-'01_Supuestos'!$F$9))*'01_Supuestos'!$F$12)-(('01_Supuestos'!F31*$I623)*'01_Supuestos'!$F$11*$K623)-(IF(('01_Supuestos'!F31*$I623)&gt;0,'01_Supuestos'!$F$15,0)))-($J623*'01_Supuestos'!F33)))*'01_Supuestos'!$F$16)</f>
        <v/>
      </c>
      <c r="X623" s="109">
        <f>((('01_Supuestos'!G31*$I623)*'01_Supuestos'!$F$11*($H623-'01_Supuestos'!$F$9))-((('01_Supuestos'!G31*$I623)*'01_Supuestos'!$F$11*($H623-'01_Supuestos'!$F$9))*'01_Supuestos'!$F$12)-(('01_Supuestos'!G31*$I623)*'01_Supuestos'!$F$11*$K623)-(IF(('01_Supuestos'!G31*$I623)&gt;0,'01_Supuestos'!$F$15,0)))-((('01_Supuestos'!G31*$I623)*'01_Supuestos'!$F$11*($H623-'01_Supuestos'!$F$9))*'01_Supuestos'!$F$18)-($J623*'01_Supuestos'!G32)-(IF('01_Supuestos'!G30=MAX('01_Supuestos'!$C$30:$M$30),'01_Supuestos'!$F$19,0))-(MAX(0,(((('01_Supuestos'!G31*$I623)*'01_Supuestos'!$F$11*($H623-'01_Supuestos'!$F$9))-((('01_Supuestos'!G31*$I623)*'01_Supuestos'!$F$11*($H623-'01_Supuestos'!$F$9))*'01_Supuestos'!$F$12)-(('01_Supuestos'!G31*$I623)*'01_Supuestos'!$F$11*$K623)-(IF(('01_Supuestos'!G31*$I623)&gt;0,'01_Supuestos'!$F$15,0)))-($J623*'01_Supuestos'!G33)))*'01_Supuestos'!$F$16)</f>
        <v/>
      </c>
      <c r="Y623" s="109">
        <f>((('01_Supuestos'!H31*$I623)*'01_Supuestos'!$F$11*($H623-'01_Supuestos'!$F$9))-((('01_Supuestos'!H31*$I623)*'01_Supuestos'!$F$11*($H623-'01_Supuestos'!$F$9))*'01_Supuestos'!$F$12)-(('01_Supuestos'!H31*$I623)*'01_Supuestos'!$F$11*$K623)-(IF(('01_Supuestos'!H31*$I623)&gt;0,'01_Supuestos'!$F$15,0)))-((('01_Supuestos'!H31*$I623)*'01_Supuestos'!$F$11*($H623-'01_Supuestos'!$F$9))*'01_Supuestos'!$F$18)-($J623*'01_Supuestos'!H32)-(IF('01_Supuestos'!H30=MAX('01_Supuestos'!$C$30:$M$30),'01_Supuestos'!$F$19,0))-(MAX(0,(((('01_Supuestos'!H31*$I623)*'01_Supuestos'!$F$11*($H623-'01_Supuestos'!$F$9))-((('01_Supuestos'!H31*$I623)*'01_Supuestos'!$F$11*($H623-'01_Supuestos'!$F$9))*'01_Supuestos'!$F$12)-(('01_Supuestos'!H31*$I623)*'01_Supuestos'!$F$11*$K623)-(IF(('01_Supuestos'!H31*$I623)&gt;0,'01_Supuestos'!$F$15,0)))-($J623*'01_Supuestos'!H33)))*'01_Supuestos'!$F$16)</f>
        <v/>
      </c>
      <c r="Z623" s="109">
        <f>((('01_Supuestos'!I31*$I623)*'01_Supuestos'!$F$11*($H623-'01_Supuestos'!$F$9))-((('01_Supuestos'!I31*$I623)*'01_Supuestos'!$F$11*($H623-'01_Supuestos'!$F$9))*'01_Supuestos'!$F$12)-(('01_Supuestos'!I31*$I623)*'01_Supuestos'!$F$11*$K623)-(IF(('01_Supuestos'!I31*$I623)&gt;0,'01_Supuestos'!$F$15,0)))-((('01_Supuestos'!I31*$I623)*'01_Supuestos'!$F$11*($H623-'01_Supuestos'!$F$9))*'01_Supuestos'!$F$18)-($J623*'01_Supuestos'!I32)-(IF('01_Supuestos'!I30=MAX('01_Supuestos'!$C$30:$M$30),'01_Supuestos'!$F$19,0))-(MAX(0,(((('01_Supuestos'!I31*$I623)*'01_Supuestos'!$F$11*($H623-'01_Supuestos'!$F$9))-((('01_Supuestos'!I31*$I623)*'01_Supuestos'!$F$11*($H623-'01_Supuestos'!$F$9))*'01_Supuestos'!$F$12)-(('01_Supuestos'!I31*$I623)*'01_Supuestos'!$F$11*$K623)-(IF(('01_Supuestos'!I31*$I623)&gt;0,'01_Supuestos'!$F$15,0)))-($J623*'01_Supuestos'!I33)))*'01_Supuestos'!$F$16)</f>
        <v/>
      </c>
      <c r="AA623" s="109">
        <f>((('01_Supuestos'!J31*$I623)*'01_Supuestos'!$F$11*($H623-'01_Supuestos'!$F$9))-((('01_Supuestos'!J31*$I623)*'01_Supuestos'!$F$11*($H623-'01_Supuestos'!$F$9))*'01_Supuestos'!$F$12)-(('01_Supuestos'!J31*$I623)*'01_Supuestos'!$F$11*$K623)-(IF(('01_Supuestos'!J31*$I623)&gt;0,'01_Supuestos'!$F$15,0)))-((('01_Supuestos'!J31*$I623)*'01_Supuestos'!$F$11*($H623-'01_Supuestos'!$F$9))*'01_Supuestos'!$F$18)-($J623*'01_Supuestos'!J32)-(IF('01_Supuestos'!J30=MAX('01_Supuestos'!$C$30:$M$30),'01_Supuestos'!$F$19,0))-(MAX(0,(((('01_Supuestos'!J31*$I623)*'01_Supuestos'!$F$11*($H623-'01_Supuestos'!$F$9))-((('01_Supuestos'!J31*$I623)*'01_Supuestos'!$F$11*($H623-'01_Supuestos'!$F$9))*'01_Supuestos'!$F$12)-(('01_Supuestos'!J31*$I623)*'01_Supuestos'!$F$11*$K623)-(IF(('01_Supuestos'!J31*$I623)&gt;0,'01_Supuestos'!$F$15,0)))-($J623*'01_Supuestos'!J33)))*'01_Supuestos'!$F$16)</f>
        <v/>
      </c>
      <c r="AB623" s="109">
        <f>((('01_Supuestos'!K31*$I623)*'01_Supuestos'!$F$11*($H623-'01_Supuestos'!$F$9))-((('01_Supuestos'!K31*$I623)*'01_Supuestos'!$F$11*($H623-'01_Supuestos'!$F$9))*'01_Supuestos'!$F$12)-(('01_Supuestos'!K31*$I623)*'01_Supuestos'!$F$11*$K623)-(IF(('01_Supuestos'!K31*$I623)&gt;0,'01_Supuestos'!$F$15,0)))-((('01_Supuestos'!K31*$I623)*'01_Supuestos'!$F$11*($H623-'01_Supuestos'!$F$9))*'01_Supuestos'!$F$18)-($J623*'01_Supuestos'!K32)-(IF('01_Supuestos'!K30=MAX('01_Supuestos'!$C$30:$M$30),'01_Supuestos'!$F$19,0))-(MAX(0,(((('01_Supuestos'!K31*$I623)*'01_Supuestos'!$F$11*($H623-'01_Supuestos'!$F$9))-((('01_Supuestos'!K31*$I623)*'01_Supuestos'!$F$11*($H623-'01_Supuestos'!$F$9))*'01_Supuestos'!$F$12)-(('01_Supuestos'!K31*$I623)*'01_Supuestos'!$F$11*$K623)-(IF(('01_Supuestos'!K31*$I623)&gt;0,'01_Supuestos'!$F$15,0)))-($J623*'01_Supuestos'!K33)))*'01_Supuestos'!$F$16)</f>
        <v/>
      </c>
      <c r="AC623" s="109">
        <f>((('01_Supuestos'!L31*$I623)*'01_Supuestos'!$F$11*($H623-'01_Supuestos'!$F$9))-((('01_Supuestos'!L31*$I623)*'01_Supuestos'!$F$11*($H623-'01_Supuestos'!$F$9))*'01_Supuestos'!$F$12)-(('01_Supuestos'!L31*$I623)*'01_Supuestos'!$F$11*$K623)-(IF(('01_Supuestos'!L31*$I623)&gt;0,'01_Supuestos'!$F$15,0)))-((('01_Supuestos'!L31*$I623)*'01_Supuestos'!$F$11*($H623-'01_Supuestos'!$F$9))*'01_Supuestos'!$F$18)-($J623*'01_Supuestos'!L32)-(IF('01_Supuestos'!L30=MAX('01_Supuestos'!$C$30:$M$30),'01_Supuestos'!$F$19,0))-(MAX(0,(((('01_Supuestos'!L31*$I623)*'01_Supuestos'!$F$11*($H623-'01_Supuestos'!$F$9))-((('01_Supuestos'!L31*$I623)*'01_Supuestos'!$F$11*($H623-'01_Supuestos'!$F$9))*'01_Supuestos'!$F$12)-(('01_Supuestos'!L31*$I623)*'01_Supuestos'!$F$11*$K623)-(IF(('01_Supuestos'!L31*$I623)&gt;0,'01_Supuestos'!$F$15,0)))-($J623*'01_Supuestos'!L33)))*'01_Supuestos'!$F$16)</f>
        <v/>
      </c>
      <c r="AD623" s="109">
        <f>((('01_Supuestos'!M31*$I623)*'01_Supuestos'!$F$11*($H623-'01_Supuestos'!$F$9))-((('01_Supuestos'!M31*$I623)*'01_Supuestos'!$F$11*($H623-'01_Supuestos'!$F$9))*'01_Supuestos'!$F$12)-(('01_Supuestos'!M31*$I623)*'01_Supuestos'!$F$11*$K623)-(IF(('01_Supuestos'!M31*$I623)&gt;0,'01_Supuestos'!$F$15,0)))-((('01_Supuestos'!M31*$I623)*'01_Supuestos'!$F$11*($H623-'01_Supuestos'!$F$9))*'01_Supuestos'!$F$18)-($J623*'01_Supuestos'!M32)-(IF('01_Supuestos'!M30=MAX('01_Supuestos'!$C$30:$M$30),'01_Supuestos'!$F$19,0))-(MAX(0,(((('01_Supuestos'!M31*$I623)*'01_Supuestos'!$F$11*($H623-'01_Supuestos'!$F$9))-((('01_Supuestos'!M31*$I623)*'01_Supuestos'!$F$11*($H623-'01_Supuestos'!$F$9))*'01_Supuestos'!$F$12)-(('01_Supuestos'!M31*$I623)*'01_Supuestos'!$F$11*$K623)-(IF(('01_Supuestos'!M31*$I623)&gt;0,'01_Supuestos'!$F$15,0)))-($J623*'01_Supuestos'!M33)))*'01_Supuestos'!$F$16)</f>
        <v/>
      </c>
      <c r="AE623" s="109">
        <f>0</f>
        <v/>
      </c>
      <c r="AF623" s="109">
        <f>IF(S623&gt;R623,"Appraisal+Decision",IF(S623&lt;R623,"Develop Now","Indiferente"))</f>
        <v/>
      </c>
    </row>
    <row r="624">
      <c r="A624" t="n">
        <v>594</v>
      </c>
      <c r="B624" s="53">
        <f>RAND()</f>
        <v/>
      </c>
      <c r="C624" s="53">
        <f>RAND()</f>
        <v/>
      </c>
      <c r="D624" s="53">
        <f>RAND()</f>
        <v/>
      </c>
      <c r="E624" s="53">
        <f>RAND()</f>
        <v/>
      </c>
      <c r="F624" s="53">
        <f>RAND()</f>
        <v/>
      </c>
      <c r="G624" s="53">
        <f>RAND()</f>
        <v/>
      </c>
      <c r="H624" s="109">
        <f>IF(B624&lt;($B$11-$B$10)/($B$12-$B$10), $B$10+SQRT(B624*($B$11-$B$10)*($B$12-$B$10)), $B$12-SQRT((1-B624)*($B$12-$B$11)*($B$12-$B$10)))</f>
        <v/>
      </c>
      <c r="I624" s="53">
        <f>MAX(0.1,NORMINV(C624,$B$13,$B$14))</f>
        <v/>
      </c>
      <c r="J624" s="109">
        <f>'01_Supuestos'!$F$13*MAX(0.65,NORMINV(D624,1,$B$15))</f>
        <v/>
      </c>
      <c r="K624" s="109">
        <f>'01_Supuestos'!$F$14*MAX(0.6,NORMINV(E624,1,$B$16))</f>
        <v/>
      </c>
      <c r="L624" s="109">
        <f>--(F624&lt;=$B$5)</f>
        <v/>
      </c>
      <c r="M624" s="109">
        <f>IF(L624=1, IF(G624&lt;=$B$6, "+", "-"), IF(G624&lt;=(1-$B$7), "+", "-"))</f>
        <v/>
      </c>
      <c r="N624" s="110">
        <f>IF(M624="+",'05_Bayes_Arbol'!$B$16,'05_Bayes_Arbol'!$B$17)</f>
        <v/>
      </c>
      <c r="O624" s="109">
        <f>SUMPRODUCT(T624:AD624,'01_Supuestos'!$C$34:$M$34)</f>
        <v/>
      </c>
      <c r="P624" s="109">
        <f>N624*O624 + (1-N624)*$B$9</f>
        <v/>
      </c>
      <c r="Q624" s="109">
        <f>--(P624&gt;0)</f>
        <v/>
      </c>
      <c r="R624" s="109">
        <f>IF(L624=1,O624,$B$9)</f>
        <v/>
      </c>
      <c r="S624" s="109">
        <f>-$B$8 + IF(Q624=1, IF(L624=1,O624,$B$9), 0)</f>
        <v/>
      </c>
      <c r="T624" s="109">
        <f>((('01_Supuestos'!C31*$I624)*'01_Supuestos'!$F$11*($H624-'01_Supuestos'!$F$9))-((('01_Supuestos'!C31*$I624)*'01_Supuestos'!$F$11*($H624-'01_Supuestos'!$F$9))*'01_Supuestos'!$F$12)-(('01_Supuestos'!C31*$I624)*'01_Supuestos'!$F$11*$K624)-(IF(('01_Supuestos'!C31*$I624)&gt;0,'01_Supuestos'!$F$15,0)))-((('01_Supuestos'!C31*$I624)*'01_Supuestos'!$F$11*($H624-'01_Supuestos'!$F$9))*'01_Supuestos'!$F$18)-($J624*'01_Supuestos'!C32)-(IF('01_Supuestos'!C30=MAX('01_Supuestos'!$C$30:$M$30),'01_Supuestos'!$F$19,0))-(MAX(0,(((('01_Supuestos'!C31*$I624)*'01_Supuestos'!$F$11*($H624-'01_Supuestos'!$F$9))-((('01_Supuestos'!C31*$I624)*'01_Supuestos'!$F$11*($H624-'01_Supuestos'!$F$9))*'01_Supuestos'!$F$12)-(('01_Supuestos'!C31*$I624)*'01_Supuestos'!$F$11*$K624)-(IF(('01_Supuestos'!C31*$I624)&gt;0,'01_Supuestos'!$F$15,0)))-($J624*'01_Supuestos'!C33)))*'01_Supuestos'!$F$16)</f>
        <v/>
      </c>
      <c r="U624" s="109">
        <f>((('01_Supuestos'!D31*$I624)*'01_Supuestos'!$F$11*($H624-'01_Supuestos'!$F$9))-((('01_Supuestos'!D31*$I624)*'01_Supuestos'!$F$11*($H624-'01_Supuestos'!$F$9))*'01_Supuestos'!$F$12)-(('01_Supuestos'!D31*$I624)*'01_Supuestos'!$F$11*$K624)-(IF(('01_Supuestos'!D31*$I624)&gt;0,'01_Supuestos'!$F$15,0)))-((('01_Supuestos'!D31*$I624)*'01_Supuestos'!$F$11*($H624-'01_Supuestos'!$F$9))*'01_Supuestos'!$F$18)-($J624*'01_Supuestos'!D32)-(IF('01_Supuestos'!D30=MAX('01_Supuestos'!$C$30:$M$30),'01_Supuestos'!$F$19,0))-(MAX(0,(((('01_Supuestos'!D31*$I624)*'01_Supuestos'!$F$11*($H624-'01_Supuestos'!$F$9))-((('01_Supuestos'!D31*$I624)*'01_Supuestos'!$F$11*($H624-'01_Supuestos'!$F$9))*'01_Supuestos'!$F$12)-(('01_Supuestos'!D31*$I624)*'01_Supuestos'!$F$11*$K624)-(IF(('01_Supuestos'!D31*$I624)&gt;0,'01_Supuestos'!$F$15,0)))-($J624*'01_Supuestos'!D33)))*'01_Supuestos'!$F$16)</f>
        <v/>
      </c>
      <c r="V624" s="109">
        <f>((('01_Supuestos'!E31*$I624)*'01_Supuestos'!$F$11*($H624-'01_Supuestos'!$F$9))-((('01_Supuestos'!E31*$I624)*'01_Supuestos'!$F$11*($H624-'01_Supuestos'!$F$9))*'01_Supuestos'!$F$12)-(('01_Supuestos'!E31*$I624)*'01_Supuestos'!$F$11*$K624)-(IF(('01_Supuestos'!E31*$I624)&gt;0,'01_Supuestos'!$F$15,0)))-((('01_Supuestos'!E31*$I624)*'01_Supuestos'!$F$11*($H624-'01_Supuestos'!$F$9))*'01_Supuestos'!$F$18)-($J624*'01_Supuestos'!E32)-(IF('01_Supuestos'!E30=MAX('01_Supuestos'!$C$30:$M$30),'01_Supuestos'!$F$19,0))-(MAX(0,(((('01_Supuestos'!E31*$I624)*'01_Supuestos'!$F$11*($H624-'01_Supuestos'!$F$9))-((('01_Supuestos'!E31*$I624)*'01_Supuestos'!$F$11*($H624-'01_Supuestos'!$F$9))*'01_Supuestos'!$F$12)-(('01_Supuestos'!E31*$I624)*'01_Supuestos'!$F$11*$K624)-(IF(('01_Supuestos'!E31*$I624)&gt;0,'01_Supuestos'!$F$15,0)))-($J624*'01_Supuestos'!E33)))*'01_Supuestos'!$F$16)</f>
        <v/>
      </c>
      <c r="W624" s="109">
        <f>((('01_Supuestos'!F31*$I624)*'01_Supuestos'!$F$11*($H624-'01_Supuestos'!$F$9))-((('01_Supuestos'!F31*$I624)*'01_Supuestos'!$F$11*($H624-'01_Supuestos'!$F$9))*'01_Supuestos'!$F$12)-(('01_Supuestos'!F31*$I624)*'01_Supuestos'!$F$11*$K624)-(IF(('01_Supuestos'!F31*$I624)&gt;0,'01_Supuestos'!$F$15,0)))-((('01_Supuestos'!F31*$I624)*'01_Supuestos'!$F$11*($H624-'01_Supuestos'!$F$9))*'01_Supuestos'!$F$18)-($J624*'01_Supuestos'!F32)-(IF('01_Supuestos'!F30=MAX('01_Supuestos'!$C$30:$M$30),'01_Supuestos'!$F$19,0))-(MAX(0,(((('01_Supuestos'!F31*$I624)*'01_Supuestos'!$F$11*($H624-'01_Supuestos'!$F$9))-((('01_Supuestos'!F31*$I624)*'01_Supuestos'!$F$11*($H624-'01_Supuestos'!$F$9))*'01_Supuestos'!$F$12)-(('01_Supuestos'!F31*$I624)*'01_Supuestos'!$F$11*$K624)-(IF(('01_Supuestos'!F31*$I624)&gt;0,'01_Supuestos'!$F$15,0)))-($J624*'01_Supuestos'!F33)))*'01_Supuestos'!$F$16)</f>
        <v/>
      </c>
      <c r="X624" s="109">
        <f>((('01_Supuestos'!G31*$I624)*'01_Supuestos'!$F$11*($H624-'01_Supuestos'!$F$9))-((('01_Supuestos'!G31*$I624)*'01_Supuestos'!$F$11*($H624-'01_Supuestos'!$F$9))*'01_Supuestos'!$F$12)-(('01_Supuestos'!G31*$I624)*'01_Supuestos'!$F$11*$K624)-(IF(('01_Supuestos'!G31*$I624)&gt;0,'01_Supuestos'!$F$15,0)))-((('01_Supuestos'!G31*$I624)*'01_Supuestos'!$F$11*($H624-'01_Supuestos'!$F$9))*'01_Supuestos'!$F$18)-($J624*'01_Supuestos'!G32)-(IF('01_Supuestos'!G30=MAX('01_Supuestos'!$C$30:$M$30),'01_Supuestos'!$F$19,0))-(MAX(0,(((('01_Supuestos'!G31*$I624)*'01_Supuestos'!$F$11*($H624-'01_Supuestos'!$F$9))-((('01_Supuestos'!G31*$I624)*'01_Supuestos'!$F$11*($H624-'01_Supuestos'!$F$9))*'01_Supuestos'!$F$12)-(('01_Supuestos'!G31*$I624)*'01_Supuestos'!$F$11*$K624)-(IF(('01_Supuestos'!G31*$I624)&gt;0,'01_Supuestos'!$F$15,0)))-($J624*'01_Supuestos'!G33)))*'01_Supuestos'!$F$16)</f>
        <v/>
      </c>
      <c r="Y624" s="109">
        <f>((('01_Supuestos'!H31*$I624)*'01_Supuestos'!$F$11*($H624-'01_Supuestos'!$F$9))-((('01_Supuestos'!H31*$I624)*'01_Supuestos'!$F$11*($H624-'01_Supuestos'!$F$9))*'01_Supuestos'!$F$12)-(('01_Supuestos'!H31*$I624)*'01_Supuestos'!$F$11*$K624)-(IF(('01_Supuestos'!H31*$I624)&gt;0,'01_Supuestos'!$F$15,0)))-((('01_Supuestos'!H31*$I624)*'01_Supuestos'!$F$11*($H624-'01_Supuestos'!$F$9))*'01_Supuestos'!$F$18)-($J624*'01_Supuestos'!H32)-(IF('01_Supuestos'!H30=MAX('01_Supuestos'!$C$30:$M$30),'01_Supuestos'!$F$19,0))-(MAX(0,(((('01_Supuestos'!H31*$I624)*'01_Supuestos'!$F$11*($H624-'01_Supuestos'!$F$9))-((('01_Supuestos'!H31*$I624)*'01_Supuestos'!$F$11*($H624-'01_Supuestos'!$F$9))*'01_Supuestos'!$F$12)-(('01_Supuestos'!H31*$I624)*'01_Supuestos'!$F$11*$K624)-(IF(('01_Supuestos'!H31*$I624)&gt;0,'01_Supuestos'!$F$15,0)))-($J624*'01_Supuestos'!H33)))*'01_Supuestos'!$F$16)</f>
        <v/>
      </c>
      <c r="Z624" s="109">
        <f>((('01_Supuestos'!I31*$I624)*'01_Supuestos'!$F$11*($H624-'01_Supuestos'!$F$9))-((('01_Supuestos'!I31*$I624)*'01_Supuestos'!$F$11*($H624-'01_Supuestos'!$F$9))*'01_Supuestos'!$F$12)-(('01_Supuestos'!I31*$I624)*'01_Supuestos'!$F$11*$K624)-(IF(('01_Supuestos'!I31*$I624)&gt;0,'01_Supuestos'!$F$15,0)))-((('01_Supuestos'!I31*$I624)*'01_Supuestos'!$F$11*($H624-'01_Supuestos'!$F$9))*'01_Supuestos'!$F$18)-($J624*'01_Supuestos'!I32)-(IF('01_Supuestos'!I30=MAX('01_Supuestos'!$C$30:$M$30),'01_Supuestos'!$F$19,0))-(MAX(0,(((('01_Supuestos'!I31*$I624)*'01_Supuestos'!$F$11*($H624-'01_Supuestos'!$F$9))-((('01_Supuestos'!I31*$I624)*'01_Supuestos'!$F$11*($H624-'01_Supuestos'!$F$9))*'01_Supuestos'!$F$12)-(('01_Supuestos'!I31*$I624)*'01_Supuestos'!$F$11*$K624)-(IF(('01_Supuestos'!I31*$I624)&gt;0,'01_Supuestos'!$F$15,0)))-($J624*'01_Supuestos'!I33)))*'01_Supuestos'!$F$16)</f>
        <v/>
      </c>
      <c r="AA624" s="109">
        <f>((('01_Supuestos'!J31*$I624)*'01_Supuestos'!$F$11*($H624-'01_Supuestos'!$F$9))-((('01_Supuestos'!J31*$I624)*'01_Supuestos'!$F$11*($H624-'01_Supuestos'!$F$9))*'01_Supuestos'!$F$12)-(('01_Supuestos'!J31*$I624)*'01_Supuestos'!$F$11*$K624)-(IF(('01_Supuestos'!J31*$I624)&gt;0,'01_Supuestos'!$F$15,0)))-((('01_Supuestos'!J31*$I624)*'01_Supuestos'!$F$11*($H624-'01_Supuestos'!$F$9))*'01_Supuestos'!$F$18)-($J624*'01_Supuestos'!J32)-(IF('01_Supuestos'!J30=MAX('01_Supuestos'!$C$30:$M$30),'01_Supuestos'!$F$19,0))-(MAX(0,(((('01_Supuestos'!J31*$I624)*'01_Supuestos'!$F$11*($H624-'01_Supuestos'!$F$9))-((('01_Supuestos'!J31*$I624)*'01_Supuestos'!$F$11*($H624-'01_Supuestos'!$F$9))*'01_Supuestos'!$F$12)-(('01_Supuestos'!J31*$I624)*'01_Supuestos'!$F$11*$K624)-(IF(('01_Supuestos'!J31*$I624)&gt;0,'01_Supuestos'!$F$15,0)))-($J624*'01_Supuestos'!J33)))*'01_Supuestos'!$F$16)</f>
        <v/>
      </c>
      <c r="AB624" s="109">
        <f>((('01_Supuestos'!K31*$I624)*'01_Supuestos'!$F$11*($H624-'01_Supuestos'!$F$9))-((('01_Supuestos'!K31*$I624)*'01_Supuestos'!$F$11*($H624-'01_Supuestos'!$F$9))*'01_Supuestos'!$F$12)-(('01_Supuestos'!K31*$I624)*'01_Supuestos'!$F$11*$K624)-(IF(('01_Supuestos'!K31*$I624)&gt;0,'01_Supuestos'!$F$15,0)))-((('01_Supuestos'!K31*$I624)*'01_Supuestos'!$F$11*($H624-'01_Supuestos'!$F$9))*'01_Supuestos'!$F$18)-($J624*'01_Supuestos'!K32)-(IF('01_Supuestos'!K30=MAX('01_Supuestos'!$C$30:$M$30),'01_Supuestos'!$F$19,0))-(MAX(0,(((('01_Supuestos'!K31*$I624)*'01_Supuestos'!$F$11*($H624-'01_Supuestos'!$F$9))-((('01_Supuestos'!K31*$I624)*'01_Supuestos'!$F$11*($H624-'01_Supuestos'!$F$9))*'01_Supuestos'!$F$12)-(('01_Supuestos'!K31*$I624)*'01_Supuestos'!$F$11*$K624)-(IF(('01_Supuestos'!K31*$I624)&gt;0,'01_Supuestos'!$F$15,0)))-($J624*'01_Supuestos'!K33)))*'01_Supuestos'!$F$16)</f>
        <v/>
      </c>
      <c r="AC624" s="109">
        <f>((('01_Supuestos'!L31*$I624)*'01_Supuestos'!$F$11*($H624-'01_Supuestos'!$F$9))-((('01_Supuestos'!L31*$I624)*'01_Supuestos'!$F$11*($H624-'01_Supuestos'!$F$9))*'01_Supuestos'!$F$12)-(('01_Supuestos'!L31*$I624)*'01_Supuestos'!$F$11*$K624)-(IF(('01_Supuestos'!L31*$I624)&gt;0,'01_Supuestos'!$F$15,0)))-((('01_Supuestos'!L31*$I624)*'01_Supuestos'!$F$11*($H624-'01_Supuestos'!$F$9))*'01_Supuestos'!$F$18)-($J624*'01_Supuestos'!L32)-(IF('01_Supuestos'!L30=MAX('01_Supuestos'!$C$30:$M$30),'01_Supuestos'!$F$19,0))-(MAX(0,(((('01_Supuestos'!L31*$I624)*'01_Supuestos'!$F$11*($H624-'01_Supuestos'!$F$9))-((('01_Supuestos'!L31*$I624)*'01_Supuestos'!$F$11*($H624-'01_Supuestos'!$F$9))*'01_Supuestos'!$F$12)-(('01_Supuestos'!L31*$I624)*'01_Supuestos'!$F$11*$K624)-(IF(('01_Supuestos'!L31*$I624)&gt;0,'01_Supuestos'!$F$15,0)))-($J624*'01_Supuestos'!L33)))*'01_Supuestos'!$F$16)</f>
        <v/>
      </c>
      <c r="AD624" s="109">
        <f>((('01_Supuestos'!M31*$I624)*'01_Supuestos'!$F$11*($H624-'01_Supuestos'!$F$9))-((('01_Supuestos'!M31*$I624)*'01_Supuestos'!$F$11*($H624-'01_Supuestos'!$F$9))*'01_Supuestos'!$F$12)-(('01_Supuestos'!M31*$I624)*'01_Supuestos'!$F$11*$K624)-(IF(('01_Supuestos'!M31*$I624)&gt;0,'01_Supuestos'!$F$15,0)))-((('01_Supuestos'!M31*$I624)*'01_Supuestos'!$F$11*($H624-'01_Supuestos'!$F$9))*'01_Supuestos'!$F$18)-($J624*'01_Supuestos'!M32)-(IF('01_Supuestos'!M30=MAX('01_Supuestos'!$C$30:$M$30),'01_Supuestos'!$F$19,0))-(MAX(0,(((('01_Supuestos'!M31*$I624)*'01_Supuestos'!$F$11*($H624-'01_Supuestos'!$F$9))-((('01_Supuestos'!M31*$I624)*'01_Supuestos'!$F$11*($H624-'01_Supuestos'!$F$9))*'01_Supuestos'!$F$12)-(('01_Supuestos'!M31*$I624)*'01_Supuestos'!$F$11*$K624)-(IF(('01_Supuestos'!M31*$I624)&gt;0,'01_Supuestos'!$F$15,0)))-($J624*'01_Supuestos'!M33)))*'01_Supuestos'!$F$16)</f>
        <v/>
      </c>
      <c r="AE624" s="109">
        <f>0</f>
        <v/>
      </c>
      <c r="AF624" s="109">
        <f>IF(S624&gt;R624,"Appraisal+Decision",IF(S624&lt;R624,"Develop Now","Indiferente"))</f>
        <v/>
      </c>
    </row>
    <row r="625">
      <c r="A625" t="n">
        <v>595</v>
      </c>
      <c r="B625" s="53">
        <f>RAND()</f>
        <v/>
      </c>
      <c r="C625" s="53">
        <f>RAND()</f>
        <v/>
      </c>
      <c r="D625" s="53">
        <f>RAND()</f>
        <v/>
      </c>
      <c r="E625" s="53">
        <f>RAND()</f>
        <v/>
      </c>
      <c r="F625" s="53">
        <f>RAND()</f>
        <v/>
      </c>
      <c r="G625" s="53">
        <f>RAND()</f>
        <v/>
      </c>
      <c r="H625" s="109">
        <f>IF(B625&lt;($B$11-$B$10)/($B$12-$B$10), $B$10+SQRT(B625*($B$11-$B$10)*($B$12-$B$10)), $B$12-SQRT((1-B625)*($B$12-$B$11)*($B$12-$B$10)))</f>
        <v/>
      </c>
      <c r="I625" s="53">
        <f>MAX(0.1,NORMINV(C625,$B$13,$B$14))</f>
        <v/>
      </c>
      <c r="J625" s="109">
        <f>'01_Supuestos'!$F$13*MAX(0.65,NORMINV(D625,1,$B$15))</f>
        <v/>
      </c>
      <c r="K625" s="109">
        <f>'01_Supuestos'!$F$14*MAX(0.6,NORMINV(E625,1,$B$16))</f>
        <v/>
      </c>
      <c r="L625" s="109">
        <f>--(F625&lt;=$B$5)</f>
        <v/>
      </c>
      <c r="M625" s="109">
        <f>IF(L625=1, IF(G625&lt;=$B$6, "+", "-"), IF(G625&lt;=(1-$B$7), "+", "-"))</f>
        <v/>
      </c>
      <c r="N625" s="110">
        <f>IF(M625="+",'05_Bayes_Arbol'!$B$16,'05_Bayes_Arbol'!$B$17)</f>
        <v/>
      </c>
      <c r="O625" s="109">
        <f>SUMPRODUCT(T625:AD625,'01_Supuestos'!$C$34:$M$34)</f>
        <v/>
      </c>
      <c r="P625" s="109">
        <f>N625*O625 + (1-N625)*$B$9</f>
        <v/>
      </c>
      <c r="Q625" s="109">
        <f>--(P625&gt;0)</f>
        <v/>
      </c>
      <c r="R625" s="109">
        <f>IF(L625=1,O625,$B$9)</f>
        <v/>
      </c>
      <c r="S625" s="109">
        <f>-$B$8 + IF(Q625=1, IF(L625=1,O625,$B$9), 0)</f>
        <v/>
      </c>
      <c r="T625" s="109">
        <f>((('01_Supuestos'!C31*$I625)*'01_Supuestos'!$F$11*($H625-'01_Supuestos'!$F$9))-((('01_Supuestos'!C31*$I625)*'01_Supuestos'!$F$11*($H625-'01_Supuestos'!$F$9))*'01_Supuestos'!$F$12)-(('01_Supuestos'!C31*$I625)*'01_Supuestos'!$F$11*$K625)-(IF(('01_Supuestos'!C31*$I625)&gt;0,'01_Supuestos'!$F$15,0)))-((('01_Supuestos'!C31*$I625)*'01_Supuestos'!$F$11*($H625-'01_Supuestos'!$F$9))*'01_Supuestos'!$F$18)-($J625*'01_Supuestos'!C32)-(IF('01_Supuestos'!C30=MAX('01_Supuestos'!$C$30:$M$30),'01_Supuestos'!$F$19,0))-(MAX(0,(((('01_Supuestos'!C31*$I625)*'01_Supuestos'!$F$11*($H625-'01_Supuestos'!$F$9))-((('01_Supuestos'!C31*$I625)*'01_Supuestos'!$F$11*($H625-'01_Supuestos'!$F$9))*'01_Supuestos'!$F$12)-(('01_Supuestos'!C31*$I625)*'01_Supuestos'!$F$11*$K625)-(IF(('01_Supuestos'!C31*$I625)&gt;0,'01_Supuestos'!$F$15,0)))-($J625*'01_Supuestos'!C33)))*'01_Supuestos'!$F$16)</f>
        <v/>
      </c>
      <c r="U625" s="109">
        <f>((('01_Supuestos'!D31*$I625)*'01_Supuestos'!$F$11*($H625-'01_Supuestos'!$F$9))-((('01_Supuestos'!D31*$I625)*'01_Supuestos'!$F$11*($H625-'01_Supuestos'!$F$9))*'01_Supuestos'!$F$12)-(('01_Supuestos'!D31*$I625)*'01_Supuestos'!$F$11*$K625)-(IF(('01_Supuestos'!D31*$I625)&gt;0,'01_Supuestos'!$F$15,0)))-((('01_Supuestos'!D31*$I625)*'01_Supuestos'!$F$11*($H625-'01_Supuestos'!$F$9))*'01_Supuestos'!$F$18)-($J625*'01_Supuestos'!D32)-(IF('01_Supuestos'!D30=MAX('01_Supuestos'!$C$30:$M$30),'01_Supuestos'!$F$19,0))-(MAX(0,(((('01_Supuestos'!D31*$I625)*'01_Supuestos'!$F$11*($H625-'01_Supuestos'!$F$9))-((('01_Supuestos'!D31*$I625)*'01_Supuestos'!$F$11*($H625-'01_Supuestos'!$F$9))*'01_Supuestos'!$F$12)-(('01_Supuestos'!D31*$I625)*'01_Supuestos'!$F$11*$K625)-(IF(('01_Supuestos'!D31*$I625)&gt;0,'01_Supuestos'!$F$15,0)))-($J625*'01_Supuestos'!D33)))*'01_Supuestos'!$F$16)</f>
        <v/>
      </c>
      <c r="V625" s="109">
        <f>((('01_Supuestos'!E31*$I625)*'01_Supuestos'!$F$11*($H625-'01_Supuestos'!$F$9))-((('01_Supuestos'!E31*$I625)*'01_Supuestos'!$F$11*($H625-'01_Supuestos'!$F$9))*'01_Supuestos'!$F$12)-(('01_Supuestos'!E31*$I625)*'01_Supuestos'!$F$11*$K625)-(IF(('01_Supuestos'!E31*$I625)&gt;0,'01_Supuestos'!$F$15,0)))-((('01_Supuestos'!E31*$I625)*'01_Supuestos'!$F$11*($H625-'01_Supuestos'!$F$9))*'01_Supuestos'!$F$18)-($J625*'01_Supuestos'!E32)-(IF('01_Supuestos'!E30=MAX('01_Supuestos'!$C$30:$M$30),'01_Supuestos'!$F$19,0))-(MAX(0,(((('01_Supuestos'!E31*$I625)*'01_Supuestos'!$F$11*($H625-'01_Supuestos'!$F$9))-((('01_Supuestos'!E31*$I625)*'01_Supuestos'!$F$11*($H625-'01_Supuestos'!$F$9))*'01_Supuestos'!$F$12)-(('01_Supuestos'!E31*$I625)*'01_Supuestos'!$F$11*$K625)-(IF(('01_Supuestos'!E31*$I625)&gt;0,'01_Supuestos'!$F$15,0)))-($J625*'01_Supuestos'!E33)))*'01_Supuestos'!$F$16)</f>
        <v/>
      </c>
      <c r="W625" s="109">
        <f>((('01_Supuestos'!F31*$I625)*'01_Supuestos'!$F$11*($H625-'01_Supuestos'!$F$9))-((('01_Supuestos'!F31*$I625)*'01_Supuestos'!$F$11*($H625-'01_Supuestos'!$F$9))*'01_Supuestos'!$F$12)-(('01_Supuestos'!F31*$I625)*'01_Supuestos'!$F$11*$K625)-(IF(('01_Supuestos'!F31*$I625)&gt;0,'01_Supuestos'!$F$15,0)))-((('01_Supuestos'!F31*$I625)*'01_Supuestos'!$F$11*($H625-'01_Supuestos'!$F$9))*'01_Supuestos'!$F$18)-($J625*'01_Supuestos'!F32)-(IF('01_Supuestos'!F30=MAX('01_Supuestos'!$C$30:$M$30),'01_Supuestos'!$F$19,0))-(MAX(0,(((('01_Supuestos'!F31*$I625)*'01_Supuestos'!$F$11*($H625-'01_Supuestos'!$F$9))-((('01_Supuestos'!F31*$I625)*'01_Supuestos'!$F$11*($H625-'01_Supuestos'!$F$9))*'01_Supuestos'!$F$12)-(('01_Supuestos'!F31*$I625)*'01_Supuestos'!$F$11*$K625)-(IF(('01_Supuestos'!F31*$I625)&gt;0,'01_Supuestos'!$F$15,0)))-($J625*'01_Supuestos'!F33)))*'01_Supuestos'!$F$16)</f>
        <v/>
      </c>
      <c r="X625" s="109">
        <f>((('01_Supuestos'!G31*$I625)*'01_Supuestos'!$F$11*($H625-'01_Supuestos'!$F$9))-((('01_Supuestos'!G31*$I625)*'01_Supuestos'!$F$11*($H625-'01_Supuestos'!$F$9))*'01_Supuestos'!$F$12)-(('01_Supuestos'!G31*$I625)*'01_Supuestos'!$F$11*$K625)-(IF(('01_Supuestos'!G31*$I625)&gt;0,'01_Supuestos'!$F$15,0)))-((('01_Supuestos'!G31*$I625)*'01_Supuestos'!$F$11*($H625-'01_Supuestos'!$F$9))*'01_Supuestos'!$F$18)-($J625*'01_Supuestos'!G32)-(IF('01_Supuestos'!G30=MAX('01_Supuestos'!$C$30:$M$30),'01_Supuestos'!$F$19,0))-(MAX(0,(((('01_Supuestos'!G31*$I625)*'01_Supuestos'!$F$11*($H625-'01_Supuestos'!$F$9))-((('01_Supuestos'!G31*$I625)*'01_Supuestos'!$F$11*($H625-'01_Supuestos'!$F$9))*'01_Supuestos'!$F$12)-(('01_Supuestos'!G31*$I625)*'01_Supuestos'!$F$11*$K625)-(IF(('01_Supuestos'!G31*$I625)&gt;0,'01_Supuestos'!$F$15,0)))-($J625*'01_Supuestos'!G33)))*'01_Supuestos'!$F$16)</f>
        <v/>
      </c>
      <c r="Y625" s="109">
        <f>((('01_Supuestos'!H31*$I625)*'01_Supuestos'!$F$11*($H625-'01_Supuestos'!$F$9))-((('01_Supuestos'!H31*$I625)*'01_Supuestos'!$F$11*($H625-'01_Supuestos'!$F$9))*'01_Supuestos'!$F$12)-(('01_Supuestos'!H31*$I625)*'01_Supuestos'!$F$11*$K625)-(IF(('01_Supuestos'!H31*$I625)&gt;0,'01_Supuestos'!$F$15,0)))-((('01_Supuestos'!H31*$I625)*'01_Supuestos'!$F$11*($H625-'01_Supuestos'!$F$9))*'01_Supuestos'!$F$18)-($J625*'01_Supuestos'!H32)-(IF('01_Supuestos'!H30=MAX('01_Supuestos'!$C$30:$M$30),'01_Supuestos'!$F$19,0))-(MAX(0,(((('01_Supuestos'!H31*$I625)*'01_Supuestos'!$F$11*($H625-'01_Supuestos'!$F$9))-((('01_Supuestos'!H31*$I625)*'01_Supuestos'!$F$11*($H625-'01_Supuestos'!$F$9))*'01_Supuestos'!$F$12)-(('01_Supuestos'!H31*$I625)*'01_Supuestos'!$F$11*$K625)-(IF(('01_Supuestos'!H31*$I625)&gt;0,'01_Supuestos'!$F$15,0)))-($J625*'01_Supuestos'!H33)))*'01_Supuestos'!$F$16)</f>
        <v/>
      </c>
      <c r="Z625" s="109">
        <f>((('01_Supuestos'!I31*$I625)*'01_Supuestos'!$F$11*($H625-'01_Supuestos'!$F$9))-((('01_Supuestos'!I31*$I625)*'01_Supuestos'!$F$11*($H625-'01_Supuestos'!$F$9))*'01_Supuestos'!$F$12)-(('01_Supuestos'!I31*$I625)*'01_Supuestos'!$F$11*$K625)-(IF(('01_Supuestos'!I31*$I625)&gt;0,'01_Supuestos'!$F$15,0)))-((('01_Supuestos'!I31*$I625)*'01_Supuestos'!$F$11*($H625-'01_Supuestos'!$F$9))*'01_Supuestos'!$F$18)-($J625*'01_Supuestos'!I32)-(IF('01_Supuestos'!I30=MAX('01_Supuestos'!$C$30:$M$30),'01_Supuestos'!$F$19,0))-(MAX(0,(((('01_Supuestos'!I31*$I625)*'01_Supuestos'!$F$11*($H625-'01_Supuestos'!$F$9))-((('01_Supuestos'!I31*$I625)*'01_Supuestos'!$F$11*($H625-'01_Supuestos'!$F$9))*'01_Supuestos'!$F$12)-(('01_Supuestos'!I31*$I625)*'01_Supuestos'!$F$11*$K625)-(IF(('01_Supuestos'!I31*$I625)&gt;0,'01_Supuestos'!$F$15,0)))-($J625*'01_Supuestos'!I33)))*'01_Supuestos'!$F$16)</f>
        <v/>
      </c>
      <c r="AA625" s="109">
        <f>((('01_Supuestos'!J31*$I625)*'01_Supuestos'!$F$11*($H625-'01_Supuestos'!$F$9))-((('01_Supuestos'!J31*$I625)*'01_Supuestos'!$F$11*($H625-'01_Supuestos'!$F$9))*'01_Supuestos'!$F$12)-(('01_Supuestos'!J31*$I625)*'01_Supuestos'!$F$11*$K625)-(IF(('01_Supuestos'!J31*$I625)&gt;0,'01_Supuestos'!$F$15,0)))-((('01_Supuestos'!J31*$I625)*'01_Supuestos'!$F$11*($H625-'01_Supuestos'!$F$9))*'01_Supuestos'!$F$18)-($J625*'01_Supuestos'!J32)-(IF('01_Supuestos'!J30=MAX('01_Supuestos'!$C$30:$M$30),'01_Supuestos'!$F$19,0))-(MAX(0,(((('01_Supuestos'!J31*$I625)*'01_Supuestos'!$F$11*($H625-'01_Supuestos'!$F$9))-((('01_Supuestos'!J31*$I625)*'01_Supuestos'!$F$11*($H625-'01_Supuestos'!$F$9))*'01_Supuestos'!$F$12)-(('01_Supuestos'!J31*$I625)*'01_Supuestos'!$F$11*$K625)-(IF(('01_Supuestos'!J31*$I625)&gt;0,'01_Supuestos'!$F$15,0)))-($J625*'01_Supuestos'!J33)))*'01_Supuestos'!$F$16)</f>
        <v/>
      </c>
      <c r="AB625" s="109">
        <f>((('01_Supuestos'!K31*$I625)*'01_Supuestos'!$F$11*($H625-'01_Supuestos'!$F$9))-((('01_Supuestos'!K31*$I625)*'01_Supuestos'!$F$11*($H625-'01_Supuestos'!$F$9))*'01_Supuestos'!$F$12)-(('01_Supuestos'!K31*$I625)*'01_Supuestos'!$F$11*$K625)-(IF(('01_Supuestos'!K31*$I625)&gt;0,'01_Supuestos'!$F$15,0)))-((('01_Supuestos'!K31*$I625)*'01_Supuestos'!$F$11*($H625-'01_Supuestos'!$F$9))*'01_Supuestos'!$F$18)-($J625*'01_Supuestos'!K32)-(IF('01_Supuestos'!K30=MAX('01_Supuestos'!$C$30:$M$30),'01_Supuestos'!$F$19,0))-(MAX(0,(((('01_Supuestos'!K31*$I625)*'01_Supuestos'!$F$11*($H625-'01_Supuestos'!$F$9))-((('01_Supuestos'!K31*$I625)*'01_Supuestos'!$F$11*($H625-'01_Supuestos'!$F$9))*'01_Supuestos'!$F$12)-(('01_Supuestos'!K31*$I625)*'01_Supuestos'!$F$11*$K625)-(IF(('01_Supuestos'!K31*$I625)&gt;0,'01_Supuestos'!$F$15,0)))-($J625*'01_Supuestos'!K33)))*'01_Supuestos'!$F$16)</f>
        <v/>
      </c>
      <c r="AC625" s="109">
        <f>((('01_Supuestos'!L31*$I625)*'01_Supuestos'!$F$11*($H625-'01_Supuestos'!$F$9))-((('01_Supuestos'!L31*$I625)*'01_Supuestos'!$F$11*($H625-'01_Supuestos'!$F$9))*'01_Supuestos'!$F$12)-(('01_Supuestos'!L31*$I625)*'01_Supuestos'!$F$11*$K625)-(IF(('01_Supuestos'!L31*$I625)&gt;0,'01_Supuestos'!$F$15,0)))-((('01_Supuestos'!L31*$I625)*'01_Supuestos'!$F$11*($H625-'01_Supuestos'!$F$9))*'01_Supuestos'!$F$18)-($J625*'01_Supuestos'!L32)-(IF('01_Supuestos'!L30=MAX('01_Supuestos'!$C$30:$M$30),'01_Supuestos'!$F$19,0))-(MAX(0,(((('01_Supuestos'!L31*$I625)*'01_Supuestos'!$F$11*($H625-'01_Supuestos'!$F$9))-((('01_Supuestos'!L31*$I625)*'01_Supuestos'!$F$11*($H625-'01_Supuestos'!$F$9))*'01_Supuestos'!$F$12)-(('01_Supuestos'!L31*$I625)*'01_Supuestos'!$F$11*$K625)-(IF(('01_Supuestos'!L31*$I625)&gt;0,'01_Supuestos'!$F$15,0)))-($J625*'01_Supuestos'!L33)))*'01_Supuestos'!$F$16)</f>
        <v/>
      </c>
      <c r="AD625" s="109">
        <f>((('01_Supuestos'!M31*$I625)*'01_Supuestos'!$F$11*($H625-'01_Supuestos'!$F$9))-((('01_Supuestos'!M31*$I625)*'01_Supuestos'!$F$11*($H625-'01_Supuestos'!$F$9))*'01_Supuestos'!$F$12)-(('01_Supuestos'!M31*$I625)*'01_Supuestos'!$F$11*$K625)-(IF(('01_Supuestos'!M31*$I625)&gt;0,'01_Supuestos'!$F$15,0)))-((('01_Supuestos'!M31*$I625)*'01_Supuestos'!$F$11*($H625-'01_Supuestos'!$F$9))*'01_Supuestos'!$F$18)-($J625*'01_Supuestos'!M32)-(IF('01_Supuestos'!M30=MAX('01_Supuestos'!$C$30:$M$30),'01_Supuestos'!$F$19,0))-(MAX(0,(((('01_Supuestos'!M31*$I625)*'01_Supuestos'!$F$11*($H625-'01_Supuestos'!$F$9))-((('01_Supuestos'!M31*$I625)*'01_Supuestos'!$F$11*($H625-'01_Supuestos'!$F$9))*'01_Supuestos'!$F$12)-(('01_Supuestos'!M31*$I625)*'01_Supuestos'!$F$11*$K625)-(IF(('01_Supuestos'!M31*$I625)&gt;0,'01_Supuestos'!$F$15,0)))-($J625*'01_Supuestos'!M33)))*'01_Supuestos'!$F$16)</f>
        <v/>
      </c>
      <c r="AE625" s="109">
        <f>0</f>
        <v/>
      </c>
      <c r="AF625" s="109">
        <f>IF(S625&gt;R625,"Appraisal+Decision",IF(S625&lt;R625,"Develop Now","Indiferente"))</f>
        <v/>
      </c>
    </row>
    <row r="626">
      <c r="A626" t="n">
        <v>596</v>
      </c>
      <c r="B626" s="53">
        <f>RAND()</f>
        <v/>
      </c>
      <c r="C626" s="53">
        <f>RAND()</f>
        <v/>
      </c>
      <c r="D626" s="53">
        <f>RAND()</f>
        <v/>
      </c>
      <c r="E626" s="53">
        <f>RAND()</f>
        <v/>
      </c>
      <c r="F626" s="53">
        <f>RAND()</f>
        <v/>
      </c>
      <c r="G626" s="53">
        <f>RAND()</f>
        <v/>
      </c>
      <c r="H626" s="109">
        <f>IF(B626&lt;($B$11-$B$10)/($B$12-$B$10), $B$10+SQRT(B626*($B$11-$B$10)*($B$12-$B$10)), $B$12-SQRT((1-B626)*($B$12-$B$11)*($B$12-$B$10)))</f>
        <v/>
      </c>
      <c r="I626" s="53">
        <f>MAX(0.1,NORMINV(C626,$B$13,$B$14))</f>
        <v/>
      </c>
      <c r="J626" s="109">
        <f>'01_Supuestos'!$F$13*MAX(0.65,NORMINV(D626,1,$B$15))</f>
        <v/>
      </c>
      <c r="K626" s="109">
        <f>'01_Supuestos'!$F$14*MAX(0.6,NORMINV(E626,1,$B$16))</f>
        <v/>
      </c>
      <c r="L626" s="109">
        <f>--(F626&lt;=$B$5)</f>
        <v/>
      </c>
      <c r="M626" s="109">
        <f>IF(L626=1, IF(G626&lt;=$B$6, "+", "-"), IF(G626&lt;=(1-$B$7), "+", "-"))</f>
        <v/>
      </c>
      <c r="N626" s="110">
        <f>IF(M626="+",'05_Bayes_Arbol'!$B$16,'05_Bayes_Arbol'!$B$17)</f>
        <v/>
      </c>
      <c r="O626" s="109">
        <f>SUMPRODUCT(T626:AD626,'01_Supuestos'!$C$34:$M$34)</f>
        <v/>
      </c>
      <c r="P626" s="109">
        <f>N626*O626 + (1-N626)*$B$9</f>
        <v/>
      </c>
      <c r="Q626" s="109">
        <f>--(P626&gt;0)</f>
        <v/>
      </c>
      <c r="R626" s="109">
        <f>IF(L626=1,O626,$B$9)</f>
        <v/>
      </c>
      <c r="S626" s="109">
        <f>-$B$8 + IF(Q626=1, IF(L626=1,O626,$B$9), 0)</f>
        <v/>
      </c>
      <c r="T626" s="109">
        <f>((('01_Supuestos'!C31*$I626)*'01_Supuestos'!$F$11*($H626-'01_Supuestos'!$F$9))-((('01_Supuestos'!C31*$I626)*'01_Supuestos'!$F$11*($H626-'01_Supuestos'!$F$9))*'01_Supuestos'!$F$12)-(('01_Supuestos'!C31*$I626)*'01_Supuestos'!$F$11*$K626)-(IF(('01_Supuestos'!C31*$I626)&gt;0,'01_Supuestos'!$F$15,0)))-((('01_Supuestos'!C31*$I626)*'01_Supuestos'!$F$11*($H626-'01_Supuestos'!$F$9))*'01_Supuestos'!$F$18)-($J626*'01_Supuestos'!C32)-(IF('01_Supuestos'!C30=MAX('01_Supuestos'!$C$30:$M$30),'01_Supuestos'!$F$19,0))-(MAX(0,(((('01_Supuestos'!C31*$I626)*'01_Supuestos'!$F$11*($H626-'01_Supuestos'!$F$9))-((('01_Supuestos'!C31*$I626)*'01_Supuestos'!$F$11*($H626-'01_Supuestos'!$F$9))*'01_Supuestos'!$F$12)-(('01_Supuestos'!C31*$I626)*'01_Supuestos'!$F$11*$K626)-(IF(('01_Supuestos'!C31*$I626)&gt;0,'01_Supuestos'!$F$15,0)))-($J626*'01_Supuestos'!C33)))*'01_Supuestos'!$F$16)</f>
        <v/>
      </c>
      <c r="U626" s="109">
        <f>((('01_Supuestos'!D31*$I626)*'01_Supuestos'!$F$11*($H626-'01_Supuestos'!$F$9))-((('01_Supuestos'!D31*$I626)*'01_Supuestos'!$F$11*($H626-'01_Supuestos'!$F$9))*'01_Supuestos'!$F$12)-(('01_Supuestos'!D31*$I626)*'01_Supuestos'!$F$11*$K626)-(IF(('01_Supuestos'!D31*$I626)&gt;0,'01_Supuestos'!$F$15,0)))-((('01_Supuestos'!D31*$I626)*'01_Supuestos'!$F$11*($H626-'01_Supuestos'!$F$9))*'01_Supuestos'!$F$18)-($J626*'01_Supuestos'!D32)-(IF('01_Supuestos'!D30=MAX('01_Supuestos'!$C$30:$M$30),'01_Supuestos'!$F$19,0))-(MAX(0,(((('01_Supuestos'!D31*$I626)*'01_Supuestos'!$F$11*($H626-'01_Supuestos'!$F$9))-((('01_Supuestos'!D31*$I626)*'01_Supuestos'!$F$11*($H626-'01_Supuestos'!$F$9))*'01_Supuestos'!$F$12)-(('01_Supuestos'!D31*$I626)*'01_Supuestos'!$F$11*$K626)-(IF(('01_Supuestos'!D31*$I626)&gt;0,'01_Supuestos'!$F$15,0)))-($J626*'01_Supuestos'!D33)))*'01_Supuestos'!$F$16)</f>
        <v/>
      </c>
      <c r="V626" s="109">
        <f>((('01_Supuestos'!E31*$I626)*'01_Supuestos'!$F$11*($H626-'01_Supuestos'!$F$9))-((('01_Supuestos'!E31*$I626)*'01_Supuestos'!$F$11*($H626-'01_Supuestos'!$F$9))*'01_Supuestos'!$F$12)-(('01_Supuestos'!E31*$I626)*'01_Supuestos'!$F$11*$K626)-(IF(('01_Supuestos'!E31*$I626)&gt;0,'01_Supuestos'!$F$15,0)))-((('01_Supuestos'!E31*$I626)*'01_Supuestos'!$F$11*($H626-'01_Supuestos'!$F$9))*'01_Supuestos'!$F$18)-($J626*'01_Supuestos'!E32)-(IF('01_Supuestos'!E30=MAX('01_Supuestos'!$C$30:$M$30),'01_Supuestos'!$F$19,0))-(MAX(0,(((('01_Supuestos'!E31*$I626)*'01_Supuestos'!$F$11*($H626-'01_Supuestos'!$F$9))-((('01_Supuestos'!E31*$I626)*'01_Supuestos'!$F$11*($H626-'01_Supuestos'!$F$9))*'01_Supuestos'!$F$12)-(('01_Supuestos'!E31*$I626)*'01_Supuestos'!$F$11*$K626)-(IF(('01_Supuestos'!E31*$I626)&gt;0,'01_Supuestos'!$F$15,0)))-($J626*'01_Supuestos'!E33)))*'01_Supuestos'!$F$16)</f>
        <v/>
      </c>
      <c r="W626" s="109">
        <f>((('01_Supuestos'!F31*$I626)*'01_Supuestos'!$F$11*($H626-'01_Supuestos'!$F$9))-((('01_Supuestos'!F31*$I626)*'01_Supuestos'!$F$11*($H626-'01_Supuestos'!$F$9))*'01_Supuestos'!$F$12)-(('01_Supuestos'!F31*$I626)*'01_Supuestos'!$F$11*$K626)-(IF(('01_Supuestos'!F31*$I626)&gt;0,'01_Supuestos'!$F$15,0)))-((('01_Supuestos'!F31*$I626)*'01_Supuestos'!$F$11*($H626-'01_Supuestos'!$F$9))*'01_Supuestos'!$F$18)-($J626*'01_Supuestos'!F32)-(IF('01_Supuestos'!F30=MAX('01_Supuestos'!$C$30:$M$30),'01_Supuestos'!$F$19,0))-(MAX(0,(((('01_Supuestos'!F31*$I626)*'01_Supuestos'!$F$11*($H626-'01_Supuestos'!$F$9))-((('01_Supuestos'!F31*$I626)*'01_Supuestos'!$F$11*($H626-'01_Supuestos'!$F$9))*'01_Supuestos'!$F$12)-(('01_Supuestos'!F31*$I626)*'01_Supuestos'!$F$11*$K626)-(IF(('01_Supuestos'!F31*$I626)&gt;0,'01_Supuestos'!$F$15,0)))-($J626*'01_Supuestos'!F33)))*'01_Supuestos'!$F$16)</f>
        <v/>
      </c>
      <c r="X626" s="109">
        <f>((('01_Supuestos'!G31*$I626)*'01_Supuestos'!$F$11*($H626-'01_Supuestos'!$F$9))-((('01_Supuestos'!G31*$I626)*'01_Supuestos'!$F$11*($H626-'01_Supuestos'!$F$9))*'01_Supuestos'!$F$12)-(('01_Supuestos'!G31*$I626)*'01_Supuestos'!$F$11*$K626)-(IF(('01_Supuestos'!G31*$I626)&gt;0,'01_Supuestos'!$F$15,0)))-((('01_Supuestos'!G31*$I626)*'01_Supuestos'!$F$11*($H626-'01_Supuestos'!$F$9))*'01_Supuestos'!$F$18)-($J626*'01_Supuestos'!G32)-(IF('01_Supuestos'!G30=MAX('01_Supuestos'!$C$30:$M$30),'01_Supuestos'!$F$19,0))-(MAX(0,(((('01_Supuestos'!G31*$I626)*'01_Supuestos'!$F$11*($H626-'01_Supuestos'!$F$9))-((('01_Supuestos'!G31*$I626)*'01_Supuestos'!$F$11*($H626-'01_Supuestos'!$F$9))*'01_Supuestos'!$F$12)-(('01_Supuestos'!G31*$I626)*'01_Supuestos'!$F$11*$K626)-(IF(('01_Supuestos'!G31*$I626)&gt;0,'01_Supuestos'!$F$15,0)))-($J626*'01_Supuestos'!G33)))*'01_Supuestos'!$F$16)</f>
        <v/>
      </c>
      <c r="Y626" s="109">
        <f>((('01_Supuestos'!H31*$I626)*'01_Supuestos'!$F$11*($H626-'01_Supuestos'!$F$9))-((('01_Supuestos'!H31*$I626)*'01_Supuestos'!$F$11*($H626-'01_Supuestos'!$F$9))*'01_Supuestos'!$F$12)-(('01_Supuestos'!H31*$I626)*'01_Supuestos'!$F$11*$K626)-(IF(('01_Supuestos'!H31*$I626)&gt;0,'01_Supuestos'!$F$15,0)))-((('01_Supuestos'!H31*$I626)*'01_Supuestos'!$F$11*($H626-'01_Supuestos'!$F$9))*'01_Supuestos'!$F$18)-($J626*'01_Supuestos'!H32)-(IF('01_Supuestos'!H30=MAX('01_Supuestos'!$C$30:$M$30),'01_Supuestos'!$F$19,0))-(MAX(0,(((('01_Supuestos'!H31*$I626)*'01_Supuestos'!$F$11*($H626-'01_Supuestos'!$F$9))-((('01_Supuestos'!H31*$I626)*'01_Supuestos'!$F$11*($H626-'01_Supuestos'!$F$9))*'01_Supuestos'!$F$12)-(('01_Supuestos'!H31*$I626)*'01_Supuestos'!$F$11*$K626)-(IF(('01_Supuestos'!H31*$I626)&gt;0,'01_Supuestos'!$F$15,0)))-($J626*'01_Supuestos'!H33)))*'01_Supuestos'!$F$16)</f>
        <v/>
      </c>
      <c r="Z626" s="109">
        <f>((('01_Supuestos'!I31*$I626)*'01_Supuestos'!$F$11*($H626-'01_Supuestos'!$F$9))-((('01_Supuestos'!I31*$I626)*'01_Supuestos'!$F$11*($H626-'01_Supuestos'!$F$9))*'01_Supuestos'!$F$12)-(('01_Supuestos'!I31*$I626)*'01_Supuestos'!$F$11*$K626)-(IF(('01_Supuestos'!I31*$I626)&gt;0,'01_Supuestos'!$F$15,0)))-((('01_Supuestos'!I31*$I626)*'01_Supuestos'!$F$11*($H626-'01_Supuestos'!$F$9))*'01_Supuestos'!$F$18)-($J626*'01_Supuestos'!I32)-(IF('01_Supuestos'!I30=MAX('01_Supuestos'!$C$30:$M$30),'01_Supuestos'!$F$19,0))-(MAX(0,(((('01_Supuestos'!I31*$I626)*'01_Supuestos'!$F$11*($H626-'01_Supuestos'!$F$9))-((('01_Supuestos'!I31*$I626)*'01_Supuestos'!$F$11*($H626-'01_Supuestos'!$F$9))*'01_Supuestos'!$F$12)-(('01_Supuestos'!I31*$I626)*'01_Supuestos'!$F$11*$K626)-(IF(('01_Supuestos'!I31*$I626)&gt;0,'01_Supuestos'!$F$15,0)))-($J626*'01_Supuestos'!I33)))*'01_Supuestos'!$F$16)</f>
        <v/>
      </c>
      <c r="AA626" s="109">
        <f>((('01_Supuestos'!J31*$I626)*'01_Supuestos'!$F$11*($H626-'01_Supuestos'!$F$9))-((('01_Supuestos'!J31*$I626)*'01_Supuestos'!$F$11*($H626-'01_Supuestos'!$F$9))*'01_Supuestos'!$F$12)-(('01_Supuestos'!J31*$I626)*'01_Supuestos'!$F$11*$K626)-(IF(('01_Supuestos'!J31*$I626)&gt;0,'01_Supuestos'!$F$15,0)))-((('01_Supuestos'!J31*$I626)*'01_Supuestos'!$F$11*($H626-'01_Supuestos'!$F$9))*'01_Supuestos'!$F$18)-($J626*'01_Supuestos'!J32)-(IF('01_Supuestos'!J30=MAX('01_Supuestos'!$C$30:$M$30),'01_Supuestos'!$F$19,0))-(MAX(0,(((('01_Supuestos'!J31*$I626)*'01_Supuestos'!$F$11*($H626-'01_Supuestos'!$F$9))-((('01_Supuestos'!J31*$I626)*'01_Supuestos'!$F$11*($H626-'01_Supuestos'!$F$9))*'01_Supuestos'!$F$12)-(('01_Supuestos'!J31*$I626)*'01_Supuestos'!$F$11*$K626)-(IF(('01_Supuestos'!J31*$I626)&gt;0,'01_Supuestos'!$F$15,0)))-($J626*'01_Supuestos'!J33)))*'01_Supuestos'!$F$16)</f>
        <v/>
      </c>
      <c r="AB626" s="109">
        <f>((('01_Supuestos'!K31*$I626)*'01_Supuestos'!$F$11*($H626-'01_Supuestos'!$F$9))-((('01_Supuestos'!K31*$I626)*'01_Supuestos'!$F$11*($H626-'01_Supuestos'!$F$9))*'01_Supuestos'!$F$12)-(('01_Supuestos'!K31*$I626)*'01_Supuestos'!$F$11*$K626)-(IF(('01_Supuestos'!K31*$I626)&gt;0,'01_Supuestos'!$F$15,0)))-((('01_Supuestos'!K31*$I626)*'01_Supuestos'!$F$11*($H626-'01_Supuestos'!$F$9))*'01_Supuestos'!$F$18)-($J626*'01_Supuestos'!K32)-(IF('01_Supuestos'!K30=MAX('01_Supuestos'!$C$30:$M$30),'01_Supuestos'!$F$19,0))-(MAX(0,(((('01_Supuestos'!K31*$I626)*'01_Supuestos'!$F$11*($H626-'01_Supuestos'!$F$9))-((('01_Supuestos'!K31*$I626)*'01_Supuestos'!$F$11*($H626-'01_Supuestos'!$F$9))*'01_Supuestos'!$F$12)-(('01_Supuestos'!K31*$I626)*'01_Supuestos'!$F$11*$K626)-(IF(('01_Supuestos'!K31*$I626)&gt;0,'01_Supuestos'!$F$15,0)))-($J626*'01_Supuestos'!K33)))*'01_Supuestos'!$F$16)</f>
        <v/>
      </c>
      <c r="AC626" s="109">
        <f>((('01_Supuestos'!L31*$I626)*'01_Supuestos'!$F$11*($H626-'01_Supuestos'!$F$9))-((('01_Supuestos'!L31*$I626)*'01_Supuestos'!$F$11*($H626-'01_Supuestos'!$F$9))*'01_Supuestos'!$F$12)-(('01_Supuestos'!L31*$I626)*'01_Supuestos'!$F$11*$K626)-(IF(('01_Supuestos'!L31*$I626)&gt;0,'01_Supuestos'!$F$15,0)))-((('01_Supuestos'!L31*$I626)*'01_Supuestos'!$F$11*($H626-'01_Supuestos'!$F$9))*'01_Supuestos'!$F$18)-($J626*'01_Supuestos'!L32)-(IF('01_Supuestos'!L30=MAX('01_Supuestos'!$C$30:$M$30),'01_Supuestos'!$F$19,0))-(MAX(0,(((('01_Supuestos'!L31*$I626)*'01_Supuestos'!$F$11*($H626-'01_Supuestos'!$F$9))-((('01_Supuestos'!L31*$I626)*'01_Supuestos'!$F$11*($H626-'01_Supuestos'!$F$9))*'01_Supuestos'!$F$12)-(('01_Supuestos'!L31*$I626)*'01_Supuestos'!$F$11*$K626)-(IF(('01_Supuestos'!L31*$I626)&gt;0,'01_Supuestos'!$F$15,0)))-($J626*'01_Supuestos'!L33)))*'01_Supuestos'!$F$16)</f>
        <v/>
      </c>
      <c r="AD626" s="109">
        <f>((('01_Supuestos'!M31*$I626)*'01_Supuestos'!$F$11*($H626-'01_Supuestos'!$F$9))-((('01_Supuestos'!M31*$I626)*'01_Supuestos'!$F$11*($H626-'01_Supuestos'!$F$9))*'01_Supuestos'!$F$12)-(('01_Supuestos'!M31*$I626)*'01_Supuestos'!$F$11*$K626)-(IF(('01_Supuestos'!M31*$I626)&gt;0,'01_Supuestos'!$F$15,0)))-((('01_Supuestos'!M31*$I626)*'01_Supuestos'!$F$11*($H626-'01_Supuestos'!$F$9))*'01_Supuestos'!$F$18)-($J626*'01_Supuestos'!M32)-(IF('01_Supuestos'!M30=MAX('01_Supuestos'!$C$30:$M$30),'01_Supuestos'!$F$19,0))-(MAX(0,(((('01_Supuestos'!M31*$I626)*'01_Supuestos'!$F$11*($H626-'01_Supuestos'!$F$9))-((('01_Supuestos'!M31*$I626)*'01_Supuestos'!$F$11*($H626-'01_Supuestos'!$F$9))*'01_Supuestos'!$F$12)-(('01_Supuestos'!M31*$I626)*'01_Supuestos'!$F$11*$K626)-(IF(('01_Supuestos'!M31*$I626)&gt;0,'01_Supuestos'!$F$15,0)))-($J626*'01_Supuestos'!M33)))*'01_Supuestos'!$F$16)</f>
        <v/>
      </c>
      <c r="AE626" s="109">
        <f>0</f>
        <v/>
      </c>
      <c r="AF626" s="109">
        <f>IF(S626&gt;R626,"Appraisal+Decision",IF(S626&lt;R626,"Develop Now","Indiferente"))</f>
        <v/>
      </c>
    </row>
    <row r="627">
      <c r="A627" t="n">
        <v>597</v>
      </c>
      <c r="B627" s="53">
        <f>RAND()</f>
        <v/>
      </c>
      <c r="C627" s="53">
        <f>RAND()</f>
        <v/>
      </c>
      <c r="D627" s="53">
        <f>RAND()</f>
        <v/>
      </c>
      <c r="E627" s="53">
        <f>RAND()</f>
        <v/>
      </c>
      <c r="F627" s="53">
        <f>RAND()</f>
        <v/>
      </c>
      <c r="G627" s="53">
        <f>RAND()</f>
        <v/>
      </c>
      <c r="H627" s="109">
        <f>IF(B627&lt;($B$11-$B$10)/($B$12-$B$10), $B$10+SQRT(B627*($B$11-$B$10)*($B$12-$B$10)), $B$12-SQRT((1-B627)*($B$12-$B$11)*($B$12-$B$10)))</f>
        <v/>
      </c>
      <c r="I627" s="53">
        <f>MAX(0.1,NORMINV(C627,$B$13,$B$14))</f>
        <v/>
      </c>
      <c r="J627" s="109">
        <f>'01_Supuestos'!$F$13*MAX(0.65,NORMINV(D627,1,$B$15))</f>
        <v/>
      </c>
      <c r="K627" s="109">
        <f>'01_Supuestos'!$F$14*MAX(0.6,NORMINV(E627,1,$B$16))</f>
        <v/>
      </c>
      <c r="L627" s="109">
        <f>--(F627&lt;=$B$5)</f>
        <v/>
      </c>
      <c r="M627" s="109">
        <f>IF(L627=1, IF(G627&lt;=$B$6, "+", "-"), IF(G627&lt;=(1-$B$7), "+", "-"))</f>
        <v/>
      </c>
      <c r="N627" s="110">
        <f>IF(M627="+",'05_Bayes_Arbol'!$B$16,'05_Bayes_Arbol'!$B$17)</f>
        <v/>
      </c>
      <c r="O627" s="109">
        <f>SUMPRODUCT(T627:AD627,'01_Supuestos'!$C$34:$M$34)</f>
        <v/>
      </c>
      <c r="P627" s="109">
        <f>N627*O627 + (1-N627)*$B$9</f>
        <v/>
      </c>
      <c r="Q627" s="109">
        <f>--(P627&gt;0)</f>
        <v/>
      </c>
      <c r="R627" s="109">
        <f>IF(L627=1,O627,$B$9)</f>
        <v/>
      </c>
      <c r="S627" s="109">
        <f>-$B$8 + IF(Q627=1, IF(L627=1,O627,$B$9), 0)</f>
        <v/>
      </c>
      <c r="T627" s="109">
        <f>((('01_Supuestos'!C31*$I627)*'01_Supuestos'!$F$11*($H627-'01_Supuestos'!$F$9))-((('01_Supuestos'!C31*$I627)*'01_Supuestos'!$F$11*($H627-'01_Supuestos'!$F$9))*'01_Supuestos'!$F$12)-(('01_Supuestos'!C31*$I627)*'01_Supuestos'!$F$11*$K627)-(IF(('01_Supuestos'!C31*$I627)&gt;0,'01_Supuestos'!$F$15,0)))-((('01_Supuestos'!C31*$I627)*'01_Supuestos'!$F$11*($H627-'01_Supuestos'!$F$9))*'01_Supuestos'!$F$18)-($J627*'01_Supuestos'!C32)-(IF('01_Supuestos'!C30=MAX('01_Supuestos'!$C$30:$M$30),'01_Supuestos'!$F$19,0))-(MAX(0,(((('01_Supuestos'!C31*$I627)*'01_Supuestos'!$F$11*($H627-'01_Supuestos'!$F$9))-((('01_Supuestos'!C31*$I627)*'01_Supuestos'!$F$11*($H627-'01_Supuestos'!$F$9))*'01_Supuestos'!$F$12)-(('01_Supuestos'!C31*$I627)*'01_Supuestos'!$F$11*$K627)-(IF(('01_Supuestos'!C31*$I627)&gt;0,'01_Supuestos'!$F$15,0)))-($J627*'01_Supuestos'!C33)))*'01_Supuestos'!$F$16)</f>
        <v/>
      </c>
      <c r="U627" s="109">
        <f>((('01_Supuestos'!D31*$I627)*'01_Supuestos'!$F$11*($H627-'01_Supuestos'!$F$9))-((('01_Supuestos'!D31*$I627)*'01_Supuestos'!$F$11*($H627-'01_Supuestos'!$F$9))*'01_Supuestos'!$F$12)-(('01_Supuestos'!D31*$I627)*'01_Supuestos'!$F$11*$K627)-(IF(('01_Supuestos'!D31*$I627)&gt;0,'01_Supuestos'!$F$15,0)))-((('01_Supuestos'!D31*$I627)*'01_Supuestos'!$F$11*($H627-'01_Supuestos'!$F$9))*'01_Supuestos'!$F$18)-($J627*'01_Supuestos'!D32)-(IF('01_Supuestos'!D30=MAX('01_Supuestos'!$C$30:$M$30),'01_Supuestos'!$F$19,0))-(MAX(0,(((('01_Supuestos'!D31*$I627)*'01_Supuestos'!$F$11*($H627-'01_Supuestos'!$F$9))-((('01_Supuestos'!D31*$I627)*'01_Supuestos'!$F$11*($H627-'01_Supuestos'!$F$9))*'01_Supuestos'!$F$12)-(('01_Supuestos'!D31*$I627)*'01_Supuestos'!$F$11*$K627)-(IF(('01_Supuestos'!D31*$I627)&gt;0,'01_Supuestos'!$F$15,0)))-($J627*'01_Supuestos'!D33)))*'01_Supuestos'!$F$16)</f>
        <v/>
      </c>
      <c r="V627" s="109">
        <f>((('01_Supuestos'!E31*$I627)*'01_Supuestos'!$F$11*($H627-'01_Supuestos'!$F$9))-((('01_Supuestos'!E31*$I627)*'01_Supuestos'!$F$11*($H627-'01_Supuestos'!$F$9))*'01_Supuestos'!$F$12)-(('01_Supuestos'!E31*$I627)*'01_Supuestos'!$F$11*$K627)-(IF(('01_Supuestos'!E31*$I627)&gt;0,'01_Supuestos'!$F$15,0)))-((('01_Supuestos'!E31*$I627)*'01_Supuestos'!$F$11*($H627-'01_Supuestos'!$F$9))*'01_Supuestos'!$F$18)-($J627*'01_Supuestos'!E32)-(IF('01_Supuestos'!E30=MAX('01_Supuestos'!$C$30:$M$30),'01_Supuestos'!$F$19,0))-(MAX(0,(((('01_Supuestos'!E31*$I627)*'01_Supuestos'!$F$11*($H627-'01_Supuestos'!$F$9))-((('01_Supuestos'!E31*$I627)*'01_Supuestos'!$F$11*($H627-'01_Supuestos'!$F$9))*'01_Supuestos'!$F$12)-(('01_Supuestos'!E31*$I627)*'01_Supuestos'!$F$11*$K627)-(IF(('01_Supuestos'!E31*$I627)&gt;0,'01_Supuestos'!$F$15,0)))-($J627*'01_Supuestos'!E33)))*'01_Supuestos'!$F$16)</f>
        <v/>
      </c>
      <c r="W627" s="109">
        <f>((('01_Supuestos'!F31*$I627)*'01_Supuestos'!$F$11*($H627-'01_Supuestos'!$F$9))-((('01_Supuestos'!F31*$I627)*'01_Supuestos'!$F$11*($H627-'01_Supuestos'!$F$9))*'01_Supuestos'!$F$12)-(('01_Supuestos'!F31*$I627)*'01_Supuestos'!$F$11*$K627)-(IF(('01_Supuestos'!F31*$I627)&gt;0,'01_Supuestos'!$F$15,0)))-((('01_Supuestos'!F31*$I627)*'01_Supuestos'!$F$11*($H627-'01_Supuestos'!$F$9))*'01_Supuestos'!$F$18)-($J627*'01_Supuestos'!F32)-(IF('01_Supuestos'!F30=MAX('01_Supuestos'!$C$30:$M$30),'01_Supuestos'!$F$19,0))-(MAX(0,(((('01_Supuestos'!F31*$I627)*'01_Supuestos'!$F$11*($H627-'01_Supuestos'!$F$9))-((('01_Supuestos'!F31*$I627)*'01_Supuestos'!$F$11*($H627-'01_Supuestos'!$F$9))*'01_Supuestos'!$F$12)-(('01_Supuestos'!F31*$I627)*'01_Supuestos'!$F$11*$K627)-(IF(('01_Supuestos'!F31*$I627)&gt;0,'01_Supuestos'!$F$15,0)))-($J627*'01_Supuestos'!F33)))*'01_Supuestos'!$F$16)</f>
        <v/>
      </c>
      <c r="X627" s="109">
        <f>((('01_Supuestos'!G31*$I627)*'01_Supuestos'!$F$11*($H627-'01_Supuestos'!$F$9))-((('01_Supuestos'!G31*$I627)*'01_Supuestos'!$F$11*($H627-'01_Supuestos'!$F$9))*'01_Supuestos'!$F$12)-(('01_Supuestos'!G31*$I627)*'01_Supuestos'!$F$11*$K627)-(IF(('01_Supuestos'!G31*$I627)&gt;0,'01_Supuestos'!$F$15,0)))-((('01_Supuestos'!G31*$I627)*'01_Supuestos'!$F$11*($H627-'01_Supuestos'!$F$9))*'01_Supuestos'!$F$18)-($J627*'01_Supuestos'!G32)-(IF('01_Supuestos'!G30=MAX('01_Supuestos'!$C$30:$M$30),'01_Supuestos'!$F$19,0))-(MAX(0,(((('01_Supuestos'!G31*$I627)*'01_Supuestos'!$F$11*($H627-'01_Supuestos'!$F$9))-((('01_Supuestos'!G31*$I627)*'01_Supuestos'!$F$11*($H627-'01_Supuestos'!$F$9))*'01_Supuestos'!$F$12)-(('01_Supuestos'!G31*$I627)*'01_Supuestos'!$F$11*$K627)-(IF(('01_Supuestos'!G31*$I627)&gt;0,'01_Supuestos'!$F$15,0)))-($J627*'01_Supuestos'!G33)))*'01_Supuestos'!$F$16)</f>
        <v/>
      </c>
      <c r="Y627" s="109">
        <f>((('01_Supuestos'!H31*$I627)*'01_Supuestos'!$F$11*($H627-'01_Supuestos'!$F$9))-((('01_Supuestos'!H31*$I627)*'01_Supuestos'!$F$11*($H627-'01_Supuestos'!$F$9))*'01_Supuestos'!$F$12)-(('01_Supuestos'!H31*$I627)*'01_Supuestos'!$F$11*$K627)-(IF(('01_Supuestos'!H31*$I627)&gt;0,'01_Supuestos'!$F$15,0)))-((('01_Supuestos'!H31*$I627)*'01_Supuestos'!$F$11*($H627-'01_Supuestos'!$F$9))*'01_Supuestos'!$F$18)-($J627*'01_Supuestos'!H32)-(IF('01_Supuestos'!H30=MAX('01_Supuestos'!$C$30:$M$30),'01_Supuestos'!$F$19,0))-(MAX(0,(((('01_Supuestos'!H31*$I627)*'01_Supuestos'!$F$11*($H627-'01_Supuestos'!$F$9))-((('01_Supuestos'!H31*$I627)*'01_Supuestos'!$F$11*($H627-'01_Supuestos'!$F$9))*'01_Supuestos'!$F$12)-(('01_Supuestos'!H31*$I627)*'01_Supuestos'!$F$11*$K627)-(IF(('01_Supuestos'!H31*$I627)&gt;0,'01_Supuestos'!$F$15,0)))-($J627*'01_Supuestos'!H33)))*'01_Supuestos'!$F$16)</f>
        <v/>
      </c>
      <c r="Z627" s="109">
        <f>((('01_Supuestos'!I31*$I627)*'01_Supuestos'!$F$11*($H627-'01_Supuestos'!$F$9))-((('01_Supuestos'!I31*$I627)*'01_Supuestos'!$F$11*($H627-'01_Supuestos'!$F$9))*'01_Supuestos'!$F$12)-(('01_Supuestos'!I31*$I627)*'01_Supuestos'!$F$11*$K627)-(IF(('01_Supuestos'!I31*$I627)&gt;0,'01_Supuestos'!$F$15,0)))-((('01_Supuestos'!I31*$I627)*'01_Supuestos'!$F$11*($H627-'01_Supuestos'!$F$9))*'01_Supuestos'!$F$18)-($J627*'01_Supuestos'!I32)-(IF('01_Supuestos'!I30=MAX('01_Supuestos'!$C$30:$M$30),'01_Supuestos'!$F$19,0))-(MAX(0,(((('01_Supuestos'!I31*$I627)*'01_Supuestos'!$F$11*($H627-'01_Supuestos'!$F$9))-((('01_Supuestos'!I31*$I627)*'01_Supuestos'!$F$11*($H627-'01_Supuestos'!$F$9))*'01_Supuestos'!$F$12)-(('01_Supuestos'!I31*$I627)*'01_Supuestos'!$F$11*$K627)-(IF(('01_Supuestos'!I31*$I627)&gt;0,'01_Supuestos'!$F$15,0)))-($J627*'01_Supuestos'!I33)))*'01_Supuestos'!$F$16)</f>
        <v/>
      </c>
      <c r="AA627" s="109">
        <f>((('01_Supuestos'!J31*$I627)*'01_Supuestos'!$F$11*($H627-'01_Supuestos'!$F$9))-((('01_Supuestos'!J31*$I627)*'01_Supuestos'!$F$11*($H627-'01_Supuestos'!$F$9))*'01_Supuestos'!$F$12)-(('01_Supuestos'!J31*$I627)*'01_Supuestos'!$F$11*$K627)-(IF(('01_Supuestos'!J31*$I627)&gt;0,'01_Supuestos'!$F$15,0)))-((('01_Supuestos'!J31*$I627)*'01_Supuestos'!$F$11*($H627-'01_Supuestos'!$F$9))*'01_Supuestos'!$F$18)-($J627*'01_Supuestos'!J32)-(IF('01_Supuestos'!J30=MAX('01_Supuestos'!$C$30:$M$30),'01_Supuestos'!$F$19,0))-(MAX(0,(((('01_Supuestos'!J31*$I627)*'01_Supuestos'!$F$11*($H627-'01_Supuestos'!$F$9))-((('01_Supuestos'!J31*$I627)*'01_Supuestos'!$F$11*($H627-'01_Supuestos'!$F$9))*'01_Supuestos'!$F$12)-(('01_Supuestos'!J31*$I627)*'01_Supuestos'!$F$11*$K627)-(IF(('01_Supuestos'!J31*$I627)&gt;0,'01_Supuestos'!$F$15,0)))-($J627*'01_Supuestos'!J33)))*'01_Supuestos'!$F$16)</f>
        <v/>
      </c>
      <c r="AB627" s="109">
        <f>((('01_Supuestos'!K31*$I627)*'01_Supuestos'!$F$11*($H627-'01_Supuestos'!$F$9))-((('01_Supuestos'!K31*$I627)*'01_Supuestos'!$F$11*($H627-'01_Supuestos'!$F$9))*'01_Supuestos'!$F$12)-(('01_Supuestos'!K31*$I627)*'01_Supuestos'!$F$11*$K627)-(IF(('01_Supuestos'!K31*$I627)&gt;0,'01_Supuestos'!$F$15,0)))-((('01_Supuestos'!K31*$I627)*'01_Supuestos'!$F$11*($H627-'01_Supuestos'!$F$9))*'01_Supuestos'!$F$18)-($J627*'01_Supuestos'!K32)-(IF('01_Supuestos'!K30=MAX('01_Supuestos'!$C$30:$M$30),'01_Supuestos'!$F$19,0))-(MAX(0,(((('01_Supuestos'!K31*$I627)*'01_Supuestos'!$F$11*($H627-'01_Supuestos'!$F$9))-((('01_Supuestos'!K31*$I627)*'01_Supuestos'!$F$11*($H627-'01_Supuestos'!$F$9))*'01_Supuestos'!$F$12)-(('01_Supuestos'!K31*$I627)*'01_Supuestos'!$F$11*$K627)-(IF(('01_Supuestos'!K31*$I627)&gt;0,'01_Supuestos'!$F$15,0)))-($J627*'01_Supuestos'!K33)))*'01_Supuestos'!$F$16)</f>
        <v/>
      </c>
      <c r="AC627" s="109">
        <f>((('01_Supuestos'!L31*$I627)*'01_Supuestos'!$F$11*($H627-'01_Supuestos'!$F$9))-((('01_Supuestos'!L31*$I627)*'01_Supuestos'!$F$11*($H627-'01_Supuestos'!$F$9))*'01_Supuestos'!$F$12)-(('01_Supuestos'!L31*$I627)*'01_Supuestos'!$F$11*$K627)-(IF(('01_Supuestos'!L31*$I627)&gt;0,'01_Supuestos'!$F$15,0)))-((('01_Supuestos'!L31*$I627)*'01_Supuestos'!$F$11*($H627-'01_Supuestos'!$F$9))*'01_Supuestos'!$F$18)-($J627*'01_Supuestos'!L32)-(IF('01_Supuestos'!L30=MAX('01_Supuestos'!$C$30:$M$30),'01_Supuestos'!$F$19,0))-(MAX(0,(((('01_Supuestos'!L31*$I627)*'01_Supuestos'!$F$11*($H627-'01_Supuestos'!$F$9))-((('01_Supuestos'!L31*$I627)*'01_Supuestos'!$F$11*($H627-'01_Supuestos'!$F$9))*'01_Supuestos'!$F$12)-(('01_Supuestos'!L31*$I627)*'01_Supuestos'!$F$11*$K627)-(IF(('01_Supuestos'!L31*$I627)&gt;0,'01_Supuestos'!$F$15,0)))-($J627*'01_Supuestos'!L33)))*'01_Supuestos'!$F$16)</f>
        <v/>
      </c>
      <c r="AD627" s="109">
        <f>((('01_Supuestos'!M31*$I627)*'01_Supuestos'!$F$11*($H627-'01_Supuestos'!$F$9))-((('01_Supuestos'!M31*$I627)*'01_Supuestos'!$F$11*($H627-'01_Supuestos'!$F$9))*'01_Supuestos'!$F$12)-(('01_Supuestos'!M31*$I627)*'01_Supuestos'!$F$11*$K627)-(IF(('01_Supuestos'!M31*$I627)&gt;0,'01_Supuestos'!$F$15,0)))-((('01_Supuestos'!M31*$I627)*'01_Supuestos'!$F$11*($H627-'01_Supuestos'!$F$9))*'01_Supuestos'!$F$18)-($J627*'01_Supuestos'!M32)-(IF('01_Supuestos'!M30=MAX('01_Supuestos'!$C$30:$M$30),'01_Supuestos'!$F$19,0))-(MAX(0,(((('01_Supuestos'!M31*$I627)*'01_Supuestos'!$F$11*($H627-'01_Supuestos'!$F$9))-((('01_Supuestos'!M31*$I627)*'01_Supuestos'!$F$11*($H627-'01_Supuestos'!$F$9))*'01_Supuestos'!$F$12)-(('01_Supuestos'!M31*$I627)*'01_Supuestos'!$F$11*$K627)-(IF(('01_Supuestos'!M31*$I627)&gt;0,'01_Supuestos'!$F$15,0)))-($J627*'01_Supuestos'!M33)))*'01_Supuestos'!$F$16)</f>
        <v/>
      </c>
      <c r="AE627" s="109">
        <f>0</f>
        <v/>
      </c>
      <c r="AF627" s="109">
        <f>IF(S627&gt;R627,"Appraisal+Decision",IF(S627&lt;R627,"Develop Now","Indiferente"))</f>
        <v/>
      </c>
    </row>
    <row r="628">
      <c r="A628" t="n">
        <v>598</v>
      </c>
      <c r="B628" s="53">
        <f>RAND()</f>
        <v/>
      </c>
      <c r="C628" s="53">
        <f>RAND()</f>
        <v/>
      </c>
      <c r="D628" s="53">
        <f>RAND()</f>
        <v/>
      </c>
      <c r="E628" s="53">
        <f>RAND()</f>
        <v/>
      </c>
      <c r="F628" s="53">
        <f>RAND()</f>
        <v/>
      </c>
      <c r="G628" s="53">
        <f>RAND()</f>
        <v/>
      </c>
      <c r="H628" s="109">
        <f>IF(B628&lt;($B$11-$B$10)/($B$12-$B$10), $B$10+SQRT(B628*($B$11-$B$10)*($B$12-$B$10)), $B$12-SQRT((1-B628)*($B$12-$B$11)*($B$12-$B$10)))</f>
        <v/>
      </c>
      <c r="I628" s="53">
        <f>MAX(0.1,NORMINV(C628,$B$13,$B$14))</f>
        <v/>
      </c>
      <c r="J628" s="109">
        <f>'01_Supuestos'!$F$13*MAX(0.65,NORMINV(D628,1,$B$15))</f>
        <v/>
      </c>
      <c r="K628" s="109">
        <f>'01_Supuestos'!$F$14*MAX(0.6,NORMINV(E628,1,$B$16))</f>
        <v/>
      </c>
      <c r="L628" s="109">
        <f>--(F628&lt;=$B$5)</f>
        <v/>
      </c>
      <c r="M628" s="109">
        <f>IF(L628=1, IF(G628&lt;=$B$6, "+", "-"), IF(G628&lt;=(1-$B$7), "+", "-"))</f>
        <v/>
      </c>
      <c r="N628" s="110">
        <f>IF(M628="+",'05_Bayes_Arbol'!$B$16,'05_Bayes_Arbol'!$B$17)</f>
        <v/>
      </c>
      <c r="O628" s="109">
        <f>SUMPRODUCT(T628:AD628,'01_Supuestos'!$C$34:$M$34)</f>
        <v/>
      </c>
      <c r="P628" s="109">
        <f>N628*O628 + (1-N628)*$B$9</f>
        <v/>
      </c>
      <c r="Q628" s="109">
        <f>--(P628&gt;0)</f>
        <v/>
      </c>
      <c r="R628" s="109">
        <f>IF(L628=1,O628,$B$9)</f>
        <v/>
      </c>
      <c r="S628" s="109">
        <f>-$B$8 + IF(Q628=1, IF(L628=1,O628,$B$9), 0)</f>
        <v/>
      </c>
      <c r="T628" s="109">
        <f>((('01_Supuestos'!C31*$I628)*'01_Supuestos'!$F$11*($H628-'01_Supuestos'!$F$9))-((('01_Supuestos'!C31*$I628)*'01_Supuestos'!$F$11*($H628-'01_Supuestos'!$F$9))*'01_Supuestos'!$F$12)-(('01_Supuestos'!C31*$I628)*'01_Supuestos'!$F$11*$K628)-(IF(('01_Supuestos'!C31*$I628)&gt;0,'01_Supuestos'!$F$15,0)))-((('01_Supuestos'!C31*$I628)*'01_Supuestos'!$F$11*($H628-'01_Supuestos'!$F$9))*'01_Supuestos'!$F$18)-($J628*'01_Supuestos'!C32)-(IF('01_Supuestos'!C30=MAX('01_Supuestos'!$C$30:$M$30),'01_Supuestos'!$F$19,0))-(MAX(0,(((('01_Supuestos'!C31*$I628)*'01_Supuestos'!$F$11*($H628-'01_Supuestos'!$F$9))-((('01_Supuestos'!C31*$I628)*'01_Supuestos'!$F$11*($H628-'01_Supuestos'!$F$9))*'01_Supuestos'!$F$12)-(('01_Supuestos'!C31*$I628)*'01_Supuestos'!$F$11*$K628)-(IF(('01_Supuestos'!C31*$I628)&gt;0,'01_Supuestos'!$F$15,0)))-($J628*'01_Supuestos'!C33)))*'01_Supuestos'!$F$16)</f>
        <v/>
      </c>
      <c r="U628" s="109">
        <f>((('01_Supuestos'!D31*$I628)*'01_Supuestos'!$F$11*($H628-'01_Supuestos'!$F$9))-((('01_Supuestos'!D31*$I628)*'01_Supuestos'!$F$11*($H628-'01_Supuestos'!$F$9))*'01_Supuestos'!$F$12)-(('01_Supuestos'!D31*$I628)*'01_Supuestos'!$F$11*$K628)-(IF(('01_Supuestos'!D31*$I628)&gt;0,'01_Supuestos'!$F$15,0)))-((('01_Supuestos'!D31*$I628)*'01_Supuestos'!$F$11*($H628-'01_Supuestos'!$F$9))*'01_Supuestos'!$F$18)-($J628*'01_Supuestos'!D32)-(IF('01_Supuestos'!D30=MAX('01_Supuestos'!$C$30:$M$30),'01_Supuestos'!$F$19,0))-(MAX(0,(((('01_Supuestos'!D31*$I628)*'01_Supuestos'!$F$11*($H628-'01_Supuestos'!$F$9))-((('01_Supuestos'!D31*$I628)*'01_Supuestos'!$F$11*($H628-'01_Supuestos'!$F$9))*'01_Supuestos'!$F$12)-(('01_Supuestos'!D31*$I628)*'01_Supuestos'!$F$11*$K628)-(IF(('01_Supuestos'!D31*$I628)&gt;0,'01_Supuestos'!$F$15,0)))-($J628*'01_Supuestos'!D33)))*'01_Supuestos'!$F$16)</f>
        <v/>
      </c>
      <c r="V628" s="109">
        <f>((('01_Supuestos'!E31*$I628)*'01_Supuestos'!$F$11*($H628-'01_Supuestos'!$F$9))-((('01_Supuestos'!E31*$I628)*'01_Supuestos'!$F$11*($H628-'01_Supuestos'!$F$9))*'01_Supuestos'!$F$12)-(('01_Supuestos'!E31*$I628)*'01_Supuestos'!$F$11*$K628)-(IF(('01_Supuestos'!E31*$I628)&gt;0,'01_Supuestos'!$F$15,0)))-((('01_Supuestos'!E31*$I628)*'01_Supuestos'!$F$11*($H628-'01_Supuestos'!$F$9))*'01_Supuestos'!$F$18)-($J628*'01_Supuestos'!E32)-(IF('01_Supuestos'!E30=MAX('01_Supuestos'!$C$30:$M$30),'01_Supuestos'!$F$19,0))-(MAX(0,(((('01_Supuestos'!E31*$I628)*'01_Supuestos'!$F$11*($H628-'01_Supuestos'!$F$9))-((('01_Supuestos'!E31*$I628)*'01_Supuestos'!$F$11*($H628-'01_Supuestos'!$F$9))*'01_Supuestos'!$F$12)-(('01_Supuestos'!E31*$I628)*'01_Supuestos'!$F$11*$K628)-(IF(('01_Supuestos'!E31*$I628)&gt;0,'01_Supuestos'!$F$15,0)))-($J628*'01_Supuestos'!E33)))*'01_Supuestos'!$F$16)</f>
        <v/>
      </c>
      <c r="W628" s="109">
        <f>((('01_Supuestos'!F31*$I628)*'01_Supuestos'!$F$11*($H628-'01_Supuestos'!$F$9))-((('01_Supuestos'!F31*$I628)*'01_Supuestos'!$F$11*($H628-'01_Supuestos'!$F$9))*'01_Supuestos'!$F$12)-(('01_Supuestos'!F31*$I628)*'01_Supuestos'!$F$11*$K628)-(IF(('01_Supuestos'!F31*$I628)&gt;0,'01_Supuestos'!$F$15,0)))-((('01_Supuestos'!F31*$I628)*'01_Supuestos'!$F$11*($H628-'01_Supuestos'!$F$9))*'01_Supuestos'!$F$18)-($J628*'01_Supuestos'!F32)-(IF('01_Supuestos'!F30=MAX('01_Supuestos'!$C$30:$M$30),'01_Supuestos'!$F$19,0))-(MAX(0,(((('01_Supuestos'!F31*$I628)*'01_Supuestos'!$F$11*($H628-'01_Supuestos'!$F$9))-((('01_Supuestos'!F31*$I628)*'01_Supuestos'!$F$11*($H628-'01_Supuestos'!$F$9))*'01_Supuestos'!$F$12)-(('01_Supuestos'!F31*$I628)*'01_Supuestos'!$F$11*$K628)-(IF(('01_Supuestos'!F31*$I628)&gt;0,'01_Supuestos'!$F$15,0)))-($J628*'01_Supuestos'!F33)))*'01_Supuestos'!$F$16)</f>
        <v/>
      </c>
      <c r="X628" s="109">
        <f>((('01_Supuestos'!G31*$I628)*'01_Supuestos'!$F$11*($H628-'01_Supuestos'!$F$9))-((('01_Supuestos'!G31*$I628)*'01_Supuestos'!$F$11*($H628-'01_Supuestos'!$F$9))*'01_Supuestos'!$F$12)-(('01_Supuestos'!G31*$I628)*'01_Supuestos'!$F$11*$K628)-(IF(('01_Supuestos'!G31*$I628)&gt;0,'01_Supuestos'!$F$15,0)))-((('01_Supuestos'!G31*$I628)*'01_Supuestos'!$F$11*($H628-'01_Supuestos'!$F$9))*'01_Supuestos'!$F$18)-($J628*'01_Supuestos'!G32)-(IF('01_Supuestos'!G30=MAX('01_Supuestos'!$C$30:$M$30),'01_Supuestos'!$F$19,0))-(MAX(0,(((('01_Supuestos'!G31*$I628)*'01_Supuestos'!$F$11*($H628-'01_Supuestos'!$F$9))-((('01_Supuestos'!G31*$I628)*'01_Supuestos'!$F$11*($H628-'01_Supuestos'!$F$9))*'01_Supuestos'!$F$12)-(('01_Supuestos'!G31*$I628)*'01_Supuestos'!$F$11*$K628)-(IF(('01_Supuestos'!G31*$I628)&gt;0,'01_Supuestos'!$F$15,0)))-($J628*'01_Supuestos'!G33)))*'01_Supuestos'!$F$16)</f>
        <v/>
      </c>
      <c r="Y628" s="109">
        <f>((('01_Supuestos'!H31*$I628)*'01_Supuestos'!$F$11*($H628-'01_Supuestos'!$F$9))-((('01_Supuestos'!H31*$I628)*'01_Supuestos'!$F$11*($H628-'01_Supuestos'!$F$9))*'01_Supuestos'!$F$12)-(('01_Supuestos'!H31*$I628)*'01_Supuestos'!$F$11*$K628)-(IF(('01_Supuestos'!H31*$I628)&gt;0,'01_Supuestos'!$F$15,0)))-((('01_Supuestos'!H31*$I628)*'01_Supuestos'!$F$11*($H628-'01_Supuestos'!$F$9))*'01_Supuestos'!$F$18)-($J628*'01_Supuestos'!H32)-(IF('01_Supuestos'!H30=MAX('01_Supuestos'!$C$30:$M$30),'01_Supuestos'!$F$19,0))-(MAX(0,(((('01_Supuestos'!H31*$I628)*'01_Supuestos'!$F$11*($H628-'01_Supuestos'!$F$9))-((('01_Supuestos'!H31*$I628)*'01_Supuestos'!$F$11*($H628-'01_Supuestos'!$F$9))*'01_Supuestos'!$F$12)-(('01_Supuestos'!H31*$I628)*'01_Supuestos'!$F$11*$K628)-(IF(('01_Supuestos'!H31*$I628)&gt;0,'01_Supuestos'!$F$15,0)))-($J628*'01_Supuestos'!H33)))*'01_Supuestos'!$F$16)</f>
        <v/>
      </c>
      <c r="Z628" s="109">
        <f>((('01_Supuestos'!I31*$I628)*'01_Supuestos'!$F$11*($H628-'01_Supuestos'!$F$9))-((('01_Supuestos'!I31*$I628)*'01_Supuestos'!$F$11*($H628-'01_Supuestos'!$F$9))*'01_Supuestos'!$F$12)-(('01_Supuestos'!I31*$I628)*'01_Supuestos'!$F$11*$K628)-(IF(('01_Supuestos'!I31*$I628)&gt;0,'01_Supuestos'!$F$15,0)))-((('01_Supuestos'!I31*$I628)*'01_Supuestos'!$F$11*($H628-'01_Supuestos'!$F$9))*'01_Supuestos'!$F$18)-($J628*'01_Supuestos'!I32)-(IF('01_Supuestos'!I30=MAX('01_Supuestos'!$C$30:$M$30),'01_Supuestos'!$F$19,0))-(MAX(0,(((('01_Supuestos'!I31*$I628)*'01_Supuestos'!$F$11*($H628-'01_Supuestos'!$F$9))-((('01_Supuestos'!I31*$I628)*'01_Supuestos'!$F$11*($H628-'01_Supuestos'!$F$9))*'01_Supuestos'!$F$12)-(('01_Supuestos'!I31*$I628)*'01_Supuestos'!$F$11*$K628)-(IF(('01_Supuestos'!I31*$I628)&gt;0,'01_Supuestos'!$F$15,0)))-($J628*'01_Supuestos'!I33)))*'01_Supuestos'!$F$16)</f>
        <v/>
      </c>
      <c r="AA628" s="109">
        <f>((('01_Supuestos'!J31*$I628)*'01_Supuestos'!$F$11*($H628-'01_Supuestos'!$F$9))-((('01_Supuestos'!J31*$I628)*'01_Supuestos'!$F$11*($H628-'01_Supuestos'!$F$9))*'01_Supuestos'!$F$12)-(('01_Supuestos'!J31*$I628)*'01_Supuestos'!$F$11*$K628)-(IF(('01_Supuestos'!J31*$I628)&gt;0,'01_Supuestos'!$F$15,0)))-((('01_Supuestos'!J31*$I628)*'01_Supuestos'!$F$11*($H628-'01_Supuestos'!$F$9))*'01_Supuestos'!$F$18)-($J628*'01_Supuestos'!J32)-(IF('01_Supuestos'!J30=MAX('01_Supuestos'!$C$30:$M$30),'01_Supuestos'!$F$19,0))-(MAX(0,(((('01_Supuestos'!J31*$I628)*'01_Supuestos'!$F$11*($H628-'01_Supuestos'!$F$9))-((('01_Supuestos'!J31*$I628)*'01_Supuestos'!$F$11*($H628-'01_Supuestos'!$F$9))*'01_Supuestos'!$F$12)-(('01_Supuestos'!J31*$I628)*'01_Supuestos'!$F$11*$K628)-(IF(('01_Supuestos'!J31*$I628)&gt;0,'01_Supuestos'!$F$15,0)))-($J628*'01_Supuestos'!J33)))*'01_Supuestos'!$F$16)</f>
        <v/>
      </c>
      <c r="AB628" s="109">
        <f>((('01_Supuestos'!K31*$I628)*'01_Supuestos'!$F$11*($H628-'01_Supuestos'!$F$9))-((('01_Supuestos'!K31*$I628)*'01_Supuestos'!$F$11*($H628-'01_Supuestos'!$F$9))*'01_Supuestos'!$F$12)-(('01_Supuestos'!K31*$I628)*'01_Supuestos'!$F$11*$K628)-(IF(('01_Supuestos'!K31*$I628)&gt;0,'01_Supuestos'!$F$15,0)))-((('01_Supuestos'!K31*$I628)*'01_Supuestos'!$F$11*($H628-'01_Supuestos'!$F$9))*'01_Supuestos'!$F$18)-($J628*'01_Supuestos'!K32)-(IF('01_Supuestos'!K30=MAX('01_Supuestos'!$C$30:$M$30),'01_Supuestos'!$F$19,0))-(MAX(0,(((('01_Supuestos'!K31*$I628)*'01_Supuestos'!$F$11*($H628-'01_Supuestos'!$F$9))-((('01_Supuestos'!K31*$I628)*'01_Supuestos'!$F$11*($H628-'01_Supuestos'!$F$9))*'01_Supuestos'!$F$12)-(('01_Supuestos'!K31*$I628)*'01_Supuestos'!$F$11*$K628)-(IF(('01_Supuestos'!K31*$I628)&gt;0,'01_Supuestos'!$F$15,0)))-($J628*'01_Supuestos'!K33)))*'01_Supuestos'!$F$16)</f>
        <v/>
      </c>
      <c r="AC628" s="109">
        <f>((('01_Supuestos'!L31*$I628)*'01_Supuestos'!$F$11*($H628-'01_Supuestos'!$F$9))-((('01_Supuestos'!L31*$I628)*'01_Supuestos'!$F$11*($H628-'01_Supuestos'!$F$9))*'01_Supuestos'!$F$12)-(('01_Supuestos'!L31*$I628)*'01_Supuestos'!$F$11*$K628)-(IF(('01_Supuestos'!L31*$I628)&gt;0,'01_Supuestos'!$F$15,0)))-((('01_Supuestos'!L31*$I628)*'01_Supuestos'!$F$11*($H628-'01_Supuestos'!$F$9))*'01_Supuestos'!$F$18)-($J628*'01_Supuestos'!L32)-(IF('01_Supuestos'!L30=MAX('01_Supuestos'!$C$30:$M$30),'01_Supuestos'!$F$19,0))-(MAX(0,(((('01_Supuestos'!L31*$I628)*'01_Supuestos'!$F$11*($H628-'01_Supuestos'!$F$9))-((('01_Supuestos'!L31*$I628)*'01_Supuestos'!$F$11*($H628-'01_Supuestos'!$F$9))*'01_Supuestos'!$F$12)-(('01_Supuestos'!L31*$I628)*'01_Supuestos'!$F$11*$K628)-(IF(('01_Supuestos'!L31*$I628)&gt;0,'01_Supuestos'!$F$15,0)))-($J628*'01_Supuestos'!L33)))*'01_Supuestos'!$F$16)</f>
        <v/>
      </c>
      <c r="AD628" s="109">
        <f>((('01_Supuestos'!M31*$I628)*'01_Supuestos'!$F$11*($H628-'01_Supuestos'!$F$9))-((('01_Supuestos'!M31*$I628)*'01_Supuestos'!$F$11*($H628-'01_Supuestos'!$F$9))*'01_Supuestos'!$F$12)-(('01_Supuestos'!M31*$I628)*'01_Supuestos'!$F$11*$K628)-(IF(('01_Supuestos'!M31*$I628)&gt;0,'01_Supuestos'!$F$15,0)))-((('01_Supuestos'!M31*$I628)*'01_Supuestos'!$F$11*($H628-'01_Supuestos'!$F$9))*'01_Supuestos'!$F$18)-($J628*'01_Supuestos'!M32)-(IF('01_Supuestos'!M30=MAX('01_Supuestos'!$C$30:$M$30),'01_Supuestos'!$F$19,0))-(MAX(0,(((('01_Supuestos'!M31*$I628)*'01_Supuestos'!$F$11*($H628-'01_Supuestos'!$F$9))-((('01_Supuestos'!M31*$I628)*'01_Supuestos'!$F$11*($H628-'01_Supuestos'!$F$9))*'01_Supuestos'!$F$12)-(('01_Supuestos'!M31*$I628)*'01_Supuestos'!$F$11*$K628)-(IF(('01_Supuestos'!M31*$I628)&gt;0,'01_Supuestos'!$F$15,0)))-($J628*'01_Supuestos'!M33)))*'01_Supuestos'!$F$16)</f>
        <v/>
      </c>
      <c r="AE628" s="109">
        <f>0</f>
        <v/>
      </c>
      <c r="AF628" s="109">
        <f>IF(S628&gt;R628,"Appraisal+Decision",IF(S628&lt;R628,"Develop Now","Indiferente"))</f>
        <v/>
      </c>
    </row>
    <row r="629">
      <c r="A629" t="n">
        <v>599</v>
      </c>
      <c r="B629" s="53">
        <f>RAND()</f>
        <v/>
      </c>
      <c r="C629" s="53">
        <f>RAND()</f>
        <v/>
      </c>
      <c r="D629" s="53">
        <f>RAND()</f>
        <v/>
      </c>
      <c r="E629" s="53">
        <f>RAND()</f>
        <v/>
      </c>
      <c r="F629" s="53">
        <f>RAND()</f>
        <v/>
      </c>
      <c r="G629" s="53">
        <f>RAND()</f>
        <v/>
      </c>
      <c r="H629" s="109">
        <f>IF(B629&lt;($B$11-$B$10)/($B$12-$B$10), $B$10+SQRT(B629*($B$11-$B$10)*($B$12-$B$10)), $B$12-SQRT((1-B629)*($B$12-$B$11)*($B$12-$B$10)))</f>
        <v/>
      </c>
      <c r="I629" s="53">
        <f>MAX(0.1,NORMINV(C629,$B$13,$B$14))</f>
        <v/>
      </c>
      <c r="J629" s="109">
        <f>'01_Supuestos'!$F$13*MAX(0.65,NORMINV(D629,1,$B$15))</f>
        <v/>
      </c>
      <c r="K629" s="109">
        <f>'01_Supuestos'!$F$14*MAX(0.6,NORMINV(E629,1,$B$16))</f>
        <v/>
      </c>
      <c r="L629" s="109">
        <f>--(F629&lt;=$B$5)</f>
        <v/>
      </c>
      <c r="M629" s="109">
        <f>IF(L629=1, IF(G629&lt;=$B$6, "+", "-"), IF(G629&lt;=(1-$B$7), "+", "-"))</f>
        <v/>
      </c>
      <c r="N629" s="110">
        <f>IF(M629="+",'05_Bayes_Arbol'!$B$16,'05_Bayes_Arbol'!$B$17)</f>
        <v/>
      </c>
      <c r="O629" s="109">
        <f>SUMPRODUCT(T629:AD629,'01_Supuestos'!$C$34:$M$34)</f>
        <v/>
      </c>
      <c r="P629" s="109">
        <f>N629*O629 + (1-N629)*$B$9</f>
        <v/>
      </c>
      <c r="Q629" s="109">
        <f>--(P629&gt;0)</f>
        <v/>
      </c>
      <c r="R629" s="109">
        <f>IF(L629=1,O629,$B$9)</f>
        <v/>
      </c>
      <c r="S629" s="109">
        <f>-$B$8 + IF(Q629=1, IF(L629=1,O629,$B$9), 0)</f>
        <v/>
      </c>
      <c r="T629" s="109">
        <f>((('01_Supuestos'!C31*$I629)*'01_Supuestos'!$F$11*($H629-'01_Supuestos'!$F$9))-((('01_Supuestos'!C31*$I629)*'01_Supuestos'!$F$11*($H629-'01_Supuestos'!$F$9))*'01_Supuestos'!$F$12)-(('01_Supuestos'!C31*$I629)*'01_Supuestos'!$F$11*$K629)-(IF(('01_Supuestos'!C31*$I629)&gt;0,'01_Supuestos'!$F$15,0)))-((('01_Supuestos'!C31*$I629)*'01_Supuestos'!$F$11*($H629-'01_Supuestos'!$F$9))*'01_Supuestos'!$F$18)-($J629*'01_Supuestos'!C32)-(IF('01_Supuestos'!C30=MAX('01_Supuestos'!$C$30:$M$30),'01_Supuestos'!$F$19,0))-(MAX(0,(((('01_Supuestos'!C31*$I629)*'01_Supuestos'!$F$11*($H629-'01_Supuestos'!$F$9))-((('01_Supuestos'!C31*$I629)*'01_Supuestos'!$F$11*($H629-'01_Supuestos'!$F$9))*'01_Supuestos'!$F$12)-(('01_Supuestos'!C31*$I629)*'01_Supuestos'!$F$11*$K629)-(IF(('01_Supuestos'!C31*$I629)&gt;0,'01_Supuestos'!$F$15,0)))-($J629*'01_Supuestos'!C33)))*'01_Supuestos'!$F$16)</f>
        <v/>
      </c>
      <c r="U629" s="109">
        <f>((('01_Supuestos'!D31*$I629)*'01_Supuestos'!$F$11*($H629-'01_Supuestos'!$F$9))-((('01_Supuestos'!D31*$I629)*'01_Supuestos'!$F$11*($H629-'01_Supuestos'!$F$9))*'01_Supuestos'!$F$12)-(('01_Supuestos'!D31*$I629)*'01_Supuestos'!$F$11*$K629)-(IF(('01_Supuestos'!D31*$I629)&gt;0,'01_Supuestos'!$F$15,0)))-((('01_Supuestos'!D31*$I629)*'01_Supuestos'!$F$11*($H629-'01_Supuestos'!$F$9))*'01_Supuestos'!$F$18)-($J629*'01_Supuestos'!D32)-(IF('01_Supuestos'!D30=MAX('01_Supuestos'!$C$30:$M$30),'01_Supuestos'!$F$19,0))-(MAX(0,(((('01_Supuestos'!D31*$I629)*'01_Supuestos'!$F$11*($H629-'01_Supuestos'!$F$9))-((('01_Supuestos'!D31*$I629)*'01_Supuestos'!$F$11*($H629-'01_Supuestos'!$F$9))*'01_Supuestos'!$F$12)-(('01_Supuestos'!D31*$I629)*'01_Supuestos'!$F$11*$K629)-(IF(('01_Supuestos'!D31*$I629)&gt;0,'01_Supuestos'!$F$15,0)))-($J629*'01_Supuestos'!D33)))*'01_Supuestos'!$F$16)</f>
        <v/>
      </c>
      <c r="V629" s="109">
        <f>((('01_Supuestos'!E31*$I629)*'01_Supuestos'!$F$11*($H629-'01_Supuestos'!$F$9))-((('01_Supuestos'!E31*$I629)*'01_Supuestos'!$F$11*($H629-'01_Supuestos'!$F$9))*'01_Supuestos'!$F$12)-(('01_Supuestos'!E31*$I629)*'01_Supuestos'!$F$11*$K629)-(IF(('01_Supuestos'!E31*$I629)&gt;0,'01_Supuestos'!$F$15,0)))-((('01_Supuestos'!E31*$I629)*'01_Supuestos'!$F$11*($H629-'01_Supuestos'!$F$9))*'01_Supuestos'!$F$18)-($J629*'01_Supuestos'!E32)-(IF('01_Supuestos'!E30=MAX('01_Supuestos'!$C$30:$M$30),'01_Supuestos'!$F$19,0))-(MAX(0,(((('01_Supuestos'!E31*$I629)*'01_Supuestos'!$F$11*($H629-'01_Supuestos'!$F$9))-((('01_Supuestos'!E31*$I629)*'01_Supuestos'!$F$11*($H629-'01_Supuestos'!$F$9))*'01_Supuestos'!$F$12)-(('01_Supuestos'!E31*$I629)*'01_Supuestos'!$F$11*$K629)-(IF(('01_Supuestos'!E31*$I629)&gt;0,'01_Supuestos'!$F$15,0)))-($J629*'01_Supuestos'!E33)))*'01_Supuestos'!$F$16)</f>
        <v/>
      </c>
      <c r="W629" s="109">
        <f>((('01_Supuestos'!F31*$I629)*'01_Supuestos'!$F$11*($H629-'01_Supuestos'!$F$9))-((('01_Supuestos'!F31*$I629)*'01_Supuestos'!$F$11*($H629-'01_Supuestos'!$F$9))*'01_Supuestos'!$F$12)-(('01_Supuestos'!F31*$I629)*'01_Supuestos'!$F$11*$K629)-(IF(('01_Supuestos'!F31*$I629)&gt;0,'01_Supuestos'!$F$15,0)))-((('01_Supuestos'!F31*$I629)*'01_Supuestos'!$F$11*($H629-'01_Supuestos'!$F$9))*'01_Supuestos'!$F$18)-($J629*'01_Supuestos'!F32)-(IF('01_Supuestos'!F30=MAX('01_Supuestos'!$C$30:$M$30),'01_Supuestos'!$F$19,0))-(MAX(0,(((('01_Supuestos'!F31*$I629)*'01_Supuestos'!$F$11*($H629-'01_Supuestos'!$F$9))-((('01_Supuestos'!F31*$I629)*'01_Supuestos'!$F$11*($H629-'01_Supuestos'!$F$9))*'01_Supuestos'!$F$12)-(('01_Supuestos'!F31*$I629)*'01_Supuestos'!$F$11*$K629)-(IF(('01_Supuestos'!F31*$I629)&gt;0,'01_Supuestos'!$F$15,0)))-($J629*'01_Supuestos'!F33)))*'01_Supuestos'!$F$16)</f>
        <v/>
      </c>
      <c r="X629" s="109">
        <f>((('01_Supuestos'!G31*$I629)*'01_Supuestos'!$F$11*($H629-'01_Supuestos'!$F$9))-((('01_Supuestos'!G31*$I629)*'01_Supuestos'!$F$11*($H629-'01_Supuestos'!$F$9))*'01_Supuestos'!$F$12)-(('01_Supuestos'!G31*$I629)*'01_Supuestos'!$F$11*$K629)-(IF(('01_Supuestos'!G31*$I629)&gt;0,'01_Supuestos'!$F$15,0)))-((('01_Supuestos'!G31*$I629)*'01_Supuestos'!$F$11*($H629-'01_Supuestos'!$F$9))*'01_Supuestos'!$F$18)-($J629*'01_Supuestos'!G32)-(IF('01_Supuestos'!G30=MAX('01_Supuestos'!$C$30:$M$30),'01_Supuestos'!$F$19,0))-(MAX(0,(((('01_Supuestos'!G31*$I629)*'01_Supuestos'!$F$11*($H629-'01_Supuestos'!$F$9))-((('01_Supuestos'!G31*$I629)*'01_Supuestos'!$F$11*($H629-'01_Supuestos'!$F$9))*'01_Supuestos'!$F$12)-(('01_Supuestos'!G31*$I629)*'01_Supuestos'!$F$11*$K629)-(IF(('01_Supuestos'!G31*$I629)&gt;0,'01_Supuestos'!$F$15,0)))-($J629*'01_Supuestos'!G33)))*'01_Supuestos'!$F$16)</f>
        <v/>
      </c>
      <c r="Y629" s="109">
        <f>((('01_Supuestos'!H31*$I629)*'01_Supuestos'!$F$11*($H629-'01_Supuestos'!$F$9))-((('01_Supuestos'!H31*$I629)*'01_Supuestos'!$F$11*($H629-'01_Supuestos'!$F$9))*'01_Supuestos'!$F$12)-(('01_Supuestos'!H31*$I629)*'01_Supuestos'!$F$11*$K629)-(IF(('01_Supuestos'!H31*$I629)&gt;0,'01_Supuestos'!$F$15,0)))-((('01_Supuestos'!H31*$I629)*'01_Supuestos'!$F$11*($H629-'01_Supuestos'!$F$9))*'01_Supuestos'!$F$18)-($J629*'01_Supuestos'!H32)-(IF('01_Supuestos'!H30=MAX('01_Supuestos'!$C$30:$M$30),'01_Supuestos'!$F$19,0))-(MAX(0,(((('01_Supuestos'!H31*$I629)*'01_Supuestos'!$F$11*($H629-'01_Supuestos'!$F$9))-((('01_Supuestos'!H31*$I629)*'01_Supuestos'!$F$11*($H629-'01_Supuestos'!$F$9))*'01_Supuestos'!$F$12)-(('01_Supuestos'!H31*$I629)*'01_Supuestos'!$F$11*$K629)-(IF(('01_Supuestos'!H31*$I629)&gt;0,'01_Supuestos'!$F$15,0)))-($J629*'01_Supuestos'!H33)))*'01_Supuestos'!$F$16)</f>
        <v/>
      </c>
      <c r="Z629" s="109">
        <f>((('01_Supuestos'!I31*$I629)*'01_Supuestos'!$F$11*($H629-'01_Supuestos'!$F$9))-((('01_Supuestos'!I31*$I629)*'01_Supuestos'!$F$11*($H629-'01_Supuestos'!$F$9))*'01_Supuestos'!$F$12)-(('01_Supuestos'!I31*$I629)*'01_Supuestos'!$F$11*$K629)-(IF(('01_Supuestos'!I31*$I629)&gt;0,'01_Supuestos'!$F$15,0)))-((('01_Supuestos'!I31*$I629)*'01_Supuestos'!$F$11*($H629-'01_Supuestos'!$F$9))*'01_Supuestos'!$F$18)-($J629*'01_Supuestos'!I32)-(IF('01_Supuestos'!I30=MAX('01_Supuestos'!$C$30:$M$30),'01_Supuestos'!$F$19,0))-(MAX(0,(((('01_Supuestos'!I31*$I629)*'01_Supuestos'!$F$11*($H629-'01_Supuestos'!$F$9))-((('01_Supuestos'!I31*$I629)*'01_Supuestos'!$F$11*($H629-'01_Supuestos'!$F$9))*'01_Supuestos'!$F$12)-(('01_Supuestos'!I31*$I629)*'01_Supuestos'!$F$11*$K629)-(IF(('01_Supuestos'!I31*$I629)&gt;0,'01_Supuestos'!$F$15,0)))-($J629*'01_Supuestos'!I33)))*'01_Supuestos'!$F$16)</f>
        <v/>
      </c>
      <c r="AA629" s="109">
        <f>((('01_Supuestos'!J31*$I629)*'01_Supuestos'!$F$11*($H629-'01_Supuestos'!$F$9))-((('01_Supuestos'!J31*$I629)*'01_Supuestos'!$F$11*($H629-'01_Supuestos'!$F$9))*'01_Supuestos'!$F$12)-(('01_Supuestos'!J31*$I629)*'01_Supuestos'!$F$11*$K629)-(IF(('01_Supuestos'!J31*$I629)&gt;0,'01_Supuestos'!$F$15,0)))-((('01_Supuestos'!J31*$I629)*'01_Supuestos'!$F$11*($H629-'01_Supuestos'!$F$9))*'01_Supuestos'!$F$18)-($J629*'01_Supuestos'!J32)-(IF('01_Supuestos'!J30=MAX('01_Supuestos'!$C$30:$M$30),'01_Supuestos'!$F$19,0))-(MAX(0,(((('01_Supuestos'!J31*$I629)*'01_Supuestos'!$F$11*($H629-'01_Supuestos'!$F$9))-((('01_Supuestos'!J31*$I629)*'01_Supuestos'!$F$11*($H629-'01_Supuestos'!$F$9))*'01_Supuestos'!$F$12)-(('01_Supuestos'!J31*$I629)*'01_Supuestos'!$F$11*$K629)-(IF(('01_Supuestos'!J31*$I629)&gt;0,'01_Supuestos'!$F$15,0)))-($J629*'01_Supuestos'!J33)))*'01_Supuestos'!$F$16)</f>
        <v/>
      </c>
      <c r="AB629" s="109">
        <f>((('01_Supuestos'!K31*$I629)*'01_Supuestos'!$F$11*($H629-'01_Supuestos'!$F$9))-((('01_Supuestos'!K31*$I629)*'01_Supuestos'!$F$11*($H629-'01_Supuestos'!$F$9))*'01_Supuestos'!$F$12)-(('01_Supuestos'!K31*$I629)*'01_Supuestos'!$F$11*$K629)-(IF(('01_Supuestos'!K31*$I629)&gt;0,'01_Supuestos'!$F$15,0)))-((('01_Supuestos'!K31*$I629)*'01_Supuestos'!$F$11*($H629-'01_Supuestos'!$F$9))*'01_Supuestos'!$F$18)-($J629*'01_Supuestos'!K32)-(IF('01_Supuestos'!K30=MAX('01_Supuestos'!$C$30:$M$30),'01_Supuestos'!$F$19,0))-(MAX(0,(((('01_Supuestos'!K31*$I629)*'01_Supuestos'!$F$11*($H629-'01_Supuestos'!$F$9))-((('01_Supuestos'!K31*$I629)*'01_Supuestos'!$F$11*($H629-'01_Supuestos'!$F$9))*'01_Supuestos'!$F$12)-(('01_Supuestos'!K31*$I629)*'01_Supuestos'!$F$11*$K629)-(IF(('01_Supuestos'!K31*$I629)&gt;0,'01_Supuestos'!$F$15,0)))-($J629*'01_Supuestos'!K33)))*'01_Supuestos'!$F$16)</f>
        <v/>
      </c>
      <c r="AC629" s="109">
        <f>((('01_Supuestos'!L31*$I629)*'01_Supuestos'!$F$11*($H629-'01_Supuestos'!$F$9))-((('01_Supuestos'!L31*$I629)*'01_Supuestos'!$F$11*($H629-'01_Supuestos'!$F$9))*'01_Supuestos'!$F$12)-(('01_Supuestos'!L31*$I629)*'01_Supuestos'!$F$11*$K629)-(IF(('01_Supuestos'!L31*$I629)&gt;0,'01_Supuestos'!$F$15,0)))-((('01_Supuestos'!L31*$I629)*'01_Supuestos'!$F$11*($H629-'01_Supuestos'!$F$9))*'01_Supuestos'!$F$18)-($J629*'01_Supuestos'!L32)-(IF('01_Supuestos'!L30=MAX('01_Supuestos'!$C$30:$M$30),'01_Supuestos'!$F$19,0))-(MAX(0,(((('01_Supuestos'!L31*$I629)*'01_Supuestos'!$F$11*($H629-'01_Supuestos'!$F$9))-((('01_Supuestos'!L31*$I629)*'01_Supuestos'!$F$11*($H629-'01_Supuestos'!$F$9))*'01_Supuestos'!$F$12)-(('01_Supuestos'!L31*$I629)*'01_Supuestos'!$F$11*$K629)-(IF(('01_Supuestos'!L31*$I629)&gt;0,'01_Supuestos'!$F$15,0)))-($J629*'01_Supuestos'!L33)))*'01_Supuestos'!$F$16)</f>
        <v/>
      </c>
      <c r="AD629" s="109">
        <f>((('01_Supuestos'!M31*$I629)*'01_Supuestos'!$F$11*($H629-'01_Supuestos'!$F$9))-((('01_Supuestos'!M31*$I629)*'01_Supuestos'!$F$11*($H629-'01_Supuestos'!$F$9))*'01_Supuestos'!$F$12)-(('01_Supuestos'!M31*$I629)*'01_Supuestos'!$F$11*$K629)-(IF(('01_Supuestos'!M31*$I629)&gt;0,'01_Supuestos'!$F$15,0)))-((('01_Supuestos'!M31*$I629)*'01_Supuestos'!$F$11*($H629-'01_Supuestos'!$F$9))*'01_Supuestos'!$F$18)-($J629*'01_Supuestos'!M32)-(IF('01_Supuestos'!M30=MAX('01_Supuestos'!$C$30:$M$30),'01_Supuestos'!$F$19,0))-(MAX(0,(((('01_Supuestos'!M31*$I629)*'01_Supuestos'!$F$11*($H629-'01_Supuestos'!$F$9))-((('01_Supuestos'!M31*$I629)*'01_Supuestos'!$F$11*($H629-'01_Supuestos'!$F$9))*'01_Supuestos'!$F$12)-(('01_Supuestos'!M31*$I629)*'01_Supuestos'!$F$11*$K629)-(IF(('01_Supuestos'!M31*$I629)&gt;0,'01_Supuestos'!$F$15,0)))-($J629*'01_Supuestos'!M33)))*'01_Supuestos'!$F$16)</f>
        <v/>
      </c>
      <c r="AE629" s="109">
        <f>0</f>
        <v/>
      </c>
      <c r="AF629" s="109">
        <f>IF(S629&gt;R629,"Appraisal+Decision",IF(S629&lt;R629,"Develop Now","Indiferente"))</f>
        <v/>
      </c>
    </row>
    <row r="630">
      <c r="A630" t="n">
        <v>600</v>
      </c>
      <c r="B630" s="53">
        <f>RAND()</f>
        <v/>
      </c>
      <c r="C630" s="53">
        <f>RAND()</f>
        <v/>
      </c>
      <c r="D630" s="53">
        <f>RAND()</f>
        <v/>
      </c>
      <c r="E630" s="53">
        <f>RAND()</f>
        <v/>
      </c>
      <c r="F630" s="53">
        <f>RAND()</f>
        <v/>
      </c>
      <c r="G630" s="53">
        <f>RAND()</f>
        <v/>
      </c>
      <c r="H630" s="109">
        <f>IF(B630&lt;($B$11-$B$10)/($B$12-$B$10), $B$10+SQRT(B630*($B$11-$B$10)*($B$12-$B$10)), $B$12-SQRT((1-B630)*($B$12-$B$11)*($B$12-$B$10)))</f>
        <v/>
      </c>
      <c r="I630" s="53">
        <f>MAX(0.1,NORMINV(C630,$B$13,$B$14))</f>
        <v/>
      </c>
      <c r="J630" s="109">
        <f>'01_Supuestos'!$F$13*MAX(0.65,NORMINV(D630,1,$B$15))</f>
        <v/>
      </c>
      <c r="K630" s="109">
        <f>'01_Supuestos'!$F$14*MAX(0.6,NORMINV(E630,1,$B$16))</f>
        <v/>
      </c>
      <c r="L630" s="109">
        <f>--(F630&lt;=$B$5)</f>
        <v/>
      </c>
      <c r="M630" s="109">
        <f>IF(L630=1, IF(G630&lt;=$B$6, "+", "-"), IF(G630&lt;=(1-$B$7), "+", "-"))</f>
        <v/>
      </c>
      <c r="N630" s="110">
        <f>IF(M630="+",'05_Bayes_Arbol'!$B$16,'05_Bayes_Arbol'!$B$17)</f>
        <v/>
      </c>
      <c r="O630" s="109">
        <f>SUMPRODUCT(T630:AD630,'01_Supuestos'!$C$34:$M$34)</f>
        <v/>
      </c>
      <c r="P630" s="109">
        <f>N630*O630 + (1-N630)*$B$9</f>
        <v/>
      </c>
      <c r="Q630" s="109">
        <f>--(P630&gt;0)</f>
        <v/>
      </c>
      <c r="R630" s="109">
        <f>IF(L630=1,O630,$B$9)</f>
        <v/>
      </c>
      <c r="S630" s="109">
        <f>-$B$8 + IF(Q630=1, IF(L630=1,O630,$B$9), 0)</f>
        <v/>
      </c>
      <c r="T630" s="109">
        <f>((('01_Supuestos'!C31*$I630)*'01_Supuestos'!$F$11*($H630-'01_Supuestos'!$F$9))-((('01_Supuestos'!C31*$I630)*'01_Supuestos'!$F$11*($H630-'01_Supuestos'!$F$9))*'01_Supuestos'!$F$12)-(('01_Supuestos'!C31*$I630)*'01_Supuestos'!$F$11*$K630)-(IF(('01_Supuestos'!C31*$I630)&gt;0,'01_Supuestos'!$F$15,0)))-((('01_Supuestos'!C31*$I630)*'01_Supuestos'!$F$11*($H630-'01_Supuestos'!$F$9))*'01_Supuestos'!$F$18)-($J630*'01_Supuestos'!C32)-(IF('01_Supuestos'!C30=MAX('01_Supuestos'!$C$30:$M$30),'01_Supuestos'!$F$19,0))-(MAX(0,(((('01_Supuestos'!C31*$I630)*'01_Supuestos'!$F$11*($H630-'01_Supuestos'!$F$9))-((('01_Supuestos'!C31*$I630)*'01_Supuestos'!$F$11*($H630-'01_Supuestos'!$F$9))*'01_Supuestos'!$F$12)-(('01_Supuestos'!C31*$I630)*'01_Supuestos'!$F$11*$K630)-(IF(('01_Supuestos'!C31*$I630)&gt;0,'01_Supuestos'!$F$15,0)))-($J630*'01_Supuestos'!C33)))*'01_Supuestos'!$F$16)</f>
        <v/>
      </c>
      <c r="U630" s="109">
        <f>((('01_Supuestos'!D31*$I630)*'01_Supuestos'!$F$11*($H630-'01_Supuestos'!$F$9))-((('01_Supuestos'!D31*$I630)*'01_Supuestos'!$F$11*($H630-'01_Supuestos'!$F$9))*'01_Supuestos'!$F$12)-(('01_Supuestos'!D31*$I630)*'01_Supuestos'!$F$11*$K630)-(IF(('01_Supuestos'!D31*$I630)&gt;0,'01_Supuestos'!$F$15,0)))-((('01_Supuestos'!D31*$I630)*'01_Supuestos'!$F$11*($H630-'01_Supuestos'!$F$9))*'01_Supuestos'!$F$18)-($J630*'01_Supuestos'!D32)-(IF('01_Supuestos'!D30=MAX('01_Supuestos'!$C$30:$M$30),'01_Supuestos'!$F$19,0))-(MAX(0,(((('01_Supuestos'!D31*$I630)*'01_Supuestos'!$F$11*($H630-'01_Supuestos'!$F$9))-((('01_Supuestos'!D31*$I630)*'01_Supuestos'!$F$11*($H630-'01_Supuestos'!$F$9))*'01_Supuestos'!$F$12)-(('01_Supuestos'!D31*$I630)*'01_Supuestos'!$F$11*$K630)-(IF(('01_Supuestos'!D31*$I630)&gt;0,'01_Supuestos'!$F$15,0)))-($J630*'01_Supuestos'!D33)))*'01_Supuestos'!$F$16)</f>
        <v/>
      </c>
      <c r="V630" s="109">
        <f>((('01_Supuestos'!E31*$I630)*'01_Supuestos'!$F$11*($H630-'01_Supuestos'!$F$9))-((('01_Supuestos'!E31*$I630)*'01_Supuestos'!$F$11*($H630-'01_Supuestos'!$F$9))*'01_Supuestos'!$F$12)-(('01_Supuestos'!E31*$I630)*'01_Supuestos'!$F$11*$K630)-(IF(('01_Supuestos'!E31*$I630)&gt;0,'01_Supuestos'!$F$15,0)))-((('01_Supuestos'!E31*$I630)*'01_Supuestos'!$F$11*($H630-'01_Supuestos'!$F$9))*'01_Supuestos'!$F$18)-($J630*'01_Supuestos'!E32)-(IF('01_Supuestos'!E30=MAX('01_Supuestos'!$C$30:$M$30),'01_Supuestos'!$F$19,0))-(MAX(0,(((('01_Supuestos'!E31*$I630)*'01_Supuestos'!$F$11*($H630-'01_Supuestos'!$F$9))-((('01_Supuestos'!E31*$I630)*'01_Supuestos'!$F$11*($H630-'01_Supuestos'!$F$9))*'01_Supuestos'!$F$12)-(('01_Supuestos'!E31*$I630)*'01_Supuestos'!$F$11*$K630)-(IF(('01_Supuestos'!E31*$I630)&gt;0,'01_Supuestos'!$F$15,0)))-($J630*'01_Supuestos'!E33)))*'01_Supuestos'!$F$16)</f>
        <v/>
      </c>
      <c r="W630" s="109">
        <f>((('01_Supuestos'!F31*$I630)*'01_Supuestos'!$F$11*($H630-'01_Supuestos'!$F$9))-((('01_Supuestos'!F31*$I630)*'01_Supuestos'!$F$11*($H630-'01_Supuestos'!$F$9))*'01_Supuestos'!$F$12)-(('01_Supuestos'!F31*$I630)*'01_Supuestos'!$F$11*$K630)-(IF(('01_Supuestos'!F31*$I630)&gt;0,'01_Supuestos'!$F$15,0)))-((('01_Supuestos'!F31*$I630)*'01_Supuestos'!$F$11*($H630-'01_Supuestos'!$F$9))*'01_Supuestos'!$F$18)-($J630*'01_Supuestos'!F32)-(IF('01_Supuestos'!F30=MAX('01_Supuestos'!$C$30:$M$30),'01_Supuestos'!$F$19,0))-(MAX(0,(((('01_Supuestos'!F31*$I630)*'01_Supuestos'!$F$11*($H630-'01_Supuestos'!$F$9))-((('01_Supuestos'!F31*$I630)*'01_Supuestos'!$F$11*($H630-'01_Supuestos'!$F$9))*'01_Supuestos'!$F$12)-(('01_Supuestos'!F31*$I630)*'01_Supuestos'!$F$11*$K630)-(IF(('01_Supuestos'!F31*$I630)&gt;0,'01_Supuestos'!$F$15,0)))-($J630*'01_Supuestos'!F33)))*'01_Supuestos'!$F$16)</f>
        <v/>
      </c>
      <c r="X630" s="109">
        <f>((('01_Supuestos'!G31*$I630)*'01_Supuestos'!$F$11*($H630-'01_Supuestos'!$F$9))-((('01_Supuestos'!G31*$I630)*'01_Supuestos'!$F$11*($H630-'01_Supuestos'!$F$9))*'01_Supuestos'!$F$12)-(('01_Supuestos'!G31*$I630)*'01_Supuestos'!$F$11*$K630)-(IF(('01_Supuestos'!G31*$I630)&gt;0,'01_Supuestos'!$F$15,0)))-((('01_Supuestos'!G31*$I630)*'01_Supuestos'!$F$11*($H630-'01_Supuestos'!$F$9))*'01_Supuestos'!$F$18)-($J630*'01_Supuestos'!G32)-(IF('01_Supuestos'!G30=MAX('01_Supuestos'!$C$30:$M$30),'01_Supuestos'!$F$19,0))-(MAX(0,(((('01_Supuestos'!G31*$I630)*'01_Supuestos'!$F$11*($H630-'01_Supuestos'!$F$9))-((('01_Supuestos'!G31*$I630)*'01_Supuestos'!$F$11*($H630-'01_Supuestos'!$F$9))*'01_Supuestos'!$F$12)-(('01_Supuestos'!G31*$I630)*'01_Supuestos'!$F$11*$K630)-(IF(('01_Supuestos'!G31*$I630)&gt;0,'01_Supuestos'!$F$15,0)))-($J630*'01_Supuestos'!G33)))*'01_Supuestos'!$F$16)</f>
        <v/>
      </c>
      <c r="Y630" s="109">
        <f>((('01_Supuestos'!H31*$I630)*'01_Supuestos'!$F$11*($H630-'01_Supuestos'!$F$9))-((('01_Supuestos'!H31*$I630)*'01_Supuestos'!$F$11*($H630-'01_Supuestos'!$F$9))*'01_Supuestos'!$F$12)-(('01_Supuestos'!H31*$I630)*'01_Supuestos'!$F$11*$K630)-(IF(('01_Supuestos'!H31*$I630)&gt;0,'01_Supuestos'!$F$15,0)))-((('01_Supuestos'!H31*$I630)*'01_Supuestos'!$F$11*($H630-'01_Supuestos'!$F$9))*'01_Supuestos'!$F$18)-($J630*'01_Supuestos'!H32)-(IF('01_Supuestos'!H30=MAX('01_Supuestos'!$C$30:$M$30),'01_Supuestos'!$F$19,0))-(MAX(0,(((('01_Supuestos'!H31*$I630)*'01_Supuestos'!$F$11*($H630-'01_Supuestos'!$F$9))-((('01_Supuestos'!H31*$I630)*'01_Supuestos'!$F$11*($H630-'01_Supuestos'!$F$9))*'01_Supuestos'!$F$12)-(('01_Supuestos'!H31*$I630)*'01_Supuestos'!$F$11*$K630)-(IF(('01_Supuestos'!H31*$I630)&gt;0,'01_Supuestos'!$F$15,0)))-($J630*'01_Supuestos'!H33)))*'01_Supuestos'!$F$16)</f>
        <v/>
      </c>
      <c r="Z630" s="109">
        <f>((('01_Supuestos'!I31*$I630)*'01_Supuestos'!$F$11*($H630-'01_Supuestos'!$F$9))-((('01_Supuestos'!I31*$I630)*'01_Supuestos'!$F$11*($H630-'01_Supuestos'!$F$9))*'01_Supuestos'!$F$12)-(('01_Supuestos'!I31*$I630)*'01_Supuestos'!$F$11*$K630)-(IF(('01_Supuestos'!I31*$I630)&gt;0,'01_Supuestos'!$F$15,0)))-((('01_Supuestos'!I31*$I630)*'01_Supuestos'!$F$11*($H630-'01_Supuestos'!$F$9))*'01_Supuestos'!$F$18)-($J630*'01_Supuestos'!I32)-(IF('01_Supuestos'!I30=MAX('01_Supuestos'!$C$30:$M$30),'01_Supuestos'!$F$19,0))-(MAX(0,(((('01_Supuestos'!I31*$I630)*'01_Supuestos'!$F$11*($H630-'01_Supuestos'!$F$9))-((('01_Supuestos'!I31*$I630)*'01_Supuestos'!$F$11*($H630-'01_Supuestos'!$F$9))*'01_Supuestos'!$F$12)-(('01_Supuestos'!I31*$I630)*'01_Supuestos'!$F$11*$K630)-(IF(('01_Supuestos'!I31*$I630)&gt;0,'01_Supuestos'!$F$15,0)))-($J630*'01_Supuestos'!I33)))*'01_Supuestos'!$F$16)</f>
        <v/>
      </c>
      <c r="AA630" s="109">
        <f>((('01_Supuestos'!J31*$I630)*'01_Supuestos'!$F$11*($H630-'01_Supuestos'!$F$9))-((('01_Supuestos'!J31*$I630)*'01_Supuestos'!$F$11*($H630-'01_Supuestos'!$F$9))*'01_Supuestos'!$F$12)-(('01_Supuestos'!J31*$I630)*'01_Supuestos'!$F$11*$K630)-(IF(('01_Supuestos'!J31*$I630)&gt;0,'01_Supuestos'!$F$15,0)))-((('01_Supuestos'!J31*$I630)*'01_Supuestos'!$F$11*($H630-'01_Supuestos'!$F$9))*'01_Supuestos'!$F$18)-($J630*'01_Supuestos'!J32)-(IF('01_Supuestos'!J30=MAX('01_Supuestos'!$C$30:$M$30),'01_Supuestos'!$F$19,0))-(MAX(0,(((('01_Supuestos'!J31*$I630)*'01_Supuestos'!$F$11*($H630-'01_Supuestos'!$F$9))-((('01_Supuestos'!J31*$I630)*'01_Supuestos'!$F$11*($H630-'01_Supuestos'!$F$9))*'01_Supuestos'!$F$12)-(('01_Supuestos'!J31*$I630)*'01_Supuestos'!$F$11*$K630)-(IF(('01_Supuestos'!J31*$I630)&gt;0,'01_Supuestos'!$F$15,0)))-($J630*'01_Supuestos'!J33)))*'01_Supuestos'!$F$16)</f>
        <v/>
      </c>
      <c r="AB630" s="109">
        <f>((('01_Supuestos'!K31*$I630)*'01_Supuestos'!$F$11*($H630-'01_Supuestos'!$F$9))-((('01_Supuestos'!K31*$I630)*'01_Supuestos'!$F$11*($H630-'01_Supuestos'!$F$9))*'01_Supuestos'!$F$12)-(('01_Supuestos'!K31*$I630)*'01_Supuestos'!$F$11*$K630)-(IF(('01_Supuestos'!K31*$I630)&gt;0,'01_Supuestos'!$F$15,0)))-((('01_Supuestos'!K31*$I630)*'01_Supuestos'!$F$11*($H630-'01_Supuestos'!$F$9))*'01_Supuestos'!$F$18)-($J630*'01_Supuestos'!K32)-(IF('01_Supuestos'!K30=MAX('01_Supuestos'!$C$30:$M$30),'01_Supuestos'!$F$19,0))-(MAX(0,(((('01_Supuestos'!K31*$I630)*'01_Supuestos'!$F$11*($H630-'01_Supuestos'!$F$9))-((('01_Supuestos'!K31*$I630)*'01_Supuestos'!$F$11*($H630-'01_Supuestos'!$F$9))*'01_Supuestos'!$F$12)-(('01_Supuestos'!K31*$I630)*'01_Supuestos'!$F$11*$K630)-(IF(('01_Supuestos'!K31*$I630)&gt;0,'01_Supuestos'!$F$15,0)))-($J630*'01_Supuestos'!K33)))*'01_Supuestos'!$F$16)</f>
        <v/>
      </c>
      <c r="AC630" s="109">
        <f>((('01_Supuestos'!L31*$I630)*'01_Supuestos'!$F$11*($H630-'01_Supuestos'!$F$9))-((('01_Supuestos'!L31*$I630)*'01_Supuestos'!$F$11*($H630-'01_Supuestos'!$F$9))*'01_Supuestos'!$F$12)-(('01_Supuestos'!L31*$I630)*'01_Supuestos'!$F$11*$K630)-(IF(('01_Supuestos'!L31*$I630)&gt;0,'01_Supuestos'!$F$15,0)))-((('01_Supuestos'!L31*$I630)*'01_Supuestos'!$F$11*($H630-'01_Supuestos'!$F$9))*'01_Supuestos'!$F$18)-($J630*'01_Supuestos'!L32)-(IF('01_Supuestos'!L30=MAX('01_Supuestos'!$C$30:$M$30),'01_Supuestos'!$F$19,0))-(MAX(0,(((('01_Supuestos'!L31*$I630)*'01_Supuestos'!$F$11*($H630-'01_Supuestos'!$F$9))-((('01_Supuestos'!L31*$I630)*'01_Supuestos'!$F$11*($H630-'01_Supuestos'!$F$9))*'01_Supuestos'!$F$12)-(('01_Supuestos'!L31*$I630)*'01_Supuestos'!$F$11*$K630)-(IF(('01_Supuestos'!L31*$I630)&gt;0,'01_Supuestos'!$F$15,0)))-($J630*'01_Supuestos'!L33)))*'01_Supuestos'!$F$16)</f>
        <v/>
      </c>
      <c r="AD630" s="109">
        <f>((('01_Supuestos'!M31*$I630)*'01_Supuestos'!$F$11*($H630-'01_Supuestos'!$F$9))-((('01_Supuestos'!M31*$I630)*'01_Supuestos'!$F$11*($H630-'01_Supuestos'!$F$9))*'01_Supuestos'!$F$12)-(('01_Supuestos'!M31*$I630)*'01_Supuestos'!$F$11*$K630)-(IF(('01_Supuestos'!M31*$I630)&gt;0,'01_Supuestos'!$F$15,0)))-((('01_Supuestos'!M31*$I630)*'01_Supuestos'!$F$11*($H630-'01_Supuestos'!$F$9))*'01_Supuestos'!$F$18)-($J630*'01_Supuestos'!M32)-(IF('01_Supuestos'!M30=MAX('01_Supuestos'!$C$30:$M$30),'01_Supuestos'!$F$19,0))-(MAX(0,(((('01_Supuestos'!M31*$I630)*'01_Supuestos'!$F$11*($H630-'01_Supuestos'!$F$9))-((('01_Supuestos'!M31*$I630)*'01_Supuestos'!$F$11*($H630-'01_Supuestos'!$F$9))*'01_Supuestos'!$F$12)-(('01_Supuestos'!M31*$I630)*'01_Supuestos'!$F$11*$K630)-(IF(('01_Supuestos'!M31*$I630)&gt;0,'01_Supuestos'!$F$15,0)))-($J630*'01_Supuestos'!M33)))*'01_Supuestos'!$F$16)</f>
        <v/>
      </c>
      <c r="AE630" s="109">
        <f>0</f>
        <v/>
      </c>
      <c r="AF630" s="109">
        <f>IF(S630&gt;R630,"Appraisal+Decision",IF(S630&lt;R630,"Develop Now","Indiferente"))</f>
        <v/>
      </c>
    </row>
    <row r="631">
      <c r="A631" t="n">
        <v>601</v>
      </c>
      <c r="B631" s="53">
        <f>RAND()</f>
        <v/>
      </c>
      <c r="C631" s="53">
        <f>RAND()</f>
        <v/>
      </c>
      <c r="D631" s="53">
        <f>RAND()</f>
        <v/>
      </c>
      <c r="E631" s="53">
        <f>RAND()</f>
        <v/>
      </c>
      <c r="F631" s="53">
        <f>RAND()</f>
        <v/>
      </c>
      <c r="G631" s="53">
        <f>RAND()</f>
        <v/>
      </c>
      <c r="H631" s="109">
        <f>IF(B631&lt;($B$11-$B$10)/($B$12-$B$10), $B$10+SQRT(B631*($B$11-$B$10)*($B$12-$B$10)), $B$12-SQRT((1-B631)*($B$12-$B$11)*($B$12-$B$10)))</f>
        <v/>
      </c>
      <c r="I631" s="53">
        <f>MAX(0.1,NORMINV(C631,$B$13,$B$14))</f>
        <v/>
      </c>
      <c r="J631" s="109">
        <f>'01_Supuestos'!$F$13*MAX(0.65,NORMINV(D631,1,$B$15))</f>
        <v/>
      </c>
      <c r="K631" s="109">
        <f>'01_Supuestos'!$F$14*MAX(0.6,NORMINV(E631,1,$B$16))</f>
        <v/>
      </c>
      <c r="L631" s="109">
        <f>--(F631&lt;=$B$5)</f>
        <v/>
      </c>
      <c r="M631" s="109">
        <f>IF(L631=1, IF(G631&lt;=$B$6, "+", "-"), IF(G631&lt;=(1-$B$7), "+", "-"))</f>
        <v/>
      </c>
      <c r="N631" s="110">
        <f>IF(M631="+",'05_Bayes_Arbol'!$B$16,'05_Bayes_Arbol'!$B$17)</f>
        <v/>
      </c>
      <c r="O631" s="109">
        <f>SUMPRODUCT(T631:AD631,'01_Supuestos'!$C$34:$M$34)</f>
        <v/>
      </c>
      <c r="P631" s="109">
        <f>N631*O631 + (1-N631)*$B$9</f>
        <v/>
      </c>
      <c r="Q631" s="109">
        <f>--(P631&gt;0)</f>
        <v/>
      </c>
      <c r="R631" s="109">
        <f>IF(L631=1,O631,$B$9)</f>
        <v/>
      </c>
      <c r="S631" s="109">
        <f>-$B$8 + IF(Q631=1, IF(L631=1,O631,$B$9), 0)</f>
        <v/>
      </c>
      <c r="T631" s="109">
        <f>((('01_Supuestos'!C31*$I631)*'01_Supuestos'!$F$11*($H631-'01_Supuestos'!$F$9))-((('01_Supuestos'!C31*$I631)*'01_Supuestos'!$F$11*($H631-'01_Supuestos'!$F$9))*'01_Supuestos'!$F$12)-(('01_Supuestos'!C31*$I631)*'01_Supuestos'!$F$11*$K631)-(IF(('01_Supuestos'!C31*$I631)&gt;0,'01_Supuestos'!$F$15,0)))-((('01_Supuestos'!C31*$I631)*'01_Supuestos'!$F$11*($H631-'01_Supuestos'!$F$9))*'01_Supuestos'!$F$18)-($J631*'01_Supuestos'!C32)-(IF('01_Supuestos'!C30=MAX('01_Supuestos'!$C$30:$M$30),'01_Supuestos'!$F$19,0))-(MAX(0,(((('01_Supuestos'!C31*$I631)*'01_Supuestos'!$F$11*($H631-'01_Supuestos'!$F$9))-((('01_Supuestos'!C31*$I631)*'01_Supuestos'!$F$11*($H631-'01_Supuestos'!$F$9))*'01_Supuestos'!$F$12)-(('01_Supuestos'!C31*$I631)*'01_Supuestos'!$F$11*$K631)-(IF(('01_Supuestos'!C31*$I631)&gt;0,'01_Supuestos'!$F$15,0)))-($J631*'01_Supuestos'!C33)))*'01_Supuestos'!$F$16)</f>
        <v/>
      </c>
      <c r="U631" s="109">
        <f>((('01_Supuestos'!D31*$I631)*'01_Supuestos'!$F$11*($H631-'01_Supuestos'!$F$9))-((('01_Supuestos'!D31*$I631)*'01_Supuestos'!$F$11*($H631-'01_Supuestos'!$F$9))*'01_Supuestos'!$F$12)-(('01_Supuestos'!D31*$I631)*'01_Supuestos'!$F$11*$K631)-(IF(('01_Supuestos'!D31*$I631)&gt;0,'01_Supuestos'!$F$15,0)))-((('01_Supuestos'!D31*$I631)*'01_Supuestos'!$F$11*($H631-'01_Supuestos'!$F$9))*'01_Supuestos'!$F$18)-($J631*'01_Supuestos'!D32)-(IF('01_Supuestos'!D30=MAX('01_Supuestos'!$C$30:$M$30),'01_Supuestos'!$F$19,0))-(MAX(0,(((('01_Supuestos'!D31*$I631)*'01_Supuestos'!$F$11*($H631-'01_Supuestos'!$F$9))-((('01_Supuestos'!D31*$I631)*'01_Supuestos'!$F$11*($H631-'01_Supuestos'!$F$9))*'01_Supuestos'!$F$12)-(('01_Supuestos'!D31*$I631)*'01_Supuestos'!$F$11*$K631)-(IF(('01_Supuestos'!D31*$I631)&gt;0,'01_Supuestos'!$F$15,0)))-($J631*'01_Supuestos'!D33)))*'01_Supuestos'!$F$16)</f>
        <v/>
      </c>
      <c r="V631" s="109">
        <f>((('01_Supuestos'!E31*$I631)*'01_Supuestos'!$F$11*($H631-'01_Supuestos'!$F$9))-((('01_Supuestos'!E31*$I631)*'01_Supuestos'!$F$11*($H631-'01_Supuestos'!$F$9))*'01_Supuestos'!$F$12)-(('01_Supuestos'!E31*$I631)*'01_Supuestos'!$F$11*$K631)-(IF(('01_Supuestos'!E31*$I631)&gt;0,'01_Supuestos'!$F$15,0)))-((('01_Supuestos'!E31*$I631)*'01_Supuestos'!$F$11*($H631-'01_Supuestos'!$F$9))*'01_Supuestos'!$F$18)-($J631*'01_Supuestos'!E32)-(IF('01_Supuestos'!E30=MAX('01_Supuestos'!$C$30:$M$30),'01_Supuestos'!$F$19,0))-(MAX(0,(((('01_Supuestos'!E31*$I631)*'01_Supuestos'!$F$11*($H631-'01_Supuestos'!$F$9))-((('01_Supuestos'!E31*$I631)*'01_Supuestos'!$F$11*($H631-'01_Supuestos'!$F$9))*'01_Supuestos'!$F$12)-(('01_Supuestos'!E31*$I631)*'01_Supuestos'!$F$11*$K631)-(IF(('01_Supuestos'!E31*$I631)&gt;0,'01_Supuestos'!$F$15,0)))-($J631*'01_Supuestos'!E33)))*'01_Supuestos'!$F$16)</f>
        <v/>
      </c>
      <c r="W631" s="109">
        <f>((('01_Supuestos'!F31*$I631)*'01_Supuestos'!$F$11*($H631-'01_Supuestos'!$F$9))-((('01_Supuestos'!F31*$I631)*'01_Supuestos'!$F$11*($H631-'01_Supuestos'!$F$9))*'01_Supuestos'!$F$12)-(('01_Supuestos'!F31*$I631)*'01_Supuestos'!$F$11*$K631)-(IF(('01_Supuestos'!F31*$I631)&gt;0,'01_Supuestos'!$F$15,0)))-((('01_Supuestos'!F31*$I631)*'01_Supuestos'!$F$11*($H631-'01_Supuestos'!$F$9))*'01_Supuestos'!$F$18)-($J631*'01_Supuestos'!F32)-(IF('01_Supuestos'!F30=MAX('01_Supuestos'!$C$30:$M$30),'01_Supuestos'!$F$19,0))-(MAX(0,(((('01_Supuestos'!F31*$I631)*'01_Supuestos'!$F$11*($H631-'01_Supuestos'!$F$9))-((('01_Supuestos'!F31*$I631)*'01_Supuestos'!$F$11*($H631-'01_Supuestos'!$F$9))*'01_Supuestos'!$F$12)-(('01_Supuestos'!F31*$I631)*'01_Supuestos'!$F$11*$K631)-(IF(('01_Supuestos'!F31*$I631)&gt;0,'01_Supuestos'!$F$15,0)))-($J631*'01_Supuestos'!F33)))*'01_Supuestos'!$F$16)</f>
        <v/>
      </c>
      <c r="X631" s="109">
        <f>((('01_Supuestos'!G31*$I631)*'01_Supuestos'!$F$11*($H631-'01_Supuestos'!$F$9))-((('01_Supuestos'!G31*$I631)*'01_Supuestos'!$F$11*($H631-'01_Supuestos'!$F$9))*'01_Supuestos'!$F$12)-(('01_Supuestos'!G31*$I631)*'01_Supuestos'!$F$11*$K631)-(IF(('01_Supuestos'!G31*$I631)&gt;0,'01_Supuestos'!$F$15,0)))-((('01_Supuestos'!G31*$I631)*'01_Supuestos'!$F$11*($H631-'01_Supuestos'!$F$9))*'01_Supuestos'!$F$18)-($J631*'01_Supuestos'!G32)-(IF('01_Supuestos'!G30=MAX('01_Supuestos'!$C$30:$M$30),'01_Supuestos'!$F$19,0))-(MAX(0,(((('01_Supuestos'!G31*$I631)*'01_Supuestos'!$F$11*($H631-'01_Supuestos'!$F$9))-((('01_Supuestos'!G31*$I631)*'01_Supuestos'!$F$11*($H631-'01_Supuestos'!$F$9))*'01_Supuestos'!$F$12)-(('01_Supuestos'!G31*$I631)*'01_Supuestos'!$F$11*$K631)-(IF(('01_Supuestos'!G31*$I631)&gt;0,'01_Supuestos'!$F$15,0)))-($J631*'01_Supuestos'!G33)))*'01_Supuestos'!$F$16)</f>
        <v/>
      </c>
      <c r="Y631" s="109">
        <f>((('01_Supuestos'!H31*$I631)*'01_Supuestos'!$F$11*($H631-'01_Supuestos'!$F$9))-((('01_Supuestos'!H31*$I631)*'01_Supuestos'!$F$11*($H631-'01_Supuestos'!$F$9))*'01_Supuestos'!$F$12)-(('01_Supuestos'!H31*$I631)*'01_Supuestos'!$F$11*$K631)-(IF(('01_Supuestos'!H31*$I631)&gt;0,'01_Supuestos'!$F$15,0)))-((('01_Supuestos'!H31*$I631)*'01_Supuestos'!$F$11*($H631-'01_Supuestos'!$F$9))*'01_Supuestos'!$F$18)-($J631*'01_Supuestos'!H32)-(IF('01_Supuestos'!H30=MAX('01_Supuestos'!$C$30:$M$30),'01_Supuestos'!$F$19,0))-(MAX(0,(((('01_Supuestos'!H31*$I631)*'01_Supuestos'!$F$11*($H631-'01_Supuestos'!$F$9))-((('01_Supuestos'!H31*$I631)*'01_Supuestos'!$F$11*($H631-'01_Supuestos'!$F$9))*'01_Supuestos'!$F$12)-(('01_Supuestos'!H31*$I631)*'01_Supuestos'!$F$11*$K631)-(IF(('01_Supuestos'!H31*$I631)&gt;0,'01_Supuestos'!$F$15,0)))-($J631*'01_Supuestos'!H33)))*'01_Supuestos'!$F$16)</f>
        <v/>
      </c>
      <c r="Z631" s="109">
        <f>((('01_Supuestos'!I31*$I631)*'01_Supuestos'!$F$11*($H631-'01_Supuestos'!$F$9))-((('01_Supuestos'!I31*$I631)*'01_Supuestos'!$F$11*($H631-'01_Supuestos'!$F$9))*'01_Supuestos'!$F$12)-(('01_Supuestos'!I31*$I631)*'01_Supuestos'!$F$11*$K631)-(IF(('01_Supuestos'!I31*$I631)&gt;0,'01_Supuestos'!$F$15,0)))-((('01_Supuestos'!I31*$I631)*'01_Supuestos'!$F$11*($H631-'01_Supuestos'!$F$9))*'01_Supuestos'!$F$18)-($J631*'01_Supuestos'!I32)-(IF('01_Supuestos'!I30=MAX('01_Supuestos'!$C$30:$M$30),'01_Supuestos'!$F$19,0))-(MAX(0,(((('01_Supuestos'!I31*$I631)*'01_Supuestos'!$F$11*($H631-'01_Supuestos'!$F$9))-((('01_Supuestos'!I31*$I631)*'01_Supuestos'!$F$11*($H631-'01_Supuestos'!$F$9))*'01_Supuestos'!$F$12)-(('01_Supuestos'!I31*$I631)*'01_Supuestos'!$F$11*$K631)-(IF(('01_Supuestos'!I31*$I631)&gt;0,'01_Supuestos'!$F$15,0)))-($J631*'01_Supuestos'!I33)))*'01_Supuestos'!$F$16)</f>
        <v/>
      </c>
      <c r="AA631" s="109">
        <f>((('01_Supuestos'!J31*$I631)*'01_Supuestos'!$F$11*($H631-'01_Supuestos'!$F$9))-((('01_Supuestos'!J31*$I631)*'01_Supuestos'!$F$11*($H631-'01_Supuestos'!$F$9))*'01_Supuestos'!$F$12)-(('01_Supuestos'!J31*$I631)*'01_Supuestos'!$F$11*$K631)-(IF(('01_Supuestos'!J31*$I631)&gt;0,'01_Supuestos'!$F$15,0)))-((('01_Supuestos'!J31*$I631)*'01_Supuestos'!$F$11*($H631-'01_Supuestos'!$F$9))*'01_Supuestos'!$F$18)-($J631*'01_Supuestos'!J32)-(IF('01_Supuestos'!J30=MAX('01_Supuestos'!$C$30:$M$30),'01_Supuestos'!$F$19,0))-(MAX(0,(((('01_Supuestos'!J31*$I631)*'01_Supuestos'!$F$11*($H631-'01_Supuestos'!$F$9))-((('01_Supuestos'!J31*$I631)*'01_Supuestos'!$F$11*($H631-'01_Supuestos'!$F$9))*'01_Supuestos'!$F$12)-(('01_Supuestos'!J31*$I631)*'01_Supuestos'!$F$11*$K631)-(IF(('01_Supuestos'!J31*$I631)&gt;0,'01_Supuestos'!$F$15,0)))-($J631*'01_Supuestos'!J33)))*'01_Supuestos'!$F$16)</f>
        <v/>
      </c>
      <c r="AB631" s="109">
        <f>((('01_Supuestos'!K31*$I631)*'01_Supuestos'!$F$11*($H631-'01_Supuestos'!$F$9))-((('01_Supuestos'!K31*$I631)*'01_Supuestos'!$F$11*($H631-'01_Supuestos'!$F$9))*'01_Supuestos'!$F$12)-(('01_Supuestos'!K31*$I631)*'01_Supuestos'!$F$11*$K631)-(IF(('01_Supuestos'!K31*$I631)&gt;0,'01_Supuestos'!$F$15,0)))-((('01_Supuestos'!K31*$I631)*'01_Supuestos'!$F$11*($H631-'01_Supuestos'!$F$9))*'01_Supuestos'!$F$18)-($J631*'01_Supuestos'!K32)-(IF('01_Supuestos'!K30=MAX('01_Supuestos'!$C$30:$M$30),'01_Supuestos'!$F$19,0))-(MAX(0,(((('01_Supuestos'!K31*$I631)*'01_Supuestos'!$F$11*($H631-'01_Supuestos'!$F$9))-((('01_Supuestos'!K31*$I631)*'01_Supuestos'!$F$11*($H631-'01_Supuestos'!$F$9))*'01_Supuestos'!$F$12)-(('01_Supuestos'!K31*$I631)*'01_Supuestos'!$F$11*$K631)-(IF(('01_Supuestos'!K31*$I631)&gt;0,'01_Supuestos'!$F$15,0)))-($J631*'01_Supuestos'!K33)))*'01_Supuestos'!$F$16)</f>
        <v/>
      </c>
      <c r="AC631" s="109">
        <f>((('01_Supuestos'!L31*$I631)*'01_Supuestos'!$F$11*($H631-'01_Supuestos'!$F$9))-((('01_Supuestos'!L31*$I631)*'01_Supuestos'!$F$11*($H631-'01_Supuestos'!$F$9))*'01_Supuestos'!$F$12)-(('01_Supuestos'!L31*$I631)*'01_Supuestos'!$F$11*$K631)-(IF(('01_Supuestos'!L31*$I631)&gt;0,'01_Supuestos'!$F$15,0)))-((('01_Supuestos'!L31*$I631)*'01_Supuestos'!$F$11*($H631-'01_Supuestos'!$F$9))*'01_Supuestos'!$F$18)-($J631*'01_Supuestos'!L32)-(IF('01_Supuestos'!L30=MAX('01_Supuestos'!$C$30:$M$30),'01_Supuestos'!$F$19,0))-(MAX(0,(((('01_Supuestos'!L31*$I631)*'01_Supuestos'!$F$11*($H631-'01_Supuestos'!$F$9))-((('01_Supuestos'!L31*$I631)*'01_Supuestos'!$F$11*($H631-'01_Supuestos'!$F$9))*'01_Supuestos'!$F$12)-(('01_Supuestos'!L31*$I631)*'01_Supuestos'!$F$11*$K631)-(IF(('01_Supuestos'!L31*$I631)&gt;0,'01_Supuestos'!$F$15,0)))-($J631*'01_Supuestos'!L33)))*'01_Supuestos'!$F$16)</f>
        <v/>
      </c>
      <c r="AD631" s="109">
        <f>((('01_Supuestos'!M31*$I631)*'01_Supuestos'!$F$11*($H631-'01_Supuestos'!$F$9))-((('01_Supuestos'!M31*$I631)*'01_Supuestos'!$F$11*($H631-'01_Supuestos'!$F$9))*'01_Supuestos'!$F$12)-(('01_Supuestos'!M31*$I631)*'01_Supuestos'!$F$11*$K631)-(IF(('01_Supuestos'!M31*$I631)&gt;0,'01_Supuestos'!$F$15,0)))-((('01_Supuestos'!M31*$I631)*'01_Supuestos'!$F$11*($H631-'01_Supuestos'!$F$9))*'01_Supuestos'!$F$18)-($J631*'01_Supuestos'!M32)-(IF('01_Supuestos'!M30=MAX('01_Supuestos'!$C$30:$M$30),'01_Supuestos'!$F$19,0))-(MAX(0,(((('01_Supuestos'!M31*$I631)*'01_Supuestos'!$F$11*($H631-'01_Supuestos'!$F$9))-((('01_Supuestos'!M31*$I631)*'01_Supuestos'!$F$11*($H631-'01_Supuestos'!$F$9))*'01_Supuestos'!$F$12)-(('01_Supuestos'!M31*$I631)*'01_Supuestos'!$F$11*$K631)-(IF(('01_Supuestos'!M31*$I631)&gt;0,'01_Supuestos'!$F$15,0)))-($J631*'01_Supuestos'!M33)))*'01_Supuestos'!$F$16)</f>
        <v/>
      </c>
      <c r="AE631" s="109">
        <f>0</f>
        <v/>
      </c>
      <c r="AF631" s="109">
        <f>IF(S631&gt;R631,"Appraisal+Decision",IF(S631&lt;R631,"Develop Now","Indiferente"))</f>
        <v/>
      </c>
    </row>
    <row r="632">
      <c r="A632" t="n">
        <v>602</v>
      </c>
      <c r="B632" s="53">
        <f>RAND()</f>
        <v/>
      </c>
      <c r="C632" s="53">
        <f>RAND()</f>
        <v/>
      </c>
      <c r="D632" s="53">
        <f>RAND()</f>
        <v/>
      </c>
      <c r="E632" s="53">
        <f>RAND()</f>
        <v/>
      </c>
      <c r="F632" s="53">
        <f>RAND()</f>
        <v/>
      </c>
      <c r="G632" s="53">
        <f>RAND()</f>
        <v/>
      </c>
      <c r="H632" s="109">
        <f>IF(B632&lt;($B$11-$B$10)/($B$12-$B$10), $B$10+SQRT(B632*($B$11-$B$10)*($B$12-$B$10)), $B$12-SQRT((1-B632)*($B$12-$B$11)*($B$12-$B$10)))</f>
        <v/>
      </c>
      <c r="I632" s="53">
        <f>MAX(0.1,NORMINV(C632,$B$13,$B$14))</f>
        <v/>
      </c>
      <c r="J632" s="109">
        <f>'01_Supuestos'!$F$13*MAX(0.65,NORMINV(D632,1,$B$15))</f>
        <v/>
      </c>
      <c r="K632" s="109">
        <f>'01_Supuestos'!$F$14*MAX(0.6,NORMINV(E632,1,$B$16))</f>
        <v/>
      </c>
      <c r="L632" s="109">
        <f>--(F632&lt;=$B$5)</f>
        <v/>
      </c>
      <c r="M632" s="109">
        <f>IF(L632=1, IF(G632&lt;=$B$6, "+", "-"), IF(G632&lt;=(1-$B$7), "+", "-"))</f>
        <v/>
      </c>
      <c r="N632" s="110">
        <f>IF(M632="+",'05_Bayes_Arbol'!$B$16,'05_Bayes_Arbol'!$B$17)</f>
        <v/>
      </c>
      <c r="O632" s="109">
        <f>SUMPRODUCT(T632:AD632,'01_Supuestos'!$C$34:$M$34)</f>
        <v/>
      </c>
      <c r="P632" s="109">
        <f>N632*O632 + (1-N632)*$B$9</f>
        <v/>
      </c>
      <c r="Q632" s="109">
        <f>--(P632&gt;0)</f>
        <v/>
      </c>
      <c r="R632" s="109">
        <f>IF(L632=1,O632,$B$9)</f>
        <v/>
      </c>
      <c r="S632" s="109">
        <f>-$B$8 + IF(Q632=1, IF(L632=1,O632,$B$9), 0)</f>
        <v/>
      </c>
      <c r="T632" s="109">
        <f>((('01_Supuestos'!C31*$I632)*'01_Supuestos'!$F$11*($H632-'01_Supuestos'!$F$9))-((('01_Supuestos'!C31*$I632)*'01_Supuestos'!$F$11*($H632-'01_Supuestos'!$F$9))*'01_Supuestos'!$F$12)-(('01_Supuestos'!C31*$I632)*'01_Supuestos'!$F$11*$K632)-(IF(('01_Supuestos'!C31*$I632)&gt;0,'01_Supuestos'!$F$15,0)))-((('01_Supuestos'!C31*$I632)*'01_Supuestos'!$F$11*($H632-'01_Supuestos'!$F$9))*'01_Supuestos'!$F$18)-($J632*'01_Supuestos'!C32)-(IF('01_Supuestos'!C30=MAX('01_Supuestos'!$C$30:$M$30),'01_Supuestos'!$F$19,0))-(MAX(0,(((('01_Supuestos'!C31*$I632)*'01_Supuestos'!$F$11*($H632-'01_Supuestos'!$F$9))-((('01_Supuestos'!C31*$I632)*'01_Supuestos'!$F$11*($H632-'01_Supuestos'!$F$9))*'01_Supuestos'!$F$12)-(('01_Supuestos'!C31*$I632)*'01_Supuestos'!$F$11*$K632)-(IF(('01_Supuestos'!C31*$I632)&gt;0,'01_Supuestos'!$F$15,0)))-($J632*'01_Supuestos'!C33)))*'01_Supuestos'!$F$16)</f>
        <v/>
      </c>
      <c r="U632" s="109">
        <f>((('01_Supuestos'!D31*$I632)*'01_Supuestos'!$F$11*($H632-'01_Supuestos'!$F$9))-((('01_Supuestos'!D31*$I632)*'01_Supuestos'!$F$11*($H632-'01_Supuestos'!$F$9))*'01_Supuestos'!$F$12)-(('01_Supuestos'!D31*$I632)*'01_Supuestos'!$F$11*$K632)-(IF(('01_Supuestos'!D31*$I632)&gt;0,'01_Supuestos'!$F$15,0)))-((('01_Supuestos'!D31*$I632)*'01_Supuestos'!$F$11*($H632-'01_Supuestos'!$F$9))*'01_Supuestos'!$F$18)-($J632*'01_Supuestos'!D32)-(IF('01_Supuestos'!D30=MAX('01_Supuestos'!$C$30:$M$30),'01_Supuestos'!$F$19,0))-(MAX(0,(((('01_Supuestos'!D31*$I632)*'01_Supuestos'!$F$11*($H632-'01_Supuestos'!$F$9))-((('01_Supuestos'!D31*$I632)*'01_Supuestos'!$F$11*($H632-'01_Supuestos'!$F$9))*'01_Supuestos'!$F$12)-(('01_Supuestos'!D31*$I632)*'01_Supuestos'!$F$11*$K632)-(IF(('01_Supuestos'!D31*$I632)&gt;0,'01_Supuestos'!$F$15,0)))-($J632*'01_Supuestos'!D33)))*'01_Supuestos'!$F$16)</f>
        <v/>
      </c>
      <c r="V632" s="109">
        <f>((('01_Supuestos'!E31*$I632)*'01_Supuestos'!$F$11*($H632-'01_Supuestos'!$F$9))-((('01_Supuestos'!E31*$I632)*'01_Supuestos'!$F$11*($H632-'01_Supuestos'!$F$9))*'01_Supuestos'!$F$12)-(('01_Supuestos'!E31*$I632)*'01_Supuestos'!$F$11*$K632)-(IF(('01_Supuestos'!E31*$I632)&gt;0,'01_Supuestos'!$F$15,0)))-((('01_Supuestos'!E31*$I632)*'01_Supuestos'!$F$11*($H632-'01_Supuestos'!$F$9))*'01_Supuestos'!$F$18)-($J632*'01_Supuestos'!E32)-(IF('01_Supuestos'!E30=MAX('01_Supuestos'!$C$30:$M$30),'01_Supuestos'!$F$19,0))-(MAX(0,(((('01_Supuestos'!E31*$I632)*'01_Supuestos'!$F$11*($H632-'01_Supuestos'!$F$9))-((('01_Supuestos'!E31*$I632)*'01_Supuestos'!$F$11*($H632-'01_Supuestos'!$F$9))*'01_Supuestos'!$F$12)-(('01_Supuestos'!E31*$I632)*'01_Supuestos'!$F$11*$K632)-(IF(('01_Supuestos'!E31*$I632)&gt;0,'01_Supuestos'!$F$15,0)))-($J632*'01_Supuestos'!E33)))*'01_Supuestos'!$F$16)</f>
        <v/>
      </c>
      <c r="W632" s="109">
        <f>((('01_Supuestos'!F31*$I632)*'01_Supuestos'!$F$11*($H632-'01_Supuestos'!$F$9))-((('01_Supuestos'!F31*$I632)*'01_Supuestos'!$F$11*($H632-'01_Supuestos'!$F$9))*'01_Supuestos'!$F$12)-(('01_Supuestos'!F31*$I632)*'01_Supuestos'!$F$11*$K632)-(IF(('01_Supuestos'!F31*$I632)&gt;0,'01_Supuestos'!$F$15,0)))-((('01_Supuestos'!F31*$I632)*'01_Supuestos'!$F$11*($H632-'01_Supuestos'!$F$9))*'01_Supuestos'!$F$18)-($J632*'01_Supuestos'!F32)-(IF('01_Supuestos'!F30=MAX('01_Supuestos'!$C$30:$M$30),'01_Supuestos'!$F$19,0))-(MAX(0,(((('01_Supuestos'!F31*$I632)*'01_Supuestos'!$F$11*($H632-'01_Supuestos'!$F$9))-((('01_Supuestos'!F31*$I632)*'01_Supuestos'!$F$11*($H632-'01_Supuestos'!$F$9))*'01_Supuestos'!$F$12)-(('01_Supuestos'!F31*$I632)*'01_Supuestos'!$F$11*$K632)-(IF(('01_Supuestos'!F31*$I632)&gt;0,'01_Supuestos'!$F$15,0)))-($J632*'01_Supuestos'!F33)))*'01_Supuestos'!$F$16)</f>
        <v/>
      </c>
      <c r="X632" s="109">
        <f>((('01_Supuestos'!G31*$I632)*'01_Supuestos'!$F$11*($H632-'01_Supuestos'!$F$9))-((('01_Supuestos'!G31*$I632)*'01_Supuestos'!$F$11*($H632-'01_Supuestos'!$F$9))*'01_Supuestos'!$F$12)-(('01_Supuestos'!G31*$I632)*'01_Supuestos'!$F$11*$K632)-(IF(('01_Supuestos'!G31*$I632)&gt;0,'01_Supuestos'!$F$15,0)))-((('01_Supuestos'!G31*$I632)*'01_Supuestos'!$F$11*($H632-'01_Supuestos'!$F$9))*'01_Supuestos'!$F$18)-($J632*'01_Supuestos'!G32)-(IF('01_Supuestos'!G30=MAX('01_Supuestos'!$C$30:$M$30),'01_Supuestos'!$F$19,0))-(MAX(0,(((('01_Supuestos'!G31*$I632)*'01_Supuestos'!$F$11*($H632-'01_Supuestos'!$F$9))-((('01_Supuestos'!G31*$I632)*'01_Supuestos'!$F$11*($H632-'01_Supuestos'!$F$9))*'01_Supuestos'!$F$12)-(('01_Supuestos'!G31*$I632)*'01_Supuestos'!$F$11*$K632)-(IF(('01_Supuestos'!G31*$I632)&gt;0,'01_Supuestos'!$F$15,0)))-($J632*'01_Supuestos'!G33)))*'01_Supuestos'!$F$16)</f>
        <v/>
      </c>
      <c r="Y632" s="109">
        <f>((('01_Supuestos'!H31*$I632)*'01_Supuestos'!$F$11*($H632-'01_Supuestos'!$F$9))-((('01_Supuestos'!H31*$I632)*'01_Supuestos'!$F$11*($H632-'01_Supuestos'!$F$9))*'01_Supuestos'!$F$12)-(('01_Supuestos'!H31*$I632)*'01_Supuestos'!$F$11*$K632)-(IF(('01_Supuestos'!H31*$I632)&gt;0,'01_Supuestos'!$F$15,0)))-((('01_Supuestos'!H31*$I632)*'01_Supuestos'!$F$11*($H632-'01_Supuestos'!$F$9))*'01_Supuestos'!$F$18)-($J632*'01_Supuestos'!H32)-(IF('01_Supuestos'!H30=MAX('01_Supuestos'!$C$30:$M$30),'01_Supuestos'!$F$19,0))-(MAX(0,(((('01_Supuestos'!H31*$I632)*'01_Supuestos'!$F$11*($H632-'01_Supuestos'!$F$9))-((('01_Supuestos'!H31*$I632)*'01_Supuestos'!$F$11*($H632-'01_Supuestos'!$F$9))*'01_Supuestos'!$F$12)-(('01_Supuestos'!H31*$I632)*'01_Supuestos'!$F$11*$K632)-(IF(('01_Supuestos'!H31*$I632)&gt;0,'01_Supuestos'!$F$15,0)))-($J632*'01_Supuestos'!H33)))*'01_Supuestos'!$F$16)</f>
        <v/>
      </c>
      <c r="Z632" s="109">
        <f>((('01_Supuestos'!I31*$I632)*'01_Supuestos'!$F$11*($H632-'01_Supuestos'!$F$9))-((('01_Supuestos'!I31*$I632)*'01_Supuestos'!$F$11*($H632-'01_Supuestos'!$F$9))*'01_Supuestos'!$F$12)-(('01_Supuestos'!I31*$I632)*'01_Supuestos'!$F$11*$K632)-(IF(('01_Supuestos'!I31*$I632)&gt;0,'01_Supuestos'!$F$15,0)))-((('01_Supuestos'!I31*$I632)*'01_Supuestos'!$F$11*($H632-'01_Supuestos'!$F$9))*'01_Supuestos'!$F$18)-($J632*'01_Supuestos'!I32)-(IF('01_Supuestos'!I30=MAX('01_Supuestos'!$C$30:$M$30),'01_Supuestos'!$F$19,0))-(MAX(0,(((('01_Supuestos'!I31*$I632)*'01_Supuestos'!$F$11*($H632-'01_Supuestos'!$F$9))-((('01_Supuestos'!I31*$I632)*'01_Supuestos'!$F$11*($H632-'01_Supuestos'!$F$9))*'01_Supuestos'!$F$12)-(('01_Supuestos'!I31*$I632)*'01_Supuestos'!$F$11*$K632)-(IF(('01_Supuestos'!I31*$I632)&gt;0,'01_Supuestos'!$F$15,0)))-($J632*'01_Supuestos'!I33)))*'01_Supuestos'!$F$16)</f>
        <v/>
      </c>
      <c r="AA632" s="109">
        <f>((('01_Supuestos'!J31*$I632)*'01_Supuestos'!$F$11*($H632-'01_Supuestos'!$F$9))-((('01_Supuestos'!J31*$I632)*'01_Supuestos'!$F$11*($H632-'01_Supuestos'!$F$9))*'01_Supuestos'!$F$12)-(('01_Supuestos'!J31*$I632)*'01_Supuestos'!$F$11*$K632)-(IF(('01_Supuestos'!J31*$I632)&gt;0,'01_Supuestos'!$F$15,0)))-((('01_Supuestos'!J31*$I632)*'01_Supuestos'!$F$11*($H632-'01_Supuestos'!$F$9))*'01_Supuestos'!$F$18)-($J632*'01_Supuestos'!J32)-(IF('01_Supuestos'!J30=MAX('01_Supuestos'!$C$30:$M$30),'01_Supuestos'!$F$19,0))-(MAX(0,(((('01_Supuestos'!J31*$I632)*'01_Supuestos'!$F$11*($H632-'01_Supuestos'!$F$9))-((('01_Supuestos'!J31*$I632)*'01_Supuestos'!$F$11*($H632-'01_Supuestos'!$F$9))*'01_Supuestos'!$F$12)-(('01_Supuestos'!J31*$I632)*'01_Supuestos'!$F$11*$K632)-(IF(('01_Supuestos'!J31*$I632)&gt;0,'01_Supuestos'!$F$15,0)))-($J632*'01_Supuestos'!J33)))*'01_Supuestos'!$F$16)</f>
        <v/>
      </c>
      <c r="AB632" s="109">
        <f>((('01_Supuestos'!K31*$I632)*'01_Supuestos'!$F$11*($H632-'01_Supuestos'!$F$9))-((('01_Supuestos'!K31*$I632)*'01_Supuestos'!$F$11*($H632-'01_Supuestos'!$F$9))*'01_Supuestos'!$F$12)-(('01_Supuestos'!K31*$I632)*'01_Supuestos'!$F$11*$K632)-(IF(('01_Supuestos'!K31*$I632)&gt;0,'01_Supuestos'!$F$15,0)))-((('01_Supuestos'!K31*$I632)*'01_Supuestos'!$F$11*($H632-'01_Supuestos'!$F$9))*'01_Supuestos'!$F$18)-($J632*'01_Supuestos'!K32)-(IF('01_Supuestos'!K30=MAX('01_Supuestos'!$C$30:$M$30),'01_Supuestos'!$F$19,0))-(MAX(0,(((('01_Supuestos'!K31*$I632)*'01_Supuestos'!$F$11*($H632-'01_Supuestos'!$F$9))-((('01_Supuestos'!K31*$I632)*'01_Supuestos'!$F$11*($H632-'01_Supuestos'!$F$9))*'01_Supuestos'!$F$12)-(('01_Supuestos'!K31*$I632)*'01_Supuestos'!$F$11*$K632)-(IF(('01_Supuestos'!K31*$I632)&gt;0,'01_Supuestos'!$F$15,0)))-($J632*'01_Supuestos'!K33)))*'01_Supuestos'!$F$16)</f>
        <v/>
      </c>
      <c r="AC632" s="109">
        <f>((('01_Supuestos'!L31*$I632)*'01_Supuestos'!$F$11*($H632-'01_Supuestos'!$F$9))-((('01_Supuestos'!L31*$I632)*'01_Supuestos'!$F$11*($H632-'01_Supuestos'!$F$9))*'01_Supuestos'!$F$12)-(('01_Supuestos'!L31*$I632)*'01_Supuestos'!$F$11*$K632)-(IF(('01_Supuestos'!L31*$I632)&gt;0,'01_Supuestos'!$F$15,0)))-((('01_Supuestos'!L31*$I632)*'01_Supuestos'!$F$11*($H632-'01_Supuestos'!$F$9))*'01_Supuestos'!$F$18)-($J632*'01_Supuestos'!L32)-(IF('01_Supuestos'!L30=MAX('01_Supuestos'!$C$30:$M$30),'01_Supuestos'!$F$19,0))-(MAX(0,(((('01_Supuestos'!L31*$I632)*'01_Supuestos'!$F$11*($H632-'01_Supuestos'!$F$9))-((('01_Supuestos'!L31*$I632)*'01_Supuestos'!$F$11*($H632-'01_Supuestos'!$F$9))*'01_Supuestos'!$F$12)-(('01_Supuestos'!L31*$I632)*'01_Supuestos'!$F$11*$K632)-(IF(('01_Supuestos'!L31*$I632)&gt;0,'01_Supuestos'!$F$15,0)))-($J632*'01_Supuestos'!L33)))*'01_Supuestos'!$F$16)</f>
        <v/>
      </c>
      <c r="AD632" s="109">
        <f>((('01_Supuestos'!M31*$I632)*'01_Supuestos'!$F$11*($H632-'01_Supuestos'!$F$9))-((('01_Supuestos'!M31*$I632)*'01_Supuestos'!$F$11*($H632-'01_Supuestos'!$F$9))*'01_Supuestos'!$F$12)-(('01_Supuestos'!M31*$I632)*'01_Supuestos'!$F$11*$K632)-(IF(('01_Supuestos'!M31*$I632)&gt;0,'01_Supuestos'!$F$15,0)))-((('01_Supuestos'!M31*$I632)*'01_Supuestos'!$F$11*($H632-'01_Supuestos'!$F$9))*'01_Supuestos'!$F$18)-($J632*'01_Supuestos'!M32)-(IF('01_Supuestos'!M30=MAX('01_Supuestos'!$C$30:$M$30),'01_Supuestos'!$F$19,0))-(MAX(0,(((('01_Supuestos'!M31*$I632)*'01_Supuestos'!$F$11*($H632-'01_Supuestos'!$F$9))-((('01_Supuestos'!M31*$I632)*'01_Supuestos'!$F$11*($H632-'01_Supuestos'!$F$9))*'01_Supuestos'!$F$12)-(('01_Supuestos'!M31*$I632)*'01_Supuestos'!$F$11*$K632)-(IF(('01_Supuestos'!M31*$I632)&gt;0,'01_Supuestos'!$F$15,0)))-($J632*'01_Supuestos'!M33)))*'01_Supuestos'!$F$16)</f>
        <v/>
      </c>
      <c r="AE632" s="109">
        <f>0</f>
        <v/>
      </c>
      <c r="AF632" s="109">
        <f>IF(S632&gt;R632,"Appraisal+Decision",IF(S632&lt;R632,"Develop Now","Indiferente"))</f>
        <v/>
      </c>
    </row>
    <row r="633">
      <c r="A633" t="n">
        <v>603</v>
      </c>
      <c r="B633" s="53">
        <f>RAND()</f>
        <v/>
      </c>
      <c r="C633" s="53">
        <f>RAND()</f>
        <v/>
      </c>
      <c r="D633" s="53">
        <f>RAND()</f>
        <v/>
      </c>
      <c r="E633" s="53">
        <f>RAND()</f>
        <v/>
      </c>
      <c r="F633" s="53">
        <f>RAND()</f>
        <v/>
      </c>
      <c r="G633" s="53">
        <f>RAND()</f>
        <v/>
      </c>
      <c r="H633" s="109">
        <f>IF(B633&lt;($B$11-$B$10)/($B$12-$B$10), $B$10+SQRT(B633*($B$11-$B$10)*($B$12-$B$10)), $B$12-SQRT((1-B633)*($B$12-$B$11)*($B$12-$B$10)))</f>
        <v/>
      </c>
      <c r="I633" s="53">
        <f>MAX(0.1,NORMINV(C633,$B$13,$B$14))</f>
        <v/>
      </c>
      <c r="J633" s="109">
        <f>'01_Supuestos'!$F$13*MAX(0.65,NORMINV(D633,1,$B$15))</f>
        <v/>
      </c>
      <c r="K633" s="109">
        <f>'01_Supuestos'!$F$14*MAX(0.6,NORMINV(E633,1,$B$16))</f>
        <v/>
      </c>
      <c r="L633" s="109">
        <f>--(F633&lt;=$B$5)</f>
        <v/>
      </c>
      <c r="M633" s="109">
        <f>IF(L633=1, IF(G633&lt;=$B$6, "+", "-"), IF(G633&lt;=(1-$B$7), "+", "-"))</f>
        <v/>
      </c>
      <c r="N633" s="110">
        <f>IF(M633="+",'05_Bayes_Arbol'!$B$16,'05_Bayes_Arbol'!$B$17)</f>
        <v/>
      </c>
      <c r="O633" s="109">
        <f>SUMPRODUCT(T633:AD633,'01_Supuestos'!$C$34:$M$34)</f>
        <v/>
      </c>
      <c r="P633" s="109">
        <f>N633*O633 + (1-N633)*$B$9</f>
        <v/>
      </c>
      <c r="Q633" s="109">
        <f>--(P633&gt;0)</f>
        <v/>
      </c>
      <c r="R633" s="109">
        <f>IF(L633=1,O633,$B$9)</f>
        <v/>
      </c>
      <c r="S633" s="109">
        <f>-$B$8 + IF(Q633=1, IF(L633=1,O633,$B$9), 0)</f>
        <v/>
      </c>
      <c r="T633" s="109">
        <f>((('01_Supuestos'!C31*$I633)*'01_Supuestos'!$F$11*($H633-'01_Supuestos'!$F$9))-((('01_Supuestos'!C31*$I633)*'01_Supuestos'!$F$11*($H633-'01_Supuestos'!$F$9))*'01_Supuestos'!$F$12)-(('01_Supuestos'!C31*$I633)*'01_Supuestos'!$F$11*$K633)-(IF(('01_Supuestos'!C31*$I633)&gt;0,'01_Supuestos'!$F$15,0)))-((('01_Supuestos'!C31*$I633)*'01_Supuestos'!$F$11*($H633-'01_Supuestos'!$F$9))*'01_Supuestos'!$F$18)-($J633*'01_Supuestos'!C32)-(IF('01_Supuestos'!C30=MAX('01_Supuestos'!$C$30:$M$30),'01_Supuestos'!$F$19,0))-(MAX(0,(((('01_Supuestos'!C31*$I633)*'01_Supuestos'!$F$11*($H633-'01_Supuestos'!$F$9))-((('01_Supuestos'!C31*$I633)*'01_Supuestos'!$F$11*($H633-'01_Supuestos'!$F$9))*'01_Supuestos'!$F$12)-(('01_Supuestos'!C31*$I633)*'01_Supuestos'!$F$11*$K633)-(IF(('01_Supuestos'!C31*$I633)&gt;0,'01_Supuestos'!$F$15,0)))-($J633*'01_Supuestos'!C33)))*'01_Supuestos'!$F$16)</f>
        <v/>
      </c>
      <c r="U633" s="109">
        <f>((('01_Supuestos'!D31*$I633)*'01_Supuestos'!$F$11*($H633-'01_Supuestos'!$F$9))-((('01_Supuestos'!D31*$I633)*'01_Supuestos'!$F$11*($H633-'01_Supuestos'!$F$9))*'01_Supuestos'!$F$12)-(('01_Supuestos'!D31*$I633)*'01_Supuestos'!$F$11*$K633)-(IF(('01_Supuestos'!D31*$I633)&gt;0,'01_Supuestos'!$F$15,0)))-((('01_Supuestos'!D31*$I633)*'01_Supuestos'!$F$11*($H633-'01_Supuestos'!$F$9))*'01_Supuestos'!$F$18)-($J633*'01_Supuestos'!D32)-(IF('01_Supuestos'!D30=MAX('01_Supuestos'!$C$30:$M$30),'01_Supuestos'!$F$19,0))-(MAX(0,(((('01_Supuestos'!D31*$I633)*'01_Supuestos'!$F$11*($H633-'01_Supuestos'!$F$9))-((('01_Supuestos'!D31*$I633)*'01_Supuestos'!$F$11*($H633-'01_Supuestos'!$F$9))*'01_Supuestos'!$F$12)-(('01_Supuestos'!D31*$I633)*'01_Supuestos'!$F$11*$K633)-(IF(('01_Supuestos'!D31*$I633)&gt;0,'01_Supuestos'!$F$15,0)))-($J633*'01_Supuestos'!D33)))*'01_Supuestos'!$F$16)</f>
        <v/>
      </c>
      <c r="V633" s="109">
        <f>((('01_Supuestos'!E31*$I633)*'01_Supuestos'!$F$11*($H633-'01_Supuestos'!$F$9))-((('01_Supuestos'!E31*$I633)*'01_Supuestos'!$F$11*($H633-'01_Supuestos'!$F$9))*'01_Supuestos'!$F$12)-(('01_Supuestos'!E31*$I633)*'01_Supuestos'!$F$11*$K633)-(IF(('01_Supuestos'!E31*$I633)&gt;0,'01_Supuestos'!$F$15,0)))-((('01_Supuestos'!E31*$I633)*'01_Supuestos'!$F$11*($H633-'01_Supuestos'!$F$9))*'01_Supuestos'!$F$18)-($J633*'01_Supuestos'!E32)-(IF('01_Supuestos'!E30=MAX('01_Supuestos'!$C$30:$M$30),'01_Supuestos'!$F$19,0))-(MAX(0,(((('01_Supuestos'!E31*$I633)*'01_Supuestos'!$F$11*($H633-'01_Supuestos'!$F$9))-((('01_Supuestos'!E31*$I633)*'01_Supuestos'!$F$11*($H633-'01_Supuestos'!$F$9))*'01_Supuestos'!$F$12)-(('01_Supuestos'!E31*$I633)*'01_Supuestos'!$F$11*$K633)-(IF(('01_Supuestos'!E31*$I633)&gt;0,'01_Supuestos'!$F$15,0)))-($J633*'01_Supuestos'!E33)))*'01_Supuestos'!$F$16)</f>
        <v/>
      </c>
      <c r="W633" s="109">
        <f>((('01_Supuestos'!F31*$I633)*'01_Supuestos'!$F$11*($H633-'01_Supuestos'!$F$9))-((('01_Supuestos'!F31*$I633)*'01_Supuestos'!$F$11*($H633-'01_Supuestos'!$F$9))*'01_Supuestos'!$F$12)-(('01_Supuestos'!F31*$I633)*'01_Supuestos'!$F$11*$K633)-(IF(('01_Supuestos'!F31*$I633)&gt;0,'01_Supuestos'!$F$15,0)))-((('01_Supuestos'!F31*$I633)*'01_Supuestos'!$F$11*($H633-'01_Supuestos'!$F$9))*'01_Supuestos'!$F$18)-($J633*'01_Supuestos'!F32)-(IF('01_Supuestos'!F30=MAX('01_Supuestos'!$C$30:$M$30),'01_Supuestos'!$F$19,0))-(MAX(0,(((('01_Supuestos'!F31*$I633)*'01_Supuestos'!$F$11*($H633-'01_Supuestos'!$F$9))-((('01_Supuestos'!F31*$I633)*'01_Supuestos'!$F$11*($H633-'01_Supuestos'!$F$9))*'01_Supuestos'!$F$12)-(('01_Supuestos'!F31*$I633)*'01_Supuestos'!$F$11*$K633)-(IF(('01_Supuestos'!F31*$I633)&gt;0,'01_Supuestos'!$F$15,0)))-($J633*'01_Supuestos'!F33)))*'01_Supuestos'!$F$16)</f>
        <v/>
      </c>
      <c r="X633" s="109">
        <f>((('01_Supuestos'!G31*$I633)*'01_Supuestos'!$F$11*($H633-'01_Supuestos'!$F$9))-((('01_Supuestos'!G31*$I633)*'01_Supuestos'!$F$11*($H633-'01_Supuestos'!$F$9))*'01_Supuestos'!$F$12)-(('01_Supuestos'!G31*$I633)*'01_Supuestos'!$F$11*$K633)-(IF(('01_Supuestos'!G31*$I633)&gt;0,'01_Supuestos'!$F$15,0)))-((('01_Supuestos'!G31*$I633)*'01_Supuestos'!$F$11*($H633-'01_Supuestos'!$F$9))*'01_Supuestos'!$F$18)-($J633*'01_Supuestos'!G32)-(IF('01_Supuestos'!G30=MAX('01_Supuestos'!$C$30:$M$30),'01_Supuestos'!$F$19,0))-(MAX(0,(((('01_Supuestos'!G31*$I633)*'01_Supuestos'!$F$11*($H633-'01_Supuestos'!$F$9))-((('01_Supuestos'!G31*$I633)*'01_Supuestos'!$F$11*($H633-'01_Supuestos'!$F$9))*'01_Supuestos'!$F$12)-(('01_Supuestos'!G31*$I633)*'01_Supuestos'!$F$11*$K633)-(IF(('01_Supuestos'!G31*$I633)&gt;0,'01_Supuestos'!$F$15,0)))-($J633*'01_Supuestos'!G33)))*'01_Supuestos'!$F$16)</f>
        <v/>
      </c>
      <c r="Y633" s="109">
        <f>((('01_Supuestos'!H31*$I633)*'01_Supuestos'!$F$11*($H633-'01_Supuestos'!$F$9))-((('01_Supuestos'!H31*$I633)*'01_Supuestos'!$F$11*($H633-'01_Supuestos'!$F$9))*'01_Supuestos'!$F$12)-(('01_Supuestos'!H31*$I633)*'01_Supuestos'!$F$11*$K633)-(IF(('01_Supuestos'!H31*$I633)&gt;0,'01_Supuestos'!$F$15,0)))-((('01_Supuestos'!H31*$I633)*'01_Supuestos'!$F$11*($H633-'01_Supuestos'!$F$9))*'01_Supuestos'!$F$18)-($J633*'01_Supuestos'!H32)-(IF('01_Supuestos'!H30=MAX('01_Supuestos'!$C$30:$M$30),'01_Supuestos'!$F$19,0))-(MAX(0,(((('01_Supuestos'!H31*$I633)*'01_Supuestos'!$F$11*($H633-'01_Supuestos'!$F$9))-((('01_Supuestos'!H31*$I633)*'01_Supuestos'!$F$11*($H633-'01_Supuestos'!$F$9))*'01_Supuestos'!$F$12)-(('01_Supuestos'!H31*$I633)*'01_Supuestos'!$F$11*$K633)-(IF(('01_Supuestos'!H31*$I633)&gt;0,'01_Supuestos'!$F$15,0)))-($J633*'01_Supuestos'!H33)))*'01_Supuestos'!$F$16)</f>
        <v/>
      </c>
      <c r="Z633" s="109">
        <f>((('01_Supuestos'!I31*$I633)*'01_Supuestos'!$F$11*($H633-'01_Supuestos'!$F$9))-((('01_Supuestos'!I31*$I633)*'01_Supuestos'!$F$11*($H633-'01_Supuestos'!$F$9))*'01_Supuestos'!$F$12)-(('01_Supuestos'!I31*$I633)*'01_Supuestos'!$F$11*$K633)-(IF(('01_Supuestos'!I31*$I633)&gt;0,'01_Supuestos'!$F$15,0)))-((('01_Supuestos'!I31*$I633)*'01_Supuestos'!$F$11*($H633-'01_Supuestos'!$F$9))*'01_Supuestos'!$F$18)-($J633*'01_Supuestos'!I32)-(IF('01_Supuestos'!I30=MAX('01_Supuestos'!$C$30:$M$30),'01_Supuestos'!$F$19,0))-(MAX(0,(((('01_Supuestos'!I31*$I633)*'01_Supuestos'!$F$11*($H633-'01_Supuestos'!$F$9))-((('01_Supuestos'!I31*$I633)*'01_Supuestos'!$F$11*($H633-'01_Supuestos'!$F$9))*'01_Supuestos'!$F$12)-(('01_Supuestos'!I31*$I633)*'01_Supuestos'!$F$11*$K633)-(IF(('01_Supuestos'!I31*$I633)&gt;0,'01_Supuestos'!$F$15,0)))-($J633*'01_Supuestos'!I33)))*'01_Supuestos'!$F$16)</f>
        <v/>
      </c>
      <c r="AA633" s="109">
        <f>((('01_Supuestos'!J31*$I633)*'01_Supuestos'!$F$11*($H633-'01_Supuestos'!$F$9))-((('01_Supuestos'!J31*$I633)*'01_Supuestos'!$F$11*($H633-'01_Supuestos'!$F$9))*'01_Supuestos'!$F$12)-(('01_Supuestos'!J31*$I633)*'01_Supuestos'!$F$11*$K633)-(IF(('01_Supuestos'!J31*$I633)&gt;0,'01_Supuestos'!$F$15,0)))-((('01_Supuestos'!J31*$I633)*'01_Supuestos'!$F$11*($H633-'01_Supuestos'!$F$9))*'01_Supuestos'!$F$18)-($J633*'01_Supuestos'!J32)-(IF('01_Supuestos'!J30=MAX('01_Supuestos'!$C$30:$M$30),'01_Supuestos'!$F$19,0))-(MAX(0,(((('01_Supuestos'!J31*$I633)*'01_Supuestos'!$F$11*($H633-'01_Supuestos'!$F$9))-((('01_Supuestos'!J31*$I633)*'01_Supuestos'!$F$11*($H633-'01_Supuestos'!$F$9))*'01_Supuestos'!$F$12)-(('01_Supuestos'!J31*$I633)*'01_Supuestos'!$F$11*$K633)-(IF(('01_Supuestos'!J31*$I633)&gt;0,'01_Supuestos'!$F$15,0)))-($J633*'01_Supuestos'!J33)))*'01_Supuestos'!$F$16)</f>
        <v/>
      </c>
      <c r="AB633" s="109">
        <f>((('01_Supuestos'!K31*$I633)*'01_Supuestos'!$F$11*($H633-'01_Supuestos'!$F$9))-((('01_Supuestos'!K31*$I633)*'01_Supuestos'!$F$11*($H633-'01_Supuestos'!$F$9))*'01_Supuestos'!$F$12)-(('01_Supuestos'!K31*$I633)*'01_Supuestos'!$F$11*$K633)-(IF(('01_Supuestos'!K31*$I633)&gt;0,'01_Supuestos'!$F$15,0)))-((('01_Supuestos'!K31*$I633)*'01_Supuestos'!$F$11*($H633-'01_Supuestos'!$F$9))*'01_Supuestos'!$F$18)-($J633*'01_Supuestos'!K32)-(IF('01_Supuestos'!K30=MAX('01_Supuestos'!$C$30:$M$30),'01_Supuestos'!$F$19,0))-(MAX(0,(((('01_Supuestos'!K31*$I633)*'01_Supuestos'!$F$11*($H633-'01_Supuestos'!$F$9))-((('01_Supuestos'!K31*$I633)*'01_Supuestos'!$F$11*($H633-'01_Supuestos'!$F$9))*'01_Supuestos'!$F$12)-(('01_Supuestos'!K31*$I633)*'01_Supuestos'!$F$11*$K633)-(IF(('01_Supuestos'!K31*$I633)&gt;0,'01_Supuestos'!$F$15,0)))-($J633*'01_Supuestos'!K33)))*'01_Supuestos'!$F$16)</f>
        <v/>
      </c>
      <c r="AC633" s="109">
        <f>((('01_Supuestos'!L31*$I633)*'01_Supuestos'!$F$11*($H633-'01_Supuestos'!$F$9))-((('01_Supuestos'!L31*$I633)*'01_Supuestos'!$F$11*($H633-'01_Supuestos'!$F$9))*'01_Supuestos'!$F$12)-(('01_Supuestos'!L31*$I633)*'01_Supuestos'!$F$11*$K633)-(IF(('01_Supuestos'!L31*$I633)&gt;0,'01_Supuestos'!$F$15,0)))-((('01_Supuestos'!L31*$I633)*'01_Supuestos'!$F$11*($H633-'01_Supuestos'!$F$9))*'01_Supuestos'!$F$18)-($J633*'01_Supuestos'!L32)-(IF('01_Supuestos'!L30=MAX('01_Supuestos'!$C$30:$M$30),'01_Supuestos'!$F$19,0))-(MAX(0,(((('01_Supuestos'!L31*$I633)*'01_Supuestos'!$F$11*($H633-'01_Supuestos'!$F$9))-((('01_Supuestos'!L31*$I633)*'01_Supuestos'!$F$11*($H633-'01_Supuestos'!$F$9))*'01_Supuestos'!$F$12)-(('01_Supuestos'!L31*$I633)*'01_Supuestos'!$F$11*$K633)-(IF(('01_Supuestos'!L31*$I633)&gt;0,'01_Supuestos'!$F$15,0)))-($J633*'01_Supuestos'!L33)))*'01_Supuestos'!$F$16)</f>
        <v/>
      </c>
      <c r="AD633" s="109">
        <f>((('01_Supuestos'!M31*$I633)*'01_Supuestos'!$F$11*($H633-'01_Supuestos'!$F$9))-((('01_Supuestos'!M31*$I633)*'01_Supuestos'!$F$11*($H633-'01_Supuestos'!$F$9))*'01_Supuestos'!$F$12)-(('01_Supuestos'!M31*$I633)*'01_Supuestos'!$F$11*$K633)-(IF(('01_Supuestos'!M31*$I633)&gt;0,'01_Supuestos'!$F$15,0)))-((('01_Supuestos'!M31*$I633)*'01_Supuestos'!$F$11*($H633-'01_Supuestos'!$F$9))*'01_Supuestos'!$F$18)-($J633*'01_Supuestos'!M32)-(IF('01_Supuestos'!M30=MAX('01_Supuestos'!$C$30:$M$30),'01_Supuestos'!$F$19,0))-(MAX(0,(((('01_Supuestos'!M31*$I633)*'01_Supuestos'!$F$11*($H633-'01_Supuestos'!$F$9))-((('01_Supuestos'!M31*$I633)*'01_Supuestos'!$F$11*($H633-'01_Supuestos'!$F$9))*'01_Supuestos'!$F$12)-(('01_Supuestos'!M31*$I633)*'01_Supuestos'!$F$11*$K633)-(IF(('01_Supuestos'!M31*$I633)&gt;0,'01_Supuestos'!$F$15,0)))-($J633*'01_Supuestos'!M33)))*'01_Supuestos'!$F$16)</f>
        <v/>
      </c>
      <c r="AE633" s="109">
        <f>0</f>
        <v/>
      </c>
      <c r="AF633" s="109">
        <f>IF(S633&gt;R633,"Appraisal+Decision",IF(S633&lt;R633,"Develop Now","Indiferente"))</f>
        <v/>
      </c>
    </row>
    <row r="634">
      <c r="A634" t="n">
        <v>604</v>
      </c>
      <c r="B634" s="53">
        <f>RAND()</f>
        <v/>
      </c>
      <c r="C634" s="53">
        <f>RAND()</f>
        <v/>
      </c>
      <c r="D634" s="53">
        <f>RAND()</f>
        <v/>
      </c>
      <c r="E634" s="53">
        <f>RAND()</f>
        <v/>
      </c>
      <c r="F634" s="53">
        <f>RAND()</f>
        <v/>
      </c>
      <c r="G634" s="53">
        <f>RAND()</f>
        <v/>
      </c>
      <c r="H634" s="109">
        <f>IF(B634&lt;($B$11-$B$10)/($B$12-$B$10), $B$10+SQRT(B634*($B$11-$B$10)*($B$12-$B$10)), $B$12-SQRT((1-B634)*($B$12-$B$11)*($B$12-$B$10)))</f>
        <v/>
      </c>
      <c r="I634" s="53">
        <f>MAX(0.1,NORMINV(C634,$B$13,$B$14))</f>
        <v/>
      </c>
      <c r="J634" s="109">
        <f>'01_Supuestos'!$F$13*MAX(0.65,NORMINV(D634,1,$B$15))</f>
        <v/>
      </c>
      <c r="K634" s="109">
        <f>'01_Supuestos'!$F$14*MAX(0.6,NORMINV(E634,1,$B$16))</f>
        <v/>
      </c>
      <c r="L634" s="109">
        <f>--(F634&lt;=$B$5)</f>
        <v/>
      </c>
      <c r="M634" s="109">
        <f>IF(L634=1, IF(G634&lt;=$B$6, "+", "-"), IF(G634&lt;=(1-$B$7), "+", "-"))</f>
        <v/>
      </c>
      <c r="N634" s="110">
        <f>IF(M634="+",'05_Bayes_Arbol'!$B$16,'05_Bayes_Arbol'!$B$17)</f>
        <v/>
      </c>
      <c r="O634" s="109">
        <f>SUMPRODUCT(T634:AD634,'01_Supuestos'!$C$34:$M$34)</f>
        <v/>
      </c>
      <c r="P634" s="109">
        <f>N634*O634 + (1-N634)*$B$9</f>
        <v/>
      </c>
      <c r="Q634" s="109">
        <f>--(P634&gt;0)</f>
        <v/>
      </c>
      <c r="R634" s="109">
        <f>IF(L634=1,O634,$B$9)</f>
        <v/>
      </c>
      <c r="S634" s="109">
        <f>-$B$8 + IF(Q634=1, IF(L634=1,O634,$B$9), 0)</f>
        <v/>
      </c>
      <c r="T634" s="109">
        <f>((('01_Supuestos'!C31*$I634)*'01_Supuestos'!$F$11*($H634-'01_Supuestos'!$F$9))-((('01_Supuestos'!C31*$I634)*'01_Supuestos'!$F$11*($H634-'01_Supuestos'!$F$9))*'01_Supuestos'!$F$12)-(('01_Supuestos'!C31*$I634)*'01_Supuestos'!$F$11*$K634)-(IF(('01_Supuestos'!C31*$I634)&gt;0,'01_Supuestos'!$F$15,0)))-((('01_Supuestos'!C31*$I634)*'01_Supuestos'!$F$11*($H634-'01_Supuestos'!$F$9))*'01_Supuestos'!$F$18)-($J634*'01_Supuestos'!C32)-(IF('01_Supuestos'!C30=MAX('01_Supuestos'!$C$30:$M$30),'01_Supuestos'!$F$19,0))-(MAX(0,(((('01_Supuestos'!C31*$I634)*'01_Supuestos'!$F$11*($H634-'01_Supuestos'!$F$9))-((('01_Supuestos'!C31*$I634)*'01_Supuestos'!$F$11*($H634-'01_Supuestos'!$F$9))*'01_Supuestos'!$F$12)-(('01_Supuestos'!C31*$I634)*'01_Supuestos'!$F$11*$K634)-(IF(('01_Supuestos'!C31*$I634)&gt;0,'01_Supuestos'!$F$15,0)))-($J634*'01_Supuestos'!C33)))*'01_Supuestos'!$F$16)</f>
        <v/>
      </c>
      <c r="U634" s="109">
        <f>((('01_Supuestos'!D31*$I634)*'01_Supuestos'!$F$11*($H634-'01_Supuestos'!$F$9))-((('01_Supuestos'!D31*$I634)*'01_Supuestos'!$F$11*($H634-'01_Supuestos'!$F$9))*'01_Supuestos'!$F$12)-(('01_Supuestos'!D31*$I634)*'01_Supuestos'!$F$11*$K634)-(IF(('01_Supuestos'!D31*$I634)&gt;0,'01_Supuestos'!$F$15,0)))-((('01_Supuestos'!D31*$I634)*'01_Supuestos'!$F$11*($H634-'01_Supuestos'!$F$9))*'01_Supuestos'!$F$18)-($J634*'01_Supuestos'!D32)-(IF('01_Supuestos'!D30=MAX('01_Supuestos'!$C$30:$M$30),'01_Supuestos'!$F$19,0))-(MAX(0,(((('01_Supuestos'!D31*$I634)*'01_Supuestos'!$F$11*($H634-'01_Supuestos'!$F$9))-((('01_Supuestos'!D31*$I634)*'01_Supuestos'!$F$11*($H634-'01_Supuestos'!$F$9))*'01_Supuestos'!$F$12)-(('01_Supuestos'!D31*$I634)*'01_Supuestos'!$F$11*$K634)-(IF(('01_Supuestos'!D31*$I634)&gt;0,'01_Supuestos'!$F$15,0)))-($J634*'01_Supuestos'!D33)))*'01_Supuestos'!$F$16)</f>
        <v/>
      </c>
      <c r="V634" s="109">
        <f>((('01_Supuestos'!E31*$I634)*'01_Supuestos'!$F$11*($H634-'01_Supuestos'!$F$9))-((('01_Supuestos'!E31*$I634)*'01_Supuestos'!$F$11*($H634-'01_Supuestos'!$F$9))*'01_Supuestos'!$F$12)-(('01_Supuestos'!E31*$I634)*'01_Supuestos'!$F$11*$K634)-(IF(('01_Supuestos'!E31*$I634)&gt;0,'01_Supuestos'!$F$15,0)))-((('01_Supuestos'!E31*$I634)*'01_Supuestos'!$F$11*($H634-'01_Supuestos'!$F$9))*'01_Supuestos'!$F$18)-($J634*'01_Supuestos'!E32)-(IF('01_Supuestos'!E30=MAX('01_Supuestos'!$C$30:$M$30),'01_Supuestos'!$F$19,0))-(MAX(0,(((('01_Supuestos'!E31*$I634)*'01_Supuestos'!$F$11*($H634-'01_Supuestos'!$F$9))-((('01_Supuestos'!E31*$I634)*'01_Supuestos'!$F$11*($H634-'01_Supuestos'!$F$9))*'01_Supuestos'!$F$12)-(('01_Supuestos'!E31*$I634)*'01_Supuestos'!$F$11*$K634)-(IF(('01_Supuestos'!E31*$I634)&gt;0,'01_Supuestos'!$F$15,0)))-($J634*'01_Supuestos'!E33)))*'01_Supuestos'!$F$16)</f>
        <v/>
      </c>
      <c r="W634" s="109">
        <f>((('01_Supuestos'!F31*$I634)*'01_Supuestos'!$F$11*($H634-'01_Supuestos'!$F$9))-((('01_Supuestos'!F31*$I634)*'01_Supuestos'!$F$11*($H634-'01_Supuestos'!$F$9))*'01_Supuestos'!$F$12)-(('01_Supuestos'!F31*$I634)*'01_Supuestos'!$F$11*$K634)-(IF(('01_Supuestos'!F31*$I634)&gt;0,'01_Supuestos'!$F$15,0)))-((('01_Supuestos'!F31*$I634)*'01_Supuestos'!$F$11*($H634-'01_Supuestos'!$F$9))*'01_Supuestos'!$F$18)-($J634*'01_Supuestos'!F32)-(IF('01_Supuestos'!F30=MAX('01_Supuestos'!$C$30:$M$30),'01_Supuestos'!$F$19,0))-(MAX(0,(((('01_Supuestos'!F31*$I634)*'01_Supuestos'!$F$11*($H634-'01_Supuestos'!$F$9))-((('01_Supuestos'!F31*$I634)*'01_Supuestos'!$F$11*($H634-'01_Supuestos'!$F$9))*'01_Supuestos'!$F$12)-(('01_Supuestos'!F31*$I634)*'01_Supuestos'!$F$11*$K634)-(IF(('01_Supuestos'!F31*$I634)&gt;0,'01_Supuestos'!$F$15,0)))-($J634*'01_Supuestos'!F33)))*'01_Supuestos'!$F$16)</f>
        <v/>
      </c>
      <c r="X634" s="109">
        <f>((('01_Supuestos'!G31*$I634)*'01_Supuestos'!$F$11*($H634-'01_Supuestos'!$F$9))-((('01_Supuestos'!G31*$I634)*'01_Supuestos'!$F$11*($H634-'01_Supuestos'!$F$9))*'01_Supuestos'!$F$12)-(('01_Supuestos'!G31*$I634)*'01_Supuestos'!$F$11*$K634)-(IF(('01_Supuestos'!G31*$I634)&gt;0,'01_Supuestos'!$F$15,0)))-((('01_Supuestos'!G31*$I634)*'01_Supuestos'!$F$11*($H634-'01_Supuestos'!$F$9))*'01_Supuestos'!$F$18)-($J634*'01_Supuestos'!G32)-(IF('01_Supuestos'!G30=MAX('01_Supuestos'!$C$30:$M$30),'01_Supuestos'!$F$19,0))-(MAX(0,(((('01_Supuestos'!G31*$I634)*'01_Supuestos'!$F$11*($H634-'01_Supuestos'!$F$9))-((('01_Supuestos'!G31*$I634)*'01_Supuestos'!$F$11*($H634-'01_Supuestos'!$F$9))*'01_Supuestos'!$F$12)-(('01_Supuestos'!G31*$I634)*'01_Supuestos'!$F$11*$K634)-(IF(('01_Supuestos'!G31*$I634)&gt;0,'01_Supuestos'!$F$15,0)))-($J634*'01_Supuestos'!G33)))*'01_Supuestos'!$F$16)</f>
        <v/>
      </c>
      <c r="Y634" s="109">
        <f>((('01_Supuestos'!H31*$I634)*'01_Supuestos'!$F$11*($H634-'01_Supuestos'!$F$9))-((('01_Supuestos'!H31*$I634)*'01_Supuestos'!$F$11*($H634-'01_Supuestos'!$F$9))*'01_Supuestos'!$F$12)-(('01_Supuestos'!H31*$I634)*'01_Supuestos'!$F$11*$K634)-(IF(('01_Supuestos'!H31*$I634)&gt;0,'01_Supuestos'!$F$15,0)))-((('01_Supuestos'!H31*$I634)*'01_Supuestos'!$F$11*($H634-'01_Supuestos'!$F$9))*'01_Supuestos'!$F$18)-($J634*'01_Supuestos'!H32)-(IF('01_Supuestos'!H30=MAX('01_Supuestos'!$C$30:$M$30),'01_Supuestos'!$F$19,0))-(MAX(0,(((('01_Supuestos'!H31*$I634)*'01_Supuestos'!$F$11*($H634-'01_Supuestos'!$F$9))-((('01_Supuestos'!H31*$I634)*'01_Supuestos'!$F$11*($H634-'01_Supuestos'!$F$9))*'01_Supuestos'!$F$12)-(('01_Supuestos'!H31*$I634)*'01_Supuestos'!$F$11*$K634)-(IF(('01_Supuestos'!H31*$I634)&gt;0,'01_Supuestos'!$F$15,0)))-($J634*'01_Supuestos'!H33)))*'01_Supuestos'!$F$16)</f>
        <v/>
      </c>
      <c r="Z634" s="109">
        <f>((('01_Supuestos'!I31*$I634)*'01_Supuestos'!$F$11*($H634-'01_Supuestos'!$F$9))-((('01_Supuestos'!I31*$I634)*'01_Supuestos'!$F$11*($H634-'01_Supuestos'!$F$9))*'01_Supuestos'!$F$12)-(('01_Supuestos'!I31*$I634)*'01_Supuestos'!$F$11*$K634)-(IF(('01_Supuestos'!I31*$I634)&gt;0,'01_Supuestos'!$F$15,0)))-((('01_Supuestos'!I31*$I634)*'01_Supuestos'!$F$11*($H634-'01_Supuestos'!$F$9))*'01_Supuestos'!$F$18)-($J634*'01_Supuestos'!I32)-(IF('01_Supuestos'!I30=MAX('01_Supuestos'!$C$30:$M$30),'01_Supuestos'!$F$19,0))-(MAX(0,(((('01_Supuestos'!I31*$I634)*'01_Supuestos'!$F$11*($H634-'01_Supuestos'!$F$9))-((('01_Supuestos'!I31*$I634)*'01_Supuestos'!$F$11*($H634-'01_Supuestos'!$F$9))*'01_Supuestos'!$F$12)-(('01_Supuestos'!I31*$I634)*'01_Supuestos'!$F$11*$K634)-(IF(('01_Supuestos'!I31*$I634)&gt;0,'01_Supuestos'!$F$15,0)))-($J634*'01_Supuestos'!I33)))*'01_Supuestos'!$F$16)</f>
        <v/>
      </c>
      <c r="AA634" s="109">
        <f>((('01_Supuestos'!J31*$I634)*'01_Supuestos'!$F$11*($H634-'01_Supuestos'!$F$9))-((('01_Supuestos'!J31*$I634)*'01_Supuestos'!$F$11*($H634-'01_Supuestos'!$F$9))*'01_Supuestos'!$F$12)-(('01_Supuestos'!J31*$I634)*'01_Supuestos'!$F$11*$K634)-(IF(('01_Supuestos'!J31*$I634)&gt;0,'01_Supuestos'!$F$15,0)))-((('01_Supuestos'!J31*$I634)*'01_Supuestos'!$F$11*($H634-'01_Supuestos'!$F$9))*'01_Supuestos'!$F$18)-($J634*'01_Supuestos'!J32)-(IF('01_Supuestos'!J30=MAX('01_Supuestos'!$C$30:$M$30),'01_Supuestos'!$F$19,0))-(MAX(0,(((('01_Supuestos'!J31*$I634)*'01_Supuestos'!$F$11*($H634-'01_Supuestos'!$F$9))-((('01_Supuestos'!J31*$I634)*'01_Supuestos'!$F$11*($H634-'01_Supuestos'!$F$9))*'01_Supuestos'!$F$12)-(('01_Supuestos'!J31*$I634)*'01_Supuestos'!$F$11*$K634)-(IF(('01_Supuestos'!J31*$I634)&gt;0,'01_Supuestos'!$F$15,0)))-($J634*'01_Supuestos'!J33)))*'01_Supuestos'!$F$16)</f>
        <v/>
      </c>
      <c r="AB634" s="109">
        <f>((('01_Supuestos'!K31*$I634)*'01_Supuestos'!$F$11*($H634-'01_Supuestos'!$F$9))-((('01_Supuestos'!K31*$I634)*'01_Supuestos'!$F$11*($H634-'01_Supuestos'!$F$9))*'01_Supuestos'!$F$12)-(('01_Supuestos'!K31*$I634)*'01_Supuestos'!$F$11*$K634)-(IF(('01_Supuestos'!K31*$I634)&gt;0,'01_Supuestos'!$F$15,0)))-((('01_Supuestos'!K31*$I634)*'01_Supuestos'!$F$11*($H634-'01_Supuestos'!$F$9))*'01_Supuestos'!$F$18)-($J634*'01_Supuestos'!K32)-(IF('01_Supuestos'!K30=MAX('01_Supuestos'!$C$30:$M$30),'01_Supuestos'!$F$19,0))-(MAX(0,(((('01_Supuestos'!K31*$I634)*'01_Supuestos'!$F$11*($H634-'01_Supuestos'!$F$9))-((('01_Supuestos'!K31*$I634)*'01_Supuestos'!$F$11*($H634-'01_Supuestos'!$F$9))*'01_Supuestos'!$F$12)-(('01_Supuestos'!K31*$I634)*'01_Supuestos'!$F$11*$K634)-(IF(('01_Supuestos'!K31*$I634)&gt;0,'01_Supuestos'!$F$15,0)))-($J634*'01_Supuestos'!K33)))*'01_Supuestos'!$F$16)</f>
        <v/>
      </c>
      <c r="AC634" s="109">
        <f>((('01_Supuestos'!L31*$I634)*'01_Supuestos'!$F$11*($H634-'01_Supuestos'!$F$9))-((('01_Supuestos'!L31*$I634)*'01_Supuestos'!$F$11*($H634-'01_Supuestos'!$F$9))*'01_Supuestos'!$F$12)-(('01_Supuestos'!L31*$I634)*'01_Supuestos'!$F$11*$K634)-(IF(('01_Supuestos'!L31*$I634)&gt;0,'01_Supuestos'!$F$15,0)))-((('01_Supuestos'!L31*$I634)*'01_Supuestos'!$F$11*($H634-'01_Supuestos'!$F$9))*'01_Supuestos'!$F$18)-($J634*'01_Supuestos'!L32)-(IF('01_Supuestos'!L30=MAX('01_Supuestos'!$C$30:$M$30),'01_Supuestos'!$F$19,0))-(MAX(0,(((('01_Supuestos'!L31*$I634)*'01_Supuestos'!$F$11*($H634-'01_Supuestos'!$F$9))-((('01_Supuestos'!L31*$I634)*'01_Supuestos'!$F$11*($H634-'01_Supuestos'!$F$9))*'01_Supuestos'!$F$12)-(('01_Supuestos'!L31*$I634)*'01_Supuestos'!$F$11*$K634)-(IF(('01_Supuestos'!L31*$I634)&gt;0,'01_Supuestos'!$F$15,0)))-($J634*'01_Supuestos'!L33)))*'01_Supuestos'!$F$16)</f>
        <v/>
      </c>
      <c r="AD634" s="109">
        <f>((('01_Supuestos'!M31*$I634)*'01_Supuestos'!$F$11*($H634-'01_Supuestos'!$F$9))-((('01_Supuestos'!M31*$I634)*'01_Supuestos'!$F$11*($H634-'01_Supuestos'!$F$9))*'01_Supuestos'!$F$12)-(('01_Supuestos'!M31*$I634)*'01_Supuestos'!$F$11*$K634)-(IF(('01_Supuestos'!M31*$I634)&gt;0,'01_Supuestos'!$F$15,0)))-((('01_Supuestos'!M31*$I634)*'01_Supuestos'!$F$11*($H634-'01_Supuestos'!$F$9))*'01_Supuestos'!$F$18)-($J634*'01_Supuestos'!M32)-(IF('01_Supuestos'!M30=MAX('01_Supuestos'!$C$30:$M$30),'01_Supuestos'!$F$19,0))-(MAX(0,(((('01_Supuestos'!M31*$I634)*'01_Supuestos'!$F$11*($H634-'01_Supuestos'!$F$9))-((('01_Supuestos'!M31*$I634)*'01_Supuestos'!$F$11*($H634-'01_Supuestos'!$F$9))*'01_Supuestos'!$F$12)-(('01_Supuestos'!M31*$I634)*'01_Supuestos'!$F$11*$K634)-(IF(('01_Supuestos'!M31*$I634)&gt;0,'01_Supuestos'!$F$15,0)))-($J634*'01_Supuestos'!M33)))*'01_Supuestos'!$F$16)</f>
        <v/>
      </c>
      <c r="AE634" s="109">
        <f>0</f>
        <v/>
      </c>
      <c r="AF634" s="109">
        <f>IF(S634&gt;R634,"Appraisal+Decision",IF(S634&lt;R634,"Develop Now","Indiferente"))</f>
        <v/>
      </c>
    </row>
    <row r="635">
      <c r="A635" t="n">
        <v>605</v>
      </c>
      <c r="B635" s="53">
        <f>RAND()</f>
        <v/>
      </c>
      <c r="C635" s="53">
        <f>RAND()</f>
        <v/>
      </c>
      <c r="D635" s="53">
        <f>RAND()</f>
        <v/>
      </c>
      <c r="E635" s="53">
        <f>RAND()</f>
        <v/>
      </c>
      <c r="F635" s="53">
        <f>RAND()</f>
        <v/>
      </c>
      <c r="G635" s="53">
        <f>RAND()</f>
        <v/>
      </c>
      <c r="H635" s="109">
        <f>IF(B635&lt;($B$11-$B$10)/($B$12-$B$10), $B$10+SQRT(B635*($B$11-$B$10)*($B$12-$B$10)), $B$12-SQRT((1-B635)*($B$12-$B$11)*($B$12-$B$10)))</f>
        <v/>
      </c>
      <c r="I635" s="53">
        <f>MAX(0.1,NORMINV(C635,$B$13,$B$14))</f>
        <v/>
      </c>
      <c r="J635" s="109">
        <f>'01_Supuestos'!$F$13*MAX(0.65,NORMINV(D635,1,$B$15))</f>
        <v/>
      </c>
      <c r="K635" s="109">
        <f>'01_Supuestos'!$F$14*MAX(0.6,NORMINV(E635,1,$B$16))</f>
        <v/>
      </c>
      <c r="L635" s="109">
        <f>--(F635&lt;=$B$5)</f>
        <v/>
      </c>
      <c r="M635" s="109">
        <f>IF(L635=1, IF(G635&lt;=$B$6, "+", "-"), IF(G635&lt;=(1-$B$7), "+", "-"))</f>
        <v/>
      </c>
      <c r="N635" s="110">
        <f>IF(M635="+",'05_Bayes_Arbol'!$B$16,'05_Bayes_Arbol'!$B$17)</f>
        <v/>
      </c>
      <c r="O635" s="109">
        <f>SUMPRODUCT(T635:AD635,'01_Supuestos'!$C$34:$M$34)</f>
        <v/>
      </c>
      <c r="P635" s="109">
        <f>N635*O635 + (1-N635)*$B$9</f>
        <v/>
      </c>
      <c r="Q635" s="109">
        <f>--(P635&gt;0)</f>
        <v/>
      </c>
      <c r="R635" s="109">
        <f>IF(L635=1,O635,$B$9)</f>
        <v/>
      </c>
      <c r="S635" s="109">
        <f>-$B$8 + IF(Q635=1, IF(L635=1,O635,$B$9), 0)</f>
        <v/>
      </c>
      <c r="T635" s="109">
        <f>((('01_Supuestos'!C31*$I635)*'01_Supuestos'!$F$11*($H635-'01_Supuestos'!$F$9))-((('01_Supuestos'!C31*$I635)*'01_Supuestos'!$F$11*($H635-'01_Supuestos'!$F$9))*'01_Supuestos'!$F$12)-(('01_Supuestos'!C31*$I635)*'01_Supuestos'!$F$11*$K635)-(IF(('01_Supuestos'!C31*$I635)&gt;0,'01_Supuestos'!$F$15,0)))-((('01_Supuestos'!C31*$I635)*'01_Supuestos'!$F$11*($H635-'01_Supuestos'!$F$9))*'01_Supuestos'!$F$18)-($J635*'01_Supuestos'!C32)-(IF('01_Supuestos'!C30=MAX('01_Supuestos'!$C$30:$M$30),'01_Supuestos'!$F$19,0))-(MAX(0,(((('01_Supuestos'!C31*$I635)*'01_Supuestos'!$F$11*($H635-'01_Supuestos'!$F$9))-((('01_Supuestos'!C31*$I635)*'01_Supuestos'!$F$11*($H635-'01_Supuestos'!$F$9))*'01_Supuestos'!$F$12)-(('01_Supuestos'!C31*$I635)*'01_Supuestos'!$F$11*$K635)-(IF(('01_Supuestos'!C31*$I635)&gt;0,'01_Supuestos'!$F$15,0)))-($J635*'01_Supuestos'!C33)))*'01_Supuestos'!$F$16)</f>
        <v/>
      </c>
      <c r="U635" s="109">
        <f>((('01_Supuestos'!D31*$I635)*'01_Supuestos'!$F$11*($H635-'01_Supuestos'!$F$9))-((('01_Supuestos'!D31*$I635)*'01_Supuestos'!$F$11*($H635-'01_Supuestos'!$F$9))*'01_Supuestos'!$F$12)-(('01_Supuestos'!D31*$I635)*'01_Supuestos'!$F$11*$K635)-(IF(('01_Supuestos'!D31*$I635)&gt;0,'01_Supuestos'!$F$15,0)))-((('01_Supuestos'!D31*$I635)*'01_Supuestos'!$F$11*($H635-'01_Supuestos'!$F$9))*'01_Supuestos'!$F$18)-($J635*'01_Supuestos'!D32)-(IF('01_Supuestos'!D30=MAX('01_Supuestos'!$C$30:$M$30),'01_Supuestos'!$F$19,0))-(MAX(0,(((('01_Supuestos'!D31*$I635)*'01_Supuestos'!$F$11*($H635-'01_Supuestos'!$F$9))-((('01_Supuestos'!D31*$I635)*'01_Supuestos'!$F$11*($H635-'01_Supuestos'!$F$9))*'01_Supuestos'!$F$12)-(('01_Supuestos'!D31*$I635)*'01_Supuestos'!$F$11*$K635)-(IF(('01_Supuestos'!D31*$I635)&gt;0,'01_Supuestos'!$F$15,0)))-($J635*'01_Supuestos'!D33)))*'01_Supuestos'!$F$16)</f>
        <v/>
      </c>
      <c r="V635" s="109">
        <f>((('01_Supuestos'!E31*$I635)*'01_Supuestos'!$F$11*($H635-'01_Supuestos'!$F$9))-((('01_Supuestos'!E31*$I635)*'01_Supuestos'!$F$11*($H635-'01_Supuestos'!$F$9))*'01_Supuestos'!$F$12)-(('01_Supuestos'!E31*$I635)*'01_Supuestos'!$F$11*$K635)-(IF(('01_Supuestos'!E31*$I635)&gt;0,'01_Supuestos'!$F$15,0)))-((('01_Supuestos'!E31*$I635)*'01_Supuestos'!$F$11*($H635-'01_Supuestos'!$F$9))*'01_Supuestos'!$F$18)-($J635*'01_Supuestos'!E32)-(IF('01_Supuestos'!E30=MAX('01_Supuestos'!$C$30:$M$30),'01_Supuestos'!$F$19,0))-(MAX(0,(((('01_Supuestos'!E31*$I635)*'01_Supuestos'!$F$11*($H635-'01_Supuestos'!$F$9))-((('01_Supuestos'!E31*$I635)*'01_Supuestos'!$F$11*($H635-'01_Supuestos'!$F$9))*'01_Supuestos'!$F$12)-(('01_Supuestos'!E31*$I635)*'01_Supuestos'!$F$11*$K635)-(IF(('01_Supuestos'!E31*$I635)&gt;0,'01_Supuestos'!$F$15,0)))-($J635*'01_Supuestos'!E33)))*'01_Supuestos'!$F$16)</f>
        <v/>
      </c>
      <c r="W635" s="109">
        <f>((('01_Supuestos'!F31*$I635)*'01_Supuestos'!$F$11*($H635-'01_Supuestos'!$F$9))-((('01_Supuestos'!F31*$I635)*'01_Supuestos'!$F$11*($H635-'01_Supuestos'!$F$9))*'01_Supuestos'!$F$12)-(('01_Supuestos'!F31*$I635)*'01_Supuestos'!$F$11*$K635)-(IF(('01_Supuestos'!F31*$I635)&gt;0,'01_Supuestos'!$F$15,0)))-((('01_Supuestos'!F31*$I635)*'01_Supuestos'!$F$11*($H635-'01_Supuestos'!$F$9))*'01_Supuestos'!$F$18)-($J635*'01_Supuestos'!F32)-(IF('01_Supuestos'!F30=MAX('01_Supuestos'!$C$30:$M$30),'01_Supuestos'!$F$19,0))-(MAX(0,(((('01_Supuestos'!F31*$I635)*'01_Supuestos'!$F$11*($H635-'01_Supuestos'!$F$9))-((('01_Supuestos'!F31*$I635)*'01_Supuestos'!$F$11*($H635-'01_Supuestos'!$F$9))*'01_Supuestos'!$F$12)-(('01_Supuestos'!F31*$I635)*'01_Supuestos'!$F$11*$K635)-(IF(('01_Supuestos'!F31*$I635)&gt;0,'01_Supuestos'!$F$15,0)))-($J635*'01_Supuestos'!F33)))*'01_Supuestos'!$F$16)</f>
        <v/>
      </c>
      <c r="X635" s="109">
        <f>((('01_Supuestos'!G31*$I635)*'01_Supuestos'!$F$11*($H635-'01_Supuestos'!$F$9))-((('01_Supuestos'!G31*$I635)*'01_Supuestos'!$F$11*($H635-'01_Supuestos'!$F$9))*'01_Supuestos'!$F$12)-(('01_Supuestos'!G31*$I635)*'01_Supuestos'!$F$11*$K635)-(IF(('01_Supuestos'!G31*$I635)&gt;0,'01_Supuestos'!$F$15,0)))-((('01_Supuestos'!G31*$I635)*'01_Supuestos'!$F$11*($H635-'01_Supuestos'!$F$9))*'01_Supuestos'!$F$18)-($J635*'01_Supuestos'!G32)-(IF('01_Supuestos'!G30=MAX('01_Supuestos'!$C$30:$M$30),'01_Supuestos'!$F$19,0))-(MAX(0,(((('01_Supuestos'!G31*$I635)*'01_Supuestos'!$F$11*($H635-'01_Supuestos'!$F$9))-((('01_Supuestos'!G31*$I635)*'01_Supuestos'!$F$11*($H635-'01_Supuestos'!$F$9))*'01_Supuestos'!$F$12)-(('01_Supuestos'!G31*$I635)*'01_Supuestos'!$F$11*$K635)-(IF(('01_Supuestos'!G31*$I635)&gt;0,'01_Supuestos'!$F$15,0)))-($J635*'01_Supuestos'!G33)))*'01_Supuestos'!$F$16)</f>
        <v/>
      </c>
      <c r="Y635" s="109">
        <f>((('01_Supuestos'!H31*$I635)*'01_Supuestos'!$F$11*($H635-'01_Supuestos'!$F$9))-((('01_Supuestos'!H31*$I635)*'01_Supuestos'!$F$11*($H635-'01_Supuestos'!$F$9))*'01_Supuestos'!$F$12)-(('01_Supuestos'!H31*$I635)*'01_Supuestos'!$F$11*$K635)-(IF(('01_Supuestos'!H31*$I635)&gt;0,'01_Supuestos'!$F$15,0)))-((('01_Supuestos'!H31*$I635)*'01_Supuestos'!$F$11*($H635-'01_Supuestos'!$F$9))*'01_Supuestos'!$F$18)-($J635*'01_Supuestos'!H32)-(IF('01_Supuestos'!H30=MAX('01_Supuestos'!$C$30:$M$30),'01_Supuestos'!$F$19,0))-(MAX(0,(((('01_Supuestos'!H31*$I635)*'01_Supuestos'!$F$11*($H635-'01_Supuestos'!$F$9))-((('01_Supuestos'!H31*$I635)*'01_Supuestos'!$F$11*($H635-'01_Supuestos'!$F$9))*'01_Supuestos'!$F$12)-(('01_Supuestos'!H31*$I635)*'01_Supuestos'!$F$11*$K635)-(IF(('01_Supuestos'!H31*$I635)&gt;0,'01_Supuestos'!$F$15,0)))-($J635*'01_Supuestos'!H33)))*'01_Supuestos'!$F$16)</f>
        <v/>
      </c>
      <c r="Z635" s="109">
        <f>((('01_Supuestos'!I31*$I635)*'01_Supuestos'!$F$11*($H635-'01_Supuestos'!$F$9))-((('01_Supuestos'!I31*$I635)*'01_Supuestos'!$F$11*($H635-'01_Supuestos'!$F$9))*'01_Supuestos'!$F$12)-(('01_Supuestos'!I31*$I635)*'01_Supuestos'!$F$11*$K635)-(IF(('01_Supuestos'!I31*$I635)&gt;0,'01_Supuestos'!$F$15,0)))-((('01_Supuestos'!I31*$I635)*'01_Supuestos'!$F$11*($H635-'01_Supuestos'!$F$9))*'01_Supuestos'!$F$18)-($J635*'01_Supuestos'!I32)-(IF('01_Supuestos'!I30=MAX('01_Supuestos'!$C$30:$M$30),'01_Supuestos'!$F$19,0))-(MAX(0,(((('01_Supuestos'!I31*$I635)*'01_Supuestos'!$F$11*($H635-'01_Supuestos'!$F$9))-((('01_Supuestos'!I31*$I635)*'01_Supuestos'!$F$11*($H635-'01_Supuestos'!$F$9))*'01_Supuestos'!$F$12)-(('01_Supuestos'!I31*$I635)*'01_Supuestos'!$F$11*$K635)-(IF(('01_Supuestos'!I31*$I635)&gt;0,'01_Supuestos'!$F$15,0)))-($J635*'01_Supuestos'!I33)))*'01_Supuestos'!$F$16)</f>
        <v/>
      </c>
      <c r="AA635" s="109">
        <f>((('01_Supuestos'!J31*$I635)*'01_Supuestos'!$F$11*($H635-'01_Supuestos'!$F$9))-((('01_Supuestos'!J31*$I635)*'01_Supuestos'!$F$11*($H635-'01_Supuestos'!$F$9))*'01_Supuestos'!$F$12)-(('01_Supuestos'!J31*$I635)*'01_Supuestos'!$F$11*$K635)-(IF(('01_Supuestos'!J31*$I635)&gt;0,'01_Supuestos'!$F$15,0)))-((('01_Supuestos'!J31*$I635)*'01_Supuestos'!$F$11*($H635-'01_Supuestos'!$F$9))*'01_Supuestos'!$F$18)-($J635*'01_Supuestos'!J32)-(IF('01_Supuestos'!J30=MAX('01_Supuestos'!$C$30:$M$30),'01_Supuestos'!$F$19,0))-(MAX(0,(((('01_Supuestos'!J31*$I635)*'01_Supuestos'!$F$11*($H635-'01_Supuestos'!$F$9))-((('01_Supuestos'!J31*$I635)*'01_Supuestos'!$F$11*($H635-'01_Supuestos'!$F$9))*'01_Supuestos'!$F$12)-(('01_Supuestos'!J31*$I635)*'01_Supuestos'!$F$11*$K635)-(IF(('01_Supuestos'!J31*$I635)&gt;0,'01_Supuestos'!$F$15,0)))-($J635*'01_Supuestos'!J33)))*'01_Supuestos'!$F$16)</f>
        <v/>
      </c>
      <c r="AB635" s="109">
        <f>((('01_Supuestos'!K31*$I635)*'01_Supuestos'!$F$11*($H635-'01_Supuestos'!$F$9))-((('01_Supuestos'!K31*$I635)*'01_Supuestos'!$F$11*($H635-'01_Supuestos'!$F$9))*'01_Supuestos'!$F$12)-(('01_Supuestos'!K31*$I635)*'01_Supuestos'!$F$11*$K635)-(IF(('01_Supuestos'!K31*$I635)&gt;0,'01_Supuestos'!$F$15,0)))-((('01_Supuestos'!K31*$I635)*'01_Supuestos'!$F$11*($H635-'01_Supuestos'!$F$9))*'01_Supuestos'!$F$18)-($J635*'01_Supuestos'!K32)-(IF('01_Supuestos'!K30=MAX('01_Supuestos'!$C$30:$M$30),'01_Supuestos'!$F$19,0))-(MAX(0,(((('01_Supuestos'!K31*$I635)*'01_Supuestos'!$F$11*($H635-'01_Supuestos'!$F$9))-((('01_Supuestos'!K31*$I635)*'01_Supuestos'!$F$11*($H635-'01_Supuestos'!$F$9))*'01_Supuestos'!$F$12)-(('01_Supuestos'!K31*$I635)*'01_Supuestos'!$F$11*$K635)-(IF(('01_Supuestos'!K31*$I635)&gt;0,'01_Supuestos'!$F$15,0)))-($J635*'01_Supuestos'!K33)))*'01_Supuestos'!$F$16)</f>
        <v/>
      </c>
      <c r="AC635" s="109">
        <f>((('01_Supuestos'!L31*$I635)*'01_Supuestos'!$F$11*($H635-'01_Supuestos'!$F$9))-((('01_Supuestos'!L31*$I635)*'01_Supuestos'!$F$11*($H635-'01_Supuestos'!$F$9))*'01_Supuestos'!$F$12)-(('01_Supuestos'!L31*$I635)*'01_Supuestos'!$F$11*$K635)-(IF(('01_Supuestos'!L31*$I635)&gt;0,'01_Supuestos'!$F$15,0)))-((('01_Supuestos'!L31*$I635)*'01_Supuestos'!$F$11*($H635-'01_Supuestos'!$F$9))*'01_Supuestos'!$F$18)-($J635*'01_Supuestos'!L32)-(IF('01_Supuestos'!L30=MAX('01_Supuestos'!$C$30:$M$30),'01_Supuestos'!$F$19,0))-(MAX(0,(((('01_Supuestos'!L31*$I635)*'01_Supuestos'!$F$11*($H635-'01_Supuestos'!$F$9))-((('01_Supuestos'!L31*$I635)*'01_Supuestos'!$F$11*($H635-'01_Supuestos'!$F$9))*'01_Supuestos'!$F$12)-(('01_Supuestos'!L31*$I635)*'01_Supuestos'!$F$11*$K635)-(IF(('01_Supuestos'!L31*$I635)&gt;0,'01_Supuestos'!$F$15,0)))-($J635*'01_Supuestos'!L33)))*'01_Supuestos'!$F$16)</f>
        <v/>
      </c>
      <c r="AD635" s="109">
        <f>((('01_Supuestos'!M31*$I635)*'01_Supuestos'!$F$11*($H635-'01_Supuestos'!$F$9))-((('01_Supuestos'!M31*$I635)*'01_Supuestos'!$F$11*($H635-'01_Supuestos'!$F$9))*'01_Supuestos'!$F$12)-(('01_Supuestos'!M31*$I635)*'01_Supuestos'!$F$11*$K635)-(IF(('01_Supuestos'!M31*$I635)&gt;0,'01_Supuestos'!$F$15,0)))-((('01_Supuestos'!M31*$I635)*'01_Supuestos'!$F$11*($H635-'01_Supuestos'!$F$9))*'01_Supuestos'!$F$18)-($J635*'01_Supuestos'!M32)-(IF('01_Supuestos'!M30=MAX('01_Supuestos'!$C$30:$M$30),'01_Supuestos'!$F$19,0))-(MAX(0,(((('01_Supuestos'!M31*$I635)*'01_Supuestos'!$F$11*($H635-'01_Supuestos'!$F$9))-((('01_Supuestos'!M31*$I635)*'01_Supuestos'!$F$11*($H635-'01_Supuestos'!$F$9))*'01_Supuestos'!$F$12)-(('01_Supuestos'!M31*$I635)*'01_Supuestos'!$F$11*$K635)-(IF(('01_Supuestos'!M31*$I635)&gt;0,'01_Supuestos'!$F$15,0)))-($J635*'01_Supuestos'!M33)))*'01_Supuestos'!$F$16)</f>
        <v/>
      </c>
      <c r="AE635" s="109">
        <f>0</f>
        <v/>
      </c>
      <c r="AF635" s="109">
        <f>IF(S635&gt;R635,"Appraisal+Decision",IF(S635&lt;R635,"Develop Now","Indiferente"))</f>
        <v/>
      </c>
    </row>
    <row r="636">
      <c r="A636" t="n">
        <v>606</v>
      </c>
      <c r="B636" s="53">
        <f>RAND()</f>
        <v/>
      </c>
      <c r="C636" s="53">
        <f>RAND()</f>
        <v/>
      </c>
      <c r="D636" s="53">
        <f>RAND()</f>
        <v/>
      </c>
      <c r="E636" s="53">
        <f>RAND()</f>
        <v/>
      </c>
      <c r="F636" s="53">
        <f>RAND()</f>
        <v/>
      </c>
      <c r="G636" s="53">
        <f>RAND()</f>
        <v/>
      </c>
      <c r="H636" s="109">
        <f>IF(B636&lt;($B$11-$B$10)/($B$12-$B$10), $B$10+SQRT(B636*($B$11-$B$10)*($B$12-$B$10)), $B$12-SQRT((1-B636)*($B$12-$B$11)*($B$12-$B$10)))</f>
        <v/>
      </c>
      <c r="I636" s="53">
        <f>MAX(0.1,NORMINV(C636,$B$13,$B$14))</f>
        <v/>
      </c>
      <c r="J636" s="109">
        <f>'01_Supuestos'!$F$13*MAX(0.65,NORMINV(D636,1,$B$15))</f>
        <v/>
      </c>
      <c r="K636" s="109">
        <f>'01_Supuestos'!$F$14*MAX(0.6,NORMINV(E636,1,$B$16))</f>
        <v/>
      </c>
      <c r="L636" s="109">
        <f>--(F636&lt;=$B$5)</f>
        <v/>
      </c>
      <c r="M636" s="109">
        <f>IF(L636=1, IF(G636&lt;=$B$6, "+", "-"), IF(G636&lt;=(1-$B$7), "+", "-"))</f>
        <v/>
      </c>
      <c r="N636" s="110">
        <f>IF(M636="+",'05_Bayes_Arbol'!$B$16,'05_Bayes_Arbol'!$B$17)</f>
        <v/>
      </c>
      <c r="O636" s="109">
        <f>SUMPRODUCT(T636:AD636,'01_Supuestos'!$C$34:$M$34)</f>
        <v/>
      </c>
      <c r="P636" s="109">
        <f>N636*O636 + (1-N636)*$B$9</f>
        <v/>
      </c>
      <c r="Q636" s="109">
        <f>--(P636&gt;0)</f>
        <v/>
      </c>
      <c r="R636" s="109">
        <f>IF(L636=1,O636,$B$9)</f>
        <v/>
      </c>
      <c r="S636" s="109">
        <f>-$B$8 + IF(Q636=1, IF(L636=1,O636,$B$9), 0)</f>
        <v/>
      </c>
      <c r="T636" s="109">
        <f>((('01_Supuestos'!C31*$I636)*'01_Supuestos'!$F$11*($H636-'01_Supuestos'!$F$9))-((('01_Supuestos'!C31*$I636)*'01_Supuestos'!$F$11*($H636-'01_Supuestos'!$F$9))*'01_Supuestos'!$F$12)-(('01_Supuestos'!C31*$I636)*'01_Supuestos'!$F$11*$K636)-(IF(('01_Supuestos'!C31*$I636)&gt;0,'01_Supuestos'!$F$15,0)))-((('01_Supuestos'!C31*$I636)*'01_Supuestos'!$F$11*($H636-'01_Supuestos'!$F$9))*'01_Supuestos'!$F$18)-($J636*'01_Supuestos'!C32)-(IF('01_Supuestos'!C30=MAX('01_Supuestos'!$C$30:$M$30),'01_Supuestos'!$F$19,0))-(MAX(0,(((('01_Supuestos'!C31*$I636)*'01_Supuestos'!$F$11*($H636-'01_Supuestos'!$F$9))-((('01_Supuestos'!C31*$I636)*'01_Supuestos'!$F$11*($H636-'01_Supuestos'!$F$9))*'01_Supuestos'!$F$12)-(('01_Supuestos'!C31*$I636)*'01_Supuestos'!$F$11*$K636)-(IF(('01_Supuestos'!C31*$I636)&gt;0,'01_Supuestos'!$F$15,0)))-($J636*'01_Supuestos'!C33)))*'01_Supuestos'!$F$16)</f>
        <v/>
      </c>
      <c r="U636" s="109">
        <f>((('01_Supuestos'!D31*$I636)*'01_Supuestos'!$F$11*($H636-'01_Supuestos'!$F$9))-((('01_Supuestos'!D31*$I636)*'01_Supuestos'!$F$11*($H636-'01_Supuestos'!$F$9))*'01_Supuestos'!$F$12)-(('01_Supuestos'!D31*$I636)*'01_Supuestos'!$F$11*$K636)-(IF(('01_Supuestos'!D31*$I636)&gt;0,'01_Supuestos'!$F$15,0)))-((('01_Supuestos'!D31*$I636)*'01_Supuestos'!$F$11*($H636-'01_Supuestos'!$F$9))*'01_Supuestos'!$F$18)-($J636*'01_Supuestos'!D32)-(IF('01_Supuestos'!D30=MAX('01_Supuestos'!$C$30:$M$30),'01_Supuestos'!$F$19,0))-(MAX(0,(((('01_Supuestos'!D31*$I636)*'01_Supuestos'!$F$11*($H636-'01_Supuestos'!$F$9))-((('01_Supuestos'!D31*$I636)*'01_Supuestos'!$F$11*($H636-'01_Supuestos'!$F$9))*'01_Supuestos'!$F$12)-(('01_Supuestos'!D31*$I636)*'01_Supuestos'!$F$11*$K636)-(IF(('01_Supuestos'!D31*$I636)&gt;0,'01_Supuestos'!$F$15,0)))-($J636*'01_Supuestos'!D33)))*'01_Supuestos'!$F$16)</f>
        <v/>
      </c>
      <c r="V636" s="109">
        <f>((('01_Supuestos'!E31*$I636)*'01_Supuestos'!$F$11*($H636-'01_Supuestos'!$F$9))-((('01_Supuestos'!E31*$I636)*'01_Supuestos'!$F$11*($H636-'01_Supuestos'!$F$9))*'01_Supuestos'!$F$12)-(('01_Supuestos'!E31*$I636)*'01_Supuestos'!$F$11*$K636)-(IF(('01_Supuestos'!E31*$I636)&gt;0,'01_Supuestos'!$F$15,0)))-((('01_Supuestos'!E31*$I636)*'01_Supuestos'!$F$11*($H636-'01_Supuestos'!$F$9))*'01_Supuestos'!$F$18)-($J636*'01_Supuestos'!E32)-(IF('01_Supuestos'!E30=MAX('01_Supuestos'!$C$30:$M$30),'01_Supuestos'!$F$19,0))-(MAX(0,(((('01_Supuestos'!E31*$I636)*'01_Supuestos'!$F$11*($H636-'01_Supuestos'!$F$9))-((('01_Supuestos'!E31*$I636)*'01_Supuestos'!$F$11*($H636-'01_Supuestos'!$F$9))*'01_Supuestos'!$F$12)-(('01_Supuestos'!E31*$I636)*'01_Supuestos'!$F$11*$K636)-(IF(('01_Supuestos'!E31*$I636)&gt;0,'01_Supuestos'!$F$15,0)))-($J636*'01_Supuestos'!E33)))*'01_Supuestos'!$F$16)</f>
        <v/>
      </c>
      <c r="W636" s="109">
        <f>((('01_Supuestos'!F31*$I636)*'01_Supuestos'!$F$11*($H636-'01_Supuestos'!$F$9))-((('01_Supuestos'!F31*$I636)*'01_Supuestos'!$F$11*($H636-'01_Supuestos'!$F$9))*'01_Supuestos'!$F$12)-(('01_Supuestos'!F31*$I636)*'01_Supuestos'!$F$11*$K636)-(IF(('01_Supuestos'!F31*$I636)&gt;0,'01_Supuestos'!$F$15,0)))-((('01_Supuestos'!F31*$I636)*'01_Supuestos'!$F$11*($H636-'01_Supuestos'!$F$9))*'01_Supuestos'!$F$18)-($J636*'01_Supuestos'!F32)-(IF('01_Supuestos'!F30=MAX('01_Supuestos'!$C$30:$M$30),'01_Supuestos'!$F$19,0))-(MAX(0,(((('01_Supuestos'!F31*$I636)*'01_Supuestos'!$F$11*($H636-'01_Supuestos'!$F$9))-((('01_Supuestos'!F31*$I636)*'01_Supuestos'!$F$11*($H636-'01_Supuestos'!$F$9))*'01_Supuestos'!$F$12)-(('01_Supuestos'!F31*$I636)*'01_Supuestos'!$F$11*$K636)-(IF(('01_Supuestos'!F31*$I636)&gt;0,'01_Supuestos'!$F$15,0)))-($J636*'01_Supuestos'!F33)))*'01_Supuestos'!$F$16)</f>
        <v/>
      </c>
      <c r="X636" s="109">
        <f>((('01_Supuestos'!G31*$I636)*'01_Supuestos'!$F$11*($H636-'01_Supuestos'!$F$9))-((('01_Supuestos'!G31*$I636)*'01_Supuestos'!$F$11*($H636-'01_Supuestos'!$F$9))*'01_Supuestos'!$F$12)-(('01_Supuestos'!G31*$I636)*'01_Supuestos'!$F$11*$K636)-(IF(('01_Supuestos'!G31*$I636)&gt;0,'01_Supuestos'!$F$15,0)))-((('01_Supuestos'!G31*$I636)*'01_Supuestos'!$F$11*($H636-'01_Supuestos'!$F$9))*'01_Supuestos'!$F$18)-($J636*'01_Supuestos'!G32)-(IF('01_Supuestos'!G30=MAX('01_Supuestos'!$C$30:$M$30),'01_Supuestos'!$F$19,0))-(MAX(0,(((('01_Supuestos'!G31*$I636)*'01_Supuestos'!$F$11*($H636-'01_Supuestos'!$F$9))-((('01_Supuestos'!G31*$I636)*'01_Supuestos'!$F$11*($H636-'01_Supuestos'!$F$9))*'01_Supuestos'!$F$12)-(('01_Supuestos'!G31*$I636)*'01_Supuestos'!$F$11*$K636)-(IF(('01_Supuestos'!G31*$I636)&gt;0,'01_Supuestos'!$F$15,0)))-($J636*'01_Supuestos'!G33)))*'01_Supuestos'!$F$16)</f>
        <v/>
      </c>
      <c r="Y636" s="109">
        <f>((('01_Supuestos'!H31*$I636)*'01_Supuestos'!$F$11*($H636-'01_Supuestos'!$F$9))-((('01_Supuestos'!H31*$I636)*'01_Supuestos'!$F$11*($H636-'01_Supuestos'!$F$9))*'01_Supuestos'!$F$12)-(('01_Supuestos'!H31*$I636)*'01_Supuestos'!$F$11*$K636)-(IF(('01_Supuestos'!H31*$I636)&gt;0,'01_Supuestos'!$F$15,0)))-((('01_Supuestos'!H31*$I636)*'01_Supuestos'!$F$11*($H636-'01_Supuestos'!$F$9))*'01_Supuestos'!$F$18)-($J636*'01_Supuestos'!H32)-(IF('01_Supuestos'!H30=MAX('01_Supuestos'!$C$30:$M$30),'01_Supuestos'!$F$19,0))-(MAX(0,(((('01_Supuestos'!H31*$I636)*'01_Supuestos'!$F$11*($H636-'01_Supuestos'!$F$9))-((('01_Supuestos'!H31*$I636)*'01_Supuestos'!$F$11*($H636-'01_Supuestos'!$F$9))*'01_Supuestos'!$F$12)-(('01_Supuestos'!H31*$I636)*'01_Supuestos'!$F$11*$K636)-(IF(('01_Supuestos'!H31*$I636)&gt;0,'01_Supuestos'!$F$15,0)))-($J636*'01_Supuestos'!H33)))*'01_Supuestos'!$F$16)</f>
        <v/>
      </c>
      <c r="Z636" s="109">
        <f>((('01_Supuestos'!I31*$I636)*'01_Supuestos'!$F$11*($H636-'01_Supuestos'!$F$9))-((('01_Supuestos'!I31*$I636)*'01_Supuestos'!$F$11*($H636-'01_Supuestos'!$F$9))*'01_Supuestos'!$F$12)-(('01_Supuestos'!I31*$I636)*'01_Supuestos'!$F$11*$K636)-(IF(('01_Supuestos'!I31*$I636)&gt;0,'01_Supuestos'!$F$15,0)))-((('01_Supuestos'!I31*$I636)*'01_Supuestos'!$F$11*($H636-'01_Supuestos'!$F$9))*'01_Supuestos'!$F$18)-($J636*'01_Supuestos'!I32)-(IF('01_Supuestos'!I30=MAX('01_Supuestos'!$C$30:$M$30),'01_Supuestos'!$F$19,0))-(MAX(0,(((('01_Supuestos'!I31*$I636)*'01_Supuestos'!$F$11*($H636-'01_Supuestos'!$F$9))-((('01_Supuestos'!I31*$I636)*'01_Supuestos'!$F$11*($H636-'01_Supuestos'!$F$9))*'01_Supuestos'!$F$12)-(('01_Supuestos'!I31*$I636)*'01_Supuestos'!$F$11*$K636)-(IF(('01_Supuestos'!I31*$I636)&gt;0,'01_Supuestos'!$F$15,0)))-($J636*'01_Supuestos'!I33)))*'01_Supuestos'!$F$16)</f>
        <v/>
      </c>
      <c r="AA636" s="109">
        <f>((('01_Supuestos'!J31*$I636)*'01_Supuestos'!$F$11*($H636-'01_Supuestos'!$F$9))-((('01_Supuestos'!J31*$I636)*'01_Supuestos'!$F$11*($H636-'01_Supuestos'!$F$9))*'01_Supuestos'!$F$12)-(('01_Supuestos'!J31*$I636)*'01_Supuestos'!$F$11*$K636)-(IF(('01_Supuestos'!J31*$I636)&gt;0,'01_Supuestos'!$F$15,0)))-((('01_Supuestos'!J31*$I636)*'01_Supuestos'!$F$11*($H636-'01_Supuestos'!$F$9))*'01_Supuestos'!$F$18)-($J636*'01_Supuestos'!J32)-(IF('01_Supuestos'!J30=MAX('01_Supuestos'!$C$30:$M$30),'01_Supuestos'!$F$19,0))-(MAX(0,(((('01_Supuestos'!J31*$I636)*'01_Supuestos'!$F$11*($H636-'01_Supuestos'!$F$9))-((('01_Supuestos'!J31*$I636)*'01_Supuestos'!$F$11*($H636-'01_Supuestos'!$F$9))*'01_Supuestos'!$F$12)-(('01_Supuestos'!J31*$I636)*'01_Supuestos'!$F$11*$K636)-(IF(('01_Supuestos'!J31*$I636)&gt;0,'01_Supuestos'!$F$15,0)))-($J636*'01_Supuestos'!J33)))*'01_Supuestos'!$F$16)</f>
        <v/>
      </c>
      <c r="AB636" s="109">
        <f>((('01_Supuestos'!K31*$I636)*'01_Supuestos'!$F$11*($H636-'01_Supuestos'!$F$9))-((('01_Supuestos'!K31*$I636)*'01_Supuestos'!$F$11*($H636-'01_Supuestos'!$F$9))*'01_Supuestos'!$F$12)-(('01_Supuestos'!K31*$I636)*'01_Supuestos'!$F$11*$K636)-(IF(('01_Supuestos'!K31*$I636)&gt;0,'01_Supuestos'!$F$15,0)))-((('01_Supuestos'!K31*$I636)*'01_Supuestos'!$F$11*($H636-'01_Supuestos'!$F$9))*'01_Supuestos'!$F$18)-($J636*'01_Supuestos'!K32)-(IF('01_Supuestos'!K30=MAX('01_Supuestos'!$C$30:$M$30),'01_Supuestos'!$F$19,0))-(MAX(0,(((('01_Supuestos'!K31*$I636)*'01_Supuestos'!$F$11*($H636-'01_Supuestos'!$F$9))-((('01_Supuestos'!K31*$I636)*'01_Supuestos'!$F$11*($H636-'01_Supuestos'!$F$9))*'01_Supuestos'!$F$12)-(('01_Supuestos'!K31*$I636)*'01_Supuestos'!$F$11*$K636)-(IF(('01_Supuestos'!K31*$I636)&gt;0,'01_Supuestos'!$F$15,0)))-($J636*'01_Supuestos'!K33)))*'01_Supuestos'!$F$16)</f>
        <v/>
      </c>
      <c r="AC636" s="109">
        <f>((('01_Supuestos'!L31*$I636)*'01_Supuestos'!$F$11*($H636-'01_Supuestos'!$F$9))-((('01_Supuestos'!L31*$I636)*'01_Supuestos'!$F$11*($H636-'01_Supuestos'!$F$9))*'01_Supuestos'!$F$12)-(('01_Supuestos'!L31*$I636)*'01_Supuestos'!$F$11*$K636)-(IF(('01_Supuestos'!L31*$I636)&gt;0,'01_Supuestos'!$F$15,0)))-((('01_Supuestos'!L31*$I636)*'01_Supuestos'!$F$11*($H636-'01_Supuestos'!$F$9))*'01_Supuestos'!$F$18)-($J636*'01_Supuestos'!L32)-(IF('01_Supuestos'!L30=MAX('01_Supuestos'!$C$30:$M$30),'01_Supuestos'!$F$19,0))-(MAX(0,(((('01_Supuestos'!L31*$I636)*'01_Supuestos'!$F$11*($H636-'01_Supuestos'!$F$9))-((('01_Supuestos'!L31*$I636)*'01_Supuestos'!$F$11*($H636-'01_Supuestos'!$F$9))*'01_Supuestos'!$F$12)-(('01_Supuestos'!L31*$I636)*'01_Supuestos'!$F$11*$K636)-(IF(('01_Supuestos'!L31*$I636)&gt;0,'01_Supuestos'!$F$15,0)))-($J636*'01_Supuestos'!L33)))*'01_Supuestos'!$F$16)</f>
        <v/>
      </c>
      <c r="AD636" s="109">
        <f>((('01_Supuestos'!M31*$I636)*'01_Supuestos'!$F$11*($H636-'01_Supuestos'!$F$9))-((('01_Supuestos'!M31*$I636)*'01_Supuestos'!$F$11*($H636-'01_Supuestos'!$F$9))*'01_Supuestos'!$F$12)-(('01_Supuestos'!M31*$I636)*'01_Supuestos'!$F$11*$K636)-(IF(('01_Supuestos'!M31*$I636)&gt;0,'01_Supuestos'!$F$15,0)))-((('01_Supuestos'!M31*$I636)*'01_Supuestos'!$F$11*($H636-'01_Supuestos'!$F$9))*'01_Supuestos'!$F$18)-($J636*'01_Supuestos'!M32)-(IF('01_Supuestos'!M30=MAX('01_Supuestos'!$C$30:$M$30),'01_Supuestos'!$F$19,0))-(MAX(0,(((('01_Supuestos'!M31*$I636)*'01_Supuestos'!$F$11*($H636-'01_Supuestos'!$F$9))-((('01_Supuestos'!M31*$I636)*'01_Supuestos'!$F$11*($H636-'01_Supuestos'!$F$9))*'01_Supuestos'!$F$12)-(('01_Supuestos'!M31*$I636)*'01_Supuestos'!$F$11*$K636)-(IF(('01_Supuestos'!M31*$I636)&gt;0,'01_Supuestos'!$F$15,0)))-($J636*'01_Supuestos'!M33)))*'01_Supuestos'!$F$16)</f>
        <v/>
      </c>
      <c r="AE636" s="109">
        <f>0</f>
        <v/>
      </c>
      <c r="AF636" s="109">
        <f>IF(S636&gt;R636,"Appraisal+Decision",IF(S636&lt;R636,"Develop Now","Indiferente"))</f>
        <v/>
      </c>
    </row>
    <row r="637">
      <c r="A637" t="n">
        <v>607</v>
      </c>
      <c r="B637" s="53">
        <f>RAND()</f>
        <v/>
      </c>
      <c r="C637" s="53">
        <f>RAND()</f>
        <v/>
      </c>
      <c r="D637" s="53">
        <f>RAND()</f>
        <v/>
      </c>
      <c r="E637" s="53">
        <f>RAND()</f>
        <v/>
      </c>
      <c r="F637" s="53">
        <f>RAND()</f>
        <v/>
      </c>
      <c r="G637" s="53">
        <f>RAND()</f>
        <v/>
      </c>
      <c r="H637" s="109">
        <f>IF(B637&lt;($B$11-$B$10)/($B$12-$B$10), $B$10+SQRT(B637*($B$11-$B$10)*($B$12-$B$10)), $B$12-SQRT((1-B637)*($B$12-$B$11)*($B$12-$B$10)))</f>
        <v/>
      </c>
      <c r="I637" s="53">
        <f>MAX(0.1,NORMINV(C637,$B$13,$B$14))</f>
        <v/>
      </c>
      <c r="J637" s="109">
        <f>'01_Supuestos'!$F$13*MAX(0.65,NORMINV(D637,1,$B$15))</f>
        <v/>
      </c>
      <c r="K637" s="109">
        <f>'01_Supuestos'!$F$14*MAX(0.6,NORMINV(E637,1,$B$16))</f>
        <v/>
      </c>
      <c r="L637" s="109">
        <f>--(F637&lt;=$B$5)</f>
        <v/>
      </c>
      <c r="M637" s="109">
        <f>IF(L637=1, IF(G637&lt;=$B$6, "+", "-"), IF(G637&lt;=(1-$B$7), "+", "-"))</f>
        <v/>
      </c>
      <c r="N637" s="110">
        <f>IF(M637="+",'05_Bayes_Arbol'!$B$16,'05_Bayes_Arbol'!$B$17)</f>
        <v/>
      </c>
      <c r="O637" s="109">
        <f>SUMPRODUCT(T637:AD637,'01_Supuestos'!$C$34:$M$34)</f>
        <v/>
      </c>
      <c r="P637" s="109">
        <f>N637*O637 + (1-N637)*$B$9</f>
        <v/>
      </c>
      <c r="Q637" s="109">
        <f>--(P637&gt;0)</f>
        <v/>
      </c>
      <c r="R637" s="109">
        <f>IF(L637=1,O637,$B$9)</f>
        <v/>
      </c>
      <c r="S637" s="109">
        <f>-$B$8 + IF(Q637=1, IF(L637=1,O637,$B$9), 0)</f>
        <v/>
      </c>
      <c r="T637" s="109">
        <f>((('01_Supuestos'!C31*$I637)*'01_Supuestos'!$F$11*($H637-'01_Supuestos'!$F$9))-((('01_Supuestos'!C31*$I637)*'01_Supuestos'!$F$11*($H637-'01_Supuestos'!$F$9))*'01_Supuestos'!$F$12)-(('01_Supuestos'!C31*$I637)*'01_Supuestos'!$F$11*$K637)-(IF(('01_Supuestos'!C31*$I637)&gt;0,'01_Supuestos'!$F$15,0)))-((('01_Supuestos'!C31*$I637)*'01_Supuestos'!$F$11*($H637-'01_Supuestos'!$F$9))*'01_Supuestos'!$F$18)-($J637*'01_Supuestos'!C32)-(IF('01_Supuestos'!C30=MAX('01_Supuestos'!$C$30:$M$30),'01_Supuestos'!$F$19,0))-(MAX(0,(((('01_Supuestos'!C31*$I637)*'01_Supuestos'!$F$11*($H637-'01_Supuestos'!$F$9))-((('01_Supuestos'!C31*$I637)*'01_Supuestos'!$F$11*($H637-'01_Supuestos'!$F$9))*'01_Supuestos'!$F$12)-(('01_Supuestos'!C31*$I637)*'01_Supuestos'!$F$11*$K637)-(IF(('01_Supuestos'!C31*$I637)&gt;0,'01_Supuestos'!$F$15,0)))-($J637*'01_Supuestos'!C33)))*'01_Supuestos'!$F$16)</f>
        <v/>
      </c>
      <c r="U637" s="109">
        <f>((('01_Supuestos'!D31*$I637)*'01_Supuestos'!$F$11*($H637-'01_Supuestos'!$F$9))-((('01_Supuestos'!D31*$I637)*'01_Supuestos'!$F$11*($H637-'01_Supuestos'!$F$9))*'01_Supuestos'!$F$12)-(('01_Supuestos'!D31*$I637)*'01_Supuestos'!$F$11*$K637)-(IF(('01_Supuestos'!D31*$I637)&gt;0,'01_Supuestos'!$F$15,0)))-((('01_Supuestos'!D31*$I637)*'01_Supuestos'!$F$11*($H637-'01_Supuestos'!$F$9))*'01_Supuestos'!$F$18)-($J637*'01_Supuestos'!D32)-(IF('01_Supuestos'!D30=MAX('01_Supuestos'!$C$30:$M$30),'01_Supuestos'!$F$19,0))-(MAX(0,(((('01_Supuestos'!D31*$I637)*'01_Supuestos'!$F$11*($H637-'01_Supuestos'!$F$9))-((('01_Supuestos'!D31*$I637)*'01_Supuestos'!$F$11*($H637-'01_Supuestos'!$F$9))*'01_Supuestos'!$F$12)-(('01_Supuestos'!D31*$I637)*'01_Supuestos'!$F$11*$K637)-(IF(('01_Supuestos'!D31*$I637)&gt;0,'01_Supuestos'!$F$15,0)))-($J637*'01_Supuestos'!D33)))*'01_Supuestos'!$F$16)</f>
        <v/>
      </c>
      <c r="V637" s="109">
        <f>((('01_Supuestos'!E31*$I637)*'01_Supuestos'!$F$11*($H637-'01_Supuestos'!$F$9))-((('01_Supuestos'!E31*$I637)*'01_Supuestos'!$F$11*($H637-'01_Supuestos'!$F$9))*'01_Supuestos'!$F$12)-(('01_Supuestos'!E31*$I637)*'01_Supuestos'!$F$11*$K637)-(IF(('01_Supuestos'!E31*$I637)&gt;0,'01_Supuestos'!$F$15,0)))-((('01_Supuestos'!E31*$I637)*'01_Supuestos'!$F$11*($H637-'01_Supuestos'!$F$9))*'01_Supuestos'!$F$18)-($J637*'01_Supuestos'!E32)-(IF('01_Supuestos'!E30=MAX('01_Supuestos'!$C$30:$M$30),'01_Supuestos'!$F$19,0))-(MAX(0,(((('01_Supuestos'!E31*$I637)*'01_Supuestos'!$F$11*($H637-'01_Supuestos'!$F$9))-((('01_Supuestos'!E31*$I637)*'01_Supuestos'!$F$11*($H637-'01_Supuestos'!$F$9))*'01_Supuestos'!$F$12)-(('01_Supuestos'!E31*$I637)*'01_Supuestos'!$F$11*$K637)-(IF(('01_Supuestos'!E31*$I637)&gt;0,'01_Supuestos'!$F$15,0)))-($J637*'01_Supuestos'!E33)))*'01_Supuestos'!$F$16)</f>
        <v/>
      </c>
      <c r="W637" s="109">
        <f>((('01_Supuestos'!F31*$I637)*'01_Supuestos'!$F$11*($H637-'01_Supuestos'!$F$9))-((('01_Supuestos'!F31*$I637)*'01_Supuestos'!$F$11*($H637-'01_Supuestos'!$F$9))*'01_Supuestos'!$F$12)-(('01_Supuestos'!F31*$I637)*'01_Supuestos'!$F$11*$K637)-(IF(('01_Supuestos'!F31*$I637)&gt;0,'01_Supuestos'!$F$15,0)))-((('01_Supuestos'!F31*$I637)*'01_Supuestos'!$F$11*($H637-'01_Supuestos'!$F$9))*'01_Supuestos'!$F$18)-($J637*'01_Supuestos'!F32)-(IF('01_Supuestos'!F30=MAX('01_Supuestos'!$C$30:$M$30),'01_Supuestos'!$F$19,0))-(MAX(0,(((('01_Supuestos'!F31*$I637)*'01_Supuestos'!$F$11*($H637-'01_Supuestos'!$F$9))-((('01_Supuestos'!F31*$I637)*'01_Supuestos'!$F$11*($H637-'01_Supuestos'!$F$9))*'01_Supuestos'!$F$12)-(('01_Supuestos'!F31*$I637)*'01_Supuestos'!$F$11*$K637)-(IF(('01_Supuestos'!F31*$I637)&gt;0,'01_Supuestos'!$F$15,0)))-($J637*'01_Supuestos'!F33)))*'01_Supuestos'!$F$16)</f>
        <v/>
      </c>
      <c r="X637" s="109">
        <f>((('01_Supuestos'!G31*$I637)*'01_Supuestos'!$F$11*($H637-'01_Supuestos'!$F$9))-((('01_Supuestos'!G31*$I637)*'01_Supuestos'!$F$11*($H637-'01_Supuestos'!$F$9))*'01_Supuestos'!$F$12)-(('01_Supuestos'!G31*$I637)*'01_Supuestos'!$F$11*$K637)-(IF(('01_Supuestos'!G31*$I637)&gt;0,'01_Supuestos'!$F$15,0)))-((('01_Supuestos'!G31*$I637)*'01_Supuestos'!$F$11*($H637-'01_Supuestos'!$F$9))*'01_Supuestos'!$F$18)-($J637*'01_Supuestos'!G32)-(IF('01_Supuestos'!G30=MAX('01_Supuestos'!$C$30:$M$30),'01_Supuestos'!$F$19,0))-(MAX(0,(((('01_Supuestos'!G31*$I637)*'01_Supuestos'!$F$11*($H637-'01_Supuestos'!$F$9))-((('01_Supuestos'!G31*$I637)*'01_Supuestos'!$F$11*($H637-'01_Supuestos'!$F$9))*'01_Supuestos'!$F$12)-(('01_Supuestos'!G31*$I637)*'01_Supuestos'!$F$11*$K637)-(IF(('01_Supuestos'!G31*$I637)&gt;0,'01_Supuestos'!$F$15,0)))-($J637*'01_Supuestos'!G33)))*'01_Supuestos'!$F$16)</f>
        <v/>
      </c>
      <c r="Y637" s="109">
        <f>((('01_Supuestos'!H31*$I637)*'01_Supuestos'!$F$11*($H637-'01_Supuestos'!$F$9))-((('01_Supuestos'!H31*$I637)*'01_Supuestos'!$F$11*($H637-'01_Supuestos'!$F$9))*'01_Supuestos'!$F$12)-(('01_Supuestos'!H31*$I637)*'01_Supuestos'!$F$11*$K637)-(IF(('01_Supuestos'!H31*$I637)&gt;0,'01_Supuestos'!$F$15,0)))-((('01_Supuestos'!H31*$I637)*'01_Supuestos'!$F$11*($H637-'01_Supuestos'!$F$9))*'01_Supuestos'!$F$18)-($J637*'01_Supuestos'!H32)-(IF('01_Supuestos'!H30=MAX('01_Supuestos'!$C$30:$M$30),'01_Supuestos'!$F$19,0))-(MAX(0,(((('01_Supuestos'!H31*$I637)*'01_Supuestos'!$F$11*($H637-'01_Supuestos'!$F$9))-((('01_Supuestos'!H31*$I637)*'01_Supuestos'!$F$11*($H637-'01_Supuestos'!$F$9))*'01_Supuestos'!$F$12)-(('01_Supuestos'!H31*$I637)*'01_Supuestos'!$F$11*$K637)-(IF(('01_Supuestos'!H31*$I637)&gt;0,'01_Supuestos'!$F$15,0)))-($J637*'01_Supuestos'!H33)))*'01_Supuestos'!$F$16)</f>
        <v/>
      </c>
      <c r="Z637" s="109">
        <f>((('01_Supuestos'!I31*$I637)*'01_Supuestos'!$F$11*($H637-'01_Supuestos'!$F$9))-((('01_Supuestos'!I31*$I637)*'01_Supuestos'!$F$11*($H637-'01_Supuestos'!$F$9))*'01_Supuestos'!$F$12)-(('01_Supuestos'!I31*$I637)*'01_Supuestos'!$F$11*$K637)-(IF(('01_Supuestos'!I31*$I637)&gt;0,'01_Supuestos'!$F$15,0)))-((('01_Supuestos'!I31*$I637)*'01_Supuestos'!$F$11*($H637-'01_Supuestos'!$F$9))*'01_Supuestos'!$F$18)-($J637*'01_Supuestos'!I32)-(IF('01_Supuestos'!I30=MAX('01_Supuestos'!$C$30:$M$30),'01_Supuestos'!$F$19,0))-(MAX(0,(((('01_Supuestos'!I31*$I637)*'01_Supuestos'!$F$11*($H637-'01_Supuestos'!$F$9))-((('01_Supuestos'!I31*$I637)*'01_Supuestos'!$F$11*($H637-'01_Supuestos'!$F$9))*'01_Supuestos'!$F$12)-(('01_Supuestos'!I31*$I637)*'01_Supuestos'!$F$11*$K637)-(IF(('01_Supuestos'!I31*$I637)&gt;0,'01_Supuestos'!$F$15,0)))-($J637*'01_Supuestos'!I33)))*'01_Supuestos'!$F$16)</f>
        <v/>
      </c>
      <c r="AA637" s="109">
        <f>((('01_Supuestos'!J31*$I637)*'01_Supuestos'!$F$11*($H637-'01_Supuestos'!$F$9))-((('01_Supuestos'!J31*$I637)*'01_Supuestos'!$F$11*($H637-'01_Supuestos'!$F$9))*'01_Supuestos'!$F$12)-(('01_Supuestos'!J31*$I637)*'01_Supuestos'!$F$11*$K637)-(IF(('01_Supuestos'!J31*$I637)&gt;0,'01_Supuestos'!$F$15,0)))-((('01_Supuestos'!J31*$I637)*'01_Supuestos'!$F$11*($H637-'01_Supuestos'!$F$9))*'01_Supuestos'!$F$18)-($J637*'01_Supuestos'!J32)-(IF('01_Supuestos'!J30=MAX('01_Supuestos'!$C$30:$M$30),'01_Supuestos'!$F$19,0))-(MAX(0,(((('01_Supuestos'!J31*$I637)*'01_Supuestos'!$F$11*($H637-'01_Supuestos'!$F$9))-((('01_Supuestos'!J31*$I637)*'01_Supuestos'!$F$11*($H637-'01_Supuestos'!$F$9))*'01_Supuestos'!$F$12)-(('01_Supuestos'!J31*$I637)*'01_Supuestos'!$F$11*$K637)-(IF(('01_Supuestos'!J31*$I637)&gt;0,'01_Supuestos'!$F$15,0)))-($J637*'01_Supuestos'!J33)))*'01_Supuestos'!$F$16)</f>
        <v/>
      </c>
      <c r="AB637" s="109">
        <f>((('01_Supuestos'!K31*$I637)*'01_Supuestos'!$F$11*($H637-'01_Supuestos'!$F$9))-((('01_Supuestos'!K31*$I637)*'01_Supuestos'!$F$11*($H637-'01_Supuestos'!$F$9))*'01_Supuestos'!$F$12)-(('01_Supuestos'!K31*$I637)*'01_Supuestos'!$F$11*$K637)-(IF(('01_Supuestos'!K31*$I637)&gt;0,'01_Supuestos'!$F$15,0)))-((('01_Supuestos'!K31*$I637)*'01_Supuestos'!$F$11*($H637-'01_Supuestos'!$F$9))*'01_Supuestos'!$F$18)-($J637*'01_Supuestos'!K32)-(IF('01_Supuestos'!K30=MAX('01_Supuestos'!$C$30:$M$30),'01_Supuestos'!$F$19,0))-(MAX(0,(((('01_Supuestos'!K31*$I637)*'01_Supuestos'!$F$11*($H637-'01_Supuestos'!$F$9))-((('01_Supuestos'!K31*$I637)*'01_Supuestos'!$F$11*($H637-'01_Supuestos'!$F$9))*'01_Supuestos'!$F$12)-(('01_Supuestos'!K31*$I637)*'01_Supuestos'!$F$11*$K637)-(IF(('01_Supuestos'!K31*$I637)&gt;0,'01_Supuestos'!$F$15,0)))-($J637*'01_Supuestos'!K33)))*'01_Supuestos'!$F$16)</f>
        <v/>
      </c>
      <c r="AC637" s="109">
        <f>((('01_Supuestos'!L31*$I637)*'01_Supuestos'!$F$11*($H637-'01_Supuestos'!$F$9))-((('01_Supuestos'!L31*$I637)*'01_Supuestos'!$F$11*($H637-'01_Supuestos'!$F$9))*'01_Supuestos'!$F$12)-(('01_Supuestos'!L31*$I637)*'01_Supuestos'!$F$11*$K637)-(IF(('01_Supuestos'!L31*$I637)&gt;0,'01_Supuestos'!$F$15,0)))-((('01_Supuestos'!L31*$I637)*'01_Supuestos'!$F$11*($H637-'01_Supuestos'!$F$9))*'01_Supuestos'!$F$18)-($J637*'01_Supuestos'!L32)-(IF('01_Supuestos'!L30=MAX('01_Supuestos'!$C$30:$M$30),'01_Supuestos'!$F$19,0))-(MAX(0,(((('01_Supuestos'!L31*$I637)*'01_Supuestos'!$F$11*($H637-'01_Supuestos'!$F$9))-((('01_Supuestos'!L31*$I637)*'01_Supuestos'!$F$11*($H637-'01_Supuestos'!$F$9))*'01_Supuestos'!$F$12)-(('01_Supuestos'!L31*$I637)*'01_Supuestos'!$F$11*$K637)-(IF(('01_Supuestos'!L31*$I637)&gt;0,'01_Supuestos'!$F$15,0)))-($J637*'01_Supuestos'!L33)))*'01_Supuestos'!$F$16)</f>
        <v/>
      </c>
      <c r="AD637" s="109">
        <f>((('01_Supuestos'!M31*$I637)*'01_Supuestos'!$F$11*($H637-'01_Supuestos'!$F$9))-((('01_Supuestos'!M31*$I637)*'01_Supuestos'!$F$11*($H637-'01_Supuestos'!$F$9))*'01_Supuestos'!$F$12)-(('01_Supuestos'!M31*$I637)*'01_Supuestos'!$F$11*$K637)-(IF(('01_Supuestos'!M31*$I637)&gt;0,'01_Supuestos'!$F$15,0)))-((('01_Supuestos'!M31*$I637)*'01_Supuestos'!$F$11*($H637-'01_Supuestos'!$F$9))*'01_Supuestos'!$F$18)-($J637*'01_Supuestos'!M32)-(IF('01_Supuestos'!M30=MAX('01_Supuestos'!$C$30:$M$30),'01_Supuestos'!$F$19,0))-(MAX(0,(((('01_Supuestos'!M31*$I637)*'01_Supuestos'!$F$11*($H637-'01_Supuestos'!$F$9))-((('01_Supuestos'!M31*$I637)*'01_Supuestos'!$F$11*($H637-'01_Supuestos'!$F$9))*'01_Supuestos'!$F$12)-(('01_Supuestos'!M31*$I637)*'01_Supuestos'!$F$11*$K637)-(IF(('01_Supuestos'!M31*$I637)&gt;0,'01_Supuestos'!$F$15,0)))-($J637*'01_Supuestos'!M33)))*'01_Supuestos'!$F$16)</f>
        <v/>
      </c>
      <c r="AE637" s="109">
        <f>0</f>
        <v/>
      </c>
      <c r="AF637" s="109">
        <f>IF(S637&gt;R637,"Appraisal+Decision",IF(S637&lt;R637,"Develop Now","Indiferente"))</f>
        <v/>
      </c>
    </row>
    <row r="638">
      <c r="A638" t="n">
        <v>608</v>
      </c>
      <c r="B638" s="53">
        <f>RAND()</f>
        <v/>
      </c>
      <c r="C638" s="53">
        <f>RAND()</f>
        <v/>
      </c>
      <c r="D638" s="53">
        <f>RAND()</f>
        <v/>
      </c>
      <c r="E638" s="53">
        <f>RAND()</f>
        <v/>
      </c>
      <c r="F638" s="53">
        <f>RAND()</f>
        <v/>
      </c>
      <c r="G638" s="53">
        <f>RAND()</f>
        <v/>
      </c>
      <c r="H638" s="109">
        <f>IF(B638&lt;($B$11-$B$10)/($B$12-$B$10), $B$10+SQRT(B638*($B$11-$B$10)*($B$12-$B$10)), $B$12-SQRT((1-B638)*($B$12-$B$11)*($B$12-$B$10)))</f>
        <v/>
      </c>
      <c r="I638" s="53">
        <f>MAX(0.1,NORMINV(C638,$B$13,$B$14))</f>
        <v/>
      </c>
      <c r="J638" s="109">
        <f>'01_Supuestos'!$F$13*MAX(0.65,NORMINV(D638,1,$B$15))</f>
        <v/>
      </c>
      <c r="K638" s="109">
        <f>'01_Supuestos'!$F$14*MAX(0.6,NORMINV(E638,1,$B$16))</f>
        <v/>
      </c>
      <c r="L638" s="109">
        <f>--(F638&lt;=$B$5)</f>
        <v/>
      </c>
      <c r="M638" s="109">
        <f>IF(L638=1, IF(G638&lt;=$B$6, "+", "-"), IF(G638&lt;=(1-$B$7), "+", "-"))</f>
        <v/>
      </c>
      <c r="N638" s="110">
        <f>IF(M638="+",'05_Bayes_Arbol'!$B$16,'05_Bayes_Arbol'!$B$17)</f>
        <v/>
      </c>
      <c r="O638" s="109">
        <f>SUMPRODUCT(T638:AD638,'01_Supuestos'!$C$34:$M$34)</f>
        <v/>
      </c>
      <c r="P638" s="109">
        <f>N638*O638 + (1-N638)*$B$9</f>
        <v/>
      </c>
      <c r="Q638" s="109">
        <f>--(P638&gt;0)</f>
        <v/>
      </c>
      <c r="R638" s="109">
        <f>IF(L638=1,O638,$B$9)</f>
        <v/>
      </c>
      <c r="S638" s="109">
        <f>-$B$8 + IF(Q638=1, IF(L638=1,O638,$B$9), 0)</f>
        <v/>
      </c>
      <c r="T638" s="109">
        <f>((('01_Supuestos'!C31*$I638)*'01_Supuestos'!$F$11*($H638-'01_Supuestos'!$F$9))-((('01_Supuestos'!C31*$I638)*'01_Supuestos'!$F$11*($H638-'01_Supuestos'!$F$9))*'01_Supuestos'!$F$12)-(('01_Supuestos'!C31*$I638)*'01_Supuestos'!$F$11*$K638)-(IF(('01_Supuestos'!C31*$I638)&gt;0,'01_Supuestos'!$F$15,0)))-((('01_Supuestos'!C31*$I638)*'01_Supuestos'!$F$11*($H638-'01_Supuestos'!$F$9))*'01_Supuestos'!$F$18)-($J638*'01_Supuestos'!C32)-(IF('01_Supuestos'!C30=MAX('01_Supuestos'!$C$30:$M$30),'01_Supuestos'!$F$19,0))-(MAX(0,(((('01_Supuestos'!C31*$I638)*'01_Supuestos'!$F$11*($H638-'01_Supuestos'!$F$9))-((('01_Supuestos'!C31*$I638)*'01_Supuestos'!$F$11*($H638-'01_Supuestos'!$F$9))*'01_Supuestos'!$F$12)-(('01_Supuestos'!C31*$I638)*'01_Supuestos'!$F$11*$K638)-(IF(('01_Supuestos'!C31*$I638)&gt;0,'01_Supuestos'!$F$15,0)))-($J638*'01_Supuestos'!C33)))*'01_Supuestos'!$F$16)</f>
        <v/>
      </c>
      <c r="U638" s="109">
        <f>((('01_Supuestos'!D31*$I638)*'01_Supuestos'!$F$11*($H638-'01_Supuestos'!$F$9))-((('01_Supuestos'!D31*$I638)*'01_Supuestos'!$F$11*($H638-'01_Supuestos'!$F$9))*'01_Supuestos'!$F$12)-(('01_Supuestos'!D31*$I638)*'01_Supuestos'!$F$11*$K638)-(IF(('01_Supuestos'!D31*$I638)&gt;0,'01_Supuestos'!$F$15,0)))-((('01_Supuestos'!D31*$I638)*'01_Supuestos'!$F$11*($H638-'01_Supuestos'!$F$9))*'01_Supuestos'!$F$18)-($J638*'01_Supuestos'!D32)-(IF('01_Supuestos'!D30=MAX('01_Supuestos'!$C$30:$M$30),'01_Supuestos'!$F$19,0))-(MAX(0,(((('01_Supuestos'!D31*$I638)*'01_Supuestos'!$F$11*($H638-'01_Supuestos'!$F$9))-((('01_Supuestos'!D31*$I638)*'01_Supuestos'!$F$11*($H638-'01_Supuestos'!$F$9))*'01_Supuestos'!$F$12)-(('01_Supuestos'!D31*$I638)*'01_Supuestos'!$F$11*$K638)-(IF(('01_Supuestos'!D31*$I638)&gt;0,'01_Supuestos'!$F$15,0)))-($J638*'01_Supuestos'!D33)))*'01_Supuestos'!$F$16)</f>
        <v/>
      </c>
      <c r="V638" s="109">
        <f>((('01_Supuestos'!E31*$I638)*'01_Supuestos'!$F$11*($H638-'01_Supuestos'!$F$9))-((('01_Supuestos'!E31*$I638)*'01_Supuestos'!$F$11*($H638-'01_Supuestos'!$F$9))*'01_Supuestos'!$F$12)-(('01_Supuestos'!E31*$I638)*'01_Supuestos'!$F$11*$K638)-(IF(('01_Supuestos'!E31*$I638)&gt;0,'01_Supuestos'!$F$15,0)))-((('01_Supuestos'!E31*$I638)*'01_Supuestos'!$F$11*($H638-'01_Supuestos'!$F$9))*'01_Supuestos'!$F$18)-($J638*'01_Supuestos'!E32)-(IF('01_Supuestos'!E30=MAX('01_Supuestos'!$C$30:$M$30),'01_Supuestos'!$F$19,0))-(MAX(0,(((('01_Supuestos'!E31*$I638)*'01_Supuestos'!$F$11*($H638-'01_Supuestos'!$F$9))-((('01_Supuestos'!E31*$I638)*'01_Supuestos'!$F$11*($H638-'01_Supuestos'!$F$9))*'01_Supuestos'!$F$12)-(('01_Supuestos'!E31*$I638)*'01_Supuestos'!$F$11*$K638)-(IF(('01_Supuestos'!E31*$I638)&gt;0,'01_Supuestos'!$F$15,0)))-($J638*'01_Supuestos'!E33)))*'01_Supuestos'!$F$16)</f>
        <v/>
      </c>
      <c r="W638" s="109">
        <f>((('01_Supuestos'!F31*$I638)*'01_Supuestos'!$F$11*($H638-'01_Supuestos'!$F$9))-((('01_Supuestos'!F31*$I638)*'01_Supuestos'!$F$11*($H638-'01_Supuestos'!$F$9))*'01_Supuestos'!$F$12)-(('01_Supuestos'!F31*$I638)*'01_Supuestos'!$F$11*$K638)-(IF(('01_Supuestos'!F31*$I638)&gt;0,'01_Supuestos'!$F$15,0)))-((('01_Supuestos'!F31*$I638)*'01_Supuestos'!$F$11*($H638-'01_Supuestos'!$F$9))*'01_Supuestos'!$F$18)-($J638*'01_Supuestos'!F32)-(IF('01_Supuestos'!F30=MAX('01_Supuestos'!$C$30:$M$30),'01_Supuestos'!$F$19,0))-(MAX(0,(((('01_Supuestos'!F31*$I638)*'01_Supuestos'!$F$11*($H638-'01_Supuestos'!$F$9))-((('01_Supuestos'!F31*$I638)*'01_Supuestos'!$F$11*($H638-'01_Supuestos'!$F$9))*'01_Supuestos'!$F$12)-(('01_Supuestos'!F31*$I638)*'01_Supuestos'!$F$11*$K638)-(IF(('01_Supuestos'!F31*$I638)&gt;0,'01_Supuestos'!$F$15,0)))-($J638*'01_Supuestos'!F33)))*'01_Supuestos'!$F$16)</f>
        <v/>
      </c>
      <c r="X638" s="109">
        <f>((('01_Supuestos'!G31*$I638)*'01_Supuestos'!$F$11*($H638-'01_Supuestos'!$F$9))-((('01_Supuestos'!G31*$I638)*'01_Supuestos'!$F$11*($H638-'01_Supuestos'!$F$9))*'01_Supuestos'!$F$12)-(('01_Supuestos'!G31*$I638)*'01_Supuestos'!$F$11*$K638)-(IF(('01_Supuestos'!G31*$I638)&gt;0,'01_Supuestos'!$F$15,0)))-((('01_Supuestos'!G31*$I638)*'01_Supuestos'!$F$11*($H638-'01_Supuestos'!$F$9))*'01_Supuestos'!$F$18)-($J638*'01_Supuestos'!G32)-(IF('01_Supuestos'!G30=MAX('01_Supuestos'!$C$30:$M$30),'01_Supuestos'!$F$19,0))-(MAX(0,(((('01_Supuestos'!G31*$I638)*'01_Supuestos'!$F$11*($H638-'01_Supuestos'!$F$9))-((('01_Supuestos'!G31*$I638)*'01_Supuestos'!$F$11*($H638-'01_Supuestos'!$F$9))*'01_Supuestos'!$F$12)-(('01_Supuestos'!G31*$I638)*'01_Supuestos'!$F$11*$K638)-(IF(('01_Supuestos'!G31*$I638)&gt;0,'01_Supuestos'!$F$15,0)))-($J638*'01_Supuestos'!G33)))*'01_Supuestos'!$F$16)</f>
        <v/>
      </c>
      <c r="Y638" s="109">
        <f>((('01_Supuestos'!H31*$I638)*'01_Supuestos'!$F$11*($H638-'01_Supuestos'!$F$9))-((('01_Supuestos'!H31*$I638)*'01_Supuestos'!$F$11*($H638-'01_Supuestos'!$F$9))*'01_Supuestos'!$F$12)-(('01_Supuestos'!H31*$I638)*'01_Supuestos'!$F$11*$K638)-(IF(('01_Supuestos'!H31*$I638)&gt;0,'01_Supuestos'!$F$15,0)))-((('01_Supuestos'!H31*$I638)*'01_Supuestos'!$F$11*($H638-'01_Supuestos'!$F$9))*'01_Supuestos'!$F$18)-($J638*'01_Supuestos'!H32)-(IF('01_Supuestos'!H30=MAX('01_Supuestos'!$C$30:$M$30),'01_Supuestos'!$F$19,0))-(MAX(0,(((('01_Supuestos'!H31*$I638)*'01_Supuestos'!$F$11*($H638-'01_Supuestos'!$F$9))-((('01_Supuestos'!H31*$I638)*'01_Supuestos'!$F$11*($H638-'01_Supuestos'!$F$9))*'01_Supuestos'!$F$12)-(('01_Supuestos'!H31*$I638)*'01_Supuestos'!$F$11*$K638)-(IF(('01_Supuestos'!H31*$I638)&gt;0,'01_Supuestos'!$F$15,0)))-($J638*'01_Supuestos'!H33)))*'01_Supuestos'!$F$16)</f>
        <v/>
      </c>
      <c r="Z638" s="109">
        <f>((('01_Supuestos'!I31*$I638)*'01_Supuestos'!$F$11*($H638-'01_Supuestos'!$F$9))-((('01_Supuestos'!I31*$I638)*'01_Supuestos'!$F$11*($H638-'01_Supuestos'!$F$9))*'01_Supuestos'!$F$12)-(('01_Supuestos'!I31*$I638)*'01_Supuestos'!$F$11*$K638)-(IF(('01_Supuestos'!I31*$I638)&gt;0,'01_Supuestos'!$F$15,0)))-((('01_Supuestos'!I31*$I638)*'01_Supuestos'!$F$11*($H638-'01_Supuestos'!$F$9))*'01_Supuestos'!$F$18)-($J638*'01_Supuestos'!I32)-(IF('01_Supuestos'!I30=MAX('01_Supuestos'!$C$30:$M$30),'01_Supuestos'!$F$19,0))-(MAX(0,(((('01_Supuestos'!I31*$I638)*'01_Supuestos'!$F$11*($H638-'01_Supuestos'!$F$9))-((('01_Supuestos'!I31*$I638)*'01_Supuestos'!$F$11*($H638-'01_Supuestos'!$F$9))*'01_Supuestos'!$F$12)-(('01_Supuestos'!I31*$I638)*'01_Supuestos'!$F$11*$K638)-(IF(('01_Supuestos'!I31*$I638)&gt;0,'01_Supuestos'!$F$15,0)))-($J638*'01_Supuestos'!I33)))*'01_Supuestos'!$F$16)</f>
        <v/>
      </c>
      <c r="AA638" s="109">
        <f>((('01_Supuestos'!J31*$I638)*'01_Supuestos'!$F$11*($H638-'01_Supuestos'!$F$9))-((('01_Supuestos'!J31*$I638)*'01_Supuestos'!$F$11*($H638-'01_Supuestos'!$F$9))*'01_Supuestos'!$F$12)-(('01_Supuestos'!J31*$I638)*'01_Supuestos'!$F$11*$K638)-(IF(('01_Supuestos'!J31*$I638)&gt;0,'01_Supuestos'!$F$15,0)))-((('01_Supuestos'!J31*$I638)*'01_Supuestos'!$F$11*($H638-'01_Supuestos'!$F$9))*'01_Supuestos'!$F$18)-($J638*'01_Supuestos'!J32)-(IF('01_Supuestos'!J30=MAX('01_Supuestos'!$C$30:$M$30),'01_Supuestos'!$F$19,0))-(MAX(0,(((('01_Supuestos'!J31*$I638)*'01_Supuestos'!$F$11*($H638-'01_Supuestos'!$F$9))-((('01_Supuestos'!J31*$I638)*'01_Supuestos'!$F$11*($H638-'01_Supuestos'!$F$9))*'01_Supuestos'!$F$12)-(('01_Supuestos'!J31*$I638)*'01_Supuestos'!$F$11*$K638)-(IF(('01_Supuestos'!J31*$I638)&gt;0,'01_Supuestos'!$F$15,0)))-($J638*'01_Supuestos'!J33)))*'01_Supuestos'!$F$16)</f>
        <v/>
      </c>
      <c r="AB638" s="109">
        <f>((('01_Supuestos'!K31*$I638)*'01_Supuestos'!$F$11*($H638-'01_Supuestos'!$F$9))-((('01_Supuestos'!K31*$I638)*'01_Supuestos'!$F$11*($H638-'01_Supuestos'!$F$9))*'01_Supuestos'!$F$12)-(('01_Supuestos'!K31*$I638)*'01_Supuestos'!$F$11*$K638)-(IF(('01_Supuestos'!K31*$I638)&gt;0,'01_Supuestos'!$F$15,0)))-((('01_Supuestos'!K31*$I638)*'01_Supuestos'!$F$11*($H638-'01_Supuestos'!$F$9))*'01_Supuestos'!$F$18)-($J638*'01_Supuestos'!K32)-(IF('01_Supuestos'!K30=MAX('01_Supuestos'!$C$30:$M$30),'01_Supuestos'!$F$19,0))-(MAX(0,(((('01_Supuestos'!K31*$I638)*'01_Supuestos'!$F$11*($H638-'01_Supuestos'!$F$9))-((('01_Supuestos'!K31*$I638)*'01_Supuestos'!$F$11*($H638-'01_Supuestos'!$F$9))*'01_Supuestos'!$F$12)-(('01_Supuestos'!K31*$I638)*'01_Supuestos'!$F$11*$K638)-(IF(('01_Supuestos'!K31*$I638)&gt;0,'01_Supuestos'!$F$15,0)))-($J638*'01_Supuestos'!K33)))*'01_Supuestos'!$F$16)</f>
        <v/>
      </c>
      <c r="AC638" s="109">
        <f>((('01_Supuestos'!L31*$I638)*'01_Supuestos'!$F$11*($H638-'01_Supuestos'!$F$9))-((('01_Supuestos'!L31*$I638)*'01_Supuestos'!$F$11*($H638-'01_Supuestos'!$F$9))*'01_Supuestos'!$F$12)-(('01_Supuestos'!L31*$I638)*'01_Supuestos'!$F$11*$K638)-(IF(('01_Supuestos'!L31*$I638)&gt;0,'01_Supuestos'!$F$15,0)))-((('01_Supuestos'!L31*$I638)*'01_Supuestos'!$F$11*($H638-'01_Supuestos'!$F$9))*'01_Supuestos'!$F$18)-($J638*'01_Supuestos'!L32)-(IF('01_Supuestos'!L30=MAX('01_Supuestos'!$C$30:$M$30),'01_Supuestos'!$F$19,0))-(MAX(0,(((('01_Supuestos'!L31*$I638)*'01_Supuestos'!$F$11*($H638-'01_Supuestos'!$F$9))-((('01_Supuestos'!L31*$I638)*'01_Supuestos'!$F$11*($H638-'01_Supuestos'!$F$9))*'01_Supuestos'!$F$12)-(('01_Supuestos'!L31*$I638)*'01_Supuestos'!$F$11*$K638)-(IF(('01_Supuestos'!L31*$I638)&gt;0,'01_Supuestos'!$F$15,0)))-($J638*'01_Supuestos'!L33)))*'01_Supuestos'!$F$16)</f>
        <v/>
      </c>
      <c r="AD638" s="109">
        <f>((('01_Supuestos'!M31*$I638)*'01_Supuestos'!$F$11*($H638-'01_Supuestos'!$F$9))-((('01_Supuestos'!M31*$I638)*'01_Supuestos'!$F$11*($H638-'01_Supuestos'!$F$9))*'01_Supuestos'!$F$12)-(('01_Supuestos'!M31*$I638)*'01_Supuestos'!$F$11*$K638)-(IF(('01_Supuestos'!M31*$I638)&gt;0,'01_Supuestos'!$F$15,0)))-((('01_Supuestos'!M31*$I638)*'01_Supuestos'!$F$11*($H638-'01_Supuestos'!$F$9))*'01_Supuestos'!$F$18)-($J638*'01_Supuestos'!M32)-(IF('01_Supuestos'!M30=MAX('01_Supuestos'!$C$30:$M$30),'01_Supuestos'!$F$19,0))-(MAX(0,(((('01_Supuestos'!M31*$I638)*'01_Supuestos'!$F$11*($H638-'01_Supuestos'!$F$9))-((('01_Supuestos'!M31*$I638)*'01_Supuestos'!$F$11*($H638-'01_Supuestos'!$F$9))*'01_Supuestos'!$F$12)-(('01_Supuestos'!M31*$I638)*'01_Supuestos'!$F$11*$K638)-(IF(('01_Supuestos'!M31*$I638)&gt;0,'01_Supuestos'!$F$15,0)))-($J638*'01_Supuestos'!M33)))*'01_Supuestos'!$F$16)</f>
        <v/>
      </c>
      <c r="AE638" s="109">
        <f>0</f>
        <v/>
      </c>
      <c r="AF638" s="109">
        <f>IF(S638&gt;R638,"Appraisal+Decision",IF(S638&lt;R638,"Develop Now","Indiferente"))</f>
        <v/>
      </c>
    </row>
    <row r="639">
      <c r="A639" t="n">
        <v>609</v>
      </c>
      <c r="B639" s="53">
        <f>RAND()</f>
        <v/>
      </c>
      <c r="C639" s="53">
        <f>RAND()</f>
        <v/>
      </c>
      <c r="D639" s="53">
        <f>RAND()</f>
        <v/>
      </c>
      <c r="E639" s="53">
        <f>RAND()</f>
        <v/>
      </c>
      <c r="F639" s="53">
        <f>RAND()</f>
        <v/>
      </c>
      <c r="G639" s="53">
        <f>RAND()</f>
        <v/>
      </c>
      <c r="H639" s="109">
        <f>IF(B639&lt;($B$11-$B$10)/($B$12-$B$10), $B$10+SQRT(B639*($B$11-$B$10)*($B$12-$B$10)), $B$12-SQRT((1-B639)*($B$12-$B$11)*($B$12-$B$10)))</f>
        <v/>
      </c>
      <c r="I639" s="53">
        <f>MAX(0.1,NORMINV(C639,$B$13,$B$14))</f>
        <v/>
      </c>
      <c r="J639" s="109">
        <f>'01_Supuestos'!$F$13*MAX(0.65,NORMINV(D639,1,$B$15))</f>
        <v/>
      </c>
      <c r="K639" s="109">
        <f>'01_Supuestos'!$F$14*MAX(0.6,NORMINV(E639,1,$B$16))</f>
        <v/>
      </c>
      <c r="L639" s="109">
        <f>--(F639&lt;=$B$5)</f>
        <v/>
      </c>
      <c r="M639" s="109">
        <f>IF(L639=1, IF(G639&lt;=$B$6, "+", "-"), IF(G639&lt;=(1-$B$7), "+", "-"))</f>
        <v/>
      </c>
      <c r="N639" s="110">
        <f>IF(M639="+",'05_Bayes_Arbol'!$B$16,'05_Bayes_Arbol'!$B$17)</f>
        <v/>
      </c>
      <c r="O639" s="109">
        <f>SUMPRODUCT(T639:AD639,'01_Supuestos'!$C$34:$M$34)</f>
        <v/>
      </c>
      <c r="P639" s="109">
        <f>N639*O639 + (1-N639)*$B$9</f>
        <v/>
      </c>
      <c r="Q639" s="109">
        <f>--(P639&gt;0)</f>
        <v/>
      </c>
      <c r="R639" s="109">
        <f>IF(L639=1,O639,$B$9)</f>
        <v/>
      </c>
      <c r="S639" s="109">
        <f>-$B$8 + IF(Q639=1, IF(L639=1,O639,$B$9), 0)</f>
        <v/>
      </c>
      <c r="T639" s="109">
        <f>((('01_Supuestos'!C31*$I639)*'01_Supuestos'!$F$11*($H639-'01_Supuestos'!$F$9))-((('01_Supuestos'!C31*$I639)*'01_Supuestos'!$F$11*($H639-'01_Supuestos'!$F$9))*'01_Supuestos'!$F$12)-(('01_Supuestos'!C31*$I639)*'01_Supuestos'!$F$11*$K639)-(IF(('01_Supuestos'!C31*$I639)&gt;0,'01_Supuestos'!$F$15,0)))-((('01_Supuestos'!C31*$I639)*'01_Supuestos'!$F$11*($H639-'01_Supuestos'!$F$9))*'01_Supuestos'!$F$18)-($J639*'01_Supuestos'!C32)-(IF('01_Supuestos'!C30=MAX('01_Supuestos'!$C$30:$M$30),'01_Supuestos'!$F$19,0))-(MAX(0,(((('01_Supuestos'!C31*$I639)*'01_Supuestos'!$F$11*($H639-'01_Supuestos'!$F$9))-((('01_Supuestos'!C31*$I639)*'01_Supuestos'!$F$11*($H639-'01_Supuestos'!$F$9))*'01_Supuestos'!$F$12)-(('01_Supuestos'!C31*$I639)*'01_Supuestos'!$F$11*$K639)-(IF(('01_Supuestos'!C31*$I639)&gt;0,'01_Supuestos'!$F$15,0)))-($J639*'01_Supuestos'!C33)))*'01_Supuestos'!$F$16)</f>
        <v/>
      </c>
      <c r="U639" s="109">
        <f>((('01_Supuestos'!D31*$I639)*'01_Supuestos'!$F$11*($H639-'01_Supuestos'!$F$9))-((('01_Supuestos'!D31*$I639)*'01_Supuestos'!$F$11*($H639-'01_Supuestos'!$F$9))*'01_Supuestos'!$F$12)-(('01_Supuestos'!D31*$I639)*'01_Supuestos'!$F$11*$K639)-(IF(('01_Supuestos'!D31*$I639)&gt;0,'01_Supuestos'!$F$15,0)))-((('01_Supuestos'!D31*$I639)*'01_Supuestos'!$F$11*($H639-'01_Supuestos'!$F$9))*'01_Supuestos'!$F$18)-($J639*'01_Supuestos'!D32)-(IF('01_Supuestos'!D30=MAX('01_Supuestos'!$C$30:$M$30),'01_Supuestos'!$F$19,0))-(MAX(0,(((('01_Supuestos'!D31*$I639)*'01_Supuestos'!$F$11*($H639-'01_Supuestos'!$F$9))-((('01_Supuestos'!D31*$I639)*'01_Supuestos'!$F$11*($H639-'01_Supuestos'!$F$9))*'01_Supuestos'!$F$12)-(('01_Supuestos'!D31*$I639)*'01_Supuestos'!$F$11*$K639)-(IF(('01_Supuestos'!D31*$I639)&gt;0,'01_Supuestos'!$F$15,0)))-($J639*'01_Supuestos'!D33)))*'01_Supuestos'!$F$16)</f>
        <v/>
      </c>
      <c r="V639" s="109">
        <f>((('01_Supuestos'!E31*$I639)*'01_Supuestos'!$F$11*($H639-'01_Supuestos'!$F$9))-((('01_Supuestos'!E31*$I639)*'01_Supuestos'!$F$11*($H639-'01_Supuestos'!$F$9))*'01_Supuestos'!$F$12)-(('01_Supuestos'!E31*$I639)*'01_Supuestos'!$F$11*$K639)-(IF(('01_Supuestos'!E31*$I639)&gt;0,'01_Supuestos'!$F$15,0)))-((('01_Supuestos'!E31*$I639)*'01_Supuestos'!$F$11*($H639-'01_Supuestos'!$F$9))*'01_Supuestos'!$F$18)-($J639*'01_Supuestos'!E32)-(IF('01_Supuestos'!E30=MAX('01_Supuestos'!$C$30:$M$30),'01_Supuestos'!$F$19,0))-(MAX(0,(((('01_Supuestos'!E31*$I639)*'01_Supuestos'!$F$11*($H639-'01_Supuestos'!$F$9))-((('01_Supuestos'!E31*$I639)*'01_Supuestos'!$F$11*($H639-'01_Supuestos'!$F$9))*'01_Supuestos'!$F$12)-(('01_Supuestos'!E31*$I639)*'01_Supuestos'!$F$11*$K639)-(IF(('01_Supuestos'!E31*$I639)&gt;0,'01_Supuestos'!$F$15,0)))-($J639*'01_Supuestos'!E33)))*'01_Supuestos'!$F$16)</f>
        <v/>
      </c>
      <c r="W639" s="109">
        <f>((('01_Supuestos'!F31*$I639)*'01_Supuestos'!$F$11*($H639-'01_Supuestos'!$F$9))-((('01_Supuestos'!F31*$I639)*'01_Supuestos'!$F$11*($H639-'01_Supuestos'!$F$9))*'01_Supuestos'!$F$12)-(('01_Supuestos'!F31*$I639)*'01_Supuestos'!$F$11*$K639)-(IF(('01_Supuestos'!F31*$I639)&gt;0,'01_Supuestos'!$F$15,0)))-((('01_Supuestos'!F31*$I639)*'01_Supuestos'!$F$11*($H639-'01_Supuestos'!$F$9))*'01_Supuestos'!$F$18)-($J639*'01_Supuestos'!F32)-(IF('01_Supuestos'!F30=MAX('01_Supuestos'!$C$30:$M$30),'01_Supuestos'!$F$19,0))-(MAX(0,(((('01_Supuestos'!F31*$I639)*'01_Supuestos'!$F$11*($H639-'01_Supuestos'!$F$9))-((('01_Supuestos'!F31*$I639)*'01_Supuestos'!$F$11*($H639-'01_Supuestos'!$F$9))*'01_Supuestos'!$F$12)-(('01_Supuestos'!F31*$I639)*'01_Supuestos'!$F$11*$K639)-(IF(('01_Supuestos'!F31*$I639)&gt;0,'01_Supuestos'!$F$15,0)))-($J639*'01_Supuestos'!F33)))*'01_Supuestos'!$F$16)</f>
        <v/>
      </c>
      <c r="X639" s="109">
        <f>((('01_Supuestos'!G31*$I639)*'01_Supuestos'!$F$11*($H639-'01_Supuestos'!$F$9))-((('01_Supuestos'!G31*$I639)*'01_Supuestos'!$F$11*($H639-'01_Supuestos'!$F$9))*'01_Supuestos'!$F$12)-(('01_Supuestos'!G31*$I639)*'01_Supuestos'!$F$11*$K639)-(IF(('01_Supuestos'!G31*$I639)&gt;0,'01_Supuestos'!$F$15,0)))-((('01_Supuestos'!G31*$I639)*'01_Supuestos'!$F$11*($H639-'01_Supuestos'!$F$9))*'01_Supuestos'!$F$18)-($J639*'01_Supuestos'!G32)-(IF('01_Supuestos'!G30=MAX('01_Supuestos'!$C$30:$M$30),'01_Supuestos'!$F$19,0))-(MAX(0,(((('01_Supuestos'!G31*$I639)*'01_Supuestos'!$F$11*($H639-'01_Supuestos'!$F$9))-((('01_Supuestos'!G31*$I639)*'01_Supuestos'!$F$11*($H639-'01_Supuestos'!$F$9))*'01_Supuestos'!$F$12)-(('01_Supuestos'!G31*$I639)*'01_Supuestos'!$F$11*$K639)-(IF(('01_Supuestos'!G31*$I639)&gt;0,'01_Supuestos'!$F$15,0)))-($J639*'01_Supuestos'!G33)))*'01_Supuestos'!$F$16)</f>
        <v/>
      </c>
      <c r="Y639" s="109">
        <f>((('01_Supuestos'!H31*$I639)*'01_Supuestos'!$F$11*($H639-'01_Supuestos'!$F$9))-((('01_Supuestos'!H31*$I639)*'01_Supuestos'!$F$11*($H639-'01_Supuestos'!$F$9))*'01_Supuestos'!$F$12)-(('01_Supuestos'!H31*$I639)*'01_Supuestos'!$F$11*$K639)-(IF(('01_Supuestos'!H31*$I639)&gt;0,'01_Supuestos'!$F$15,0)))-((('01_Supuestos'!H31*$I639)*'01_Supuestos'!$F$11*($H639-'01_Supuestos'!$F$9))*'01_Supuestos'!$F$18)-($J639*'01_Supuestos'!H32)-(IF('01_Supuestos'!H30=MAX('01_Supuestos'!$C$30:$M$30),'01_Supuestos'!$F$19,0))-(MAX(0,(((('01_Supuestos'!H31*$I639)*'01_Supuestos'!$F$11*($H639-'01_Supuestos'!$F$9))-((('01_Supuestos'!H31*$I639)*'01_Supuestos'!$F$11*($H639-'01_Supuestos'!$F$9))*'01_Supuestos'!$F$12)-(('01_Supuestos'!H31*$I639)*'01_Supuestos'!$F$11*$K639)-(IF(('01_Supuestos'!H31*$I639)&gt;0,'01_Supuestos'!$F$15,0)))-($J639*'01_Supuestos'!H33)))*'01_Supuestos'!$F$16)</f>
        <v/>
      </c>
      <c r="Z639" s="109">
        <f>((('01_Supuestos'!I31*$I639)*'01_Supuestos'!$F$11*($H639-'01_Supuestos'!$F$9))-((('01_Supuestos'!I31*$I639)*'01_Supuestos'!$F$11*($H639-'01_Supuestos'!$F$9))*'01_Supuestos'!$F$12)-(('01_Supuestos'!I31*$I639)*'01_Supuestos'!$F$11*$K639)-(IF(('01_Supuestos'!I31*$I639)&gt;0,'01_Supuestos'!$F$15,0)))-((('01_Supuestos'!I31*$I639)*'01_Supuestos'!$F$11*($H639-'01_Supuestos'!$F$9))*'01_Supuestos'!$F$18)-($J639*'01_Supuestos'!I32)-(IF('01_Supuestos'!I30=MAX('01_Supuestos'!$C$30:$M$30),'01_Supuestos'!$F$19,0))-(MAX(0,(((('01_Supuestos'!I31*$I639)*'01_Supuestos'!$F$11*($H639-'01_Supuestos'!$F$9))-((('01_Supuestos'!I31*$I639)*'01_Supuestos'!$F$11*($H639-'01_Supuestos'!$F$9))*'01_Supuestos'!$F$12)-(('01_Supuestos'!I31*$I639)*'01_Supuestos'!$F$11*$K639)-(IF(('01_Supuestos'!I31*$I639)&gt;0,'01_Supuestos'!$F$15,0)))-($J639*'01_Supuestos'!I33)))*'01_Supuestos'!$F$16)</f>
        <v/>
      </c>
      <c r="AA639" s="109">
        <f>((('01_Supuestos'!J31*$I639)*'01_Supuestos'!$F$11*($H639-'01_Supuestos'!$F$9))-((('01_Supuestos'!J31*$I639)*'01_Supuestos'!$F$11*($H639-'01_Supuestos'!$F$9))*'01_Supuestos'!$F$12)-(('01_Supuestos'!J31*$I639)*'01_Supuestos'!$F$11*$K639)-(IF(('01_Supuestos'!J31*$I639)&gt;0,'01_Supuestos'!$F$15,0)))-((('01_Supuestos'!J31*$I639)*'01_Supuestos'!$F$11*($H639-'01_Supuestos'!$F$9))*'01_Supuestos'!$F$18)-($J639*'01_Supuestos'!J32)-(IF('01_Supuestos'!J30=MAX('01_Supuestos'!$C$30:$M$30),'01_Supuestos'!$F$19,0))-(MAX(0,(((('01_Supuestos'!J31*$I639)*'01_Supuestos'!$F$11*($H639-'01_Supuestos'!$F$9))-((('01_Supuestos'!J31*$I639)*'01_Supuestos'!$F$11*($H639-'01_Supuestos'!$F$9))*'01_Supuestos'!$F$12)-(('01_Supuestos'!J31*$I639)*'01_Supuestos'!$F$11*$K639)-(IF(('01_Supuestos'!J31*$I639)&gt;0,'01_Supuestos'!$F$15,0)))-($J639*'01_Supuestos'!J33)))*'01_Supuestos'!$F$16)</f>
        <v/>
      </c>
      <c r="AB639" s="109">
        <f>((('01_Supuestos'!K31*$I639)*'01_Supuestos'!$F$11*($H639-'01_Supuestos'!$F$9))-((('01_Supuestos'!K31*$I639)*'01_Supuestos'!$F$11*($H639-'01_Supuestos'!$F$9))*'01_Supuestos'!$F$12)-(('01_Supuestos'!K31*$I639)*'01_Supuestos'!$F$11*$K639)-(IF(('01_Supuestos'!K31*$I639)&gt;0,'01_Supuestos'!$F$15,0)))-((('01_Supuestos'!K31*$I639)*'01_Supuestos'!$F$11*($H639-'01_Supuestos'!$F$9))*'01_Supuestos'!$F$18)-($J639*'01_Supuestos'!K32)-(IF('01_Supuestos'!K30=MAX('01_Supuestos'!$C$30:$M$30),'01_Supuestos'!$F$19,0))-(MAX(0,(((('01_Supuestos'!K31*$I639)*'01_Supuestos'!$F$11*($H639-'01_Supuestos'!$F$9))-((('01_Supuestos'!K31*$I639)*'01_Supuestos'!$F$11*($H639-'01_Supuestos'!$F$9))*'01_Supuestos'!$F$12)-(('01_Supuestos'!K31*$I639)*'01_Supuestos'!$F$11*$K639)-(IF(('01_Supuestos'!K31*$I639)&gt;0,'01_Supuestos'!$F$15,0)))-($J639*'01_Supuestos'!K33)))*'01_Supuestos'!$F$16)</f>
        <v/>
      </c>
      <c r="AC639" s="109">
        <f>((('01_Supuestos'!L31*$I639)*'01_Supuestos'!$F$11*($H639-'01_Supuestos'!$F$9))-((('01_Supuestos'!L31*$I639)*'01_Supuestos'!$F$11*($H639-'01_Supuestos'!$F$9))*'01_Supuestos'!$F$12)-(('01_Supuestos'!L31*$I639)*'01_Supuestos'!$F$11*$K639)-(IF(('01_Supuestos'!L31*$I639)&gt;0,'01_Supuestos'!$F$15,0)))-((('01_Supuestos'!L31*$I639)*'01_Supuestos'!$F$11*($H639-'01_Supuestos'!$F$9))*'01_Supuestos'!$F$18)-($J639*'01_Supuestos'!L32)-(IF('01_Supuestos'!L30=MAX('01_Supuestos'!$C$30:$M$30),'01_Supuestos'!$F$19,0))-(MAX(0,(((('01_Supuestos'!L31*$I639)*'01_Supuestos'!$F$11*($H639-'01_Supuestos'!$F$9))-((('01_Supuestos'!L31*$I639)*'01_Supuestos'!$F$11*($H639-'01_Supuestos'!$F$9))*'01_Supuestos'!$F$12)-(('01_Supuestos'!L31*$I639)*'01_Supuestos'!$F$11*$K639)-(IF(('01_Supuestos'!L31*$I639)&gt;0,'01_Supuestos'!$F$15,0)))-($J639*'01_Supuestos'!L33)))*'01_Supuestos'!$F$16)</f>
        <v/>
      </c>
      <c r="AD639" s="109">
        <f>((('01_Supuestos'!M31*$I639)*'01_Supuestos'!$F$11*($H639-'01_Supuestos'!$F$9))-((('01_Supuestos'!M31*$I639)*'01_Supuestos'!$F$11*($H639-'01_Supuestos'!$F$9))*'01_Supuestos'!$F$12)-(('01_Supuestos'!M31*$I639)*'01_Supuestos'!$F$11*$K639)-(IF(('01_Supuestos'!M31*$I639)&gt;0,'01_Supuestos'!$F$15,0)))-((('01_Supuestos'!M31*$I639)*'01_Supuestos'!$F$11*($H639-'01_Supuestos'!$F$9))*'01_Supuestos'!$F$18)-($J639*'01_Supuestos'!M32)-(IF('01_Supuestos'!M30=MAX('01_Supuestos'!$C$30:$M$30),'01_Supuestos'!$F$19,0))-(MAX(0,(((('01_Supuestos'!M31*$I639)*'01_Supuestos'!$F$11*($H639-'01_Supuestos'!$F$9))-((('01_Supuestos'!M31*$I639)*'01_Supuestos'!$F$11*($H639-'01_Supuestos'!$F$9))*'01_Supuestos'!$F$12)-(('01_Supuestos'!M31*$I639)*'01_Supuestos'!$F$11*$K639)-(IF(('01_Supuestos'!M31*$I639)&gt;0,'01_Supuestos'!$F$15,0)))-($J639*'01_Supuestos'!M33)))*'01_Supuestos'!$F$16)</f>
        <v/>
      </c>
      <c r="AE639" s="109">
        <f>0</f>
        <v/>
      </c>
      <c r="AF639" s="109">
        <f>IF(S639&gt;R639,"Appraisal+Decision",IF(S639&lt;R639,"Develop Now","Indiferente"))</f>
        <v/>
      </c>
    </row>
    <row r="640">
      <c r="A640" t="n">
        <v>610</v>
      </c>
      <c r="B640" s="53">
        <f>RAND()</f>
        <v/>
      </c>
      <c r="C640" s="53">
        <f>RAND()</f>
        <v/>
      </c>
      <c r="D640" s="53">
        <f>RAND()</f>
        <v/>
      </c>
      <c r="E640" s="53">
        <f>RAND()</f>
        <v/>
      </c>
      <c r="F640" s="53">
        <f>RAND()</f>
        <v/>
      </c>
      <c r="G640" s="53">
        <f>RAND()</f>
        <v/>
      </c>
      <c r="H640" s="109">
        <f>IF(B640&lt;($B$11-$B$10)/($B$12-$B$10), $B$10+SQRT(B640*($B$11-$B$10)*($B$12-$B$10)), $B$12-SQRT((1-B640)*($B$12-$B$11)*($B$12-$B$10)))</f>
        <v/>
      </c>
      <c r="I640" s="53">
        <f>MAX(0.1,NORMINV(C640,$B$13,$B$14))</f>
        <v/>
      </c>
      <c r="J640" s="109">
        <f>'01_Supuestos'!$F$13*MAX(0.65,NORMINV(D640,1,$B$15))</f>
        <v/>
      </c>
      <c r="K640" s="109">
        <f>'01_Supuestos'!$F$14*MAX(0.6,NORMINV(E640,1,$B$16))</f>
        <v/>
      </c>
      <c r="L640" s="109">
        <f>--(F640&lt;=$B$5)</f>
        <v/>
      </c>
      <c r="M640" s="109">
        <f>IF(L640=1, IF(G640&lt;=$B$6, "+", "-"), IF(G640&lt;=(1-$B$7), "+", "-"))</f>
        <v/>
      </c>
      <c r="N640" s="110">
        <f>IF(M640="+",'05_Bayes_Arbol'!$B$16,'05_Bayes_Arbol'!$B$17)</f>
        <v/>
      </c>
      <c r="O640" s="109">
        <f>SUMPRODUCT(T640:AD640,'01_Supuestos'!$C$34:$M$34)</f>
        <v/>
      </c>
      <c r="P640" s="109">
        <f>N640*O640 + (1-N640)*$B$9</f>
        <v/>
      </c>
      <c r="Q640" s="109">
        <f>--(P640&gt;0)</f>
        <v/>
      </c>
      <c r="R640" s="109">
        <f>IF(L640=1,O640,$B$9)</f>
        <v/>
      </c>
      <c r="S640" s="109">
        <f>-$B$8 + IF(Q640=1, IF(L640=1,O640,$B$9), 0)</f>
        <v/>
      </c>
      <c r="T640" s="109">
        <f>((('01_Supuestos'!C31*$I640)*'01_Supuestos'!$F$11*($H640-'01_Supuestos'!$F$9))-((('01_Supuestos'!C31*$I640)*'01_Supuestos'!$F$11*($H640-'01_Supuestos'!$F$9))*'01_Supuestos'!$F$12)-(('01_Supuestos'!C31*$I640)*'01_Supuestos'!$F$11*$K640)-(IF(('01_Supuestos'!C31*$I640)&gt;0,'01_Supuestos'!$F$15,0)))-((('01_Supuestos'!C31*$I640)*'01_Supuestos'!$F$11*($H640-'01_Supuestos'!$F$9))*'01_Supuestos'!$F$18)-($J640*'01_Supuestos'!C32)-(IF('01_Supuestos'!C30=MAX('01_Supuestos'!$C$30:$M$30),'01_Supuestos'!$F$19,0))-(MAX(0,(((('01_Supuestos'!C31*$I640)*'01_Supuestos'!$F$11*($H640-'01_Supuestos'!$F$9))-((('01_Supuestos'!C31*$I640)*'01_Supuestos'!$F$11*($H640-'01_Supuestos'!$F$9))*'01_Supuestos'!$F$12)-(('01_Supuestos'!C31*$I640)*'01_Supuestos'!$F$11*$K640)-(IF(('01_Supuestos'!C31*$I640)&gt;0,'01_Supuestos'!$F$15,0)))-($J640*'01_Supuestos'!C33)))*'01_Supuestos'!$F$16)</f>
        <v/>
      </c>
      <c r="U640" s="109">
        <f>((('01_Supuestos'!D31*$I640)*'01_Supuestos'!$F$11*($H640-'01_Supuestos'!$F$9))-((('01_Supuestos'!D31*$I640)*'01_Supuestos'!$F$11*($H640-'01_Supuestos'!$F$9))*'01_Supuestos'!$F$12)-(('01_Supuestos'!D31*$I640)*'01_Supuestos'!$F$11*$K640)-(IF(('01_Supuestos'!D31*$I640)&gt;0,'01_Supuestos'!$F$15,0)))-((('01_Supuestos'!D31*$I640)*'01_Supuestos'!$F$11*($H640-'01_Supuestos'!$F$9))*'01_Supuestos'!$F$18)-($J640*'01_Supuestos'!D32)-(IF('01_Supuestos'!D30=MAX('01_Supuestos'!$C$30:$M$30),'01_Supuestos'!$F$19,0))-(MAX(0,(((('01_Supuestos'!D31*$I640)*'01_Supuestos'!$F$11*($H640-'01_Supuestos'!$F$9))-((('01_Supuestos'!D31*$I640)*'01_Supuestos'!$F$11*($H640-'01_Supuestos'!$F$9))*'01_Supuestos'!$F$12)-(('01_Supuestos'!D31*$I640)*'01_Supuestos'!$F$11*$K640)-(IF(('01_Supuestos'!D31*$I640)&gt;0,'01_Supuestos'!$F$15,0)))-($J640*'01_Supuestos'!D33)))*'01_Supuestos'!$F$16)</f>
        <v/>
      </c>
      <c r="V640" s="109">
        <f>((('01_Supuestos'!E31*$I640)*'01_Supuestos'!$F$11*($H640-'01_Supuestos'!$F$9))-((('01_Supuestos'!E31*$I640)*'01_Supuestos'!$F$11*($H640-'01_Supuestos'!$F$9))*'01_Supuestos'!$F$12)-(('01_Supuestos'!E31*$I640)*'01_Supuestos'!$F$11*$K640)-(IF(('01_Supuestos'!E31*$I640)&gt;0,'01_Supuestos'!$F$15,0)))-((('01_Supuestos'!E31*$I640)*'01_Supuestos'!$F$11*($H640-'01_Supuestos'!$F$9))*'01_Supuestos'!$F$18)-($J640*'01_Supuestos'!E32)-(IF('01_Supuestos'!E30=MAX('01_Supuestos'!$C$30:$M$30),'01_Supuestos'!$F$19,0))-(MAX(0,(((('01_Supuestos'!E31*$I640)*'01_Supuestos'!$F$11*($H640-'01_Supuestos'!$F$9))-((('01_Supuestos'!E31*$I640)*'01_Supuestos'!$F$11*($H640-'01_Supuestos'!$F$9))*'01_Supuestos'!$F$12)-(('01_Supuestos'!E31*$I640)*'01_Supuestos'!$F$11*$K640)-(IF(('01_Supuestos'!E31*$I640)&gt;0,'01_Supuestos'!$F$15,0)))-($J640*'01_Supuestos'!E33)))*'01_Supuestos'!$F$16)</f>
        <v/>
      </c>
      <c r="W640" s="109">
        <f>((('01_Supuestos'!F31*$I640)*'01_Supuestos'!$F$11*($H640-'01_Supuestos'!$F$9))-((('01_Supuestos'!F31*$I640)*'01_Supuestos'!$F$11*($H640-'01_Supuestos'!$F$9))*'01_Supuestos'!$F$12)-(('01_Supuestos'!F31*$I640)*'01_Supuestos'!$F$11*$K640)-(IF(('01_Supuestos'!F31*$I640)&gt;0,'01_Supuestos'!$F$15,0)))-((('01_Supuestos'!F31*$I640)*'01_Supuestos'!$F$11*($H640-'01_Supuestos'!$F$9))*'01_Supuestos'!$F$18)-($J640*'01_Supuestos'!F32)-(IF('01_Supuestos'!F30=MAX('01_Supuestos'!$C$30:$M$30),'01_Supuestos'!$F$19,0))-(MAX(0,(((('01_Supuestos'!F31*$I640)*'01_Supuestos'!$F$11*($H640-'01_Supuestos'!$F$9))-((('01_Supuestos'!F31*$I640)*'01_Supuestos'!$F$11*($H640-'01_Supuestos'!$F$9))*'01_Supuestos'!$F$12)-(('01_Supuestos'!F31*$I640)*'01_Supuestos'!$F$11*$K640)-(IF(('01_Supuestos'!F31*$I640)&gt;0,'01_Supuestos'!$F$15,0)))-($J640*'01_Supuestos'!F33)))*'01_Supuestos'!$F$16)</f>
        <v/>
      </c>
      <c r="X640" s="109">
        <f>((('01_Supuestos'!G31*$I640)*'01_Supuestos'!$F$11*($H640-'01_Supuestos'!$F$9))-((('01_Supuestos'!G31*$I640)*'01_Supuestos'!$F$11*($H640-'01_Supuestos'!$F$9))*'01_Supuestos'!$F$12)-(('01_Supuestos'!G31*$I640)*'01_Supuestos'!$F$11*$K640)-(IF(('01_Supuestos'!G31*$I640)&gt;0,'01_Supuestos'!$F$15,0)))-((('01_Supuestos'!G31*$I640)*'01_Supuestos'!$F$11*($H640-'01_Supuestos'!$F$9))*'01_Supuestos'!$F$18)-($J640*'01_Supuestos'!G32)-(IF('01_Supuestos'!G30=MAX('01_Supuestos'!$C$30:$M$30),'01_Supuestos'!$F$19,0))-(MAX(0,(((('01_Supuestos'!G31*$I640)*'01_Supuestos'!$F$11*($H640-'01_Supuestos'!$F$9))-((('01_Supuestos'!G31*$I640)*'01_Supuestos'!$F$11*($H640-'01_Supuestos'!$F$9))*'01_Supuestos'!$F$12)-(('01_Supuestos'!G31*$I640)*'01_Supuestos'!$F$11*$K640)-(IF(('01_Supuestos'!G31*$I640)&gt;0,'01_Supuestos'!$F$15,0)))-($J640*'01_Supuestos'!G33)))*'01_Supuestos'!$F$16)</f>
        <v/>
      </c>
      <c r="Y640" s="109">
        <f>((('01_Supuestos'!H31*$I640)*'01_Supuestos'!$F$11*($H640-'01_Supuestos'!$F$9))-((('01_Supuestos'!H31*$I640)*'01_Supuestos'!$F$11*($H640-'01_Supuestos'!$F$9))*'01_Supuestos'!$F$12)-(('01_Supuestos'!H31*$I640)*'01_Supuestos'!$F$11*$K640)-(IF(('01_Supuestos'!H31*$I640)&gt;0,'01_Supuestos'!$F$15,0)))-((('01_Supuestos'!H31*$I640)*'01_Supuestos'!$F$11*($H640-'01_Supuestos'!$F$9))*'01_Supuestos'!$F$18)-($J640*'01_Supuestos'!H32)-(IF('01_Supuestos'!H30=MAX('01_Supuestos'!$C$30:$M$30),'01_Supuestos'!$F$19,0))-(MAX(0,(((('01_Supuestos'!H31*$I640)*'01_Supuestos'!$F$11*($H640-'01_Supuestos'!$F$9))-((('01_Supuestos'!H31*$I640)*'01_Supuestos'!$F$11*($H640-'01_Supuestos'!$F$9))*'01_Supuestos'!$F$12)-(('01_Supuestos'!H31*$I640)*'01_Supuestos'!$F$11*$K640)-(IF(('01_Supuestos'!H31*$I640)&gt;0,'01_Supuestos'!$F$15,0)))-($J640*'01_Supuestos'!H33)))*'01_Supuestos'!$F$16)</f>
        <v/>
      </c>
      <c r="Z640" s="109">
        <f>((('01_Supuestos'!I31*$I640)*'01_Supuestos'!$F$11*($H640-'01_Supuestos'!$F$9))-((('01_Supuestos'!I31*$I640)*'01_Supuestos'!$F$11*($H640-'01_Supuestos'!$F$9))*'01_Supuestos'!$F$12)-(('01_Supuestos'!I31*$I640)*'01_Supuestos'!$F$11*$K640)-(IF(('01_Supuestos'!I31*$I640)&gt;0,'01_Supuestos'!$F$15,0)))-((('01_Supuestos'!I31*$I640)*'01_Supuestos'!$F$11*($H640-'01_Supuestos'!$F$9))*'01_Supuestos'!$F$18)-($J640*'01_Supuestos'!I32)-(IF('01_Supuestos'!I30=MAX('01_Supuestos'!$C$30:$M$30),'01_Supuestos'!$F$19,0))-(MAX(0,(((('01_Supuestos'!I31*$I640)*'01_Supuestos'!$F$11*($H640-'01_Supuestos'!$F$9))-((('01_Supuestos'!I31*$I640)*'01_Supuestos'!$F$11*($H640-'01_Supuestos'!$F$9))*'01_Supuestos'!$F$12)-(('01_Supuestos'!I31*$I640)*'01_Supuestos'!$F$11*$K640)-(IF(('01_Supuestos'!I31*$I640)&gt;0,'01_Supuestos'!$F$15,0)))-($J640*'01_Supuestos'!I33)))*'01_Supuestos'!$F$16)</f>
        <v/>
      </c>
      <c r="AA640" s="109">
        <f>((('01_Supuestos'!J31*$I640)*'01_Supuestos'!$F$11*($H640-'01_Supuestos'!$F$9))-((('01_Supuestos'!J31*$I640)*'01_Supuestos'!$F$11*($H640-'01_Supuestos'!$F$9))*'01_Supuestos'!$F$12)-(('01_Supuestos'!J31*$I640)*'01_Supuestos'!$F$11*$K640)-(IF(('01_Supuestos'!J31*$I640)&gt;0,'01_Supuestos'!$F$15,0)))-((('01_Supuestos'!J31*$I640)*'01_Supuestos'!$F$11*($H640-'01_Supuestos'!$F$9))*'01_Supuestos'!$F$18)-($J640*'01_Supuestos'!J32)-(IF('01_Supuestos'!J30=MAX('01_Supuestos'!$C$30:$M$30),'01_Supuestos'!$F$19,0))-(MAX(0,(((('01_Supuestos'!J31*$I640)*'01_Supuestos'!$F$11*($H640-'01_Supuestos'!$F$9))-((('01_Supuestos'!J31*$I640)*'01_Supuestos'!$F$11*($H640-'01_Supuestos'!$F$9))*'01_Supuestos'!$F$12)-(('01_Supuestos'!J31*$I640)*'01_Supuestos'!$F$11*$K640)-(IF(('01_Supuestos'!J31*$I640)&gt;0,'01_Supuestos'!$F$15,0)))-($J640*'01_Supuestos'!J33)))*'01_Supuestos'!$F$16)</f>
        <v/>
      </c>
      <c r="AB640" s="109">
        <f>((('01_Supuestos'!K31*$I640)*'01_Supuestos'!$F$11*($H640-'01_Supuestos'!$F$9))-((('01_Supuestos'!K31*$I640)*'01_Supuestos'!$F$11*($H640-'01_Supuestos'!$F$9))*'01_Supuestos'!$F$12)-(('01_Supuestos'!K31*$I640)*'01_Supuestos'!$F$11*$K640)-(IF(('01_Supuestos'!K31*$I640)&gt;0,'01_Supuestos'!$F$15,0)))-((('01_Supuestos'!K31*$I640)*'01_Supuestos'!$F$11*($H640-'01_Supuestos'!$F$9))*'01_Supuestos'!$F$18)-($J640*'01_Supuestos'!K32)-(IF('01_Supuestos'!K30=MAX('01_Supuestos'!$C$30:$M$30),'01_Supuestos'!$F$19,0))-(MAX(0,(((('01_Supuestos'!K31*$I640)*'01_Supuestos'!$F$11*($H640-'01_Supuestos'!$F$9))-((('01_Supuestos'!K31*$I640)*'01_Supuestos'!$F$11*($H640-'01_Supuestos'!$F$9))*'01_Supuestos'!$F$12)-(('01_Supuestos'!K31*$I640)*'01_Supuestos'!$F$11*$K640)-(IF(('01_Supuestos'!K31*$I640)&gt;0,'01_Supuestos'!$F$15,0)))-($J640*'01_Supuestos'!K33)))*'01_Supuestos'!$F$16)</f>
        <v/>
      </c>
      <c r="AC640" s="109">
        <f>((('01_Supuestos'!L31*$I640)*'01_Supuestos'!$F$11*($H640-'01_Supuestos'!$F$9))-((('01_Supuestos'!L31*$I640)*'01_Supuestos'!$F$11*($H640-'01_Supuestos'!$F$9))*'01_Supuestos'!$F$12)-(('01_Supuestos'!L31*$I640)*'01_Supuestos'!$F$11*$K640)-(IF(('01_Supuestos'!L31*$I640)&gt;0,'01_Supuestos'!$F$15,0)))-((('01_Supuestos'!L31*$I640)*'01_Supuestos'!$F$11*($H640-'01_Supuestos'!$F$9))*'01_Supuestos'!$F$18)-($J640*'01_Supuestos'!L32)-(IF('01_Supuestos'!L30=MAX('01_Supuestos'!$C$30:$M$30),'01_Supuestos'!$F$19,0))-(MAX(0,(((('01_Supuestos'!L31*$I640)*'01_Supuestos'!$F$11*($H640-'01_Supuestos'!$F$9))-((('01_Supuestos'!L31*$I640)*'01_Supuestos'!$F$11*($H640-'01_Supuestos'!$F$9))*'01_Supuestos'!$F$12)-(('01_Supuestos'!L31*$I640)*'01_Supuestos'!$F$11*$K640)-(IF(('01_Supuestos'!L31*$I640)&gt;0,'01_Supuestos'!$F$15,0)))-($J640*'01_Supuestos'!L33)))*'01_Supuestos'!$F$16)</f>
        <v/>
      </c>
      <c r="AD640" s="109">
        <f>((('01_Supuestos'!M31*$I640)*'01_Supuestos'!$F$11*($H640-'01_Supuestos'!$F$9))-((('01_Supuestos'!M31*$I640)*'01_Supuestos'!$F$11*($H640-'01_Supuestos'!$F$9))*'01_Supuestos'!$F$12)-(('01_Supuestos'!M31*$I640)*'01_Supuestos'!$F$11*$K640)-(IF(('01_Supuestos'!M31*$I640)&gt;0,'01_Supuestos'!$F$15,0)))-((('01_Supuestos'!M31*$I640)*'01_Supuestos'!$F$11*($H640-'01_Supuestos'!$F$9))*'01_Supuestos'!$F$18)-($J640*'01_Supuestos'!M32)-(IF('01_Supuestos'!M30=MAX('01_Supuestos'!$C$30:$M$30),'01_Supuestos'!$F$19,0))-(MAX(0,(((('01_Supuestos'!M31*$I640)*'01_Supuestos'!$F$11*($H640-'01_Supuestos'!$F$9))-((('01_Supuestos'!M31*$I640)*'01_Supuestos'!$F$11*($H640-'01_Supuestos'!$F$9))*'01_Supuestos'!$F$12)-(('01_Supuestos'!M31*$I640)*'01_Supuestos'!$F$11*$K640)-(IF(('01_Supuestos'!M31*$I640)&gt;0,'01_Supuestos'!$F$15,0)))-($J640*'01_Supuestos'!M33)))*'01_Supuestos'!$F$16)</f>
        <v/>
      </c>
      <c r="AE640" s="109">
        <f>0</f>
        <v/>
      </c>
      <c r="AF640" s="109">
        <f>IF(S640&gt;R640,"Appraisal+Decision",IF(S640&lt;R640,"Develop Now","Indiferente"))</f>
        <v/>
      </c>
    </row>
    <row r="641">
      <c r="A641" t="n">
        <v>611</v>
      </c>
      <c r="B641" s="53">
        <f>RAND()</f>
        <v/>
      </c>
      <c r="C641" s="53">
        <f>RAND()</f>
        <v/>
      </c>
      <c r="D641" s="53">
        <f>RAND()</f>
        <v/>
      </c>
      <c r="E641" s="53">
        <f>RAND()</f>
        <v/>
      </c>
      <c r="F641" s="53">
        <f>RAND()</f>
        <v/>
      </c>
      <c r="G641" s="53">
        <f>RAND()</f>
        <v/>
      </c>
      <c r="H641" s="109">
        <f>IF(B641&lt;($B$11-$B$10)/($B$12-$B$10), $B$10+SQRT(B641*($B$11-$B$10)*($B$12-$B$10)), $B$12-SQRT((1-B641)*($B$12-$B$11)*($B$12-$B$10)))</f>
        <v/>
      </c>
      <c r="I641" s="53">
        <f>MAX(0.1,NORMINV(C641,$B$13,$B$14))</f>
        <v/>
      </c>
      <c r="J641" s="109">
        <f>'01_Supuestos'!$F$13*MAX(0.65,NORMINV(D641,1,$B$15))</f>
        <v/>
      </c>
      <c r="K641" s="109">
        <f>'01_Supuestos'!$F$14*MAX(0.6,NORMINV(E641,1,$B$16))</f>
        <v/>
      </c>
      <c r="L641" s="109">
        <f>--(F641&lt;=$B$5)</f>
        <v/>
      </c>
      <c r="M641" s="109">
        <f>IF(L641=1, IF(G641&lt;=$B$6, "+", "-"), IF(G641&lt;=(1-$B$7), "+", "-"))</f>
        <v/>
      </c>
      <c r="N641" s="110">
        <f>IF(M641="+",'05_Bayes_Arbol'!$B$16,'05_Bayes_Arbol'!$B$17)</f>
        <v/>
      </c>
      <c r="O641" s="109">
        <f>SUMPRODUCT(T641:AD641,'01_Supuestos'!$C$34:$M$34)</f>
        <v/>
      </c>
      <c r="P641" s="109">
        <f>N641*O641 + (1-N641)*$B$9</f>
        <v/>
      </c>
      <c r="Q641" s="109">
        <f>--(P641&gt;0)</f>
        <v/>
      </c>
      <c r="R641" s="109">
        <f>IF(L641=1,O641,$B$9)</f>
        <v/>
      </c>
      <c r="S641" s="109">
        <f>-$B$8 + IF(Q641=1, IF(L641=1,O641,$B$9), 0)</f>
        <v/>
      </c>
      <c r="T641" s="109">
        <f>((('01_Supuestos'!C31*$I641)*'01_Supuestos'!$F$11*($H641-'01_Supuestos'!$F$9))-((('01_Supuestos'!C31*$I641)*'01_Supuestos'!$F$11*($H641-'01_Supuestos'!$F$9))*'01_Supuestos'!$F$12)-(('01_Supuestos'!C31*$I641)*'01_Supuestos'!$F$11*$K641)-(IF(('01_Supuestos'!C31*$I641)&gt;0,'01_Supuestos'!$F$15,0)))-((('01_Supuestos'!C31*$I641)*'01_Supuestos'!$F$11*($H641-'01_Supuestos'!$F$9))*'01_Supuestos'!$F$18)-($J641*'01_Supuestos'!C32)-(IF('01_Supuestos'!C30=MAX('01_Supuestos'!$C$30:$M$30),'01_Supuestos'!$F$19,0))-(MAX(0,(((('01_Supuestos'!C31*$I641)*'01_Supuestos'!$F$11*($H641-'01_Supuestos'!$F$9))-((('01_Supuestos'!C31*$I641)*'01_Supuestos'!$F$11*($H641-'01_Supuestos'!$F$9))*'01_Supuestos'!$F$12)-(('01_Supuestos'!C31*$I641)*'01_Supuestos'!$F$11*$K641)-(IF(('01_Supuestos'!C31*$I641)&gt;0,'01_Supuestos'!$F$15,0)))-($J641*'01_Supuestos'!C33)))*'01_Supuestos'!$F$16)</f>
        <v/>
      </c>
      <c r="U641" s="109">
        <f>((('01_Supuestos'!D31*$I641)*'01_Supuestos'!$F$11*($H641-'01_Supuestos'!$F$9))-((('01_Supuestos'!D31*$I641)*'01_Supuestos'!$F$11*($H641-'01_Supuestos'!$F$9))*'01_Supuestos'!$F$12)-(('01_Supuestos'!D31*$I641)*'01_Supuestos'!$F$11*$K641)-(IF(('01_Supuestos'!D31*$I641)&gt;0,'01_Supuestos'!$F$15,0)))-((('01_Supuestos'!D31*$I641)*'01_Supuestos'!$F$11*($H641-'01_Supuestos'!$F$9))*'01_Supuestos'!$F$18)-($J641*'01_Supuestos'!D32)-(IF('01_Supuestos'!D30=MAX('01_Supuestos'!$C$30:$M$30),'01_Supuestos'!$F$19,0))-(MAX(0,(((('01_Supuestos'!D31*$I641)*'01_Supuestos'!$F$11*($H641-'01_Supuestos'!$F$9))-((('01_Supuestos'!D31*$I641)*'01_Supuestos'!$F$11*($H641-'01_Supuestos'!$F$9))*'01_Supuestos'!$F$12)-(('01_Supuestos'!D31*$I641)*'01_Supuestos'!$F$11*$K641)-(IF(('01_Supuestos'!D31*$I641)&gt;0,'01_Supuestos'!$F$15,0)))-($J641*'01_Supuestos'!D33)))*'01_Supuestos'!$F$16)</f>
        <v/>
      </c>
      <c r="V641" s="109">
        <f>((('01_Supuestos'!E31*$I641)*'01_Supuestos'!$F$11*($H641-'01_Supuestos'!$F$9))-((('01_Supuestos'!E31*$I641)*'01_Supuestos'!$F$11*($H641-'01_Supuestos'!$F$9))*'01_Supuestos'!$F$12)-(('01_Supuestos'!E31*$I641)*'01_Supuestos'!$F$11*$K641)-(IF(('01_Supuestos'!E31*$I641)&gt;0,'01_Supuestos'!$F$15,0)))-((('01_Supuestos'!E31*$I641)*'01_Supuestos'!$F$11*($H641-'01_Supuestos'!$F$9))*'01_Supuestos'!$F$18)-($J641*'01_Supuestos'!E32)-(IF('01_Supuestos'!E30=MAX('01_Supuestos'!$C$30:$M$30),'01_Supuestos'!$F$19,0))-(MAX(0,(((('01_Supuestos'!E31*$I641)*'01_Supuestos'!$F$11*($H641-'01_Supuestos'!$F$9))-((('01_Supuestos'!E31*$I641)*'01_Supuestos'!$F$11*($H641-'01_Supuestos'!$F$9))*'01_Supuestos'!$F$12)-(('01_Supuestos'!E31*$I641)*'01_Supuestos'!$F$11*$K641)-(IF(('01_Supuestos'!E31*$I641)&gt;0,'01_Supuestos'!$F$15,0)))-($J641*'01_Supuestos'!E33)))*'01_Supuestos'!$F$16)</f>
        <v/>
      </c>
      <c r="W641" s="109">
        <f>((('01_Supuestos'!F31*$I641)*'01_Supuestos'!$F$11*($H641-'01_Supuestos'!$F$9))-((('01_Supuestos'!F31*$I641)*'01_Supuestos'!$F$11*($H641-'01_Supuestos'!$F$9))*'01_Supuestos'!$F$12)-(('01_Supuestos'!F31*$I641)*'01_Supuestos'!$F$11*$K641)-(IF(('01_Supuestos'!F31*$I641)&gt;0,'01_Supuestos'!$F$15,0)))-((('01_Supuestos'!F31*$I641)*'01_Supuestos'!$F$11*($H641-'01_Supuestos'!$F$9))*'01_Supuestos'!$F$18)-($J641*'01_Supuestos'!F32)-(IF('01_Supuestos'!F30=MAX('01_Supuestos'!$C$30:$M$30),'01_Supuestos'!$F$19,0))-(MAX(0,(((('01_Supuestos'!F31*$I641)*'01_Supuestos'!$F$11*($H641-'01_Supuestos'!$F$9))-((('01_Supuestos'!F31*$I641)*'01_Supuestos'!$F$11*($H641-'01_Supuestos'!$F$9))*'01_Supuestos'!$F$12)-(('01_Supuestos'!F31*$I641)*'01_Supuestos'!$F$11*$K641)-(IF(('01_Supuestos'!F31*$I641)&gt;0,'01_Supuestos'!$F$15,0)))-($J641*'01_Supuestos'!F33)))*'01_Supuestos'!$F$16)</f>
        <v/>
      </c>
      <c r="X641" s="109">
        <f>((('01_Supuestos'!G31*$I641)*'01_Supuestos'!$F$11*($H641-'01_Supuestos'!$F$9))-((('01_Supuestos'!G31*$I641)*'01_Supuestos'!$F$11*($H641-'01_Supuestos'!$F$9))*'01_Supuestos'!$F$12)-(('01_Supuestos'!G31*$I641)*'01_Supuestos'!$F$11*$K641)-(IF(('01_Supuestos'!G31*$I641)&gt;0,'01_Supuestos'!$F$15,0)))-((('01_Supuestos'!G31*$I641)*'01_Supuestos'!$F$11*($H641-'01_Supuestos'!$F$9))*'01_Supuestos'!$F$18)-($J641*'01_Supuestos'!G32)-(IF('01_Supuestos'!G30=MAX('01_Supuestos'!$C$30:$M$30),'01_Supuestos'!$F$19,0))-(MAX(0,(((('01_Supuestos'!G31*$I641)*'01_Supuestos'!$F$11*($H641-'01_Supuestos'!$F$9))-((('01_Supuestos'!G31*$I641)*'01_Supuestos'!$F$11*($H641-'01_Supuestos'!$F$9))*'01_Supuestos'!$F$12)-(('01_Supuestos'!G31*$I641)*'01_Supuestos'!$F$11*$K641)-(IF(('01_Supuestos'!G31*$I641)&gt;0,'01_Supuestos'!$F$15,0)))-($J641*'01_Supuestos'!G33)))*'01_Supuestos'!$F$16)</f>
        <v/>
      </c>
      <c r="Y641" s="109">
        <f>((('01_Supuestos'!H31*$I641)*'01_Supuestos'!$F$11*($H641-'01_Supuestos'!$F$9))-((('01_Supuestos'!H31*$I641)*'01_Supuestos'!$F$11*($H641-'01_Supuestos'!$F$9))*'01_Supuestos'!$F$12)-(('01_Supuestos'!H31*$I641)*'01_Supuestos'!$F$11*$K641)-(IF(('01_Supuestos'!H31*$I641)&gt;0,'01_Supuestos'!$F$15,0)))-((('01_Supuestos'!H31*$I641)*'01_Supuestos'!$F$11*($H641-'01_Supuestos'!$F$9))*'01_Supuestos'!$F$18)-($J641*'01_Supuestos'!H32)-(IF('01_Supuestos'!H30=MAX('01_Supuestos'!$C$30:$M$30),'01_Supuestos'!$F$19,0))-(MAX(0,(((('01_Supuestos'!H31*$I641)*'01_Supuestos'!$F$11*($H641-'01_Supuestos'!$F$9))-((('01_Supuestos'!H31*$I641)*'01_Supuestos'!$F$11*($H641-'01_Supuestos'!$F$9))*'01_Supuestos'!$F$12)-(('01_Supuestos'!H31*$I641)*'01_Supuestos'!$F$11*$K641)-(IF(('01_Supuestos'!H31*$I641)&gt;0,'01_Supuestos'!$F$15,0)))-($J641*'01_Supuestos'!H33)))*'01_Supuestos'!$F$16)</f>
        <v/>
      </c>
      <c r="Z641" s="109">
        <f>((('01_Supuestos'!I31*$I641)*'01_Supuestos'!$F$11*($H641-'01_Supuestos'!$F$9))-((('01_Supuestos'!I31*$I641)*'01_Supuestos'!$F$11*($H641-'01_Supuestos'!$F$9))*'01_Supuestos'!$F$12)-(('01_Supuestos'!I31*$I641)*'01_Supuestos'!$F$11*$K641)-(IF(('01_Supuestos'!I31*$I641)&gt;0,'01_Supuestos'!$F$15,0)))-((('01_Supuestos'!I31*$I641)*'01_Supuestos'!$F$11*($H641-'01_Supuestos'!$F$9))*'01_Supuestos'!$F$18)-($J641*'01_Supuestos'!I32)-(IF('01_Supuestos'!I30=MAX('01_Supuestos'!$C$30:$M$30),'01_Supuestos'!$F$19,0))-(MAX(0,(((('01_Supuestos'!I31*$I641)*'01_Supuestos'!$F$11*($H641-'01_Supuestos'!$F$9))-((('01_Supuestos'!I31*$I641)*'01_Supuestos'!$F$11*($H641-'01_Supuestos'!$F$9))*'01_Supuestos'!$F$12)-(('01_Supuestos'!I31*$I641)*'01_Supuestos'!$F$11*$K641)-(IF(('01_Supuestos'!I31*$I641)&gt;0,'01_Supuestos'!$F$15,0)))-($J641*'01_Supuestos'!I33)))*'01_Supuestos'!$F$16)</f>
        <v/>
      </c>
      <c r="AA641" s="109">
        <f>((('01_Supuestos'!J31*$I641)*'01_Supuestos'!$F$11*($H641-'01_Supuestos'!$F$9))-((('01_Supuestos'!J31*$I641)*'01_Supuestos'!$F$11*($H641-'01_Supuestos'!$F$9))*'01_Supuestos'!$F$12)-(('01_Supuestos'!J31*$I641)*'01_Supuestos'!$F$11*$K641)-(IF(('01_Supuestos'!J31*$I641)&gt;0,'01_Supuestos'!$F$15,0)))-((('01_Supuestos'!J31*$I641)*'01_Supuestos'!$F$11*($H641-'01_Supuestos'!$F$9))*'01_Supuestos'!$F$18)-($J641*'01_Supuestos'!J32)-(IF('01_Supuestos'!J30=MAX('01_Supuestos'!$C$30:$M$30),'01_Supuestos'!$F$19,0))-(MAX(0,(((('01_Supuestos'!J31*$I641)*'01_Supuestos'!$F$11*($H641-'01_Supuestos'!$F$9))-((('01_Supuestos'!J31*$I641)*'01_Supuestos'!$F$11*($H641-'01_Supuestos'!$F$9))*'01_Supuestos'!$F$12)-(('01_Supuestos'!J31*$I641)*'01_Supuestos'!$F$11*$K641)-(IF(('01_Supuestos'!J31*$I641)&gt;0,'01_Supuestos'!$F$15,0)))-($J641*'01_Supuestos'!J33)))*'01_Supuestos'!$F$16)</f>
        <v/>
      </c>
      <c r="AB641" s="109">
        <f>((('01_Supuestos'!K31*$I641)*'01_Supuestos'!$F$11*($H641-'01_Supuestos'!$F$9))-((('01_Supuestos'!K31*$I641)*'01_Supuestos'!$F$11*($H641-'01_Supuestos'!$F$9))*'01_Supuestos'!$F$12)-(('01_Supuestos'!K31*$I641)*'01_Supuestos'!$F$11*$K641)-(IF(('01_Supuestos'!K31*$I641)&gt;0,'01_Supuestos'!$F$15,0)))-((('01_Supuestos'!K31*$I641)*'01_Supuestos'!$F$11*($H641-'01_Supuestos'!$F$9))*'01_Supuestos'!$F$18)-($J641*'01_Supuestos'!K32)-(IF('01_Supuestos'!K30=MAX('01_Supuestos'!$C$30:$M$30),'01_Supuestos'!$F$19,0))-(MAX(0,(((('01_Supuestos'!K31*$I641)*'01_Supuestos'!$F$11*($H641-'01_Supuestos'!$F$9))-((('01_Supuestos'!K31*$I641)*'01_Supuestos'!$F$11*($H641-'01_Supuestos'!$F$9))*'01_Supuestos'!$F$12)-(('01_Supuestos'!K31*$I641)*'01_Supuestos'!$F$11*$K641)-(IF(('01_Supuestos'!K31*$I641)&gt;0,'01_Supuestos'!$F$15,0)))-($J641*'01_Supuestos'!K33)))*'01_Supuestos'!$F$16)</f>
        <v/>
      </c>
      <c r="AC641" s="109">
        <f>((('01_Supuestos'!L31*$I641)*'01_Supuestos'!$F$11*($H641-'01_Supuestos'!$F$9))-((('01_Supuestos'!L31*$I641)*'01_Supuestos'!$F$11*($H641-'01_Supuestos'!$F$9))*'01_Supuestos'!$F$12)-(('01_Supuestos'!L31*$I641)*'01_Supuestos'!$F$11*$K641)-(IF(('01_Supuestos'!L31*$I641)&gt;0,'01_Supuestos'!$F$15,0)))-((('01_Supuestos'!L31*$I641)*'01_Supuestos'!$F$11*($H641-'01_Supuestos'!$F$9))*'01_Supuestos'!$F$18)-($J641*'01_Supuestos'!L32)-(IF('01_Supuestos'!L30=MAX('01_Supuestos'!$C$30:$M$30),'01_Supuestos'!$F$19,0))-(MAX(0,(((('01_Supuestos'!L31*$I641)*'01_Supuestos'!$F$11*($H641-'01_Supuestos'!$F$9))-((('01_Supuestos'!L31*$I641)*'01_Supuestos'!$F$11*($H641-'01_Supuestos'!$F$9))*'01_Supuestos'!$F$12)-(('01_Supuestos'!L31*$I641)*'01_Supuestos'!$F$11*$K641)-(IF(('01_Supuestos'!L31*$I641)&gt;0,'01_Supuestos'!$F$15,0)))-($J641*'01_Supuestos'!L33)))*'01_Supuestos'!$F$16)</f>
        <v/>
      </c>
      <c r="AD641" s="109">
        <f>((('01_Supuestos'!M31*$I641)*'01_Supuestos'!$F$11*($H641-'01_Supuestos'!$F$9))-((('01_Supuestos'!M31*$I641)*'01_Supuestos'!$F$11*($H641-'01_Supuestos'!$F$9))*'01_Supuestos'!$F$12)-(('01_Supuestos'!M31*$I641)*'01_Supuestos'!$F$11*$K641)-(IF(('01_Supuestos'!M31*$I641)&gt;0,'01_Supuestos'!$F$15,0)))-((('01_Supuestos'!M31*$I641)*'01_Supuestos'!$F$11*($H641-'01_Supuestos'!$F$9))*'01_Supuestos'!$F$18)-($J641*'01_Supuestos'!M32)-(IF('01_Supuestos'!M30=MAX('01_Supuestos'!$C$30:$M$30),'01_Supuestos'!$F$19,0))-(MAX(0,(((('01_Supuestos'!M31*$I641)*'01_Supuestos'!$F$11*($H641-'01_Supuestos'!$F$9))-((('01_Supuestos'!M31*$I641)*'01_Supuestos'!$F$11*($H641-'01_Supuestos'!$F$9))*'01_Supuestos'!$F$12)-(('01_Supuestos'!M31*$I641)*'01_Supuestos'!$F$11*$K641)-(IF(('01_Supuestos'!M31*$I641)&gt;0,'01_Supuestos'!$F$15,0)))-($J641*'01_Supuestos'!M33)))*'01_Supuestos'!$F$16)</f>
        <v/>
      </c>
      <c r="AE641" s="109">
        <f>0</f>
        <v/>
      </c>
      <c r="AF641" s="109">
        <f>IF(S641&gt;R641,"Appraisal+Decision",IF(S641&lt;R641,"Develop Now","Indiferente"))</f>
        <v/>
      </c>
    </row>
    <row r="642">
      <c r="A642" t="n">
        <v>612</v>
      </c>
      <c r="B642" s="53">
        <f>RAND()</f>
        <v/>
      </c>
      <c r="C642" s="53">
        <f>RAND()</f>
        <v/>
      </c>
      <c r="D642" s="53">
        <f>RAND()</f>
        <v/>
      </c>
      <c r="E642" s="53">
        <f>RAND()</f>
        <v/>
      </c>
      <c r="F642" s="53">
        <f>RAND()</f>
        <v/>
      </c>
      <c r="G642" s="53">
        <f>RAND()</f>
        <v/>
      </c>
      <c r="H642" s="109">
        <f>IF(B642&lt;($B$11-$B$10)/($B$12-$B$10), $B$10+SQRT(B642*($B$11-$B$10)*($B$12-$B$10)), $B$12-SQRT((1-B642)*($B$12-$B$11)*($B$12-$B$10)))</f>
        <v/>
      </c>
      <c r="I642" s="53">
        <f>MAX(0.1,NORMINV(C642,$B$13,$B$14))</f>
        <v/>
      </c>
      <c r="J642" s="109">
        <f>'01_Supuestos'!$F$13*MAX(0.65,NORMINV(D642,1,$B$15))</f>
        <v/>
      </c>
      <c r="K642" s="109">
        <f>'01_Supuestos'!$F$14*MAX(0.6,NORMINV(E642,1,$B$16))</f>
        <v/>
      </c>
      <c r="L642" s="109">
        <f>--(F642&lt;=$B$5)</f>
        <v/>
      </c>
      <c r="M642" s="109">
        <f>IF(L642=1, IF(G642&lt;=$B$6, "+", "-"), IF(G642&lt;=(1-$B$7), "+", "-"))</f>
        <v/>
      </c>
      <c r="N642" s="110">
        <f>IF(M642="+",'05_Bayes_Arbol'!$B$16,'05_Bayes_Arbol'!$B$17)</f>
        <v/>
      </c>
      <c r="O642" s="109">
        <f>SUMPRODUCT(T642:AD642,'01_Supuestos'!$C$34:$M$34)</f>
        <v/>
      </c>
      <c r="P642" s="109">
        <f>N642*O642 + (1-N642)*$B$9</f>
        <v/>
      </c>
      <c r="Q642" s="109">
        <f>--(P642&gt;0)</f>
        <v/>
      </c>
      <c r="R642" s="109">
        <f>IF(L642=1,O642,$B$9)</f>
        <v/>
      </c>
      <c r="S642" s="109">
        <f>-$B$8 + IF(Q642=1, IF(L642=1,O642,$B$9), 0)</f>
        <v/>
      </c>
      <c r="T642" s="109">
        <f>((('01_Supuestos'!C31*$I642)*'01_Supuestos'!$F$11*($H642-'01_Supuestos'!$F$9))-((('01_Supuestos'!C31*$I642)*'01_Supuestos'!$F$11*($H642-'01_Supuestos'!$F$9))*'01_Supuestos'!$F$12)-(('01_Supuestos'!C31*$I642)*'01_Supuestos'!$F$11*$K642)-(IF(('01_Supuestos'!C31*$I642)&gt;0,'01_Supuestos'!$F$15,0)))-((('01_Supuestos'!C31*$I642)*'01_Supuestos'!$F$11*($H642-'01_Supuestos'!$F$9))*'01_Supuestos'!$F$18)-($J642*'01_Supuestos'!C32)-(IF('01_Supuestos'!C30=MAX('01_Supuestos'!$C$30:$M$30),'01_Supuestos'!$F$19,0))-(MAX(0,(((('01_Supuestos'!C31*$I642)*'01_Supuestos'!$F$11*($H642-'01_Supuestos'!$F$9))-((('01_Supuestos'!C31*$I642)*'01_Supuestos'!$F$11*($H642-'01_Supuestos'!$F$9))*'01_Supuestos'!$F$12)-(('01_Supuestos'!C31*$I642)*'01_Supuestos'!$F$11*$K642)-(IF(('01_Supuestos'!C31*$I642)&gt;0,'01_Supuestos'!$F$15,0)))-($J642*'01_Supuestos'!C33)))*'01_Supuestos'!$F$16)</f>
        <v/>
      </c>
      <c r="U642" s="109">
        <f>((('01_Supuestos'!D31*$I642)*'01_Supuestos'!$F$11*($H642-'01_Supuestos'!$F$9))-((('01_Supuestos'!D31*$I642)*'01_Supuestos'!$F$11*($H642-'01_Supuestos'!$F$9))*'01_Supuestos'!$F$12)-(('01_Supuestos'!D31*$I642)*'01_Supuestos'!$F$11*$K642)-(IF(('01_Supuestos'!D31*$I642)&gt;0,'01_Supuestos'!$F$15,0)))-((('01_Supuestos'!D31*$I642)*'01_Supuestos'!$F$11*($H642-'01_Supuestos'!$F$9))*'01_Supuestos'!$F$18)-($J642*'01_Supuestos'!D32)-(IF('01_Supuestos'!D30=MAX('01_Supuestos'!$C$30:$M$30),'01_Supuestos'!$F$19,0))-(MAX(0,(((('01_Supuestos'!D31*$I642)*'01_Supuestos'!$F$11*($H642-'01_Supuestos'!$F$9))-((('01_Supuestos'!D31*$I642)*'01_Supuestos'!$F$11*($H642-'01_Supuestos'!$F$9))*'01_Supuestos'!$F$12)-(('01_Supuestos'!D31*$I642)*'01_Supuestos'!$F$11*$K642)-(IF(('01_Supuestos'!D31*$I642)&gt;0,'01_Supuestos'!$F$15,0)))-($J642*'01_Supuestos'!D33)))*'01_Supuestos'!$F$16)</f>
        <v/>
      </c>
      <c r="V642" s="109">
        <f>((('01_Supuestos'!E31*$I642)*'01_Supuestos'!$F$11*($H642-'01_Supuestos'!$F$9))-((('01_Supuestos'!E31*$I642)*'01_Supuestos'!$F$11*($H642-'01_Supuestos'!$F$9))*'01_Supuestos'!$F$12)-(('01_Supuestos'!E31*$I642)*'01_Supuestos'!$F$11*$K642)-(IF(('01_Supuestos'!E31*$I642)&gt;0,'01_Supuestos'!$F$15,0)))-((('01_Supuestos'!E31*$I642)*'01_Supuestos'!$F$11*($H642-'01_Supuestos'!$F$9))*'01_Supuestos'!$F$18)-($J642*'01_Supuestos'!E32)-(IF('01_Supuestos'!E30=MAX('01_Supuestos'!$C$30:$M$30),'01_Supuestos'!$F$19,0))-(MAX(0,(((('01_Supuestos'!E31*$I642)*'01_Supuestos'!$F$11*($H642-'01_Supuestos'!$F$9))-((('01_Supuestos'!E31*$I642)*'01_Supuestos'!$F$11*($H642-'01_Supuestos'!$F$9))*'01_Supuestos'!$F$12)-(('01_Supuestos'!E31*$I642)*'01_Supuestos'!$F$11*$K642)-(IF(('01_Supuestos'!E31*$I642)&gt;0,'01_Supuestos'!$F$15,0)))-($J642*'01_Supuestos'!E33)))*'01_Supuestos'!$F$16)</f>
        <v/>
      </c>
      <c r="W642" s="109">
        <f>((('01_Supuestos'!F31*$I642)*'01_Supuestos'!$F$11*($H642-'01_Supuestos'!$F$9))-((('01_Supuestos'!F31*$I642)*'01_Supuestos'!$F$11*($H642-'01_Supuestos'!$F$9))*'01_Supuestos'!$F$12)-(('01_Supuestos'!F31*$I642)*'01_Supuestos'!$F$11*$K642)-(IF(('01_Supuestos'!F31*$I642)&gt;0,'01_Supuestos'!$F$15,0)))-((('01_Supuestos'!F31*$I642)*'01_Supuestos'!$F$11*($H642-'01_Supuestos'!$F$9))*'01_Supuestos'!$F$18)-($J642*'01_Supuestos'!F32)-(IF('01_Supuestos'!F30=MAX('01_Supuestos'!$C$30:$M$30),'01_Supuestos'!$F$19,0))-(MAX(0,(((('01_Supuestos'!F31*$I642)*'01_Supuestos'!$F$11*($H642-'01_Supuestos'!$F$9))-((('01_Supuestos'!F31*$I642)*'01_Supuestos'!$F$11*($H642-'01_Supuestos'!$F$9))*'01_Supuestos'!$F$12)-(('01_Supuestos'!F31*$I642)*'01_Supuestos'!$F$11*$K642)-(IF(('01_Supuestos'!F31*$I642)&gt;0,'01_Supuestos'!$F$15,0)))-($J642*'01_Supuestos'!F33)))*'01_Supuestos'!$F$16)</f>
        <v/>
      </c>
      <c r="X642" s="109">
        <f>((('01_Supuestos'!G31*$I642)*'01_Supuestos'!$F$11*($H642-'01_Supuestos'!$F$9))-((('01_Supuestos'!G31*$I642)*'01_Supuestos'!$F$11*($H642-'01_Supuestos'!$F$9))*'01_Supuestos'!$F$12)-(('01_Supuestos'!G31*$I642)*'01_Supuestos'!$F$11*$K642)-(IF(('01_Supuestos'!G31*$I642)&gt;0,'01_Supuestos'!$F$15,0)))-((('01_Supuestos'!G31*$I642)*'01_Supuestos'!$F$11*($H642-'01_Supuestos'!$F$9))*'01_Supuestos'!$F$18)-($J642*'01_Supuestos'!G32)-(IF('01_Supuestos'!G30=MAX('01_Supuestos'!$C$30:$M$30),'01_Supuestos'!$F$19,0))-(MAX(0,(((('01_Supuestos'!G31*$I642)*'01_Supuestos'!$F$11*($H642-'01_Supuestos'!$F$9))-((('01_Supuestos'!G31*$I642)*'01_Supuestos'!$F$11*($H642-'01_Supuestos'!$F$9))*'01_Supuestos'!$F$12)-(('01_Supuestos'!G31*$I642)*'01_Supuestos'!$F$11*$K642)-(IF(('01_Supuestos'!G31*$I642)&gt;0,'01_Supuestos'!$F$15,0)))-($J642*'01_Supuestos'!G33)))*'01_Supuestos'!$F$16)</f>
        <v/>
      </c>
      <c r="Y642" s="109">
        <f>((('01_Supuestos'!H31*$I642)*'01_Supuestos'!$F$11*($H642-'01_Supuestos'!$F$9))-((('01_Supuestos'!H31*$I642)*'01_Supuestos'!$F$11*($H642-'01_Supuestos'!$F$9))*'01_Supuestos'!$F$12)-(('01_Supuestos'!H31*$I642)*'01_Supuestos'!$F$11*$K642)-(IF(('01_Supuestos'!H31*$I642)&gt;0,'01_Supuestos'!$F$15,0)))-((('01_Supuestos'!H31*$I642)*'01_Supuestos'!$F$11*($H642-'01_Supuestos'!$F$9))*'01_Supuestos'!$F$18)-($J642*'01_Supuestos'!H32)-(IF('01_Supuestos'!H30=MAX('01_Supuestos'!$C$30:$M$30),'01_Supuestos'!$F$19,0))-(MAX(0,(((('01_Supuestos'!H31*$I642)*'01_Supuestos'!$F$11*($H642-'01_Supuestos'!$F$9))-((('01_Supuestos'!H31*$I642)*'01_Supuestos'!$F$11*($H642-'01_Supuestos'!$F$9))*'01_Supuestos'!$F$12)-(('01_Supuestos'!H31*$I642)*'01_Supuestos'!$F$11*$K642)-(IF(('01_Supuestos'!H31*$I642)&gt;0,'01_Supuestos'!$F$15,0)))-($J642*'01_Supuestos'!H33)))*'01_Supuestos'!$F$16)</f>
        <v/>
      </c>
      <c r="Z642" s="109">
        <f>((('01_Supuestos'!I31*$I642)*'01_Supuestos'!$F$11*($H642-'01_Supuestos'!$F$9))-((('01_Supuestos'!I31*$I642)*'01_Supuestos'!$F$11*($H642-'01_Supuestos'!$F$9))*'01_Supuestos'!$F$12)-(('01_Supuestos'!I31*$I642)*'01_Supuestos'!$F$11*$K642)-(IF(('01_Supuestos'!I31*$I642)&gt;0,'01_Supuestos'!$F$15,0)))-((('01_Supuestos'!I31*$I642)*'01_Supuestos'!$F$11*($H642-'01_Supuestos'!$F$9))*'01_Supuestos'!$F$18)-($J642*'01_Supuestos'!I32)-(IF('01_Supuestos'!I30=MAX('01_Supuestos'!$C$30:$M$30),'01_Supuestos'!$F$19,0))-(MAX(0,(((('01_Supuestos'!I31*$I642)*'01_Supuestos'!$F$11*($H642-'01_Supuestos'!$F$9))-((('01_Supuestos'!I31*$I642)*'01_Supuestos'!$F$11*($H642-'01_Supuestos'!$F$9))*'01_Supuestos'!$F$12)-(('01_Supuestos'!I31*$I642)*'01_Supuestos'!$F$11*$K642)-(IF(('01_Supuestos'!I31*$I642)&gt;0,'01_Supuestos'!$F$15,0)))-($J642*'01_Supuestos'!I33)))*'01_Supuestos'!$F$16)</f>
        <v/>
      </c>
      <c r="AA642" s="109">
        <f>((('01_Supuestos'!J31*$I642)*'01_Supuestos'!$F$11*($H642-'01_Supuestos'!$F$9))-((('01_Supuestos'!J31*$I642)*'01_Supuestos'!$F$11*($H642-'01_Supuestos'!$F$9))*'01_Supuestos'!$F$12)-(('01_Supuestos'!J31*$I642)*'01_Supuestos'!$F$11*$K642)-(IF(('01_Supuestos'!J31*$I642)&gt;0,'01_Supuestos'!$F$15,0)))-((('01_Supuestos'!J31*$I642)*'01_Supuestos'!$F$11*($H642-'01_Supuestos'!$F$9))*'01_Supuestos'!$F$18)-($J642*'01_Supuestos'!J32)-(IF('01_Supuestos'!J30=MAX('01_Supuestos'!$C$30:$M$30),'01_Supuestos'!$F$19,0))-(MAX(0,(((('01_Supuestos'!J31*$I642)*'01_Supuestos'!$F$11*($H642-'01_Supuestos'!$F$9))-((('01_Supuestos'!J31*$I642)*'01_Supuestos'!$F$11*($H642-'01_Supuestos'!$F$9))*'01_Supuestos'!$F$12)-(('01_Supuestos'!J31*$I642)*'01_Supuestos'!$F$11*$K642)-(IF(('01_Supuestos'!J31*$I642)&gt;0,'01_Supuestos'!$F$15,0)))-($J642*'01_Supuestos'!J33)))*'01_Supuestos'!$F$16)</f>
        <v/>
      </c>
      <c r="AB642" s="109">
        <f>((('01_Supuestos'!K31*$I642)*'01_Supuestos'!$F$11*($H642-'01_Supuestos'!$F$9))-((('01_Supuestos'!K31*$I642)*'01_Supuestos'!$F$11*($H642-'01_Supuestos'!$F$9))*'01_Supuestos'!$F$12)-(('01_Supuestos'!K31*$I642)*'01_Supuestos'!$F$11*$K642)-(IF(('01_Supuestos'!K31*$I642)&gt;0,'01_Supuestos'!$F$15,0)))-((('01_Supuestos'!K31*$I642)*'01_Supuestos'!$F$11*($H642-'01_Supuestos'!$F$9))*'01_Supuestos'!$F$18)-($J642*'01_Supuestos'!K32)-(IF('01_Supuestos'!K30=MAX('01_Supuestos'!$C$30:$M$30),'01_Supuestos'!$F$19,0))-(MAX(0,(((('01_Supuestos'!K31*$I642)*'01_Supuestos'!$F$11*($H642-'01_Supuestos'!$F$9))-((('01_Supuestos'!K31*$I642)*'01_Supuestos'!$F$11*($H642-'01_Supuestos'!$F$9))*'01_Supuestos'!$F$12)-(('01_Supuestos'!K31*$I642)*'01_Supuestos'!$F$11*$K642)-(IF(('01_Supuestos'!K31*$I642)&gt;0,'01_Supuestos'!$F$15,0)))-($J642*'01_Supuestos'!K33)))*'01_Supuestos'!$F$16)</f>
        <v/>
      </c>
      <c r="AC642" s="109">
        <f>((('01_Supuestos'!L31*$I642)*'01_Supuestos'!$F$11*($H642-'01_Supuestos'!$F$9))-((('01_Supuestos'!L31*$I642)*'01_Supuestos'!$F$11*($H642-'01_Supuestos'!$F$9))*'01_Supuestos'!$F$12)-(('01_Supuestos'!L31*$I642)*'01_Supuestos'!$F$11*$K642)-(IF(('01_Supuestos'!L31*$I642)&gt;0,'01_Supuestos'!$F$15,0)))-((('01_Supuestos'!L31*$I642)*'01_Supuestos'!$F$11*($H642-'01_Supuestos'!$F$9))*'01_Supuestos'!$F$18)-($J642*'01_Supuestos'!L32)-(IF('01_Supuestos'!L30=MAX('01_Supuestos'!$C$30:$M$30),'01_Supuestos'!$F$19,0))-(MAX(0,(((('01_Supuestos'!L31*$I642)*'01_Supuestos'!$F$11*($H642-'01_Supuestos'!$F$9))-((('01_Supuestos'!L31*$I642)*'01_Supuestos'!$F$11*($H642-'01_Supuestos'!$F$9))*'01_Supuestos'!$F$12)-(('01_Supuestos'!L31*$I642)*'01_Supuestos'!$F$11*$K642)-(IF(('01_Supuestos'!L31*$I642)&gt;0,'01_Supuestos'!$F$15,0)))-($J642*'01_Supuestos'!L33)))*'01_Supuestos'!$F$16)</f>
        <v/>
      </c>
      <c r="AD642" s="109">
        <f>((('01_Supuestos'!M31*$I642)*'01_Supuestos'!$F$11*($H642-'01_Supuestos'!$F$9))-((('01_Supuestos'!M31*$I642)*'01_Supuestos'!$F$11*($H642-'01_Supuestos'!$F$9))*'01_Supuestos'!$F$12)-(('01_Supuestos'!M31*$I642)*'01_Supuestos'!$F$11*$K642)-(IF(('01_Supuestos'!M31*$I642)&gt;0,'01_Supuestos'!$F$15,0)))-((('01_Supuestos'!M31*$I642)*'01_Supuestos'!$F$11*($H642-'01_Supuestos'!$F$9))*'01_Supuestos'!$F$18)-($J642*'01_Supuestos'!M32)-(IF('01_Supuestos'!M30=MAX('01_Supuestos'!$C$30:$M$30),'01_Supuestos'!$F$19,0))-(MAX(0,(((('01_Supuestos'!M31*$I642)*'01_Supuestos'!$F$11*($H642-'01_Supuestos'!$F$9))-((('01_Supuestos'!M31*$I642)*'01_Supuestos'!$F$11*($H642-'01_Supuestos'!$F$9))*'01_Supuestos'!$F$12)-(('01_Supuestos'!M31*$I642)*'01_Supuestos'!$F$11*$K642)-(IF(('01_Supuestos'!M31*$I642)&gt;0,'01_Supuestos'!$F$15,0)))-($J642*'01_Supuestos'!M33)))*'01_Supuestos'!$F$16)</f>
        <v/>
      </c>
      <c r="AE642" s="109">
        <f>0</f>
        <v/>
      </c>
      <c r="AF642" s="109">
        <f>IF(S642&gt;R642,"Appraisal+Decision",IF(S642&lt;R642,"Develop Now","Indiferente"))</f>
        <v/>
      </c>
    </row>
    <row r="643">
      <c r="A643" t="n">
        <v>613</v>
      </c>
      <c r="B643" s="53">
        <f>RAND()</f>
        <v/>
      </c>
      <c r="C643" s="53">
        <f>RAND()</f>
        <v/>
      </c>
      <c r="D643" s="53">
        <f>RAND()</f>
        <v/>
      </c>
      <c r="E643" s="53">
        <f>RAND()</f>
        <v/>
      </c>
      <c r="F643" s="53">
        <f>RAND()</f>
        <v/>
      </c>
      <c r="G643" s="53">
        <f>RAND()</f>
        <v/>
      </c>
      <c r="H643" s="109">
        <f>IF(B643&lt;($B$11-$B$10)/($B$12-$B$10), $B$10+SQRT(B643*($B$11-$B$10)*($B$12-$B$10)), $B$12-SQRT((1-B643)*($B$12-$B$11)*($B$12-$B$10)))</f>
        <v/>
      </c>
      <c r="I643" s="53">
        <f>MAX(0.1,NORMINV(C643,$B$13,$B$14))</f>
        <v/>
      </c>
      <c r="J643" s="109">
        <f>'01_Supuestos'!$F$13*MAX(0.65,NORMINV(D643,1,$B$15))</f>
        <v/>
      </c>
      <c r="K643" s="109">
        <f>'01_Supuestos'!$F$14*MAX(0.6,NORMINV(E643,1,$B$16))</f>
        <v/>
      </c>
      <c r="L643" s="109">
        <f>--(F643&lt;=$B$5)</f>
        <v/>
      </c>
      <c r="M643" s="109">
        <f>IF(L643=1, IF(G643&lt;=$B$6, "+", "-"), IF(G643&lt;=(1-$B$7), "+", "-"))</f>
        <v/>
      </c>
      <c r="N643" s="110">
        <f>IF(M643="+",'05_Bayes_Arbol'!$B$16,'05_Bayes_Arbol'!$B$17)</f>
        <v/>
      </c>
      <c r="O643" s="109">
        <f>SUMPRODUCT(T643:AD643,'01_Supuestos'!$C$34:$M$34)</f>
        <v/>
      </c>
      <c r="P643" s="109">
        <f>N643*O643 + (1-N643)*$B$9</f>
        <v/>
      </c>
      <c r="Q643" s="109">
        <f>--(P643&gt;0)</f>
        <v/>
      </c>
      <c r="R643" s="109">
        <f>IF(L643=1,O643,$B$9)</f>
        <v/>
      </c>
      <c r="S643" s="109">
        <f>-$B$8 + IF(Q643=1, IF(L643=1,O643,$B$9), 0)</f>
        <v/>
      </c>
      <c r="T643" s="109">
        <f>((('01_Supuestos'!C31*$I643)*'01_Supuestos'!$F$11*($H643-'01_Supuestos'!$F$9))-((('01_Supuestos'!C31*$I643)*'01_Supuestos'!$F$11*($H643-'01_Supuestos'!$F$9))*'01_Supuestos'!$F$12)-(('01_Supuestos'!C31*$I643)*'01_Supuestos'!$F$11*$K643)-(IF(('01_Supuestos'!C31*$I643)&gt;0,'01_Supuestos'!$F$15,0)))-((('01_Supuestos'!C31*$I643)*'01_Supuestos'!$F$11*($H643-'01_Supuestos'!$F$9))*'01_Supuestos'!$F$18)-($J643*'01_Supuestos'!C32)-(IF('01_Supuestos'!C30=MAX('01_Supuestos'!$C$30:$M$30),'01_Supuestos'!$F$19,0))-(MAX(0,(((('01_Supuestos'!C31*$I643)*'01_Supuestos'!$F$11*($H643-'01_Supuestos'!$F$9))-((('01_Supuestos'!C31*$I643)*'01_Supuestos'!$F$11*($H643-'01_Supuestos'!$F$9))*'01_Supuestos'!$F$12)-(('01_Supuestos'!C31*$I643)*'01_Supuestos'!$F$11*$K643)-(IF(('01_Supuestos'!C31*$I643)&gt;0,'01_Supuestos'!$F$15,0)))-($J643*'01_Supuestos'!C33)))*'01_Supuestos'!$F$16)</f>
        <v/>
      </c>
      <c r="U643" s="109">
        <f>((('01_Supuestos'!D31*$I643)*'01_Supuestos'!$F$11*($H643-'01_Supuestos'!$F$9))-((('01_Supuestos'!D31*$I643)*'01_Supuestos'!$F$11*($H643-'01_Supuestos'!$F$9))*'01_Supuestos'!$F$12)-(('01_Supuestos'!D31*$I643)*'01_Supuestos'!$F$11*$K643)-(IF(('01_Supuestos'!D31*$I643)&gt;0,'01_Supuestos'!$F$15,0)))-((('01_Supuestos'!D31*$I643)*'01_Supuestos'!$F$11*($H643-'01_Supuestos'!$F$9))*'01_Supuestos'!$F$18)-($J643*'01_Supuestos'!D32)-(IF('01_Supuestos'!D30=MAX('01_Supuestos'!$C$30:$M$30),'01_Supuestos'!$F$19,0))-(MAX(0,(((('01_Supuestos'!D31*$I643)*'01_Supuestos'!$F$11*($H643-'01_Supuestos'!$F$9))-((('01_Supuestos'!D31*$I643)*'01_Supuestos'!$F$11*($H643-'01_Supuestos'!$F$9))*'01_Supuestos'!$F$12)-(('01_Supuestos'!D31*$I643)*'01_Supuestos'!$F$11*$K643)-(IF(('01_Supuestos'!D31*$I643)&gt;0,'01_Supuestos'!$F$15,0)))-($J643*'01_Supuestos'!D33)))*'01_Supuestos'!$F$16)</f>
        <v/>
      </c>
      <c r="V643" s="109">
        <f>((('01_Supuestos'!E31*$I643)*'01_Supuestos'!$F$11*($H643-'01_Supuestos'!$F$9))-((('01_Supuestos'!E31*$I643)*'01_Supuestos'!$F$11*($H643-'01_Supuestos'!$F$9))*'01_Supuestos'!$F$12)-(('01_Supuestos'!E31*$I643)*'01_Supuestos'!$F$11*$K643)-(IF(('01_Supuestos'!E31*$I643)&gt;0,'01_Supuestos'!$F$15,0)))-((('01_Supuestos'!E31*$I643)*'01_Supuestos'!$F$11*($H643-'01_Supuestos'!$F$9))*'01_Supuestos'!$F$18)-($J643*'01_Supuestos'!E32)-(IF('01_Supuestos'!E30=MAX('01_Supuestos'!$C$30:$M$30),'01_Supuestos'!$F$19,0))-(MAX(0,(((('01_Supuestos'!E31*$I643)*'01_Supuestos'!$F$11*($H643-'01_Supuestos'!$F$9))-((('01_Supuestos'!E31*$I643)*'01_Supuestos'!$F$11*($H643-'01_Supuestos'!$F$9))*'01_Supuestos'!$F$12)-(('01_Supuestos'!E31*$I643)*'01_Supuestos'!$F$11*$K643)-(IF(('01_Supuestos'!E31*$I643)&gt;0,'01_Supuestos'!$F$15,0)))-($J643*'01_Supuestos'!E33)))*'01_Supuestos'!$F$16)</f>
        <v/>
      </c>
      <c r="W643" s="109">
        <f>((('01_Supuestos'!F31*$I643)*'01_Supuestos'!$F$11*($H643-'01_Supuestos'!$F$9))-((('01_Supuestos'!F31*$I643)*'01_Supuestos'!$F$11*($H643-'01_Supuestos'!$F$9))*'01_Supuestos'!$F$12)-(('01_Supuestos'!F31*$I643)*'01_Supuestos'!$F$11*$K643)-(IF(('01_Supuestos'!F31*$I643)&gt;0,'01_Supuestos'!$F$15,0)))-((('01_Supuestos'!F31*$I643)*'01_Supuestos'!$F$11*($H643-'01_Supuestos'!$F$9))*'01_Supuestos'!$F$18)-($J643*'01_Supuestos'!F32)-(IF('01_Supuestos'!F30=MAX('01_Supuestos'!$C$30:$M$30),'01_Supuestos'!$F$19,0))-(MAX(0,(((('01_Supuestos'!F31*$I643)*'01_Supuestos'!$F$11*($H643-'01_Supuestos'!$F$9))-((('01_Supuestos'!F31*$I643)*'01_Supuestos'!$F$11*($H643-'01_Supuestos'!$F$9))*'01_Supuestos'!$F$12)-(('01_Supuestos'!F31*$I643)*'01_Supuestos'!$F$11*$K643)-(IF(('01_Supuestos'!F31*$I643)&gt;0,'01_Supuestos'!$F$15,0)))-($J643*'01_Supuestos'!F33)))*'01_Supuestos'!$F$16)</f>
        <v/>
      </c>
      <c r="X643" s="109">
        <f>((('01_Supuestos'!G31*$I643)*'01_Supuestos'!$F$11*($H643-'01_Supuestos'!$F$9))-((('01_Supuestos'!G31*$I643)*'01_Supuestos'!$F$11*($H643-'01_Supuestos'!$F$9))*'01_Supuestos'!$F$12)-(('01_Supuestos'!G31*$I643)*'01_Supuestos'!$F$11*$K643)-(IF(('01_Supuestos'!G31*$I643)&gt;0,'01_Supuestos'!$F$15,0)))-((('01_Supuestos'!G31*$I643)*'01_Supuestos'!$F$11*($H643-'01_Supuestos'!$F$9))*'01_Supuestos'!$F$18)-($J643*'01_Supuestos'!G32)-(IF('01_Supuestos'!G30=MAX('01_Supuestos'!$C$30:$M$30),'01_Supuestos'!$F$19,0))-(MAX(0,(((('01_Supuestos'!G31*$I643)*'01_Supuestos'!$F$11*($H643-'01_Supuestos'!$F$9))-((('01_Supuestos'!G31*$I643)*'01_Supuestos'!$F$11*($H643-'01_Supuestos'!$F$9))*'01_Supuestos'!$F$12)-(('01_Supuestos'!G31*$I643)*'01_Supuestos'!$F$11*$K643)-(IF(('01_Supuestos'!G31*$I643)&gt;0,'01_Supuestos'!$F$15,0)))-($J643*'01_Supuestos'!G33)))*'01_Supuestos'!$F$16)</f>
        <v/>
      </c>
      <c r="Y643" s="109">
        <f>((('01_Supuestos'!H31*$I643)*'01_Supuestos'!$F$11*($H643-'01_Supuestos'!$F$9))-((('01_Supuestos'!H31*$I643)*'01_Supuestos'!$F$11*($H643-'01_Supuestos'!$F$9))*'01_Supuestos'!$F$12)-(('01_Supuestos'!H31*$I643)*'01_Supuestos'!$F$11*$K643)-(IF(('01_Supuestos'!H31*$I643)&gt;0,'01_Supuestos'!$F$15,0)))-((('01_Supuestos'!H31*$I643)*'01_Supuestos'!$F$11*($H643-'01_Supuestos'!$F$9))*'01_Supuestos'!$F$18)-($J643*'01_Supuestos'!H32)-(IF('01_Supuestos'!H30=MAX('01_Supuestos'!$C$30:$M$30),'01_Supuestos'!$F$19,0))-(MAX(0,(((('01_Supuestos'!H31*$I643)*'01_Supuestos'!$F$11*($H643-'01_Supuestos'!$F$9))-((('01_Supuestos'!H31*$I643)*'01_Supuestos'!$F$11*($H643-'01_Supuestos'!$F$9))*'01_Supuestos'!$F$12)-(('01_Supuestos'!H31*$I643)*'01_Supuestos'!$F$11*$K643)-(IF(('01_Supuestos'!H31*$I643)&gt;0,'01_Supuestos'!$F$15,0)))-($J643*'01_Supuestos'!H33)))*'01_Supuestos'!$F$16)</f>
        <v/>
      </c>
      <c r="Z643" s="109">
        <f>((('01_Supuestos'!I31*$I643)*'01_Supuestos'!$F$11*($H643-'01_Supuestos'!$F$9))-((('01_Supuestos'!I31*$I643)*'01_Supuestos'!$F$11*($H643-'01_Supuestos'!$F$9))*'01_Supuestos'!$F$12)-(('01_Supuestos'!I31*$I643)*'01_Supuestos'!$F$11*$K643)-(IF(('01_Supuestos'!I31*$I643)&gt;0,'01_Supuestos'!$F$15,0)))-((('01_Supuestos'!I31*$I643)*'01_Supuestos'!$F$11*($H643-'01_Supuestos'!$F$9))*'01_Supuestos'!$F$18)-($J643*'01_Supuestos'!I32)-(IF('01_Supuestos'!I30=MAX('01_Supuestos'!$C$30:$M$30),'01_Supuestos'!$F$19,0))-(MAX(0,(((('01_Supuestos'!I31*$I643)*'01_Supuestos'!$F$11*($H643-'01_Supuestos'!$F$9))-((('01_Supuestos'!I31*$I643)*'01_Supuestos'!$F$11*($H643-'01_Supuestos'!$F$9))*'01_Supuestos'!$F$12)-(('01_Supuestos'!I31*$I643)*'01_Supuestos'!$F$11*$K643)-(IF(('01_Supuestos'!I31*$I643)&gt;0,'01_Supuestos'!$F$15,0)))-($J643*'01_Supuestos'!I33)))*'01_Supuestos'!$F$16)</f>
        <v/>
      </c>
      <c r="AA643" s="109">
        <f>((('01_Supuestos'!J31*$I643)*'01_Supuestos'!$F$11*($H643-'01_Supuestos'!$F$9))-((('01_Supuestos'!J31*$I643)*'01_Supuestos'!$F$11*($H643-'01_Supuestos'!$F$9))*'01_Supuestos'!$F$12)-(('01_Supuestos'!J31*$I643)*'01_Supuestos'!$F$11*$K643)-(IF(('01_Supuestos'!J31*$I643)&gt;0,'01_Supuestos'!$F$15,0)))-((('01_Supuestos'!J31*$I643)*'01_Supuestos'!$F$11*($H643-'01_Supuestos'!$F$9))*'01_Supuestos'!$F$18)-($J643*'01_Supuestos'!J32)-(IF('01_Supuestos'!J30=MAX('01_Supuestos'!$C$30:$M$30),'01_Supuestos'!$F$19,0))-(MAX(0,(((('01_Supuestos'!J31*$I643)*'01_Supuestos'!$F$11*($H643-'01_Supuestos'!$F$9))-((('01_Supuestos'!J31*$I643)*'01_Supuestos'!$F$11*($H643-'01_Supuestos'!$F$9))*'01_Supuestos'!$F$12)-(('01_Supuestos'!J31*$I643)*'01_Supuestos'!$F$11*$K643)-(IF(('01_Supuestos'!J31*$I643)&gt;0,'01_Supuestos'!$F$15,0)))-($J643*'01_Supuestos'!J33)))*'01_Supuestos'!$F$16)</f>
        <v/>
      </c>
      <c r="AB643" s="109">
        <f>((('01_Supuestos'!K31*$I643)*'01_Supuestos'!$F$11*($H643-'01_Supuestos'!$F$9))-((('01_Supuestos'!K31*$I643)*'01_Supuestos'!$F$11*($H643-'01_Supuestos'!$F$9))*'01_Supuestos'!$F$12)-(('01_Supuestos'!K31*$I643)*'01_Supuestos'!$F$11*$K643)-(IF(('01_Supuestos'!K31*$I643)&gt;0,'01_Supuestos'!$F$15,0)))-((('01_Supuestos'!K31*$I643)*'01_Supuestos'!$F$11*($H643-'01_Supuestos'!$F$9))*'01_Supuestos'!$F$18)-($J643*'01_Supuestos'!K32)-(IF('01_Supuestos'!K30=MAX('01_Supuestos'!$C$30:$M$30),'01_Supuestos'!$F$19,0))-(MAX(0,(((('01_Supuestos'!K31*$I643)*'01_Supuestos'!$F$11*($H643-'01_Supuestos'!$F$9))-((('01_Supuestos'!K31*$I643)*'01_Supuestos'!$F$11*($H643-'01_Supuestos'!$F$9))*'01_Supuestos'!$F$12)-(('01_Supuestos'!K31*$I643)*'01_Supuestos'!$F$11*$K643)-(IF(('01_Supuestos'!K31*$I643)&gt;0,'01_Supuestos'!$F$15,0)))-($J643*'01_Supuestos'!K33)))*'01_Supuestos'!$F$16)</f>
        <v/>
      </c>
      <c r="AC643" s="109">
        <f>((('01_Supuestos'!L31*$I643)*'01_Supuestos'!$F$11*($H643-'01_Supuestos'!$F$9))-((('01_Supuestos'!L31*$I643)*'01_Supuestos'!$F$11*($H643-'01_Supuestos'!$F$9))*'01_Supuestos'!$F$12)-(('01_Supuestos'!L31*$I643)*'01_Supuestos'!$F$11*$K643)-(IF(('01_Supuestos'!L31*$I643)&gt;0,'01_Supuestos'!$F$15,0)))-((('01_Supuestos'!L31*$I643)*'01_Supuestos'!$F$11*($H643-'01_Supuestos'!$F$9))*'01_Supuestos'!$F$18)-($J643*'01_Supuestos'!L32)-(IF('01_Supuestos'!L30=MAX('01_Supuestos'!$C$30:$M$30),'01_Supuestos'!$F$19,0))-(MAX(0,(((('01_Supuestos'!L31*$I643)*'01_Supuestos'!$F$11*($H643-'01_Supuestos'!$F$9))-((('01_Supuestos'!L31*$I643)*'01_Supuestos'!$F$11*($H643-'01_Supuestos'!$F$9))*'01_Supuestos'!$F$12)-(('01_Supuestos'!L31*$I643)*'01_Supuestos'!$F$11*$K643)-(IF(('01_Supuestos'!L31*$I643)&gt;0,'01_Supuestos'!$F$15,0)))-($J643*'01_Supuestos'!L33)))*'01_Supuestos'!$F$16)</f>
        <v/>
      </c>
      <c r="AD643" s="109">
        <f>((('01_Supuestos'!M31*$I643)*'01_Supuestos'!$F$11*($H643-'01_Supuestos'!$F$9))-((('01_Supuestos'!M31*$I643)*'01_Supuestos'!$F$11*($H643-'01_Supuestos'!$F$9))*'01_Supuestos'!$F$12)-(('01_Supuestos'!M31*$I643)*'01_Supuestos'!$F$11*$K643)-(IF(('01_Supuestos'!M31*$I643)&gt;0,'01_Supuestos'!$F$15,0)))-((('01_Supuestos'!M31*$I643)*'01_Supuestos'!$F$11*($H643-'01_Supuestos'!$F$9))*'01_Supuestos'!$F$18)-($J643*'01_Supuestos'!M32)-(IF('01_Supuestos'!M30=MAX('01_Supuestos'!$C$30:$M$30),'01_Supuestos'!$F$19,0))-(MAX(0,(((('01_Supuestos'!M31*$I643)*'01_Supuestos'!$F$11*($H643-'01_Supuestos'!$F$9))-((('01_Supuestos'!M31*$I643)*'01_Supuestos'!$F$11*($H643-'01_Supuestos'!$F$9))*'01_Supuestos'!$F$12)-(('01_Supuestos'!M31*$I643)*'01_Supuestos'!$F$11*$K643)-(IF(('01_Supuestos'!M31*$I643)&gt;0,'01_Supuestos'!$F$15,0)))-($J643*'01_Supuestos'!M33)))*'01_Supuestos'!$F$16)</f>
        <v/>
      </c>
      <c r="AE643" s="109">
        <f>0</f>
        <v/>
      </c>
      <c r="AF643" s="109">
        <f>IF(S643&gt;R643,"Appraisal+Decision",IF(S643&lt;R643,"Develop Now","Indiferente"))</f>
        <v/>
      </c>
    </row>
    <row r="644">
      <c r="A644" t="n">
        <v>614</v>
      </c>
      <c r="B644" s="53">
        <f>RAND()</f>
        <v/>
      </c>
      <c r="C644" s="53">
        <f>RAND()</f>
        <v/>
      </c>
      <c r="D644" s="53">
        <f>RAND()</f>
        <v/>
      </c>
      <c r="E644" s="53">
        <f>RAND()</f>
        <v/>
      </c>
      <c r="F644" s="53">
        <f>RAND()</f>
        <v/>
      </c>
      <c r="G644" s="53">
        <f>RAND()</f>
        <v/>
      </c>
      <c r="H644" s="109">
        <f>IF(B644&lt;($B$11-$B$10)/($B$12-$B$10), $B$10+SQRT(B644*($B$11-$B$10)*($B$12-$B$10)), $B$12-SQRT((1-B644)*($B$12-$B$11)*($B$12-$B$10)))</f>
        <v/>
      </c>
      <c r="I644" s="53">
        <f>MAX(0.1,NORMINV(C644,$B$13,$B$14))</f>
        <v/>
      </c>
      <c r="J644" s="109">
        <f>'01_Supuestos'!$F$13*MAX(0.65,NORMINV(D644,1,$B$15))</f>
        <v/>
      </c>
      <c r="K644" s="109">
        <f>'01_Supuestos'!$F$14*MAX(0.6,NORMINV(E644,1,$B$16))</f>
        <v/>
      </c>
      <c r="L644" s="109">
        <f>--(F644&lt;=$B$5)</f>
        <v/>
      </c>
      <c r="M644" s="109">
        <f>IF(L644=1, IF(G644&lt;=$B$6, "+", "-"), IF(G644&lt;=(1-$B$7), "+", "-"))</f>
        <v/>
      </c>
      <c r="N644" s="110">
        <f>IF(M644="+",'05_Bayes_Arbol'!$B$16,'05_Bayes_Arbol'!$B$17)</f>
        <v/>
      </c>
      <c r="O644" s="109">
        <f>SUMPRODUCT(T644:AD644,'01_Supuestos'!$C$34:$M$34)</f>
        <v/>
      </c>
      <c r="P644" s="109">
        <f>N644*O644 + (1-N644)*$B$9</f>
        <v/>
      </c>
      <c r="Q644" s="109">
        <f>--(P644&gt;0)</f>
        <v/>
      </c>
      <c r="R644" s="109">
        <f>IF(L644=1,O644,$B$9)</f>
        <v/>
      </c>
      <c r="S644" s="109">
        <f>-$B$8 + IF(Q644=1, IF(L644=1,O644,$B$9), 0)</f>
        <v/>
      </c>
      <c r="T644" s="109">
        <f>((('01_Supuestos'!C31*$I644)*'01_Supuestos'!$F$11*($H644-'01_Supuestos'!$F$9))-((('01_Supuestos'!C31*$I644)*'01_Supuestos'!$F$11*($H644-'01_Supuestos'!$F$9))*'01_Supuestos'!$F$12)-(('01_Supuestos'!C31*$I644)*'01_Supuestos'!$F$11*$K644)-(IF(('01_Supuestos'!C31*$I644)&gt;0,'01_Supuestos'!$F$15,0)))-((('01_Supuestos'!C31*$I644)*'01_Supuestos'!$F$11*($H644-'01_Supuestos'!$F$9))*'01_Supuestos'!$F$18)-($J644*'01_Supuestos'!C32)-(IF('01_Supuestos'!C30=MAX('01_Supuestos'!$C$30:$M$30),'01_Supuestos'!$F$19,0))-(MAX(0,(((('01_Supuestos'!C31*$I644)*'01_Supuestos'!$F$11*($H644-'01_Supuestos'!$F$9))-((('01_Supuestos'!C31*$I644)*'01_Supuestos'!$F$11*($H644-'01_Supuestos'!$F$9))*'01_Supuestos'!$F$12)-(('01_Supuestos'!C31*$I644)*'01_Supuestos'!$F$11*$K644)-(IF(('01_Supuestos'!C31*$I644)&gt;0,'01_Supuestos'!$F$15,0)))-($J644*'01_Supuestos'!C33)))*'01_Supuestos'!$F$16)</f>
        <v/>
      </c>
      <c r="U644" s="109">
        <f>((('01_Supuestos'!D31*$I644)*'01_Supuestos'!$F$11*($H644-'01_Supuestos'!$F$9))-((('01_Supuestos'!D31*$I644)*'01_Supuestos'!$F$11*($H644-'01_Supuestos'!$F$9))*'01_Supuestos'!$F$12)-(('01_Supuestos'!D31*$I644)*'01_Supuestos'!$F$11*$K644)-(IF(('01_Supuestos'!D31*$I644)&gt;0,'01_Supuestos'!$F$15,0)))-((('01_Supuestos'!D31*$I644)*'01_Supuestos'!$F$11*($H644-'01_Supuestos'!$F$9))*'01_Supuestos'!$F$18)-($J644*'01_Supuestos'!D32)-(IF('01_Supuestos'!D30=MAX('01_Supuestos'!$C$30:$M$30),'01_Supuestos'!$F$19,0))-(MAX(0,(((('01_Supuestos'!D31*$I644)*'01_Supuestos'!$F$11*($H644-'01_Supuestos'!$F$9))-((('01_Supuestos'!D31*$I644)*'01_Supuestos'!$F$11*($H644-'01_Supuestos'!$F$9))*'01_Supuestos'!$F$12)-(('01_Supuestos'!D31*$I644)*'01_Supuestos'!$F$11*$K644)-(IF(('01_Supuestos'!D31*$I644)&gt;0,'01_Supuestos'!$F$15,0)))-($J644*'01_Supuestos'!D33)))*'01_Supuestos'!$F$16)</f>
        <v/>
      </c>
      <c r="V644" s="109">
        <f>((('01_Supuestos'!E31*$I644)*'01_Supuestos'!$F$11*($H644-'01_Supuestos'!$F$9))-((('01_Supuestos'!E31*$I644)*'01_Supuestos'!$F$11*($H644-'01_Supuestos'!$F$9))*'01_Supuestos'!$F$12)-(('01_Supuestos'!E31*$I644)*'01_Supuestos'!$F$11*$K644)-(IF(('01_Supuestos'!E31*$I644)&gt;0,'01_Supuestos'!$F$15,0)))-((('01_Supuestos'!E31*$I644)*'01_Supuestos'!$F$11*($H644-'01_Supuestos'!$F$9))*'01_Supuestos'!$F$18)-($J644*'01_Supuestos'!E32)-(IF('01_Supuestos'!E30=MAX('01_Supuestos'!$C$30:$M$30),'01_Supuestos'!$F$19,0))-(MAX(0,(((('01_Supuestos'!E31*$I644)*'01_Supuestos'!$F$11*($H644-'01_Supuestos'!$F$9))-((('01_Supuestos'!E31*$I644)*'01_Supuestos'!$F$11*($H644-'01_Supuestos'!$F$9))*'01_Supuestos'!$F$12)-(('01_Supuestos'!E31*$I644)*'01_Supuestos'!$F$11*$K644)-(IF(('01_Supuestos'!E31*$I644)&gt;0,'01_Supuestos'!$F$15,0)))-($J644*'01_Supuestos'!E33)))*'01_Supuestos'!$F$16)</f>
        <v/>
      </c>
      <c r="W644" s="109">
        <f>((('01_Supuestos'!F31*$I644)*'01_Supuestos'!$F$11*($H644-'01_Supuestos'!$F$9))-((('01_Supuestos'!F31*$I644)*'01_Supuestos'!$F$11*($H644-'01_Supuestos'!$F$9))*'01_Supuestos'!$F$12)-(('01_Supuestos'!F31*$I644)*'01_Supuestos'!$F$11*$K644)-(IF(('01_Supuestos'!F31*$I644)&gt;0,'01_Supuestos'!$F$15,0)))-((('01_Supuestos'!F31*$I644)*'01_Supuestos'!$F$11*($H644-'01_Supuestos'!$F$9))*'01_Supuestos'!$F$18)-($J644*'01_Supuestos'!F32)-(IF('01_Supuestos'!F30=MAX('01_Supuestos'!$C$30:$M$30),'01_Supuestos'!$F$19,0))-(MAX(0,(((('01_Supuestos'!F31*$I644)*'01_Supuestos'!$F$11*($H644-'01_Supuestos'!$F$9))-((('01_Supuestos'!F31*$I644)*'01_Supuestos'!$F$11*($H644-'01_Supuestos'!$F$9))*'01_Supuestos'!$F$12)-(('01_Supuestos'!F31*$I644)*'01_Supuestos'!$F$11*$K644)-(IF(('01_Supuestos'!F31*$I644)&gt;0,'01_Supuestos'!$F$15,0)))-($J644*'01_Supuestos'!F33)))*'01_Supuestos'!$F$16)</f>
        <v/>
      </c>
      <c r="X644" s="109">
        <f>((('01_Supuestos'!G31*$I644)*'01_Supuestos'!$F$11*($H644-'01_Supuestos'!$F$9))-((('01_Supuestos'!G31*$I644)*'01_Supuestos'!$F$11*($H644-'01_Supuestos'!$F$9))*'01_Supuestos'!$F$12)-(('01_Supuestos'!G31*$I644)*'01_Supuestos'!$F$11*$K644)-(IF(('01_Supuestos'!G31*$I644)&gt;0,'01_Supuestos'!$F$15,0)))-((('01_Supuestos'!G31*$I644)*'01_Supuestos'!$F$11*($H644-'01_Supuestos'!$F$9))*'01_Supuestos'!$F$18)-($J644*'01_Supuestos'!G32)-(IF('01_Supuestos'!G30=MAX('01_Supuestos'!$C$30:$M$30),'01_Supuestos'!$F$19,0))-(MAX(0,(((('01_Supuestos'!G31*$I644)*'01_Supuestos'!$F$11*($H644-'01_Supuestos'!$F$9))-((('01_Supuestos'!G31*$I644)*'01_Supuestos'!$F$11*($H644-'01_Supuestos'!$F$9))*'01_Supuestos'!$F$12)-(('01_Supuestos'!G31*$I644)*'01_Supuestos'!$F$11*$K644)-(IF(('01_Supuestos'!G31*$I644)&gt;0,'01_Supuestos'!$F$15,0)))-($J644*'01_Supuestos'!G33)))*'01_Supuestos'!$F$16)</f>
        <v/>
      </c>
      <c r="Y644" s="109">
        <f>((('01_Supuestos'!H31*$I644)*'01_Supuestos'!$F$11*($H644-'01_Supuestos'!$F$9))-((('01_Supuestos'!H31*$I644)*'01_Supuestos'!$F$11*($H644-'01_Supuestos'!$F$9))*'01_Supuestos'!$F$12)-(('01_Supuestos'!H31*$I644)*'01_Supuestos'!$F$11*$K644)-(IF(('01_Supuestos'!H31*$I644)&gt;0,'01_Supuestos'!$F$15,0)))-((('01_Supuestos'!H31*$I644)*'01_Supuestos'!$F$11*($H644-'01_Supuestos'!$F$9))*'01_Supuestos'!$F$18)-($J644*'01_Supuestos'!H32)-(IF('01_Supuestos'!H30=MAX('01_Supuestos'!$C$30:$M$30),'01_Supuestos'!$F$19,0))-(MAX(0,(((('01_Supuestos'!H31*$I644)*'01_Supuestos'!$F$11*($H644-'01_Supuestos'!$F$9))-((('01_Supuestos'!H31*$I644)*'01_Supuestos'!$F$11*($H644-'01_Supuestos'!$F$9))*'01_Supuestos'!$F$12)-(('01_Supuestos'!H31*$I644)*'01_Supuestos'!$F$11*$K644)-(IF(('01_Supuestos'!H31*$I644)&gt;0,'01_Supuestos'!$F$15,0)))-($J644*'01_Supuestos'!H33)))*'01_Supuestos'!$F$16)</f>
        <v/>
      </c>
      <c r="Z644" s="109">
        <f>((('01_Supuestos'!I31*$I644)*'01_Supuestos'!$F$11*($H644-'01_Supuestos'!$F$9))-((('01_Supuestos'!I31*$I644)*'01_Supuestos'!$F$11*($H644-'01_Supuestos'!$F$9))*'01_Supuestos'!$F$12)-(('01_Supuestos'!I31*$I644)*'01_Supuestos'!$F$11*$K644)-(IF(('01_Supuestos'!I31*$I644)&gt;0,'01_Supuestos'!$F$15,0)))-((('01_Supuestos'!I31*$I644)*'01_Supuestos'!$F$11*($H644-'01_Supuestos'!$F$9))*'01_Supuestos'!$F$18)-($J644*'01_Supuestos'!I32)-(IF('01_Supuestos'!I30=MAX('01_Supuestos'!$C$30:$M$30),'01_Supuestos'!$F$19,0))-(MAX(0,(((('01_Supuestos'!I31*$I644)*'01_Supuestos'!$F$11*($H644-'01_Supuestos'!$F$9))-((('01_Supuestos'!I31*$I644)*'01_Supuestos'!$F$11*($H644-'01_Supuestos'!$F$9))*'01_Supuestos'!$F$12)-(('01_Supuestos'!I31*$I644)*'01_Supuestos'!$F$11*$K644)-(IF(('01_Supuestos'!I31*$I644)&gt;0,'01_Supuestos'!$F$15,0)))-($J644*'01_Supuestos'!I33)))*'01_Supuestos'!$F$16)</f>
        <v/>
      </c>
      <c r="AA644" s="109">
        <f>((('01_Supuestos'!J31*$I644)*'01_Supuestos'!$F$11*($H644-'01_Supuestos'!$F$9))-((('01_Supuestos'!J31*$I644)*'01_Supuestos'!$F$11*($H644-'01_Supuestos'!$F$9))*'01_Supuestos'!$F$12)-(('01_Supuestos'!J31*$I644)*'01_Supuestos'!$F$11*$K644)-(IF(('01_Supuestos'!J31*$I644)&gt;0,'01_Supuestos'!$F$15,0)))-((('01_Supuestos'!J31*$I644)*'01_Supuestos'!$F$11*($H644-'01_Supuestos'!$F$9))*'01_Supuestos'!$F$18)-($J644*'01_Supuestos'!J32)-(IF('01_Supuestos'!J30=MAX('01_Supuestos'!$C$30:$M$30),'01_Supuestos'!$F$19,0))-(MAX(0,(((('01_Supuestos'!J31*$I644)*'01_Supuestos'!$F$11*($H644-'01_Supuestos'!$F$9))-((('01_Supuestos'!J31*$I644)*'01_Supuestos'!$F$11*($H644-'01_Supuestos'!$F$9))*'01_Supuestos'!$F$12)-(('01_Supuestos'!J31*$I644)*'01_Supuestos'!$F$11*$K644)-(IF(('01_Supuestos'!J31*$I644)&gt;0,'01_Supuestos'!$F$15,0)))-($J644*'01_Supuestos'!J33)))*'01_Supuestos'!$F$16)</f>
        <v/>
      </c>
      <c r="AB644" s="109">
        <f>((('01_Supuestos'!K31*$I644)*'01_Supuestos'!$F$11*($H644-'01_Supuestos'!$F$9))-((('01_Supuestos'!K31*$I644)*'01_Supuestos'!$F$11*($H644-'01_Supuestos'!$F$9))*'01_Supuestos'!$F$12)-(('01_Supuestos'!K31*$I644)*'01_Supuestos'!$F$11*$K644)-(IF(('01_Supuestos'!K31*$I644)&gt;0,'01_Supuestos'!$F$15,0)))-((('01_Supuestos'!K31*$I644)*'01_Supuestos'!$F$11*($H644-'01_Supuestos'!$F$9))*'01_Supuestos'!$F$18)-($J644*'01_Supuestos'!K32)-(IF('01_Supuestos'!K30=MAX('01_Supuestos'!$C$30:$M$30),'01_Supuestos'!$F$19,0))-(MAX(0,(((('01_Supuestos'!K31*$I644)*'01_Supuestos'!$F$11*($H644-'01_Supuestos'!$F$9))-((('01_Supuestos'!K31*$I644)*'01_Supuestos'!$F$11*($H644-'01_Supuestos'!$F$9))*'01_Supuestos'!$F$12)-(('01_Supuestos'!K31*$I644)*'01_Supuestos'!$F$11*$K644)-(IF(('01_Supuestos'!K31*$I644)&gt;0,'01_Supuestos'!$F$15,0)))-($J644*'01_Supuestos'!K33)))*'01_Supuestos'!$F$16)</f>
        <v/>
      </c>
      <c r="AC644" s="109">
        <f>((('01_Supuestos'!L31*$I644)*'01_Supuestos'!$F$11*($H644-'01_Supuestos'!$F$9))-((('01_Supuestos'!L31*$I644)*'01_Supuestos'!$F$11*($H644-'01_Supuestos'!$F$9))*'01_Supuestos'!$F$12)-(('01_Supuestos'!L31*$I644)*'01_Supuestos'!$F$11*$K644)-(IF(('01_Supuestos'!L31*$I644)&gt;0,'01_Supuestos'!$F$15,0)))-((('01_Supuestos'!L31*$I644)*'01_Supuestos'!$F$11*($H644-'01_Supuestos'!$F$9))*'01_Supuestos'!$F$18)-($J644*'01_Supuestos'!L32)-(IF('01_Supuestos'!L30=MAX('01_Supuestos'!$C$30:$M$30),'01_Supuestos'!$F$19,0))-(MAX(0,(((('01_Supuestos'!L31*$I644)*'01_Supuestos'!$F$11*($H644-'01_Supuestos'!$F$9))-((('01_Supuestos'!L31*$I644)*'01_Supuestos'!$F$11*($H644-'01_Supuestos'!$F$9))*'01_Supuestos'!$F$12)-(('01_Supuestos'!L31*$I644)*'01_Supuestos'!$F$11*$K644)-(IF(('01_Supuestos'!L31*$I644)&gt;0,'01_Supuestos'!$F$15,0)))-($J644*'01_Supuestos'!L33)))*'01_Supuestos'!$F$16)</f>
        <v/>
      </c>
      <c r="AD644" s="109">
        <f>((('01_Supuestos'!M31*$I644)*'01_Supuestos'!$F$11*($H644-'01_Supuestos'!$F$9))-((('01_Supuestos'!M31*$I644)*'01_Supuestos'!$F$11*($H644-'01_Supuestos'!$F$9))*'01_Supuestos'!$F$12)-(('01_Supuestos'!M31*$I644)*'01_Supuestos'!$F$11*$K644)-(IF(('01_Supuestos'!M31*$I644)&gt;0,'01_Supuestos'!$F$15,0)))-((('01_Supuestos'!M31*$I644)*'01_Supuestos'!$F$11*($H644-'01_Supuestos'!$F$9))*'01_Supuestos'!$F$18)-($J644*'01_Supuestos'!M32)-(IF('01_Supuestos'!M30=MAX('01_Supuestos'!$C$30:$M$30),'01_Supuestos'!$F$19,0))-(MAX(0,(((('01_Supuestos'!M31*$I644)*'01_Supuestos'!$F$11*($H644-'01_Supuestos'!$F$9))-((('01_Supuestos'!M31*$I644)*'01_Supuestos'!$F$11*($H644-'01_Supuestos'!$F$9))*'01_Supuestos'!$F$12)-(('01_Supuestos'!M31*$I644)*'01_Supuestos'!$F$11*$K644)-(IF(('01_Supuestos'!M31*$I644)&gt;0,'01_Supuestos'!$F$15,0)))-($J644*'01_Supuestos'!M33)))*'01_Supuestos'!$F$16)</f>
        <v/>
      </c>
      <c r="AE644" s="109">
        <f>0</f>
        <v/>
      </c>
      <c r="AF644" s="109">
        <f>IF(S644&gt;R644,"Appraisal+Decision",IF(S644&lt;R644,"Develop Now","Indiferente"))</f>
        <v/>
      </c>
    </row>
    <row r="645">
      <c r="A645" t="n">
        <v>615</v>
      </c>
      <c r="B645" s="53">
        <f>RAND()</f>
        <v/>
      </c>
      <c r="C645" s="53">
        <f>RAND()</f>
        <v/>
      </c>
      <c r="D645" s="53">
        <f>RAND()</f>
        <v/>
      </c>
      <c r="E645" s="53">
        <f>RAND()</f>
        <v/>
      </c>
      <c r="F645" s="53">
        <f>RAND()</f>
        <v/>
      </c>
      <c r="G645" s="53">
        <f>RAND()</f>
        <v/>
      </c>
      <c r="H645" s="109">
        <f>IF(B645&lt;($B$11-$B$10)/($B$12-$B$10), $B$10+SQRT(B645*($B$11-$B$10)*($B$12-$B$10)), $B$12-SQRT((1-B645)*($B$12-$B$11)*($B$12-$B$10)))</f>
        <v/>
      </c>
      <c r="I645" s="53">
        <f>MAX(0.1,NORMINV(C645,$B$13,$B$14))</f>
        <v/>
      </c>
      <c r="J645" s="109">
        <f>'01_Supuestos'!$F$13*MAX(0.65,NORMINV(D645,1,$B$15))</f>
        <v/>
      </c>
      <c r="K645" s="109">
        <f>'01_Supuestos'!$F$14*MAX(0.6,NORMINV(E645,1,$B$16))</f>
        <v/>
      </c>
      <c r="L645" s="109">
        <f>--(F645&lt;=$B$5)</f>
        <v/>
      </c>
      <c r="M645" s="109">
        <f>IF(L645=1, IF(G645&lt;=$B$6, "+", "-"), IF(G645&lt;=(1-$B$7), "+", "-"))</f>
        <v/>
      </c>
      <c r="N645" s="110">
        <f>IF(M645="+",'05_Bayes_Arbol'!$B$16,'05_Bayes_Arbol'!$B$17)</f>
        <v/>
      </c>
      <c r="O645" s="109">
        <f>SUMPRODUCT(T645:AD645,'01_Supuestos'!$C$34:$M$34)</f>
        <v/>
      </c>
      <c r="P645" s="109">
        <f>N645*O645 + (1-N645)*$B$9</f>
        <v/>
      </c>
      <c r="Q645" s="109">
        <f>--(P645&gt;0)</f>
        <v/>
      </c>
      <c r="R645" s="109">
        <f>IF(L645=1,O645,$B$9)</f>
        <v/>
      </c>
      <c r="S645" s="109">
        <f>-$B$8 + IF(Q645=1, IF(L645=1,O645,$B$9), 0)</f>
        <v/>
      </c>
      <c r="T645" s="109">
        <f>((('01_Supuestos'!C31*$I645)*'01_Supuestos'!$F$11*($H645-'01_Supuestos'!$F$9))-((('01_Supuestos'!C31*$I645)*'01_Supuestos'!$F$11*($H645-'01_Supuestos'!$F$9))*'01_Supuestos'!$F$12)-(('01_Supuestos'!C31*$I645)*'01_Supuestos'!$F$11*$K645)-(IF(('01_Supuestos'!C31*$I645)&gt;0,'01_Supuestos'!$F$15,0)))-((('01_Supuestos'!C31*$I645)*'01_Supuestos'!$F$11*($H645-'01_Supuestos'!$F$9))*'01_Supuestos'!$F$18)-($J645*'01_Supuestos'!C32)-(IF('01_Supuestos'!C30=MAX('01_Supuestos'!$C$30:$M$30),'01_Supuestos'!$F$19,0))-(MAX(0,(((('01_Supuestos'!C31*$I645)*'01_Supuestos'!$F$11*($H645-'01_Supuestos'!$F$9))-((('01_Supuestos'!C31*$I645)*'01_Supuestos'!$F$11*($H645-'01_Supuestos'!$F$9))*'01_Supuestos'!$F$12)-(('01_Supuestos'!C31*$I645)*'01_Supuestos'!$F$11*$K645)-(IF(('01_Supuestos'!C31*$I645)&gt;0,'01_Supuestos'!$F$15,0)))-($J645*'01_Supuestos'!C33)))*'01_Supuestos'!$F$16)</f>
        <v/>
      </c>
      <c r="U645" s="109">
        <f>((('01_Supuestos'!D31*$I645)*'01_Supuestos'!$F$11*($H645-'01_Supuestos'!$F$9))-((('01_Supuestos'!D31*$I645)*'01_Supuestos'!$F$11*($H645-'01_Supuestos'!$F$9))*'01_Supuestos'!$F$12)-(('01_Supuestos'!D31*$I645)*'01_Supuestos'!$F$11*$K645)-(IF(('01_Supuestos'!D31*$I645)&gt;0,'01_Supuestos'!$F$15,0)))-((('01_Supuestos'!D31*$I645)*'01_Supuestos'!$F$11*($H645-'01_Supuestos'!$F$9))*'01_Supuestos'!$F$18)-($J645*'01_Supuestos'!D32)-(IF('01_Supuestos'!D30=MAX('01_Supuestos'!$C$30:$M$30),'01_Supuestos'!$F$19,0))-(MAX(0,(((('01_Supuestos'!D31*$I645)*'01_Supuestos'!$F$11*($H645-'01_Supuestos'!$F$9))-((('01_Supuestos'!D31*$I645)*'01_Supuestos'!$F$11*($H645-'01_Supuestos'!$F$9))*'01_Supuestos'!$F$12)-(('01_Supuestos'!D31*$I645)*'01_Supuestos'!$F$11*$K645)-(IF(('01_Supuestos'!D31*$I645)&gt;0,'01_Supuestos'!$F$15,0)))-($J645*'01_Supuestos'!D33)))*'01_Supuestos'!$F$16)</f>
        <v/>
      </c>
      <c r="V645" s="109">
        <f>((('01_Supuestos'!E31*$I645)*'01_Supuestos'!$F$11*($H645-'01_Supuestos'!$F$9))-((('01_Supuestos'!E31*$I645)*'01_Supuestos'!$F$11*($H645-'01_Supuestos'!$F$9))*'01_Supuestos'!$F$12)-(('01_Supuestos'!E31*$I645)*'01_Supuestos'!$F$11*$K645)-(IF(('01_Supuestos'!E31*$I645)&gt;0,'01_Supuestos'!$F$15,0)))-((('01_Supuestos'!E31*$I645)*'01_Supuestos'!$F$11*($H645-'01_Supuestos'!$F$9))*'01_Supuestos'!$F$18)-($J645*'01_Supuestos'!E32)-(IF('01_Supuestos'!E30=MAX('01_Supuestos'!$C$30:$M$30),'01_Supuestos'!$F$19,0))-(MAX(0,(((('01_Supuestos'!E31*$I645)*'01_Supuestos'!$F$11*($H645-'01_Supuestos'!$F$9))-((('01_Supuestos'!E31*$I645)*'01_Supuestos'!$F$11*($H645-'01_Supuestos'!$F$9))*'01_Supuestos'!$F$12)-(('01_Supuestos'!E31*$I645)*'01_Supuestos'!$F$11*$K645)-(IF(('01_Supuestos'!E31*$I645)&gt;0,'01_Supuestos'!$F$15,0)))-($J645*'01_Supuestos'!E33)))*'01_Supuestos'!$F$16)</f>
        <v/>
      </c>
      <c r="W645" s="109">
        <f>((('01_Supuestos'!F31*$I645)*'01_Supuestos'!$F$11*($H645-'01_Supuestos'!$F$9))-((('01_Supuestos'!F31*$I645)*'01_Supuestos'!$F$11*($H645-'01_Supuestos'!$F$9))*'01_Supuestos'!$F$12)-(('01_Supuestos'!F31*$I645)*'01_Supuestos'!$F$11*$K645)-(IF(('01_Supuestos'!F31*$I645)&gt;0,'01_Supuestos'!$F$15,0)))-((('01_Supuestos'!F31*$I645)*'01_Supuestos'!$F$11*($H645-'01_Supuestos'!$F$9))*'01_Supuestos'!$F$18)-($J645*'01_Supuestos'!F32)-(IF('01_Supuestos'!F30=MAX('01_Supuestos'!$C$30:$M$30),'01_Supuestos'!$F$19,0))-(MAX(0,(((('01_Supuestos'!F31*$I645)*'01_Supuestos'!$F$11*($H645-'01_Supuestos'!$F$9))-((('01_Supuestos'!F31*$I645)*'01_Supuestos'!$F$11*($H645-'01_Supuestos'!$F$9))*'01_Supuestos'!$F$12)-(('01_Supuestos'!F31*$I645)*'01_Supuestos'!$F$11*$K645)-(IF(('01_Supuestos'!F31*$I645)&gt;0,'01_Supuestos'!$F$15,0)))-($J645*'01_Supuestos'!F33)))*'01_Supuestos'!$F$16)</f>
        <v/>
      </c>
      <c r="X645" s="109">
        <f>((('01_Supuestos'!G31*$I645)*'01_Supuestos'!$F$11*($H645-'01_Supuestos'!$F$9))-((('01_Supuestos'!G31*$I645)*'01_Supuestos'!$F$11*($H645-'01_Supuestos'!$F$9))*'01_Supuestos'!$F$12)-(('01_Supuestos'!G31*$I645)*'01_Supuestos'!$F$11*$K645)-(IF(('01_Supuestos'!G31*$I645)&gt;0,'01_Supuestos'!$F$15,0)))-((('01_Supuestos'!G31*$I645)*'01_Supuestos'!$F$11*($H645-'01_Supuestos'!$F$9))*'01_Supuestos'!$F$18)-($J645*'01_Supuestos'!G32)-(IF('01_Supuestos'!G30=MAX('01_Supuestos'!$C$30:$M$30),'01_Supuestos'!$F$19,0))-(MAX(0,(((('01_Supuestos'!G31*$I645)*'01_Supuestos'!$F$11*($H645-'01_Supuestos'!$F$9))-((('01_Supuestos'!G31*$I645)*'01_Supuestos'!$F$11*($H645-'01_Supuestos'!$F$9))*'01_Supuestos'!$F$12)-(('01_Supuestos'!G31*$I645)*'01_Supuestos'!$F$11*$K645)-(IF(('01_Supuestos'!G31*$I645)&gt;0,'01_Supuestos'!$F$15,0)))-($J645*'01_Supuestos'!G33)))*'01_Supuestos'!$F$16)</f>
        <v/>
      </c>
      <c r="Y645" s="109">
        <f>((('01_Supuestos'!H31*$I645)*'01_Supuestos'!$F$11*($H645-'01_Supuestos'!$F$9))-((('01_Supuestos'!H31*$I645)*'01_Supuestos'!$F$11*($H645-'01_Supuestos'!$F$9))*'01_Supuestos'!$F$12)-(('01_Supuestos'!H31*$I645)*'01_Supuestos'!$F$11*$K645)-(IF(('01_Supuestos'!H31*$I645)&gt;0,'01_Supuestos'!$F$15,0)))-((('01_Supuestos'!H31*$I645)*'01_Supuestos'!$F$11*($H645-'01_Supuestos'!$F$9))*'01_Supuestos'!$F$18)-($J645*'01_Supuestos'!H32)-(IF('01_Supuestos'!H30=MAX('01_Supuestos'!$C$30:$M$30),'01_Supuestos'!$F$19,0))-(MAX(0,(((('01_Supuestos'!H31*$I645)*'01_Supuestos'!$F$11*($H645-'01_Supuestos'!$F$9))-((('01_Supuestos'!H31*$I645)*'01_Supuestos'!$F$11*($H645-'01_Supuestos'!$F$9))*'01_Supuestos'!$F$12)-(('01_Supuestos'!H31*$I645)*'01_Supuestos'!$F$11*$K645)-(IF(('01_Supuestos'!H31*$I645)&gt;0,'01_Supuestos'!$F$15,0)))-($J645*'01_Supuestos'!H33)))*'01_Supuestos'!$F$16)</f>
        <v/>
      </c>
      <c r="Z645" s="109">
        <f>((('01_Supuestos'!I31*$I645)*'01_Supuestos'!$F$11*($H645-'01_Supuestos'!$F$9))-((('01_Supuestos'!I31*$I645)*'01_Supuestos'!$F$11*($H645-'01_Supuestos'!$F$9))*'01_Supuestos'!$F$12)-(('01_Supuestos'!I31*$I645)*'01_Supuestos'!$F$11*$K645)-(IF(('01_Supuestos'!I31*$I645)&gt;0,'01_Supuestos'!$F$15,0)))-((('01_Supuestos'!I31*$I645)*'01_Supuestos'!$F$11*($H645-'01_Supuestos'!$F$9))*'01_Supuestos'!$F$18)-($J645*'01_Supuestos'!I32)-(IF('01_Supuestos'!I30=MAX('01_Supuestos'!$C$30:$M$30),'01_Supuestos'!$F$19,0))-(MAX(0,(((('01_Supuestos'!I31*$I645)*'01_Supuestos'!$F$11*($H645-'01_Supuestos'!$F$9))-((('01_Supuestos'!I31*$I645)*'01_Supuestos'!$F$11*($H645-'01_Supuestos'!$F$9))*'01_Supuestos'!$F$12)-(('01_Supuestos'!I31*$I645)*'01_Supuestos'!$F$11*$K645)-(IF(('01_Supuestos'!I31*$I645)&gt;0,'01_Supuestos'!$F$15,0)))-($J645*'01_Supuestos'!I33)))*'01_Supuestos'!$F$16)</f>
        <v/>
      </c>
      <c r="AA645" s="109">
        <f>((('01_Supuestos'!J31*$I645)*'01_Supuestos'!$F$11*($H645-'01_Supuestos'!$F$9))-((('01_Supuestos'!J31*$I645)*'01_Supuestos'!$F$11*($H645-'01_Supuestos'!$F$9))*'01_Supuestos'!$F$12)-(('01_Supuestos'!J31*$I645)*'01_Supuestos'!$F$11*$K645)-(IF(('01_Supuestos'!J31*$I645)&gt;0,'01_Supuestos'!$F$15,0)))-((('01_Supuestos'!J31*$I645)*'01_Supuestos'!$F$11*($H645-'01_Supuestos'!$F$9))*'01_Supuestos'!$F$18)-($J645*'01_Supuestos'!J32)-(IF('01_Supuestos'!J30=MAX('01_Supuestos'!$C$30:$M$30),'01_Supuestos'!$F$19,0))-(MAX(0,(((('01_Supuestos'!J31*$I645)*'01_Supuestos'!$F$11*($H645-'01_Supuestos'!$F$9))-((('01_Supuestos'!J31*$I645)*'01_Supuestos'!$F$11*($H645-'01_Supuestos'!$F$9))*'01_Supuestos'!$F$12)-(('01_Supuestos'!J31*$I645)*'01_Supuestos'!$F$11*$K645)-(IF(('01_Supuestos'!J31*$I645)&gt;0,'01_Supuestos'!$F$15,0)))-($J645*'01_Supuestos'!J33)))*'01_Supuestos'!$F$16)</f>
        <v/>
      </c>
      <c r="AB645" s="109">
        <f>((('01_Supuestos'!K31*$I645)*'01_Supuestos'!$F$11*($H645-'01_Supuestos'!$F$9))-((('01_Supuestos'!K31*$I645)*'01_Supuestos'!$F$11*($H645-'01_Supuestos'!$F$9))*'01_Supuestos'!$F$12)-(('01_Supuestos'!K31*$I645)*'01_Supuestos'!$F$11*$K645)-(IF(('01_Supuestos'!K31*$I645)&gt;0,'01_Supuestos'!$F$15,0)))-((('01_Supuestos'!K31*$I645)*'01_Supuestos'!$F$11*($H645-'01_Supuestos'!$F$9))*'01_Supuestos'!$F$18)-($J645*'01_Supuestos'!K32)-(IF('01_Supuestos'!K30=MAX('01_Supuestos'!$C$30:$M$30),'01_Supuestos'!$F$19,0))-(MAX(0,(((('01_Supuestos'!K31*$I645)*'01_Supuestos'!$F$11*($H645-'01_Supuestos'!$F$9))-((('01_Supuestos'!K31*$I645)*'01_Supuestos'!$F$11*($H645-'01_Supuestos'!$F$9))*'01_Supuestos'!$F$12)-(('01_Supuestos'!K31*$I645)*'01_Supuestos'!$F$11*$K645)-(IF(('01_Supuestos'!K31*$I645)&gt;0,'01_Supuestos'!$F$15,0)))-($J645*'01_Supuestos'!K33)))*'01_Supuestos'!$F$16)</f>
        <v/>
      </c>
      <c r="AC645" s="109">
        <f>((('01_Supuestos'!L31*$I645)*'01_Supuestos'!$F$11*($H645-'01_Supuestos'!$F$9))-((('01_Supuestos'!L31*$I645)*'01_Supuestos'!$F$11*($H645-'01_Supuestos'!$F$9))*'01_Supuestos'!$F$12)-(('01_Supuestos'!L31*$I645)*'01_Supuestos'!$F$11*$K645)-(IF(('01_Supuestos'!L31*$I645)&gt;0,'01_Supuestos'!$F$15,0)))-((('01_Supuestos'!L31*$I645)*'01_Supuestos'!$F$11*($H645-'01_Supuestos'!$F$9))*'01_Supuestos'!$F$18)-($J645*'01_Supuestos'!L32)-(IF('01_Supuestos'!L30=MAX('01_Supuestos'!$C$30:$M$30),'01_Supuestos'!$F$19,0))-(MAX(0,(((('01_Supuestos'!L31*$I645)*'01_Supuestos'!$F$11*($H645-'01_Supuestos'!$F$9))-((('01_Supuestos'!L31*$I645)*'01_Supuestos'!$F$11*($H645-'01_Supuestos'!$F$9))*'01_Supuestos'!$F$12)-(('01_Supuestos'!L31*$I645)*'01_Supuestos'!$F$11*$K645)-(IF(('01_Supuestos'!L31*$I645)&gt;0,'01_Supuestos'!$F$15,0)))-($J645*'01_Supuestos'!L33)))*'01_Supuestos'!$F$16)</f>
        <v/>
      </c>
      <c r="AD645" s="109">
        <f>((('01_Supuestos'!M31*$I645)*'01_Supuestos'!$F$11*($H645-'01_Supuestos'!$F$9))-((('01_Supuestos'!M31*$I645)*'01_Supuestos'!$F$11*($H645-'01_Supuestos'!$F$9))*'01_Supuestos'!$F$12)-(('01_Supuestos'!M31*$I645)*'01_Supuestos'!$F$11*$K645)-(IF(('01_Supuestos'!M31*$I645)&gt;0,'01_Supuestos'!$F$15,0)))-((('01_Supuestos'!M31*$I645)*'01_Supuestos'!$F$11*($H645-'01_Supuestos'!$F$9))*'01_Supuestos'!$F$18)-($J645*'01_Supuestos'!M32)-(IF('01_Supuestos'!M30=MAX('01_Supuestos'!$C$30:$M$30),'01_Supuestos'!$F$19,0))-(MAX(0,(((('01_Supuestos'!M31*$I645)*'01_Supuestos'!$F$11*($H645-'01_Supuestos'!$F$9))-((('01_Supuestos'!M31*$I645)*'01_Supuestos'!$F$11*($H645-'01_Supuestos'!$F$9))*'01_Supuestos'!$F$12)-(('01_Supuestos'!M31*$I645)*'01_Supuestos'!$F$11*$K645)-(IF(('01_Supuestos'!M31*$I645)&gt;0,'01_Supuestos'!$F$15,0)))-($J645*'01_Supuestos'!M33)))*'01_Supuestos'!$F$16)</f>
        <v/>
      </c>
      <c r="AE645" s="109">
        <f>0</f>
        <v/>
      </c>
      <c r="AF645" s="109">
        <f>IF(S645&gt;R645,"Appraisal+Decision",IF(S645&lt;R645,"Develop Now","Indiferente"))</f>
        <v/>
      </c>
    </row>
    <row r="646">
      <c r="A646" t="n">
        <v>616</v>
      </c>
      <c r="B646" s="53">
        <f>RAND()</f>
        <v/>
      </c>
      <c r="C646" s="53">
        <f>RAND()</f>
        <v/>
      </c>
      <c r="D646" s="53">
        <f>RAND()</f>
        <v/>
      </c>
      <c r="E646" s="53">
        <f>RAND()</f>
        <v/>
      </c>
      <c r="F646" s="53">
        <f>RAND()</f>
        <v/>
      </c>
      <c r="G646" s="53">
        <f>RAND()</f>
        <v/>
      </c>
      <c r="H646" s="109">
        <f>IF(B646&lt;($B$11-$B$10)/($B$12-$B$10), $B$10+SQRT(B646*($B$11-$B$10)*($B$12-$B$10)), $B$12-SQRT((1-B646)*($B$12-$B$11)*($B$12-$B$10)))</f>
        <v/>
      </c>
      <c r="I646" s="53">
        <f>MAX(0.1,NORMINV(C646,$B$13,$B$14))</f>
        <v/>
      </c>
      <c r="J646" s="109">
        <f>'01_Supuestos'!$F$13*MAX(0.65,NORMINV(D646,1,$B$15))</f>
        <v/>
      </c>
      <c r="K646" s="109">
        <f>'01_Supuestos'!$F$14*MAX(0.6,NORMINV(E646,1,$B$16))</f>
        <v/>
      </c>
      <c r="L646" s="109">
        <f>--(F646&lt;=$B$5)</f>
        <v/>
      </c>
      <c r="M646" s="109">
        <f>IF(L646=1, IF(G646&lt;=$B$6, "+", "-"), IF(G646&lt;=(1-$B$7), "+", "-"))</f>
        <v/>
      </c>
      <c r="N646" s="110">
        <f>IF(M646="+",'05_Bayes_Arbol'!$B$16,'05_Bayes_Arbol'!$B$17)</f>
        <v/>
      </c>
      <c r="O646" s="109">
        <f>SUMPRODUCT(T646:AD646,'01_Supuestos'!$C$34:$M$34)</f>
        <v/>
      </c>
      <c r="P646" s="109">
        <f>N646*O646 + (1-N646)*$B$9</f>
        <v/>
      </c>
      <c r="Q646" s="109">
        <f>--(P646&gt;0)</f>
        <v/>
      </c>
      <c r="R646" s="109">
        <f>IF(L646=1,O646,$B$9)</f>
        <v/>
      </c>
      <c r="S646" s="109">
        <f>-$B$8 + IF(Q646=1, IF(L646=1,O646,$B$9), 0)</f>
        <v/>
      </c>
      <c r="T646" s="109">
        <f>((('01_Supuestos'!C31*$I646)*'01_Supuestos'!$F$11*($H646-'01_Supuestos'!$F$9))-((('01_Supuestos'!C31*$I646)*'01_Supuestos'!$F$11*($H646-'01_Supuestos'!$F$9))*'01_Supuestos'!$F$12)-(('01_Supuestos'!C31*$I646)*'01_Supuestos'!$F$11*$K646)-(IF(('01_Supuestos'!C31*$I646)&gt;0,'01_Supuestos'!$F$15,0)))-((('01_Supuestos'!C31*$I646)*'01_Supuestos'!$F$11*($H646-'01_Supuestos'!$F$9))*'01_Supuestos'!$F$18)-($J646*'01_Supuestos'!C32)-(IF('01_Supuestos'!C30=MAX('01_Supuestos'!$C$30:$M$30),'01_Supuestos'!$F$19,0))-(MAX(0,(((('01_Supuestos'!C31*$I646)*'01_Supuestos'!$F$11*($H646-'01_Supuestos'!$F$9))-((('01_Supuestos'!C31*$I646)*'01_Supuestos'!$F$11*($H646-'01_Supuestos'!$F$9))*'01_Supuestos'!$F$12)-(('01_Supuestos'!C31*$I646)*'01_Supuestos'!$F$11*$K646)-(IF(('01_Supuestos'!C31*$I646)&gt;0,'01_Supuestos'!$F$15,0)))-($J646*'01_Supuestos'!C33)))*'01_Supuestos'!$F$16)</f>
        <v/>
      </c>
      <c r="U646" s="109">
        <f>((('01_Supuestos'!D31*$I646)*'01_Supuestos'!$F$11*($H646-'01_Supuestos'!$F$9))-((('01_Supuestos'!D31*$I646)*'01_Supuestos'!$F$11*($H646-'01_Supuestos'!$F$9))*'01_Supuestos'!$F$12)-(('01_Supuestos'!D31*$I646)*'01_Supuestos'!$F$11*$K646)-(IF(('01_Supuestos'!D31*$I646)&gt;0,'01_Supuestos'!$F$15,0)))-((('01_Supuestos'!D31*$I646)*'01_Supuestos'!$F$11*($H646-'01_Supuestos'!$F$9))*'01_Supuestos'!$F$18)-($J646*'01_Supuestos'!D32)-(IF('01_Supuestos'!D30=MAX('01_Supuestos'!$C$30:$M$30),'01_Supuestos'!$F$19,0))-(MAX(0,(((('01_Supuestos'!D31*$I646)*'01_Supuestos'!$F$11*($H646-'01_Supuestos'!$F$9))-((('01_Supuestos'!D31*$I646)*'01_Supuestos'!$F$11*($H646-'01_Supuestos'!$F$9))*'01_Supuestos'!$F$12)-(('01_Supuestos'!D31*$I646)*'01_Supuestos'!$F$11*$K646)-(IF(('01_Supuestos'!D31*$I646)&gt;0,'01_Supuestos'!$F$15,0)))-($J646*'01_Supuestos'!D33)))*'01_Supuestos'!$F$16)</f>
        <v/>
      </c>
      <c r="V646" s="109">
        <f>((('01_Supuestos'!E31*$I646)*'01_Supuestos'!$F$11*($H646-'01_Supuestos'!$F$9))-((('01_Supuestos'!E31*$I646)*'01_Supuestos'!$F$11*($H646-'01_Supuestos'!$F$9))*'01_Supuestos'!$F$12)-(('01_Supuestos'!E31*$I646)*'01_Supuestos'!$F$11*$K646)-(IF(('01_Supuestos'!E31*$I646)&gt;0,'01_Supuestos'!$F$15,0)))-((('01_Supuestos'!E31*$I646)*'01_Supuestos'!$F$11*($H646-'01_Supuestos'!$F$9))*'01_Supuestos'!$F$18)-($J646*'01_Supuestos'!E32)-(IF('01_Supuestos'!E30=MAX('01_Supuestos'!$C$30:$M$30),'01_Supuestos'!$F$19,0))-(MAX(0,(((('01_Supuestos'!E31*$I646)*'01_Supuestos'!$F$11*($H646-'01_Supuestos'!$F$9))-((('01_Supuestos'!E31*$I646)*'01_Supuestos'!$F$11*($H646-'01_Supuestos'!$F$9))*'01_Supuestos'!$F$12)-(('01_Supuestos'!E31*$I646)*'01_Supuestos'!$F$11*$K646)-(IF(('01_Supuestos'!E31*$I646)&gt;0,'01_Supuestos'!$F$15,0)))-($J646*'01_Supuestos'!E33)))*'01_Supuestos'!$F$16)</f>
        <v/>
      </c>
      <c r="W646" s="109">
        <f>((('01_Supuestos'!F31*$I646)*'01_Supuestos'!$F$11*($H646-'01_Supuestos'!$F$9))-((('01_Supuestos'!F31*$I646)*'01_Supuestos'!$F$11*($H646-'01_Supuestos'!$F$9))*'01_Supuestos'!$F$12)-(('01_Supuestos'!F31*$I646)*'01_Supuestos'!$F$11*$K646)-(IF(('01_Supuestos'!F31*$I646)&gt;0,'01_Supuestos'!$F$15,0)))-((('01_Supuestos'!F31*$I646)*'01_Supuestos'!$F$11*($H646-'01_Supuestos'!$F$9))*'01_Supuestos'!$F$18)-($J646*'01_Supuestos'!F32)-(IF('01_Supuestos'!F30=MAX('01_Supuestos'!$C$30:$M$30),'01_Supuestos'!$F$19,0))-(MAX(0,(((('01_Supuestos'!F31*$I646)*'01_Supuestos'!$F$11*($H646-'01_Supuestos'!$F$9))-((('01_Supuestos'!F31*$I646)*'01_Supuestos'!$F$11*($H646-'01_Supuestos'!$F$9))*'01_Supuestos'!$F$12)-(('01_Supuestos'!F31*$I646)*'01_Supuestos'!$F$11*$K646)-(IF(('01_Supuestos'!F31*$I646)&gt;0,'01_Supuestos'!$F$15,0)))-($J646*'01_Supuestos'!F33)))*'01_Supuestos'!$F$16)</f>
        <v/>
      </c>
      <c r="X646" s="109">
        <f>((('01_Supuestos'!G31*$I646)*'01_Supuestos'!$F$11*($H646-'01_Supuestos'!$F$9))-((('01_Supuestos'!G31*$I646)*'01_Supuestos'!$F$11*($H646-'01_Supuestos'!$F$9))*'01_Supuestos'!$F$12)-(('01_Supuestos'!G31*$I646)*'01_Supuestos'!$F$11*$K646)-(IF(('01_Supuestos'!G31*$I646)&gt;0,'01_Supuestos'!$F$15,0)))-((('01_Supuestos'!G31*$I646)*'01_Supuestos'!$F$11*($H646-'01_Supuestos'!$F$9))*'01_Supuestos'!$F$18)-($J646*'01_Supuestos'!G32)-(IF('01_Supuestos'!G30=MAX('01_Supuestos'!$C$30:$M$30),'01_Supuestos'!$F$19,0))-(MAX(0,(((('01_Supuestos'!G31*$I646)*'01_Supuestos'!$F$11*($H646-'01_Supuestos'!$F$9))-((('01_Supuestos'!G31*$I646)*'01_Supuestos'!$F$11*($H646-'01_Supuestos'!$F$9))*'01_Supuestos'!$F$12)-(('01_Supuestos'!G31*$I646)*'01_Supuestos'!$F$11*$K646)-(IF(('01_Supuestos'!G31*$I646)&gt;0,'01_Supuestos'!$F$15,0)))-($J646*'01_Supuestos'!G33)))*'01_Supuestos'!$F$16)</f>
        <v/>
      </c>
      <c r="Y646" s="109">
        <f>((('01_Supuestos'!H31*$I646)*'01_Supuestos'!$F$11*($H646-'01_Supuestos'!$F$9))-((('01_Supuestos'!H31*$I646)*'01_Supuestos'!$F$11*($H646-'01_Supuestos'!$F$9))*'01_Supuestos'!$F$12)-(('01_Supuestos'!H31*$I646)*'01_Supuestos'!$F$11*$K646)-(IF(('01_Supuestos'!H31*$I646)&gt;0,'01_Supuestos'!$F$15,0)))-((('01_Supuestos'!H31*$I646)*'01_Supuestos'!$F$11*($H646-'01_Supuestos'!$F$9))*'01_Supuestos'!$F$18)-($J646*'01_Supuestos'!H32)-(IF('01_Supuestos'!H30=MAX('01_Supuestos'!$C$30:$M$30),'01_Supuestos'!$F$19,0))-(MAX(0,(((('01_Supuestos'!H31*$I646)*'01_Supuestos'!$F$11*($H646-'01_Supuestos'!$F$9))-((('01_Supuestos'!H31*$I646)*'01_Supuestos'!$F$11*($H646-'01_Supuestos'!$F$9))*'01_Supuestos'!$F$12)-(('01_Supuestos'!H31*$I646)*'01_Supuestos'!$F$11*$K646)-(IF(('01_Supuestos'!H31*$I646)&gt;0,'01_Supuestos'!$F$15,0)))-($J646*'01_Supuestos'!H33)))*'01_Supuestos'!$F$16)</f>
        <v/>
      </c>
      <c r="Z646" s="109">
        <f>((('01_Supuestos'!I31*$I646)*'01_Supuestos'!$F$11*($H646-'01_Supuestos'!$F$9))-((('01_Supuestos'!I31*$I646)*'01_Supuestos'!$F$11*($H646-'01_Supuestos'!$F$9))*'01_Supuestos'!$F$12)-(('01_Supuestos'!I31*$I646)*'01_Supuestos'!$F$11*$K646)-(IF(('01_Supuestos'!I31*$I646)&gt;0,'01_Supuestos'!$F$15,0)))-((('01_Supuestos'!I31*$I646)*'01_Supuestos'!$F$11*($H646-'01_Supuestos'!$F$9))*'01_Supuestos'!$F$18)-($J646*'01_Supuestos'!I32)-(IF('01_Supuestos'!I30=MAX('01_Supuestos'!$C$30:$M$30),'01_Supuestos'!$F$19,0))-(MAX(0,(((('01_Supuestos'!I31*$I646)*'01_Supuestos'!$F$11*($H646-'01_Supuestos'!$F$9))-((('01_Supuestos'!I31*$I646)*'01_Supuestos'!$F$11*($H646-'01_Supuestos'!$F$9))*'01_Supuestos'!$F$12)-(('01_Supuestos'!I31*$I646)*'01_Supuestos'!$F$11*$K646)-(IF(('01_Supuestos'!I31*$I646)&gt;0,'01_Supuestos'!$F$15,0)))-($J646*'01_Supuestos'!I33)))*'01_Supuestos'!$F$16)</f>
        <v/>
      </c>
      <c r="AA646" s="109">
        <f>((('01_Supuestos'!J31*$I646)*'01_Supuestos'!$F$11*($H646-'01_Supuestos'!$F$9))-((('01_Supuestos'!J31*$I646)*'01_Supuestos'!$F$11*($H646-'01_Supuestos'!$F$9))*'01_Supuestos'!$F$12)-(('01_Supuestos'!J31*$I646)*'01_Supuestos'!$F$11*$K646)-(IF(('01_Supuestos'!J31*$I646)&gt;0,'01_Supuestos'!$F$15,0)))-((('01_Supuestos'!J31*$I646)*'01_Supuestos'!$F$11*($H646-'01_Supuestos'!$F$9))*'01_Supuestos'!$F$18)-($J646*'01_Supuestos'!J32)-(IF('01_Supuestos'!J30=MAX('01_Supuestos'!$C$30:$M$30),'01_Supuestos'!$F$19,0))-(MAX(0,(((('01_Supuestos'!J31*$I646)*'01_Supuestos'!$F$11*($H646-'01_Supuestos'!$F$9))-((('01_Supuestos'!J31*$I646)*'01_Supuestos'!$F$11*($H646-'01_Supuestos'!$F$9))*'01_Supuestos'!$F$12)-(('01_Supuestos'!J31*$I646)*'01_Supuestos'!$F$11*$K646)-(IF(('01_Supuestos'!J31*$I646)&gt;0,'01_Supuestos'!$F$15,0)))-($J646*'01_Supuestos'!J33)))*'01_Supuestos'!$F$16)</f>
        <v/>
      </c>
      <c r="AB646" s="109">
        <f>((('01_Supuestos'!K31*$I646)*'01_Supuestos'!$F$11*($H646-'01_Supuestos'!$F$9))-((('01_Supuestos'!K31*$I646)*'01_Supuestos'!$F$11*($H646-'01_Supuestos'!$F$9))*'01_Supuestos'!$F$12)-(('01_Supuestos'!K31*$I646)*'01_Supuestos'!$F$11*$K646)-(IF(('01_Supuestos'!K31*$I646)&gt;0,'01_Supuestos'!$F$15,0)))-((('01_Supuestos'!K31*$I646)*'01_Supuestos'!$F$11*($H646-'01_Supuestos'!$F$9))*'01_Supuestos'!$F$18)-($J646*'01_Supuestos'!K32)-(IF('01_Supuestos'!K30=MAX('01_Supuestos'!$C$30:$M$30),'01_Supuestos'!$F$19,0))-(MAX(0,(((('01_Supuestos'!K31*$I646)*'01_Supuestos'!$F$11*($H646-'01_Supuestos'!$F$9))-((('01_Supuestos'!K31*$I646)*'01_Supuestos'!$F$11*($H646-'01_Supuestos'!$F$9))*'01_Supuestos'!$F$12)-(('01_Supuestos'!K31*$I646)*'01_Supuestos'!$F$11*$K646)-(IF(('01_Supuestos'!K31*$I646)&gt;0,'01_Supuestos'!$F$15,0)))-($J646*'01_Supuestos'!K33)))*'01_Supuestos'!$F$16)</f>
        <v/>
      </c>
      <c r="AC646" s="109">
        <f>((('01_Supuestos'!L31*$I646)*'01_Supuestos'!$F$11*($H646-'01_Supuestos'!$F$9))-((('01_Supuestos'!L31*$I646)*'01_Supuestos'!$F$11*($H646-'01_Supuestos'!$F$9))*'01_Supuestos'!$F$12)-(('01_Supuestos'!L31*$I646)*'01_Supuestos'!$F$11*$K646)-(IF(('01_Supuestos'!L31*$I646)&gt;0,'01_Supuestos'!$F$15,0)))-((('01_Supuestos'!L31*$I646)*'01_Supuestos'!$F$11*($H646-'01_Supuestos'!$F$9))*'01_Supuestos'!$F$18)-($J646*'01_Supuestos'!L32)-(IF('01_Supuestos'!L30=MAX('01_Supuestos'!$C$30:$M$30),'01_Supuestos'!$F$19,0))-(MAX(0,(((('01_Supuestos'!L31*$I646)*'01_Supuestos'!$F$11*($H646-'01_Supuestos'!$F$9))-((('01_Supuestos'!L31*$I646)*'01_Supuestos'!$F$11*($H646-'01_Supuestos'!$F$9))*'01_Supuestos'!$F$12)-(('01_Supuestos'!L31*$I646)*'01_Supuestos'!$F$11*$K646)-(IF(('01_Supuestos'!L31*$I646)&gt;0,'01_Supuestos'!$F$15,0)))-($J646*'01_Supuestos'!L33)))*'01_Supuestos'!$F$16)</f>
        <v/>
      </c>
      <c r="AD646" s="109">
        <f>((('01_Supuestos'!M31*$I646)*'01_Supuestos'!$F$11*($H646-'01_Supuestos'!$F$9))-((('01_Supuestos'!M31*$I646)*'01_Supuestos'!$F$11*($H646-'01_Supuestos'!$F$9))*'01_Supuestos'!$F$12)-(('01_Supuestos'!M31*$I646)*'01_Supuestos'!$F$11*$K646)-(IF(('01_Supuestos'!M31*$I646)&gt;0,'01_Supuestos'!$F$15,0)))-((('01_Supuestos'!M31*$I646)*'01_Supuestos'!$F$11*($H646-'01_Supuestos'!$F$9))*'01_Supuestos'!$F$18)-($J646*'01_Supuestos'!M32)-(IF('01_Supuestos'!M30=MAX('01_Supuestos'!$C$30:$M$30),'01_Supuestos'!$F$19,0))-(MAX(0,(((('01_Supuestos'!M31*$I646)*'01_Supuestos'!$F$11*($H646-'01_Supuestos'!$F$9))-((('01_Supuestos'!M31*$I646)*'01_Supuestos'!$F$11*($H646-'01_Supuestos'!$F$9))*'01_Supuestos'!$F$12)-(('01_Supuestos'!M31*$I646)*'01_Supuestos'!$F$11*$K646)-(IF(('01_Supuestos'!M31*$I646)&gt;0,'01_Supuestos'!$F$15,0)))-($J646*'01_Supuestos'!M33)))*'01_Supuestos'!$F$16)</f>
        <v/>
      </c>
      <c r="AE646" s="109">
        <f>0</f>
        <v/>
      </c>
      <c r="AF646" s="109">
        <f>IF(S646&gt;R646,"Appraisal+Decision",IF(S646&lt;R646,"Develop Now","Indiferente"))</f>
        <v/>
      </c>
    </row>
    <row r="647">
      <c r="A647" t="n">
        <v>617</v>
      </c>
      <c r="B647" s="53">
        <f>RAND()</f>
        <v/>
      </c>
      <c r="C647" s="53">
        <f>RAND()</f>
        <v/>
      </c>
      <c r="D647" s="53">
        <f>RAND()</f>
        <v/>
      </c>
      <c r="E647" s="53">
        <f>RAND()</f>
        <v/>
      </c>
      <c r="F647" s="53">
        <f>RAND()</f>
        <v/>
      </c>
      <c r="G647" s="53">
        <f>RAND()</f>
        <v/>
      </c>
      <c r="H647" s="109">
        <f>IF(B647&lt;($B$11-$B$10)/($B$12-$B$10), $B$10+SQRT(B647*($B$11-$B$10)*($B$12-$B$10)), $B$12-SQRT((1-B647)*($B$12-$B$11)*($B$12-$B$10)))</f>
        <v/>
      </c>
      <c r="I647" s="53">
        <f>MAX(0.1,NORMINV(C647,$B$13,$B$14))</f>
        <v/>
      </c>
      <c r="J647" s="109">
        <f>'01_Supuestos'!$F$13*MAX(0.65,NORMINV(D647,1,$B$15))</f>
        <v/>
      </c>
      <c r="K647" s="109">
        <f>'01_Supuestos'!$F$14*MAX(0.6,NORMINV(E647,1,$B$16))</f>
        <v/>
      </c>
      <c r="L647" s="109">
        <f>--(F647&lt;=$B$5)</f>
        <v/>
      </c>
      <c r="M647" s="109">
        <f>IF(L647=1, IF(G647&lt;=$B$6, "+", "-"), IF(G647&lt;=(1-$B$7), "+", "-"))</f>
        <v/>
      </c>
      <c r="N647" s="110">
        <f>IF(M647="+",'05_Bayes_Arbol'!$B$16,'05_Bayes_Arbol'!$B$17)</f>
        <v/>
      </c>
      <c r="O647" s="109">
        <f>SUMPRODUCT(T647:AD647,'01_Supuestos'!$C$34:$M$34)</f>
        <v/>
      </c>
      <c r="P647" s="109">
        <f>N647*O647 + (1-N647)*$B$9</f>
        <v/>
      </c>
      <c r="Q647" s="109">
        <f>--(P647&gt;0)</f>
        <v/>
      </c>
      <c r="R647" s="109">
        <f>IF(L647=1,O647,$B$9)</f>
        <v/>
      </c>
      <c r="S647" s="109">
        <f>-$B$8 + IF(Q647=1, IF(L647=1,O647,$B$9), 0)</f>
        <v/>
      </c>
      <c r="T647" s="109">
        <f>((('01_Supuestos'!C31*$I647)*'01_Supuestos'!$F$11*($H647-'01_Supuestos'!$F$9))-((('01_Supuestos'!C31*$I647)*'01_Supuestos'!$F$11*($H647-'01_Supuestos'!$F$9))*'01_Supuestos'!$F$12)-(('01_Supuestos'!C31*$I647)*'01_Supuestos'!$F$11*$K647)-(IF(('01_Supuestos'!C31*$I647)&gt;0,'01_Supuestos'!$F$15,0)))-((('01_Supuestos'!C31*$I647)*'01_Supuestos'!$F$11*($H647-'01_Supuestos'!$F$9))*'01_Supuestos'!$F$18)-($J647*'01_Supuestos'!C32)-(IF('01_Supuestos'!C30=MAX('01_Supuestos'!$C$30:$M$30),'01_Supuestos'!$F$19,0))-(MAX(0,(((('01_Supuestos'!C31*$I647)*'01_Supuestos'!$F$11*($H647-'01_Supuestos'!$F$9))-((('01_Supuestos'!C31*$I647)*'01_Supuestos'!$F$11*($H647-'01_Supuestos'!$F$9))*'01_Supuestos'!$F$12)-(('01_Supuestos'!C31*$I647)*'01_Supuestos'!$F$11*$K647)-(IF(('01_Supuestos'!C31*$I647)&gt;0,'01_Supuestos'!$F$15,0)))-($J647*'01_Supuestos'!C33)))*'01_Supuestos'!$F$16)</f>
        <v/>
      </c>
      <c r="U647" s="109">
        <f>((('01_Supuestos'!D31*$I647)*'01_Supuestos'!$F$11*($H647-'01_Supuestos'!$F$9))-((('01_Supuestos'!D31*$I647)*'01_Supuestos'!$F$11*($H647-'01_Supuestos'!$F$9))*'01_Supuestos'!$F$12)-(('01_Supuestos'!D31*$I647)*'01_Supuestos'!$F$11*$K647)-(IF(('01_Supuestos'!D31*$I647)&gt;0,'01_Supuestos'!$F$15,0)))-((('01_Supuestos'!D31*$I647)*'01_Supuestos'!$F$11*($H647-'01_Supuestos'!$F$9))*'01_Supuestos'!$F$18)-($J647*'01_Supuestos'!D32)-(IF('01_Supuestos'!D30=MAX('01_Supuestos'!$C$30:$M$30),'01_Supuestos'!$F$19,0))-(MAX(0,(((('01_Supuestos'!D31*$I647)*'01_Supuestos'!$F$11*($H647-'01_Supuestos'!$F$9))-((('01_Supuestos'!D31*$I647)*'01_Supuestos'!$F$11*($H647-'01_Supuestos'!$F$9))*'01_Supuestos'!$F$12)-(('01_Supuestos'!D31*$I647)*'01_Supuestos'!$F$11*$K647)-(IF(('01_Supuestos'!D31*$I647)&gt;0,'01_Supuestos'!$F$15,0)))-($J647*'01_Supuestos'!D33)))*'01_Supuestos'!$F$16)</f>
        <v/>
      </c>
      <c r="V647" s="109">
        <f>((('01_Supuestos'!E31*$I647)*'01_Supuestos'!$F$11*($H647-'01_Supuestos'!$F$9))-((('01_Supuestos'!E31*$I647)*'01_Supuestos'!$F$11*($H647-'01_Supuestos'!$F$9))*'01_Supuestos'!$F$12)-(('01_Supuestos'!E31*$I647)*'01_Supuestos'!$F$11*$K647)-(IF(('01_Supuestos'!E31*$I647)&gt;0,'01_Supuestos'!$F$15,0)))-((('01_Supuestos'!E31*$I647)*'01_Supuestos'!$F$11*($H647-'01_Supuestos'!$F$9))*'01_Supuestos'!$F$18)-($J647*'01_Supuestos'!E32)-(IF('01_Supuestos'!E30=MAX('01_Supuestos'!$C$30:$M$30),'01_Supuestos'!$F$19,0))-(MAX(0,(((('01_Supuestos'!E31*$I647)*'01_Supuestos'!$F$11*($H647-'01_Supuestos'!$F$9))-((('01_Supuestos'!E31*$I647)*'01_Supuestos'!$F$11*($H647-'01_Supuestos'!$F$9))*'01_Supuestos'!$F$12)-(('01_Supuestos'!E31*$I647)*'01_Supuestos'!$F$11*$K647)-(IF(('01_Supuestos'!E31*$I647)&gt;0,'01_Supuestos'!$F$15,0)))-($J647*'01_Supuestos'!E33)))*'01_Supuestos'!$F$16)</f>
        <v/>
      </c>
      <c r="W647" s="109">
        <f>((('01_Supuestos'!F31*$I647)*'01_Supuestos'!$F$11*($H647-'01_Supuestos'!$F$9))-((('01_Supuestos'!F31*$I647)*'01_Supuestos'!$F$11*($H647-'01_Supuestos'!$F$9))*'01_Supuestos'!$F$12)-(('01_Supuestos'!F31*$I647)*'01_Supuestos'!$F$11*$K647)-(IF(('01_Supuestos'!F31*$I647)&gt;0,'01_Supuestos'!$F$15,0)))-((('01_Supuestos'!F31*$I647)*'01_Supuestos'!$F$11*($H647-'01_Supuestos'!$F$9))*'01_Supuestos'!$F$18)-($J647*'01_Supuestos'!F32)-(IF('01_Supuestos'!F30=MAX('01_Supuestos'!$C$30:$M$30),'01_Supuestos'!$F$19,0))-(MAX(0,(((('01_Supuestos'!F31*$I647)*'01_Supuestos'!$F$11*($H647-'01_Supuestos'!$F$9))-((('01_Supuestos'!F31*$I647)*'01_Supuestos'!$F$11*($H647-'01_Supuestos'!$F$9))*'01_Supuestos'!$F$12)-(('01_Supuestos'!F31*$I647)*'01_Supuestos'!$F$11*$K647)-(IF(('01_Supuestos'!F31*$I647)&gt;0,'01_Supuestos'!$F$15,0)))-($J647*'01_Supuestos'!F33)))*'01_Supuestos'!$F$16)</f>
        <v/>
      </c>
      <c r="X647" s="109">
        <f>((('01_Supuestos'!G31*$I647)*'01_Supuestos'!$F$11*($H647-'01_Supuestos'!$F$9))-((('01_Supuestos'!G31*$I647)*'01_Supuestos'!$F$11*($H647-'01_Supuestos'!$F$9))*'01_Supuestos'!$F$12)-(('01_Supuestos'!G31*$I647)*'01_Supuestos'!$F$11*$K647)-(IF(('01_Supuestos'!G31*$I647)&gt;0,'01_Supuestos'!$F$15,0)))-((('01_Supuestos'!G31*$I647)*'01_Supuestos'!$F$11*($H647-'01_Supuestos'!$F$9))*'01_Supuestos'!$F$18)-($J647*'01_Supuestos'!G32)-(IF('01_Supuestos'!G30=MAX('01_Supuestos'!$C$30:$M$30),'01_Supuestos'!$F$19,0))-(MAX(0,(((('01_Supuestos'!G31*$I647)*'01_Supuestos'!$F$11*($H647-'01_Supuestos'!$F$9))-((('01_Supuestos'!G31*$I647)*'01_Supuestos'!$F$11*($H647-'01_Supuestos'!$F$9))*'01_Supuestos'!$F$12)-(('01_Supuestos'!G31*$I647)*'01_Supuestos'!$F$11*$K647)-(IF(('01_Supuestos'!G31*$I647)&gt;0,'01_Supuestos'!$F$15,0)))-($J647*'01_Supuestos'!G33)))*'01_Supuestos'!$F$16)</f>
        <v/>
      </c>
      <c r="Y647" s="109">
        <f>((('01_Supuestos'!H31*$I647)*'01_Supuestos'!$F$11*($H647-'01_Supuestos'!$F$9))-((('01_Supuestos'!H31*$I647)*'01_Supuestos'!$F$11*($H647-'01_Supuestos'!$F$9))*'01_Supuestos'!$F$12)-(('01_Supuestos'!H31*$I647)*'01_Supuestos'!$F$11*$K647)-(IF(('01_Supuestos'!H31*$I647)&gt;0,'01_Supuestos'!$F$15,0)))-((('01_Supuestos'!H31*$I647)*'01_Supuestos'!$F$11*($H647-'01_Supuestos'!$F$9))*'01_Supuestos'!$F$18)-($J647*'01_Supuestos'!H32)-(IF('01_Supuestos'!H30=MAX('01_Supuestos'!$C$30:$M$30),'01_Supuestos'!$F$19,0))-(MAX(0,(((('01_Supuestos'!H31*$I647)*'01_Supuestos'!$F$11*($H647-'01_Supuestos'!$F$9))-((('01_Supuestos'!H31*$I647)*'01_Supuestos'!$F$11*($H647-'01_Supuestos'!$F$9))*'01_Supuestos'!$F$12)-(('01_Supuestos'!H31*$I647)*'01_Supuestos'!$F$11*$K647)-(IF(('01_Supuestos'!H31*$I647)&gt;0,'01_Supuestos'!$F$15,0)))-($J647*'01_Supuestos'!H33)))*'01_Supuestos'!$F$16)</f>
        <v/>
      </c>
      <c r="Z647" s="109">
        <f>((('01_Supuestos'!I31*$I647)*'01_Supuestos'!$F$11*($H647-'01_Supuestos'!$F$9))-((('01_Supuestos'!I31*$I647)*'01_Supuestos'!$F$11*($H647-'01_Supuestos'!$F$9))*'01_Supuestos'!$F$12)-(('01_Supuestos'!I31*$I647)*'01_Supuestos'!$F$11*$K647)-(IF(('01_Supuestos'!I31*$I647)&gt;0,'01_Supuestos'!$F$15,0)))-((('01_Supuestos'!I31*$I647)*'01_Supuestos'!$F$11*($H647-'01_Supuestos'!$F$9))*'01_Supuestos'!$F$18)-($J647*'01_Supuestos'!I32)-(IF('01_Supuestos'!I30=MAX('01_Supuestos'!$C$30:$M$30),'01_Supuestos'!$F$19,0))-(MAX(0,(((('01_Supuestos'!I31*$I647)*'01_Supuestos'!$F$11*($H647-'01_Supuestos'!$F$9))-((('01_Supuestos'!I31*$I647)*'01_Supuestos'!$F$11*($H647-'01_Supuestos'!$F$9))*'01_Supuestos'!$F$12)-(('01_Supuestos'!I31*$I647)*'01_Supuestos'!$F$11*$K647)-(IF(('01_Supuestos'!I31*$I647)&gt;0,'01_Supuestos'!$F$15,0)))-($J647*'01_Supuestos'!I33)))*'01_Supuestos'!$F$16)</f>
        <v/>
      </c>
      <c r="AA647" s="109">
        <f>((('01_Supuestos'!J31*$I647)*'01_Supuestos'!$F$11*($H647-'01_Supuestos'!$F$9))-((('01_Supuestos'!J31*$I647)*'01_Supuestos'!$F$11*($H647-'01_Supuestos'!$F$9))*'01_Supuestos'!$F$12)-(('01_Supuestos'!J31*$I647)*'01_Supuestos'!$F$11*$K647)-(IF(('01_Supuestos'!J31*$I647)&gt;0,'01_Supuestos'!$F$15,0)))-((('01_Supuestos'!J31*$I647)*'01_Supuestos'!$F$11*($H647-'01_Supuestos'!$F$9))*'01_Supuestos'!$F$18)-($J647*'01_Supuestos'!J32)-(IF('01_Supuestos'!J30=MAX('01_Supuestos'!$C$30:$M$30),'01_Supuestos'!$F$19,0))-(MAX(0,(((('01_Supuestos'!J31*$I647)*'01_Supuestos'!$F$11*($H647-'01_Supuestos'!$F$9))-((('01_Supuestos'!J31*$I647)*'01_Supuestos'!$F$11*($H647-'01_Supuestos'!$F$9))*'01_Supuestos'!$F$12)-(('01_Supuestos'!J31*$I647)*'01_Supuestos'!$F$11*$K647)-(IF(('01_Supuestos'!J31*$I647)&gt;0,'01_Supuestos'!$F$15,0)))-($J647*'01_Supuestos'!J33)))*'01_Supuestos'!$F$16)</f>
        <v/>
      </c>
      <c r="AB647" s="109">
        <f>((('01_Supuestos'!K31*$I647)*'01_Supuestos'!$F$11*($H647-'01_Supuestos'!$F$9))-((('01_Supuestos'!K31*$I647)*'01_Supuestos'!$F$11*($H647-'01_Supuestos'!$F$9))*'01_Supuestos'!$F$12)-(('01_Supuestos'!K31*$I647)*'01_Supuestos'!$F$11*$K647)-(IF(('01_Supuestos'!K31*$I647)&gt;0,'01_Supuestos'!$F$15,0)))-((('01_Supuestos'!K31*$I647)*'01_Supuestos'!$F$11*($H647-'01_Supuestos'!$F$9))*'01_Supuestos'!$F$18)-($J647*'01_Supuestos'!K32)-(IF('01_Supuestos'!K30=MAX('01_Supuestos'!$C$30:$M$30),'01_Supuestos'!$F$19,0))-(MAX(0,(((('01_Supuestos'!K31*$I647)*'01_Supuestos'!$F$11*($H647-'01_Supuestos'!$F$9))-((('01_Supuestos'!K31*$I647)*'01_Supuestos'!$F$11*($H647-'01_Supuestos'!$F$9))*'01_Supuestos'!$F$12)-(('01_Supuestos'!K31*$I647)*'01_Supuestos'!$F$11*$K647)-(IF(('01_Supuestos'!K31*$I647)&gt;0,'01_Supuestos'!$F$15,0)))-($J647*'01_Supuestos'!K33)))*'01_Supuestos'!$F$16)</f>
        <v/>
      </c>
      <c r="AC647" s="109">
        <f>((('01_Supuestos'!L31*$I647)*'01_Supuestos'!$F$11*($H647-'01_Supuestos'!$F$9))-((('01_Supuestos'!L31*$I647)*'01_Supuestos'!$F$11*($H647-'01_Supuestos'!$F$9))*'01_Supuestos'!$F$12)-(('01_Supuestos'!L31*$I647)*'01_Supuestos'!$F$11*$K647)-(IF(('01_Supuestos'!L31*$I647)&gt;0,'01_Supuestos'!$F$15,0)))-((('01_Supuestos'!L31*$I647)*'01_Supuestos'!$F$11*($H647-'01_Supuestos'!$F$9))*'01_Supuestos'!$F$18)-($J647*'01_Supuestos'!L32)-(IF('01_Supuestos'!L30=MAX('01_Supuestos'!$C$30:$M$30),'01_Supuestos'!$F$19,0))-(MAX(0,(((('01_Supuestos'!L31*$I647)*'01_Supuestos'!$F$11*($H647-'01_Supuestos'!$F$9))-((('01_Supuestos'!L31*$I647)*'01_Supuestos'!$F$11*($H647-'01_Supuestos'!$F$9))*'01_Supuestos'!$F$12)-(('01_Supuestos'!L31*$I647)*'01_Supuestos'!$F$11*$K647)-(IF(('01_Supuestos'!L31*$I647)&gt;0,'01_Supuestos'!$F$15,0)))-($J647*'01_Supuestos'!L33)))*'01_Supuestos'!$F$16)</f>
        <v/>
      </c>
      <c r="AD647" s="109">
        <f>((('01_Supuestos'!M31*$I647)*'01_Supuestos'!$F$11*($H647-'01_Supuestos'!$F$9))-((('01_Supuestos'!M31*$I647)*'01_Supuestos'!$F$11*($H647-'01_Supuestos'!$F$9))*'01_Supuestos'!$F$12)-(('01_Supuestos'!M31*$I647)*'01_Supuestos'!$F$11*$K647)-(IF(('01_Supuestos'!M31*$I647)&gt;0,'01_Supuestos'!$F$15,0)))-((('01_Supuestos'!M31*$I647)*'01_Supuestos'!$F$11*($H647-'01_Supuestos'!$F$9))*'01_Supuestos'!$F$18)-($J647*'01_Supuestos'!M32)-(IF('01_Supuestos'!M30=MAX('01_Supuestos'!$C$30:$M$30),'01_Supuestos'!$F$19,0))-(MAX(0,(((('01_Supuestos'!M31*$I647)*'01_Supuestos'!$F$11*($H647-'01_Supuestos'!$F$9))-((('01_Supuestos'!M31*$I647)*'01_Supuestos'!$F$11*($H647-'01_Supuestos'!$F$9))*'01_Supuestos'!$F$12)-(('01_Supuestos'!M31*$I647)*'01_Supuestos'!$F$11*$K647)-(IF(('01_Supuestos'!M31*$I647)&gt;0,'01_Supuestos'!$F$15,0)))-($J647*'01_Supuestos'!M33)))*'01_Supuestos'!$F$16)</f>
        <v/>
      </c>
      <c r="AE647" s="109">
        <f>0</f>
        <v/>
      </c>
      <c r="AF647" s="109">
        <f>IF(S647&gt;R647,"Appraisal+Decision",IF(S647&lt;R647,"Develop Now","Indiferente"))</f>
        <v/>
      </c>
    </row>
    <row r="648">
      <c r="A648" t="n">
        <v>618</v>
      </c>
      <c r="B648" s="53">
        <f>RAND()</f>
        <v/>
      </c>
      <c r="C648" s="53">
        <f>RAND()</f>
        <v/>
      </c>
      <c r="D648" s="53">
        <f>RAND()</f>
        <v/>
      </c>
      <c r="E648" s="53">
        <f>RAND()</f>
        <v/>
      </c>
      <c r="F648" s="53">
        <f>RAND()</f>
        <v/>
      </c>
      <c r="G648" s="53">
        <f>RAND()</f>
        <v/>
      </c>
      <c r="H648" s="109">
        <f>IF(B648&lt;($B$11-$B$10)/($B$12-$B$10), $B$10+SQRT(B648*($B$11-$B$10)*($B$12-$B$10)), $B$12-SQRT((1-B648)*($B$12-$B$11)*($B$12-$B$10)))</f>
        <v/>
      </c>
      <c r="I648" s="53">
        <f>MAX(0.1,NORMINV(C648,$B$13,$B$14))</f>
        <v/>
      </c>
      <c r="J648" s="109">
        <f>'01_Supuestos'!$F$13*MAX(0.65,NORMINV(D648,1,$B$15))</f>
        <v/>
      </c>
      <c r="K648" s="109">
        <f>'01_Supuestos'!$F$14*MAX(0.6,NORMINV(E648,1,$B$16))</f>
        <v/>
      </c>
      <c r="L648" s="109">
        <f>--(F648&lt;=$B$5)</f>
        <v/>
      </c>
      <c r="M648" s="109">
        <f>IF(L648=1, IF(G648&lt;=$B$6, "+", "-"), IF(G648&lt;=(1-$B$7), "+", "-"))</f>
        <v/>
      </c>
      <c r="N648" s="110">
        <f>IF(M648="+",'05_Bayes_Arbol'!$B$16,'05_Bayes_Arbol'!$B$17)</f>
        <v/>
      </c>
      <c r="O648" s="109">
        <f>SUMPRODUCT(T648:AD648,'01_Supuestos'!$C$34:$M$34)</f>
        <v/>
      </c>
      <c r="P648" s="109">
        <f>N648*O648 + (1-N648)*$B$9</f>
        <v/>
      </c>
      <c r="Q648" s="109">
        <f>--(P648&gt;0)</f>
        <v/>
      </c>
      <c r="R648" s="109">
        <f>IF(L648=1,O648,$B$9)</f>
        <v/>
      </c>
      <c r="S648" s="109">
        <f>-$B$8 + IF(Q648=1, IF(L648=1,O648,$B$9), 0)</f>
        <v/>
      </c>
      <c r="T648" s="109">
        <f>((('01_Supuestos'!C31*$I648)*'01_Supuestos'!$F$11*($H648-'01_Supuestos'!$F$9))-((('01_Supuestos'!C31*$I648)*'01_Supuestos'!$F$11*($H648-'01_Supuestos'!$F$9))*'01_Supuestos'!$F$12)-(('01_Supuestos'!C31*$I648)*'01_Supuestos'!$F$11*$K648)-(IF(('01_Supuestos'!C31*$I648)&gt;0,'01_Supuestos'!$F$15,0)))-((('01_Supuestos'!C31*$I648)*'01_Supuestos'!$F$11*($H648-'01_Supuestos'!$F$9))*'01_Supuestos'!$F$18)-($J648*'01_Supuestos'!C32)-(IF('01_Supuestos'!C30=MAX('01_Supuestos'!$C$30:$M$30),'01_Supuestos'!$F$19,0))-(MAX(0,(((('01_Supuestos'!C31*$I648)*'01_Supuestos'!$F$11*($H648-'01_Supuestos'!$F$9))-((('01_Supuestos'!C31*$I648)*'01_Supuestos'!$F$11*($H648-'01_Supuestos'!$F$9))*'01_Supuestos'!$F$12)-(('01_Supuestos'!C31*$I648)*'01_Supuestos'!$F$11*$K648)-(IF(('01_Supuestos'!C31*$I648)&gt;0,'01_Supuestos'!$F$15,0)))-($J648*'01_Supuestos'!C33)))*'01_Supuestos'!$F$16)</f>
        <v/>
      </c>
      <c r="U648" s="109">
        <f>((('01_Supuestos'!D31*$I648)*'01_Supuestos'!$F$11*($H648-'01_Supuestos'!$F$9))-((('01_Supuestos'!D31*$I648)*'01_Supuestos'!$F$11*($H648-'01_Supuestos'!$F$9))*'01_Supuestos'!$F$12)-(('01_Supuestos'!D31*$I648)*'01_Supuestos'!$F$11*$K648)-(IF(('01_Supuestos'!D31*$I648)&gt;0,'01_Supuestos'!$F$15,0)))-((('01_Supuestos'!D31*$I648)*'01_Supuestos'!$F$11*($H648-'01_Supuestos'!$F$9))*'01_Supuestos'!$F$18)-($J648*'01_Supuestos'!D32)-(IF('01_Supuestos'!D30=MAX('01_Supuestos'!$C$30:$M$30),'01_Supuestos'!$F$19,0))-(MAX(0,(((('01_Supuestos'!D31*$I648)*'01_Supuestos'!$F$11*($H648-'01_Supuestos'!$F$9))-((('01_Supuestos'!D31*$I648)*'01_Supuestos'!$F$11*($H648-'01_Supuestos'!$F$9))*'01_Supuestos'!$F$12)-(('01_Supuestos'!D31*$I648)*'01_Supuestos'!$F$11*$K648)-(IF(('01_Supuestos'!D31*$I648)&gt;0,'01_Supuestos'!$F$15,0)))-($J648*'01_Supuestos'!D33)))*'01_Supuestos'!$F$16)</f>
        <v/>
      </c>
      <c r="V648" s="109">
        <f>((('01_Supuestos'!E31*$I648)*'01_Supuestos'!$F$11*($H648-'01_Supuestos'!$F$9))-((('01_Supuestos'!E31*$I648)*'01_Supuestos'!$F$11*($H648-'01_Supuestos'!$F$9))*'01_Supuestos'!$F$12)-(('01_Supuestos'!E31*$I648)*'01_Supuestos'!$F$11*$K648)-(IF(('01_Supuestos'!E31*$I648)&gt;0,'01_Supuestos'!$F$15,0)))-((('01_Supuestos'!E31*$I648)*'01_Supuestos'!$F$11*($H648-'01_Supuestos'!$F$9))*'01_Supuestos'!$F$18)-($J648*'01_Supuestos'!E32)-(IF('01_Supuestos'!E30=MAX('01_Supuestos'!$C$30:$M$30),'01_Supuestos'!$F$19,0))-(MAX(0,(((('01_Supuestos'!E31*$I648)*'01_Supuestos'!$F$11*($H648-'01_Supuestos'!$F$9))-((('01_Supuestos'!E31*$I648)*'01_Supuestos'!$F$11*($H648-'01_Supuestos'!$F$9))*'01_Supuestos'!$F$12)-(('01_Supuestos'!E31*$I648)*'01_Supuestos'!$F$11*$K648)-(IF(('01_Supuestos'!E31*$I648)&gt;0,'01_Supuestos'!$F$15,0)))-($J648*'01_Supuestos'!E33)))*'01_Supuestos'!$F$16)</f>
        <v/>
      </c>
      <c r="W648" s="109">
        <f>((('01_Supuestos'!F31*$I648)*'01_Supuestos'!$F$11*($H648-'01_Supuestos'!$F$9))-((('01_Supuestos'!F31*$I648)*'01_Supuestos'!$F$11*($H648-'01_Supuestos'!$F$9))*'01_Supuestos'!$F$12)-(('01_Supuestos'!F31*$I648)*'01_Supuestos'!$F$11*$K648)-(IF(('01_Supuestos'!F31*$I648)&gt;0,'01_Supuestos'!$F$15,0)))-((('01_Supuestos'!F31*$I648)*'01_Supuestos'!$F$11*($H648-'01_Supuestos'!$F$9))*'01_Supuestos'!$F$18)-($J648*'01_Supuestos'!F32)-(IF('01_Supuestos'!F30=MAX('01_Supuestos'!$C$30:$M$30),'01_Supuestos'!$F$19,0))-(MAX(0,(((('01_Supuestos'!F31*$I648)*'01_Supuestos'!$F$11*($H648-'01_Supuestos'!$F$9))-((('01_Supuestos'!F31*$I648)*'01_Supuestos'!$F$11*($H648-'01_Supuestos'!$F$9))*'01_Supuestos'!$F$12)-(('01_Supuestos'!F31*$I648)*'01_Supuestos'!$F$11*$K648)-(IF(('01_Supuestos'!F31*$I648)&gt;0,'01_Supuestos'!$F$15,0)))-($J648*'01_Supuestos'!F33)))*'01_Supuestos'!$F$16)</f>
        <v/>
      </c>
      <c r="X648" s="109">
        <f>((('01_Supuestos'!G31*$I648)*'01_Supuestos'!$F$11*($H648-'01_Supuestos'!$F$9))-((('01_Supuestos'!G31*$I648)*'01_Supuestos'!$F$11*($H648-'01_Supuestos'!$F$9))*'01_Supuestos'!$F$12)-(('01_Supuestos'!G31*$I648)*'01_Supuestos'!$F$11*$K648)-(IF(('01_Supuestos'!G31*$I648)&gt;0,'01_Supuestos'!$F$15,0)))-((('01_Supuestos'!G31*$I648)*'01_Supuestos'!$F$11*($H648-'01_Supuestos'!$F$9))*'01_Supuestos'!$F$18)-($J648*'01_Supuestos'!G32)-(IF('01_Supuestos'!G30=MAX('01_Supuestos'!$C$30:$M$30),'01_Supuestos'!$F$19,0))-(MAX(0,(((('01_Supuestos'!G31*$I648)*'01_Supuestos'!$F$11*($H648-'01_Supuestos'!$F$9))-((('01_Supuestos'!G31*$I648)*'01_Supuestos'!$F$11*($H648-'01_Supuestos'!$F$9))*'01_Supuestos'!$F$12)-(('01_Supuestos'!G31*$I648)*'01_Supuestos'!$F$11*$K648)-(IF(('01_Supuestos'!G31*$I648)&gt;0,'01_Supuestos'!$F$15,0)))-($J648*'01_Supuestos'!G33)))*'01_Supuestos'!$F$16)</f>
        <v/>
      </c>
      <c r="Y648" s="109">
        <f>((('01_Supuestos'!H31*$I648)*'01_Supuestos'!$F$11*($H648-'01_Supuestos'!$F$9))-((('01_Supuestos'!H31*$I648)*'01_Supuestos'!$F$11*($H648-'01_Supuestos'!$F$9))*'01_Supuestos'!$F$12)-(('01_Supuestos'!H31*$I648)*'01_Supuestos'!$F$11*$K648)-(IF(('01_Supuestos'!H31*$I648)&gt;0,'01_Supuestos'!$F$15,0)))-((('01_Supuestos'!H31*$I648)*'01_Supuestos'!$F$11*($H648-'01_Supuestos'!$F$9))*'01_Supuestos'!$F$18)-($J648*'01_Supuestos'!H32)-(IF('01_Supuestos'!H30=MAX('01_Supuestos'!$C$30:$M$30),'01_Supuestos'!$F$19,0))-(MAX(0,(((('01_Supuestos'!H31*$I648)*'01_Supuestos'!$F$11*($H648-'01_Supuestos'!$F$9))-((('01_Supuestos'!H31*$I648)*'01_Supuestos'!$F$11*($H648-'01_Supuestos'!$F$9))*'01_Supuestos'!$F$12)-(('01_Supuestos'!H31*$I648)*'01_Supuestos'!$F$11*$K648)-(IF(('01_Supuestos'!H31*$I648)&gt;0,'01_Supuestos'!$F$15,0)))-($J648*'01_Supuestos'!H33)))*'01_Supuestos'!$F$16)</f>
        <v/>
      </c>
      <c r="Z648" s="109">
        <f>((('01_Supuestos'!I31*$I648)*'01_Supuestos'!$F$11*($H648-'01_Supuestos'!$F$9))-((('01_Supuestos'!I31*$I648)*'01_Supuestos'!$F$11*($H648-'01_Supuestos'!$F$9))*'01_Supuestos'!$F$12)-(('01_Supuestos'!I31*$I648)*'01_Supuestos'!$F$11*$K648)-(IF(('01_Supuestos'!I31*$I648)&gt;0,'01_Supuestos'!$F$15,0)))-((('01_Supuestos'!I31*$I648)*'01_Supuestos'!$F$11*($H648-'01_Supuestos'!$F$9))*'01_Supuestos'!$F$18)-($J648*'01_Supuestos'!I32)-(IF('01_Supuestos'!I30=MAX('01_Supuestos'!$C$30:$M$30),'01_Supuestos'!$F$19,0))-(MAX(0,(((('01_Supuestos'!I31*$I648)*'01_Supuestos'!$F$11*($H648-'01_Supuestos'!$F$9))-((('01_Supuestos'!I31*$I648)*'01_Supuestos'!$F$11*($H648-'01_Supuestos'!$F$9))*'01_Supuestos'!$F$12)-(('01_Supuestos'!I31*$I648)*'01_Supuestos'!$F$11*$K648)-(IF(('01_Supuestos'!I31*$I648)&gt;0,'01_Supuestos'!$F$15,0)))-($J648*'01_Supuestos'!I33)))*'01_Supuestos'!$F$16)</f>
        <v/>
      </c>
      <c r="AA648" s="109">
        <f>((('01_Supuestos'!J31*$I648)*'01_Supuestos'!$F$11*($H648-'01_Supuestos'!$F$9))-((('01_Supuestos'!J31*$I648)*'01_Supuestos'!$F$11*($H648-'01_Supuestos'!$F$9))*'01_Supuestos'!$F$12)-(('01_Supuestos'!J31*$I648)*'01_Supuestos'!$F$11*$K648)-(IF(('01_Supuestos'!J31*$I648)&gt;0,'01_Supuestos'!$F$15,0)))-((('01_Supuestos'!J31*$I648)*'01_Supuestos'!$F$11*($H648-'01_Supuestos'!$F$9))*'01_Supuestos'!$F$18)-($J648*'01_Supuestos'!J32)-(IF('01_Supuestos'!J30=MAX('01_Supuestos'!$C$30:$M$30),'01_Supuestos'!$F$19,0))-(MAX(0,(((('01_Supuestos'!J31*$I648)*'01_Supuestos'!$F$11*($H648-'01_Supuestos'!$F$9))-((('01_Supuestos'!J31*$I648)*'01_Supuestos'!$F$11*($H648-'01_Supuestos'!$F$9))*'01_Supuestos'!$F$12)-(('01_Supuestos'!J31*$I648)*'01_Supuestos'!$F$11*$K648)-(IF(('01_Supuestos'!J31*$I648)&gt;0,'01_Supuestos'!$F$15,0)))-($J648*'01_Supuestos'!J33)))*'01_Supuestos'!$F$16)</f>
        <v/>
      </c>
      <c r="AB648" s="109">
        <f>((('01_Supuestos'!K31*$I648)*'01_Supuestos'!$F$11*($H648-'01_Supuestos'!$F$9))-((('01_Supuestos'!K31*$I648)*'01_Supuestos'!$F$11*($H648-'01_Supuestos'!$F$9))*'01_Supuestos'!$F$12)-(('01_Supuestos'!K31*$I648)*'01_Supuestos'!$F$11*$K648)-(IF(('01_Supuestos'!K31*$I648)&gt;0,'01_Supuestos'!$F$15,0)))-((('01_Supuestos'!K31*$I648)*'01_Supuestos'!$F$11*($H648-'01_Supuestos'!$F$9))*'01_Supuestos'!$F$18)-($J648*'01_Supuestos'!K32)-(IF('01_Supuestos'!K30=MAX('01_Supuestos'!$C$30:$M$30),'01_Supuestos'!$F$19,0))-(MAX(0,(((('01_Supuestos'!K31*$I648)*'01_Supuestos'!$F$11*($H648-'01_Supuestos'!$F$9))-((('01_Supuestos'!K31*$I648)*'01_Supuestos'!$F$11*($H648-'01_Supuestos'!$F$9))*'01_Supuestos'!$F$12)-(('01_Supuestos'!K31*$I648)*'01_Supuestos'!$F$11*$K648)-(IF(('01_Supuestos'!K31*$I648)&gt;0,'01_Supuestos'!$F$15,0)))-($J648*'01_Supuestos'!K33)))*'01_Supuestos'!$F$16)</f>
        <v/>
      </c>
      <c r="AC648" s="109">
        <f>((('01_Supuestos'!L31*$I648)*'01_Supuestos'!$F$11*($H648-'01_Supuestos'!$F$9))-((('01_Supuestos'!L31*$I648)*'01_Supuestos'!$F$11*($H648-'01_Supuestos'!$F$9))*'01_Supuestos'!$F$12)-(('01_Supuestos'!L31*$I648)*'01_Supuestos'!$F$11*$K648)-(IF(('01_Supuestos'!L31*$I648)&gt;0,'01_Supuestos'!$F$15,0)))-((('01_Supuestos'!L31*$I648)*'01_Supuestos'!$F$11*($H648-'01_Supuestos'!$F$9))*'01_Supuestos'!$F$18)-($J648*'01_Supuestos'!L32)-(IF('01_Supuestos'!L30=MAX('01_Supuestos'!$C$30:$M$30),'01_Supuestos'!$F$19,0))-(MAX(0,(((('01_Supuestos'!L31*$I648)*'01_Supuestos'!$F$11*($H648-'01_Supuestos'!$F$9))-((('01_Supuestos'!L31*$I648)*'01_Supuestos'!$F$11*($H648-'01_Supuestos'!$F$9))*'01_Supuestos'!$F$12)-(('01_Supuestos'!L31*$I648)*'01_Supuestos'!$F$11*$K648)-(IF(('01_Supuestos'!L31*$I648)&gt;0,'01_Supuestos'!$F$15,0)))-($J648*'01_Supuestos'!L33)))*'01_Supuestos'!$F$16)</f>
        <v/>
      </c>
      <c r="AD648" s="109">
        <f>((('01_Supuestos'!M31*$I648)*'01_Supuestos'!$F$11*($H648-'01_Supuestos'!$F$9))-((('01_Supuestos'!M31*$I648)*'01_Supuestos'!$F$11*($H648-'01_Supuestos'!$F$9))*'01_Supuestos'!$F$12)-(('01_Supuestos'!M31*$I648)*'01_Supuestos'!$F$11*$K648)-(IF(('01_Supuestos'!M31*$I648)&gt;0,'01_Supuestos'!$F$15,0)))-((('01_Supuestos'!M31*$I648)*'01_Supuestos'!$F$11*($H648-'01_Supuestos'!$F$9))*'01_Supuestos'!$F$18)-($J648*'01_Supuestos'!M32)-(IF('01_Supuestos'!M30=MAX('01_Supuestos'!$C$30:$M$30),'01_Supuestos'!$F$19,0))-(MAX(0,(((('01_Supuestos'!M31*$I648)*'01_Supuestos'!$F$11*($H648-'01_Supuestos'!$F$9))-((('01_Supuestos'!M31*$I648)*'01_Supuestos'!$F$11*($H648-'01_Supuestos'!$F$9))*'01_Supuestos'!$F$12)-(('01_Supuestos'!M31*$I648)*'01_Supuestos'!$F$11*$K648)-(IF(('01_Supuestos'!M31*$I648)&gt;0,'01_Supuestos'!$F$15,0)))-($J648*'01_Supuestos'!M33)))*'01_Supuestos'!$F$16)</f>
        <v/>
      </c>
      <c r="AE648" s="109">
        <f>0</f>
        <v/>
      </c>
      <c r="AF648" s="109">
        <f>IF(S648&gt;R648,"Appraisal+Decision",IF(S648&lt;R648,"Develop Now","Indiferente"))</f>
        <v/>
      </c>
    </row>
    <row r="649">
      <c r="A649" t="n">
        <v>619</v>
      </c>
      <c r="B649" s="53">
        <f>RAND()</f>
        <v/>
      </c>
      <c r="C649" s="53">
        <f>RAND()</f>
        <v/>
      </c>
      <c r="D649" s="53">
        <f>RAND()</f>
        <v/>
      </c>
      <c r="E649" s="53">
        <f>RAND()</f>
        <v/>
      </c>
      <c r="F649" s="53">
        <f>RAND()</f>
        <v/>
      </c>
      <c r="G649" s="53">
        <f>RAND()</f>
        <v/>
      </c>
      <c r="H649" s="109">
        <f>IF(B649&lt;($B$11-$B$10)/($B$12-$B$10), $B$10+SQRT(B649*($B$11-$B$10)*($B$12-$B$10)), $B$12-SQRT((1-B649)*($B$12-$B$11)*($B$12-$B$10)))</f>
        <v/>
      </c>
      <c r="I649" s="53">
        <f>MAX(0.1,NORMINV(C649,$B$13,$B$14))</f>
        <v/>
      </c>
      <c r="J649" s="109">
        <f>'01_Supuestos'!$F$13*MAX(0.65,NORMINV(D649,1,$B$15))</f>
        <v/>
      </c>
      <c r="K649" s="109">
        <f>'01_Supuestos'!$F$14*MAX(0.6,NORMINV(E649,1,$B$16))</f>
        <v/>
      </c>
      <c r="L649" s="109">
        <f>--(F649&lt;=$B$5)</f>
        <v/>
      </c>
      <c r="M649" s="109">
        <f>IF(L649=1, IF(G649&lt;=$B$6, "+", "-"), IF(G649&lt;=(1-$B$7), "+", "-"))</f>
        <v/>
      </c>
      <c r="N649" s="110">
        <f>IF(M649="+",'05_Bayes_Arbol'!$B$16,'05_Bayes_Arbol'!$B$17)</f>
        <v/>
      </c>
      <c r="O649" s="109">
        <f>SUMPRODUCT(T649:AD649,'01_Supuestos'!$C$34:$M$34)</f>
        <v/>
      </c>
      <c r="P649" s="109">
        <f>N649*O649 + (1-N649)*$B$9</f>
        <v/>
      </c>
      <c r="Q649" s="109">
        <f>--(P649&gt;0)</f>
        <v/>
      </c>
      <c r="R649" s="109">
        <f>IF(L649=1,O649,$B$9)</f>
        <v/>
      </c>
      <c r="S649" s="109">
        <f>-$B$8 + IF(Q649=1, IF(L649=1,O649,$B$9), 0)</f>
        <v/>
      </c>
      <c r="T649" s="109">
        <f>((('01_Supuestos'!C31*$I649)*'01_Supuestos'!$F$11*($H649-'01_Supuestos'!$F$9))-((('01_Supuestos'!C31*$I649)*'01_Supuestos'!$F$11*($H649-'01_Supuestos'!$F$9))*'01_Supuestos'!$F$12)-(('01_Supuestos'!C31*$I649)*'01_Supuestos'!$F$11*$K649)-(IF(('01_Supuestos'!C31*$I649)&gt;0,'01_Supuestos'!$F$15,0)))-((('01_Supuestos'!C31*$I649)*'01_Supuestos'!$F$11*($H649-'01_Supuestos'!$F$9))*'01_Supuestos'!$F$18)-($J649*'01_Supuestos'!C32)-(IF('01_Supuestos'!C30=MAX('01_Supuestos'!$C$30:$M$30),'01_Supuestos'!$F$19,0))-(MAX(0,(((('01_Supuestos'!C31*$I649)*'01_Supuestos'!$F$11*($H649-'01_Supuestos'!$F$9))-((('01_Supuestos'!C31*$I649)*'01_Supuestos'!$F$11*($H649-'01_Supuestos'!$F$9))*'01_Supuestos'!$F$12)-(('01_Supuestos'!C31*$I649)*'01_Supuestos'!$F$11*$K649)-(IF(('01_Supuestos'!C31*$I649)&gt;0,'01_Supuestos'!$F$15,0)))-($J649*'01_Supuestos'!C33)))*'01_Supuestos'!$F$16)</f>
        <v/>
      </c>
      <c r="U649" s="109">
        <f>((('01_Supuestos'!D31*$I649)*'01_Supuestos'!$F$11*($H649-'01_Supuestos'!$F$9))-((('01_Supuestos'!D31*$I649)*'01_Supuestos'!$F$11*($H649-'01_Supuestos'!$F$9))*'01_Supuestos'!$F$12)-(('01_Supuestos'!D31*$I649)*'01_Supuestos'!$F$11*$K649)-(IF(('01_Supuestos'!D31*$I649)&gt;0,'01_Supuestos'!$F$15,0)))-((('01_Supuestos'!D31*$I649)*'01_Supuestos'!$F$11*($H649-'01_Supuestos'!$F$9))*'01_Supuestos'!$F$18)-($J649*'01_Supuestos'!D32)-(IF('01_Supuestos'!D30=MAX('01_Supuestos'!$C$30:$M$30),'01_Supuestos'!$F$19,0))-(MAX(0,(((('01_Supuestos'!D31*$I649)*'01_Supuestos'!$F$11*($H649-'01_Supuestos'!$F$9))-((('01_Supuestos'!D31*$I649)*'01_Supuestos'!$F$11*($H649-'01_Supuestos'!$F$9))*'01_Supuestos'!$F$12)-(('01_Supuestos'!D31*$I649)*'01_Supuestos'!$F$11*$K649)-(IF(('01_Supuestos'!D31*$I649)&gt;0,'01_Supuestos'!$F$15,0)))-($J649*'01_Supuestos'!D33)))*'01_Supuestos'!$F$16)</f>
        <v/>
      </c>
      <c r="V649" s="109">
        <f>((('01_Supuestos'!E31*$I649)*'01_Supuestos'!$F$11*($H649-'01_Supuestos'!$F$9))-((('01_Supuestos'!E31*$I649)*'01_Supuestos'!$F$11*($H649-'01_Supuestos'!$F$9))*'01_Supuestos'!$F$12)-(('01_Supuestos'!E31*$I649)*'01_Supuestos'!$F$11*$K649)-(IF(('01_Supuestos'!E31*$I649)&gt;0,'01_Supuestos'!$F$15,0)))-((('01_Supuestos'!E31*$I649)*'01_Supuestos'!$F$11*($H649-'01_Supuestos'!$F$9))*'01_Supuestos'!$F$18)-($J649*'01_Supuestos'!E32)-(IF('01_Supuestos'!E30=MAX('01_Supuestos'!$C$30:$M$30),'01_Supuestos'!$F$19,0))-(MAX(0,(((('01_Supuestos'!E31*$I649)*'01_Supuestos'!$F$11*($H649-'01_Supuestos'!$F$9))-((('01_Supuestos'!E31*$I649)*'01_Supuestos'!$F$11*($H649-'01_Supuestos'!$F$9))*'01_Supuestos'!$F$12)-(('01_Supuestos'!E31*$I649)*'01_Supuestos'!$F$11*$K649)-(IF(('01_Supuestos'!E31*$I649)&gt;0,'01_Supuestos'!$F$15,0)))-($J649*'01_Supuestos'!E33)))*'01_Supuestos'!$F$16)</f>
        <v/>
      </c>
      <c r="W649" s="109">
        <f>((('01_Supuestos'!F31*$I649)*'01_Supuestos'!$F$11*($H649-'01_Supuestos'!$F$9))-((('01_Supuestos'!F31*$I649)*'01_Supuestos'!$F$11*($H649-'01_Supuestos'!$F$9))*'01_Supuestos'!$F$12)-(('01_Supuestos'!F31*$I649)*'01_Supuestos'!$F$11*$K649)-(IF(('01_Supuestos'!F31*$I649)&gt;0,'01_Supuestos'!$F$15,0)))-((('01_Supuestos'!F31*$I649)*'01_Supuestos'!$F$11*($H649-'01_Supuestos'!$F$9))*'01_Supuestos'!$F$18)-($J649*'01_Supuestos'!F32)-(IF('01_Supuestos'!F30=MAX('01_Supuestos'!$C$30:$M$30),'01_Supuestos'!$F$19,0))-(MAX(0,(((('01_Supuestos'!F31*$I649)*'01_Supuestos'!$F$11*($H649-'01_Supuestos'!$F$9))-((('01_Supuestos'!F31*$I649)*'01_Supuestos'!$F$11*($H649-'01_Supuestos'!$F$9))*'01_Supuestos'!$F$12)-(('01_Supuestos'!F31*$I649)*'01_Supuestos'!$F$11*$K649)-(IF(('01_Supuestos'!F31*$I649)&gt;0,'01_Supuestos'!$F$15,0)))-($J649*'01_Supuestos'!F33)))*'01_Supuestos'!$F$16)</f>
        <v/>
      </c>
      <c r="X649" s="109">
        <f>((('01_Supuestos'!G31*$I649)*'01_Supuestos'!$F$11*($H649-'01_Supuestos'!$F$9))-((('01_Supuestos'!G31*$I649)*'01_Supuestos'!$F$11*($H649-'01_Supuestos'!$F$9))*'01_Supuestos'!$F$12)-(('01_Supuestos'!G31*$I649)*'01_Supuestos'!$F$11*$K649)-(IF(('01_Supuestos'!G31*$I649)&gt;0,'01_Supuestos'!$F$15,0)))-((('01_Supuestos'!G31*$I649)*'01_Supuestos'!$F$11*($H649-'01_Supuestos'!$F$9))*'01_Supuestos'!$F$18)-($J649*'01_Supuestos'!G32)-(IF('01_Supuestos'!G30=MAX('01_Supuestos'!$C$30:$M$30),'01_Supuestos'!$F$19,0))-(MAX(0,(((('01_Supuestos'!G31*$I649)*'01_Supuestos'!$F$11*($H649-'01_Supuestos'!$F$9))-((('01_Supuestos'!G31*$I649)*'01_Supuestos'!$F$11*($H649-'01_Supuestos'!$F$9))*'01_Supuestos'!$F$12)-(('01_Supuestos'!G31*$I649)*'01_Supuestos'!$F$11*$K649)-(IF(('01_Supuestos'!G31*$I649)&gt;0,'01_Supuestos'!$F$15,0)))-($J649*'01_Supuestos'!G33)))*'01_Supuestos'!$F$16)</f>
        <v/>
      </c>
      <c r="Y649" s="109">
        <f>((('01_Supuestos'!H31*$I649)*'01_Supuestos'!$F$11*($H649-'01_Supuestos'!$F$9))-((('01_Supuestos'!H31*$I649)*'01_Supuestos'!$F$11*($H649-'01_Supuestos'!$F$9))*'01_Supuestos'!$F$12)-(('01_Supuestos'!H31*$I649)*'01_Supuestos'!$F$11*$K649)-(IF(('01_Supuestos'!H31*$I649)&gt;0,'01_Supuestos'!$F$15,0)))-((('01_Supuestos'!H31*$I649)*'01_Supuestos'!$F$11*($H649-'01_Supuestos'!$F$9))*'01_Supuestos'!$F$18)-($J649*'01_Supuestos'!H32)-(IF('01_Supuestos'!H30=MAX('01_Supuestos'!$C$30:$M$30),'01_Supuestos'!$F$19,0))-(MAX(0,(((('01_Supuestos'!H31*$I649)*'01_Supuestos'!$F$11*($H649-'01_Supuestos'!$F$9))-((('01_Supuestos'!H31*$I649)*'01_Supuestos'!$F$11*($H649-'01_Supuestos'!$F$9))*'01_Supuestos'!$F$12)-(('01_Supuestos'!H31*$I649)*'01_Supuestos'!$F$11*$K649)-(IF(('01_Supuestos'!H31*$I649)&gt;0,'01_Supuestos'!$F$15,0)))-($J649*'01_Supuestos'!H33)))*'01_Supuestos'!$F$16)</f>
        <v/>
      </c>
      <c r="Z649" s="109">
        <f>((('01_Supuestos'!I31*$I649)*'01_Supuestos'!$F$11*($H649-'01_Supuestos'!$F$9))-((('01_Supuestos'!I31*$I649)*'01_Supuestos'!$F$11*($H649-'01_Supuestos'!$F$9))*'01_Supuestos'!$F$12)-(('01_Supuestos'!I31*$I649)*'01_Supuestos'!$F$11*$K649)-(IF(('01_Supuestos'!I31*$I649)&gt;0,'01_Supuestos'!$F$15,0)))-((('01_Supuestos'!I31*$I649)*'01_Supuestos'!$F$11*($H649-'01_Supuestos'!$F$9))*'01_Supuestos'!$F$18)-($J649*'01_Supuestos'!I32)-(IF('01_Supuestos'!I30=MAX('01_Supuestos'!$C$30:$M$30),'01_Supuestos'!$F$19,0))-(MAX(0,(((('01_Supuestos'!I31*$I649)*'01_Supuestos'!$F$11*($H649-'01_Supuestos'!$F$9))-((('01_Supuestos'!I31*$I649)*'01_Supuestos'!$F$11*($H649-'01_Supuestos'!$F$9))*'01_Supuestos'!$F$12)-(('01_Supuestos'!I31*$I649)*'01_Supuestos'!$F$11*$K649)-(IF(('01_Supuestos'!I31*$I649)&gt;0,'01_Supuestos'!$F$15,0)))-($J649*'01_Supuestos'!I33)))*'01_Supuestos'!$F$16)</f>
        <v/>
      </c>
      <c r="AA649" s="109">
        <f>((('01_Supuestos'!J31*$I649)*'01_Supuestos'!$F$11*($H649-'01_Supuestos'!$F$9))-((('01_Supuestos'!J31*$I649)*'01_Supuestos'!$F$11*($H649-'01_Supuestos'!$F$9))*'01_Supuestos'!$F$12)-(('01_Supuestos'!J31*$I649)*'01_Supuestos'!$F$11*$K649)-(IF(('01_Supuestos'!J31*$I649)&gt;0,'01_Supuestos'!$F$15,0)))-((('01_Supuestos'!J31*$I649)*'01_Supuestos'!$F$11*($H649-'01_Supuestos'!$F$9))*'01_Supuestos'!$F$18)-($J649*'01_Supuestos'!J32)-(IF('01_Supuestos'!J30=MAX('01_Supuestos'!$C$30:$M$30),'01_Supuestos'!$F$19,0))-(MAX(0,(((('01_Supuestos'!J31*$I649)*'01_Supuestos'!$F$11*($H649-'01_Supuestos'!$F$9))-((('01_Supuestos'!J31*$I649)*'01_Supuestos'!$F$11*($H649-'01_Supuestos'!$F$9))*'01_Supuestos'!$F$12)-(('01_Supuestos'!J31*$I649)*'01_Supuestos'!$F$11*$K649)-(IF(('01_Supuestos'!J31*$I649)&gt;0,'01_Supuestos'!$F$15,0)))-($J649*'01_Supuestos'!J33)))*'01_Supuestos'!$F$16)</f>
        <v/>
      </c>
      <c r="AB649" s="109">
        <f>((('01_Supuestos'!K31*$I649)*'01_Supuestos'!$F$11*($H649-'01_Supuestos'!$F$9))-((('01_Supuestos'!K31*$I649)*'01_Supuestos'!$F$11*($H649-'01_Supuestos'!$F$9))*'01_Supuestos'!$F$12)-(('01_Supuestos'!K31*$I649)*'01_Supuestos'!$F$11*$K649)-(IF(('01_Supuestos'!K31*$I649)&gt;0,'01_Supuestos'!$F$15,0)))-((('01_Supuestos'!K31*$I649)*'01_Supuestos'!$F$11*($H649-'01_Supuestos'!$F$9))*'01_Supuestos'!$F$18)-($J649*'01_Supuestos'!K32)-(IF('01_Supuestos'!K30=MAX('01_Supuestos'!$C$30:$M$30),'01_Supuestos'!$F$19,0))-(MAX(0,(((('01_Supuestos'!K31*$I649)*'01_Supuestos'!$F$11*($H649-'01_Supuestos'!$F$9))-((('01_Supuestos'!K31*$I649)*'01_Supuestos'!$F$11*($H649-'01_Supuestos'!$F$9))*'01_Supuestos'!$F$12)-(('01_Supuestos'!K31*$I649)*'01_Supuestos'!$F$11*$K649)-(IF(('01_Supuestos'!K31*$I649)&gt;0,'01_Supuestos'!$F$15,0)))-($J649*'01_Supuestos'!K33)))*'01_Supuestos'!$F$16)</f>
        <v/>
      </c>
      <c r="AC649" s="109">
        <f>((('01_Supuestos'!L31*$I649)*'01_Supuestos'!$F$11*($H649-'01_Supuestos'!$F$9))-((('01_Supuestos'!L31*$I649)*'01_Supuestos'!$F$11*($H649-'01_Supuestos'!$F$9))*'01_Supuestos'!$F$12)-(('01_Supuestos'!L31*$I649)*'01_Supuestos'!$F$11*$K649)-(IF(('01_Supuestos'!L31*$I649)&gt;0,'01_Supuestos'!$F$15,0)))-((('01_Supuestos'!L31*$I649)*'01_Supuestos'!$F$11*($H649-'01_Supuestos'!$F$9))*'01_Supuestos'!$F$18)-($J649*'01_Supuestos'!L32)-(IF('01_Supuestos'!L30=MAX('01_Supuestos'!$C$30:$M$30),'01_Supuestos'!$F$19,0))-(MAX(0,(((('01_Supuestos'!L31*$I649)*'01_Supuestos'!$F$11*($H649-'01_Supuestos'!$F$9))-((('01_Supuestos'!L31*$I649)*'01_Supuestos'!$F$11*($H649-'01_Supuestos'!$F$9))*'01_Supuestos'!$F$12)-(('01_Supuestos'!L31*$I649)*'01_Supuestos'!$F$11*$K649)-(IF(('01_Supuestos'!L31*$I649)&gt;0,'01_Supuestos'!$F$15,0)))-($J649*'01_Supuestos'!L33)))*'01_Supuestos'!$F$16)</f>
        <v/>
      </c>
      <c r="AD649" s="109">
        <f>((('01_Supuestos'!M31*$I649)*'01_Supuestos'!$F$11*($H649-'01_Supuestos'!$F$9))-((('01_Supuestos'!M31*$I649)*'01_Supuestos'!$F$11*($H649-'01_Supuestos'!$F$9))*'01_Supuestos'!$F$12)-(('01_Supuestos'!M31*$I649)*'01_Supuestos'!$F$11*$K649)-(IF(('01_Supuestos'!M31*$I649)&gt;0,'01_Supuestos'!$F$15,0)))-((('01_Supuestos'!M31*$I649)*'01_Supuestos'!$F$11*($H649-'01_Supuestos'!$F$9))*'01_Supuestos'!$F$18)-($J649*'01_Supuestos'!M32)-(IF('01_Supuestos'!M30=MAX('01_Supuestos'!$C$30:$M$30),'01_Supuestos'!$F$19,0))-(MAX(0,(((('01_Supuestos'!M31*$I649)*'01_Supuestos'!$F$11*($H649-'01_Supuestos'!$F$9))-((('01_Supuestos'!M31*$I649)*'01_Supuestos'!$F$11*($H649-'01_Supuestos'!$F$9))*'01_Supuestos'!$F$12)-(('01_Supuestos'!M31*$I649)*'01_Supuestos'!$F$11*$K649)-(IF(('01_Supuestos'!M31*$I649)&gt;0,'01_Supuestos'!$F$15,0)))-($J649*'01_Supuestos'!M33)))*'01_Supuestos'!$F$16)</f>
        <v/>
      </c>
      <c r="AE649" s="109">
        <f>0</f>
        <v/>
      </c>
      <c r="AF649" s="109">
        <f>IF(S649&gt;R649,"Appraisal+Decision",IF(S649&lt;R649,"Develop Now","Indiferente"))</f>
        <v/>
      </c>
    </row>
    <row r="650">
      <c r="A650" t="n">
        <v>620</v>
      </c>
      <c r="B650" s="53">
        <f>RAND()</f>
        <v/>
      </c>
      <c r="C650" s="53">
        <f>RAND()</f>
        <v/>
      </c>
      <c r="D650" s="53">
        <f>RAND()</f>
        <v/>
      </c>
      <c r="E650" s="53">
        <f>RAND()</f>
        <v/>
      </c>
      <c r="F650" s="53">
        <f>RAND()</f>
        <v/>
      </c>
      <c r="G650" s="53">
        <f>RAND()</f>
        <v/>
      </c>
      <c r="H650" s="109">
        <f>IF(B650&lt;($B$11-$B$10)/($B$12-$B$10), $B$10+SQRT(B650*($B$11-$B$10)*($B$12-$B$10)), $B$12-SQRT((1-B650)*($B$12-$B$11)*($B$12-$B$10)))</f>
        <v/>
      </c>
      <c r="I650" s="53">
        <f>MAX(0.1,NORMINV(C650,$B$13,$B$14))</f>
        <v/>
      </c>
      <c r="J650" s="109">
        <f>'01_Supuestos'!$F$13*MAX(0.65,NORMINV(D650,1,$B$15))</f>
        <v/>
      </c>
      <c r="K650" s="109">
        <f>'01_Supuestos'!$F$14*MAX(0.6,NORMINV(E650,1,$B$16))</f>
        <v/>
      </c>
      <c r="L650" s="109">
        <f>--(F650&lt;=$B$5)</f>
        <v/>
      </c>
      <c r="M650" s="109">
        <f>IF(L650=1, IF(G650&lt;=$B$6, "+", "-"), IF(G650&lt;=(1-$B$7), "+", "-"))</f>
        <v/>
      </c>
      <c r="N650" s="110">
        <f>IF(M650="+",'05_Bayes_Arbol'!$B$16,'05_Bayes_Arbol'!$B$17)</f>
        <v/>
      </c>
      <c r="O650" s="109">
        <f>SUMPRODUCT(T650:AD650,'01_Supuestos'!$C$34:$M$34)</f>
        <v/>
      </c>
      <c r="P650" s="109">
        <f>N650*O650 + (1-N650)*$B$9</f>
        <v/>
      </c>
      <c r="Q650" s="109">
        <f>--(P650&gt;0)</f>
        <v/>
      </c>
      <c r="R650" s="109">
        <f>IF(L650=1,O650,$B$9)</f>
        <v/>
      </c>
      <c r="S650" s="109">
        <f>-$B$8 + IF(Q650=1, IF(L650=1,O650,$B$9), 0)</f>
        <v/>
      </c>
      <c r="T650" s="109">
        <f>((('01_Supuestos'!C31*$I650)*'01_Supuestos'!$F$11*($H650-'01_Supuestos'!$F$9))-((('01_Supuestos'!C31*$I650)*'01_Supuestos'!$F$11*($H650-'01_Supuestos'!$F$9))*'01_Supuestos'!$F$12)-(('01_Supuestos'!C31*$I650)*'01_Supuestos'!$F$11*$K650)-(IF(('01_Supuestos'!C31*$I650)&gt;0,'01_Supuestos'!$F$15,0)))-((('01_Supuestos'!C31*$I650)*'01_Supuestos'!$F$11*($H650-'01_Supuestos'!$F$9))*'01_Supuestos'!$F$18)-($J650*'01_Supuestos'!C32)-(IF('01_Supuestos'!C30=MAX('01_Supuestos'!$C$30:$M$30),'01_Supuestos'!$F$19,0))-(MAX(0,(((('01_Supuestos'!C31*$I650)*'01_Supuestos'!$F$11*($H650-'01_Supuestos'!$F$9))-((('01_Supuestos'!C31*$I650)*'01_Supuestos'!$F$11*($H650-'01_Supuestos'!$F$9))*'01_Supuestos'!$F$12)-(('01_Supuestos'!C31*$I650)*'01_Supuestos'!$F$11*$K650)-(IF(('01_Supuestos'!C31*$I650)&gt;0,'01_Supuestos'!$F$15,0)))-($J650*'01_Supuestos'!C33)))*'01_Supuestos'!$F$16)</f>
        <v/>
      </c>
      <c r="U650" s="109">
        <f>((('01_Supuestos'!D31*$I650)*'01_Supuestos'!$F$11*($H650-'01_Supuestos'!$F$9))-((('01_Supuestos'!D31*$I650)*'01_Supuestos'!$F$11*($H650-'01_Supuestos'!$F$9))*'01_Supuestos'!$F$12)-(('01_Supuestos'!D31*$I650)*'01_Supuestos'!$F$11*$K650)-(IF(('01_Supuestos'!D31*$I650)&gt;0,'01_Supuestos'!$F$15,0)))-((('01_Supuestos'!D31*$I650)*'01_Supuestos'!$F$11*($H650-'01_Supuestos'!$F$9))*'01_Supuestos'!$F$18)-($J650*'01_Supuestos'!D32)-(IF('01_Supuestos'!D30=MAX('01_Supuestos'!$C$30:$M$30),'01_Supuestos'!$F$19,0))-(MAX(0,(((('01_Supuestos'!D31*$I650)*'01_Supuestos'!$F$11*($H650-'01_Supuestos'!$F$9))-((('01_Supuestos'!D31*$I650)*'01_Supuestos'!$F$11*($H650-'01_Supuestos'!$F$9))*'01_Supuestos'!$F$12)-(('01_Supuestos'!D31*$I650)*'01_Supuestos'!$F$11*$K650)-(IF(('01_Supuestos'!D31*$I650)&gt;0,'01_Supuestos'!$F$15,0)))-($J650*'01_Supuestos'!D33)))*'01_Supuestos'!$F$16)</f>
        <v/>
      </c>
      <c r="V650" s="109">
        <f>((('01_Supuestos'!E31*$I650)*'01_Supuestos'!$F$11*($H650-'01_Supuestos'!$F$9))-((('01_Supuestos'!E31*$I650)*'01_Supuestos'!$F$11*($H650-'01_Supuestos'!$F$9))*'01_Supuestos'!$F$12)-(('01_Supuestos'!E31*$I650)*'01_Supuestos'!$F$11*$K650)-(IF(('01_Supuestos'!E31*$I650)&gt;0,'01_Supuestos'!$F$15,0)))-((('01_Supuestos'!E31*$I650)*'01_Supuestos'!$F$11*($H650-'01_Supuestos'!$F$9))*'01_Supuestos'!$F$18)-($J650*'01_Supuestos'!E32)-(IF('01_Supuestos'!E30=MAX('01_Supuestos'!$C$30:$M$30),'01_Supuestos'!$F$19,0))-(MAX(0,(((('01_Supuestos'!E31*$I650)*'01_Supuestos'!$F$11*($H650-'01_Supuestos'!$F$9))-((('01_Supuestos'!E31*$I650)*'01_Supuestos'!$F$11*($H650-'01_Supuestos'!$F$9))*'01_Supuestos'!$F$12)-(('01_Supuestos'!E31*$I650)*'01_Supuestos'!$F$11*$K650)-(IF(('01_Supuestos'!E31*$I650)&gt;0,'01_Supuestos'!$F$15,0)))-($J650*'01_Supuestos'!E33)))*'01_Supuestos'!$F$16)</f>
        <v/>
      </c>
      <c r="W650" s="109">
        <f>((('01_Supuestos'!F31*$I650)*'01_Supuestos'!$F$11*($H650-'01_Supuestos'!$F$9))-((('01_Supuestos'!F31*$I650)*'01_Supuestos'!$F$11*($H650-'01_Supuestos'!$F$9))*'01_Supuestos'!$F$12)-(('01_Supuestos'!F31*$I650)*'01_Supuestos'!$F$11*$K650)-(IF(('01_Supuestos'!F31*$I650)&gt;0,'01_Supuestos'!$F$15,0)))-((('01_Supuestos'!F31*$I650)*'01_Supuestos'!$F$11*($H650-'01_Supuestos'!$F$9))*'01_Supuestos'!$F$18)-($J650*'01_Supuestos'!F32)-(IF('01_Supuestos'!F30=MAX('01_Supuestos'!$C$30:$M$30),'01_Supuestos'!$F$19,0))-(MAX(0,(((('01_Supuestos'!F31*$I650)*'01_Supuestos'!$F$11*($H650-'01_Supuestos'!$F$9))-((('01_Supuestos'!F31*$I650)*'01_Supuestos'!$F$11*($H650-'01_Supuestos'!$F$9))*'01_Supuestos'!$F$12)-(('01_Supuestos'!F31*$I650)*'01_Supuestos'!$F$11*$K650)-(IF(('01_Supuestos'!F31*$I650)&gt;0,'01_Supuestos'!$F$15,0)))-($J650*'01_Supuestos'!F33)))*'01_Supuestos'!$F$16)</f>
        <v/>
      </c>
      <c r="X650" s="109">
        <f>((('01_Supuestos'!G31*$I650)*'01_Supuestos'!$F$11*($H650-'01_Supuestos'!$F$9))-((('01_Supuestos'!G31*$I650)*'01_Supuestos'!$F$11*($H650-'01_Supuestos'!$F$9))*'01_Supuestos'!$F$12)-(('01_Supuestos'!G31*$I650)*'01_Supuestos'!$F$11*$K650)-(IF(('01_Supuestos'!G31*$I650)&gt;0,'01_Supuestos'!$F$15,0)))-((('01_Supuestos'!G31*$I650)*'01_Supuestos'!$F$11*($H650-'01_Supuestos'!$F$9))*'01_Supuestos'!$F$18)-($J650*'01_Supuestos'!G32)-(IF('01_Supuestos'!G30=MAX('01_Supuestos'!$C$30:$M$30),'01_Supuestos'!$F$19,0))-(MAX(0,(((('01_Supuestos'!G31*$I650)*'01_Supuestos'!$F$11*($H650-'01_Supuestos'!$F$9))-((('01_Supuestos'!G31*$I650)*'01_Supuestos'!$F$11*($H650-'01_Supuestos'!$F$9))*'01_Supuestos'!$F$12)-(('01_Supuestos'!G31*$I650)*'01_Supuestos'!$F$11*$K650)-(IF(('01_Supuestos'!G31*$I650)&gt;0,'01_Supuestos'!$F$15,0)))-($J650*'01_Supuestos'!G33)))*'01_Supuestos'!$F$16)</f>
        <v/>
      </c>
      <c r="Y650" s="109">
        <f>((('01_Supuestos'!H31*$I650)*'01_Supuestos'!$F$11*($H650-'01_Supuestos'!$F$9))-((('01_Supuestos'!H31*$I650)*'01_Supuestos'!$F$11*($H650-'01_Supuestos'!$F$9))*'01_Supuestos'!$F$12)-(('01_Supuestos'!H31*$I650)*'01_Supuestos'!$F$11*$K650)-(IF(('01_Supuestos'!H31*$I650)&gt;0,'01_Supuestos'!$F$15,0)))-((('01_Supuestos'!H31*$I650)*'01_Supuestos'!$F$11*($H650-'01_Supuestos'!$F$9))*'01_Supuestos'!$F$18)-($J650*'01_Supuestos'!H32)-(IF('01_Supuestos'!H30=MAX('01_Supuestos'!$C$30:$M$30),'01_Supuestos'!$F$19,0))-(MAX(0,(((('01_Supuestos'!H31*$I650)*'01_Supuestos'!$F$11*($H650-'01_Supuestos'!$F$9))-((('01_Supuestos'!H31*$I650)*'01_Supuestos'!$F$11*($H650-'01_Supuestos'!$F$9))*'01_Supuestos'!$F$12)-(('01_Supuestos'!H31*$I650)*'01_Supuestos'!$F$11*$K650)-(IF(('01_Supuestos'!H31*$I650)&gt;0,'01_Supuestos'!$F$15,0)))-($J650*'01_Supuestos'!H33)))*'01_Supuestos'!$F$16)</f>
        <v/>
      </c>
      <c r="Z650" s="109">
        <f>((('01_Supuestos'!I31*$I650)*'01_Supuestos'!$F$11*($H650-'01_Supuestos'!$F$9))-((('01_Supuestos'!I31*$I650)*'01_Supuestos'!$F$11*($H650-'01_Supuestos'!$F$9))*'01_Supuestos'!$F$12)-(('01_Supuestos'!I31*$I650)*'01_Supuestos'!$F$11*$K650)-(IF(('01_Supuestos'!I31*$I650)&gt;0,'01_Supuestos'!$F$15,0)))-((('01_Supuestos'!I31*$I650)*'01_Supuestos'!$F$11*($H650-'01_Supuestos'!$F$9))*'01_Supuestos'!$F$18)-($J650*'01_Supuestos'!I32)-(IF('01_Supuestos'!I30=MAX('01_Supuestos'!$C$30:$M$30),'01_Supuestos'!$F$19,0))-(MAX(0,(((('01_Supuestos'!I31*$I650)*'01_Supuestos'!$F$11*($H650-'01_Supuestos'!$F$9))-((('01_Supuestos'!I31*$I650)*'01_Supuestos'!$F$11*($H650-'01_Supuestos'!$F$9))*'01_Supuestos'!$F$12)-(('01_Supuestos'!I31*$I650)*'01_Supuestos'!$F$11*$K650)-(IF(('01_Supuestos'!I31*$I650)&gt;0,'01_Supuestos'!$F$15,0)))-($J650*'01_Supuestos'!I33)))*'01_Supuestos'!$F$16)</f>
        <v/>
      </c>
      <c r="AA650" s="109">
        <f>((('01_Supuestos'!J31*$I650)*'01_Supuestos'!$F$11*($H650-'01_Supuestos'!$F$9))-((('01_Supuestos'!J31*$I650)*'01_Supuestos'!$F$11*($H650-'01_Supuestos'!$F$9))*'01_Supuestos'!$F$12)-(('01_Supuestos'!J31*$I650)*'01_Supuestos'!$F$11*$K650)-(IF(('01_Supuestos'!J31*$I650)&gt;0,'01_Supuestos'!$F$15,0)))-((('01_Supuestos'!J31*$I650)*'01_Supuestos'!$F$11*($H650-'01_Supuestos'!$F$9))*'01_Supuestos'!$F$18)-($J650*'01_Supuestos'!J32)-(IF('01_Supuestos'!J30=MAX('01_Supuestos'!$C$30:$M$30),'01_Supuestos'!$F$19,0))-(MAX(0,(((('01_Supuestos'!J31*$I650)*'01_Supuestos'!$F$11*($H650-'01_Supuestos'!$F$9))-((('01_Supuestos'!J31*$I650)*'01_Supuestos'!$F$11*($H650-'01_Supuestos'!$F$9))*'01_Supuestos'!$F$12)-(('01_Supuestos'!J31*$I650)*'01_Supuestos'!$F$11*$K650)-(IF(('01_Supuestos'!J31*$I650)&gt;0,'01_Supuestos'!$F$15,0)))-($J650*'01_Supuestos'!J33)))*'01_Supuestos'!$F$16)</f>
        <v/>
      </c>
      <c r="AB650" s="109">
        <f>((('01_Supuestos'!K31*$I650)*'01_Supuestos'!$F$11*($H650-'01_Supuestos'!$F$9))-((('01_Supuestos'!K31*$I650)*'01_Supuestos'!$F$11*($H650-'01_Supuestos'!$F$9))*'01_Supuestos'!$F$12)-(('01_Supuestos'!K31*$I650)*'01_Supuestos'!$F$11*$K650)-(IF(('01_Supuestos'!K31*$I650)&gt;0,'01_Supuestos'!$F$15,0)))-((('01_Supuestos'!K31*$I650)*'01_Supuestos'!$F$11*($H650-'01_Supuestos'!$F$9))*'01_Supuestos'!$F$18)-($J650*'01_Supuestos'!K32)-(IF('01_Supuestos'!K30=MAX('01_Supuestos'!$C$30:$M$30),'01_Supuestos'!$F$19,0))-(MAX(0,(((('01_Supuestos'!K31*$I650)*'01_Supuestos'!$F$11*($H650-'01_Supuestos'!$F$9))-((('01_Supuestos'!K31*$I650)*'01_Supuestos'!$F$11*($H650-'01_Supuestos'!$F$9))*'01_Supuestos'!$F$12)-(('01_Supuestos'!K31*$I650)*'01_Supuestos'!$F$11*$K650)-(IF(('01_Supuestos'!K31*$I650)&gt;0,'01_Supuestos'!$F$15,0)))-($J650*'01_Supuestos'!K33)))*'01_Supuestos'!$F$16)</f>
        <v/>
      </c>
      <c r="AC650" s="109">
        <f>((('01_Supuestos'!L31*$I650)*'01_Supuestos'!$F$11*($H650-'01_Supuestos'!$F$9))-((('01_Supuestos'!L31*$I650)*'01_Supuestos'!$F$11*($H650-'01_Supuestos'!$F$9))*'01_Supuestos'!$F$12)-(('01_Supuestos'!L31*$I650)*'01_Supuestos'!$F$11*$K650)-(IF(('01_Supuestos'!L31*$I650)&gt;0,'01_Supuestos'!$F$15,0)))-((('01_Supuestos'!L31*$I650)*'01_Supuestos'!$F$11*($H650-'01_Supuestos'!$F$9))*'01_Supuestos'!$F$18)-($J650*'01_Supuestos'!L32)-(IF('01_Supuestos'!L30=MAX('01_Supuestos'!$C$30:$M$30),'01_Supuestos'!$F$19,0))-(MAX(0,(((('01_Supuestos'!L31*$I650)*'01_Supuestos'!$F$11*($H650-'01_Supuestos'!$F$9))-((('01_Supuestos'!L31*$I650)*'01_Supuestos'!$F$11*($H650-'01_Supuestos'!$F$9))*'01_Supuestos'!$F$12)-(('01_Supuestos'!L31*$I650)*'01_Supuestos'!$F$11*$K650)-(IF(('01_Supuestos'!L31*$I650)&gt;0,'01_Supuestos'!$F$15,0)))-($J650*'01_Supuestos'!L33)))*'01_Supuestos'!$F$16)</f>
        <v/>
      </c>
      <c r="AD650" s="109">
        <f>((('01_Supuestos'!M31*$I650)*'01_Supuestos'!$F$11*($H650-'01_Supuestos'!$F$9))-((('01_Supuestos'!M31*$I650)*'01_Supuestos'!$F$11*($H650-'01_Supuestos'!$F$9))*'01_Supuestos'!$F$12)-(('01_Supuestos'!M31*$I650)*'01_Supuestos'!$F$11*$K650)-(IF(('01_Supuestos'!M31*$I650)&gt;0,'01_Supuestos'!$F$15,0)))-((('01_Supuestos'!M31*$I650)*'01_Supuestos'!$F$11*($H650-'01_Supuestos'!$F$9))*'01_Supuestos'!$F$18)-($J650*'01_Supuestos'!M32)-(IF('01_Supuestos'!M30=MAX('01_Supuestos'!$C$30:$M$30),'01_Supuestos'!$F$19,0))-(MAX(0,(((('01_Supuestos'!M31*$I650)*'01_Supuestos'!$F$11*($H650-'01_Supuestos'!$F$9))-((('01_Supuestos'!M31*$I650)*'01_Supuestos'!$F$11*($H650-'01_Supuestos'!$F$9))*'01_Supuestos'!$F$12)-(('01_Supuestos'!M31*$I650)*'01_Supuestos'!$F$11*$K650)-(IF(('01_Supuestos'!M31*$I650)&gt;0,'01_Supuestos'!$F$15,0)))-($J650*'01_Supuestos'!M33)))*'01_Supuestos'!$F$16)</f>
        <v/>
      </c>
      <c r="AE650" s="109">
        <f>0</f>
        <v/>
      </c>
      <c r="AF650" s="109">
        <f>IF(S650&gt;R650,"Appraisal+Decision",IF(S650&lt;R650,"Develop Now","Indiferente"))</f>
        <v/>
      </c>
    </row>
    <row r="651">
      <c r="A651" t="n">
        <v>621</v>
      </c>
      <c r="B651" s="53">
        <f>RAND()</f>
        <v/>
      </c>
      <c r="C651" s="53">
        <f>RAND()</f>
        <v/>
      </c>
      <c r="D651" s="53">
        <f>RAND()</f>
        <v/>
      </c>
      <c r="E651" s="53">
        <f>RAND()</f>
        <v/>
      </c>
      <c r="F651" s="53">
        <f>RAND()</f>
        <v/>
      </c>
      <c r="G651" s="53">
        <f>RAND()</f>
        <v/>
      </c>
      <c r="H651" s="109">
        <f>IF(B651&lt;($B$11-$B$10)/($B$12-$B$10), $B$10+SQRT(B651*($B$11-$B$10)*($B$12-$B$10)), $B$12-SQRT((1-B651)*($B$12-$B$11)*($B$12-$B$10)))</f>
        <v/>
      </c>
      <c r="I651" s="53">
        <f>MAX(0.1,NORMINV(C651,$B$13,$B$14))</f>
        <v/>
      </c>
      <c r="J651" s="109">
        <f>'01_Supuestos'!$F$13*MAX(0.65,NORMINV(D651,1,$B$15))</f>
        <v/>
      </c>
      <c r="K651" s="109">
        <f>'01_Supuestos'!$F$14*MAX(0.6,NORMINV(E651,1,$B$16))</f>
        <v/>
      </c>
      <c r="L651" s="109">
        <f>--(F651&lt;=$B$5)</f>
        <v/>
      </c>
      <c r="M651" s="109">
        <f>IF(L651=1, IF(G651&lt;=$B$6, "+", "-"), IF(G651&lt;=(1-$B$7), "+", "-"))</f>
        <v/>
      </c>
      <c r="N651" s="110">
        <f>IF(M651="+",'05_Bayes_Arbol'!$B$16,'05_Bayes_Arbol'!$B$17)</f>
        <v/>
      </c>
      <c r="O651" s="109">
        <f>SUMPRODUCT(T651:AD651,'01_Supuestos'!$C$34:$M$34)</f>
        <v/>
      </c>
      <c r="P651" s="109">
        <f>N651*O651 + (1-N651)*$B$9</f>
        <v/>
      </c>
      <c r="Q651" s="109">
        <f>--(P651&gt;0)</f>
        <v/>
      </c>
      <c r="R651" s="109">
        <f>IF(L651=1,O651,$B$9)</f>
        <v/>
      </c>
      <c r="S651" s="109">
        <f>-$B$8 + IF(Q651=1, IF(L651=1,O651,$B$9), 0)</f>
        <v/>
      </c>
      <c r="T651" s="109">
        <f>((('01_Supuestos'!C31*$I651)*'01_Supuestos'!$F$11*($H651-'01_Supuestos'!$F$9))-((('01_Supuestos'!C31*$I651)*'01_Supuestos'!$F$11*($H651-'01_Supuestos'!$F$9))*'01_Supuestos'!$F$12)-(('01_Supuestos'!C31*$I651)*'01_Supuestos'!$F$11*$K651)-(IF(('01_Supuestos'!C31*$I651)&gt;0,'01_Supuestos'!$F$15,0)))-((('01_Supuestos'!C31*$I651)*'01_Supuestos'!$F$11*($H651-'01_Supuestos'!$F$9))*'01_Supuestos'!$F$18)-($J651*'01_Supuestos'!C32)-(IF('01_Supuestos'!C30=MAX('01_Supuestos'!$C$30:$M$30),'01_Supuestos'!$F$19,0))-(MAX(0,(((('01_Supuestos'!C31*$I651)*'01_Supuestos'!$F$11*($H651-'01_Supuestos'!$F$9))-((('01_Supuestos'!C31*$I651)*'01_Supuestos'!$F$11*($H651-'01_Supuestos'!$F$9))*'01_Supuestos'!$F$12)-(('01_Supuestos'!C31*$I651)*'01_Supuestos'!$F$11*$K651)-(IF(('01_Supuestos'!C31*$I651)&gt;0,'01_Supuestos'!$F$15,0)))-($J651*'01_Supuestos'!C33)))*'01_Supuestos'!$F$16)</f>
        <v/>
      </c>
      <c r="U651" s="109">
        <f>((('01_Supuestos'!D31*$I651)*'01_Supuestos'!$F$11*($H651-'01_Supuestos'!$F$9))-((('01_Supuestos'!D31*$I651)*'01_Supuestos'!$F$11*($H651-'01_Supuestos'!$F$9))*'01_Supuestos'!$F$12)-(('01_Supuestos'!D31*$I651)*'01_Supuestos'!$F$11*$K651)-(IF(('01_Supuestos'!D31*$I651)&gt;0,'01_Supuestos'!$F$15,0)))-((('01_Supuestos'!D31*$I651)*'01_Supuestos'!$F$11*($H651-'01_Supuestos'!$F$9))*'01_Supuestos'!$F$18)-($J651*'01_Supuestos'!D32)-(IF('01_Supuestos'!D30=MAX('01_Supuestos'!$C$30:$M$30),'01_Supuestos'!$F$19,0))-(MAX(0,(((('01_Supuestos'!D31*$I651)*'01_Supuestos'!$F$11*($H651-'01_Supuestos'!$F$9))-((('01_Supuestos'!D31*$I651)*'01_Supuestos'!$F$11*($H651-'01_Supuestos'!$F$9))*'01_Supuestos'!$F$12)-(('01_Supuestos'!D31*$I651)*'01_Supuestos'!$F$11*$K651)-(IF(('01_Supuestos'!D31*$I651)&gt;0,'01_Supuestos'!$F$15,0)))-($J651*'01_Supuestos'!D33)))*'01_Supuestos'!$F$16)</f>
        <v/>
      </c>
      <c r="V651" s="109">
        <f>((('01_Supuestos'!E31*$I651)*'01_Supuestos'!$F$11*($H651-'01_Supuestos'!$F$9))-((('01_Supuestos'!E31*$I651)*'01_Supuestos'!$F$11*($H651-'01_Supuestos'!$F$9))*'01_Supuestos'!$F$12)-(('01_Supuestos'!E31*$I651)*'01_Supuestos'!$F$11*$K651)-(IF(('01_Supuestos'!E31*$I651)&gt;0,'01_Supuestos'!$F$15,0)))-((('01_Supuestos'!E31*$I651)*'01_Supuestos'!$F$11*($H651-'01_Supuestos'!$F$9))*'01_Supuestos'!$F$18)-($J651*'01_Supuestos'!E32)-(IF('01_Supuestos'!E30=MAX('01_Supuestos'!$C$30:$M$30),'01_Supuestos'!$F$19,0))-(MAX(0,(((('01_Supuestos'!E31*$I651)*'01_Supuestos'!$F$11*($H651-'01_Supuestos'!$F$9))-((('01_Supuestos'!E31*$I651)*'01_Supuestos'!$F$11*($H651-'01_Supuestos'!$F$9))*'01_Supuestos'!$F$12)-(('01_Supuestos'!E31*$I651)*'01_Supuestos'!$F$11*$K651)-(IF(('01_Supuestos'!E31*$I651)&gt;0,'01_Supuestos'!$F$15,0)))-($J651*'01_Supuestos'!E33)))*'01_Supuestos'!$F$16)</f>
        <v/>
      </c>
      <c r="W651" s="109">
        <f>((('01_Supuestos'!F31*$I651)*'01_Supuestos'!$F$11*($H651-'01_Supuestos'!$F$9))-((('01_Supuestos'!F31*$I651)*'01_Supuestos'!$F$11*($H651-'01_Supuestos'!$F$9))*'01_Supuestos'!$F$12)-(('01_Supuestos'!F31*$I651)*'01_Supuestos'!$F$11*$K651)-(IF(('01_Supuestos'!F31*$I651)&gt;0,'01_Supuestos'!$F$15,0)))-((('01_Supuestos'!F31*$I651)*'01_Supuestos'!$F$11*($H651-'01_Supuestos'!$F$9))*'01_Supuestos'!$F$18)-($J651*'01_Supuestos'!F32)-(IF('01_Supuestos'!F30=MAX('01_Supuestos'!$C$30:$M$30),'01_Supuestos'!$F$19,0))-(MAX(0,(((('01_Supuestos'!F31*$I651)*'01_Supuestos'!$F$11*($H651-'01_Supuestos'!$F$9))-((('01_Supuestos'!F31*$I651)*'01_Supuestos'!$F$11*($H651-'01_Supuestos'!$F$9))*'01_Supuestos'!$F$12)-(('01_Supuestos'!F31*$I651)*'01_Supuestos'!$F$11*$K651)-(IF(('01_Supuestos'!F31*$I651)&gt;0,'01_Supuestos'!$F$15,0)))-($J651*'01_Supuestos'!F33)))*'01_Supuestos'!$F$16)</f>
        <v/>
      </c>
      <c r="X651" s="109">
        <f>((('01_Supuestos'!G31*$I651)*'01_Supuestos'!$F$11*($H651-'01_Supuestos'!$F$9))-((('01_Supuestos'!G31*$I651)*'01_Supuestos'!$F$11*($H651-'01_Supuestos'!$F$9))*'01_Supuestos'!$F$12)-(('01_Supuestos'!G31*$I651)*'01_Supuestos'!$F$11*$K651)-(IF(('01_Supuestos'!G31*$I651)&gt;0,'01_Supuestos'!$F$15,0)))-((('01_Supuestos'!G31*$I651)*'01_Supuestos'!$F$11*($H651-'01_Supuestos'!$F$9))*'01_Supuestos'!$F$18)-($J651*'01_Supuestos'!G32)-(IF('01_Supuestos'!G30=MAX('01_Supuestos'!$C$30:$M$30),'01_Supuestos'!$F$19,0))-(MAX(0,(((('01_Supuestos'!G31*$I651)*'01_Supuestos'!$F$11*($H651-'01_Supuestos'!$F$9))-((('01_Supuestos'!G31*$I651)*'01_Supuestos'!$F$11*($H651-'01_Supuestos'!$F$9))*'01_Supuestos'!$F$12)-(('01_Supuestos'!G31*$I651)*'01_Supuestos'!$F$11*$K651)-(IF(('01_Supuestos'!G31*$I651)&gt;0,'01_Supuestos'!$F$15,0)))-($J651*'01_Supuestos'!G33)))*'01_Supuestos'!$F$16)</f>
        <v/>
      </c>
      <c r="Y651" s="109">
        <f>((('01_Supuestos'!H31*$I651)*'01_Supuestos'!$F$11*($H651-'01_Supuestos'!$F$9))-((('01_Supuestos'!H31*$I651)*'01_Supuestos'!$F$11*($H651-'01_Supuestos'!$F$9))*'01_Supuestos'!$F$12)-(('01_Supuestos'!H31*$I651)*'01_Supuestos'!$F$11*$K651)-(IF(('01_Supuestos'!H31*$I651)&gt;0,'01_Supuestos'!$F$15,0)))-((('01_Supuestos'!H31*$I651)*'01_Supuestos'!$F$11*($H651-'01_Supuestos'!$F$9))*'01_Supuestos'!$F$18)-($J651*'01_Supuestos'!H32)-(IF('01_Supuestos'!H30=MAX('01_Supuestos'!$C$30:$M$30),'01_Supuestos'!$F$19,0))-(MAX(0,(((('01_Supuestos'!H31*$I651)*'01_Supuestos'!$F$11*($H651-'01_Supuestos'!$F$9))-((('01_Supuestos'!H31*$I651)*'01_Supuestos'!$F$11*($H651-'01_Supuestos'!$F$9))*'01_Supuestos'!$F$12)-(('01_Supuestos'!H31*$I651)*'01_Supuestos'!$F$11*$K651)-(IF(('01_Supuestos'!H31*$I651)&gt;0,'01_Supuestos'!$F$15,0)))-($J651*'01_Supuestos'!H33)))*'01_Supuestos'!$F$16)</f>
        <v/>
      </c>
      <c r="Z651" s="109">
        <f>((('01_Supuestos'!I31*$I651)*'01_Supuestos'!$F$11*($H651-'01_Supuestos'!$F$9))-((('01_Supuestos'!I31*$I651)*'01_Supuestos'!$F$11*($H651-'01_Supuestos'!$F$9))*'01_Supuestos'!$F$12)-(('01_Supuestos'!I31*$I651)*'01_Supuestos'!$F$11*$K651)-(IF(('01_Supuestos'!I31*$I651)&gt;0,'01_Supuestos'!$F$15,0)))-((('01_Supuestos'!I31*$I651)*'01_Supuestos'!$F$11*($H651-'01_Supuestos'!$F$9))*'01_Supuestos'!$F$18)-($J651*'01_Supuestos'!I32)-(IF('01_Supuestos'!I30=MAX('01_Supuestos'!$C$30:$M$30),'01_Supuestos'!$F$19,0))-(MAX(0,(((('01_Supuestos'!I31*$I651)*'01_Supuestos'!$F$11*($H651-'01_Supuestos'!$F$9))-((('01_Supuestos'!I31*$I651)*'01_Supuestos'!$F$11*($H651-'01_Supuestos'!$F$9))*'01_Supuestos'!$F$12)-(('01_Supuestos'!I31*$I651)*'01_Supuestos'!$F$11*$K651)-(IF(('01_Supuestos'!I31*$I651)&gt;0,'01_Supuestos'!$F$15,0)))-($J651*'01_Supuestos'!I33)))*'01_Supuestos'!$F$16)</f>
        <v/>
      </c>
      <c r="AA651" s="109">
        <f>((('01_Supuestos'!J31*$I651)*'01_Supuestos'!$F$11*($H651-'01_Supuestos'!$F$9))-((('01_Supuestos'!J31*$I651)*'01_Supuestos'!$F$11*($H651-'01_Supuestos'!$F$9))*'01_Supuestos'!$F$12)-(('01_Supuestos'!J31*$I651)*'01_Supuestos'!$F$11*$K651)-(IF(('01_Supuestos'!J31*$I651)&gt;0,'01_Supuestos'!$F$15,0)))-((('01_Supuestos'!J31*$I651)*'01_Supuestos'!$F$11*($H651-'01_Supuestos'!$F$9))*'01_Supuestos'!$F$18)-($J651*'01_Supuestos'!J32)-(IF('01_Supuestos'!J30=MAX('01_Supuestos'!$C$30:$M$30),'01_Supuestos'!$F$19,0))-(MAX(0,(((('01_Supuestos'!J31*$I651)*'01_Supuestos'!$F$11*($H651-'01_Supuestos'!$F$9))-((('01_Supuestos'!J31*$I651)*'01_Supuestos'!$F$11*($H651-'01_Supuestos'!$F$9))*'01_Supuestos'!$F$12)-(('01_Supuestos'!J31*$I651)*'01_Supuestos'!$F$11*$K651)-(IF(('01_Supuestos'!J31*$I651)&gt;0,'01_Supuestos'!$F$15,0)))-($J651*'01_Supuestos'!J33)))*'01_Supuestos'!$F$16)</f>
        <v/>
      </c>
      <c r="AB651" s="109">
        <f>((('01_Supuestos'!K31*$I651)*'01_Supuestos'!$F$11*($H651-'01_Supuestos'!$F$9))-((('01_Supuestos'!K31*$I651)*'01_Supuestos'!$F$11*($H651-'01_Supuestos'!$F$9))*'01_Supuestos'!$F$12)-(('01_Supuestos'!K31*$I651)*'01_Supuestos'!$F$11*$K651)-(IF(('01_Supuestos'!K31*$I651)&gt;0,'01_Supuestos'!$F$15,0)))-((('01_Supuestos'!K31*$I651)*'01_Supuestos'!$F$11*($H651-'01_Supuestos'!$F$9))*'01_Supuestos'!$F$18)-($J651*'01_Supuestos'!K32)-(IF('01_Supuestos'!K30=MAX('01_Supuestos'!$C$30:$M$30),'01_Supuestos'!$F$19,0))-(MAX(0,(((('01_Supuestos'!K31*$I651)*'01_Supuestos'!$F$11*($H651-'01_Supuestos'!$F$9))-((('01_Supuestos'!K31*$I651)*'01_Supuestos'!$F$11*($H651-'01_Supuestos'!$F$9))*'01_Supuestos'!$F$12)-(('01_Supuestos'!K31*$I651)*'01_Supuestos'!$F$11*$K651)-(IF(('01_Supuestos'!K31*$I651)&gt;0,'01_Supuestos'!$F$15,0)))-($J651*'01_Supuestos'!K33)))*'01_Supuestos'!$F$16)</f>
        <v/>
      </c>
      <c r="AC651" s="109">
        <f>((('01_Supuestos'!L31*$I651)*'01_Supuestos'!$F$11*($H651-'01_Supuestos'!$F$9))-((('01_Supuestos'!L31*$I651)*'01_Supuestos'!$F$11*($H651-'01_Supuestos'!$F$9))*'01_Supuestos'!$F$12)-(('01_Supuestos'!L31*$I651)*'01_Supuestos'!$F$11*$K651)-(IF(('01_Supuestos'!L31*$I651)&gt;0,'01_Supuestos'!$F$15,0)))-((('01_Supuestos'!L31*$I651)*'01_Supuestos'!$F$11*($H651-'01_Supuestos'!$F$9))*'01_Supuestos'!$F$18)-($J651*'01_Supuestos'!L32)-(IF('01_Supuestos'!L30=MAX('01_Supuestos'!$C$30:$M$30),'01_Supuestos'!$F$19,0))-(MAX(0,(((('01_Supuestos'!L31*$I651)*'01_Supuestos'!$F$11*($H651-'01_Supuestos'!$F$9))-((('01_Supuestos'!L31*$I651)*'01_Supuestos'!$F$11*($H651-'01_Supuestos'!$F$9))*'01_Supuestos'!$F$12)-(('01_Supuestos'!L31*$I651)*'01_Supuestos'!$F$11*$K651)-(IF(('01_Supuestos'!L31*$I651)&gt;0,'01_Supuestos'!$F$15,0)))-($J651*'01_Supuestos'!L33)))*'01_Supuestos'!$F$16)</f>
        <v/>
      </c>
      <c r="AD651" s="109">
        <f>((('01_Supuestos'!M31*$I651)*'01_Supuestos'!$F$11*($H651-'01_Supuestos'!$F$9))-((('01_Supuestos'!M31*$I651)*'01_Supuestos'!$F$11*($H651-'01_Supuestos'!$F$9))*'01_Supuestos'!$F$12)-(('01_Supuestos'!M31*$I651)*'01_Supuestos'!$F$11*$K651)-(IF(('01_Supuestos'!M31*$I651)&gt;0,'01_Supuestos'!$F$15,0)))-((('01_Supuestos'!M31*$I651)*'01_Supuestos'!$F$11*($H651-'01_Supuestos'!$F$9))*'01_Supuestos'!$F$18)-($J651*'01_Supuestos'!M32)-(IF('01_Supuestos'!M30=MAX('01_Supuestos'!$C$30:$M$30),'01_Supuestos'!$F$19,0))-(MAX(0,(((('01_Supuestos'!M31*$I651)*'01_Supuestos'!$F$11*($H651-'01_Supuestos'!$F$9))-((('01_Supuestos'!M31*$I651)*'01_Supuestos'!$F$11*($H651-'01_Supuestos'!$F$9))*'01_Supuestos'!$F$12)-(('01_Supuestos'!M31*$I651)*'01_Supuestos'!$F$11*$K651)-(IF(('01_Supuestos'!M31*$I651)&gt;0,'01_Supuestos'!$F$15,0)))-($J651*'01_Supuestos'!M33)))*'01_Supuestos'!$F$16)</f>
        <v/>
      </c>
      <c r="AE651" s="109">
        <f>0</f>
        <v/>
      </c>
      <c r="AF651" s="109">
        <f>IF(S651&gt;R651,"Appraisal+Decision",IF(S651&lt;R651,"Develop Now","Indiferente"))</f>
        <v/>
      </c>
    </row>
    <row r="652">
      <c r="A652" t="n">
        <v>622</v>
      </c>
      <c r="B652" s="53">
        <f>RAND()</f>
        <v/>
      </c>
      <c r="C652" s="53">
        <f>RAND()</f>
        <v/>
      </c>
      <c r="D652" s="53">
        <f>RAND()</f>
        <v/>
      </c>
      <c r="E652" s="53">
        <f>RAND()</f>
        <v/>
      </c>
      <c r="F652" s="53">
        <f>RAND()</f>
        <v/>
      </c>
      <c r="G652" s="53">
        <f>RAND()</f>
        <v/>
      </c>
      <c r="H652" s="109">
        <f>IF(B652&lt;($B$11-$B$10)/($B$12-$B$10), $B$10+SQRT(B652*($B$11-$B$10)*($B$12-$B$10)), $B$12-SQRT((1-B652)*($B$12-$B$11)*($B$12-$B$10)))</f>
        <v/>
      </c>
      <c r="I652" s="53">
        <f>MAX(0.1,NORMINV(C652,$B$13,$B$14))</f>
        <v/>
      </c>
      <c r="J652" s="109">
        <f>'01_Supuestos'!$F$13*MAX(0.65,NORMINV(D652,1,$B$15))</f>
        <v/>
      </c>
      <c r="K652" s="109">
        <f>'01_Supuestos'!$F$14*MAX(0.6,NORMINV(E652,1,$B$16))</f>
        <v/>
      </c>
      <c r="L652" s="109">
        <f>--(F652&lt;=$B$5)</f>
        <v/>
      </c>
      <c r="M652" s="109">
        <f>IF(L652=1, IF(G652&lt;=$B$6, "+", "-"), IF(G652&lt;=(1-$B$7), "+", "-"))</f>
        <v/>
      </c>
      <c r="N652" s="110">
        <f>IF(M652="+",'05_Bayes_Arbol'!$B$16,'05_Bayes_Arbol'!$B$17)</f>
        <v/>
      </c>
      <c r="O652" s="109">
        <f>SUMPRODUCT(T652:AD652,'01_Supuestos'!$C$34:$M$34)</f>
        <v/>
      </c>
      <c r="P652" s="109">
        <f>N652*O652 + (1-N652)*$B$9</f>
        <v/>
      </c>
      <c r="Q652" s="109">
        <f>--(P652&gt;0)</f>
        <v/>
      </c>
      <c r="R652" s="109">
        <f>IF(L652=1,O652,$B$9)</f>
        <v/>
      </c>
      <c r="S652" s="109">
        <f>-$B$8 + IF(Q652=1, IF(L652=1,O652,$B$9), 0)</f>
        <v/>
      </c>
      <c r="T652" s="109">
        <f>((('01_Supuestos'!C31*$I652)*'01_Supuestos'!$F$11*($H652-'01_Supuestos'!$F$9))-((('01_Supuestos'!C31*$I652)*'01_Supuestos'!$F$11*($H652-'01_Supuestos'!$F$9))*'01_Supuestos'!$F$12)-(('01_Supuestos'!C31*$I652)*'01_Supuestos'!$F$11*$K652)-(IF(('01_Supuestos'!C31*$I652)&gt;0,'01_Supuestos'!$F$15,0)))-((('01_Supuestos'!C31*$I652)*'01_Supuestos'!$F$11*($H652-'01_Supuestos'!$F$9))*'01_Supuestos'!$F$18)-($J652*'01_Supuestos'!C32)-(IF('01_Supuestos'!C30=MAX('01_Supuestos'!$C$30:$M$30),'01_Supuestos'!$F$19,0))-(MAX(0,(((('01_Supuestos'!C31*$I652)*'01_Supuestos'!$F$11*($H652-'01_Supuestos'!$F$9))-((('01_Supuestos'!C31*$I652)*'01_Supuestos'!$F$11*($H652-'01_Supuestos'!$F$9))*'01_Supuestos'!$F$12)-(('01_Supuestos'!C31*$I652)*'01_Supuestos'!$F$11*$K652)-(IF(('01_Supuestos'!C31*$I652)&gt;0,'01_Supuestos'!$F$15,0)))-($J652*'01_Supuestos'!C33)))*'01_Supuestos'!$F$16)</f>
        <v/>
      </c>
      <c r="U652" s="109">
        <f>((('01_Supuestos'!D31*$I652)*'01_Supuestos'!$F$11*($H652-'01_Supuestos'!$F$9))-((('01_Supuestos'!D31*$I652)*'01_Supuestos'!$F$11*($H652-'01_Supuestos'!$F$9))*'01_Supuestos'!$F$12)-(('01_Supuestos'!D31*$I652)*'01_Supuestos'!$F$11*$K652)-(IF(('01_Supuestos'!D31*$I652)&gt;0,'01_Supuestos'!$F$15,0)))-((('01_Supuestos'!D31*$I652)*'01_Supuestos'!$F$11*($H652-'01_Supuestos'!$F$9))*'01_Supuestos'!$F$18)-($J652*'01_Supuestos'!D32)-(IF('01_Supuestos'!D30=MAX('01_Supuestos'!$C$30:$M$30),'01_Supuestos'!$F$19,0))-(MAX(0,(((('01_Supuestos'!D31*$I652)*'01_Supuestos'!$F$11*($H652-'01_Supuestos'!$F$9))-((('01_Supuestos'!D31*$I652)*'01_Supuestos'!$F$11*($H652-'01_Supuestos'!$F$9))*'01_Supuestos'!$F$12)-(('01_Supuestos'!D31*$I652)*'01_Supuestos'!$F$11*$K652)-(IF(('01_Supuestos'!D31*$I652)&gt;0,'01_Supuestos'!$F$15,0)))-($J652*'01_Supuestos'!D33)))*'01_Supuestos'!$F$16)</f>
        <v/>
      </c>
      <c r="V652" s="109">
        <f>((('01_Supuestos'!E31*$I652)*'01_Supuestos'!$F$11*($H652-'01_Supuestos'!$F$9))-((('01_Supuestos'!E31*$I652)*'01_Supuestos'!$F$11*($H652-'01_Supuestos'!$F$9))*'01_Supuestos'!$F$12)-(('01_Supuestos'!E31*$I652)*'01_Supuestos'!$F$11*$K652)-(IF(('01_Supuestos'!E31*$I652)&gt;0,'01_Supuestos'!$F$15,0)))-((('01_Supuestos'!E31*$I652)*'01_Supuestos'!$F$11*($H652-'01_Supuestos'!$F$9))*'01_Supuestos'!$F$18)-($J652*'01_Supuestos'!E32)-(IF('01_Supuestos'!E30=MAX('01_Supuestos'!$C$30:$M$30),'01_Supuestos'!$F$19,0))-(MAX(0,(((('01_Supuestos'!E31*$I652)*'01_Supuestos'!$F$11*($H652-'01_Supuestos'!$F$9))-((('01_Supuestos'!E31*$I652)*'01_Supuestos'!$F$11*($H652-'01_Supuestos'!$F$9))*'01_Supuestos'!$F$12)-(('01_Supuestos'!E31*$I652)*'01_Supuestos'!$F$11*$K652)-(IF(('01_Supuestos'!E31*$I652)&gt;0,'01_Supuestos'!$F$15,0)))-($J652*'01_Supuestos'!E33)))*'01_Supuestos'!$F$16)</f>
        <v/>
      </c>
      <c r="W652" s="109">
        <f>((('01_Supuestos'!F31*$I652)*'01_Supuestos'!$F$11*($H652-'01_Supuestos'!$F$9))-((('01_Supuestos'!F31*$I652)*'01_Supuestos'!$F$11*($H652-'01_Supuestos'!$F$9))*'01_Supuestos'!$F$12)-(('01_Supuestos'!F31*$I652)*'01_Supuestos'!$F$11*$K652)-(IF(('01_Supuestos'!F31*$I652)&gt;0,'01_Supuestos'!$F$15,0)))-((('01_Supuestos'!F31*$I652)*'01_Supuestos'!$F$11*($H652-'01_Supuestos'!$F$9))*'01_Supuestos'!$F$18)-($J652*'01_Supuestos'!F32)-(IF('01_Supuestos'!F30=MAX('01_Supuestos'!$C$30:$M$30),'01_Supuestos'!$F$19,0))-(MAX(0,(((('01_Supuestos'!F31*$I652)*'01_Supuestos'!$F$11*($H652-'01_Supuestos'!$F$9))-((('01_Supuestos'!F31*$I652)*'01_Supuestos'!$F$11*($H652-'01_Supuestos'!$F$9))*'01_Supuestos'!$F$12)-(('01_Supuestos'!F31*$I652)*'01_Supuestos'!$F$11*$K652)-(IF(('01_Supuestos'!F31*$I652)&gt;0,'01_Supuestos'!$F$15,0)))-($J652*'01_Supuestos'!F33)))*'01_Supuestos'!$F$16)</f>
        <v/>
      </c>
      <c r="X652" s="109">
        <f>((('01_Supuestos'!G31*$I652)*'01_Supuestos'!$F$11*($H652-'01_Supuestos'!$F$9))-((('01_Supuestos'!G31*$I652)*'01_Supuestos'!$F$11*($H652-'01_Supuestos'!$F$9))*'01_Supuestos'!$F$12)-(('01_Supuestos'!G31*$I652)*'01_Supuestos'!$F$11*$K652)-(IF(('01_Supuestos'!G31*$I652)&gt;0,'01_Supuestos'!$F$15,0)))-((('01_Supuestos'!G31*$I652)*'01_Supuestos'!$F$11*($H652-'01_Supuestos'!$F$9))*'01_Supuestos'!$F$18)-($J652*'01_Supuestos'!G32)-(IF('01_Supuestos'!G30=MAX('01_Supuestos'!$C$30:$M$30),'01_Supuestos'!$F$19,0))-(MAX(0,(((('01_Supuestos'!G31*$I652)*'01_Supuestos'!$F$11*($H652-'01_Supuestos'!$F$9))-((('01_Supuestos'!G31*$I652)*'01_Supuestos'!$F$11*($H652-'01_Supuestos'!$F$9))*'01_Supuestos'!$F$12)-(('01_Supuestos'!G31*$I652)*'01_Supuestos'!$F$11*$K652)-(IF(('01_Supuestos'!G31*$I652)&gt;0,'01_Supuestos'!$F$15,0)))-($J652*'01_Supuestos'!G33)))*'01_Supuestos'!$F$16)</f>
        <v/>
      </c>
      <c r="Y652" s="109">
        <f>((('01_Supuestos'!H31*$I652)*'01_Supuestos'!$F$11*($H652-'01_Supuestos'!$F$9))-((('01_Supuestos'!H31*$I652)*'01_Supuestos'!$F$11*($H652-'01_Supuestos'!$F$9))*'01_Supuestos'!$F$12)-(('01_Supuestos'!H31*$I652)*'01_Supuestos'!$F$11*$K652)-(IF(('01_Supuestos'!H31*$I652)&gt;0,'01_Supuestos'!$F$15,0)))-((('01_Supuestos'!H31*$I652)*'01_Supuestos'!$F$11*($H652-'01_Supuestos'!$F$9))*'01_Supuestos'!$F$18)-($J652*'01_Supuestos'!H32)-(IF('01_Supuestos'!H30=MAX('01_Supuestos'!$C$30:$M$30),'01_Supuestos'!$F$19,0))-(MAX(0,(((('01_Supuestos'!H31*$I652)*'01_Supuestos'!$F$11*($H652-'01_Supuestos'!$F$9))-((('01_Supuestos'!H31*$I652)*'01_Supuestos'!$F$11*($H652-'01_Supuestos'!$F$9))*'01_Supuestos'!$F$12)-(('01_Supuestos'!H31*$I652)*'01_Supuestos'!$F$11*$K652)-(IF(('01_Supuestos'!H31*$I652)&gt;0,'01_Supuestos'!$F$15,0)))-($J652*'01_Supuestos'!H33)))*'01_Supuestos'!$F$16)</f>
        <v/>
      </c>
      <c r="Z652" s="109">
        <f>((('01_Supuestos'!I31*$I652)*'01_Supuestos'!$F$11*($H652-'01_Supuestos'!$F$9))-((('01_Supuestos'!I31*$I652)*'01_Supuestos'!$F$11*($H652-'01_Supuestos'!$F$9))*'01_Supuestos'!$F$12)-(('01_Supuestos'!I31*$I652)*'01_Supuestos'!$F$11*$K652)-(IF(('01_Supuestos'!I31*$I652)&gt;0,'01_Supuestos'!$F$15,0)))-((('01_Supuestos'!I31*$I652)*'01_Supuestos'!$F$11*($H652-'01_Supuestos'!$F$9))*'01_Supuestos'!$F$18)-($J652*'01_Supuestos'!I32)-(IF('01_Supuestos'!I30=MAX('01_Supuestos'!$C$30:$M$30),'01_Supuestos'!$F$19,0))-(MAX(0,(((('01_Supuestos'!I31*$I652)*'01_Supuestos'!$F$11*($H652-'01_Supuestos'!$F$9))-((('01_Supuestos'!I31*$I652)*'01_Supuestos'!$F$11*($H652-'01_Supuestos'!$F$9))*'01_Supuestos'!$F$12)-(('01_Supuestos'!I31*$I652)*'01_Supuestos'!$F$11*$K652)-(IF(('01_Supuestos'!I31*$I652)&gt;0,'01_Supuestos'!$F$15,0)))-($J652*'01_Supuestos'!I33)))*'01_Supuestos'!$F$16)</f>
        <v/>
      </c>
      <c r="AA652" s="109">
        <f>((('01_Supuestos'!J31*$I652)*'01_Supuestos'!$F$11*($H652-'01_Supuestos'!$F$9))-((('01_Supuestos'!J31*$I652)*'01_Supuestos'!$F$11*($H652-'01_Supuestos'!$F$9))*'01_Supuestos'!$F$12)-(('01_Supuestos'!J31*$I652)*'01_Supuestos'!$F$11*$K652)-(IF(('01_Supuestos'!J31*$I652)&gt;0,'01_Supuestos'!$F$15,0)))-((('01_Supuestos'!J31*$I652)*'01_Supuestos'!$F$11*($H652-'01_Supuestos'!$F$9))*'01_Supuestos'!$F$18)-($J652*'01_Supuestos'!J32)-(IF('01_Supuestos'!J30=MAX('01_Supuestos'!$C$30:$M$30),'01_Supuestos'!$F$19,0))-(MAX(0,(((('01_Supuestos'!J31*$I652)*'01_Supuestos'!$F$11*($H652-'01_Supuestos'!$F$9))-((('01_Supuestos'!J31*$I652)*'01_Supuestos'!$F$11*($H652-'01_Supuestos'!$F$9))*'01_Supuestos'!$F$12)-(('01_Supuestos'!J31*$I652)*'01_Supuestos'!$F$11*$K652)-(IF(('01_Supuestos'!J31*$I652)&gt;0,'01_Supuestos'!$F$15,0)))-($J652*'01_Supuestos'!J33)))*'01_Supuestos'!$F$16)</f>
        <v/>
      </c>
      <c r="AB652" s="109">
        <f>((('01_Supuestos'!K31*$I652)*'01_Supuestos'!$F$11*($H652-'01_Supuestos'!$F$9))-((('01_Supuestos'!K31*$I652)*'01_Supuestos'!$F$11*($H652-'01_Supuestos'!$F$9))*'01_Supuestos'!$F$12)-(('01_Supuestos'!K31*$I652)*'01_Supuestos'!$F$11*$K652)-(IF(('01_Supuestos'!K31*$I652)&gt;0,'01_Supuestos'!$F$15,0)))-((('01_Supuestos'!K31*$I652)*'01_Supuestos'!$F$11*($H652-'01_Supuestos'!$F$9))*'01_Supuestos'!$F$18)-($J652*'01_Supuestos'!K32)-(IF('01_Supuestos'!K30=MAX('01_Supuestos'!$C$30:$M$30),'01_Supuestos'!$F$19,0))-(MAX(0,(((('01_Supuestos'!K31*$I652)*'01_Supuestos'!$F$11*($H652-'01_Supuestos'!$F$9))-((('01_Supuestos'!K31*$I652)*'01_Supuestos'!$F$11*($H652-'01_Supuestos'!$F$9))*'01_Supuestos'!$F$12)-(('01_Supuestos'!K31*$I652)*'01_Supuestos'!$F$11*$K652)-(IF(('01_Supuestos'!K31*$I652)&gt;0,'01_Supuestos'!$F$15,0)))-($J652*'01_Supuestos'!K33)))*'01_Supuestos'!$F$16)</f>
        <v/>
      </c>
      <c r="AC652" s="109">
        <f>((('01_Supuestos'!L31*$I652)*'01_Supuestos'!$F$11*($H652-'01_Supuestos'!$F$9))-((('01_Supuestos'!L31*$I652)*'01_Supuestos'!$F$11*($H652-'01_Supuestos'!$F$9))*'01_Supuestos'!$F$12)-(('01_Supuestos'!L31*$I652)*'01_Supuestos'!$F$11*$K652)-(IF(('01_Supuestos'!L31*$I652)&gt;0,'01_Supuestos'!$F$15,0)))-((('01_Supuestos'!L31*$I652)*'01_Supuestos'!$F$11*($H652-'01_Supuestos'!$F$9))*'01_Supuestos'!$F$18)-($J652*'01_Supuestos'!L32)-(IF('01_Supuestos'!L30=MAX('01_Supuestos'!$C$30:$M$30),'01_Supuestos'!$F$19,0))-(MAX(0,(((('01_Supuestos'!L31*$I652)*'01_Supuestos'!$F$11*($H652-'01_Supuestos'!$F$9))-((('01_Supuestos'!L31*$I652)*'01_Supuestos'!$F$11*($H652-'01_Supuestos'!$F$9))*'01_Supuestos'!$F$12)-(('01_Supuestos'!L31*$I652)*'01_Supuestos'!$F$11*$K652)-(IF(('01_Supuestos'!L31*$I652)&gt;0,'01_Supuestos'!$F$15,0)))-($J652*'01_Supuestos'!L33)))*'01_Supuestos'!$F$16)</f>
        <v/>
      </c>
      <c r="AD652" s="109">
        <f>((('01_Supuestos'!M31*$I652)*'01_Supuestos'!$F$11*($H652-'01_Supuestos'!$F$9))-((('01_Supuestos'!M31*$I652)*'01_Supuestos'!$F$11*($H652-'01_Supuestos'!$F$9))*'01_Supuestos'!$F$12)-(('01_Supuestos'!M31*$I652)*'01_Supuestos'!$F$11*$K652)-(IF(('01_Supuestos'!M31*$I652)&gt;0,'01_Supuestos'!$F$15,0)))-((('01_Supuestos'!M31*$I652)*'01_Supuestos'!$F$11*($H652-'01_Supuestos'!$F$9))*'01_Supuestos'!$F$18)-($J652*'01_Supuestos'!M32)-(IF('01_Supuestos'!M30=MAX('01_Supuestos'!$C$30:$M$30),'01_Supuestos'!$F$19,0))-(MAX(0,(((('01_Supuestos'!M31*$I652)*'01_Supuestos'!$F$11*($H652-'01_Supuestos'!$F$9))-((('01_Supuestos'!M31*$I652)*'01_Supuestos'!$F$11*($H652-'01_Supuestos'!$F$9))*'01_Supuestos'!$F$12)-(('01_Supuestos'!M31*$I652)*'01_Supuestos'!$F$11*$K652)-(IF(('01_Supuestos'!M31*$I652)&gt;0,'01_Supuestos'!$F$15,0)))-($J652*'01_Supuestos'!M33)))*'01_Supuestos'!$F$16)</f>
        <v/>
      </c>
      <c r="AE652" s="109">
        <f>0</f>
        <v/>
      </c>
      <c r="AF652" s="109">
        <f>IF(S652&gt;R652,"Appraisal+Decision",IF(S652&lt;R652,"Develop Now","Indiferente"))</f>
        <v/>
      </c>
    </row>
    <row r="653">
      <c r="A653" t="n">
        <v>623</v>
      </c>
      <c r="B653" s="53">
        <f>RAND()</f>
        <v/>
      </c>
      <c r="C653" s="53">
        <f>RAND()</f>
        <v/>
      </c>
      <c r="D653" s="53">
        <f>RAND()</f>
        <v/>
      </c>
      <c r="E653" s="53">
        <f>RAND()</f>
        <v/>
      </c>
      <c r="F653" s="53">
        <f>RAND()</f>
        <v/>
      </c>
      <c r="G653" s="53">
        <f>RAND()</f>
        <v/>
      </c>
      <c r="H653" s="109">
        <f>IF(B653&lt;($B$11-$B$10)/($B$12-$B$10), $B$10+SQRT(B653*($B$11-$B$10)*($B$12-$B$10)), $B$12-SQRT((1-B653)*($B$12-$B$11)*($B$12-$B$10)))</f>
        <v/>
      </c>
      <c r="I653" s="53">
        <f>MAX(0.1,NORMINV(C653,$B$13,$B$14))</f>
        <v/>
      </c>
      <c r="J653" s="109">
        <f>'01_Supuestos'!$F$13*MAX(0.65,NORMINV(D653,1,$B$15))</f>
        <v/>
      </c>
      <c r="K653" s="109">
        <f>'01_Supuestos'!$F$14*MAX(0.6,NORMINV(E653,1,$B$16))</f>
        <v/>
      </c>
      <c r="L653" s="109">
        <f>--(F653&lt;=$B$5)</f>
        <v/>
      </c>
      <c r="M653" s="109">
        <f>IF(L653=1, IF(G653&lt;=$B$6, "+", "-"), IF(G653&lt;=(1-$B$7), "+", "-"))</f>
        <v/>
      </c>
      <c r="N653" s="110">
        <f>IF(M653="+",'05_Bayes_Arbol'!$B$16,'05_Bayes_Arbol'!$B$17)</f>
        <v/>
      </c>
      <c r="O653" s="109">
        <f>SUMPRODUCT(T653:AD653,'01_Supuestos'!$C$34:$M$34)</f>
        <v/>
      </c>
      <c r="P653" s="109">
        <f>N653*O653 + (1-N653)*$B$9</f>
        <v/>
      </c>
      <c r="Q653" s="109">
        <f>--(P653&gt;0)</f>
        <v/>
      </c>
      <c r="R653" s="109">
        <f>IF(L653=1,O653,$B$9)</f>
        <v/>
      </c>
      <c r="S653" s="109">
        <f>-$B$8 + IF(Q653=1, IF(L653=1,O653,$B$9), 0)</f>
        <v/>
      </c>
      <c r="T653" s="109">
        <f>((('01_Supuestos'!C31*$I653)*'01_Supuestos'!$F$11*($H653-'01_Supuestos'!$F$9))-((('01_Supuestos'!C31*$I653)*'01_Supuestos'!$F$11*($H653-'01_Supuestos'!$F$9))*'01_Supuestos'!$F$12)-(('01_Supuestos'!C31*$I653)*'01_Supuestos'!$F$11*$K653)-(IF(('01_Supuestos'!C31*$I653)&gt;0,'01_Supuestos'!$F$15,0)))-((('01_Supuestos'!C31*$I653)*'01_Supuestos'!$F$11*($H653-'01_Supuestos'!$F$9))*'01_Supuestos'!$F$18)-($J653*'01_Supuestos'!C32)-(IF('01_Supuestos'!C30=MAX('01_Supuestos'!$C$30:$M$30),'01_Supuestos'!$F$19,0))-(MAX(0,(((('01_Supuestos'!C31*$I653)*'01_Supuestos'!$F$11*($H653-'01_Supuestos'!$F$9))-((('01_Supuestos'!C31*$I653)*'01_Supuestos'!$F$11*($H653-'01_Supuestos'!$F$9))*'01_Supuestos'!$F$12)-(('01_Supuestos'!C31*$I653)*'01_Supuestos'!$F$11*$K653)-(IF(('01_Supuestos'!C31*$I653)&gt;0,'01_Supuestos'!$F$15,0)))-($J653*'01_Supuestos'!C33)))*'01_Supuestos'!$F$16)</f>
        <v/>
      </c>
      <c r="U653" s="109">
        <f>((('01_Supuestos'!D31*$I653)*'01_Supuestos'!$F$11*($H653-'01_Supuestos'!$F$9))-((('01_Supuestos'!D31*$I653)*'01_Supuestos'!$F$11*($H653-'01_Supuestos'!$F$9))*'01_Supuestos'!$F$12)-(('01_Supuestos'!D31*$I653)*'01_Supuestos'!$F$11*$K653)-(IF(('01_Supuestos'!D31*$I653)&gt;0,'01_Supuestos'!$F$15,0)))-((('01_Supuestos'!D31*$I653)*'01_Supuestos'!$F$11*($H653-'01_Supuestos'!$F$9))*'01_Supuestos'!$F$18)-($J653*'01_Supuestos'!D32)-(IF('01_Supuestos'!D30=MAX('01_Supuestos'!$C$30:$M$30),'01_Supuestos'!$F$19,0))-(MAX(0,(((('01_Supuestos'!D31*$I653)*'01_Supuestos'!$F$11*($H653-'01_Supuestos'!$F$9))-((('01_Supuestos'!D31*$I653)*'01_Supuestos'!$F$11*($H653-'01_Supuestos'!$F$9))*'01_Supuestos'!$F$12)-(('01_Supuestos'!D31*$I653)*'01_Supuestos'!$F$11*$K653)-(IF(('01_Supuestos'!D31*$I653)&gt;0,'01_Supuestos'!$F$15,0)))-($J653*'01_Supuestos'!D33)))*'01_Supuestos'!$F$16)</f>
        <v/>
      </c>
      <c r="V653" s="109">
        <f>((('01_Supuestos'!E31*$I653)*'01_Supuestos'!$F$11*($H653-'01_Supuestos'!$F$9))-((('01_Supuestos'!E31*$I653)*'01_Supuestos'!$F$11*($H653-'01_Supuestos'!$F$9))*'01_Supuestos'!$F$12)-(('01_Supuestos'!E31*$I653)*'01_Supuestos'!$F$11*$K653)-(IF(('01_Supuestos'!E31*$I653)&gt;0,'01_Supuestos'!$F$15,0)))-((('01_Supuestos'!E31*$I653)*'01_Supuestos'!$F$11*($H653-'01_Supuestos'!$F$9))*'01_Supuestos'!$F$18)-($J653*'01_Supuestos'!E32)-(IF('01_Supuestos'!E30=MAX('01_Supuestos'!$C$30:$M$30),'01_Supuestos'!$F$19,0))-(MAX(0,(((('01_Supuestos'!E31*$I653)*'01_Supuestos'!$F$11*($H653-'01_Supuestos'!$F$9))-((('01_Supuestos'!E31*$I653)*'01_Supuestos'!$F$11*($H653-'01_Supuestos'!$F$9))*'01_Supuestos'!$F$12)-(('01_Supuestos'!E31*$I653)*'01_Supuestos'!$F$11*$K653)-(IF(('01_Supuestos'!E31*$I653)&gt;0,'01_Supuestos'!$F$15,0)))-($J653*'01_Supuestos'!E33)))*'01_Supuestos'!$F$16)</f>
        <v/>
      </c>
      <c r="W653" s="109">
        <f>((('01_Supuestos'!F31*$I653)*'01_Supuestos'!$F$11*($H653-'01_Supuestos'!$F$9))-((('01_Supuestos'!F31*$I653)*'01_Supuestos'!$F$11*($H653-'01_Supuestos'!$F$9))*'01_Supuestos'!$F$12)-(('01_Supuestos'!F31*$I653)*'01_Supuestos'!$F$11*$K653)-(IF(('01_Supuestos'!F31*$I653)&gt;0,'01_Supuestos'!$F$15,0)))-((('01_Supuestos'!F31*$I653)*'01_Supuestos'!$F$11*($H653-'01_Supuestos'!$F$9))*'01_Supuestos'!$F$18)-($J653*'01_Supuestos'!F32)-(IF('01_Supuestos'!F30=MAX('01_Supuestos'!$C$30:$M$30),'01_Supuestos'!$F$19,0))-(MAX(0,(((('01_Supuestos'!F31*$I653)*'01_Supuestos'!$F$11*($H653-'01_Supuestos'!$F$9))-((('01_Supuestos'!F31*$I653)*'01_Supuestos'!$F$11*($H653-'01_Supuestos'!$F$9))*'01_Supuestos'!$F$12)-(('01_Supuestos'!F31*$I653)*'01_Supuestos'!$F$11*$K653)-(IF(('01_Supuestos'!F31*$I653)&gt;0,'01_Supuestos'!$F$15,0)))-($J653*'01_Supuestos'!F33)))*'01_Supuestos'!$F$16)</f>
        <v/>
      </c>
      <c r="X653" s="109">
        <f>((('01_Supuestos'!G31*$I653)*'01_Supuestos'!$F$11*($H653-'01_Supuestos'!$F$9))-((('01_Supuestos'!G31*$I653)*'01_Supuestos'!$F$11*($H653-'01_Supuestos'!$F$9))*'01_Supuestos'!$F$12)-(('01_Supuestos'!G31*$I653)*'01_Supuestos'!$F$11*$K653)-(IF(('01_Supuestos'!G31*$I653)&gt;0,'01_Supuestos'!$F$15,0)))-((('01_Supuestos'!G31*$I653)*'01_Supuestos'!$F$11*($H653-'01_Supuestos'!$F$9))*'01_Supuestos'!$F$18)-($J653*'01_Supuestos'!G32)-(IF('01_Supuestos'!G30=MAX('01_Supuestos'!$C$30:$M$30),'01_Supuestos'!$F$19,0))-(MAX(0,(((('01_Supuestos'!G31*$I653)*'01_Supuestos'!$F$11*($H653-'01_Supuestos'!$F$9))-((('01_Supuestos'!G31*$I653)*'01_Supuestos'!$F$11*($H653-'01_Supuestos'!$F$9))*'01_Supuestos'!$F$12)-(('01_Supuestos'!G31*$I653)*'01_Supuestos'!$F$11*$K653)-(IF(('01_Supuestos'!G31*$I653)&gt;0,'01_Supuestos'!$F$15,0)))-($J653*'01_Supuestos'!G33)))*'01_Supuestos'!$F$16)</f>
        <v/>
      </c>
      <c r="Y653" s="109">
        <f>((('01_Supuestos'!H31*$I653)*'01_Supuestos'!$F$11*($H653-'01_Supuestos'!$F$9))-((('01_Supuestos'!H31*$I653)*'01_Supuestos'!$F$11*($H653-'01_Supuestos'!$F$9))*'01_Supuestos'!$F$12)-(('01_Supuestos'!H31*$I653)*'01_Supuestos'!$F$11*$K653)-(IF(('01_Supuestos'!H31*$I653)&gt;0,'01_Supuestos'!$F$15,0)))-((('01_Supuestos'!H31*$I653)*'01_Supuestos'!$F$11*($H653-'01_Supuestos'!$F$9))*'01_Supuestos'!$F$18)-($J653*'01_Supuestos'!H32)-(IF('01_Supuestos'!H30=MAX('01_Supuestos'!$C$30:$M$30),'01_Supuestos'!$F$19,0))-(MAX(0,(((('01_Supuestos'!H31*$I653)*'01_Supuestos'!$F$11*($H653-'01_Supuestos'!$F$9))-((('01_Supuestos'!H31*$I653)*'01_Supuestos'!$F$11*($H653-'01_Supuestos'!$F$9))*'01_Supuestos'!$F$12)-(('01_Supuestos'!H31*$I653)*'01_Supuestos'!$F$11*$K653)-(IF(('01_Supuestos'!H31*$I653)&gt;0,'01_Supuestos'!$F$15,0)))-($J653*'01_Supuestos'!H33)))*'01_Supuestos'!$F$16)</f>
        <v/>
      </c>
      <c r="Z653" s="109">
        <f>((('01_Supuestos'!I31*$I653)*'01_Supuestos'!$F$11*($H653-'01_Supuestos'!$F$9))-((('01_Supuestos'!I31*$I653)*'01_Supuestos'!$F$11*($H653-'01_Supuestos'!$F$9))*'01_Supuestos'!$F$12)-(('01_Supuestos'!I31*$I653)*'01_Supuestos'!$F$11*$K653)-(IF(('01_Supuestos'!I31*$I653)&gt;0,'01_Supuestos'!$F$15,0)))-((('01_Supuestos'!I31*$I653)*'01_Supuestos'!$F$11*($H653-'01_Supuestos'!$F$9))*'01_Supuestos'!$F$18)-($J653*'01_Supuestos'!I32)-(IF('01_Supuestos'!I30=MAX('01_Supuestos'!$C$30:$M$30),'01_Supuestos'!$F$19,0))-(MAX(0,(((('01_Supuestos'!I31*$I653)*'01_Supuestos'!$F$11*($H653-'01_Supuestos'!$F$9))-((('01_Supuestos'!I31*$I653)*'01_Supuestos'!$F$11*($H653-'01_Supuestos'!$F$9))*'01_Supuestos'!$F$12)-(('01_Supuestos'!I31*$I653)*'01_Supuestos'!$F$11*$K653)-(IF(('01_Supuestos'!I31*$I653)&gt;0,'01_Supuestos'!$F$15,0)))-($J653*'01_Supuestos'!I33)))*'01_Supuestos'!$F$16)</f>
        <v/>
      </c>
      <c r="AA653" s="109">
        <f>((('01_Supuestos'!J31*$I653)*'01_Supuestos'!$F$11*($H653-'01_Supuestos'!$F$9))-((('01_Supuestos'!J31*$I653)*'01_Supuestos'!$F$11*($H653-'01_Supuestos'!$F$9))*'01_Supuestos'!$F$12)-(('01_Supuestos'!J31*$I653)*'01_Supuestos'!$F$11*$K653)-(IF(('01_Supuestos'!J31*$I653)&gt;0,'01_Supuestos'!$F$15,0)))-((('01_Supuestos'!J31*$I653)*'01_Supuestos'!$F$11*($H653-'01_Supuestos'!$F$9))*'01_Supuestos'!$F$18)-($J653*'01_Supuestos'!J32)-(IF('01_Supuestos'!J30=MAX('01_Supuestos'!$C$30:$M$30),'01_Supuestos'!$F$19,0))-(MAX(0,(((('01_Supuestos'!J31*$I653)*'01_Supuestos'!$F$11*($H653-'01_Supuestos'!$F$9))-((('01_Supuestos'!J31*$I653)*'01_Supuestos'!$F$11*($H653-'01_Supuestos'!$F$9))*'01_Supuestos'!$F$12)-(('01_Supuestos'!J31*$I653)*'01_Supuestos'!$F$11*$K653)-(IF(('01_Supuestos'!J31*$I653)&gt;0,'01_Supuestos'!$F$15,0)))-($J653*'01_Supuestos'!J33)))*'01_Supuestos'!$F$16)</f>
        <v/>
      </c>
      <c r="AB653" s="109">
        <f>((('01_Supuestos'!K31*$I653)*'01_Supuestos'!$F$11*($H653-'01_Supuestos'!$F$9))-((('01_Supuestos'!K31*$I653)*'01_Supuestos'!$F$11*($H653-'01_Supuestos'!$F$9))*'01_Supuestos'!$F$12)-(('01_Supuestos'!K31*$I653)*'01_Supuestos'!$F$11*$K653)-(IF(('01_Supuestos'!K31*$I653)&gt;0,'01_Supuestos'!$F$15,0)))-((('01_Supuestos'!K31*$I653)*'01_Supuestos'!$F$11*($H653-'01_Supuestos'!$F$9))*'01_Supuestos'!$F$18)-($J653*'01_Supuestos'!K32)-(IF('01_Supuestos'!K30=MAX('01_Supuestos'!$C$30:$M$30),'01_Supuestos'!$F$19,0))-(MAX(0,(((('01_Supuestos'!K31*$I653)*'01_Supuestos'!$F$11*($H653-'01_Supuestos'!$F$9))-((('01_Supuestos'!K31*$I653)*'01_Supuestos'!$F$11*($H653-'01_Supuestos'!$F$9))*'01_Supuestos'!$F$12)-(('01_Supuestos'!K31*$I653)*'01_Supuestos'!$F$11*$K653)-(IF(('01_Supuestos'!K31*$I653)&gt;0,'01_Supuestos'!$F$15,0)))-($J653*'01_Supuestos'!K33)))*'01_Supuestos'!$F$16)</f>
        <v/>
      </c>
      <c r="AC653" s="109">
        <f>((('01_Supuestos'!L31*$I653)*'01_Supuestos'!$F$11*($H653-'01_Supuestos'!$F$9))-((('01_Supuestos'!L31*$I653)*'01_Supuestos'!$F$11*($H653-'01_Supuestos'!$F$9))*'01_Supuestos'!$F$12)-(('01_Supuestos'!L31*$I653)*'01_Supuestos'!$F$11*$K653)-(IF(('01_Supuestos'!L31*$I653)&gt;0,'01_Supuestos'!$F$15,0)))-((('01_Supuestos'!L31*$I653)*'01_Supuestos'!$F$11*($H653-'01_Supuestos'!$F$9))*'01_Supuestos'!$F$18)-($J653*'01_Supuestos'!L32)-(IF('01_Supuestos'!L30=MAX('01_Supuestos'!$C$30:$M$30),'01_Supuestos'!$F$19,0))-(MAX(0,(((('01_Supuestos'!L31*$I653)*'01_Supuestos'!$F$11*($H653-'01_Supuestos'!$F$9))-((('01_Supuestos'!L31*$I653)*'01_Supuestos'!$F$11*($H653-'01_Supuestos'!$F$9))*'01_Supuestos'!$F$12)-(('01_Supuestos'!L31*$I653)*'01_Supuestos'!$F$11*$K653)-(IF(('01_Supuestos'!L31*$I653)&gt;0,'01_Supuestos'!$F$15,0)))-($J653*'01_Supuestos'!L33)))*'01_Supuestos'!$F$16)</f>
        <v/>
      </c>
      <c r="AD653" s="109">
        <f>((('01_Supuestos'!M31*$I653)*'01_Supuestos'!$F$11*($H653-'01_Supuestos'!$F$9))-((('01_Supuestos'!M31*$I653)*'01_Supuestos'!$F$11*($H653-'01_Supuestos'!$F$9))*'01_Supuestos'!$F$12)-(('01_Supuestos'!M31*$I653)*'01_Supuestos'!$F$11*$K653)-(IF(('01_Supuestos'!M31*$I653)&gt;0,'01_Supuestos'!$F$15,0)))-((('01_Supuestos'!M31*$I653)*'01_Supuestos'!$F$11*($H653-'01_Supuestos'!$F$9))*'01_Supuestos'!$F$18)-($J653*'01_Supuestos'!M32)-(IF('01_Supuestos'!M30=MAX('01_Supuestos'!$C$30:$M$30),'01_Supuestos'!$F$19,0))-(MAX(0,(((('01_Supuestos'!M31*$I653)*'01_Supuestos'!$F$11*($H653-'01_Supuestos'!$F$9))-((('01_Supuestos'!M31*$I653)*'01_Supuestos'!$F$11*($H653-'01_Supuestos'!$F$9))*'01_Supuestos'!$F$12)-(('01_Supuestos'!M31*$I653)*'01_Supuestos'!$F$11*$K653)-(IF(('01_Supuestos'!M31*$I653)&gt;0,'01_Supuestos'!$F$15,0)))-($J653*'01_Supuestos'!M33)))*'01_Supuestos'!$F$16)</f>
        <v/>
      </c>
      <c r="AE653" s="109">
        <f>0</f>
        <v/>
      </c>
      <c r="AF653" s="109">
        <f>IF(S653&gt;R653,"Appraisal+Decision",IF(S653&lt;R653,"Develop Now","Indiferente"))</f>
        <v/>
      </c>
    </row>
    <row r="654">
      <c r="A654" t="n">
        <v>624</v>
      </c>
      <c r="B654" s="53">
        <f>RAND()</f>
        <v/>
      </c>
      <c r="C654" s="53">
        <f>RAND()</f>
        <v/>
      </c>
      <c r="D654" s="53">
        <f>RAND()</f>
        <v/>
      </c>
      <c r="E654" s="53">
        <f>RAND()</f>
        <v/>
      </c>
      <c r="F654" s="53">
        <f>RAND()</f>
        <v/>
      </c>
      <c r="G654" s="53">
        <f>RAND()</f>
        <v/>
      </c>
      <c r="H654" s="109">
        <f>IF(B654&lt;($B$11-$B$10)/($B$12-$B$10), $B$10+SQRT(B654*($B$11-$B$10)*($B$12-$B$10)), $B$12-SQRT((1-B654)*($B$12-$B$11)*($B$12-$B$10)))</f>
        <v/>
      </c>
      <c r="I654" s="53">
        <f>MAX(0.1,NORMINV(C654,$B$13,$B$14))</f>
        <v/>
      </c>
      <c r="J654" s="109">
        <f>'01_Supuestos'!$F$13*MAX(0.65,NORMINV(D654,1,$B$15))</f>
        <v/>
      </c>
      <c r="K654" s="109">
        <f>'01_Supuestos'!$F$14*MAX(0.6,NORMINV(E654,1,$B$16))</f>
        <v/>
      </c>
      <c r="L654" s="109">
        <f>--(F654&lt;=$B$5)</f>
        <v/>
      </c>
      <c r="M654" s="109">
        <f>IF(L654=1, IF(G654&lt;=$B$6, "+", "-"), IF(G654&lt;=(1-$B$7), "+", "-"))</f>
        <v/>
      </c>
      <c r="N654" s="110">
        <f>IF(M654="+",'05_Bayes_Arbol'!$B$16,'05_Bayes_Arbol'!$B$17)</f>
        <v/>
      </c>
      <c r="O654" s="109">
        <f>SUMPRODUCT(T654:AD654,'01_Supuestos'!$C$34:$M$34)</f>
        <v/>
      </c>
      <c r="P654" s="109">
        <f>N654*O654 + (1-N654)*$B$9</f>
        <v/>
      </c>
      <c r="Q654" s="109">
        <f>--(P654&gt;0)</f>
        <v/>
      </c>
      <c r="R654" s="109">
        <f>IF(L654=1,O654,$B$9)</f>
        <v/>
      </c>
      <c r="S654" s="109">
        <f>-$B$8 + IF(Q654=1, IF(L654=1,O654,$B$9), 0)</f>
        <v/>
      </c>
      <c r="T654" s="109">
        <f>((('01_Supuestos'!C31*$I654)*'01_Supuestos'!$F$11*($H654-'01_Supuestos'!$F$9))-((('01_Supuestos'!C31*$I654)*'01_Supuestos'!$F$11*($H654-'01_Supuestos'!$F$9))*'01_Supuestos'!$F$12)-(('01_Supuestos'!C31*$I654)*'01_Supuestos'!$F$11*$K654)-(IF(('01_Supuestos'!C31*$I654)&gt;0,'01_Supuestos'!$F$15,0)))-((('01_Supuestos'!C31*$I654)*'01_Supuestos'!$F$11*($H654-'01_Supuestos'!$F$9))*'01_Supuestos'!$F$18)-($J654*'01_Supuestos'!C32)-(IF('01_Supuestos'!C30=MAX('01_Supuestos'!$C$30:$M$30),'01_Supuestos'!$F$19,0))-(MAX(0,(((('01_Supuestos'!C31*$I654)*'01_Supuestos'!$F$11*($H654-'01_Supuestos'!$F$9))-((('01_Supuestos'!C31*$I654)*'01_Supuestos'!$F$11*($H654-'01_Supuestos'!$F$9))*'01_Supuestos'!$F$12)-(('01_Supuestos'!C31*$I654)*'01_Supuestos'!$F$11*$K654)-(IF(('01_Supuestos'!C31*$I654)&gt;0,'01_Supuestos'!$F$15,0)))-($J654*'01_Supuestos'!C33)))*'01_Supuestos'!$F$16)</f>
        <v/>
      </c>
      <c r="U654" s="109">
        <f>((('01_Supuestos'!D31*$I654)*'01_Supuestos'!$F$11*($H654-'01_Supuestos'!$F$9))-((('01_Supuestos'!D31*$I654)*'01_Supuestos'!$F$11*($H654-'01_Supuestos'!$F$9))*'01_Supuestos'!$F$12)-(('01_Supuestos'!D31*$I654)*'01_Supuestos'!$F$11*$K654)-(IF(('01_Supuestos'!D31*$I654)&gt;0,'01_Supuestos'!$F$15,0)))-((('01_Supuestos'!D31*$I654)*'01_Supuestos'!$F$11*($H654-'01_Supuestos'!$F$9))*'01_Supuestos'!$F$18)-($J654*'01_Supuestos'!D32)-(IF('01_Supuestos'!D30=MAX('01_Supuestos'!$C$30:$M$30),'01_Supuestos'!$F$19,0))-(MAX(0,(((('01_Supuestos'!D31*$I654)*'01_Supuestos'!$F$11*($H654-'01_Supuestos'!$F$9))-((('01_Supuestos'!D31*$I654)*'01_Supuestos'!$F$11*($H654-'01_Supuestos'!$F$9))*'01_Supuestos'!$F$12)-(('01_Supuestos'!D31*$I654)*'01_Supuestos'!$F$11*$K654)-(IF(('01_Supuestos'!D31*$I654)&gt;0,'01_Supuestos'!$F$15,0)))-($J654*'01_Supuestos'!D33)))*'01_Supuestos'!$F$16)</f>
        <v/>
      </c>
      <c r="V654" s="109">
        <f>((('01_Supuestos'!E31*$I654)*'01_Supuestos'!$F$11*($H654-'01_Supuestos'!$F$9))-((('01_Supuestos'!E31*$I654)*'01_Supuestos'!$F$11*($H654-'01_Supuestos'!$F$9))*'01_Supuestos'!$F$12)-(('01_Supuestos'!E31*$I654)*'01_Supuestos'!$F$11*$K654)-(IF(('01_Supuestos'!E31*$I654)&gt;0,'01_Supuestos'!$F$15,0)))-((('01_Supuestos'!E31*$I654)*'01_Supuestos'!$F$11*($H654-'01_Supuestos'!$F$9))*'01_Supuestos'!$F$18)-($J654*'01_Supuestos'!E32)-(IF('01_Supuestos'!E30=MAX('01_Supuestos'!$C$30:$M$30),'01_Supuestos'!$F$19,0))-(MAX(0,(((('01_Supuestos'!E31*$I654)*'01_Supuestos'!$F$11*($H654-'01_Supuestos'!$F$9))-((('01_Supuestos'!E31*$I654)*'01_Supuestos'!$F$11*($H654-'01_Supuestos'!$F$9))*'01_Supuestos'!$F$12)-(('01_Supuestos'!E31*$I654)*'01_Supuestos'!$F$11*$K654)-(IF(('01_Supuestos'!E31*$I654)&gt;0,'01_Supuestos'!$F$15,0)))-($J654*'01_Supuestos'!E33)))*'01_Supuestos'!$F$16)</f>
        <v/>
      </c>
      <c r="W654" s="109">
        <f>((('01_Supuestos'!F31*$I654)*'01_Supuestos'!$F$11*($H654-'01_Supuestos'!$F$9))-((('01_Supuestos'!F31*$I654)*'01_Supuestos'!$F$11*($H654-'01_Supuestos'!$F$9))*'01_Supuestos'!$F$12)-(('01_Supuestos'!F31*$I654)*'01_Supuestos'!$F$11*$K654)-(IF(('01_Supuestos'!F31*$I654)&gt;0,'01_Supuestos'!$F$15,0)))-((('01_Supuestos'!F31*$I654)*'01_Supuestos'!$F$11*($H654-'01_Supuestos'!$F$9))*'01_Supuestos'!$F$18)-($J654*'01_Supuestos'!F32)-(IF('01_Supuestos'!F30=MAX('01_Supuestos'!$C$30:$M$30),'01_Supuestos'!$F$19,0))-(MAX(0,(((('01_Supuestos'!F31*$I654)*'01_Supuestos'!$F$11*($H654-'01_Supuestos'!$F$9))-((('01_Supuestos'!F31*$I654)*'01_Supuestos'!$F$11*($H654-'01_Supuestos'!$F$9))*'01_Supuestos'!$F$12)-(('01_Supuestos'!F31*$I654)*'01_Supuestos'!$F$11*$K654)-(IF(('01_Supuestos'!F31*$I654)&gt;0,'01_Supuestos'!$F$15,0)))-($J654*'01_Supuestos'!F33)))*'01_Supuestos'!$F$16)</f>
        <v/>
      </c>
      <c r="X654" s="109">
        <f>((('01_Supuestos'!G31*$I654)*'01_Supuestos'!$F$11*($H654-'01_Supuestos'!$F$9))-((('01_Supuestos'!G31*$I654)*'01_Supuestos'!$F$11*($H654-'01_Supuestos'!$F$9))*'01_Supuestos'!$F$12)-(('01_Supuestos'!G31*$I654)*'01_Supuestos'!$F$11*$K654)-(IF(('01_Supuestos'!G31*$I654)&gt;0,'01_Supuestos'!$F$15,0)))-((('01_Supuestos'!G31*$I654)*'01_Supuestos'!$F$11*($H654-'01_Supuestos'!$F$9))*'01_Supuestos'!$F$18)-($J654*'01_Supuestos'!G32)-(IF('01_Supuestos'!G30=MAX('01_Supuestos'!$C$30:$M$30),'01_Supuestos'!$F$19,0))-(MAX(0,(((('01_Supuestos'!G31*$I654)*'01_Supuestos'!$F$11*($H654-'01_Supuestos'!$F$9))-((('01_Supuestos'!G31*$I654)*'01_Supuestos'!$F$11*($H654-'01_Supuestos'!$F$9))*'01_Supuestos'!$F$12)-(('01_Supuestos'!G31*$I654)*'01_Supuestos'!$F$11*$K654)-(IF(('01_Supuestos'!G31*$I654)&gt;0,'01_Supuestos'!$F$15,0)))-($J654*'01_Supuestos'!G33)))*'01_Supuestos'!$F$16)</f>
        <v/>
      </c>
      <c r="Y654" s="109">
        <f>((('01_Supuestos'!H31*$I654)*'01_Supuestos'!$F$11*($H654-'01_Supuestos'!$F$9))-((('01_Supuestos'!H31*$I654)*'01_Supuestos'!$F$11*($H654-'01_Supuestos'!$F$9))*'01_Supuestos'!$F$12)-(('01_Supuestos'!H31*$I654)*'01_Supuestos'!$F$11*$K654)-(IF(('01_Supuestos'!H31*$I654)&gt;0,'01_Supuestos'!$F$15,0)))-((('01_Supuestos'!H31*$I654)*'01_Supuestos'!$F$11*($H654-'01_Supuestos'!$F$9))*'01_Supuestos'!$F$18)-($J654*'01_Supuestos'!H32)-(IF('01_Supuestos'!H30=MAX('01_Supuestos'!$C$30:$M$30),'01_Supuestos'!$F$19,0))-(MAX(0,(((('01_Supuestos'!H31*$I654)*'01_Supuestos'!$F$11*($H654-'01_Supuestos'!$F$9))-((('01_Supuestos'!H31*$I654)*'01_Supuestos'!$F$11*($H654-'01_Supuestos'!$F$9))*'01_Supuestos'!$F$12)-(('01_Supuestos'!H31*$I654)*'01_Supuestos'!$F$11*$K654)-(IF(('01_Supuestos'!H31*$I654)&gt;0,'01_Supuestos'!$F$15,0)))-($J654*'01_Supuestos'!H33)))*'01_Supuestos'!$F$16)</f>
        <v/>
      </c>
      <c r="Z654" s="109">
        <f>((('01_Supuestos'!I31*$I654)*'01_Supuestos'!$F$11*($H654-'01_Supuestos'!$F$9))-((('01_Supuestos'!I31*$I654)*'01_Supuestos'!$F$11*($H654-'01_Supuestos'!$F$9))*'01_Supuestos'!$F$12)-(('01_Supuestos'!I31*$I654)*'01_Supuestos'!$F$11*$K654)-(IF(('01_Supuestos'!I31*$I654)&gt;0,'01_Supuestos'!$F$15,0)))-((('01_Supuestos'!I31*$I654)*'01_Supuestos'!$F$11*($H654-'01_Supuestos'!$F$9))*'01_Supuestos'!$F$18)-($J654*'01_Supuestos'!I32)-(IF('01_Supuestos'!I30=MAX('01_Supuestos'!$C$30:$M$30),'01_Supuestos'!$F$19,0))-(MAX(0,(((('01_Supuestos'!I31*$I654)*'01_Supuestos'!$F$11*($H654-'01_Supuestos'!$F$9))-((('01_Supuestos'!I31*$I654)*'01_Supuestos'!$F$11*($H654-'01_Supuestos'!$F$9))*'01_Supuestos'!$F$12)-(('01_Supuestos'!I31*$I654)*'01_Supuestos'!$F$11*$K654)-(IF(('01_Supuestos'!I31*$I654)&gt;0,'01_Supuestos'!$F$15,0)))-($J654*'01_Supuestos'!I33)))*'01_Supuestos'!$F$16)</f>
        <v/>
      </c>
      <c r="AA654" s="109">
        <f>((('01_Supuestos'!J31*$I654)*'01_Supuestos'!$F$11*($H654-'01_Supuestos'!$F$9))-((('01_Supuestos'!J31*$I654)*'01_Supuestos'!$F$11*($H654-'01_Supuestos'!$F$9))*'01_Supuestos'!$F$12)-(('01_Supuestos'!J31*$I654)*'01_Supuestos'!$F$11*$K654)-(IF(('01_Supuestos'!J31*$I654)&gt;0,'01_Supuestos'!$F$15,0)))-((('01_Supuestos'!J31*$I654)*'01_Supuestos'!$F$11*($H654-'01_Supuestos'!$F$9))*'01_Supuestos'!$F$18)-($J654*'01_Supuestos'!J32)-(IF('01_Supuestos'!J30=MAX('01_Supuestos'!$C$30:$M$30),'01_Supuestos'!$F$19,0))-(MAX(0,(((('01_Supuestos'!J31*$I654)*'01_Supuestos'!$F$11*($H654-'01_Supuestos'!$F$9))-((('01_Supuestos'!J31*$I654)*'01_Supuestos'!$F$11*($H654-'01_Supuestos'!$F$9))*'01_Supuestos'!$F$12)-(('01_Supuestos'!J31*$I654)*'01_Supuestos'!$F$11*$K654)-(IF(('01_Supuestos'!J31*$I654)&gt;0,'01_Supuestos'!$F$15,0)))-($J654*'01_Supuestos'!J33)))*'01_Supuestos'!$F$16)</f>
        <v/>
      </c>
      <c r="AB654" s="109">
        <f>((('01_Supuestos'!K31*$I654)*'01_Supuestos'!$F$11*($H654-'01_Supuestos'!$F$9))-((('01_Supuestos'!K31*$I654)*'01_Supuestos'!$F$11*($H654-'01_Supuestos'!$F$9))*'01_Supuestos'!$F$12)-(('01_Supuestos'!K31*$I654)*'01_Supuestos'!$F$11*$K654)-(IF(('01_Supuestos'!K31*$I654)&gt;0,'01_Supuestos'!$F$15,0)))-((('01_Supuestos'!K31*$I654)*'01_Supuestos'!$F$11*($H654-'01_Supuestos'!$F$9))*'01_Supuestos'!$F$18)-($J654*'01_Supuestos'!K32)-(IF('01_Supuestos'!K30=MAX('01_Supuestos'!$C$30:$M$30),'01_Supuestos'!$F$19,0))-(MAX(0,(((('01_Supuestos'!K31*$I654)*'01_Supuestos'!$F$11*($H654-'01_Supuestos'!$F$9))-((('01_Supuestos'!K31*$I654)*'01_Supuestos'!$F$11*($H654-'01_Supuestos'!$F$9))*'01_Supuestos'!$F$12)-(('01_Supuestos'!K31*$I654)*'01_Supuestos'!$F$11*$K654)-(IF(('01_Supuestos'!K31*$I654)&gt;0,'01_Supuestos'!$F$15,0)))-($J654*'01_Supuestos'!K33)))*'01_Supuestos'!$F$16)</f>
        <v/>
      </c>
      <c r="AC654" s="109">
        <f>((('01_Supuestos'!L31*$I654)*'01_Supuestos'!$F$11*($H654-'01_Supuestos'!$F$9))-((('01_Supuestos'!L31*$I654)*'01_Supuestos'!$F$11*($H654-'01_Supuestos'!$F$9))*'01_Supuestos'!$F$12)-(('01_Supuestos'!L31*$I654)*'01_Supuestos'!$F$11*$K654)-(IF(('01_Supuestos'!L31*$I654)&gt;0,'01_Supuestos'!$F$15,0)))-((('01_Supuestos'!L31*$I654)*'01_Supuestos'!$F$11*($H654-'01_Supuestos'!$F$9))*'01_Supuestos'!$F$18)-($J654*'01_Supuestos'!L32)-(IF('01_Supuestos'!L30=MAX('01_Supuestos'!$C$30:$M$30),'01_Supuestos'!$F$19,0))-(MAX(0,(((('01_Supuestos'!L31*$I654)*'01_Supuestos'!$F$11*($H654-'01_Supuestos'!$F$9))-((('01_Supuestos'!L31*$I654)*'01_Supuestos'!$F$11*($H654-'01_Supuestos'!$F$9))*'01_Supuestos'!$F$12)-(('01_Supuestos'!L31*$I654)*'01_Supuestos'!$F$11*$K654)-(IF(('01_Supuestos'!L31*$I654)&gt;0,'01_Supuestos'!$F$15,0)))-($J654*'01_Supuestos'!L33)))*'01_Supuestos'!$F$16)</f>
        <v/>
      </c>
      <c r="AD654" s="109">
        <f>((('01_Supuestos'!M31*$I654)*'01_Supuestos'!$F$11*($H654-'01_Supuestos'!$F$9))-((('01_Supuestos'!M31*$I654)*'01_Supuestos'!$F$11*($H654-'01_Supuestos'!$F$9))*'01_Supuestos'!$F$12)-(('01_Supuestos'!M31*$I654)*'01_Supuestos'!$F$11*$K654)-(IF(('01_Supuestos'!M31*$I654)&gt;0,'01_Supuestos'!$F$15,0)))-((('01_Supuestos'!M31*$I654)*'01_Supuestos'!$F$11*($H654-'01_Supuestos'!$F$9))*'01_Supuestos'!$F$18)-($J654*'01_Supuestos'!M32)-(IF('01_Supuestos'!M30=MAX('01_Supuestos'!$C$30:$M$30),'01_Supuestos'!$F$19,0))-(MAX(0,(((('01_Supuestos'!M31*$I654)*'01_Supuestos'!$F$11*($H654-'01_Supuestos'!$F$9))-((('01_Supuestos'!M31*$I654)*'01_Supuestos'!$F$11*($H654-'01_Supuestos'!$F$9))*'01_Supuestos'!$F$12)-(('01_Supuestos'!M31*$I654)*'01_Supuestos'!$F$11*$K654)-(IF(('01_Supuestos'!M31*$I654)&gt;0,'01_Supuestos'!$F$15,0)))-($J654*'01_Supuestos'!M33)))*'01_Supuestos'!$F$16)</f>
        <v/>
      </c>
      <c r="AE654" s="109">
        <f>0</f>
        <v/>
      </c>
      <c r="AF654" s="109">
        <f>IF(S654&gt;R654,"Appraisal+Decision",IF(S654&lt;R654,"Develop Now","Indiferente"))</f>
        <v/>
      </c>
    </row>
    <row r="655">
      <c r="A655" t="n">
        <v>625</v>
      </c>
      <c r="B655" s="53">
        <f>RAND()</f>
        <v/>
      </c>
      <c r="C655" s="53">
        <f>RAND()</f>
        <v/>
      </c>
      <c r="D655" s="53">
        <f>RAND()</f>
        <v/>
      </c>
      <c r="E655" s="53">
        <f>RAND()</f>
        <v/>
      </c>
      <c r="F655" s="53">
        <f>RAND()</f>
        <v/>
      </c>
      <c r="G655" s="53">
        <f>RAND()</f>
        <v/>
      </c>
      <c r="H655" s="109">
        <f>IF(B655&lt;($B$11-$B$10)/($B$12-$B$10), $B$10+SQRT(B655*($B$11-$B$10)*($B$12-$B$10)), $B$12-SQRT((1-B655)*($B$12-$B$11)*($B$12-$B$10)))</f>
        <v/>
      </c>
      <c r="I655" s="53">
        <f>MAX(0.1,NORMINV(C655,$B$13,$B$14))</f>
        <v/>
      </c>
      <c r="J655" s="109">
        <f>'01_Supuestos'!$F$13*MAX(0.65,NORMINV(D655,1,$B$15))</f>
        <v/>
      </c>
      <c r="K655" s="109">
        <f>'01_Supuestos'!$F$14*MAX(0.6,NORMINV(E655,1,$B$16))</f>
        <v/>
      </c>
      <c r="L655" s="109">
        <f>--(F655&lt;=$B$5)</f>
        <v/>
      </c>
      <c r="M655" s="109">
        <f>IF(L655=1, IF(G655&lt;=$B$6, "+", "-"), IF(G655&lt;=(1-$B$7), "+", "-"))</f>
        <v/>
      </c>
      <c r="N655" s="110">
        <f>IF(M655="+",'05_Bayes_Arbol'!$B$16,'05_Bayes_Arbol'!$B$17)</f>
        <v/>
      </c>
      <c r="O655" s="109">
        <f>SUMPRODUCT(T655:AD655,'01_Supuestos'!$C$34:$M$34)</f>
        <v/>
      </c>
      <c r="P655" s="109">
        <f>N655*O655 + (1-N655)*$B$9</f>
        <v/>
      </c>
      <c r="Q655" s="109">
        <f>--(P655&gt;0)</f>
        <v/>
      </c>
      <c r="R655" s="109">
        <f>IF(L655=1,O655,$B$9)</f>
        <v/>
      </c>
      <c r="S655" s="109">
        <f>-$B$8 + IF(Q655=1, IF(L655=1,O655,$B$9), 0)</f>
        <v/>
      </c>
      <c r="T655" s="109">
        <f>((('01_Supuestos'!C31*$I655)*'01_Supuestos'!$F$11*($H655-'01_Supuestos'!$F$9))-((('01_Supuestos'!C31*$I655)*'01_Supuestos'!$F$11*($H655-'01_Supuestos'!$F$9))*'01_Supuestos'!$F$12)-(('01_Supuestos'!C31*$I655)*'01_Supuestos'!$F$11*$K655)-(IF(('01_Supuestos'!C31*$I655)&gt;0,'01_Supuestos'!$F$15,0)))-((('01_Supuestos'!C31*$I655)*'01_Supuestos'!$F$11*($H655-'01_Supuestos'!$F$9))*'01_Supuestos'!$F$18)-($J655*'01_Supuestos'!C32)-(IF('01_Supuestos'!C30=MAX('01_Supuestos'!$C$30:$M$30),'01_Supuestos'!$F$19,0))-(MAX(0,(((('01_Supuestos'!C31*$I655)*'01_Supuestos'!$F$11*($H655-'01_Supuestos'!$F$9))-((('01_Supuestos'!C31*$I655)*'01_Supuestos'!$F$11*($H655-'01_Supuestos'!$F$9))*'01_Supuestos'!$F$12)-(('01_Supuestos'!C31*$I655)*'01_Supuestos'!$F$11*$K655)-(IF(('01_Supuestos'!C31*$I655)&gt;0,'01_Supuestos'!$F$15,0)))-($J655*'01_Supuestos'!C33)))*'01_Supuestos'!$F$16)</f>
        <v/>
      </c>
      <c r="U655" s="109">
        <f>((('01_Supuestos'!D31*$I655)*'01_Supuestos'!$F$11*($H655-'01_Supuestos'!$F$9))-((('01_Supuestos'!D31*$I655)*'01_Supuestos'!$F$11*($H655-'01_Supuestos'!$F$9))*'01_Supuestos'!$F$12)-(('01_Supuestos'!D31*$I655)*'01_Supuestos'!$F$11*$K655)-(IF(('01_Supuestos'!D31*$I655)&gt;0,'01_Supuestos'!$F$15,0)))-((('01_Supuestos'!D31*$I655)*'01_Supuestos'!$F$11*($H655-'01_Supuestos'!$F$9))*'01_Supuestos'!$F$18)-($J655*'01_Supuestos'!D32)-(IF('01_Supuestos'!D30=MAX('01_Supuestos'!$C$30:$M$30),'01_Supuestos'!$F$19,0))-(MAX(0,(((('01_Supuestos'!D31*$I655)*'01_Supuestos'!$F$11*($H655-'01_Supuestos'!$F$9))-((('01_Supuestos'!D31*$I655)*'01_Supuestos'!$F$11*($H655-'01_Supuestos'!$F$9))*'01_Supuestos'!$F$12)-(('01_Supuestos'!D31*$I655)*'01_Supuestos'!$F$11*$K655)-(IF(('01_Supuestos'!D31*$I655)&gt;0,'01_Supuestos'!$F$15,0)))-($J655*'01_Supuestos'!D33)))*'01_Supuestos'!$F$16)</f>
        <v/>
      </c>
      <c r="V655" s="109">
        <f>((('01_Supuestos'!E31*$I655)*'01_Supuestos'!$F$11*($H655-'01_Supuestos'!$F$9))-((('01_Supuestos'!E31*$I655)*'01_Supuestos'!$F$11*($H655-'01_Supuestos'!$F$9))*'01_Supuestos'!$F$12)-(('01_Supuestos'!E31*$I655)*'01_Supuestos'!$F$11*$K655)-(IF(('01_Supuestos'!E31*$I655)&gt;0,'01_Supuestos'!$F$15,0)))-((('01_Supuestos'!E31*$I655)*'01_Supuestos'!$F$11*($H655-'01_Supuestos'!$F$9))*'01_Supuestos'!$F$18)-($J655*'01_Supuestos'!E32)-(IF('01_Supuestos'!E30=MAX('01_Supuestos'!$C$30:$M$30),'01_Supuestos'!$F$19,0))-(MAX(0,(((('01_Supuestos'!E31*$I655)*'01_Supuestos'!$F$11*($H655-'01_Supuestos'!$F$9))-((('01_Supuestos'!E31*$I655)*'01_Supuestos'!$F$11*($H655-'01_Supuestos'!$F$9))*'01_Supuestos'!$F$12)-(('01_Supuestos'!E31*$I655)*'01_Supuestos'!$F$11*$K655)-(IF(('01_Supuestos'!E31*$I655)&gt;0,'01_Supuestos'!$F$15,0)))-($J655*'01_Supuestos'!E33)))*'01_Supuestos'!$F$16)</f>
        <v/>
      </c>
      <c r="W655" s="109">
        <f>((('01_Supuestos'!F31*$I655)*'01_Supuestos'!$F$11*($H655-'01_Supuestos'!$F$9))-((('01_Supuestos'!F31*$I655)*'01_Supuestos'!$F$11*($H655-'01_Supuestos'!$F$9))*'01_Supuestos'!$F$12)-(('01_Supuestos'!F31*$I655)*'01_Supuestos'!$F$11*$K655)-(IF(('01_Supuestos'!F31*$I655)&gt;0,'01_Supuestos'!$F$15,0)))-((('01_Supuestos'!F31*$I655)*'01_Supuestos'!$F$11*($H655-'01_Supuestos'!$F$9))*'01_Supuestos'!$F$18)-($J655*'01_Supuestos'!F32)-(IF('01_Supuestos'!F30=MAX('01_Supuestos'!$C$30:$M$30),'01_Supuestos'!$F$19,0))-(MAX(0,(((('01_Supuestos'!F31*$I655)*'01_Supuestos'!$F$11*($H655-'01_Supuestos'!$F$9))-((('01_Supuestos'!F31*$I655)*'01_Supuestos'!$F$11*($H655-'01_Supuestos'!$F$9))*'01_Supuestos'!$F$12)-(('01_Supuestos'!F31*$I655)*'01_Supuestos'!$F$11*$K655)-(IF(('01_Supuestos'!F31*$I655)&gt;0,'01_Supuestos'!$F$15,0)))-($J655*'01_Supuestos'!F33)))*'01_Supuestos'!$F$16)</f>
        <v/>
      </c>
      <c r="X655" s="109">
        <f>((('01_Supuestos'!G31*$I655)*'01_Supuestos'!$F$11*($H655-'01_Supuestos'!$F$9))-((('01_Supuestos'!G31*$I655)*'01_Supuestos'!$F$11*($H655-'01_Supuestos'!$F$9))*'01_Supuestos'!$F$12)-(('01_Supuestos'!G31*$I655)*'01_Supuestos'!$F$11*$K655)-(IF(('01_Supuestos'!G31*$I655)&gt;0,'01_Supuestos'!$F$15,0)))-((('01_Supuestos'!G31*$I655)*'01_Supuestos'!$F$11*($H655-'01_Supuestos'!$F$9))*'01_Supuestos'!$F$18)-($J655*'01_Supuestos'!G32)-(IF('01_Supuestos'!G30=MAX('01_Supuestos'!$C$30:$M$30),'01_Supuestos'!$F$19,0))-(MAX(0,(((('01_Supuestos'!G31*$I655)*'01_Supuestos'!$F$11*($H655-'01_Supuestos'!$F$9))-((('01_Supuestos'!G31*$I655)*'01_Supuestos'!$F$11*($H655-'01_Supuestos'!$F$9))*'01_Supuestos'!$F$12)-(('01_Supuestos'!G31*$I655)*'01_Supuestos'!$F$11*$K655)-(IF(('01_Supuestos'!G31*$I655)&gt;0,'01_Supuestos'!$F$15,0)))-($J655*'01_Supuestos'!G33)))*'01_Supuestos'!$F$16)</f>
        <v/>
      </c>
      <c r="Y655" s="109">
        <f>((('01_Supuestos'!H31*$I655)*'01_Supuestos'!$F$11*($H655-'01_Supuestos'!$F$9))-((('01_Supuestos'!H31*$I655)*'01_Supuestos'!$F$11*($H655-'01_Supuestos'!$F$9))*'01_Supuestos'!$F$12)-(('01_Supuestos'!H31*$I655)*'01_Supuestos'!$F$11*$K655)-(IF(('01_Supuestos'!H31*$I655)&gt;0,'01_Supuestos'!$F$15,0)))-((('01_Supuestos'!H31*$I655)*'01_Supuestos'!$F$11*($H655-'01_Supuestos'!$F$9))*'01_Supuestos'!$F$18)-($J655*'01_Supuestos'!H32)-(IF('01_Supuestos'!H30=MAX('01_Supuestos'!$C$30:$M$30),'01_Supuestos'!$F$19,0))-(MAX(0,(((('01_Supuestos'!H31*$I655)*'01_Supuestos'!$F$11*($H655-'01_Supuestos'!$F$9))-((('01_Supuestos'!H31*$I655)*'01_Supuestos'!$F$11*($H655-'01_Supuestos'!$F$9))*'01_Supuestos'!$F$12)-(('01_Supuestos'!H31*$I655)*'01_Supuestos'!$F$11*$K655)-(IF(('01_Supuestos'!H31*$I655)&gt;0,'01_Supuestos'!$F$15,0)))-($J655*'01_Supuestos'!H33)))*'01_Supuestos'!$F$16)</f>
        <v/>
      </c>
      <c r="Z655" s="109">
        <f>((('01_Supuestos'!I31*$I655)*'01_Supuestos'!$F$11*($H655-'01_Supuestos'!$F$9))-((('01_Supuestos'!I31*$I655)*'01_Supuestos'!$F$11*($H655-'01_Supuestos'!$F$9))*'01_Supuestos'!$F$12)-(('01_Supuestos'!I31*$I655)*'01_Supuestos'!$F$11*$K655)-(IF(('01_Supuestos'!I31*$I655)&gt;0,'01_Supuestos'!$F$15,0)))-((('01_Supuestos'!I31*$I655)*'01_Supuestos'!$F$11*($H655-'01_Supuestos'!$F$9))*'01_Supuestos'!$F$18)-($J655*'01_Supuestos'!I32)-(IF('01_Supuestos'!I30=MAX('01_Supuestos'!$C$30:$M$30),'01_Supuestos'!$F$19,0))-(MAX(0,(((('01_Supuestos'!I31*$I655)*'01_Supuestos'!$F$11*($H655-'01_Supuestos'!$F$9))-((('01_Supuestos'!I31*$I655)*'01_Supuestos'!$F$11*($H655-'01_Supuestos'!$F$9))*'01_Supuestos'!$F$12)-(('01_Supuestos'!I31*$I655)*'01_Supuestos'!$F$11*$K655)-(IF(('01_Supuestos'!I31*$I655)&gt;0,'01_Supuestos'!$F$15,0)))-($J655*'01_Supuestos'!I33)))*'01_Supuestos'!$F$16)</f>
        <v/>
      </c>
      <c r="AA655" s="109">
        <f>((('01_Supuestos'!J31*$I655)*'01_Supuestos'!$F$11*($H655-'01_Supuestos'!$F$9))-((('01_Supuestos'!J31*$I655)*'01_Supuestos'!$F$11*($H655-'01_Supuestos'!$F$9))*'01_Supuestos'!$F$12)-(('01_Supuestos'!J31*$I655)*'01_Supuestos'!$F$11*$K655)-(IF(('01_Supuestos'!J31*$I655)&gt;0,'01_Supuestos'!$F$15,0)))-((('01_Supuestos'!J31*$I655)*'01_Supuestos'!$F$11*($H655-'01_Supuestos'!$F$9))*'01_Supuestos'!$F$18)-($J655*'01_Supuestos'!J32)-(IF('01_Supuestos'!J30=MAX('01_Supuestos'!$C$30:$M$30),'01_Supuestos'!$F$19,0))-(MAX(0,(((('01_Supuestos'!J31*$I655)*'01_Supuestos'!$F$11*($H655-'01_Supuestos'!$F$9))-((('01_Supuestos'!J31*$I655)*'01_Supuestos'!$F$11*($H655-'01_Supuestos'!$F$9))*'01_Supuestos'!$F$12)-(('01_Supuestos'!J31*$I655)*'01_Supuestos'!$F$11*$K655)-(IF(('01_Supuestos'!J31*$I655)&gt;0,'01_Supuestos'!$F$15,0)))-($J655*'01_Supuestos'!J33)))*'01_Supuestos'!$F$16)</f>
        <v/>
      </c>
      <c r="AB655" s="109">
        <f>((('01_Supuestos'!K31*$I655)*'01_Supuestos'!$F$11*($H655-'01_Supuestos'!$F$9))-((('01_Supuestos'!K31*$I655)*'01_Supuestos'!$F$11*($H655-'01_Supuestos'!$F$9))*'01_Supuestos'!$F$12)-(('01_Supuestos'!K31*$I655)*'01_Supuestos'!$F$11*$K655)-(IF(('01_Supuestos'!K31*$I655)&gt;0,'01_Supuestos'!$F$15,0)))-((('01_Supuestos'!K31*$I655)*'01_Supuestos'!$F$11*($H655-'01_Supuestos'!$F$9))*'01_Supuestos'!$F$18)-($J655*'01_Supuestos'!K32)-(IF('01_Supuestos'!K30=MAX('01_Supuestos'!$C$30:$M$30),'01_Supuestos'!$F$19,0))-(MAX(0,(((('01_Supuestos'!K31*$I655)*'01_Supuestos'!$F$11*($H655-'01_Supuestos'!$F$9))-((('01_Supuestos'!K31*$I655)*'01_Supuestos'!$F$11*($H655-'01_Supuestos'!$F$9))*'01_Supuestos'!$F$12)-(('01_Supuestos'!K31*$I655)*'01_Supuestos'!$F$11*$K655)-(IF(('01_Supuestos'!K31*$I655)&gt;0,'01_Supuestos'!$F$15,0)))-($J655*'01_Supuestos'!K33)))*'01_Supuestos'!$F$16)</f>
        <v/>
      </c>
      <c r="AC655" s="109">
        <f>((('01_Supuestos'!L31*$I655)*'01_Supuestos'!$F$11*($H655-'01_Supuestos'!$F$9))-((('01_Supuestos'!L31*$I655)*'01_Supuestos'!$F$11*($H655-'01_Supuestos'!$F$9))*'01_Supuestos'!$F$12)-(('01_Supuestos'!L31*$I655)*'01_Supuestos'!$F$11*$K655)-(IF(('01_Supuestos'!L31*$I655)&gt;0,'01_Supuestos'!$F$15,0)))-((('01_Supuestos'!L31*$I655)*'01_Supuestos'!$F$11*($H655-'01_Supuestos'!$F$9))*'01_Supuestos'!$F$18)-($J655*'01_Supuestos'!L32)-(IF('01_Supuestos'!L30=MAX('01_Supuestos'!$C$30:$M$30),'01_Supuestos'!$F$19,0))-(MAX(0,(((('01_Supuestos'!L31*$I655)*'01_Supuestos'!$F$11*($H655-'01_Supuestos'!$F$9))-((('01_Supuestos'!L31*$I655)*'01_Supuestos'!$F$11*($H655-'01_Supuestos'!$F$9))*'01_Supuestos'!$F$12)-(('01_Supuestos'!L31*$I655)*'01_Supuestos'!$F$11*$K655)-(IF(('01_Supuestos'!L31*$I655)&gt;0,'01_Supuestos'!$F$15,0)))-($J655*'01_Supuestos'!L33)))*'01_Supuestos'!$F$16)</f>
        <v/>
      </c>
      <c r="AD655" s="109">
        <f>((('01_Supuestos'!M31*$I655)*'01_Supuestos'!$F$11*($H655-'01_Supuestos'!$F$9))-((('01_Supuestos'!M31*$I655)*'01_Supuestos'!$F$11*($H655-'01_Supuestos'!$F$9))*'01_Supuestos'!$F$12)-(('01_Supuestos'!M31*$I655)*'01_Supuestos'!$F$11*$K655)-(IF(('01_Supuestos'!M31*$I655)&gt;0,'01_Supuestos'!$F$15,0)))-((('01_Supuestos'!M31*$I655)*'01_Supuestos'!$F$11*($H655-'01_Supuestos'!$F$9))*'01_Supuestos'!$F$18)-($J655*'01_Supuestos'!M32)-(IF('01_Supuestos'!M30=MAX('01_Supuestos'!$C$30:$M$30),'01_Supuestos'!$F$19,0))-(MAX(0,(((('01_Supuestos'!M31*$I655)*'01_Supuestos'!$F$11*($H655-'01_Supuestos'!$F$9))-((('01_Supuestos'!M31*$I655)*'01_Supuestos'!$F$11*($H655-'01_Supuestos'!$F$9))*'01_Supuestos'!$F$12)-(('01_Supuestos'!M31*$I655)*'01_Supuestos'!$F$11*$K655)-(IF(('01_Supuestos'!M31*$I655)&gt;0,'01_Supuestos'!$F$15,0)))-($J655*'01_Supuestos'!M33)))*'01_Supuestos'!$F$16)</f>
        <v/>
      </c>
      <c r="AE655" s="109">
        <f>0</f>
        <v/>
      </c>
      <c r="AF655" s="109">
        <f>IF(S655&gt;R655,"Appraisal+Decision",IF(S655&lt;R655,"Develop Now","Indiferente"))</f>
        <v/>
      </c>
    </row>
    <row r="656">
      <c r="A656" t="n">
        <v>626</v>
      </c>
      <c r="B656" s="53">
        <f>RAND()</f>
        <v/>
      </c>
      <c r="C656" s="53">
        <f>RAND()</f>
        <v/>
      </c>
      <c r="D656" s="53">
        <f>RAND()</f>
        <v/>
      </c>
      <c r="E656" s="53">
        <f>RAND()</f>
        <v/>
      </c>
      <c r="F656" s="53">
        <f>RAND()</f>
        <v/>
      </c>
      <c r="G656" s="53">
        <f>RAND()</f>
        <v/>
      </c>
      <c r="H656" s="109">
        <f>IF(B656&lt;($B$11-$B$10)/($B$12-$B$10), $B$10+SQRT(B656*($B$11-$B$10)*($B$12-$B$10)), $B$12-SQRT((1-B656)*($B$12-$B$11)*($B$12-$B$10)))</f>
        <v/>
      </c>
      <c r="I656" s="53">
        <f>MAX(0.1,NORMINV(C656,$B$13,$B$14))</f>
        <v/>
      </c>
      <c r="J656" s="109">
        <f>'01_Supuestos'!$F$13*MAX(0.65,NORMINV(D656,1,$B$15))</f>
        <v/>
      </c>
      <c r="K656" s="109">
        <f>'01_Supuestos'!$F$14*MAX(0.6,NORMINV(E656,1,$B$16))</f>
        <v/>
      </c>
      <c r="L656" s="109">
        <f>--(F656&lt;=$B$5)</f>
        <v/>
      </c>
      <c r="M656" s="109">
        <f>IF(L656=1, IF(G656&lt;=$B$6, "+", "-"), IF(G656&lt;=(1-$B$7), "+", "-"))</f>
        <v/>
      </c>
      <c r="N656" s="110">
        <f>IF(M656="+",'05_Bayes_Arbol'!$B$16,'05_Bayes_Arbol'!$B$17)</f>
        <v/>
      </c>
      <c r="O656" s="109">
        <f>SUMPRODUCT(T656:AD656,'01_Supuestos'!$C$34:$M$34)</f>
        <v/>
      </c>
      <c r="P656" s="109">
        <f>N656*O656 + (1-N656)*$B$9</f>
        <v/>
      </c>
      <c r="Q656" s="109">
        <f>--(P656&gt;0)</f>
        <v/>
      </c>
      <c r="R656" s="109">
        <f>IF(L656=1,O656,$B$9)</f>
        <v/>
      </c>
      <c r="S656" s="109">
        <f>-$B$8 + IF(Q656=1, IF(L656=1,O656,$B$9), 0)</f>
        <v/>
      </c>
      <c r="T656" s="109">
        <f>((('01_Supuestos'!C31*$I656)*'01_Supuestos'!$F$11*($H656-'01_Supuestos'!$F$9))-((('01_Supuestos'!C31*$I656)*'01_Supuestos'!$F$11*($H656-'01_Supuestos'!$F$9))*'01_Supuestos'!$F$12)-(('01_Supuestos'!C31*$I656)*'01_Supuestos'!$F$11*$K656)-(IF(('01_Supuestos'!C31*$I656)&gt;0,'01_Supuestos'!$F$15,0)))-((('01_Supuestos'!C31*$I656)*'01_Supuestos'!$F$11*($H656-'01_Supuestos'!$F$9))*'01_Supuestos'!$F$18)-($J656*'01_Supuestos'!C32)-(IF('01_Supuestos'!C30=MAX('01_Supuestos'!$C$30:$M$30),'01_Supuestos'!$F$19,0))-(MAX(0,(((('01_Supuestos'!C31*$I656)*'01_Supuestos'!$F$11*($H656-'01_Supuestos'!$F$9))-((('01_Supuestos'!C31*$I656)*'01_Supuestos'!$F$11*($H656-'01_Supuestos'!$F$9))*'01_Supuestos'!$F$12)-(('01_Supuestos'!C31*$I656)*'01_Supuestos'!$F$11*$K656)-(IF(('01_Supuestos'!C31*$I656)&gt;0,'01_Supuestos'!$F$15,0)))-($J656*'01_Supuestos'!C33)))*'01_Supuestos'!$F$16)</f>
        <v/>
      </c>
      <c r="U656" s="109">
        <f>((('01_Supuestos'!D31*$I656)*'01_Supuestos'!$F$11*($H656-'01_Supuestos'!$F$9))-((('01_Supuestos'!D31*$I656)*'01_Supuestos'!$F$11*($H656-'01_Supuestos'!$F$9))*'01_Supuestos'!$F$12)-(('01_Supuestos'!D31*$I656)*'01_Supuestos'!$F$11*$K656)-(IF(('01_Supuestos'!D31*$I656)&gt;0,'01_Supuestos'!$F$15,0)))-((('01_Supuestos'!D31*$I656)*'01_Supuestos'!$F$11*($H656-'01_Supuestos'!$F$9))*'01_Supuestos'!$F$18)-($J656*'01_Supuestos'!D32)-(IF('01_Supuestos'!D30=MAX('01_Supuestos'!$C$30:$M$30),'01_Supuestos'!$F$19,0))-(MAX(0,(((('01_Supuestos'!D31*$I656)*'01_Supuestos'!$F$11*($H656-'01_Supuestos'!$F$9))-((('01_Supuestos'!D31*$I656)*'01_Supuestos'!$F$11*($H656-'01_Supuestos'!$F$9))*'01_Supuestos'!$F$12)-(('01_Supuestos'!D31*$I656)*'01_Supuestos'!$F$11*$K656)-(IF(('01_Supuestos'!D31*$I656)&gt;0,'01_Supuestos'!$F$15,0)))-($J656*'01_Supuestos'!D33)))*'01_Supuestos'!$F$16)</f>
        <v/>
      </c>
      <c r="V656" s="109">
        <f>((('01_Supuestos'!E31*$I656)*'01_Supuestos'!$F$11*($H656-'01_Supuestos'!$F$9))-((('01_Supuestos'!E31*$I656)*'01_Supuestos'!$F$11*($H656-'01_Supuestos'!$F$9))*'01_Supuestos'!$F$12)-(('01_Supuestos'!E31*$I656)*'01_Supuestos'!$F$11*$K656)-(IF(('01_Supuestos'!E31*$I656)&gt;0,'01_Supuestos'!$F$15,0)))-((('01_Supuestos'!E31*$I656)*'01_Supuestos'!$F$11*($H656-'01_Supuestos'!$F$9))*'01_Supuestos'!$F$18)-($J656*'01_Supuestos'!E32)-(IF('01_Supuestos'!E30=MAX('01_Supuestos'!$C$30:$M$30),'01_Supuestos'!$F$19,0))-(MAX(0,(((('01_Supuestos'!E31*$I656)*'01_Supuestos'!$F$11*($H656-'01_Supuestos'!$F$9))-((('01_Supuestos'!E31*$I656)*'01_Supuestos'!$F$11*($H656-'01_Supuestos'!$F$9))*'01_Supuestos'!$F$12)-(('01_Supuestos'!E31*$I656)*'01_Supuestos'!$F$11*$K656)-(IF(('01_Supuestos'!E31*$I656)&gt;0,'01_Supuestos'!$F$15,0)))-($J656*'01_Supuestos'!E33)))*'01_Supuestos'!$F$16)</f>
        <v/>
      </c>
      <c r="W656" s="109">
        <f>((('01_Supuestos'!F31*$I656)*'01_Supuestos'!$F$11*($H656-'01_Supuestos'!$F$9))-((('01_Supuestos'!F31*$I656)*'01_Supuestos'!$F$11*($H656-'01_Supuestos'!$F$9))*'01_Supuestos'!$F$12)-(('01_Supuestos'!F31*$I656)*'01_Supuestos'!$F$11*$K656)-(IF(('01_Supuestos'!F31*$I656)&gt;0,'01_Supuestos'!$F$15,0)))-((('01_Supuestos'!F31*$I656)*'01_Supuestos'!$F$11*($H656-'01_Supuestos'!$F$9))*'01_Supuestos'!$F$18)-($J656*'01_Supuestos'!F32)-(IF('01_Supuestos'!F30=MAX('01_Supuestos'!$C$30:$M$30),'01_Supuestos'!$F$19,0))-(MAX(0,(((('01_Supuestos'!F31*$I656)*'01_Supuestos'!$F$11*($H656-'01_Supuestos'!$F$9))-((('01_Supuestos'!F31*$I656)*'01_Supuestos'!$F$11*($H656-'01_Supuestos'!$F$9))*'01_Supuestos'!$F$12)-(('01_Supuestos'!F31*$I656)*'01_Supuestos'!$F$11*$K656)-(IF(('01_Supuestos'!F31*$I656)&gt;0,'01_Supuestos'!$F$15,0)))-($J656*'01_Supuestos'!F33)))*'01_Supuestos'!$F$16)</f>
        <v/>
      </c>
      <c r="X656" s="109">
        <f>((('01_Supuestos'!G31*$I656)*'01_Supuestos'!$F$11*($H656-'01_Supuestos'!$F$9))-((('01_Supuestos'!G31*$I656)*'01_Supuestos'!$F$11*($H656-'01_Supuestos'!$F$9))*'01_Supuestos'!$F$12)-(('01_Supuestos'!G31*$I656)*'01_Supuestos'!$F$11*$K656)-(IF(('01_Supuestos'!G31*$I656)&gt;0,'01_Supuestos'!$F$15,0)))-((('01_Supuestos'!G31*$I656)*'01_Supuestos'!$F$11*($H656-'01_Supuestos'!$F$9))*'01_Supuestos'!$F$18)-($J656*'01_Supuestos'!G32)-(IF('01_Supuestos'!G30=MAX('01_Supuestos'!$C$30:$M$30),'01_Supuestos'!$F$19,0))-(MAX(0,(((('01_Supuestos'!G31*$I656)*'01_Supuestos'!$F$11*($H656-'01_Supuestos'!$F$9))-((('01_Supuestos'!G31*$I656)*'01_Supuestos'!$F$11*($H656-'01_Supuestos'!$F$9))*'01_Supuestos'!$F$12)-(('01_Supuestos'!G31*$I656)*'01_Supuestos'!$F$11*$K656)-(IF(('01_Supuestos'!G31*$I656)&gt;0,'01_Supuestos'!$F$15,0)))-($J656*'01_Supuestos'!G33)))*'01_Supuestos'!$F$16)</f>
        <v/>
      </c>
      <c r="Y656" s="109">
        <f>((('01_Supuestos'!H31*$I656)*'01_Supuestos'!$F$11*($H656-'01_Supuestos'!$F$9))-((('01_Supuestos'!H31*$I656)*'01_Supuestos'!$F$11*($H656-'01_Supuestos'!$F$9))*'01_Supuestos'!$F$12)-(('01_Supuestos'!H31*$I656)*'01_Supuestos'!$F$11*$K656)-(IF(('01_Supuestos'!H31*$I656)&gt;0,'01_Supuestos'!$F$15,0)))-((('01_Supuestos'!H31*$I656)*'01_Supuestos'!$F$11*($H656-'01_Supuestos'!$F$9))*'01_Supuestos'!$F$18)-($J656*'01_Supuestos'!H32)-(IF('01_Supuestos'!H30=MAX('01_Supuestos'!$C$30:$M$30),'01_Supuestos'!$F$19,0))-(MAX(0,(((('01_Supuestos'!H31*$I656)*'01_Supuestos'!$F$11*($H656-'01_Supuestos'!$F$9))-((('01_Supuestos'!H31*$I656)*'01_Supuestos'!$F$11*($H656-'01_Supuestos'!$F$9))*'01_Supuestos'!$F$12)-(('01_Supuestos'!H31*$I656)*'01_Supuestos'!$F$11*$K656)-(IF(('01_Supuestos'!H31*$I656)&gt;0,'01_Supuestos'!$F$15,0)))-($J656*'01_Supuestos'!H33)))*'01_Supuestos'!$F$16)</f>
        <v/>
      </c>
      <c r="Z656" s="109">
        <f>((('01_Supuestos'!I31*$I656)*'01_Supuestos'!$F$11*($H656-'01_Supuestos'!$F$9))-((('01_Supuestos'!I31*$I656)*'01_Supuestos'!$F$11*($H656-'01_Supuestos'!$F$9))*'01_Supuestos'!$F$12)-(('01_Supuestos'!I31*$I656)*'01_Supuestos'!$F$11*$K656)-(IF(('01_Supuestos'!I31*$I656)&gt;0,'01_Supuestos'!$F$15,0)))-((('01_Supuestos'!I31*$I656)*'01_Supuestos'!$F$11*($H656-'01_Supuestos'!$F$9))*'01_Supuestos'!$F$18)-($J656*'01_Supuestos'!I32)-(IF('01_Supuestos'!I30=MAX('01_Supuestos'!$C$30:$M$30),'01_Supuestos'!$F$19,0))-(MAX(0,(((('01_Supuestos'!I31*$I656)*'01_Supuestos'!$F$11*($H656-'01_Supuestos'!$F$9))-((('01_Supuestos'!I31*$I656)*'01_Supuestos'!$F$11*($H656-'01_Supuestos'!$F$9))*'01_Supuestos'!$F$12)-(('01_Supuestos'!I31*$I656)*'01_Supuestos'!$F$11*$K656)-(IF(('01_Supuestos'!I31*$I656)&gt;0,'01_Supuestos'!$F$15,0)))-($J656*'01_Supuestos'!I33)))*'01_Supuestos'!$F$16)</f>
        <v/>
      </c>
      <c r="AA656" s="109">
        <f>((('01_Supuestos'!J31*$I656)*'01_Supuestos'!$F$11*($H656-'01_Supuestos'!$F$9))-((('01_Supuestos'!J31*$I656)*'01_Supuestos'!$F$11*($H656-'01_Supuestos'!$F$9))*'01_Supuestos'!$F$12)-(('01_Supuestos'!J31*$I656)*'01_Supuestos'!$F$11*$K656)-(IF(('01_Supuestos'!J31*$I656)&gt;0,'01_Supuestos'!$F$15,0)))-((('01_Supuestos'!J31*$I656)*'01_Supuestos'!$F$11*($H656-'01_Supuestos'!$F$9))*'01_Supuestos'!$F$18)-($J656*'01_Supuestos'!J32)-(IF('01_Supuestos'!J30=MAX('01_Supuestos'!$C$30:$M$30),'01_Supuestos'!$F$19,0))-(MAX(0,(((('01_Supuestos'!J31*$I656)*'01_Supuestos'!$F$11*($H656-'01_Supuestos'!$F$9))-((('01_Supuestos'!J31*$I656)*'01_Supuestos'!$F$11*($H656-'01_Supuestos'!$F$9))*'01_Supuestos'!$F$12)-(('01_Supuestos'!J31*$I656)*'01_Supuestos'!$F$11*$K656)-(IF(('01_Supuestos'!J31*$I656)&gt;0,'01_Supuestos'!$F$15,0)))-($J656*'01_Supuestos'!J33)))*'01_Supuestos'!$F$16)</f>
        <v/>
      </c>
      <c r="AB656" s="109">
        <f>((('01_Supuestos'!K31*$I656)*'01_Supuestos'!$F$11*($H656-'01_Supuestos'!$F$9))-((('01_Supuestos'!K31*$I656)*'01_Supuestos'!$F$11*($H656-'01_Supuestos'!$F$9))*'01_Supuestos'!$F$12)-(('01_Supuestos'!K31*$I656)*'01_Supuestos'!$F$11*$K656)-(IF(('01_Supuestos'!K31*$I656)&gt;0,'01_Supuestos'!$F$15,0)))-((('01_Supuestos'!K31*$I656)*'01_Supuestos'!$F$11*($H656-'01_Supuestos'!$F$9))*'01_Supuestos'!$F$18)-($J656*'01_Supuestos'!K32)-(IF('01_Supuestos'!K30=MAX('01_Supuestos'!$C$30:$M$30),'01_Supuestos'!$F$19,0))-(MAX(0,(((('01_Supuestos'!K31*$I656)*'01_Supuestos'!$F$11*($H656-'01_Supuestos'!$F$9))-((('01_Supuestos'!K31*$I656)*'01_Supuestos'!$F$11*($H656-'01_Supuestos'!$F$9))*'01_Supuestos'!$F$12)-(('01_Supuestos'!K31*$I656)*'01_Supuestos'!$F$11*$K656)-(IF(('01_Supuestos'!K31*$I656)&gt;0,'01_Supuestos'!$F$15,0)))-($J656*'01_Supuestos'!K33)))*'01_Supuestos'!$F$16)</f>
        <v/>
      </c>
      <c r="AC656" s="109">
        <f>((('01_Supuestos'!L31*$I656)*'01_Supuestos'!$F$11*($H656-'01_Supuestos'!$F$9))-((('01_Supuestos'!L31*$I656)*'01_Supuestos'!$F$11*($H656-'01_Supuestos'!$F$9))*'01_Supuestos'!$F$12)-(('01_Supuestos'!L31*$I656)*'01_Supuestos'!$F$11*$K656)-(IF(('01_Supuestos'!L31*$I656)&gt;0,'01_Supuestos'!$F$15,0)))-((('01_Supuestos'!L31*$I656)*'01_Supuestos'!$F$11*($H656-'01_Supuestos'!$F$9))*'01_Supuestos'!$F$18)-($J656*'01_Supuestos'!L32)-(IF('01_Supuestos'!L30=MAX('01_Supuestos'!$C$30:$M$30),'01_Supuestos'!$F$19,0))-(MAX(0,(((('01_Supuestos'!L31*$I656)*'01_Supuestos'!$F$11*($H656-'01_Supuestos'!$F$9))-((('01_Supuestos'!L31*$I656)*'01_Supuestos'!$F$11*($H656-'01_Supuestos'!$F$9))*'01_Supuestos'!$F$12)-(('01_Supuestos'!L31*$I656)*'01_Supuestos'!$F$11*$K656)-(IF(('01_Supuestos'!L31*$I656)&gt;0,'01_Supuestos'!$F$15,0)))-($J656*'01_Supuestos'!L33)))*'01_Supuestos'!$F$16)</f>
        <v/>
      </c>
      <c r="AD656" s="109">
        <f>((('01_Supuestos'!M31*$I656)*'01_Supuestos'!$F$11*($H656-'01_Supuestos'!$F$9))-((('01_Supuestos'!M31*$I656)*'01_Supuestos'!$F$11*($H656-'01_Supuestos'!$F$9))*'01_Supuestos'!$F$12)-(('01_Supuestos'!M31*$I656)*'01_Supuestos'!$F$11*$K656)-(IF(('01_Supuestos'!M31*$I656)&gt;0,'01_Supuestos'!$F$15,0)))-((('01_Supuestos'!M31*$I656)*'01_Supuestos'!$F$11*($H656-'01_Supuestos'!$F$9))*'01_Supuestos'!$F$18)-($J656*'01_Supuestos'!M32)-(IF('01_Supuestos'!M30=MAX('01_Supuestos'!$C$30:$M$30),'01_Supuestos'!$F$19,0))-(MAX(0,(((('01_Supuestos'!M31*$I656)*'01_Supuestos'!$F$11*($H656-'01_Supuestos'!$F$9))-((('01_Supuestos'!M31*$I656)*'01_Supuestos'!$F$11*($H656-'01_Supuestos'!$F$9))*'01_Supuestos'!$F$12)-(('01_Supuestos'!M31*$I656)*'01_Supuestos'!$F$11*$K656)-(IF(('01_Supuestos'!M31*$I656)&gt;0,'01_Supuestos'!$F$15,0)))-($J656*'01_Supuestos'!M33)))*'01_Supuestos'!$F$16)</f>
        <v/>
      </c>
      <c r="AE656" s="109">
        <f>0</f>
        <v/>
      </c>
      <c r="AF656" s="109">
        <f>IF(S656&gt;R656,"Appraisal+Decision",IF(S656&lt;R656,"Develop Now","Indiferente"))</f>
        <v/>
      </c>
    </row>
    <row r="657">
      <c r="A657" t="n">
        <v>627</v>
      </c>
      <c r="B657" s="53">
        <f>RAND()</f>
        <v/>
      </c>
      <c r="C657" s="53">
        <f>RAND()</f>
        <v/>
      </c>
      <c r="D657" s="53">
        <f>RAND()</f>
        <v/>
      </c>
      <c r="E657" s="53">
        <f>RAND()</f>
        <v/>
      </c>
      <c r="F657" s="53">
        <f>RAND()</f>
        <v/>
      </c>
      <c r="G657" s="53">
        <f>RAND()</f>
        <v/>
      </c>
      <c r="H657" s="109">
        <f>IF(B657&lt;($B$11-$B$10)/($B$12-$B$10), $B$10+SQRT(B657*($B$11-$B$10)*($B$12-$B$10)), $B$12-SQRT((1-B657)*($B$12-$B$11)*($B$12-$B$10)))</f>
        <v/>
      </c>
      <c r="I657" s="53">
        <f>MAX(0.1,NORMINV(C657,$B$13,$B$14))</f>
        <v/>
      </c>
      <c r="J657" s="109">
        <f>'01_Supuestos'!$F$13*MAX(0.65,NORMINV(D657,1,$B$15))</f>
        <v/>
      </c>
      <c r="K657" s="109">
        <f>'01_Supuestos'!$F$14*MAX(0.6,NORMINV(E657,1,$B$16))</f>
        <v/>
      </c>
      <c r="L657" s="109">
        <f>--(F657&lt;=$B$5)</f>
        <v/>
      </c>
      <c r="M657" s="109">
        <f>IF(L657=1, IF(G657&lt;=$B$6, "+", "-"), IF(G657&lt;=(1-$B$7), "+", "-"))</f>
        <v/>
      </c>
      <c r="N657" s="110">
        <f>IF(M657="+",'05_Bayes_Arbol'!$B$16,'05_Bayes_Arbol'!$B$17)</f>
        <v/>
      </c>
      <c r="O657" s="109">
        <f>SUMPRODUCT(T657:AD657,'01_Supuestos'!$C$34:$M$34)</f>
        <v/>
      </c>
      <c r="P657" s="109">
        <f>N657*O657 + (1-N657)*$B$9</f>
        <v/>
      </c>
      <c r="Q657" s="109">
        <f>--(P657&gt;0)</f>
        <v/>
      </c>
      <c r="R657" s="109">
        <f>IF(L657=1,O657,$B$9)</f>
        <v/>
      </c>
      <c r="S657" s="109">
        <f>-$B$8 + IF(Q657=1, IF(L657=1,O657,$B$9), 0)</f>
        <v/>
      </c>
      <c r="T657" s="109">
        <f>((('01_Supuestos'!C31*$I657)*'01_Supuestos'!$F$11*($H657-'01_Supuestos'!$F$9))-((('01_Supuestos'!C31*$I657)*'01_Supuestos'!$F$11*($H657-'01_Supuestos'!$F$9))*'01_Supuestos'!$F$12)-(('01_Supuestos'!C31*$I657)*'01_Supuestos'!$F$11*$K657)-(IF(('01_Supuestos'!C31*$I657)&gt;0,'01_Supuestos'!$F$15,0)))-((('01_Supuestos'!C31*$I657)*'01_Supuestos'!$F$11*($H657-'01_Supuestos'!$F$9))*'01_Supuestos'!$F$18)-($J657*'01_Supuestos'!C32)-(IF('01_Supuestos'!C30=MAX('01_Supuestos'!$C$30:$M$30),'01_Supuestos'!$F$19,0))-(MAX(0,(((('01_Supuestos'!C31*$I657)*'01_Supuestos'!$F$11*($H657-'01_Supuestos'!$F$9))-((('01_Supuestos'!C31*$I657)*'01_Supuestos'!$F$11*($H657-'01_Supuestos'!$F$9))*'01_Supuestos'!$F$12)-(('01_Supuestos'!C31*$I657)*'01_Supuestos'!$F$11*$K657)-(IF(('01_Supuestos'!C31*$I657)&gt;0,'01_Supuestos'!$F$15,0)))-($J657*'01_Supuestos'!C33)))*'01_Supuestos'!$F$16)</f>
        <v/>
      </c>
      <c r="U657" s="109">
        <f>((('01_Supuestos'!D31*$I657)*'01_Supuestos'!$F$11*($H657-'01_Supuestos'!$F$9))-((('01_Supuestos'!D31*$I657)*'01_Supuestos'!$F$11*($H657-'01_Supuestos'!$F$9))*'01_Supuestos'!$F$12)-(('01_Supuestos'!D31*$I657)*'01_Supuestos'!$F$11*$K657)-(IF(('01_Supuestos'!D31*$I657)&gt;0,'01_Supuestos'!$F$15,0)))-((('01_Supuestos'!D31*$I657)*'01_Supuestos'!$F$11*($H657-'01_Supuestos'!$F$9))*'01_Supuestos'!$F$18)-($J657*'01_Supuestos'!D32)-(IF('01_Supuestos'!D30=MAX('01_Supuestos'!$C$30:$M$30),'01_Supuestos'!$F$19,0))-(MAX(0,(((('01_Supuestos'!D31*$I657)*'01_Supuestos'!$F$11*($H657-'01_Supuestos'!$F$9))-((('01_Supuestos'!D31*$I657)*'01_Supuestos'!$F$11*($H657-'01_Supuestos'!$F$9))*'01_Supuestos'!$F$12)-(('01_Supuestos'!D31*$I657)*'01_Supuestos'!$F$11*$K657)-(IF(('01_Supuestos'!D31*$I657)&gt;0,'01_Supuestos'!$F$15,0)))-($J657*'01_Supuestos'!D33)))*'01_Supuestos'!$F$16)</f>
        <v/>
      </c>
      <c r="V657" s="109">
        <f>((('01_Supuestos'!E31*$I657)*'01_Supuestos'!$F$11*($H657-'01_Supuestos'!$F$9))-((('01_Supuestos'!E31*$I657)*'01_Supuestos'!$F$11*($H657-'01_Supuestos'!$F$9))*'01_Supuestos'!$F$12)-(('01_Supuestos'!E31*$I657)*'01_Supuestos'!$F$11*$K657)-(IF(('01_Supuestos'!E31*$I657)&gt;0,'01_Supuestos'!$F$15,0)))-((('01_Supuestos'!E31*$I657)*'01_Supuestos'!$F$11*($H657-'01_Supuestos'!$F$9))*'01_Supuestos'!$F$18)-($J657*'01_Supuestos'!E32)-(IF('01_Supuestos'!E30=MAX('01_Supuestos'!$C$30:$M$30),'01_Supuestos'!$F$19,0))-(MAX(0,(((('01_Supuestos'!E31*$I657)*'01_Supuestos'!$F$11*($H657-'01_Supuestos'!$F$9))-((('01_Supuestos'!E31*$I657)*'01_Supuestos'!$F$11*($H657-'01_Supuestos'!$F$9))*'01_Supuestos'!$F$12)-(('01_Supuestos'!E31*$I657)*'01_Supuestos'!$F$11*$K657)-(IF(('01_Supuestos'!E31*$I657)&gt;0,'01_Supuestos'!$F$15,0)))-($J657*'01_Supuestos'!E33)))*'01_Supuestos'!$F$16)</f>
        <v/>
      </c>
      <c r="W657" s="109">
        <f>((('01_Supuestos'!F31*$I657)*'01_Supuestos'!$F$11*($H657-'01_Supuestos'!$F$9))-((('01_Supuestos'!F31*$I657)*'01_Supuestos'!$F$11*($H657-'01_Supuestos'!$F$9))*'01_Supuestos'!$F$12)-(('01_Supuestos'!F31*$I657)*'01_Supuestos'!$F$11*$K657)-(IF(('01_Supuestos'!F31*$I657)&gt;0,'01_Supuestos'!$F$15,0)))-((('01_Supuestos'!F31*$I657)*'01_Supuestos'!$F$11*($H657-'01_Supuestos'!$F$9))*'01_Supuestos'!$F$18)-($J657*'01_Supuestos'!F32)-(IF('01_Supuestos'!F30=MAX('01_Supuestos'!$C$30:$M$30),'01_Supuestos'!$F$19,0))-(MAX(0,(((('01_Supuestos'!F31*$I657)*'01_Supuestos'!$F$11*($H657-'01_Supuestos'!$F$9))-((('01_Supuestos'!F31*$I657)*'01_Supuestos'!$F$11*($H657-'01_Supuestos'!$F$9))*'01_Supuestos'!$F$12)-(('01_Supuestos'!F31*$I657)*'01_Supuestos'!$F$11*$K657)-(IF(('01_Supuestos'!F31*$I657)&gt;0,'01_Supuestos'!$F$15,0)))-($J657*'01_Supuestos'!F33)))*'01_Supuestos'!$F$16)</f>
        <v/>
      </c>
      <c r="X657" s="109">
        <f>((('01_Supuestos'!G31*$I657)*'01_Supuestos'!$F$11*($H657-'01_Supuestos'!$F$9))-((('01_Supuestos'!G31*$I657)*'01_Supuestos'!$F$11*($H657-'01_Supuestos'!$F$9))*'01_Supuestos'!$F$12)-(('01_Supuestos'!G31*$I657)*'01_Supuestos'!$F$11*$K657)-(IF(('01_Supuestos'!G31*$I657)&gt;0,'01_Supuestos'!$F$15,0)))-((('01_Supuestos'!G31*$I657)*'01_Supuestos'!$F$11*($H657-'01_Supuestos'!$F$9))*'01_Supuestos'!$F$18)-($J657*'01_Supuestos'!G32)-(IF('01_Supuestos'!G30=MAX('01_Supuestos'!$C$30:$M$30),'01_Supuestos'!$F$19,0))-(MAX(0,(((('01_Supuestos'!G31*$I657)*'01_Supuestos'!$F$11*($H657-'01_Supuestos'!$F$9))-((('01_Supuestos'!G31*$I657)*'01_Supuestos'!$F$11*($H657-'01_Supuestos'!$F$9))*'01_Supuestos'!$F$12)-(('01_Supuestos'!G31*$I657)*'01_Supuestos'!$F$11*$K657)-(IF(('01_Supuestos'!G31*$I657)&gt;0,'01_Supuestos'!$F$15,0)))-($J657*'01_Supuestos'!G33)))*'01_Supuestos'!$F$16)</f>
        <v/>
      </c>
      <c r="Y657" s="109">
        <f>((('01_Supuestos'!H31*$I657)*'01_Supuestos'!$F$11*($H657-'01_Supuestos'!$F$9))-((('01_Supuestos'!H31*$I657)*'01_Supuestos'!$F$11*($H657-'01_Supuestos'!$F$9))*'01_Supuestos'!$F$12)-(('01_Supuestos'!H31*$I657)*'01_Supuestos'!$F$11*$K657)-(IF(('01_Supuestos'!H31*$I657)&gt;0,'01_Supuestos'!$F$15,0)))-((('01_Supuestos'!H31*$I657)*'01_Supuestos'!$F$11*($H657-'01_Supuestos'!$F$9))*'01_Supuestos'!$F$18)-($J657*'01_Supuestos'!H32)-(IF('01_Supuestos'!H30=MAX('01_Supuestos'!$C$30:$M$30),'01_Supuestos'!$F$19,0))-(MAX(0,(((('01_Supuestos'!H31*$I657)*'01_Supuestos'!$F$11*($H657-'01_Supuestos'!$F$9))-((('01_Supuestos'!H31*$I657)*'01_Supuestos'!$F$11*($H657-'01_Supuestos'!$F$9))*'01_Supuestos'!$F$12)-(('01_Supuestos'!H31*$I657)*'01_Supuestos'!$F$11*$K657)-(IF(('01_Supuestos'!H31*$I657)&gt;0,'01_Supuestos'!$F$15,0)))-($J657*'01_Supuestos'!H33)))*'01_Supuestos'!$F$16)</f>
        <v/>
      </c>
      <c r="Z657" s="109">
        <f>((('01_Supuestos'!I31*$I657)*'01_Supuestos'!$F$11*($H657-'01_Supuestos'!$F$9))-((('01_Supuestos'!I31*$I657)*'01_Supuestos'!$F$11*($H657-'01_Supuestos'!$F$9))*'01_Supuestos'!$F$12)-(('01_Supuestos'!I31*$I657)*'01_Supuestos'!$F$11*$K657)-(IF(('01_Supuestos'!I31*$I657)&gt;0,'01_Supuestos'!$F$15,0)))-((('01_Supuestos'!I31*$I657)*'01_Supuestos'!$F$11*($H657-'01_Supuestos'!$F$9))*'01_Supuestos'!$F$18)-($J657*'01_Supuestos'!I32)-(IF('01_Supuestos'!I30=MAX('01_Supuestos'!$C$30:$M$30),'01_Supuestos'!$F$19,0))-(MAX(0,(((('01_Supuestos'!I31*$I657)*'01_Supuestos'!$F$11*($H657-'01_Supuestos'!$F$9))-((('01_Supuestos'!I31*$I657)*'01_Supuestos'!$F$11*($H657-'01_Supuestos'!$F$9))*'01_Supuestos'!$F$12)-(('01_Supuestos'!I31*$I657)*'01_Supuestos'!$F$11*$K657)-(IF(('01_Supuestos'!I31*$I657)&gt;0,'01_Supuestos'!$F$15,0)))-($J657*'01_Supuestos'!I33)))*'01_Supuestos'!$F$16)</f>
        <v/>
      </c>
      <c r="AA657" s="109">
        <f>((('01_Supuestos'!J31*$I657)*'01_Supuestos'!$F$11*($H657-'01_Supuestos'!$F$9))-((('01_Supuestos'!J31*$I657)*'01_Supuestos'!$F$11*($H657-'01_Supuestos'!$F$9))*'01_Supuestos'!$F$12)-(('01_Supuestos'!J31*$I657)*'01_Supuestos'!$F$11*$K657)-(IF(('01_Supuestos'!J31*$I657)&gt;0,'01_Supuestos'!$F$15,0)))-((('01_Supuestos'!J31*$I657)*'01_Supuestos'!$F$11*($H657-'01_Supuestos'!$F$9))*'01_Supuestos'!$F$18)-($J657*'01_Supuestos'!J32)-(IF('01_Supuestos'!J30=MAX('01_Supuestos'!$C$30:$M$30),'01_Supuestos'!$F$19,0))-(MAX(0,(((('01_Supuestos'!J31*$I657)*'01_Supuestos'!$F$11*($H657-'01_Supuestos'!$F$9))-((('01_Supuestos'!J31*$I657)*'01_Supuestos'!$F$11*($H657-'01_Supuestos'!$F$9))*'01_Supuestos'!$F$12)-(('01_Supuestos'!J31*$I657)*'01_Supuestos'!$F$11*$K657)-(IF(('01_Supuestos'!J31*$I657)&gt;0,'01_Supuestos'!$F$15,0)))-($J657*'01_Supuestos'!J33)))*'01_Supuestos'!$F$16)</f>
        <v/>
      </c>
      <c r="AB657" s="109">
        <f>((('01_Supuestos'!K31*$I657)*'01_Supuestos'!$F$11*($H657-'01_Supuestos'!$F$9))-((('01_Supuestos'!K31*$I657)*'01_Supuestos'!$F$11*($H657-'01_Supuestos'!$F$9))*'01_Supuestos'!$F$12)-(('01_Supuestos'!K31*$I657)*'01_Supuestos'!$F$11*$K657)-(IF(('01_Supuestos'!K31*$I657)&gt;0,'01_Supuestos'!$F$15,0)))-((('01_Supuestos'!K31*$I657)*'01_Supuestos'!$F$11*($H657-'01_Supuestos'!$F$9))*'01_Supuestos'!$F$18)-($J657*'01_Supuestos'!K32)-(IF('01_Supuestos'!K30=MAX('01_Supuestos'!$C$30:$M$30),'01_Supuestos'!$F$19,0))-(MAX(0,(((('01_Supuestos'!K31*$I657)*'01_Supuestos'!$F$11*($H657-'01_Supuestos'!$F$9))-((('01_Supuestos'!K31*$I657)*'01_Supuestos'!$F$11*($H657-'01_Supuestos'!$F$9))*'01_Supuestos'!$F$12)-(('01_Supuestos'!K31*$I657)*'01_Supuestos'!$F$11*$K657)-(IF(('01_Supuestos'!K31*$I657)&gt;0,'01_Supuestos'!$F$15,0)))-($J657*'01_Supuestos'!K33)))*'01_Supuestos'!$F$16)</f>
        <v/>
      </c>
      <c r="AC657" s="109">
        <f>((('01_Supuestos'!L31*$I657)*'01_Supuestos'!$F$11*($H657-'01_Supuestos'!$F$9))-((('01_Supuestos'!L31*$I657)*'01_Supuestos'!$F$11*($H657-'01_Supuestos'!$F$9))*'01_Supuestos'!$F$12)-(('01_Supuestos'!L31*$I657)*'01_Supuestos'!$F$11*$K657)-(IF(('01_Supuestos'!L31*$I657)&gt;0,'01_Supuestos'!$F$15,0)))-((('01_Supuestos'!L31*$I657)*'01_Supuestos'!$F$11*($H657-'01_Supuestos'!$F$9))*'01_Supuestos'!$F$18)-($J657*'01_Supuestos'!L32)-(IF('01_Supuestos'!L30=MAX('01_Supuestos'!$C$30:$M$30),'01_Supuestos'!$F$19,0))-(MAX(0,(((('01_Supuestos'!L31*$I657)*'01_Supuestos'!$F$11*($H657-'01_Supuestos'!$F$9))-((('01_Supuestos'!L31*$I657)*'01_Supuestos'!$F$11*($H657-'01_Supuestos'!$F$9))*'01_Supuestos'!$F$12)-(('01_Supuestos'!L31*$I657)*'01_Supuestos'!$F$11*$K657)-(IF(('01_Supuestos'!L31*$I657)&gt;0,'01_Supuestos'!$F$15,0)))-($J657*'01_Supuestos'!L33)))*'01_Supuestos'!$F$16)</f>
        <v/>
      </c>
      <c r="AD657" s="109">
        <f>((('01_Supuestos'!M31*$I657)*'01_Supuestos'!$F$11*($H657-'01_Supuestos'!$F$9))-((('01_Supuestos'!M31*$I657)*'01_Supuestos'!$F$11*($H657-'01_Supuestos'!$F$9))*'01_Supuestos'!$F$12)-(('01_Supuestos'!M31*$I657)*'01_Supuestos'!$F$11*$K657)-(IF(('01_Supuestos'!M31*$I657)&gt;0,'01_Supuestos'!$F$15,0)))-((('01_Supuestos'!M31*$I657)*'01_Supuestos'!$F$11*($H657-'01_Supuestos'!$F$9))*'01_Supuestos'!$F$18)-($J657*'01_Supuestos'!M32)-(IF('01_Supuestos'!M30=MAX('01_Supuestos'!$C$30:$M$30),'01_Supuestos'!$F$19,0))-(MAX(0,(((('01_Supuestos'!M31*$I657)*'01_Supuestos'!$F$11*($H657-'01_Supuestos'!$F$9))-((('01_Supuestos'!M31*$I657)*'01_Supuestos'!$F$11*($H657-'01_Supuestos'!$F$9))*'01_Supuestos'!$F$12)-(('01_Supuestos'!M31*$I657)*'01_Supuestos'!$F$11*$K657)-(IF(('01_Supuestos'!M31*$I657)&gt;0,'01_Supuestos'!$F$15,0)))-($J657*'01_Supuestos'!M33)))*'01_Supuestos'!$F$16)</f>
        <v/>
      </c>
      <c r="AE657" s="109">
        <f>0</f>
        <v/>
      </c>
      <c r="AF657" s="109">
        <f>IF(S657&gt;R657,"Appraisal+Decision",IF(S657&lt;R657,"Develop Now","Indiferente"))</f>
        <v/>
      </c>
    </row>
    <row r="658">
      <c r="A658" t="n">
        <v>628</v>
      </c>
      <c r="B658" s="53">
        <f>RAND()</f>
        <v/>
      </c>
      <c r="C658" s="53">
        <f>RAND()</f>
        <v/>
      </c>
      <c r="D658" s="53">
        <f>RAND()</f>
        <v/>
      </c>
      <c r="E658" s="53">
        <f>RAND()</f>
        <v/>
      </c>
      <c r="F658" s="53">
        <f>RAND()</f>
        <v/>
      </c>
      <c r="G658" s="53">
        <f>RAND()</f>
        <v/>
      </c>
      <c r="H658" s="109">
        <f>IF(B658&lt;($B$11-$B$10)/($B$12-$B$10), $B$10+SQRT(B658*($B$11-$B$10)*($B$12-$B$10)), $B$12-SQRT((1-B658)*($B$12-$B$11)*($B$12-$B$10)))</f>
        <v/>
      </c>
      <c r="I658" s="53">
        <f>MAX(0.1,NORMINV(C658,$B$13,$B$14))</f>
        <v/>
      </c>
      <c r="J658" s="109">
        <f>'01_Supuestos'!$F$13*MAX(0.65,NORMINV(D658,1,$B$15))</f>
        <v/>
      </c>
      <c r="K658" s="109">
        <f>'01_Supuestos'!$F$14*MAX(0.6,NORMINV(E658,1,$B$16))</f>
        <v/>
      </c>
      <c r="L658" s="109">
        <f>--(F658&lt;=$B$5)</f>
        <v/>
      </c>
      <c r="M658" s="109">
        <f>IF(L658=1, IF(G658&lt;=$B$6, "+", "-"), IF(G658&lt;=(1-$B$7), "+", "-"))</f>
        <v/>
      </c>
      <c r="N658" s="110">
        <f>IF(M658="+",'05_Bayes_Arbol'!$B$16,'05_Bayes_Arbol'!$B$17)</f>
        <v/>
      </c>
      <c r="O658" s="109">
        <f>SUMPRODUCT(T658:AD658,'01_Supuestos'!$C$34:$M$34)</f>
        <v/>
      </c>
      <c r="P658" s="109">
        <f>N658*O658 + (1-N658)*$B$9</f>
        <v/>
      </c>
      <c r="Q658" s="109">
        <f>--(P658&gt;0)</f>
        <v/>
      </c>
      <c r="R658" s="109">
        <f>IF(L658=1,O658,$B$9)</f>
        <v/>
      </c>
      <c r="S658" s="109">
        <f>-$B$8 + IF(Q658=1, IF(L658=1,O658,$B$9), 0)</f>
        <v/>
      </c>
      <c r="T658" s="109">
        <f>((('01_Supuestos'!C31*$I658)*'01_Supuestos'!$F$11*($H658-'01_Supuestos'!$F$9))-((('01_Supuestos'!C31*$I658)*'01_Supuestos'!$F$11*($H658-'01_Supuestos'!$F$9))*'01_Supuestos'!$F$12)-(('01_Supuestos'!C31*$I658)*'01_Supuestos'!$F$11*$K658)-(IF(('01_Supuestos'!C31*$I658)&gt;0,'01_Supuestos'!$F$15,0)))-((('01_Supuestos'!C31*$I658)*'01_Supuestos'!$F$11*($H658-'01_Supuestos'!$F$9))*'01_Supuestos'!$F$18)-($J658*'01_Supuestos'!C32)-(IF('01_Supuestos'!C30=MAX('01_Supuestos'!$C$30:$M$30),'01_Supuestos'!$F$19,0))-(MAX(0,(((('01_Supuestos'!C31*$I658)*'01_Supuestos'!$F$11*($H658-'01_Supuestos'!$F$9))-((('01_Supuestos'!C31*$I658)*'01_Supuestos'!$F$11*($H658-'01_Supuestos'!$F$9))*'01_Supuestos'!$F$12)-(('01_Supuestos'!C31*$I658)*'01_Supuestos'!$F$11*$K658)-(IF(('01_Supuestos'!C31*$I658)&gt;0,'01_Supuestos'!$F$15,0)))-($J658*'01_Supuestos'!C33)))*'01_Supuestos'!$F$16)</f>
        <v/>
      </c>
      <c r="U658" s="109">
        <f>((('01_Supuestos'!D31*$I658)*'01_Supuestos'!$F$11*($H658-'01_Supuestos'!$F$9))-((('01_Supuestos'!D31*$I658)*'01_Supuestos'!$F$11*($H658-'01_Supuestos'!$F$9))*'01_Supuestos'!$F$12)-(('01_Supuestos'!D31*$I658)*'01_Supuestos'!$F$11*$K658)-(IF(('01_Supuestos'!D31*$I658)&gt;0,'01_Supuestos'!$F$15,0)))-((('01_Supuestos'!D31*$I658)*'01_Supuestos'!$F$11*($H658-'01_Supuestos'!$F$9))*'01_Supuestos'!$F$18)-($J658*'01_Supuestos'!D32)-(IF('01_Supuestos'!D30=MAX('01_Supuestos'!$C$30:$M$30),'01_Supuestos'!$F$19,0))-(MAX(0,(((('01_Supuestos'!D31*$I658)*'01_Supuestos'!$F$11*($H658-'01_Supuestos'!$F$9))-((('01_Supuestos'!D31*$I658)*'01_Supuestos'!$F$11*($H658-'01_Supuestos'!$F$9))*'01_Supuestos'!$F$12)-(('01_Supuestos'!D31*$I658)*'01_Supuestos'!$F$11*$K658)-(IF(('01_Supuestos'!D31*$I658)&gt;0,'01_Supuestos'!$F$15,0)))-($J658*'01_Supuestos'!D33)))*'01_Supuestos'!$F$16)</f>
        <v/>
      </c>
      <c r="V658" s="109">
        <f>((('01_Supuestos'!E31*$I658)*'01_Supuestos'!$F$11*($H658-'01_Supuestos'!$F$9))-((('01_Supuestos'!E31*$I658)*'01_Supuestos'!$F$11*($H658-'01_Supuestos'!$F$9))*'01_Supuestos'!$F$12)-(('01_Supuestos'!E31*$I658)*'01_Supuestos'!$F$11*$K658)-(IF(('01_Supuestos'!E31*$I658)&gt;0,'01_Supuestos'!$F$15,0)))-((('01_Supuestos'!E31*$I658)*'01_Supuestos'!$F$11*($H658-'01_Supuestos'!$F$9))*'01_Supuestos'!$F$18)-($J658*'01_Supuestos'!E32)-(IF('01_Supuestos'!E30=MAX('01_Supuestos'!$C$30:$M$30),'01_Supuestos'!$F$19,0))-(MAX(0,(((('01_Supuestos'!E31*$I658)*'01_Supuestos'!$F$11*($H658-'01_Supuestos'!$F$9))-((('01_Supuestos'!E31*$I658)*'01_Supuestos'!$F$11*($H658-'01_Supuestos'!$F$9))*'01_Supuestos'!$F$12)-(('01_Supuestos'!E31*$I658)*'01_Supuestos'!$F$11*$K658)-(IF(('01_Supuestos'!E31*$I658)&gt;0,'01_Supuestos'!$F$15,0)))-($J658*'01_Supuestos'!E33)))*'01_Supuestos'!$F$16)</f>
        <v/>
      </c>
      <c r="W658" s="109">
        <f>((('01_Supuestos'!F31*$I658)*'01_Supuestos'!$F$11*($H658-'01_Supuestos'!$F$9))-((('01_Supuestos'!F31*$I658)*'01_Supuestos'!$F$11*($H658-'01_Supuestos'!$F$9))*'01_Supuestos'!$F$12)-(('01_Supuestos'!F31*$I658)*'01_Supuestos'!$F$11*$K658)-(IF(('01_Supuestos'!F31*$I658)&gt;0,'01_Supuestos'!$F$15,0)))-((('01_Supuestos'!F31*$I658)*'01_Supuestos'!$F$11*($H658-'01_Supuestos'!$F$9))*'01_Supuestos'!$F$18)-($J658*'01_Supuestos'!F32)-(IF('01_Supuestos'!F30=MAX('01_Supuestos'!$C$30:$M$30),'01_Supuestos'!$F$19,0))-(MAX(0,(((('01_Supuestos'!F31*$I658)*'01_Supuestos'!$F$11*($H658-'01_Supuestos'!$F$9))-((('01_Supuestos'!F31*$I658)*'01_Supuestos'!$F$11*($H658-'01_Supuestos'!$F$9))*'01_Supuestos'!$F$12)-(('01_Supuestos'!F31*$I658)*'01_Supuestos'!$F$11*$K658)-(IF(('01_Supuestos'!F31*$I658)&gt;0,'01_Supuestos'!$F$15,0)))-($J658*'01_Supuestos'!F33)))*'01_Supuestos'!$F$16)</f>
        <v/>
      </c>
      <c r="X658" s="109">
        <f>((('01_Supuestos'!G31*$I658)*'01_Supuestos'!$F$11*($H658-'01_Supuestos'!$F$9))-((('01_Supuestos'!G31*$I658)*'01_Supuestos'!$F$11*($H658-'01_Supuestos'!$F$9))*'01_Supuestos'!$F$12)-(('01_Supuestos'!G31*$I658)*'01_Supuestos'!$F$11*$K658)-(IF(('01_Supuestos'!G31*$I658)&gt;0,'01_Supuestos'!$F$15,0)))-((('01_Supuestos'!G31*$I658)*'01_Supuestos'!$F$11*($H658-'01_Supuestos'!$F$9))*'01_Supuestos'!$F$18)-($J658*'01_Supuestos'!G32)-(IF('01_Supuestos'!G30=MAX('01_Supuestos'!$C$30:$M$30),'01_Supuestos'!$F$19,0))-(MAX(0,(((('01_Supuestos'!G31*$I658)*'01_Supuestos'!$F$11*($H658-'01_Supuestos'!$F$9))-((('01_Supuestos'!G31*$I658)*'01_Supuestos'!$F$11*($H658-'01_Supuestos'!$F$9))*'01_Supuestos'!$F$12)-(('01_Supuestos'!G31*$I658)*'01_Supuestos'!$F$11*$K658)-(IF(('01_Supuestos'!G31*$I658)&gt;0,'01_Supuestos'!$F$15,0)))-($J658*'01_Supuestos'!G33)))*'01_Supuestos'!$F$16)</f>
        <v/>
      </c>
      <c r="Y658" s="109">
        <f>((('01_Supuestos'!H31*$I658)*'01_Supuestos'!$F$11*($H658-'01_Supuestos'!$F$9))-((('01_Supuestos'!H31*$I658)*'01_Supuestos'!$F$11*($H658-'01_Supuestos'!$F$9))*'01_Supuestos'!$F$12)-(('01_Supuestos'!H31*$I658)*'01_Supuestos'!$F$11*$K658)-(IF(('01_Supuestos'!H31*$I658)&gt;0,'01_Supuestos'!$F$15,0)))-((('01_Supuestos'!H31*$I658)*'01_Supuestos'!$F$11*($H658-'01_Supuestos'!$F$9))*'01_Supuestos'!$F$18)-($J658*'01_Supuestos'!H32)-(IF('01_Supuestos'!H30=MAX('01_Supuestos'!$C$30:$M$30),'01_Supuestos'!$F$19,0))-(MAX(0,(((('01_Supuestos'!H31*$I658)*'01_Supuestos'!$F$11*($H658-'01_Supuestos'!$F$9))-((('01_Supuestos'!H31*$I658)*'01_Supuestos'!$F$11*($H658-'01_Supuestos'!$F$9))*'01_Supuestos'!$F$12)-(('01_Supuestos'!H31*$I658)*'01_Supuestos'!$F$11*$K658)-(IF(('01_Supuestos'!H31*$I658)&gt;0,'01_Supuestos'!$F$15,0)))-($J658*'01_Supuestos'!H33)))*'01_Supuestos'!$F$16)</f>
        <v/>
      </c>
      <c r="Z658" s="109">
        <f>((('01_Supuestos'!I31*$I658)*'01_Supuestos'!$F$11*($H658-'01_Supuestos'!$F$9))-((('01_Supuestos'!I31*$I658)*'01_Supuestos'!$F$11*($H658-'01_Supuestos'!$F$9))*'01_Supuestos'!$F$12)-(('01_Supuestos'!I31*$I658)*'01_Supuestos'!$F$11*$K658)-(IF(('01_Supuestos'!I31*$I658)&gt;0,'01_Supuestos'!$F$15,0)))-((('01_Supuestos'!I31*$I658)*'01_Supuestos'!$F$11*($H658-'01_Supuestos'!$F$9))*'01_Supuestos'!$F$18)-($J658*'01_Supuestos'!I32)-(IF('01_Supuestos'!I30=MAX('01_Supuestos'!$C$30:$M$30),'01_Supuestos'!$F$19,0))-(MAX(0,(((('01_Supuestos'!I31*$I658)*'01_Supuestos'!$F$11*($H658-'01_Supuestos'!$F$9))-((('01_Supuestos'!I31*$I658)*'01_Supuestos'!$F$11*($H658-'01_Supuestos'!$F$9))*'01_Supuestos'!$F$12)-(('01_Supuestos'!I31*$I658)*'01_Supuestos'!$F$11*$K658)-(IF(('01_Supuestos'!I31*$I658)&gt;0,'01_Supuestos'!$F$15,0)))-($J658*'01_Supuestos'!I33)))*'01_Supuestos'!$F$16)</f>
        <v/>
      </c>
      <c r="AA658" s="109">
        <f>((('01_Supuestos'!J31*$I658)*'01_Supuestos'!$F$11*($H658-'01_Supuestos'!$F$9))-((('01_Supuestos'!J31*$I658)*'01_Supuestos'!$F$11*($H658-'01_Supuestos'!$F$9))*'01_Supuestos'!$F$12)-(('01_Supuestos'!J31*$I658)*'01_Supuestos'!$F$11*$K658)-(IF(('01_Supuestos'!J31*$I658)&gt;0,'01_Supuestos'!$F$15,0)))-((('01_Supuestos'!J31*$I658)*'01_Supuestos'!$F$11*($H658-'01_Supuestos'!$F$9))*'01_Supuestos'!$F$18)-($J658*'01_Supuestos'!J32)-(IF('01_Supuestos'!J30=MAX('01_Supuestos'!$C$30:$M$30),'01_Supuestos'!$F$19,0))-(MAX(0,(((('01_Supuestos'!J31*$I658)*'01_Supuestos'!$F$11*($H658-'01_Supuestos'!$F$9))-((('01_Supuestos'!J31*$I658)*'01_Supuestos'!$F$11*($H658-'01_Supuestos'!$F$9))*'01_Supuestos'!$F$12)-(('01_Supuestos'!J31*$I658)*'01_Supuestos'!$F$11*$K658)-(IF(('01_Supuestos'!J31*$I658)&gt;0,'01_Supuestos'!$F$15,0)))-($J658*'01_Supuestos'!J33)))*'01_Supuestos'!$F$16)</f>
        <v/>
      </c>
      <c r="AB658" s="109">
        <f>((('01_Supuestos'!K31*$I658)*'01_Supuestos'!$F$11*($H658-'01_Supuestos'!$F$9))-((('01_Supuestos'!K31*$I658)*'01_Supuestos'!$F$11*($H658-'01_Supuestos'!$F$9))*'01_Supuestos'!$F$12)-(('01_Supuestos'!K31*$I658)*'01_Supuestos'!$F$11*$K658)-(IF(('01_Supuestos'!K31*$I658)&gt;0,'01_Supuestos'!$F$15,0)))-((('01_Supuestos'!K31*$I658)*'01_Supuestos'!$F$11*($H658-'01_Supuestos'!$F$9))*'01_Supuestos'!$F$18)-($J658*'01_Supuestos'!K32)-(IF('01_Supuestos'!K30=MAX('01_Supuestos'!$C$30:$M$30),'01_Supuestos'!$F$19,0))-(MAX(0,(((('01_Supuestos'!K31*$I658)*'01_Supuestos'!$F$11*($H658-'01_Supuestos'!$F$9))-((('01_Supuestos'!K31*$I658)*'01_Supuestos'!$F$11*($H658-'01_Supuestos'!$F$9))*'01_Supuestos'!$F$12)-(('01_Supuestos'!K31*$I658)*'01_Supuestos'!$F$11*$K658)-(IF(('01_Supuestos'!K31*$I658)&gt;0,'01_Supuestos'!$F$15,0)))-($J658*'01_Supuestos'!K33)))*'01_Supuestos'!$F$16)</f>
        <v/>
      </c>
      <c r="AC658" s="109">
        <f>((('01_Supuestos'!L31*$I658)*'01_Supuestos'!$F$11*($H658-'01_Supuestos'!$F$9))-((('01_Supuestos'!L31*$I658)*'01_Supuestos'!$F$11*($H658-'01_Supuestos'!$F$9))*'01_Supuestos'!$F$12)-(('01_Supuestos'!L31*$I658)*'01_Supuestos'!$F$11*$K658)-(IF(('01_Supuestos'!L31*$I658)&gt;0,'01_Supuestos'!$F$15,0)))-((('01_Supuestos'!L31*$I658)*'01_Supuestos'!$F$11*($H658-'01_Supuestos'!$F$9))*'01_Supuestos'!$F$18)-($J658*'01_Supuestos'!L32)-(IF('01_Supuestos'!L30=MAX('01_Supuestos'!$C$30:$M$30),'01_Supuestos'!$F$19,0))-(MAX(0,(((('01_Supuestos'!L31*$I658)*'01_Supuestos'!$F$11*($H658-'01_Supuestos'!$F$9))-((('01_Supuestos'!L31*$I658)*'01_Supuestos'!$F$11*($H658-'01_Supuestos'!$F$9))*'01_Supuestos'!$F$12)-(('01_Supuestos'!L31*$I658)*'01_Supuestos'!$F$11*$K658)-(IF(('01_Supuestos'!L31*$I658)&gt;0,'01_Supuestos'!$F$15,0)))-($J658*'01_Supuestos'!L33)))*'01_Supuestos'!$F$16)</f>
        <v/>
      </c>
      <c r="AD658" s="109">
        <f>((('01_Supuestos'!M31*$I658)*'01_Supuestos'!$F$11*($H658-'01_Supuestos'!$F$9))-((('01_Supuestos'!M31*$I658)*'01_Supuestos'!$F$11*($H658-'01_Supuestos'!$F$9))*'01_Supuestos'!$F$12)-(('01_Supuestos'!M31*$I658)*'01_Supuestos'!$F$11*$K658)-(IF(('01_Supuestos'!M31*$I658)&gt;0,'01_Supuestos'!$F$15,0)))-((('01_Supuestos'!M31*$I658)*'01_Supuestos'!$F$11*($H658-'01_Supuestos'!$F$9))*'01_Supuestos'!$F$18)-($J658*'01_Supuestos'!M32)-(IF('01_Supuestos'!M30=MAX('01_Supuestos'!$C$30:$M$30),'01_Supuestos'!$F$19,0))-(MAX(0,(((('01_Supuestos'!M31*$I658)*'01_Supuestos'!$F$11*($H658-'01_Supuestos'!$F$9))-((('01_Supuestos'!M31*$I658)*'01_Supuestos'!$F$11*($H658-'01_Supuestos'!$F$9))*'01_Supuestos'!$F$12)-(('01_Supuestos'!M31*$I658)*'01_Supuestos'!$F$11*$K658)-(IF(('01_Supuestos'!M31*$I658)&gt;0,'01_Supuestos'!$F$15,0)))-($J658*'01_Supuestos'!M33)))*'01_Supuestos'!$F$16)</f>
        <v/>
      </c>
      <c r="AE658" s="109">
        <f>0</f>
        <v/>
      </c>
      <c r="AF658" s="109">
        <f>IF(S658&gt;R658,"Appraisal+Decision",IF(S658&lt;R658,"Develop Now","Indiferente"))</f>
        <v/>
      </c>
    </row>
    <row r="659">
      <c r="A659" t="n">
        <v>629</v>
      </c>
      <c r="B659" s="53">
        <f>RAND()</f>
        <v/>
      </c>
      <c r="C659" s="53">
        <f>RAND()</f>
        <v/>
      </c>
      <c r="D659" s="53">
        <f>RAND()</f>
        <v/>
      </c>
      <c r="E659" s="53">
        <f>RAND()</f>
        <v/>
      </c>
      <c r="F659" s="53">
        <f>RAND()</f>
        <v/>
      </c>
      <c r="G659" s="53">
        <f>RAND()</f>
        <v/>
      </c>
      <c r="H659" s="109">
        <f>IF(B659&lt;($B$11-$B$10)/($B$12-$B$10), $B$10+SQRT(B659*($B$11-$B$10)*($B$12-$B$10)), $B$12-SQRT((1-B659)*($B$12-$B$11)*($B$12-$B$10)))</f>
        <v/>
      </c>
      <c r="I659" s="53">
        <f>MAX(0.1,NORMINV(C659,$B$13,$B$14))</f>
        <v/>
      </c>
      <c r="J659" s="109">
        <f>'01_Supuestos'!$F$13*MAX(0.65,NORMINV(D659,1,$B$15))</f>
        <v/>
      </c>
      <c r="K659" s="109">
        <f>'01_Supuestos'!$F$14*MAX(0.6,NORMINV(E659,1,$B$16))</f>
        <v/>
      </c>
      <c r="L659" s="109">
        <f>--(F659&lt;=$B$5)</f>
        <v/>
      </c>
      <c r="M659" s="109">
        <f>IF(L659=1, IF(G659&lt;=$B$6, "+", "-"), IF(G659&lt;=(1-$B$7), "+", "-"))</f>
        <v/>
      </c>
      <c r="N659" s="110">
        <f>IF(M659="+",'05_Bayes_Arbol'!$B$16,'05_Bayes_Arbol'!$B$17)</f>
        <v/>
      </c>
      <c r="O659" s="109">
        <f>SUMPRODUCT(T659:AD659,'01_Supuestos'!$C$34:$M$34)</f>
        <v/>
      </c>
      <c r="P659" s="109">
        <f>N659*O659 + (1-N659)*$B$9</f>
        <v/>
      </c>
      <c r="Q659" s="109">
        <f>--(P659&gt;0)</f>
        <v/>
      </c>
      <c r="R659" s="109">
        <f>IF(L659=1,O659,$B$9)</f>
        <v/>
      </c>
      <c r="S659" s="109">
        <f>-$B$8 + IF(Q659=1, IF(L659=1,O659,$B$9), 0)</f>
        <v/>
      </c>
      <c r="T659" s="109">
        <f>((('01_Supuestos'!C31*$I659)*'01_Supuestos'!$F$11*($H659-'01_Supuestos'!$F$9))-((('01_Supuestos'!C31*$I659)*'01_Supuestos'!$F$11*($H659-'01_Supuestos'!$F$9))*'01_Supuestos'!$F$12)-(('01_Supuestos'!C31*$I659)*'01_Supuestos'!$F$11*$K659)-(IF(('01_Supuestos'!C31*$I659)&gt;0,'01_Supuestos'!$F$15,0)))-((('01_Supuestos'!C31*$I659)*'01_Supuestos'!$F$11*($H659-'01_Supuestos'!$F$9))*'01_Supuestos'!$F$18)-($J659*'01_Supuestos'!C32)-(IF('01_Supuestos'!C30=MAX('01_Supuestos'!$C$30:$M$30),'01_Supuestos'!$F$19,0))-(MAX(0,(((('01_Supuestos'!C31*$I659)*'01_Supuestos'!$F$11*($H659-'01_Supuestos'!$F$9))-((('01_Supuestos'!C31*$I659)*'01_Supuestos'!$F$11*($H659-'01_Supuestos'!$F$9))*'01_Supuestos'!$F$12)-(('01_Supuestos'!C31*$I659)*'01_Supuestos'!$F$11*$K659)-(IF(('01_Supuestos'!C31*$I659)&gt;0,'01_Supuestos'!$F$15,0)))-($J659*'01_Supuestos'!C33)))*'01_Supuestos'!$F$16)</f>
        <v/>
      </c>
      <c r="U659" s="109">
        <f>((('01_Supuestos'!D31*$I659)*'01_Supuestos'!$F$11*($H659-'01_Supuestos'!$F$9))-((('01_Supuestos'!D31*$I659)*'01_Supuestos'!$F$11*($H659-'01_Supuestos'!$F$9))*'01_Supuestos'!$F$12)-(('01_Supuestos'!D31*$I659)*'01_Supuestos'!$F$11*$K659)-(IF(('01_Supuestos'!D31*$I659)&gt;0,'01_Supuestos'!$F$15,0)))-((('01_Supuestos'!D31*$I659)*'01_Supuestos'!$F$11*($H659-'01_Supuestos'!$F$9))*'01_Supuestos'!$F$18)-($J659*'01_Supuestos'!D32)-(IF('01_Supuestos'!D30=MAX('01_Supuestos'!$C$30:$M$30),'01_Supuestos'!$F$19,0))-(MAX(0,(((('01_Supuestos'!D31*$I659)*'01_Supuestos'!$F$11*($H659-'01_Supuestos'!$F$9))-((('01_Supuestos'!D31*$I659)*'01_Supuestos'!$F$11*($H659-'01_Supuestos'!$F$9))*'01_Supuestos'!$F$12)-(('01_Supuestos'!D31*$I659)*'01_Supuestos'!$F$11*$K659)-(IF(('01_Supuestos'!D31*$I659)&gt;0,'01_Supuestos'!$F$15,0)))-($J659*'01_Supuestos'!D33)))*'01_Supuestos'!$F$16)</f>
        <v/>
      </c>
      <c r="V659" s="109">
        <f>((('01_Supuestos'!E31*$I659)*'01_Supuestos'!$F$11*($H659-'01_Supuestos'!$F$9))-((('01_Supuestos'!E31*$I659)*'01_Supuestos'!$F$11*($H659-'01_Supuestos'!$F$9))*'01_Supuestos'!$F$12)-(('01_Supuestos'!E31*$I659)*'01_Supuestos'!$F$11*$K659)-(IF(('01_Supuestos'!E31*$I659)&gt;0,'01_Supuestos'!$F$15,0)))-((('01_Supuestos'!E31*$I659)*'01_Supuestos'!$F$11*($H659-'01_Supuestos'!$F$9))*'01_Supuestos'!$F$18)-($J659*'01_Supuestos'!E32)-(IF('01_Supuestos'!E30=MAX('01_Supuestos'!$C$30:$M$30),'01_Supuestos'!$F$19,0))-(MAX(0,(((('01_Supuestos'!E31*$I659)*'01_Supuestos'!$F$11*($H659-'01_Supuestos'!$F$9))-((('01_Supuestos'!E31*$I659)*'01_Supuestos'!$F$11*($H659-'01_Supuestos'!$F$9))*'01_Supuestos'!$F$12)-(('01_Supuestos'!E31*$I659)*'01_Supuestos'!$F$11*$K659)-(IF(('01_Supuestos'!E31*$I659)&gt;0,'01_Supuestos'!$F$15,0)))-($J659*'01_Supuestos'!E33)))*'01_Supuestos'!$F$16)</f>
        <v/>
      </c>
      <c r="W659" s="109">
        <f>((('01_Supuestos'!F31*$I659)*'01_Supuestos'!$F$11*($H659-'01_Supuestos'!$F$9))-((('01_Supuestos'!F31*$I659)*'01_Supuestos'!$F$11*($H659-'01_Supuestos'!$F$9))*'01_Supuestos'!$F$12)-(('01_Supuestos'!F31*$I659)*'01_Supuestos'!$F$11*$K659)-(IF(('01_Supuestos'!F31*$I659)&gt;0,'01_Supuestos'!$F$15,0)))-((('01_Supuestos'!F31*$I659)*'01_Supuestos'!$F$11*($H659-'01_Supuestos'!$F$9))*'01_Supuestos'!$F$18)-($J659*'01_Supuestos'!F32)-(IF('01_Supuestos'!F30=MAX('01_Supuestos'!$C$30:$M$30),'01_Supuestos'!$F$19,0))-(MAX(0,(((('01_Supuestos'!F31*$I659)*'01_Supuestos'!$F$11*($H659-'01_Supuestos'!$F$9))-((('01_Supuestos'!F31*$I659)*'01_Supuestos'!$F$11*($H659-'01_Supuestos'!$F$9))*'01_Supuestos'!$F$12)-(('01_Supuestos'!F31*$I659)*'01_Supuestos'!$F$11*$K659)-(IF(('01_Supuestos'!F31*$I659)&gt;0,'01_Supuestos'!$F$15,0)))-($J659*'01_Supuestos'!F33)))*'01_Supuestos'!$F$16)</f>
        <v/>
      </c>
      <c r="X659" s="109">
        <f>((('01_Supuestos'!G31*$I659)*'01_Supuestos'!$F$11*($H659-'01_Supuestos'!$F$9))-((('01_Supuestos'!G31*$I659)*'01_Supuestos'!$F$11*($H659-'01_Supuestos'!$F$9))*'01_Supuestos'!$F$12)-(('01_Supuestos'!G31*$I659)*'01_Supuestos'!$F$11*$K659)-(IF(('01_Supuestos'!G31*$I659)&gt;0,'01_Supuestos'!$F$15,0)))-((('01_Supuestos'!G31*$I659)*'01_Supuestos'!$F$11*($H659-'01_Supuestos'!$F$9))*'01_Supuestos'!$F$18)-($J659*'01_Supuestos'!G32)-(IF('01_Supuestos'!G30=MAX('01_Supuestos'!$C$30:$M$30),'01_Supuestos'!$F$19,0))-(MAX(0,(((('01_Supuestos'!G31*$I659)*'01_Supuestos'!$F$11*($H659-'01_Supuestos'!$F$9))-((('01_Supuestos'!G31*$I659)*'01_Supuestos'!$F$11*($H659-'01_Supuestos'!$F$9))*'01_Supuestos'!$F$12)-(('01_Supuestos'!G31*$I659)*'01_Supuestos'!$F$11*$K659)-(IF(('01_Supuestos'!G31*$I659)&gt;0,'01_Supuestos'!$F$15,0)))-($J659*'01_Supuestos'!G33)))*'01_Supuestos'!$F$16)</f>
        <v/>
      </c>
      <c r="Y659" s="109">
        <f>((('01_Supuestos'!H31*$I659)*'01_Supuestos'!$F$11*($H659-'01_Supuestos'!$F$9))-((('01_Supuestos'!H31*$I659)*'01_Supuestos'!$F$11*($H659-'01_Supuestos'!$F$9))*'01_Supuestos'!$F$12)-(('01_Supuestos'!H31*$I659)*'01_Supuestos'!$F$11*$K659)-(IF(('01_Supuestos'!H31*$I659)&gt;0,'01_Supuestos'!$F$15,0)))-((('01_Supuestos'!H31*$I659)*'01_Supuestos'!$F$11*($H659-'01_Supuestos'!$F$9))*'01_Supuestos'!$F$18)-($J659*'01_Supuestos'!H32)-(IF('01_Supuestos'!H30=MAX('01_Supuestos'!$C$30:$M$30),'01_Supuestos'!$F$19,0))-(MAX(0,(((('01_Supuestos'!H31*$I659)*'01_Supuestos'!$F$11*($H659-'01_Supuestos'!$F$9))-((('01_Supuestos'!H31*$I659)*'01_Supuestos'!$F$11*($H659-'01_Supuestos'!$F$9))*'01_Supuestos'!$F$12)-(('01_Supuestos'!H31*$I659)*'01_Supuestos'!$F$11*$K659)-(IF(('01_Supuestos'!H31*$I659)&gt;0,'01_Supuestos'!$F$15,0)))-($J659*'01_Supuestos'!H33)))*'01_Supuestos'!$F$16)</f>
        <v/>
      </c>
      <c r="Z659" s="109">
        <f>((('01_Supuestos'!I31*$I659)*'01_Supuestos'!$F$11*($H659-'01_Supuestos'!$F$9))-((('01_Supuestos'!I31*$I659)*'01_Supuestos'!$F$11*($H659-'01_Supuestos'!$F$9))*'01_Supuestos'!$F$12)-(('01_Supuestos'!I31*$I659)*'01_Supuestos'!$F$11*$K659)-(IF(('01_Supuestos'!I31*$I659)&gt;0,'01_Supuestos'!$F$15,0)))-((('01_Supuestos'!I31*$I659)*'01_Supuestos'!$F$11*($H659-'01_Supuestos'!$F$9))*'01_Supuestos'!$F$18)-($J659*'01_Supuestos'!I32)-(IF('01_Supuestos'!I30=MAX('01_Supuestos'!$C$30:$M$30),'01_Supuestos'!$F$19,0))-(MAX(0,(((('01_Supuestos'!I31*$I659)*'01_Supuestos'!$F$11*($H659-'01_Supuestos'!$F$9))-((('01_Supuestos'!I31*$I659)*'01_Supuestos'!$F$11*($H659-'01_Supuestos'!$F$9))*'01_Supuestos'!$F$12)-(('01_Supuestos'!I31*$I659)*'01_Supuestos'!$F$11*$K659)-(IF(('01_Supuestos'!I31*$I659)&gt;0,'01_Supuestos'!$F$15,0)))-($J659*'01_Supuestos'!I33)))*'01_Supuestos'!$F$16)</f>
        <v/>
      </c>
      <c r="AA659" s="109">
        <f>((('01_Supuestos'!J31*$I659)*'01_Supuestos'!$F$11*($H659-'01_Supuestos'!$F$9))-((('01_Supuestos'!J31*$I659)*'01_Supuestos'!$F$11*($H659-'01_Supuestos'!$F$9))*'01_Supuestos'!$F$12)-(('01_Supuestos'!J31*$I659)*'01_Supuestos'!$F$11*$K659)-(IF(('01_Supuestos'!J31*$I659)&gt;0,'01_Supuestos'!$F$15,0)))-((('01_Supuestos'!J31*$I659)*'01_Supuestos'!$F$11*($H659-'01_Supuestos'!$F$9))*'01_Supuestos'!$F$18)-($J659*'01_Supuestos'!J32)-(IF('01_Supuestos'!J30=MAX('01_Supuestos'!$C$30:$M$30),'01_Supuestos'!$F$19,0))-(MAX(0,(((('01_Supuestos'!J31*$I659)*'01_Supuestos'!$F$11*($H659-'01_Supuestos'!$F$9))-((('01_Supuestos'!J31*$I659)*'01_Supuestos'!$F$11*($H659-'01_Supuestos'!$F$9))*'01_Supuestos'!$F$12)-(('01_Supuestos'!J31*$I659)*'01_Supuestos'!$F$11*$K659)-(IF(('01_Supuestos'!J31*$I659)&gt;0,'01_Supuestos'!$F$15,0)))-($J659*'01_Supuestos'!J33)))*'01_Supuestos'!$F$16)</f>
        <v/>
      </c>
      <c r="AB659" s="109">
        <f>((('01_Supuestos'!K31*$I659)*'01_Supuestos'!$F$11*($H659-'01_Supuestos'!$F$9))-((('01_Supuestos'!K31*$I659)*'01_Supuestos'!$F$11*($H659-'01_Supuestos'!$F$9))*'01_Supuestos'!$F$12)-(('01_Supuestos'!K31*$I659)*'01_Supuestos'!$F$11*$K659)-(IF(('01_Supuestos'!K31*$I659)&gt;0,'01_Supuestos'!$F$15,0)))-((('01_Supuestos'!K31*$I659)*'01_Supuestos'!$F$11*($H659-'01_Supuestos'!$F$9))*'01_Supuestos'!$F$18)-($J659*'01_Supuestos'!K32)-(IF('01_Supuestos'!K30=MAX('01_Supuestos'!$C$30:$M$30),'01_Supuestos'!$F$19,0))-(MAX(0,(((('01_Supuestos'!K31*$I659)*'01_Supuestos'!$F$11*($H659-'01_Supuestos'!$F$9))-((('01_Supuestos'!K31*$I659)*'01_Supuestos'!$F$11*($H659-'01_Supuestos'!$F$9))*'01_Supuestos'!$F$12)-(('01_Supuestos'!K31*$I659)*'01_Supuestos'!$F$11*$K659)-(IF(('01_Supuestos'!K31*$I659)&gt;0,'01_Supuestos'!$F$15,0)))-($J659*'01_Supuestos'!K33)))*'01_Supuestos'!$F$16)</f>
        <v/>
      </c>
      <c r="AC659" s="109">
        <f>((('01_Supuestos'!L31*$I659)*'01_Supuestos'!$F$11*($H659-'01_Supuestos'!$F$9))-((('01_Supuestos'!L31*$I659)*'01_Supuestos'!$F$11*($H659-'01_Supuestos'!$F$9))*'01_Supuestos'!$F$12)-(('01_Supuestos'!L31*$I659)*'01_Supuestos'!$F$11*$K659)-(IF(('01_Supuestos'!L31*$I659)&gt;0,'01_Supuestos'!$F$15,0)))-((('01_Supuestos'!L31*$I659)*'01_Supuestos'!$F$11*($H659-'01_Supuestos'!$F$9))*'01_Supuestos'!$F$18)-($J659*'01_Supuestos'!L32)-(IF('01_Supuestos'!L30=MAX('01_Supuestos'!$C$30:$M$30),'01_Supuestos'!$F$19,0))-(MAX(0,(((('01_Supuestos'!L31*$I659)*'01_Supuestos'!$F$11*($H659-'01_Supuestos'!$F$9))-((('01_Supuestos'!L31*$I659)*'01_Supuestos'!$F$11*($H659-'01_Supuestos'!$F$9))*'01_Supuestos'!$F$12)-(('01_Supuestos'!L31*$I659)*'01_Supuestos'!$F$11*$K659)-(IF(('01_Supuestos'!L31*$I659)&gt;0,'01_Supuestos'!$F$15,0)))-($J659*'01_Supuestos'!L33)))*'01_Supuestos'!$F$16)</f>
        <v/>
      </c>
      <c r="AD659" s="109">
        <f>((('01_Supuestos'!M31*$I659)*'01_Supuestos'!$F$11*($H659-'01_Supuestos'!$F$9))-((('01_Supuestos'!M31*$I659)*'01_Supuestos'!$F$11*($H659-'01_Supuestos'!$F$9))*'01_Supuestos'!$F$12)-(('01_Supuestos'!M31*$I659)*'01_Supuestos'!$F$11*$K659)-(IF(('01_Supuestos'!M31*$I659)&gt;0,'01_Supuestos'!$F$15,0)))-((('01_Supuestos'!M31*$I659)*'01_Supuestos'!$F$11*($H659-'01_Supuestos'!$F$9))*'01_Supuestos'!$F$18)-($J659*'01_Supuestos'!M32)-(IF('01_Supuestos'!M30=MAX('01_Supuestos'!$C$30:$M$30),'01_Supuestos'!$F$19,0))-(MAX(0,(((('01_Supuestos'!M31*$I659)*'01_Supuestos'!$F$11*($H659-'01_Supuestos'!$F$9))-((('01_Supuestos'!M31*$I659)*'01_Supuestos'!$F$11*($H659-'01_Supuestos'!$F$9))*'01_Supuestos'!$F$12)-(('01_Supuestos'!M31*$I659)*'01_Supuestos'!$F$11*$K659)-(IF(('01_Supuestos'!M31*$I659)&gt;0,'01_Supuestos'!$F$15,0)))-($J659*'01_Supuestos'!M33)))*'01_Supuestos'!$F$16)</f>
        <v/>
      </c>
      <c r="AE659" s="109">
        <f>0</f>
        <v/>
      </c>
      <c r="AF659" s="109">
        <f>IF(S659&gt;R659,"Appraisal+Decision",IF(S659&lt;R659,"Develop Now","Indiferente"))</f>
        <v/>
      </c>
    </row>
    <row r="660">
      <c r="A660" t="n">
        <v>630</v>
      </c>
      <c r="B660" s="53">
        <f>RAND()</f>
        <v/>
      </c>
      <c r="C660" s="53">
        <f>RAND()</f>
        <v/>
      </c>
      <c r="D660" s="53">
        <f>RAND()</f>
        <v/>
      </c>
      <c r="E660" s="53">
        <f>RAND()</f>
        <v/>
      </c>
      <c r="F660" s="53">
        <f>RAND()</f>
        <v/>
      </c>
      <c r="G660" s="53">
        <f>RAND()</f>
        <v/>
      </c>
      <c r="H660" s="109">
        <f>IF(B660&lt;($B$11-$B$10)/($B$12-$B$10), $B$10+SQRT(B660*($B$11-$B$10)*($B$12-$B$10)), $B$12-SQRT((1-B660)*($B$12-$B$11)*($B$12-$B$10)))</f>
        <v/>
      </c>
      <c r="I660" s="53">
        <f>MAX(0.1,NORMINV(C660,$B$13,$B$14))</f>
        <v/>
      </c>
      <c r="J660" s="109">
        <f>'01_Supuestos'!$F$13*MAX(0.65,NORMINV(D660,1,$B$15))</f>
        <v/>
      </c>
      <c r="K660" s="109">
        <f>'01_Supuestos'!$F$14*MAX(0.6,NORMINV(E660,1,$B$16))</f>
        <v/>
      </c>
      <c r="L660" s="109">
        <f>--(F660&lt;=$B$5)</f>
        <v/>
      </c>
      <c r="M660" s="109">
        <f>IF(L660=1, IF(G660&lt;=$B$6, "+", "-"), IF(G660&lt;=(1-$B$7), "+", "-"))</f>
        <v/>
      </c>
      <c r="N660" s="110">
        <f>IF(M660="+",'05_Bayes_Arbol'!$B$16,'05_Bayes_Arbol'!$B$17)</f>
        <v/>
      </c>
      <c r="O660" s="109">
        <f>SUMPRODUCT(T660:AD660,'01_Supuestos'!$C$34:$M$34)</f>
        <v/>
      </c>
      <c r="P660" s="109">
        <f>N660*O660 + (1-N660)*$B$9</f>
        <v/>
      </c>
      <c r="Q660" s="109">
        <f>--(P660&gt;0)</f>
        <v/>
      </c>
      <c r="R660" s="109">
        <f>IF(L660=1,O660,$B$9)</f>
        <v/>
      </c>
      <c r="S660" s="109">
        <f>-$B$8 + IF(Q660=1, IF(L660=1,O660,$B$9), 0)</f>
        <v/>
      </c>
      <c r="T660" s="109">
        <f>((('01_Supuestos'!C31*$I660)*'01_Supuestos'!$F$11*($H660-'01_Supuestos'!$F$9))-((('01_Supuestos'!C31*$I660)*'01_Supuestos'!$F$11*($H660-'01_Supuestos'!$F$9))*'01_Supuestos'!$F$12)-(('01_Supuestos'!C31*$I660)*'01_Supuestos'!$F$11*$K660)-(IF(('01_Supuestos'!C31*$I660)&gt;0,'01_Supuestos'!$F$15,0)))-((('01_Supuestos'!C31*$I660)*'01_Supuestos'!$F$11*($H660-'01_Supuestos'!$F$9))*'01_Supuestos'!$F$18)-($J660*'01_Supuestos'!C32)-(IF('01_Supuestos'!C30=MAX('01_Supuestos'!$C$30:$M$30),'01_Supuestos'!$F$19,0))-(MAX(0,(((('01_Supuestos'!C31*$I660)*'01_Supuestos'!$F$11*($H660-'01_Supuestos'!$F$9))-((('01_Supuestos'!C31*$I660)*'01_Supuestos'!$F$11*($H660-'01_Supuestos'!$F$9))*'01_Supuestos'!$F$12)-(('01_Supuestos'!C31*$I660)*'01_Supuestos'!$F$11*$K660)-(IF(('01_Supuestos'!C31*$I660)&gt;0,'01_Supuestos'!$F$15,0)))-($J660*'01_Supuestos'!C33)))*'01_Supuestos'!$F$16)</f>
        <v/>
      </c>
      <c r="U660" s="109">
        <f>((('01_Supuestos'!D31*$I660)*'01_Supuestos'!$F$11*($H660-'01_Supuestos'!$F$9))-((('01_Supuestos'!D31*$I660)*'01_Supuestos'!$F$11*($H660-'01_Supuestos'!$F$9))*'01_Supuestos'!$F$12)-(('01_Supuestos'!D31*$I660)*'01_Supuestos'!$F$11*$K660)-(IF(('01_Supuestos'!D31*$I660)&gt;0,'01_Supuestos'!$F$15,0)))-((('01_Supuestos'!D31*$I660)*'01_Supuestos'!$F$11*($H660-'01_Supuestos'!$F$9))*'01_Supuestos'!$F$18)-($J660*'01_Supuestos'!D32)-(IF('01_Supuestos'!D30=MAX('01_Supuestos'!$C$30:$M$30),'01_Supuestos'!$F$19,0))-(MAX(0,(((('01_Supuestos'!D31*$I660)*'01_Supuestos'!$F$11*($H660-'01_Supuestos'!$F$9))-((('01_Supuestos'!D31*$I660)*'01_Supuestos'!$F$11*($H660-'01_Supuestos'!$F$9))*'01_Supuestos'!$F$12)-(('01_Supuestos'!D31*$I660)*'01_Supuestos'!$F$11*$K660)-(IF(('01_Supuestos'!D31*$I660)&gt;0,'01_Supuestos'!$F$15,0)))-($J660*'01_Supuestos'!D33)))*'01_Supuestos'!$F$16)</f>
        <v/>
      </c>
      <c r="V660" s="109">
        <f>((('01_Supuestos'!E31*$I660)*'01_Supuestos'!$F$11*($H660-'01_Supuestos'!$F$9))-((('01_Supuestos'!E31*$I660)*'01_Supuestos'!$F$11*($H660-'01_Supuestos'!$F$9))*'01_Supuestos'!$F$12)-(('01_Supuestos'!E31*$I660)*'01_Supuestos'!$F$11*$K660)-(IF(('01_Supuestos'!E31*$I660)&gt;0,'01_Supuestos'!$F$15,0)))-((('01_Supuestos'!E31*$I660)*'01_Supuestos'!$F$11*($H660-'01_Supuestos'!$F$9))*'01_Supuestos'!$F$18)-($J660*'01_Supuestos'!E32)-(IF('01_Supuestos'!E30=MAX('01_Supuestos'!$C$30:$M$30),'01_Supuestos'!$F$19,0))-(MAX(0,(((('01_Supuestos'!E31*$I660)*'01_Supuestos'!$F$11*($H660-'01_Supuestos'!$F$9))-((('01_Supuestos'!E31*$I660)*'01_Supuestos'!$F$11*($H660-'01_Supuestos'!$F$9))*'01_Supuestos'!$F$12)-(('01_Supuestos'!E31*$I660)*'01_Supuestos'!$F$11*$K660)-(IF(('01_Supuestos'!E31*$I660)&gt;0,'01_Supuestos'!$F$15,0)))-($J660*'01_Supuestos'!E33)))*'01_Supuestos'!$F$16)</f>
        <v/>
      </c>
      <c r="W660" s="109">
        <f>((('01_Supuestos'!F31*$I660)*'01_Supuestos'!$F$11*($H660-'01_Supuestos'!$F$9))-((('01_Supuestos'!F31*$I660)*'01_Supuestos'!$F$11*($H660-'01_Supuestos'!$F$9))*'01_Supuestos'!$F$12)-(('01_Supuestos'!F31*$I660)*'01_Supuestos'!$F$11*$K660)-(IF(('01_Supuestos'!F31*$I660)&gt;0,'01_Supuestos'!$F$15,0)))-((('01_Supuestos'!F31*$I660)*'01_Supuestos'!$F$11*($H660-'01_Supuestos'!$F$9))*'01_Supuestos'!$F$18)-($J660*'01_Supuestos'!F32)-(IF('01_Supuestos'!F30=MAX('01_Supuestos'!$C$30:$M$30),'01_Supuestos'!$F$19,0))-(MAX(0,(((('01_Supuestos'!F31*$I660)*'01_Supuestos'!$F$11*($H660-'01_Supuestos'!$F$9))-((('01_Supuestos'!F31*$I660)*'01_Supuestos'!$F$11*($H660-'01_Supuestos'!$F$9))*'01_Supuestos'!$F$12)-(('01_Supuestos'!F31*$I660)*'01_Supuestos'!$F$11*$K660)-(IF(('01_Supuestos'!F31*$I660)&gt;0,'01_Supuestos'!$F$15,0)))-($J660*'01_Supuestos'!F33)))*'01_Supuestos'!$F$16)</f>
        <v/>
      </c>
      <c r="X660" s="109">
        <f>((('01_Supuestos'!G31*$I660)*'01_Supuestos'!$F$11*($H660-'01_Supuestos'!$F$9))-((('01_Supuestos'!G31*$I660)*'01_Supuestos'!$F$11*($H660-'01_Supuestos'!$F$9))*'01_Supuestos'!$F$12)-(('01_Supuestos'!G31*$I660)*'01_Supuestos'!$F$11*$K660)-(IF(('01_Supuestos'!G31*$I660)&gt;0,'01_Supuestos'!$F$15,0)))-((('01_Supuestos'!G31*$I660)*'01_Supuestos'!$F$11*($H660-'01_Supuestos'!$F$9))*'01_Supuestos'!$F$18)-($J660*'01_Supuestos'!G32)-(IF('01_Supuestos'!G30=MAX('01_Supuestos'!$C$30:$M$30),'01_Supuestos'!$F$19,0))-(MAX(0,(((('01_Supuestos'!G31*$I660)*'01_Supuestos'!$F$11*($H660-'01_Supuestos'!$F$9))-((('01_Supuestos'!G31*$I660)*'01_Supuestos'!$F$11*($H660-'01_Supuestos'!$F$9))*'01_Supuestos'!$F$12)-(('01_Supuestos'!G31*$I660)*'01_Supuestos'!$F$11*$K660)-(IF(('01_Supuestos'!G31*$I660)&gt;0,'01_Supuestos'!$F$15,0)))-($J660*'01_Supuestos'!G33)))*'01_Supuestos'!$F$16)</f>
        <v/>
      </c>
      <c r="Y660" s="109">
        <f>((('01_Supuestos'!H31*$I660)*'01_Supuestos'!$F$11*($H660-'01_Supuestos'!$F$9))-((('01_Supuestos'!H31*$I660)*'01_Supuestos'!$F$11*($H660-'01_Supuestos'!$F$9))*'01_Supuestos'!$F$12)-(('01_Supuestos'!H31*$I660)*'01_Supuestos'!$F$11*$K660)-(IF(('01_Supuestos'!H31*$I660)&gt;0,'01_Supuestos'!$F$15,0)))-((('01_Supuestos'!H31*$I660)*'01_Supuestos'!$F$11*($H660-'01_Supuestos'!$F$9))*'01_Supuestos'!$F$18)-($J660*'01_Supuestos'!H32)-(IF('01_Supuestos'!H30=MAX('01_Supuestos'!$C$30:$M$30),'01_Supuestos'!$F$19,0))-(MAX(0,(((('01_Supuestos'!H31*$I660)*'01_Supuestos'!$F$11*($H660-'01_Supuestos'!$F$9))-((('01_Supuestos'!H31*$I660)*'01_Supuestos'!$F$11*($H660-'01_Supuestos'!$F$9))*'01_Supuestos'!$F$12)-(('01_Supuestos'!H31*$I660)*'01_Supuestos'!$F$11*$K660)-(IF(('01_Supuestos'!H31*$I660)&gt;0,'01_Supuestos'!$F$15,0)))-($J660*'01_Supuestos'!H33)))*'01_Supuestos'!$F$16)</f>
        <v/>
      </c>
      <c r="Z660" s="109">
        <f>((('01_Supuestos'!I31*$I660)*'01_Supuestos'!$F$11*($H660-'01_Supuestos'!$F$9))-((('01_Supuestos'!I31*$I660)*'01_Supuestos'!$F$11*($H660-'01_Supuestos'!$F$9))*'01_Supuestos'!$F$12)-(('01_Supuestos'!I31*$I660)*'01_Supuestos'!$F$11*$K660)-(IF(('01_Supuestos'!I31*$I660)&gt;0,'01_Supuestos'!$F$15,0)))-((('01_Supuestos'!I31*$I660)*'01_Supuestos'!$F$11*($H660-'01_Supuestos'!$F$9))*'01_Supuestos'!$F$18)-($J660*'01_Supuestos'!I32)-(IF('01_Supuestos'!I30=MAX('01_Supuestos'!$C$30:$M$30),'01_Supuestos'!$F$19,0))-(MAX(0,(((('01_Supuestos'!I31*$I660)*'01_Supuestos'!$F$11*($H660-'01_Supuestos'!$F$9))-((('01_Supuestos'!I31*$I660)*'01_Supuestos'!$F$11*($H660-'01_Supuestos'!$F$9))*'01_Supuestos'!$F$12)-(('01_Supuestos'!I31*$I660)*'01_Supuestos'!$F$11*$K660)-(IF(('01_Supuestos'!I31*$I660)&gt;0,'01_Supuestos'!$F$15,0)))-($J660*'01_Supuestos'!I33)))*'01_Supuestos'!$F$16)</f>
        <v/>
      </c>
      <c r="AA660" s="109">
        <f>((('01_Supuestos'!J31*$I660)*'01_Supuestos'!$F$11*($H660-'01_Supuestos'!$F$9))-((('01_Supuestos'!J31*$I660)*'01_Supuestos'!$F$11*($H660-'01_Supuestos'!$F$9))*'01_Supuestos'!$F$12)-(('01_Supuestos'!J31*$I660)*'01_Supuestos'!$F$11*$K660)-(IF(('01_Supuestos'!J31*$I660)&gt;0,'01_Supuestos'!$F$15,0)))-((('01_Supuestos'!J31*$I660)*'01_Supuestos'!$F$11*($H660-'01_Supuestos'!$F$9))*'01_Supuestos'!$F$18)-($J660*'01_Supuestos'!J32)-(IF('01_Supuestos'!J30=MAX('01_Supuestos'!$C$30:$M$30),'01_Supuestos'!$F$19,0))-(MAX(0,(((('01_Supuestos'!J31*$I660)*'01_Supuestos'!$F$11*($H660-'01_Supuestos'!$F$9))-((('01_Supuestos'!J31*$I660)*'01_Supuestos'!$F$11*($H660-'01_Supuestos'!$F$9))*'01_Supuestos'!$F$12)-(('01_Supuestos'!J31*$I660)*'01_Supuestos'!$F$11*$K660)-(IF(('01_Supuestos'!J31*$I660)&gt;0,'01_Supuestos'!$F$15,0)))-($J660*'01_Supuestos'!J33)))*'01_Supuestos'!$F$16)</f>
        <v/>
      </c>
      <c r="AB660" s="109">
        <f>((('01_Supuestos'!K31*$I660)*'01_Supuestos'!$F$11*($H660-'01_Supuestos'!$F$9))-((('01_Supuestos'!K31*$I660)*'01_Supuestos'!$F$11*($H660-'01_Supuestos'!$F$9))*'01_Supuestos'!$F$12)-(('01_Supuestos'!K31*$I660)*'01_Supuestos'!$F$11*$K660)-(IF(('01_Supuestos'!K31*$I660)&gt;0,'01_Supuestos'!$F$15,0)))-((('01_Supuestos'!K31*$I660)*'01_Supuestos'!$F$11*($H660-'01_Supuestos'!$F$9))*'01_Supuestos'!$F$18)-($J660*'01_Supuestos'!K32)-(IF('01_Supuestos'!K30=MAX('01_Supuestos'!$C$30:$M$30),'01_Supuestos'!$F$19,0))-(MAX(0,(((('01_Supuestos'!K31*$I660)*'01_Supuestos'!$F$11*($H660-'01_Supuestos'!$F$9))-((('01_Supuestos'!K31*$I660)*'01_Supuestos'!$F$11*($H660-'01_Supuestos'!$F$9))*'01_Supuestos'!$F$12)-(('01_Supuestos'!K31*$I660)*'01_Supuestos'!$F$11*$K660)-(IF(('01_Supuestos'!K31*$I660)&gt;0,'01_Supuestos'!$F$15,0)))-($J660*'01_Supuestos'!K33)))*'01_Supuestos'!$F$16)</f>
        <v/>
      </c>
      <c r="AC660" s="109">
        <f>((('01_Supuestos'!L31*$I660)*'01_Supuestos'!$F$11*($H660-'01_Supuestos'!$F$9))-((('01_Supuestos'!L31*$I660)*'01_Supuestos'!$F$11*($H660-'01_Supuestos'!$F$9))*'01_Supuestos'!$F$12)-(('01_Supuestos'!L31*$I660)*'01_Supuestos'!$F$11*$K660)-(IF(('01_Supuestos'!L31*$I660)&gt;0,'01_Supuestos'!$F$15,0)))-((('01_Supuestos'!L31*$I660)*'01_Supuestos'!$F$11*($H660-'01_Supuestos'!$F$9))*'01_Supuestos'!$F$18)-($J660*'01_Supuestos'!L32)-(IF('01_Supuestos'!L30=MAX('01_Supuestos'!$C$30:$M$30),'01_Supuestos'!$F$19,0))-(MAX(0,(((('01_Supuestos'!L31*$I660)*'01_Supuestos'!$F$11*($H660-'01_Supuestos'!$F$9))-((('01_Supuestos'!L31*$I660)*'01_Supuestos'!$F$11*($H660-'01_Supuestos'!$F$9))*'01_Supuestos'!$F$12)-(('01_Supuestos'!L31*$I660)*'01_Supuestos'!$F$11*$K660)-(IF(('01_Supuestos'!L31*$I660)&gt;0,'01_Supuestos'!$F$15,0)))-($J660*'01_Supuestos'!L33)))*'01_Supuestos'!$F$16)</f>
        <v/>
      </c>
      <c r="AD660" s="109">
        <f>((('01_Supuestos'!M31*$I660)*'01_Supuestos'!$F$11*($H660-'01_Supuestos'!$F$9))-((('01_Supuestos'!M31*$I660)*'01_Supuestos'!$F$11*($H660-'01_Supuestos'!$F$9))*'01_Supuestos'!$F$12)-(('01_Supuestos'!M31*$I660)*'01_Supuestos'!$F$11*$K660)-(IF(('01_Supuestos'!M31*$I660)&gt;0,'01_Supuestos'!$F$15,0)))-((('01_Supuestos'!M31*$I660)*'01_Supuestos'!$F$11*($H660-'01_Supuestos'!$F$9))*'01_Supuestos'!$F$18)-($J660*'01_Supuestos'!M32)-(IF('01_Supuestos'!M30=MAX('01_Supuestos'!$C$30:$M$30),'01_Supuestos'!$F$19,0))-(MAX(0,(((('01_Supuestos'!M31*$I660)*'01_Supuestos'!$F$11*($H660-'01_Supuestos'!$F$9))-((('01_Supuestos'!M31*$I660)*'01_Supuestos'!$F$11*($H660-'01_Supuestos'!$F$9))*'01_Supuestos'!$F$12)-(('01_Supuestos'!M31*$I660)*'01_Supuestos'!$F$11*$K660)-(IF(('01_Supuestos'!M31*$I660)&gt;0,'01_Supuestos'!$F$15,0)))-($J660*'01_Supuestos'!M33)))*'01_Supuestos'!$F$16)</f>
        <v/>
      </c>
      <c r="AE660" s="109">
        <f>0</f>
        <v/>
      </c>
      <c r="AF660" s="109">
        <f>IF(S660&gt;R660,"Appraisal+Decision",IF(S660&lt;R660,"Develop Now","Indiferente"))</f>
        <v/>
      </c>
    </row>
    <row r="661">
      <c r="A661" t="n">
        <v>631</v>
      </c>
      <c r="B661" s="53">
        <f>RAND()</f>
        <v/>
      </c>
      <c r="C661" s="53">
        <f>RAND()</f>
        <v/>
      </c>
      <c r="D661" s="53">
        <f>RAND()</f>
        <v/>
      </c>
      <c r="E661" s="53">
        <f>RAND()</f>
        <v/>
      </c>
      <c r="F661" s="53">
        <f>RAND()</f>
        <v/>
      </c>
      <c r="G661" s="53">
        <f>RAND()</f>
        <v/>
      </c>
      <c r="H661" s="109">
        <f>IF(B661&lt;($B$11-$B$10)/($B$12-$B$10), $B$10+SQRT(B661*($B$11-$B$10)*($B$12-$B$10)), $B$12-SQRT((1-B661)*($B$12-$B$11)*($B$12-$B$10)))</f>
        <v/>
      </c>
      <c r="I661" s="53">
        <f>MAX(0.1,NORMINV(C661,$B$13,$B$14))</f>
        <v/>
      </c>
      <c r="J661" s="109">
        <f>'01_Supuestos'!$F$13*MAX(0.65,NORMINV(D661,1,$B$15))</f>
        <v/>
      </c>
      <c r="K661" s="109">
        <f>'01_Supuestos'!$F$14*MAX(0.6,NORMINV(E661,1,$B$16))</f>
        <v/>
      </c>
      <c r="L661" s="109">
        <f>--(F661&lt;=$B$5)</f>
        <v/>
      </c>
      <c r="M661" s="109">
        <f>IF(L661=1, IF(G661&lt;=$B$6, "+", "-"), IF(G661&lt;=(1-$B$7), "+", "-"))</f>
        <v/>
      </c>
      <c r="N661" s="110">
        <f>IF(M661="+",'05_Bayes_Arbol'!$B$16,'05_Bayes_Arbol'!$B$17)</f>
        <v/>
      </c>
      <c r="O661" s="109">
        <f>SUMPRODUCT(T661:AD661,'01_Supuestos'!$C$34:$M$34)</f>
        <v/>
      </c>
      <c r="P661" s="109">
        <f>N661*O661 + (1-N661)*$B$9</f>
        <v/>
      </c>
      <c r="Q661" s="109">
        <f>--(P661&gt;0)</f>
        <v/>
      </c>
      <c r="R661" s="109">
        <f>IF(L661=1,O661,$B$9)</f>
        <v/>
      </c>
      <c r="S661" s="109">
        <f>-$B$8 + IF(Q661=1, IF(L661=1,O661,$B$9), 0)</f>
        <v/>
      </c>
      <c r="T661" s="109">
        <f>((('01_Supuestos'!C31*$I661)*'01_Supuestos'!$F$11*($H661-'01_Supuestos'!$F$9))-((('01_Supuestos'!C31*$I661)*'01_Supuestos'!$F$11*($H661-'01_Supuestos'!$F$9))*'01_Supuestos'!$F$12)-(('01_Supuestos'!C31*$I661)*'01_Supuestos'!$F$11*$K661)-(IF(('01_Supuestos'!C31*$I661)&gt;0,'01_Supuestos'!$F$15,0)))-((('01_Supuestos'!C31*$I661)*'01_Supuestos'!$F$11*($H661-'01_Supuestos'!$F$9))*'01_Supuestos'!$F$18)-($J661*'01_Supuestos'!C32)-(IF('01_Supuestos'!C30=MAX('01_Supuestos'!$C$30:$M$30),'01_Supuestos'!$F$19,0))-(MAX(0,(((('01_Supuestos'!C31*$I661)*'01_Supuestos'!$F$11*($H661-'01_Supuestos'!$F$9))-((('01_Supuestos'!C31*$I661)*'01_Supuestos'!$F$11*($H661-'01_Supuestos'!$F$9))*'01_Supuestos'!$F$12)-(('01_Supuestos'!C31*$I661)*'01_Supuestos'!$F$11*$K661)-(IF(('01_Supuestos'!C31*$I661)&gt;0,'01_Supuestos'!$F$15,0)))-($J661*'01_Supuestos'!C33)))*'01_Supuestos'!$F$16)</f>
        <v/>
      </c>
      <c r="U661" s="109">
        <f>((('01_Supuestos'!D31*$I661)*'01_Supuestos'!$F$11*($H661-'01_Supuestos'!$F$9))-((('01_Supuestos'!D31*$I661)*'01_Supuestos'!$F$11*($H661-'01_Supuestos'!$F$9))*'01_Supuestos'!$F$12)-(('01_Supuestos'!D31*$I661)*'01_Supuestos'!$F$11*$K661)-(IF(('01_Supuestos'!D31*$I661)&gt;0,'01_Supuestos'!$F$15,0)))-((('01_Supuestos'!D31*$I661)*'01_Supuestos'!$F$11*($H661-'01_Supuestos'!$F$9))*'01_Supuestos'!$F$18)-($J661*'01_Supuestos'!D32)-(IF('01_Supuestos'!D30=MAX('01_Supuestos'!$C$30:$M$30),'01_Supuestos'!$F$19,0))-(MAX(0,(((('01_Supuestos'!D31*$I661)*'01_Supuestos'!$F$11*($H661-'01_Supuestos'!$F$9))-((('01_Supuestos'!D31*$I661)*'01_Supuestos'!$F$11*($H661-'01_Supuestos'!$F$9))*'01_Supuestos'!$F$12)-(('01_Supuestos'!D31*$I661)*'01_Supuestos'!$F$11*$K661)-(IF(('01_Supuestos'!D31*$I661)&gt;0,'01_Supuestos'!$F$15,0)))-($J661*'01_Supuestos'!D33)))*'01_Supuestos'!$F$16)</f>
        <v/>
      </c>
      <c r="V661" s="109">
        <f>((('01_Supuestos'!E31*$I661)*'01_Supuestos'!$F$11*($H661-'01_Supuestos'!$F$9))-((('01_Supuestos'!E31*$I661)*'01_Supuestos'!$F$11*($H661-'01_Supuestos'!$F$9))*'01_Supuestos'!$F$12)-(('01_Supuestos'!E31*$I661)*'01_Supuestos'!$F$11*$K661)-(IF(('01_Supuestos'!E31*$I661)&gt;0,'01_Supuestos'!$F$15,0)))-((('01_Supuestos'!E31*$I661)*'01_Supuestos'!$F$11*($H661-'01_Supuestos'!$F$9))*'01_Supuestos'!$F$18)-($J661*'01_Supuestos'!E32)-(IF('01_Supuestos'!E30=MAX('01_Supuestos'!$C$30:$M$30),'01_Supuestos'!$F$19,0))-(MAX(0,(((('01_Supuestos'!E31*$I661)*'01_Supuestos'!$F$11*($H661-'01_Supuestos'!$F$9))-((('01_Supuestos'!E31*$I661)*'01_Supuestos'!$F$11*($H661-'01_Supuestos'!$F$9))*'01_Supuestos'!$F$12)-(('01_Supuestos'!E31*$I661)*'01_Supuestos'!$F$11*$K661)-(IF(('01_Supuestos'!E31*$I661)&gt;0,'01_Supuestos'!$F$15,0)))-($J661*'01_Supuestos'!E33)))*'01_Supuestos'!$F$16)</f>
        <v/>
      </c>
      <c r="W661" s="109">
        <f>((('01_Supuestos'!F31*$I661)*'01_Supuestos'!$F$11*($H661-'01_Supuestos'!$F$9))-((('01_Supuestos'!F31*$I661)*'01_Supuestos'!$F$11*($H661-'01_Supuestos'!$F$9))*'01_Supuestos'!$F$12)-(('01_Supuestos'!F31*$I661)*'01_Supuestos'!$F$11*$K661)-(IF(('01_Supuestos'!F31*$I661)&gt;0,'01_Supuestos'!$F$15,0)))-((('01_Supuestos'!F31*$I661)*'01_Supuestos'!$F$11*($H661-'01_Supuestos'!$F$9))*'01_Supuestos'!$F$18)-($J661*'01_Supuestos'!F32)-(IF('01_Supuestos'!F30=MAX('01_Supuestos'!$C$30:$M$30),'01_Supuestos'!$F$19,0))-(MAX(0,(((('01_Supuestos'!F31*$I661)*'01_Supuestos'!$F$11*($H661-'01_Supuestos'!$F$9))-((('01_Supuestos'!F31*$I661)*'01_Supuestos'!$F$11*($H661-'01_Supuestos'!$F$9))*'01_Supuestos'!$F$12)-(('01_Supuestos'!F31*$I661)*'01_Supuestos'!$F$11*$K661)-(IF(('01_Supuestos'!F31*$I661)&gt;0,'01_Supuestos'!$F$15,0)))-($J661*'01_Supuestos'!F33)))*'01_Supuestos'!$F$16)</f>
        <v/>
      </c>
      <c r="X661" s="109">
        <f>((('01_Supuestos'!G31*$I661)*'01_Supuestos'!$F$11*($H661-'01_Supuestos'!$F$9))-((('01_Supuestos'!G31*$I661)*'01_Supuestos'!$F$11*($H661-'01_Supuestos'!$F$9))*'01_Supuestos'!$F$12)-(('01_Supuestos'!G31*$I661)*'01_Supuestos'!$F$11*$K661)-(IF(('01_Supuestos'!G31*$I661)&gt;0,'01_Supuestos'!$F$15,0)))-((('01_Supuestos'!G31*$I661)*'01_Supuestos'!$F$11*($H661-'01_Supuestos'!$F$9))*'01_Supuestos'!$F$18)-($J661*'01_Supuestos'!G32)-(IF('01_Supuestos'!G30=MAX('01_Supuestos'!$C$30:$M$30),'01_Supuestos'!$F$19,0))-(MAX(0,(((('01_Supuestos'!G31*$I661)*'01_Supuestos'!$F$11*($H661-'01_Supuestos'!$F$9))-((('01_Supuestos'!G31*$I661)*'01_Supuestos'!$F$11*($H661-'01_Supuestos'!$F$9))*'01_Supuestos'!$F$12)-(('01_Supuestos'!G31*$I661)*'01_Supuestos'!$F$11*$K661)-(IF(('01_Supuestos'!G31*$I661)&gt;0,'01_Supuestos'!$F$15,0)))-($J661*'01_Supuestos'!G33)))*'01_Supuestos'!$F$16)</f>
        <v/>
      </c>
      <c r="Y661" s="109">
        <f>((('01_Supuestos'!H31*$I661)*'01_Supuestos'!$F$11*($H661-'01_Supuestos'!$F$9))-((('01_Supuestos'!H31*$I661)*'01_Supuestos'!$F$11*($H661-'01_Supuestos'!$F$9))*'01_Supuestos'!$F$12)-(('01_Supuestos'!H31*$I661)*'01_Supuestos'!$F$11*$K661)-(IF(('01_Supuestos'!H31*$I661)&gt;0,'01_Supuestos'!$F$15,0)))-((('01_Supuestos'!H31*$I661)*'01_Supuestos'!$F$11*($H661-'01_Supuestos'!$F$9))*'01_Supuestos'!$F$18)-($J661*'01_Supuestos'!H32)-(IF('01_Supuestos'!H30=MAX('01_Supuestos'!$C$30:$M$30),'01_Supuestos'!$F$19,0))-(MAX(0,(((('01_Supuestos'!H31*$I661)*'01_Supuestos'!$F$11*($H661-'01_Supuestos'!$F$9))-((('01_Supuestos'!H31*$I661)*'01_Supuestos'!$F$11*($H661-'01_Supuestos'!$F$9))*'01_Supuestos'!$F$12)-(('01_Supuestos'!H31*$I661)*'01_Supuestos'!$F$11*$K661)-(IF(('01_Supuestos'!H31*$I661)&gt;0,'01_Supuestos'!$F$15,0)))-($J661*'01_Supuestos'!H33)))*'01_Supuestos'!$F$16)</f>
        <v/>
      </c>
      <c r="Z661" s="109">
        <f>((('01_Supuestos'!I31*$I661)*'01_Supuestos'!$F$11*($H661-'01_Supuestos'!$F$9))-((('01_Supuestos'!I31*$I661)*'01_Supuestos'!$F$11*($H661-'01_Supuestos'!$F$9))*'01_Supuestos'!$F$12)-(('01_Supuestos'!I31*$I661)*'01_Supuestos'!$F$11*$K661)-(IF(('01_Supuestos'!I31*$I661)&gt;0,'01_Supuestos'!$F$15,0)))-((('01_Supuestos'!I31*$I661)*'01_Supuestos'!$F$11*($H661-'01_Supuestos'!$F$9))*'01_Supuestos'!$F$18)-($J661*'01_Supuestos'!I32)-(IF('01_Supuestos'!I30=MAX('01_Supuestos'!$C$30:$M$30),'01_Supuestos'!$F$19,0))-(MAX(0,(((('01_Supuestos'!I31*$I661)*'01_Supuestos'!$F$11*($H661-'01_Supuestos'!$F$9))-((('01_Supuestos'!I31*$I661)*'01_Supuestos'!$F$11*($H661-'01_Supuestos'!$F$9))*'01_Supuestos'!$F$12)-(('01_Supuestos'!I31*$I661)*'01_Supuestos'!$F$11*$K661)-(IF(('01_Supuestos'!I31*$I661)&gt;0,'01_Supuestos'!$F$15,0)))-($J661*'01_Supuestos'!I33)))*'01_Supuestos'!$F$16)</f>
        <v/>
      </c>
      <c r="AA661" s="109">
        <f>((('01_Supuestos'!J31*$I661)*'01_Supuestos'!$F$11*($H661-'01_Supuestos'!$F$9))-((('01_Supuestos'!J31*$I661)*'01_Supuestos'!$F$11*($H661-'01_Supuestos'!$F$9))*'01_Supuestos'!$F$12)-(('01_Supuestos'!J31*$I661)*'01_Supuestos'!$F$11*$K661)-(IF(('01_Supuestos'!J31*$I661)&gt;0,'01_Supuestos'!$F$15,0)))-((('01_Supuestos'!J31*$I661)*'01_Supuestos'!$F$11*($H661-'01_Supuestos'!$F$9))*'01_Supuestos'!$F$18)-($J661*'01_Supuestos'!J32)-(IF('01_Supuestos'!J30=MAX('01_Supuestos'!$C$30:$M$30),'01_Supuestos'!$F$19,0))-(MAX(0,(((('01_Supuestos'!J31*$I661)*'01_Supuestos'!$F$11*($H661-'01_Supuestos'!$F$9))-((('01_Supuestos'!J31*$I661)*'01_Supuestos'!$F$11*($H661-'01_Supuestos'!$F$9))*'01_Supuestos'!$F$12)-(('01_Supuestos'!J31*$I661)*'01_Supuestos'!$F$11*$K661)-(IF(('01_Supuestos'!J31*$I661)&gt;0,'01_Supuestos'!$F$15,0)))-($J661*'01_Supuestos'!J33)))*'01_Supuestos'!$F$16)</f>
        <v/>
      </c>
      <c r="AB661" s="109">
        <f>((('01_Supuestos'!K31*$I661)*'01_Supuestos'!$F$11*($H661-'01_Supuestos'!$F$9))-((('01_Supuestos'!K31*$I661)*'01_Supuestos'!$F$11*($H661-'01_Supuestos'!$F$9))*'01_Supuestos'!$F$12)-(('01_Supuestos'!K31*$I661)*'01_Supuestos'!$F$11*$K661)-(IF(('01_Supuestos'!K31*$I661)&gt;0,'01_Supuestos'!$F$15,0)))-((('01_Supuestos'!K31*$I661)*'01_Supuestos'!$F$11*($H661-'01_Supuestos'!$F$9))*'01_Supuestos'!$F$18)-($J661*'01_Supuestos'!K32)-(IF('01_Supuestos'!K30=MAX('01_Supuestos'!$C$30:$M$30),'01_Supuestos'!$F$19,0))-(MAX(0,(((('01_Supuestos'!K31*$I661)*'01_Supuestos'!$F$11*($H661-'01_Supuestos'!$F$9))-((('01_Supuestos'!K31*$I661)*'01_Supuestos'!$F$11*($H661-'01_Supuestos'!$F$9))*'01_Supuestos'!$F$12)-(('01_Supuestos'!K31*$I661)*'01_Supuestos'!$F$11*$K661)-(IF(('01_Supuestos'!K31*$I661)&gt;0,'01_Supuestos'!$F$15,0)))-($J661*'01_Supuestos'!K33)))*'01_Supuestos'!$F$16)</f>
        <v/>
      </c>
      <c r="AC661" s="109">
        <f>((('01_Supuestos'!L31*$I661)*'01_Supuestos'!$F$11*($H661-'01_Supuestos'!$F$9))-((('01_Supuestos'!L31*$I661)*'01_Supuestos'!$F$11*($H661-'01_Supuestos'!$F$9))*'01_Supuestos'!$F$12)-(('01_Supuestos'!L31*$I661)*'01_Supuestos'!$F$11*$K661)-(IF(('01_Supuestos'!L31*$I661)&gt;0,'01_Supuestos'!$F$15,0)))-((('01_Supuestos'!L31*$I661)*'01_Supuestos'!$F$11*($H661-'01_Supuestos'!$F$9))*'01_Supuestos'!$F$18)-($J661*'01_Supuestos'!L32)-(IF('01_Supuestos'!L30=MAX('01_Supuestos'!$C$30:$M$30),'01_Supuestos'!$F$19,0))-(MAX(0,(((('01_Supuestos'!L31*$I661)*'01_Supuestos'!$F$11*($H661-'01_Supuestos'!$F$9))-((('01_Supuestos'!L31*$I661)*'01_Supuestos'!$F$11*($H661-'01_Supuestos'!$F$9))*'01_Supuestos'!$F$12)-(('01_Supuestos'!L31*$I661)*'01_Supuestos'!$F$11*$K661)-(IF(('01_Supuestos'!L31*$I661)&gt;0,'01_Supuestos'!$F$15,0)))-($J661*'01_Supuestos'!L33)))*'01_Supuestos'!$F$16)</f>
        <v/>
      </c>
      <c r="AD661" s="109">
        <f>((('01_Supuestos'!M31*$I661)*'01_Supuestos'!$F$11*($H661-'01_Supuestos'!$F$9))-((('01_Supuestos'!M31*$I661)*'01_Supuestos'!$F$11*($H661-'01_Supuestos'!$F$9))*'01_Supuestos'!$F$12)-(('01_Supuestos'!M31*$I661)*'01_Supuestos'!$F$11*$K661)-(IF(('01_Supuestos'!M31*$I661)&gt;0,'01_Supuestos'!$F$15,0)))-((('01_Supuestos'!M31*$I661)*'01_Supuestos'!$F$11*($H661-'01_Supuestos'!$F$9))*'01_Supuestos'!$F$18)-($J661*'01_Supuestos'!M32)-(IF('01_Supuestos'!M30=MAX('01_Supuestos'!$C$30:$M$30),'01_Supuestos'!$F$19,0))-(MAX(0,(((('01_Supuestos'!M31*$I661)*'01_Supuestos'!$F$11*($H661-'01_Supuestos'!$F$9))-((('01_Supuestos'!M31*$I661)*'01_Supuestos'!$F$11*($H661-'01_Supuestos'!$F$9))*'01_Supuestos'!$F$12)-(('01_Supuestos'!M31*$I661)*'01_Supuestos'!$F$11*$K661)-(IF(('01_Supuestos'!M31*$I661)&gt;0,'01_Supuestos'!$F$15,0)))-($J661*'01_Supuestos'!M33)))*'01_Supuestos'!$F$16)</f>
        <v/>
      </c>
      <c r="AE661" s="109">
        <f>0</f>
        <v/>
      </c>
      <c r="AF661" s="109">
        <f>IF(S661&gt;R661,"Appraisal+Decision",IF(S661&lt;R661,"Develop Now","Indiferente"))</f>
        <v/>
      </c>
    </row>
    <row r="662">
      <c r="A662" t="n">
        <v>632</v>
      </c>
      <c r="B662" s="53">
        <f>RAND()</f>
        <v/>
      </c>
      <c r="C662" s="53">
        <f>RAND()</f>
        <v/>
      </c>
      <c r="D662" s="53">
        <f>RAND()</f>
        <v/>
      </c>
      <c r="E662" s="53">
        <f>RAND()</f>
        <v/>
      </c>
      <c r="F662" s="53">
        <f>RAND()</f>
        <v/>
      </c>
      <c r="G662" s="53">
        <f>RAND()</f>
        <v/>
      </c>
      <c r="H662" s="109">
        <f>IF(B662&lt;($B$11-$B$10)/($B$12-$B$10), $B$10+SQRT(B662*($B$11-$B$10)*($B$12-$B$10)), $B$12-SQRT((1-B662)*($B$12-$B$11)*($B$12-$B$10)))</f>
        <v/>
      </c>
      <c r="I662" s="53">
        <f>MAX(0.1,NORMINV(C662,$B$13,$B$14))</f>
        <v/>
      </c>
      <c r="J662" s="109">
        <f>'01_Supuestos'!$F$13*MAX(0.65,NORMINV(D662,1,$B$15))</f>
        <v/>
      </c>
      <c r="K662" s="109">
        <f>'01_Supuestos'!$F$14*MAX(0.6,NORMINV(E662,1,$B$16))</f>
        <v/>
      </c>
      <c r="L662" s="109">
        <f>--(F662&lt;=$B$5)</f>
        <v/>
      </c>
      <c r="M662" s="109">
        <f>IF(L662=1, IF(G662&lt;=$B$6, "+", "-"), IF(G662&lt;=(1-$B$7), "+", "-"))</f>
        <v/>
      </c>
      <c r="N662" s="110">
        <f>IF(M662="+",'05_Bayes_Arbol'!$B$16,'05_Bayes_Arbol'!$B$17)</f>
        <v/>
      </c>
      <c r="O662" s="109">
        <f>SUMPRODUCT(T662:AD662,'01_Supuestos'!$C$34:$M$34)</f>
        <v/>
      </c>
      <c r="P662" s="109">
        <f>N662*O662 + (1-N662)*$B$9</f>
        <v/>
      </c>
      <c r="Q662" s="109">
        <f>--(P662&gt;0)</f>
        <v/>
      </c>
      <c r="R662" s="109">
        <f>IF(L662=1,O662,$B$9)</f>
        <v/>
      </c>
      <c r="S662" s="109">
        <f>-$B$8 + IF(Q662=1, IF(L662=1,O662,$B$9), 0)</f>
        <v/>
      </c>
      <c r="T662" s="109">
        <f>((('01_Supuestos'!C31*$I662)*'01_Supuestos'!$F$11*($H662-'01_Supuestos'!$F$9))-((('01_Supuestos'!C31*$I662)*'01_Supuestos'!$F$11*($H662-'01_Supuestos'!$F$9))*'01_Supuestos'!$F$12)-(('01_Supuestos'!C31*$I662)*'01_Supuestos'!$F$11*$K662)-(IF(('01_Supuestos'!C31*$I662)&gt;0,'01_Supuestos'!$F$15,0)))-((('01_Supuestos'!C31*$I662)*'01_Supuestos'!$F$11*($H662-'01_Supuestos'!$F$9))*'01_Supuestos'!$F$18)-($J662*'01_Supuestos'!C32)-(IF('01_Supuestos'!C30=MAX('01_Supuestos'!$C$30:$M$30),'01_Supuestos'!$F$19,0))-(MAX(0,(((('01_Supuestos'!C31*$I662)*'01_Supuestos'!$F$11*($H662-'01_Supuestos'!$F$9))-((('01_Supuestos'!C31*$I662)*'01_Supuestos'!$F$11*($H662-'01_Supuestos'!$F$9))*'01_Supuestos'!$F$12)-(('01_Supuestos'!C31*$I662)*'01_Supuestos'!$F$11*$K662)-(IF(('01_Supuestos'!C31*$I662)&gt;0,'01_Supuestos'!$F$15,0)))-($J662*'01_Supuestos'!C33)))*'01_Supuestos'!$F$16)</f>
        <v/>
      </c>
      <c r="U662" s="109">
        <f>((('01_Supuestos'!D31*$I662)*'01_Supuestos'!$F$11*($H662-'01_Supuestos'!$F$9))-((('01_Supuestos'!D31*$I662)*'01_Supuestos'!$F$11*($H662-'01_Supuestos'!$F$9))*'01_Supuestos'!$F$12)-(('01_Supuestos'!D31*$I662)*'01_Supuestos'!$F$11*$K662)-(IF(('01_Supuestos'!D31*$I662)&gt;0,'01_Supuestos'!$F$15,0)))-((('01_Supuestos'!D31*$I662)*'01_Supuestos'!$F$11*($H662-'01_Supuestos'!$F$9))*'01_Supuestos'!$F$18)-($J662*'01_Supuestos'!D32)-(IF('01_Supuestos'!D30=MAX('01_Supuestos'!$C$30:$M$30),'01_Supuestos'!$F$19,0))-(MAX(0,(((('01_Supuestos'!D31*$I662)*'01_Supuestos'!$F$11*($H662-'01_Supuestos'!$F$9))-((('01_Supuestos'!D31*$I662)*'01_Supuestos'!$F$11*($H662-'01_Supuestos'!$F$9))*'01_Supuestos'!$F$12)-(('01_Supuestos'!D31*$I662)*'01_Supuestos'!$F$11*$K662)-(IF(('01_Supuestos'!D31*$I662)&gt;0,'01_Supuestos'!$F$15,0)))-($J662*'01_Supuestos'!D33)))*'01_Supuestos'!$F$16)</f>
        <v/>
      </c>
      <c r="V662" s="109">
        <f>((('01_Supuestos'!E31*$I662)*'01_Supuestos'!$F$11*($H662-'01_Supuestos'!$F$9))-((('01_Supuestos'!E31*$I662)*'01_Supuestos'!$F$11*($H662-'01_Supuestos'!$F$9))*'01_Supuestos'!$F$12)-(('01_Supuestos'!E31*$I662)*'01_Supuestos'!$F$11*$K662)-(IF(('01_Supuestos'!E31*$I662)&gt;0,'01_Supuestos'!$F$15,0)))-((('01_Supuestos'!E31*$I662)*'01_Supuestos'!$F$11*($H662-'01_Supuestos'!$F$9))*'01_Supuestos'!$F$18)-($J662*'01_Supuestos'!E32)-(IF('01_Supuestos'!E30=MAX('01_Supuestos'!$C$30:$M$30),'01_Supuestos'!$F$19,0))-(MAX(0,(((('01_Supuestos'!E31*$I662)*'01_Supuestos'!$F$11*($H662-'01_Supuestos'!$F$9))-((('01_Supuestos'!E31*$I662)*'01_Supuestos'!$F$11*($H662-'01_Supuestos'!$F$9))*'01_Supuestos'!$F$12)-(('01_Supuestos'!E31*$I662)*'01_Supuestos'!$F$11*$K662)-(IF(('01_Supuestos'!E31*$I662)&gt;0,'01_Supuestos'!$F$15,0)))-($J662*'01_Supuestos'!E33)))*'01_Supuestos'!$F$16)</f>
        <v/>
      </c>
      <c r="W662" s="109">
        <f>((('01_Supuestos'!F31*$I662)*'01_Supuestos'!$F$11*($H662-'01_Supuestos'!$F$9))-((('01_Supuestos'!F31*$I662)*'01_Supuestos'!$F$11*($H662-'01_Supuestos'!$F$9))*'01_Supuestos'!$F$12)-(('01_Supuestos'!F31*$I662)*'01_Supuestos'!$F$11*$K662)-(IF(('01_Supuestos'!F31*$I662)&gt;0,'01_Supuestos'!$F$15,0)))-((('01_Supuestos'!F31*$I662)*'01_Supuestos'!$F$11*($H662-'01_Supuestos'!$F$9))*'01_Supuestos'!$F$18)-($J662*'01_Supuestos'!F32)-(IF('01_Supuestos'!F30=MAX('01_Supuestos'!$C$30:$M$30),'01_Supuestos'!$F$19,0))-(MAX(0,(((('01_Supuestos'!F31*$I662)*'01_Supuestos'!$F$11*($H662-'01_Supuestos'!$F$9))-((('01_Supuestos'!F31*$I662)*'01_Supuestos'!$F$11*($H662-'01_Supuestos'!$F$9))*'01_Supuestos'!$F$12)-(('01_Supuestos'!F31*$I662)*'01_Supuestos'!$F$11*$K662)-(IF(('01_Supuestos'!F31*$I662)&gt;0,'01_Supuestos'!$F$15,0)))-($J662*'01_Supuestos'!F33)))*'01_Supuestos'!$F$16)</f>
        <v/>
      </c>
      <c r="X662" s="109">
        <f>((('01_Supuestos'!G31*$I662)*'01_Supuestos'!$F$11*($H662-'01_Supuestos'!$F$9))-((('01_Supuestos'!G31*$I662)*'01_Supuestos'!$F$11*($H662-'01_Supuestos'!$F$9))*'01_Supuestos'!$F$12)-(('01_Supuestos'!G31*$I662)*'01_Supuestos'!$F$11*$K662)-(IF(('01_Supuestos'!G31*$I662)&gt;0,'01_Supuestos'!$F$15,0)))-((('01_Supuestos'!G31*$I662)*'01_Supuestos'!$F$11*($H662-'01_Supuestos'!$F$9))*'01_Supuestos'!$F$18)-($J662*'01_Supuestos'!G32)-(IF('01_Supuestos'!G30=MAX('01_Supuestos'!$C$30:$M$30),'01_Supuestos'!$F$19,0))-(MAX(0,(((('01_Supuestos'!G31*$I662)*'01_Supuestos'!$F$11*($H662-'01_Supuestos'!$F$9))-((('01_Supuestos'!G31*$I662)*'01_Supuestos'!$F$11*($H662-'01_Supuestos'!$F$9))*'01_Supuestos'!$F$12)-(('01_Supuestos'!G31*$I662)*'01_Supuestos'!$F$11*$K662)-(IF(('01_Supuestos'!G31*$I662)&gt;0,'01_Supuestos'!$F$15,0)))-($J662*'01_Supuestos'!G33)))*'01_Supuestos'!$F$16)</f>
        <v/>
      </c>
      <c r="Y662" s="109">
        <f>((('01_Supuestos'!H31*$I662)*'01_Supuestos'!$F$11*($H662-'01_Supuestos'!$F$9))-((('01_Supuestos'!H31*$I662)*'01_Supuestos'!$F$11*($H662-'01_Supuestos'!$F$9))*'01_Supuestos'!$F$12)-(('01_Supuestos'!H31*$I662)*'01_Supuestos'!$F$11*$K662)-(IF(('01_Supuestos'!H31*$I662)&gt;0,'01_Supuestos'!$F$15,0)))-((('01_Supuestos'!H31*$I662)*'01_Supuestos'!$F$11*($H662-'01_Supuestos'!$F$9))*'01_Supuestos'!$F$18)-($J662*'01_Supuestos'!H32)-(IF('01_Supuestos'!H30=MAX('01_Supuestos'!$C$30:$M$30),'01_Supuestos'!$F$19,0))-(MAX(0,(((('01_Supuestos'!H31*$I662)*'01_Supuestos'!$F$11*($H662-'01_Supuestos'!$F$9))-((('01_Supuestos'!H31*$I662)*'01_Supuestos'!$F$11*($H662-'01_Supuestos'!$F$9))*'01_Supuestos'!$F$12)-(('01_Supuestos'!H31*$I662)*'01_Supuestos'!$F$11*$K662)-(IF(('01_Supuestos'!H31*$I662)&gt;0,'01_Supuestos'!$F$15,0)))-($J662*'01_Supuestos'!H33)))*'01_Supuestos'!$F$16)</f>
        <v/>
      </c>
      <c r="Z662" s="109">
        <f>((('01_Supuestos'!I31*$I662)*'01_Supuestos'!$F$11*($H662-'01_Supuestos'!$F$9))-((('01_Supuestos'!I31*$I662)*'01_Supuestos'!$F$11*($H662-'01_Supuestos'!$F$9))*'01_Supuestos'!$F$12)-(('01_Supuestos'!I31*$I662)*'01_Supuestos'!$F$11*$K662)-(IF(('01_Supuestos'!I31*$I662)&gt;0,'01_Supuestos'!$F$15,0)))-((('01_Supuestos'!I31*$I662)*'01_Supuestos'!$F$11*($H662-'01_Supuestos'!$F$9))*'01_Supuestos'!$F$18)-($J662*'01_Supuestos'!I32)-(IF('01_Supuestos'!I30=MAX('01_Supuestos'!$C$30:$M$30),'01_Supuestos'!$F$19,0))-(MAX(0,(((('01_Supuestos'!I31*$I662)*'01_Supuestos'!$F$11*($H662-'01_Supuestos'!$F$9))-((('01_Supuestos'!I31*$I662)*'01_Supuestos'!$F$11*($H662-'01_Supuestos'!$F$9))*'01_Supuestos'!$F$12)-(('01_Supuestos'!I31*$I662)*'01_Supuestos'!$F$11*$K662)-(IF(('01_Supuestos'!I31*$I662)&gt;0,'01_Supuestos'!$F$15,0)))-($J662*'01_Supuestos'!I33)))*'01_Supuestos'!$F$16)</f>
        <v/>
      </c>
      <c r="AA662" s="109">
        <f>((('01_Supuestos'!J31*$I662)*'01_Supuestos'!$F$11*($H662-'01_Supuestos'!$F$9))-((('01_Supuestos'!J31*$I662)*'01_Supuestos'!$F$11*($H662-'01_Supuestos'!$F$9))*'01_Supuestos'!$F$12)-(('01_Supuestos'!J31*$I662)*'01_Supuestos'!$F$11*$K662)-(IF(('01_Supuestos'!J31*$I662)&gt;0,'01_Supuestos'!$F$15,0)))-((('01_Supuestos'!J31*$I662)*'01_Supuestos'!$F$11*($H662-'01_Supuestos'!$F$9))*'01_Supuestos'!$F$18)-($J662*'01_Supuestos'!J32)-(IF('01_Supuestos'!J30=MAX('01_Supuestos'!$C$30:$M$30),'01_Supuestos'!$F$19,0))-(MAX(0,(((('01_Supuestos'!J31*$I662)*'01_Supuestos'!$F$11*($H662-'01_Supuestos'!$F$9))-((('01_Supuestos'!J31*$I662)*'01_Supuestos'!$F$11*($H662-'01_Supuestos'!$F$9))*'01_Supuestos'!$F$12)-(('01_Supuestos'!J31*$I662)*'01_Supuestos'!$F$11*$K662)-(IF(('01_Supuestos'!J31*$I662)&gt;0,'01_Supuestos'!$F$15,0)))-($J662*'01_Supuestos'!J33)))*'01_Supuestos'!$F$16)</f>
        <v/>
      </c>
      <c r="AB662" s="109">
        <f>((('01_Supuestos'!K31*$I662)*'01_Supuestos'!$F$11*($H662-'01_Supuestos'!$F$9))-((('01_Supuestos'!K31*$I662)*'01_Supuestos'!$F$11*($H662-'01_Supuestos'!$F$9))*'01_Supuestos'!$F$12)-(('01_Supuestos'!K31*$I662)*'01_Supuestos'!$F$11*$K662)-(IF(('01_Supuestos'!K31*$I662)&gt;0,'01_Supuestos'!$F$15,0)))-((('01_Supuestos'!K31*$I662)*'01_Supuestos'!$F$11*($H662-'01_Supuestos'!$F$9))*'01_Supuestos'!$F$18)-($J662*'01_Supuestos'!K32)-(IF('01_Supuestos'!K30=MAX('01_Supuestos'!$C$30:$M$30),'01_Supuestos'!$F$19,0))-(MAX(0,(((('01_Supuestos'!K31*$I662)*'01_Supuestos'!$F$11*($H662-'01_Supuestos'!$F$9))-((('01_Supuestos'!K31*$I662)*'01_Supuestos'!$F$11*($H662-'01_Supuestos'!$F$9))*'01_Supuestos'!$F$12)-(('01_Supuestos'!K31*$I662)*'01_Supuestos'!$F$11*$K662)-(IF(('01_Supuestos'!K31*$I662)&gt;0,'01_Supuestos'!$F$15,0)))-($J662*'01_Supuestos'!K33)))*'01_Supuestos'!$F$16)</f>
        <v/>
      </c>
      <c r="AC662" s="109">
        <f>((('01_Supuestos'!L31*$I662)*'01_Supuestos'!$F$11*($H662-'01_Supuestos'!$F$9))-((('01_Supuestos'!L31*$I662)*'01_Supuestos'!$F$11*($H662-'01_Supuestos'!$F$9))*'01_Supuestos'!$F$12)-(('01_Supuestos'!L31*$I662)*'01_Supuestos'!$F$11*$K662)-(IF(('01_Supuestos'!L31*$I662)&gt;0,'01_Supuestos'!$F$15,0)))-((('01_Supuestos'!L31*$I662)*'01_Supuestos'!$F$11*($H662-'01_Supuestos'!$F$9))*'01_Supuestos'!$F$18)-($J662*'01_Supuestos'!L32)-(IF('01_Supuestos'!L30=MAX('01_Supuestos'!$C$30:$M$30),'01_Supuestos'!$F$19,0))-(MAX(0,(((('01_Supuestos'!L31*$I662)*'01_Supuestos'!$F$11*($H662-'01_Supuestos'!$F$9))-((('01_Supuestos'!L31*$I662)*'01_Supuestos'!$F$11*($H662-'01_Supuestos'!$F$9))*'01_Supuestos'!$F$12)-(('01_Supuestos'!L31*$I662)*'01_Supuestos'!$F$11*$K662)-(IF(('01_Supuestos'!L31*$I662)&gt;0,'01_Supuestos'!$F$15,0)))-($J662*'01_Supuestos'!L33)))*'01_Supuestos'!$F$16)</f>
        <v/>
      </c>
      <c r="AD662" s="109">
        <f>((('01_Supuestos'!M31*$I662)*'01_Supuestos'!$F$11*($H662-'01_Supuestos'!$F$9))-((('01_Supuestos'!M31*$I662)*'01_Supuestos'!$F$11*($H662-'01_Supuestos'!$F$9))*'01_Supuestos'!$F$12)-(('01_Supuestos'!M31*$I662)*'01_Supuestos'!$F$11*$K662)-(IF(('01_Supuestos'!M31*$I662)&gt;0,'01_Supuestos'!$F$15,0)))-((('01_Supuestos'!M31*$I662)*'01_Supuestos'!$F$11*($H662-'01_Supuestos'!$F$9))*'01_Supuestos'!$F$18)-($J662*'01_Supuestos'!M32)-(IF('01_Supuestos'!M30=MAX('01_Supuestos'!$C$30:$M$30),'01_Supuestos'!$F$19,0))-(MAX(0,(((('01_Supuestos'!M31*$I662)*'01_Supuestos'!$F$11*($H662-'01_Supuestos'!$F$9))-((('01_Supuestos'!M31*$I662)*'01_Supuestos'!$F$11*($H662-'01_Supuestos'!$F$9))*'01_Supuestos'!$F$12)-(('01_Supuestos'!M31*$I662)*'01_Supuestos'!$F$11*$K662)-(IF(('01_Supuestos'!M31*$I662)&gt;0,'01_Supuestos'!$F$15,0)))-($J662*'01_Supuestos'!M33)))*'01_Supuestos'!$F$16)</f>
        <v/>
      </c>
      <c r="AE662" s="109">
        <f>0</f>
        <v/>
      </c>
      <c r="AF662" s="109">
        <f>IF(S662&gt;R662,"Appraisal+Decision",IF(S662&lt;R662,"Develop Now","Indiferente"))</f>
        <v/>
      </c>
    </row>
    <row r="663">
      <c r="A663" t="n">
        <v>633</v>
      </c>
      <c r="B663" s="53">
        <f>RAND()</f>
        <v/>
      </c>
      <c r="C663" s="53">
        <f>RAND()</f>
        <v/>
      </c>
      <c r="D663" s="53">
        <f>RAND()</f>
        <v/>
      </c>
      <c r="E663" s="53">
        <f>RAND()</f>
        <v/>
      </c>
      <c r="F663" s="53">
        <f>RAND()</f>
        <v/>
      </c>
      <c r="G663" s="53">
        <f>RAND()</f>
        <v/>
      </c>
      <c r="H663" s="109">
        <f>IF(B663&lt;($B$11-$B$10)/($B$12-$B$10), $B$10+SQRT(B663*($B$11-$B$10)*($B$12-$B$10)), $B$12-SQRT((1-B663)*($B$12-$B$11)*($B$12-$B$10)))</f>
        <v/>
      </c>
      <c r="I663" s="53">
        <f>MAX(0.1,NORMINV(C663,$B$13,$B$14))</f>
        <v/>
      </c>
      <c r="J663" s="109">
        <f>'01_Supuestos'!$F$13*MAX(0.65,NORMINV(D663,1,$B$15))</f>
        <v/>
      </c>
      <c r="K663" s="109">
        <f>'01_Supuestos'!$F$14*MAX(0.6,NORMINV(E663,1,$B$16))</f>
        <v/>
      </c>
      <c r="L663" s="109">
        <f>--(F663&lt;=$B$5)</f>
        <v/>
      </c>
      <c r="M663" s="109">
        <f>IF(L663=1, IF(G663&lt;=$B$6, "+", "-"), IF(G663&lt;=(1-$B$7), "+", "-"))</f>
        <v/>
      </c>
      <c r="N663" s="110">
        <f>IF(M663="+",'05_Bayes_Arbol'!$B$16,'05_Bayes_Arbol'!$B$17)</f>
        <v/>
      </c>
      <c r="O663" s="109">
        <f>SUMPRODUCT(T663:AD663,'01_Supuestos'!$C$34:$M$34)</f>
        <v/>
      </c>
      <c r="P663" s="109">
        <f>N663*O663 + (1-N663)*$B$9</f>
        <v/>
      </c>
      <c r="Q663" s="109">
        <f>--(P663&gt;0)</f>
        <v/>
      </c>
      <c r="R663" s="109">
        <f>IF(L663=1,O663,$B$9)</f>
        <v/>
      </c>
      <c r="S663" s="109">
        <f>-$B$8 + IF(Q663=1, IF(L663=1,O663,$B$9), 0)</f>
        <v/>
      </c>
      <c r="T663" s="109">
        <f>((('01_Supuestos'!C31*$I663)*'01_Supuestos'!$F$11*($H663-'01_Supuestos'!$F$9))-((('01_Supuestos'!C31*$I663)*'01_Supuestos'!$F$11*($H663-'01_Supuestos'!$F$9))*'01_Supuestos'!$F$12)-(('01_Supuestos'!C31*$I663)*'01_Supuestos'!$F$11*$K663)-(IF(('01_Supuestos'!C31*$I663)&gt;0,'01_Supuestos'!$F$15,0)))-((('01_Supuestos'!C31*$I663)*'01_Supuestos'!$F$11*($H663-'01_Supuestos'!$F$9))*'01_Supuestos'!$F$18)-($J663*'01_Supuestos'!C32)-(IF('01_Supuestos'!C30=MAX('01_Supuestos'!$C$30:$M$30),'01_Supuestos'!$F$19,0))-(MAX(0,(((('01_Supuestos'!C31*$I663)*'01_Supuestos'!$F$11*($H663-'01_Supuestos'!$F$9))-((('01_Supuestos'!C31*$I663)*'01_Supuestos'!$F$11*($H663-'01_Supuestos'!$F$9))*'01_Supuestos'!$F$12)-(('01_Supuestos'!C31*$I663)*'01_Supuestos'!$F$11*$K663)-(IF(('01_Supuestos'!C31*$I663)&gt;0,'01_Supuestos'!$F$15,0)))-($J663*'01_Supuestos'!C33)))*'01_Supuestos'!$F$16)</f>
        <v/>
      </c>
      <c r="U663" s="109">
        <f>((('01_Supuestos'!D31*$I663)*'01_Supuestos'!$F$11*($H663-'01_Supuestos'!$F$9))-((('01_Supuestos'!D31*$I663)*'01_Supuestos'!$F$11*($H663-'01_Supuestos'!$F$9))*'01_Supuestos'!$F$12)-(('01_Supuestos'!D31*$I663)*'01_Supuestos'!$F$11*$K663)-(IF(('01_Supuestos'!D31*$I663)&gt;0,'01_Supuestos'!$F$15,0)))-((('01_Supuestos'!D31*$I663)*'01_Supuestos'!$F$11*($H663-'01_Supuestos'!$F$9))*'01_Supuestos'!$F$18)-($J663*'01_Supuestos'!D32)-(IF('01_Supuestos'!D30=MAX('01_Supuestos'!$C$30:$M$30),'01_Supuestos'!$F$19,0))-(MAX(0,(((('01_Supuestos'!D31*$I663)*'01_Supuestos'!$F$11*($H663-'01_Supuestos'!$F$9))-((('01_Supuestos'!D31*$I663)*'01_Supuestos'!$F$11*($H663-'01_Supuestos'!$F$9))*'01_Supuestos'!$F$12)-(('01_Supuestos'!D31*$I663)*'01_Supuestos'!$F$11*$K663)-(IF(('01_Supuestos'!D31*$I663)&gt;0,'01_Supuestos'!$F$15,0)))-($J663*'01_Supuestos'!D33)))*'01_Supuestos'!$F$16)</f>
        <v/>
      </c>
      <c r="V663" s="109">
        <f>((('01_Supuestos'!E31*$I663)*'01_Supuestos'!$F$11*($H663-'01_Supuestos'!$F$9))-((('01_Supuestos'!E31*$I663)*'01_Supuestos'!$F$11*($H663-'01_Supuestos'!$F$9))*'01_Supuestos'!$F$12)-(('01_Supuestos'!E31*$I663)*'01_Supuestos'!$F$11*$K663)-(IF(('01_Supuestos'!E31*$I663)&gt;0,'01_Supuestos'!$F$15,0)))-((('01_Supuestos'!E31*$I663)*'01_Supuestos'!$F$11*($H663-'01_Supuestos'!$F$9))*'01_Supuestos'!$F$18)-($J663*'01_Supuestos'!E32)-(IF('01_Supuestos'!E30=MAX('01_Supuestos'!$C$30:$M$30),'01_Supuestos'!$F$19,0))-(MAX(0,(((('01_Supuestos'!E31*$I663)*'01_Supuestos'!$F$11*($H663-'01_Supuestos'!$F$9))-((('01_Supuestos'!E31*$I663)*'01_Supuestos'!$F$11*($H663-'01_Supuestos'!$F$9))*'01_Supuestos'!$F$12)-(('01_Supuestos'!E31*$I663)*'01_Supuestos'!$F$11*$K663)-(IF(('01_Supuestos'!E31*$I663)&gt;0,'01_Supuestos'!$F$15,0)))-($J663*'01_Supuestos'!E33)))*'01_Supuestos'!$F$16)</f>
        <v/>
      </c>
      <c r="W663" s="109">
        <f>((('01_Supuestos'!F31*$I663)*'01_Supuestos'!$F$11*($H663-'01_Supuestos'!$F$9))-((('01_Supuestos'!F31*$I663)*'01_Supuestos'!$F$11*($H663-'01_Supuestos'!$F$9))*'01_Supuestos'!$F$12)-(('01_Supuestos'!F31*$I663)*'01_Supuestos'!$F$11*$K663)-(IF(('01_Supuestos'!F31*$I663)&gt;0,'01_Supuestos'!$F$15,0)))-((('01_Supuestos'!F31*$I663)*'01_Supuestos'!$F$11*($H663-'01_Supuestos'!$F$9))*'01_Supuestos'!$F$18)-($J663*'01_Supuestos'!F32)-(IF('01_Supuestos'!F30=MAX('01_Supuestos'!$C$30:$M$30),'01_Supuestos'!$F$19,0))-(MAX(0,(((('01_Supuestos'!F31*$I663)*'01_Supuestos'!$F$11*($H663-'01_Supuestos'!$F$9))-((('01_Supuestos'!F31*$I663)*'01_Supuestos'!$F$11*($H663-'01_Supuestos'!$F$9))*'01_Supuestos'!$F$12)-(('01_Supuestos'!F31*$I663)*'01_Supuestos'!$F$11*$K663)-(IF(('01_Supuestos'!F31*$I663)&gt;0,'01_Supuestos'!$F$15,0)))-($J663*'01_Supuestos'!F33)))*'01_Supuestos'!$F$16)</f>
        <v/>
      </c>
      <c r="X663" s="109">
        <f>((('01_Supuestos'!G31*$I663)*'01_Supuestos'!$F$11*($H663-'01_Supuestos'!$F$9))-((('01_Supuestos'!G31*$I663)*'01_Supuestos'!$F$11*($H663-'01_Supuestos'!$F$9))*'01_Supuestos'!$F$12)-(('01_Supuestos'!G31*$I663)*'01_Supuestos'!$F$11*$K663)-(IF(('01_Supuestos'!G31*$I663)&gt;0,'01_Supuestos'!$F$15,0)))-((('01_Supuestos'!G31*$I663)*'01_Supuestos'!$F$11*($H663-'01_Supuestos'!$F$9))*'01_Supuestos'!$F$18)-($J663*'01_Supuestos'!G32)-(IF('01_Supuestos'!G30=MAX('01_Supuestos'!$C$30:$M$30),'01_Supuestos'!$F$19,0))-(MAX(0,(((('01_Supuestos'!G31*$I663)*'01_Supuestos'!$F$11*($H663-'01_Supuestos'!$F$9))-((('01_Supuestos'!G31*$I663)*'01_Supuestos'!$F$11*($H663-'01_Supuestos'!$F$9))*'01_Supuestos'!$F$12)-(('01_Supuestos'!G31*$I663)*'01_Supuestos'!$F$11*$K663)-(IF(('01_Supuestos'!G31*$I663)&gt;0,'01_Supuestos'!$F$15,0)))-($J663*'01_Supuestos'!G33)))*'01_Supuestos'!$F$16)</f>
        <v/>
      </c>
      <c r="Y663" s="109">
        <f>((('01_Supuestos'!H31*$I663)*'01_Supuestos'!$F$11*($H663-'01_Supuestos'!$F$9))-((('01_Supuestos'!H31*$I663)*'01_Supuestos'!$F$11*($H663-'01_Supuestos'!$F$9))*'01_Supuestos'!$F$12)-(('01_Supuestos'!H31*$I663)*'01_Supuestos'!$F$11*$K663)-(IF(('01_Supuestos'!H31*$I663)&gt;0,'01_Supuestos'!$F$15,0)))-((('01_Supuestos'!H31*$I663)*'01_Supuestos'!$F$11*($H663-'01_Supuestos'!$F$9))*'01_Supuestos'!$F$18)-($J663*'01_Supuestos'!H32)-(IF('01_Supuestos'!H30=MAX('01_Supuestos'!$C$30:$M$30),'01_Supuestos'!$F$19,0))-(MAX(0,(((('01_Supuestos'!H31*$I663)*'01_Supuestos'!$F$11*($H663-'01_Supuestos'!$F$9))-((('01_Supuestos'!H31*$I663)*'01_Supuestos'!$F$11*($H663-'01_Supuestos'!$F$9))*'01_Supuestos'!$F$12)-(('01_Supuestos'!H31*$I663)*'01_Supuestos'!$F$11*$K663)-(IF(('01_Supuestos'!H31*$I663)&gt;0,'01_Supuestos'!$F$15,0)))-($J663*'01_Supuestos'!H33)))*'01_Supuestos'!$F$16)</f>
        <v/>
      </c>
      <c r="Z663" s="109">
        <f>((('01_Supuestos'!I31*$I663)*'01_Supuestos'!$F$11*($H663-'01_Supuestos'!$F$9))-((('01_Supuestos'!I31*$I663)*'01_Supuestos'!$F$11*($H663-'01_Supuestos'!$F$9))*'01_Supuestos'!$F$12)-(('01_Supuestos'!I31*$I663)*'01_Supuestos'!$F$11*$K663)-(IF(('01_Supuestos'!I31*$I663)&gt;0,'01_Supuestos'!$F$15,0)))-((('01_Supuestos'!I31*$I663)*'01_Supuestos'!$F$11*($H663-'01_Supuestos'!$F$9))*'01_Supuestos'!$F$18)-($J663*'01_Supuestos'!I32)-(IF('01_Supuestos'!I30=MAX('01_Supuestos'!$C$30:$M$30),'01_Supuestos'!$F$19,0))-(MAX(0,(((('01_Supuestos'!I31*$I663)*'01_Supuestos'!$F$11*($H663-'01_Supuestos'!$F$9))-((('01_Supuestos'!I31*$I663)*'01_Supuestos'!$F$11*($H663-'01_Supuestos'!$F$9))*'01_Supuestos'!$F$12)-(('01_Supuestos'!I31*$I663)*'01_Supuestos'!$F$11*$K663)-(IF(('01_Supuestos'!I31*$I663)&gt;0,'01_Supuestos'!$F$15,0)))-($J663*'01_Supuestos'!I33)))*'01_Supuestos'!$F$16)</f>
        <v/>
      </c>
      <c r="AA663" s="109">
        <f>((('01_Supuestos'!J31*$I663)*'01_Supuestos'!$F$11*($H663-'01_Supuestos'!$F$9))-((('01_Supuestos'!J31*$I663)*'01_Supuestos'!$F$11*($H663-'01_Supuestos'!$F$9))*'01_Supuestos'!$F$12)-(('01_Supuestos'!J31*$I663)*'01_Supuestos'!$F$11*$K663)-(IF(('01_Supuestos'!J31*$I663)&gt;0,'01_Supuestos'!$F$15,0)))-((('01_Supuestos'!J31*$I663)*'01_Supuestos'!$F$11*($H663-'01_Supuestos'!$F$9))*'01_Supuestos'!$F$18)-($J663*'01_Supuestos'!J32)-(IF('01_Supuestos'!J30=MAX('01_Supuestos'!$C$30:$M$30),'01_Supuestos'!$F$19,0))-(MAX(0,(((('01_Supuestos'!J31*$I663)*'01_Supuestos'!$F$11*($H663-'01_Supuestos'!$F$9))-((('01_Supuestos'!J31*$I663)*'01_Supuestos'!$F$11*($H663-'01_Supuestos'!$F$9))*'01_Supuestos'!$F$12)-(('01_Supuestos'!J31*$I663)*'01_Supuestos'!$F$11*$K663)-(IF(('01_Supuestos'!J31*$I663)&gt;0,'01_Supuestos'!$F$15,0)))-($J663*'01_Supuestos'!J33)))*'01_Supuestos'!$F$16)</f>
        <v/>
      </c>
      <c r="AB663" s="109">
        <f>((('01_Supuestos'!K31*$I663)*'01_Supuestos'!$F$11*($H663-'01_Supuestos'!$F$9))-((('01_Supuestos'!K31*$I663)*'01_Supuestos'!$F$11*($H663-'01_Supuestos'!$F$9))*'01_Supuestos'!$F$12)-(('01_Supuestos'!K31*$I663)*'01_Supuestos'!$F$11*$K663)-(IF(('01_Supuestos'!K31*$I663)&gt;0,'01_Supuestos'!$F$15,0)))-((('01_Supuestos'!K31*$I663)*'01_Supuestos'!$F$11*($H663-'01_Supuestos'!$F$9))*'01_Supuestos'!$F$18)-($J663*'01_Supuestos'!K32)-(IF('01_Supuestos'!K30=MAX('01_Supuestos'!$C$30:$M$30),'01_Supuestos'!$F$19,0))-(MAX(0,(((('01_Supuestos'!K31*$I663)*'01_Supuestos'!$F$11*($H663-'01_Supuestos'!$F$9))-((('01_Supuestos'!K31*$I663)*'01_Supuestos'!$F$11*($H663-'01_Supuestos'!$F$9))*'01_Supuestos'!$F$12)-(('01_Supuestos'!K31*$I663)*'01_Supuestos'!$F$11*$K663)-(IF(('01_Supuestos'!K31*$I663)&gt;0,'01_Supuestos'!$F$15,0)))-($J663*'01_Supuestos'!K33)))*'01_Supuestos'!$F$16)</f>
        <v/>
      </c>
      <c r="AC663" s="109">
        <f>((('01_Supuestos'!L31*$I663)*'01_Supuestos'!$F$11*($H663-'01_Supuestos'!$F$9))-((('01_Supuestos'!L31*$I663)*'01_Supuestos'!$F$11*($H663-'01_Supuestos'!$F$9))*'01_Supuestos'!$F$12)-(('01_Supuestos'!L31*$I663)*'01_Supuestos'!$F$11*$K663)-(IF(('01_Supuestos'!L31*$I663)&gt;0,'01_Supuestos'!$F$15,0)))-((('01_Supuestos'!L31*$I663)*'01_Supuestos'!$F$11*($H663-'01_Supuestos'!$F$9))*'01_Supuestos'!$F$18)-($J663*'01_Supuestos'!L32)-(IF('01_Supuestos'!L30=MAX('01_Supuestos'!$C$30:$M$30),'01_Supuestos'!$F$19,0))-(MAX(0,(((('01_Supuestos'!L31*$I663)*'01_Supuestos'!$F$11*($H663-'01_Supuestos'!$F$9))-((('01_Supuestos'!L31*$I663)*'01_Supuestos'!$F$11*($H663-'01_Supuestos'!$F$9))*'01_Supuestos'!$F$12)-(('01_Supuestos'!L31*$I663)*'01_Supuestos'!$F$11*$K663)-(IF(('01_Supuestos'!L31*$I663)&gt;0,'01_Supuestos'!$F$15,0)))-($J663*'01_Supuestos'!L33)))*'01_Supuestos'!$F$16)</f>
        <v/>
      </c>
      <c r="AD663" s="109">
        <f>((('01_Supuestos'!M31*$I663)*'01_Supuestos'!$F$11*($H663-'01_Supuestos'!$F$9))-((('01_Supuestos'!M31*$I663)*'01_Supuestos'!$F$11*($H663-'01_Supuestos'!$F$9))*'01_Supuestos'!$F$12)-(('01_Supuestos'!M31*$I663)*'01_Supuestos'!$F$11*$K663)-(IF(('01_Supuestos'!M31*$I663)&gt;0,'01_Supuestos'!$F$15,0)))-((('01_Supuestos'!M31*$I663)*'01_Supuestos'!$F$11*($H663-'01_Supuestos'!$F$9))*'01_Supuestos'!$F$18)-($J663*'01_Supuestos'!M32)-(IF('01_Supuestos'!M30=MAX('01_Supuestos'!$C$30:$M$30),'01_Supuestos'!$F$19,0))-(MAX(0,(((('01_Supuestos'!M31*$I663)*'01_Supuestos'!$F$11*($H663-'01_Supuestos'!$F$9))-((('01_Supuestos'!M31*$I663)*'01_Supuestos'!$F$11*($H663-'01_Supuestos'!$F$9))*'01_Supuestos'!$F$12)-(('01_Supuestos'!M31*$I663)*'01_Supuestos'!$F$11*$K663)-(IF(('01_Supuestos'!M31*$I663)&gt;0,'01_Supuestos'!$F$15,0)))-($J663*'01_Supuestos'!M33)))*'01_Supuestos'!$F$16)</f>
        <v/>
      </c>
      <c r="AE663" s="109">
        <f>0</f>
        <v/>
      </c>
      <c r="AF663" s="109">
        <f>IF(S663&gt;R663,"Appraisal+Decision",IF(S663&lt;R663,"Develop Now","Indiferente"))</f>
        <v/>
      </c>
    </row>
    <row r="664">
      <c r="A664" t="n">
        <v>634</v>
      </c>
      <c r="B664" s="53">
        <f>RAND()</f>
        <v/>
      </c>
      <c r="C664" s="53">
        <f>RAND()</f>
        <v/>
      </c>
      <c r="D664" s="53">
        <f>RAND()</f>
        <v/>
      </c>
      <c r="E664" s="53">
        <f>RAND()</f>
        <v/>
      </c>
      <c r="F664" s="53">
        <f>RAND()</f>
        <v/>
      </c>
      <c r="G664" s="53">
        <f>RAND()</f>
        <v/>
      </c>
      <c r="H664" s="109">
        <f>IF(B664&lt;($B$11-$B$10)/($B$12-$B$10), $B$10+SQRT(B664*($B$11-$B$10)*($B$12-$B$10)), $B$12-SQRT((1-B664)*($B$12-$B$11)*($B$12-$B$10)))</f>
        <v/>
      </c>
      <c r="I664" s="53">
        <f>MAX(0.1,NORMINV(C664,$B$13,$B$14))</f>
        <v/>
      </c>
      <c r="J664" s="109">
        <f>'01_Supuestos'!$F$13*MAX(0.65,NORMINV(D664,1,$B$15))</f>
        <v/>
      </c>
      <c r="K664" s="109">
        <f>'01_Supuestos'!$F$14*MAX(0.6,NORMINV(E664,1,$B$16))</f>
        <v/>
      </c>
      <c r="L664" s="109">
        <f>--(F664&lt;=$B$5)</f>
        <v/>
      </c>
      <c r="M664" s="109">
        <f>IF(L664=1, IF(G664&lt;=$B$6, "+", "-"), IF(G664&lt;=(1-$B$7), "+", "-"))</f>
        <v/>
      </c>
      <c r="N664" s="110">
        <f>IF(M664="+",'05_Bayes_Arbol'!$B$16,'05_Bayes_Arbol'!$B$17)</f>
        <v/>
      </c>
      <c r="O664" s="109">
        <f>SUMPRODUCT(T664:AD664,'01_Supuestos'!$C$34:$M$34)</f>
        <v/>
      </c>
      <c r="P664" s="109">
        <f>N664*O664 + (1-N664)*$B$9</f>
        <v/>
      </c>
      <c r="Q664" s="109">
        <f>--(P664&gt;0)</f>
        <v/>
      </c>
      <c r="R664" s="109">
        <f>IF(L664=1,O664,$B$9)</f>
        <v/>
      </c>
      <c r="S664" s="109">
        <f>-$B$8 + IF(Q664=1, IF(L664=1,O664,$B$9), 0)</f>
        <v/>
      </c>
      <c r="T664" s="109">
        <f>((('01_Supuestos'!C31*$I664)*'01_Supuestos'!$F$11*($H664-'01_Supuestos'!$F$9))-((('01_Supuestos'!C31*$I664)*'01_Supuestos'!$F$11*($H664-'01_Supuestos'!$F$9))*'01_Supuestos'!$F$12)-(('01_Supuestos'!C31*$I664)*'01_Supuestos'!$F$11*$K664)-(IF(('01_Supuestos'!C31*$I664)&gt;0,'01_Supuestos'!$F$15,0)))-((('01_Supuestos'!C31*$I664)*'01_Supuestos'!$F$11*($H664-'01_Supuestos'!$F$9))*'01_Supuestos'!$F$18)-($J664*'01_Supuestos'!C32)-(IF('01_Supuestos'!C30=MAX('01_Supuestos'!$C$30:$M$30),'01_Supuestos'!$F$19,0))-(MAX(0,(((('01_Supuestos'!C31*$I664)*'01_Supuestos'!$F$11*($H664-'01_Supuestos'!$F$9))-((('01_Supuestos'!C31*$I664)*'01_Supuestos'!$F$11*($H664-'01_Supuestos'!$F$9))*'01_Supuestos'!$F$12)-(('01_Supuestos'!C31*$I664)*'01_Supuestos'!$F$11*$K664)-(IF(('01_Supuestos'!C31*$I664)&gt;0,'01_Supuestos'!$F$15,0)))-($J664*'01_Supuestos'!C33)))*'01_Supuestos'!$F$16)</f>
        <v/>
      </c>
      <c r="U664" s="109">
        <f>((('01_Supuestos'!D31*$I664)*'01_Supuestos'!$F$11*($H664-'01_Supuestos'!$F$9))-((('01_Supuestos'!D31*$I664)*'01_Supuestos'!$F$11*($H664-'01_Supuestos'!$F$9))*'01_Supuestos'!$F$12)-(('01_Supuestos'!D31*$I664)*'01_Supuestos'!$F$11*$K664)-(IF(('01_Supuestos'!D31*$I664)&gt;0,'01_Supuestos'!$F$15,0)))-((('01_Supuestos'!D31*$I664)*'01_Supuestos'!$F$11*($H664-'01_Supuestos'!$F$9))*'01_Supuestos'!$F$18)-($J664*'01_Supuestos'!D32)-(IF('01_Supuestos'!D30=MAX('01_Supuestos'!$C$30:$M$30),'01_Supuestos'!$F$19,0))-(MAX(0,(((('01_Supuestos'!D31*$I664)*'01_Supuestos'!$F$11*($H664-'01_Supuestos'!$F$9))-((('01_Supuestos'!D31*$I664)*'01_Supuestos'!$F$11*($H664-'01_Supuestos'!$F$9))*'01_Supuestos'!$F$12)-(('01_Supuestos'!D31*$I664)*'01_Supuestos'!$F$11*$K664)-(IF(('01_Supuestos'!D31*$I664)&gt;0,'01_Supuestos'!$F$15,0)))-($J664*'01_Supuestos'!D33)))*'01_Supuestos'!$F$16)</f>
        <v/>
      </c>
      <c r="V664" s="109">
        <f>((('01_Supuestos'!E31*$I664)*'01_Supuestos'!$F$11*($H664-'01_Supuestos'!$F$9))-((('01_Supuestos'!E31*$I664)*'01_Supuestos'!$F$11*($H664-'01_Supuestos'!$F$9))*'01_Supuestos'!$F$12)-(('01_Supuestos'!E31*$I664)*'01_Supuestos'!$F$11*$K664)-(IF(('01_Supuestos'!E31*$I664)&gt;0,'01_Supuestos'!$F$15,0)))-((('01_Supuestos'!E31*$I664)*'01_Supuestos'!$F$11*($H664-'01_Supuestos'!$F$9))*'01_Supuestos'!$F$18)-($J664*'01_Supuestos'!E32)-(IF('01_Supuestos'!E30=MAX('01_Supuestos'!$C$30:$M$30),'01_Supuestos'!$F$19,0))-(MAX(0,(((('01_Supuestos'!E31*$I664)*'01_Supuestos'!$F$11*($H664-'01_Supuestos'!$F$9))-((('01_Supuestos'!E31*$I664)*'01_Supuestos'!$F$11*($H664-'01_Supuestos'!$F$9))*'01_Supuestos'!$F$12)-(('01_Supuestos'!E31*$I664)*'01_Supuestos'!$F$11*$K664)-(IF(('01_Supuestos'!E31*$I664)&gt;0,'01_Supuestos'!$F$15,0)))-($J664*'01_Supuestos'!E33)))*'01_Supuestos'!$F$16)</f>
        <v/>
      </c>
      <c r="W664" s="109">
        <f>((('01_Supuestos'!F31*$I664)*'01_Supuestos'!$F$11*($H664-'01_Supuestos'!$F$9))-((('01_Supuestos'!F31*$I664)*'01_Supuestos'!$F$11*($H664-'01_Supuestos'!$F$9))*'01_Supuestos'!$F$12)-(('01_Supuestos'!F31*$I664)*'01_Supuestos'!$F$11*$K664)-(IF(('01_Supuestos'!F31*$I664)&gt;0,'01_Supuestos'!$F$15,0)))-((('01_Supuestos'!F31*$I664)*'01_Supuestos'!$F$11*($H664-'01_Supuestos'!$F$9))*'01_Supuestos'!$F$18)-($J664*'01_Supuestos'!F32)-(IF('01_Supuestos'!F30=MAX('01_Supuestos'!$C$30:$M$30),'01_Supuestos'!$F$19,0))-(MAX(0,(((('01_Supuestos'!F31*$I664)*'01_Supuestos'!$F$11*($H664-'01_Supuestos'!$F$9))-((('01_Supuestos'!F31*$I664)*'01_Supuestos'!$F$11*($H664-'01_Supuestos'!$F$9))*'01_Supuestos'!$F$12)-(('01_Supuestos'!F31*$I664)*'01_Supuestos'!$F$11*$K664)-(IF(('01_Supuestos'!F31*$I664)&gt;0,'01_Supuestos'!$F$15,0)))-($J664*'01_Supuestos'!F33)))*'01_Supuestos'!$F$16)</f>
        <v/>
      </c>
      <c r="X664" s="109">
        <f>((('01_Supuestos'!G31*$I664)*'01_Supuestos'!$F$11*($H664-'01_Supuestos'!$F$9))-((('01_Supuestos'!G31*$I664)*'01_Supuestos'!$F$11*($H664-'01_Supuestos'!$F$9))*'01_Supuestos'!$F$12)-(('01_Supuestos'!G31*$I664)*'01_Supuestos'!$F$11*$K664)-(IF(('01_Supuestos'!G31*$I664)&gt;0,'01_Supuestos'!$F$15,0)))-((('01_Supuestos'!G31*$I664)*'01_Supuestos'!$F$11*($H664-'01_Supuestos'!$F$9))*'01_Supuestos'!$F$18)-($J664*'01_Supuestos'!G32)-(IF('01_Supuestos'!G30=MAX('01_Supuestos'!$C$30:$M$30),'01_Supuestos'!$F$19,0))-(MAX(0,(((('01_Supuestos'!G31*$I664)*'01_Supuestos'!$F$11*($H664-'01_Supuestos'!$F$9))-((('01_Supuestos'!G31*$I664)*'01_Supuestos'!$F$11*($H664-'01_Supuestos'!$F$9))*'01_Supuestos'!$F$12)-(('01_Supuestos'!G31*$I664)*'01_Supuestos'!$F$11*$K664)-(IF(('01_Supuestos'!G31*$I664)&gt;0,'01_Supuestos'!$F$15,0)))-($J664*'01_Supuestos'!G33)))*'01_Supuestos'!$F$16)</f>
        <v/>
      </c>
      <c r="Y664" s="109">
        <f>((('01_Supuestos'!H31*$I664)*'01_Supuestos'!$F$11*($H664-'01_Supuestos'!$F$9))-((('01_Supuestos'!H31*$I664)*'01_Supuestos'!$F$11*($H664-'01_Supuestos'!$F$9))*'01_Supuestos'!$F$12)-(('01_Supuestos'!H31*$I664)*'01_Supuestos'!$F$11*$K664)-(IF(('01_Supuestos'!H31*$I664)&gt;0,'01_Supuestos'!$F$15,0)))-((('01_Supuestos'!H31*$I664)*'01_Supuestos'!$F$11*($H664-'01_Supuestos'!$F$9))*'01_Supuestos'!$F$18)-($J664*'01_Supuestos'!H32)-(IF('01_Supuestos'!H30=MAX('01_Supuestos'!$C$30:$M$30),'01_Supuestos'!$F$19,0))-(MAX(0,(((('01_Supuestos'!H31*$I664)*'01_Supuestos'!$F$11*($H664-'01_Supuestos'!$F$9))-((('01_Supuestos'!H31*$I664)*'01_Supuestos'!$F$11*($H664-'01_Supuestos'!$F$9))*'01_Supuestos'!$F$12)-(('01_Supuestos'!H31*$I664)*'01_Supuestos'!$F$11*$K664)-(IF(('01_Supuestos'!H31*$I664)&gt;0,'01_Supuestos'!$F$15,0)))-($J664*'01_Supuestos'!H33)))*'01_Supuestos'!$F$16)</f>
        <v/>
      </c>
      <c r="Z664" s="109">
        <f>((('01_Supuestos'!I31*$I664)*'01_Supuestos'!$F$11*($H664-'01_Supuestos'!$F$9))-((('01_Supuestos'!I31*$I664)*'01_Supuestos'!$F$11*($H664-'01_Supuestos'!$F$9))*'01_Supuestos'!$F$12)-(('01_Supuestos'!I31*$I664)*'01_Supuestos'!$F$11*$K664)-(IF(('01_Supuestos'!I31*$I664)&gt;0,'01_Supuestos'!$F$15,0)))-((('01_Supuestos'!I31*$I664)*'01_Supuestos'!$F$11*($H664-'01_Supuestos'!$F$9))*'01_Supuestos'!$F$18)-($J664*'01_Supuestos'!I32)-(IF('01_Supuestos'!I30=MAX('01_Supuestos'!$C$30:$M$30),'01_Supuestos'!$F$19,0))-(MAX(0,(((('01_Supuestos'!I31*$I664)*'01_Supuestos'!$F$11*($H664-'01_Supuestos'!$F$9))-((('01_Supuestos'!I31*$I664)*'01_Supuestos'!$F$11*($H664-'01_Supuestos'!$F$9))*'01_Supuestos'!$F$12)-(('01_Supuestos'!I31*$I664)*'01_Supuestos'!$F$11*$K664)-(IF(('01_Supuestos'!I31*$I664)&gt;0,'01_Supuestos'!$F$15,0)))-($J664*'01_Supuestos'!I33)))*'01_Supuestos'!$F$16)</f>
        <v/>
      </c>
      <c r="AA664" s="109">
        <f>((('01_Supuestos'!J31*$I664)*'01_Supuestos'!$F$11*($H664-'01_Supuestos'!$F$9))-((('01_Supuestos'!J31*$I664)*'01_Supuestos'!$F$11*($H664-'01_Supuestos'!$F$9))*'01_Supuestos'!$F$12)-(('01_Supuestos'!J31*$I664)*'01_Supuestos'!$F$11*$K664)-(IF(('01_Supuestos'!J31*$I664)&gt;0,'01_Supuestos'!$F$15,0)))-((('01_Supuestos'!J31*$I664)*'01_Supuestos'!$F$11*($H664-'01_Supuestos'!$F$9))*'01_Supuestos'!$F$18)-($J664*'01_Supuestos'!J32)-(IF('01_Supuestos'!J30=MAX('01_Supuestos'!$C$30:$M$30),'01_Supuestos'!$F$19,0))-(MAX(0,(((('01_Supuestos'!J31*$I664)*'01_Supuestos'!$F$11*($H664-'01_Supuestos'!$F$9))-((('01_Supuestos'!J31*$I664)*'01_Supuestos'!$F$11*($H664-'01_Supuestos'!$F$9))*'01_Supuestos'!$F$12)-(('01_Supuestos'!J31*$I664)*'01_Supuestos'!$F$11*$K664)-(IF(('01_Supuestos'!J31*$I664)&gt;0,'01_Supuestos'!$F$15,0)))-($J664*'01_Supuestos'!J33)))*'01_Supuestos'!$F$16)</f>
        <v/>
      </c>
      <c r="AB664" s="109">
        <f>((('01_Supuestos'!K31*$I664)*'01_Supuestos'!$F$11*($H664-'01_Supuestos'!$F$9))-((('01_Supuestos'!K31*$I664)*'01_Supuestos'!$F$11*($H664-'01_Supuestos'!$F$9))*'01_Supuestos'!$F$12)-(('01_Supuestos'!K31*$I664)*'01_Supuestos'!$F$11*$K664)-(IF(('01_Supuestos'!K31*$I664)&gt;0,'01_Supuestos'!$F$15,0)))-((('01_Supuestos'!K31*$I664)*'01_Supuestos'!$F$11*($H664-'01_Supuestos'!$F$9))*'01_Supuestos'!$F$18)-($J664*'01_Supuestos'!K32)-(IF('01_Supuestos'!K30=MAX('01_Supuestos'!$C$30:$M$30),'01_Supuestos'!$F$19,0))-(MAX(0,(((('01_Supuestos'!K31*$I664)*'01_Supuestos'!$F$11*($H664-'01_Supuestos'!$F$9))-((('01_Supuestos'!K31*$I664)*'01_Supuestos'!$F$11*($H664-'01_Supuestos'!$F$9))*'01_Supuestos'!$F$12)-(('01_Supuestos'!K31*$I664)*'01_Supuestos'!$F$11*$K664)-(IF(('01_Supuestos'!K31*$I664)&gt;0,'01_Supuestos'!$F$15,0)))-($J664*'01_Supuestos'!K33)))*'01_Supuestos'!$F$16)</f>
        <v/>
      </c>
      <c r="AC664" s="109">
        <f>((('01_Supuestos'!L31*$I664)*'01_Supuestos'!$F$11*($H664-'01_Supuestos'!$F$9))-((('01_Supuestos'!L31*$I664)*'01_Supuestos'!$F$11*($H664-'01_Supuestos'!$F$9))*'01_Supuestos'!$F$12)-(('01_Supuestos'!L31*$I664)*'01_Supuestos'!$F$11*$K664)-(IF(('01_Supuestos'!L31*$I664)&gt;0,'01_Supuestos'!$F$15,0)))-((('01_Supuestos'!L31*$I664)*'01_Supuestos'!$F$11*($H664-'01_Supuestos'!$F$9))*'01_Supuestos'!$F$18)-($J664*'01_Supuestos'!L32)-(IF('01_Supuestos'!L30=MAX('01_Supuestos'!$C$30:$M$30),'01_Supuestos'!$F$19,0))-(MAX(0,(((('01_Supuestos'!L31*$I664)*'01_Supuestos'!$F$11*($H664-'01_Supuestos'!$F$9))-((('01_Supuestos'!L31*$I664)*'01_Supuestos'!$F$11*($H664-'01_Supuestos'!$F$9))*'01_Supuestos'!$F$12)-(('01_Supuestos'!L31*$I664)*'01_Supuestos'!$F$11*$K664)-(IF(('01_Supuestos'!L31*$I664)&gt;0,'01_Supuestos'!$F$15,0)))-($J664*'01_Supuestos'!L33)))*'01_Supuestos'!$F$16)</f>
        <v/>
      </c>
      <c r="AD664" s="109">
        <f>((('01_Supuestos'!M31*$I664)*'01_Supuestos'!$F$11*($H664-'01_Supuestos'!$F$9))-((('01_Supuestos'!M31*$I664)*'01_Supuestos'!$F$11*($H664-'01_Supuestos'!$F$9))*'01_Supuestos'!$F$12)-(('01_Supuestos'!M31*$I664)*'01_Supuestos'!$F$11*$K664)-(IF(('01_Supuestos'!M31*$I664)&gt;0,'01_Supuestos'!$F$15,0)))-((('01_Supuestos'!M31*$I664)*'01_Supuestos'!$F$11*($H664-'01_Supuestos'!$F$9))*'01_Supuestos'!$F$18)-($J664*'01_Supuestos'!M32)-(IF('01_Supuestos'!M30=MAX('01_Supuestos'!$C$30:$M$30),'01_Supuestos'!$F$19,0))-(MAX(0,(((('01_Supuestos'!M31*$I664)*'01_Supuestos'!$F$11*($H664-'01_Supuestos'!$F$9))-((('01_Supuestos'!M31*$I664)*'01_Supuestos'!$F$11*($H664-'01_Supuestos'!$F$9))*'01_Supuestos'!$F$12)-(('01_Supuestos'!M31*$I664)*'01_Supuestos'!$F$11*$K664)-(IF(('01_Supuestos'!M31*$I664)&gt;0,'01_Supuestos'!$F$15,0)))-($J664*'01_Supuestos'!M33)))*'01_Supuestos'!$F$16)</f>
        <v/>
      </c>
      <c r="AE664" s="109">
        <f>0</f>
        <v/>
      </c>
      <c r="AF664" s="109">
        <f>IF(S664&gt;R664,"Appraisal+Decision",IF(S664&lt;R664,"Develop Now","Indiferente"))</f>
        <v/>
      </c>
    </row>
    <row r="665">
      <c r="A665" t="n">
        <v>635</v>
      </c>
      <c r="B665" s="53">
        <f>RAND()</f>
        <v/>
      </c>
      <c r="C665" s="53">
        <f>RAND()</f>
        <v/>
      </c>
      <c r="D665" s="53">
        <f>RAND()</f>
        <v/>
      </c>
      <c r="E665" s="53">
        <f>RAND()</f>
        <v/>
      </c>
      <c r="F665" s="53">
        <f>RAND()</f>
        <v/>
      </c>
      <c r="G665" s="53">
        <f>RAND()</f>
        <v/>
      </c>
      <c r="H665" s="109">
        <f>IF(B665&lt;($B$11-$B$10)/($B$12-$B$10), $B$10+SQRT(B665*($B$11-$B$10)*($B$12-$B$10)), $B$12-SQRT((1-B665)*($B$12-$B$11)*($B$12-$B$10)))</f>
        <v/>
      </c>
      <c r="I665" s="53">
        <f>MAX(0.1,NORMINV(C665,$B$13,$B$14))</f>
        <v/>
      </c>
      <c r="J665" s="109">
        <f>'01_Supuestos'!$F$13*MAX(0.65,NORMINV(D665,1,$B$15))</f>
        <v/>
      </c>
      <c r="K665" s="109">
        <f>'01_Supuestos'!$F$14*MAX(0.6,NORMINV(E665,1,$B$16))</f>
        <v/>
      </c>
      <c r="L665" s="109">
        <f>--(F665&lt;=$B$5)</f>
        <v/>
      </c>
      <c r="M665" s="109">
        <f>IF(L665=1, IF(G665&lt;=$B$6, "+", "-"), IF(G665&lt;=(1-$B$7), "+", "-"))</f>
        <v/>
      </c>
      <c r="N665" s="110">
        <f>IF(M665="+",'05_Bayes_Arbol'!$B$16,'05_Bayes_Arbol'!$B$17)</f>
        <v/>
      </c>
      <c r="O665" s="109">
        <f>SUMPRODUCT(T665:AD665,'01_Supuestos'!$C$34:$M$34)</f>
        <v/>
      </c>
      <c r="P665" s="109">
        <f>N665*O665 + (1-N665)*$B$9</f>
        <v/>
      </c>
      <c r="Q665" s="109">
        <f>--(P665&gt;0)</f>
        <v/>
      </c>
      <c r="R665" s="109">
        <f>IF(L665=1,O665,$B$9)</f>
        <v/>
      </c>
      <c r="S665" s="109">
        <f>-$B$8 + IF(Q665=1, IF(L665=1,O665,$B$9), 0)</f>
        <v/>
      </c>
      <c r="T665" s="109">
        <f>((('01_Supuestos'!C31*$I665)*'01_Supuestos'!$F$11*($H665-'01_Supuestos'!$F$9))-((('01_Supuestos'!C31*$I665)*'01_Supuestos'!$F$11*($H665-'01_Supuestos'!$F$9))*'01_Supuestos'!$F$12)-(('01_Supuestos'!C31*$I665)*'01_Supuestos'!$F$11*$K665)-(IF(('01_Supuestos'!C31*$I665)&gt;0,'01_Supuestos'!$F$15,0)))-((('01_Supuestos'!C31*$I665)*'01_Supuestos'!$F$11*($H665-'01_Supuestos'!$F$9))*'01_Supuestos'!$F$18)-($J665*'01_Supuestos'!C32)-(IF('01_Supuestos'!C30=MAX('01_Supuestos'!$C$30:$M$30),'01_Supuestos'!$F$19,0))-(MAX(0,(((('01_Supuestos'!C31*$I665)*'01_Supuestos'!$F$11*($H665-'01_Supuestos'!$F$9))-((('01_Supuestos'!C31*$I665)*'01_Supuestos'!$F$11*($H665-'01_Supuestos'!$F$9))*'01_Supuestos'!$F$12)-(('01_Supuestos'!C31*$I665)*'01_Supuestos'!$F$11*$K665)-(IF(('01_Supuestos'!C31*$I665)&gt;0,'01_Supuestos'!$F$15,0)))-($J665*'01_Supuestos'!C33)))*'01_Supuestos'!$F$16)</f>
        <v/>
      </c>
      <c r="U665" s="109">
        <f>((('01_Supuestos'!D31*$I665)*'01_Supuestos'!$F$11*($H665-'01_Supuestos'!$F$9))-((('01_Supuestos'!D31*$I665)*'01_Supuestos'!$F$11*($H665-'01_Supuestos'!$F$9))*'01_Supuestos'!$F$12)-(('01_Supuestos'!D31*$I665)*'01_Supuestos'!$F$11*$K665)-(IF(('01_Supuestos'!D31*$I665)&gt;0,'01_Supuestos'!$F$15,0)))-((('01_Supuestos'!D31*$I665)*'01_Supuestos'!$F$11*($H665-'01_Supuestos'!$F$9))*'01_Supuestos'!$F$18)-($J665*'01_Supuestos'!D32)-(IF('01_Supuestos'!D30=MAX('01_Supuestos'!$C$30:$M$30),'01_Supuestos'!$F$19,0))-(MAX(0,(((('01_Supuestos'!D31*$I665)*'01_Supuestos'!$F$11*($H665-'01_Supuestos'!$F$9))-((('01_Supuestos'!D31*$I665)*'01_Supuestos'!$F$11*($H665-'01_Supuestos'!$F$9))*'01_Supuestos'!$F$12)-(('01_Supuestos'!D31*$I665)*'01_Supuestos'!$F$11*$K665)-(IF(('01_Supuestos'!D31*$I665)&gt;0,'01_Supuestos'!$F$15,0)))-($J665*'01_Supuestos'!D33)))*'01_Supuestos'!$F$16)</f>
        <v/>
      </c>
      <c r="V665" s="109">
        <f>((('01_Supuestos'!E31*$I665)*'01_Supuestos'!$F$11*($H665-'01_Supuestos'!$F$9))-((('01_Supuestos'!E31*$I665)*'01_Supuestos'!$F$11*($H665-'01_Supuestos'!$F$9))*'01_Supuestos'!$F$12)-(('01_Supuestos'!E31*$I665)*'01_Supuestos'!$F$11*$K665)-(IF(('01_Supuestos'!E31*$I665)&gt;0,'01_Supuestos'!$F$15,0)))-((('01_Supuestos'!E31*$I665)*'01_Supuestos'!$F$11*($H665-'01_Supuestos'!$F$9))*'01_Supuestos'!$F$18)-($J665*'01_Supuestos'!E32)-(IF('01_Supuestos'!E30=MAX('01_Supuestos'!$C$30:$M$30),'01_Supuestos'!$F$19,0))-(MAX(0,(((('01_Supuestos'!E31*$I665)*'01_Supuestos'!$F$11*($H665-'01_Supuestos'!$F$9))-((('01_Supuestos'!E31*$I665)*'01_Supuestos'!$F$11*($H665-'01_Supuestos'!$F$9))*'01_Supuestos'!$F$12)-(('01_Supuestos'!E31*$I665)*'01_Supuestos'!$F$11*$K665)-(IF(('01_Supuestos'!E31*$I665)&gt;0,'01_Supuestos'!$F$15,0)))-($J665*'01_Supuestos'!E33)))*'01_Supuestos'!$F$16)</f>
        <v/>
      </c>
      <c r="W665" s="109">
        <f>((('01_Supuestos'!F31*$I665)*'01_Supuestos'!$F$11*($H665-'01_Supuestos'!$F$9))-((('01_Supuestos'!F31*$I665)*'01_Supuestos'!$F$11*($H665-'01_Supuestos'!$F$9))*'01_Supuestos'!$F$12)-(('01_Supuestos'!F31*$I665)*'01_Supuestos'!$F$11*$K665)-(IF(('01_Supuestos'!F31*$I665)&gt;0,'01_Supuestos'!$F$15,0)))-((('01_Supuestos'!F31*$I665)*'01_Supuestos'!$F$11*($H665-'01_Supuestos'!$F$9))*'01_Supuestos'!$F$18)-($J665*'01_Supuestos'!F32)-(IF('01_Supuestos'!F30=MAX('01_Supuestos'!$C$30:$M$30),'01_Supuestos'!$F$19,0))-(MAX(0,(((('01_Supuestos'!F31*$I665)*'01_Supuestos'!$F$11*($H665-'01_Supuestos'!$F$9))-((('01_Supuestos'!F31*$I665)*'01_Supuestos'!$F$11*($H665-'01_Supuestos'!$F$9))*'01_Supuestos'!$F$12)-(('01_Supuestos'!F31*$I665)*'01_Supuestos'!$F$11*$K665)-(IF(('01_Supuestos'!F31*$I665)&gt;0,'01_Supuestos'!$F$15,0)))-($J665*'01_Supuestos'!F33)))*'01_Supuestos'!$F$16)</f>
        <v/>
      </c>
      <c r="X665" s="109">
        <f>((('01_Supuestos'!G31*$I665)*'01_Supuestos'!$F$11*($H665-'01_Supuestos'!$F$9))-((('01_Supuestos'!G31*$I665)*'01_Supuestos'!$F$11*($H665-'01_Supuestos'!$F$9))*'01_Supuestos'!$F$12)-(('01_Supuestos'!G31*$I665)*'01_Supuestos'!$F$11*$K665)-(IF(('01_Supuestos'!G31*$I665)&gt;0,'01_Supuestos'!$F$15,0)))-((('01_Supuestos'!G31*$I665)*'01_Supuestos'!$F$11*($H665-'01_Supuestos'!$F$9))*'01_Supuestos'!$F$18)-($J665*'01_Supuestos'!G32)-(IF('01_Supuestos'!G30=MAX('01_Supuestos'!$C$30:$M$30),'01_Supuestos'!$F$19,0))-(MAX(0,(((('01_Supuestos'!G31*$I665)*'01_Supuestos'!$F$11*($H665-'01_Supuestos'!$F$9))-((('01_Supuestos'!G31*$I665)*'01_Supuestos'!$F$11*($H665-'01_Supuestos'!$F$9))*'01_Supuestos'!$F$12)-(('01_Supuestos'!G31*$I665)*'01_Supuestos'!$F$11*$K665)-(IF(('01_Supuestos'!G31*$I665)&gt;0,'01_Supuestos'!$F$15,0)))-($J665*'01_Supuestos'!G33)))*'01_Supuestos'!$F$16)</f>
        <v/>
      </c>
      <c r="Y665" s="109">
        <f>((('01_Supuestos'!H31*$I665)*'01_Supuestos'!$F$11*($H665-'01_Supuestos'!$F$9))-((('01_Supuestos'!H31*$I665)*'01_Supuestos'!$F$11*($H665-'01_Supuestos'!$F$9))*'01_Supuestos'!$F$12)-(('01_Supuestos'!H31*$I665)*'01_Supuestos'!$F$11*$K665)-(IF(('01_Supuestos'!H31*$I665)&gt;0,'01_Supuestos'!$F$15,0)))-((('01_Supuestos'!H31*$I665)*'01_Supuestos'!$F$11*($H665-'01_Supuestos'!$F$9))*'01_Supuestos'!$F$18)-($J665*'01_Supuestos'!H32)-(IF('01_Supuestos'!H30=MAX('01_Supuestos'!$C$30:$M$30),'01_Supuestos'!$F$19,0))-(MAX(0,(((('01_Supuestos'!H31*$I665)*'01_Supuestos'!$F$11*($H665-'01_Supuestos'!$F$9))-((('01_Supuestos'!H31*$I665)*'01_Supuestos'!$F$11*($H665-'01_Supuestos'!$F$9))*'01_Supuestos'!$F$12)-(('01_Supuestos'!H31*$I665)*'01_Supuestos'!$F$11*$K665)-(IF(('01_Supuestos'!H31*$I665)&gt;0,'01_Supuestos'!$F$15,0)))-($J665*'01_Supuestos'!H33)))*'01_Supuestos'!$F$16)</f>
        <v/>
      </c>
      <c r="Z665" s="109">
        <f>((('01_Supuestos'!I31*$I665)*'01_Supuestos'!$F$11*($H665-'01_Supuestos'!$F$9))-((('01_Supuestos'!I31*$I665)*'01_Supuestos'!$F$11*($H665-'01_Supuestos'!$F$9))*'01_Supuestos'!$F$12)-(('01_Supuestos'!I31*$I665)*'01_Supuestos'!$F$11*$K665)-(IF(('01_Supuestos'!I31*$I665)&gt;0,'01_Supuestos'!$F$15,0)))-((('01_Supuestos'!I31*$I665)*'01_Supuestos'!$F$11*($H665-'01_Supuestos'!$F$9))*'01_Supuestos'!$F$18)-($J665*'01_Supuestos'!I32)-(IF('01_Supuestos'!I30=MAX('01_Supuestos'!$C$30:$M$30),'01_Supuestos'!$F$19,0))-(MAX(0,(((('01_Supuestos'!I31*$I665)*'01_Supuestos'!$F$11*($H665-'01_Supuestos'!$F$9))-((('01_Supuestos'!I31*$I665)*'01_Supuestos'!$F$11*($H665-'01_Supuestos'!$F$9))*'01_Supuestos'!$F$12)-(('01_Supuestos'!I31*$I665)*'01_Supuestos'!$F$11*$K665)-(IF(('01_Supuestos'!I31*$I665)&gt;0,'01_Supuestos'!$F$15,0)))-($J665*'01_Supuestos'!I33)))*'01_Supuestos'!$F$16)</f>
        <v/>
      </c>
      <c r="AA665" s="109">
        <f>((('01_Supuestos'!J31*$I665)*'01_Supuestos'!$F$11*($H665-'01_Supuestos'!$F$9))-((('01_Supuestos'!J31*$I665)*'01_Supuestos'!$F$11*($H665-'01_Supuestos'!$F$9))*'01_Supuestos'!$F$12)-(('01_Supuestos'!J31*$I665)*'01_Supuestos'!$F$11*$K665)-(IF(('01_Supuestos'!J31*$I665)&gt;0,'01_Supuestos'!$F$15,0)))-((('01_Supuestos'!J31*$I665)*'01_Supuestos'!$F$11*($H665-'01_Supuestos'!$F$9))*'01_Supuestos'!$F$18)-($J665*'01_Supuestos'!J32)-(IF('01_Supuestos'!J30=MAX('01_Supuestos'!$C$30:$M$30),'01_Supuestos'!$F$19,0))-(MAX(0,(((('01_Supuestos'!J31*$I665)*'01_Supuestos'!$F$11*($H665-'01_Supuestos'!$F$9))-((('01_Supuestos'!J31*$I665)*'01_Supuestos'!$F$11*($H665-'01_Supuestos'!$F$9))*'01_Supuestos'!$F$12)-(('01_Supuestos'!J31*$I665)*'01_Supuestos'!$F$11*$K665)-(IF(('01_Supuestos'!J31*$I665)&gt;0,'01_Supuestos'!$F$15,0)))-($J665*'01_Supuestos'!J33)))*'01_Supuestos'!$F$16)</f>
        <v/>
      </c>
      <c r="AB665" s="109">
        <f>((('01_Supuestos'!K31*$I665)*'01_Supuestos'!$F$11*($H665-'01_Supuestos'!$F$9))-((('01_Supuestos'!K31*$I665)*'01_Supuestos'!$F$11*($H665-'01_Supuestos'!$F$9))*'01_Supuestos'!$F$12)-(('01_Supuestos'!K31*$I665)*'01_Supuestos'!$F$11*$K665)-(IF(('01_Supuestos'!K31*$I665)&gt;0,'01_Supuestos'!$F$15,0)))-((('01_Supuestos'!K31*$I665)*'01_Supuestos'!$F$11*($H665-'01_Supuestos'!$F$9))*'01_Supuestos'!$F$18)-($J665*'01_Supuestos'!K32)-(IF('01_Supuestos'!K30=MAX('01_Supuestos'!$C$30:$M$30),'01_Supuestos'!$F$19,0))-(MAX(0,(((('01_Supuestos'!K31*$I665)*'01_Supuestos'!$F$11*($H665-'01_Supuestos'!$F$9))-((('01_Supuestos'!K31*$I665)*'01_Supuestos'!$F$11*($H665-'01_Supuestos'!$F$9))*'01_Supuestos'!$F$12)-(('01_Supuestos'!K31*$I665)*'01_Supuestos'!$F$11*$K665)-(IF(('01_Supuestos'!K31*$I665)&gt;0,'01_Supuestos'!$F$15,0)))-($J665*'01_Supuestos'!K33)))*'01_Supuestos'!$F$16)</f>
        <v/>
      </c>
      <c r="AC665" s="109">
        <f>((('01_Supuestos'!L31*$I665)*'01_Supuestos'!$F$11*($H665-'01_Supuestos'!$F$9))-((('01_Supuestos'!L31*$I665)*'01_Supuestos'!$F$11*($H665-'01_Supuestos'!$F$9))*'01_Supuestos'!$F$12)-(('01_Supuestos'!L31*$I665)*'01_Supuestos'!$F$11*$K665)-(IF(('01_Supuestos'!L31*$I665)&gt;0,'01_Supuestos'!$F$15,0)))-((('01_Supuestos'!L31*$I665)*'01_Supuestos'!$F$11*($H665-'01_Supuestos'!$F$9))*'01_Supuestos'!$F$18)-($J665*'01_Supuestos'!L32)-(IF('01_Supuestos'!L30=MAX('01_Supuestos'!$C$30:$M$30),'01_Supuestos'!$F$19,0))-(MAX(0,(((('01_Supuestos'!L31*$I665)*'01_Supuestos'!$F$11*($H665-'01_Supuestos'!$F$9))-((('01_Supuestos'!L31*$I665)*'01_Supuestos'!$F$11*($H665-'01_Supuestos'!$F$9))*'01_Supuestos'!$F$12)-(('01_Supuestos'!L31*$I665)*'01_Supuestos'!$F$11*$K665)-(IF(('01_Supuestos'!L31*$I665)&gt;0,'01_Supuestos'!$F$15,0)))-($J665*'01_Supuestos'!L33)))*'01_Supuestos'!$F$16)</f>
        <v/>
      </c>
      <c r="AD665" s="109">
        <f>((('01_Supuestos'!M31*$I665)*'01_Supuestos'!$F$11*($H665-'01_Supuestos'!$F$9))-((('01_Supuestos'!M31*$I665)*'01_Supuestos'!$F$11*($H665-'01_Supuestos'!$F$9))*'01_Supuestos'!$F$12)-(('01_Supuestos'!M31*$I665)*'01_Supuestos'!$F$11*$K665)-(IF(('01_Supuestos'!M31*$I665)&gt;0,'01_Supuestos'!$F$15,0)))-((('01_Supuestos'!M31*$I665)*'01_Supuestos'!$F$11*($H665-'01_Supuestos'!$F$9))*'01_Supuestos'!$F$18)-($J665*'01_Supuestos'!M32)-(IF('01_Supuestos'!M30=MAX('01_Supuestos'!$C$30:$M$30),'01_Supuestos'!$F$19,0))-(MAX(0,(((('01_Supuestos'!M31*$I665)*'01_Supuestos'!$F$11*($H665-'01_Supuestos'!$F$9))-((('01_Supuestos'!M31*$I665)*'01_Supuestos'!$F$11*($H665-'01_Supuestos'!$F$9))*'01_Supuestos'!$F$12)-(('01_Supuestos'!M31*$I665)*'01_Supuestos'!$F$11*$K665)-(IF(('01_Supuestos'!M31*$I665)&gt;0,'01_Supuestos'!$F$15,0)))-($J665*'01_Supuestos'!M33)))*'01_Supuestos'!$F$16)</f>
        <v/>
      </c>
      <c r="AE665" s="109">
        <f>0</f>
        <v/>
      </c>
      <c r="AF665" s="109">
        <f>IF(S665&gt;R665,"Appraisal+Decision",IF(S665&lt;R665,"Develop Now","Indiferente"))</f>
        <v/>
      </c>
    </row>
    <row r="666">
      <c r="A666" t="n">
        <v>636</v>
      </c>
      <c r="B666" s="53">
        <f>RAND()</f>
        <v/>
      </c>
      <c r="C666" s="53">
        <f>RAND()</f>
        <v/>
      </c>
      <c r="D666" s="53">
        <f>RAND()</f>
        <v/>
      </c>
      <c r="E666" s="53">
        <f>RAND()</f>
        <v/>
      </c>
      <c r="F666" s="53">
        <f>RAND()</f>
        <v/>
      </c>
      <c r="G666" s="53">
        <f>RAND()</f>
        <v/>
      </c>
      <c r="H666" s="109">
        <f>IF(B666&lt;($B$11-$B$10)/($B$12-$B$10), $B$10+SQRT(B666*($B$11-$B$10)*($B$12-$B$10)), $B$12-SQRT((1-B666)*($B$12-$B$11)*($B$12-$B$10)))</f>
        <v/>
      </c>
      <c r="I666" s="53">
        <f>MAX(0.1,NORMINV(C666,$B$13,$B$14))</f>
        <v/>
      </c>
      <c r="J666" s="109">
        <f>'01_Supuestos'!$F$13*MAX(0.65,NORMINV(D666,1,$B$15))</f>
        <v/>
      </c>
      <c r="K666" s="109">
        <f>'01_Supuestos'!$F$14*MAX(0.6,NORMINV(E666,1,$B$16))</f>
        <v/>
      </c>
      <c r="L666" s="109">
        <f>--(F666&lt;=$B$5)</f>
        <v/>
      </c>
      <c r="M666" s="109">
        <f>IF(L666=1, IF(G666&lt;=$B$6, "+", "-"), IF(G666&lt;=(1-$B$7), "+", "-"))</f>
        <v/>
      </c>
      <c r="N666" s="110">
        <f>IF(M666="+",'05_Bayes_Arbol'!$B$16,'05_Bayes_Arbol'!$B$17)</f>
        <v/>
      </c>
      <c r="O666" s="109">
        <f>SUMPRODUCT(T666:AD666,'01_Supuestos'!$C$34:$M$34)</f>
        <v/>
      </c>
      <c r="P666" s="109">
        <f>N666*O666 + (1-N666)*$B$9</f>
        <v/>
      </c>
      <c r="Q666" s="109">
        <f>--(P666&gt;0)</f>
        <v/>
      </c>
      <c r="R666" s="109">
        <f>IF(L666=1,O666,$B$9)</f>
        <v/>
      </c>
      <c r="S666" s="109">
        <f>-$B$8 + IF(Q666=1, IF(L666=1,O666,$B$9), 0)</f>
        <v/>
      </c>
      <c r="T666" s="109">
        <f>((('01_Supuestos'!C31*$I666)*'01_Supuestos'!$F$11*($H666-'01_Supuestos'!$F$9))-((('01_Supuestos'!C31*$I666)*'01_Supuestos'!$F$11*($H666-'01_Supuestos'!$F$9))*'01_Supuestos'!$F$12)-(('01_Supuestos'!C31*$I666)*'01_Supuestos'!$F$11*$K666)-(IF(('01_Supuestos'!C31*$I666)&gt;0,'01_Supuestos'!$F$15,0)))-((('01_Supuestos'!C31*$I666)*'01_Supuestos'!$F$11*($H666-'01_Supuestos'!$F$9))*'01_Supuestos'!$F$18)-($J666*'01_Supuestos'!C32)-(IF('01_Supuestos'!C30=MAX('01_Supuestos'!$C$30:$M$30),'01_Supuestos'!$F$19,0))-(MAX(0,(((('01_Supuestos'!C31*$I666)*'01_Supuestos'!$F$11*($H666-'01_Supuestos'!$F$9))-((('01_Supuestos'!C31*$I666)*'01_Supuestos'!$F$11*($H666-'01_Supuestos'!$F$9))*'01_Supuestos'!$F$12)-(('01_Supuestos'!C31*$I666)*'01_Supuestos'!$F$11*$K666)-(IF(('01_Supuestos'!C31*$I666)&gt;0,'01_Supuestos'!$F$15,0)))-($J666*'01_Supuestos'!C33)))*'01_Supuestos'!$F$16)</f>
        <v/>
      </c>
      <c r="U666" s="109">
        <f>((('01_Supuestos'!D31*$I666)*'01_Supuestos'!$F$11*($H666-'01_Supuestos'!$F$9))-((('01_Supuestos'!D31*$I666)*'01_Supuestos'!$F$11*($H666-'01_Supuestos'!$F$9))*'01_Supuestos'!$F$12)-(('01_Supuestos'!D31*$I666)*'01_Supuestos'!$F$11*$K666)-(IF(('01_Supuestos'!D31*$I666)&gt;0,'01_Supuestos'!$F$15,0)))-((('01_Supuestos'!D31*$I666)*'01_Supuestos'!$F$11*($H666-'01_Supuestos'!$F$9))*'01_Supuestos'!$F$18)-($J666*'01_Supuestos'!D32)-(IF('01_Supuestos'!D30=MAX('01_Supuestos'!$C$30:$M$30),'01_Supuestos'!$F$19,0))-(MAX(0,(((('01_Supuestos'!D31*$I666)*'01_Supuestos'!$F$11*($H666-'01_Supuestos'!$F$9))-((('01_Supuestos'!D31*$I666)*'01_Supuestos'!$F$11*($H666-'01_Supuestos'!$F$9))*'01_Supuestos'!$F$12)-(('01_Supuestos'!D31*$I666)*'01_Supuestos'!$F$11*$K666)-(IF(('01_Supuestos'!D31*$I666)&gt;0,'01_Supuestos'!$F$15,0)))-($J666*'01_Supuestos'!D33)))*'01_Supuestos'!$F$16)</f>
        <v/>
      </c>
      <c r="V666" s="109">
        <f>((('01_Supuestos'!E31*$I666)*'01_Supuestos'!$F$11*($H666-'01_Supuestos'!$F$9))-((('01_Supuestos'!E31*$I666)*'01_Supuestos'!$F$11*($H666-'01_Supuestos'!$F$9))*'01_Supuestos'!$F$12)-(('01_Supuestos'!E31*$I666)*'01_Supuestos'!$F$11*$K666)-(IF(('01_Supuestos'!E31*$I666)&gt;0,'01_Supuestos'!$F$15,0)))-((('01_Supuestos'!E31*$I666)*'01_Supuestos'!$F$11*($H666-'01_Supuestos'!$F$9))*'01_Supuestos'!$F$18)-($J666*'01_Supuestos'!E32)-(IF('01_Supuestos'!E30=MAX('01_Supuestos'!$C$30:$M$30),'01_Supuestos'!$F$19,0))-(MAX(0,(((('01_Supuestos'!E31*$I666)*'01_Supuestos'!$F$11*($H666-'01_Supuestos'!$F$9))-((('01_Supuestos'!E31*$I666)*'01_Supuestos'!$F$11*($H666-'01_Supuestos'!$F$9))*'01_Supuestos'!$F$12)-(('01_Supuestos'!E31*$I666)*'01_Supuestos'!$F$11*$K666)-(IF(('01_Supuestos'!E31*$I666)&gt;0,'01_Supuestos'!$F$15,0)))-($J666*'01_Supuestos'!E33)))*'01_Supuestos'!$F$16)</f>
        <v/>
      </c>
      <c r="W666" s="109">
        <f>((('01_Supuestos'!F31*$I666)*'01_Supuestos'!$F$11*($H666-'01_Supuestos'!$F$9))-((('01_Supuestos'!F31*$I666)*'01_Supuestos'!$F$11*($H666-'01_Supuestos'!$F$9))*'01_Supuestos'!$F$12)-(('01_Supuestos'!F31*$I666)*'01_Supuestos'!$F$11*$K666)-(IF(('01_Supuestos'!F31*$I666)&gt;0,'01_Supuestos'!$F$15,0)))-((('01_Supuestos'!F31*$I666)*'01_Supuestos'!$F$11*($H666-'01_Supuestos'!$F$9))*'01_Supuestos'!$F$18)-($J666*'01_Supuestos'!F32)-(IF('01_Supuestos'!F30=MAX('01_Supuestos'!$C$30:$M$30),'01_Supuestos'!$F$19,0))-(MAX(0,(((('01_Supuestos'!F31*$I666)*'01_Supuestos'!$F$11*($H666-'01_Supuestos'!$F$9))-((('01_Supuestos'!F31*$I666)*'01_Supuestos'!$F$11*($H666-'01_Supuestos'!$F$9))*'01_Supuestos'!$F$12)-(('01_Supuestos'!F31*$I666)*'01_Supuestos'!$F$11*$K666)-(IF(('01_Supuestos'!F31*$I666)&gt;0,'01_Supuestos'!$F$15,0)))-($J666*'01_Supuestos'!F33)))*'01_Supuestos'!$F$16)</f>
        <v/>
      </c>
      <c r="X666" s="109">
        <f>((('01_Supuestos'!G31*$I666)*'01_Supuestos'!$F$11*($H666-'01_Supuestos'!$F$9))-((('01_Supuestos'!G31*$I666)*'01_Supuestos'!$F$11*($H666-'01_Supuestos'!$F$9))*'01_Supuestos'!$F$12)-(('01_Supuestos'!G31*$I666)*'01_Supuestos'!$F$11*$K666)-(IF(('01_Supuestos'!G31*$I666)&gt;0,'01_Supuestos'!$F$15,0)))-((('01_Supuestos'!G31*$I666)*'01_Supuestos'!$F$11*($H666-'01_Supuestos'!$F$9))*'01_Supuestos'!$F$18)-($J666*'01_Supuestos'!G32)-(IF('01_Supuestos'!G30=MAX('01_Supuestos'!$C$30:$M$30),'01_Supuestos'!$F$19,0))-(MAX(0,(((('01_Supuestos'!G31*$I666)*'01_Supuestos'!$F$11*($H666-'01_Supuestos'!$F$9))-((('01_Supuestos'!G31*$I666)*'01_Supuestos'!$F$11*($H666-'01_Supuestos'!$F$9))*'01_Supuestos'!$F$12)-(('01_Supuestos'!G31*$I666)*'01_Supuestos'!$F$11*$K666)-(IF(('01_Supuestos'!G31*$I666)&gt;0,'01_Supuestos'!$F$15,0)))-($J666*'01_Supuestos'!G33)))*'01_Supuestos'!$F$16)</f>
        <v/>
      </c>
      <c r="Y666" s="109">
        <f>((('01_Supuestos'!H31*$I666)*'01_Supuestos'!$F$11*($H666-'01_Supuestos'!$F$9))-((('01_Supuestos'!H31*$I666)*'01_Supuestos'!$F$11*($H666-'01_Supuestos'!$F$9))*'01_Supuestos'!$F$12)-(('01_Supuestos'!H31*$I666)*'01_Supuestos'!$F$11*$K666)-(IF(('01_Supuestos'!H31*$I666)&gt;0,'01_Supuestos'!$F$15,0)))-((('01_Supuestos'!H31*$I666)*'01_Supuestos'!$F$11*($H666-'01_Supuestos'!$F$9))*'01_Supuestos'!$F$18)-($J666*'01_Supuestos'!H32)-(IF('01_Supuestos'!H30=MAX('01_Supuestos'!$C$30:$M$30),'01_Supuestos'!$F$19,0))-(MAX(0,(((('01_Supuestos'!H31*$I666)*'01_Supuestos'!$F$11*($H666-'01_Supuestos'!$F$9))-((('01_Supuestos'!H31*$I666)*'01_Supuestos'!$F$11*($H666-'01_Supuestos'!$F$9))*'01_Supuestos'!$F$12)-(('01_Supuestos'!H31*$I666)*'01_Supuestos'!$F$11*$K666)-(IF(('01_Supuestos'!H31*$I666)&gt;0,'01_Supuestos'!$F$15,0)))-($J666*'01_Supuestos'!H33)))*'01_Supuestos'!$F$16)</f>
        <v/>
      </c>
      <c r="Z666" s="109">
        <f>((('01_Supuestos'!I31*$I666)*'01_Supuestos'!$F$11*($H666-'01_Supuestos'!$F$9))-((('01_Supuestos'!I31*$I666)*'01_Supuestos'!$F$11*($H666-'01_Supuestos'!$F$9))*'01_Supuestos'!$F$12)-(('01_Supuestos'!I31*$I666)*'01_Supuestos'!$F$11*$K666)-(IF(('01_Supuestos'!I31*$I666)&gt;0,'01_Supuestos'!$F$15,0)))-((('01_Supuestos'!I31*$I666)*'01_Supuestos'!$F$11*($H666-'01_Supuestos'!$F$9))*'01_Supuestos'!$F$18)-($J666*'01_Supuestos'!I32)-(IF('01_Supuestos'!I30=MAX('01_Supuestos'!$C$30:$M$30),'01_Supuestos'!$F$19,0))-(MAX(0,(((('01_Supuestos'!I31*$I666)*'01_Supuestos'!$F$11*($H666-'01_Supuestos'!$F$9))-((('01_Supuestos'!I31*$I666)*'01_Supuestos'!$F$11*($H666-'01_Supuestos'!$F$9))*'01_Supuestos'!$F$12)-(('01_Supuestos'!I31*$I666)*'01_Supuestos'!$F$11*$K666)-(IF(('01_Supuestos'!I31*$I666)&gt;0,'01_Supuestos'!$F$15,0)))-($J666*'01_Supuestos'!I33)))*'01_Supuestos'!$F$16)</f>
        <v/>
      </c>
      <c r="AA666" s="109">
        <f>((('01_Supuestos'!J31*$I666)*'01_Supuestos'!$F$11*($H666-'01_Supuestos'!$F$9))-((('01_Supuestos'!J31*$I666)*'01_Supuestos'!$F$11*($H666-'01_Supuestos'!$F$9))*'01_Supuestos'!$F$12)-(('01_Supuestos'!J31*$I666)*'01_Supuestos'!$F$11*$K666)-(IF(('01_Supuestos'!J31*$I666)&gt;0,'01_Supuestos'!$F$15,0)))-((('01_Supuestos'!J31*$I666)*'01_Supuestos'!$F$11*($H666-'01_Supuestos'!$F$9))*'01_Supuestos'!$F$18)-($J666*'01_Supuestos'!J32)-(IF('01_Supuestos'!J30=MAX('01_Supuestos'!$C$30:$M$30),'01_Supuestos'!$F$19,0))-(MAX(0,(((('01_Supuestos'!J31*$I666)*'01_Supuestos'!$F$11*($H666-'01_Supuestos'!$F$9))-((('01_Supuestos'!J31*$I666)*'01_Supuestos'!$F$11*($H666-'01_Supuestos'!$F$9))*'01_Supuestos'!$F$12)-(('01_Supuestos'!J31*$I666)*'01_Supuestos'!$F$11*$K666)-(IF(('01_Supuestos'!J31*$I666)&gt;0,'01_Supuestos'!$F$15,0)))-($J666*'01_Supuestos'!J33)))*'01_Supuestos'!$F$16)</f>
        <v/>
      </c>
      <c r="AB666" s="109">
        <f>((('01_Supuestos'!K31*$I666)*'01_Supuestos'!$F$11*($H666-'01_Supuestos'!$F$9))-((('01_Supuestos'!K31*$I666)*'01_Supuestos'!$F$11*($H666-'01_Supuestos'!$F$9))*'01_Supuestos'!$F$12)-(('01_Supuestos'!K31*$I666)*'01_Supuestos'!$F$11*$K666)-(IF(('01_Supuestos'!K31*$I666)&gt;0,'01_Supuestos'!$F$15,0)))-((('01_Supuestos'!K31*$I666)*'01_Supuestos'!$F$11*($H666-'01_Supuestos'!$F$9))*'01_Supuestos'!$F$18)-($J666*'01_Supuestos'!K32)-(IF('01_Supuestos'!K30=MAX('01_Supuestos'!$C$30:$M$30),'01_Supuestos'!$F$19,0))-(MAX(0,(((('01_Supuestos'!K31*$I666)*'01_Supuestos'!$F$11*($H666-'01_Supuestos'!$F$9))-((('01_Supuestos'!K31*$I666)*'01_Supuestos'!$F$11*($H666-'01_Supuestos'!$F$9))*'01_Supuestos'!$F$12)-(('01_Supuestos'!K31*$I666)*'01_Supuestos'!$F$11*$K666)-(IF(('01_Supuestos'!K31*$I666)&gt;0,'01_Supuestos'!$F$15,0)))-($J666*'01_Supuestos'!K33)))*'01_Supuestos'!$F$16)</f>
        <v/>
      </c>
      <c r="AC666" s="109">
        <f>((('01_Supuestos'!L31*$I666)*'01_Supuestos'!$F$11*($H666-'01_Supuestos'!$F$9))-((('01_Supuestos'!L31*$I666)*'01_Supuestos'!$F$11*($H666-'01_Supuestos'!$F$9))*'01_Supuestos'!$F$12)-(('01_Supuestos'!L31*$I666)*'01_Supuestos'!$F$11*$K666)-(IF(('01_Supuestos'!L31*$I666)&gt;0,'01_Supuestos'!$F$15,0)))-((('01_Supuestos'!L31*$I666)*'01_Supuestos'!$F$11*($H666-'01_Supuestos'!$F$9))*'01_Supuestos'!$F$18)-($J666*'01_Supuestos'!L32)-(IF('01_Supuestos'!L30=MAX('01_Supuestos'!$C$30:$M$30),'01_Supuestos'!$F$19,0))-(MAX(0,(((('01_Supuestos'!L31*$I666)*'01_Supuestos'!$F$11*($H666-'01_Supuestos'!$F$9))-((('01_Supuestos'!L31*$I666)*'01_Supuestos'!$F$11*($H666-'01_Supuestos'!$F$9))*'01_Supuestos'!$F$12)-(('01_Supuestos'!L31*$I666)*'01_Supuestos'!$F$11*$K666)-(IF(('01_Supuestos'!L31*$I666)&gt;0,'01_Supuestos'!$F$15,0)))-($J666*'01_Supuestos'!L33)))*'01_Supuestos'!$F$16)</f>
        <v/>
      </c>
      <c r="AD666" s="109">
        <f>((('01_Supuestos'!M31*$I666)*'01_Supuestos'!$F$11*($H666-'01_Supuestos'!$F$9))-((('01_Supuestos'!M31*$I666)*'01_Supuestos'!$F$11*($H666-'01_Supuestos'!$F$9))*'01_Supuestos'!$F$12)-(('01_Supuestos'!M31*$I666)*'01_Supuestos'!$F$11*$K666)-(IF(('01_Supuestos'!M31*$I666)&gt;0,'01_Supuestos'!$F$15,0)))-((('01_Supuestos'!M31*$I666)*'01_Supuestos'!$F$11*($H666-'01_Supuestos'!$F$9))*'01_Supuestos'!$F$18)-($J666*'01_Supuestos'!M32)-(IF('01_Supuestos'!M30=MAX('01_Supuestos'!$C$30:$M$30),'01_Supuestos'!$F$19,0))-(MAX(0,(((('01_Supuestos'!M31*$I666)*'01_Supuestos'!$F$11*($H666-'01_Supuestos'!$F$9))-((('01_Supuestos'!M31*$I666)*'01_Supuestos'!$F$11*($H666-'01_Supuestos'!$F$9))*'01_Supuestos'!$F$12)-(('01_Supuestos'!M31*$I666)*'01_Supuestos'!$F$11*$K666)-(IF(('01_Supuestos'!M31*$I666)&gt;0,'01_Supuestos'!$F$15,0)))-($J666*'01_Supuestos'!M33)))*'01_Supuestos'!$F$16)</f>
        <v/>
      </c>
      <c r="AE666" s="109">
        <f>0</f>
        <v/>
      </c>
      <c r="AF666" s="109">
        <f>IF(S666&gt;R666,"Appraisal+Decision",IF(S666&lt;R666,"Develop Now","Indiferente"))</f>
        <v/>
      </c>
    </row>
    <row r="667">
      <c r="A667" t="n">
        <v>637</v>
      </c>
      <c r="B667" s="53">
        <f>RAND()</f>
        <v/>
      </c>
      <c r="C667" s="53">
        <f>RAND()</f>
        <v/>
      </c>
      <c r="D667" s="53">
        <f>RAND()</f>
        <v/>
      </c>
      <c r="E667" s="53">
        <f>RAND()</f>
        <v/>
      </c>
      <c r="F667" s="53">
        <f>RAND()</f>
        <v/>
      </c>
      <c r="G667" s="53">
        <f>RAND()</f>
        <v/>
      </c>
      <c r="H667" s="109">
        <f>IF(B667&lt;($B$11-$B$10)/($B$12-$B$10), $B$10+SQRT(B667*($B$11-$B$10)*($B$12-$B$10)), $B$12-SQRT((1-B667)*($B$12-$B$11)*($B$12-$B$10)))</f>
        <v/>
      </c>
      <c r="I667" s="53">
        <f>MAX(0.1,NORMINV(C667,$B$13,$B$14))</f>
        <v/>
      </c>
      <c r="J667" s="109">
        <f>'01_Supuestos'!$F$13*MAX(0.65,NORMINV(D667,1,$B$15))</f>
        <v/>
      </c>
      <c r="K667" s="109">
        <f>'01_Supuestos'!$F$14*MAX(0.6,NORMINV(E667,1,$B$16))</f>
        <v/>
      </c>
      <c r="L667" s="109">
        <f>--(F667&lt;=$B$5)</f>
        <v/>
      </c>
      <c r="M667" s="109">
        <f>IF(L667=1, IF(G667&lt;=$B$6, "+", "-"), IF(G667&lt;=(1-$B$7), "+", "-"))</f>
        <v/>
      </c>
      <c r="N667" s="110">
        <f>IF(M667="+",'05_Bayes_Arbol'!$B$16,'05_Bayes_Arbol'!$B$17)</f>
        <v/>
      </c>
      <c r="O667" s="109">
        <f>SUMPRODUCT(T667:AD667,'01_Supuestos'!$C$34:$M$34)</f>
        <v/>
      </c>
      <c r="P667" s="109">
        <f>N667*O667 + (1-N667)*$B$9</f>
        <v/>
      </c>
      <c r="Q667" s="109">
        <f>--(P667&gt;0)</f>
        <v/>
      </c>
      <c r="R667" s="109">
        <f>IF(L667=1,O667,$B$9)</f>
        <v/>
      </c>
      <c r="S667" s="109">
        <f>-$B$8 + IF(Q667=1, IF(L667=1,O667,$B$9), 0)</f>
        <v/>
      </c>
      <c r="T667" s="109">
        <f>((('01_Supuestos'!C31*$I667)*'01_Supuestos'!$F$11*($H667-'01_Supuestos'!$F$9))-((('01_Supuestos'!C31*$I667)*'01_Supuestos'!$F$11*($H667-'01_Supuestos'!$F$9))*'01_Supuestos'!$F$12)-(('01_Supuestos'!C31*$I667)*'01_Supuestos'!$F$11*$K667)-(IF(('01_Supuestos'!C31*$I667)&gt;0,'01_Supuestos'!$F$15,0)))-((('01_Supuestos'!C31*$I667)*'01_Supuestos'!$F$11*($H667-'01_Supuestos'!$F$9))*'01_Supuestos'!$F$18)-($J667*'01_Supuestos'!C32)-(IF('01_Supuestos'!C30=MAX('01_Supuestos'!$C$30:$M$30),'01_Supuestos'!$F$19,0))-(MAX(0,(((('01_Supuestos'!C31*$I667)*'01_Supuestos'!$F$11*($H667-'01_Supuestos'!$F$9))-((('01_Supuestos'!C31*$I667)*'01_Supuestos'!$F$11*($H667-'01_Supuestos'!$F$9))*'01_Supuestos'!$F$12)-(('01_Supuestos'!C31*$I667)*'01_Supuestos'!$F$11*$K667)-(IF(('01_Supuestos'!C31*$I667)&gt;0,'01_Supuestos'!$F$15,0)))-($J667*'01_Supuestos'!C33)))*'01_Supuestos'!$F$16)</f>
        <v/>
      </c>
      <c r="U667" s="109">
        <f>((('01_Supuestos'!D31*$I667)*'01_Supuestos'!$F$11*($H667-'01_Supuestos'!$F$9))-((('01_Supuestos'!D31*$I667)*'01_Supuestos'!$F$11*($H667-'01_Supuestos'!$F$9))*'01_Supuestos'!$F$12)-(('01_Supuestos'!D31*$I667)*'01_Supuestos'!$F$11*$K667)-(IF(('01_Supuestos'!D31*$I667)&gt;0,'01_Supuestos'!$F$15,0)))-((('01_Supuestos'!D31*$I667)*'01_Supuestos'!$F$11*($H667-'01_Supuestos'!$F$9))*'01_Supuestos'!$F$18)-($J667*'01_Supuestos'!D32)-(IF('01_Supuestos'!D30=MAX('01_Supuestos'!$C$30:$M$30),'01_Supuestos'!$F$19,0))-(MAX(0,(((('01_Supuestos'!D31*$I667)*'01_Supuestos'!$F$11*($H667-'01_Supuestos'!$F$9))-((('01_Supuestos'!D31*$I667)*'01_Supuestos'!$F$11*($H667-'01_Supuestos'!$F$9))*'01_Supuestos'!$F$12)-(('01_Supuestos'!D31*$I667)*'01_Supuestos'!$F$11*$K667)-(IF(('01_Supuestos'!D31*$I667)&gt;0,'01_Supuestos'!$F$15,0)))-($J667*'01_Supuestos'!D33)))*'01_Supuestos'!$F$16)</f>
        <v/>
      </c>
      <c r="V667" s="109">
        <f>((('01_Supuestos'!E31*$I667)*'01_Supuestos'!$F$11*($H667-'01_Supuestos'!$F$9))-((('01_Supuestos'!E31*$I667)*'01_Supuestos'!$F$11*($H667-'01_Supuestos'!$F$9))*'01_Supuestos'!$F$12)-(('01_Supuestos'!E31*$I667)*'01_Supuestos'!$F$11*$K667)-(IF(('01_Supuestos'!E31*$I667)&gt;0,'01_Supuestos'!$F$15,0)))-((('01_Supuestos'!E31*$I667)*'01_Supuestos'!$F$11*($H667-'01_Supuestos'!$F$9))*'01_Supuestos'!$F$18)-($J667*'01_Supuestos'!E32)-(IF('01_Supuestos'!E30=MAX('01_Supuestos'!$C$30:$M$30),'01_Supuestos'!$F$19,0))-(MAX(0,(((('01_Supuestos'!E31*$I667)*'01_Supuestos'!$F$11*($H667-'01_Supuestos'!$F$9))-((('01_Supuestos'!E31*$I667)*'01_Supuestos'!$F$11*($H667-'01_Supuestos'!$F$9))*'01_Supuestos'!$F$12)-(('01_Supuestos'!E31*$I667)*'01_Supuestos'!$F$11*$K667)-(IF(('01_Supuestos'!E31*$I667)&gt;0,'01_Supuestos'!$F$15,0)))-($J667*'01_Supuestos'!E33)))*'01_Supuestos'!$F$16)</f>
        <v/>
      </c>
      <c r="W667" s="109">
        <f>((('01_Supuestos'!F31*$I667)*'01_Supuestos'!$F$11*($H667-'01_Supuestos'!$F$9))-((('01_Supuestos'!F31*$I667)*'01_Supuestos'!$F$11*($H667-'01_Supuestos'!$F$9))*'01_Supuestos'!$F$12)-(('01_Supuestos'!F31*$I667)*'01_Supuestos'!$F$11*$K667)-(IF(('01_Supuestos'!F31*$I667)&gt;0,'01_Supuestos'!$F$15,0)))-((('01_Supuestos'!F31*$I667)*'01_Supuestos'!$F$11*($H667-'01_Supuestos'!$F$9))*'01_Supuestos'!$F$18)-($J667*'01_Supuestos'!F32)-(IF('01_Supuestos'!F30=MAX('01_Supuestos'!$C$30:$M$30),'01_Supuestos'!$F$19,0))-(MAX(0,(((('01_Supuestos'!F31*$I667)*'01_Supuestos'!$F$11*($H667-'01_Supuestos'!$F$9))-((('01_Supuestos'!F31*$I667)*'01_Supuestos'!$F$11*($H667-'01_Supuestos'!$F$9))*'01_Supuestos'!$F$12)-(('01_Supuestos'!F31*$I667)*'01_Supuestos'!$F$11*$K667)-(IF(('01_Supuestos'!F31*$I667)&gt;0,'01_Supuestos'!$F$15,0)))-($J667*'01_Supuestos'!F33)))*'01_Supuestos'!$F$16)</f>
        <v/>
      </c>
      <c r="X667" s="109">
        <f>((('01_Supuestos'!G31*$I667)*'01_Supuestos'!$F$11*($H667-'01_Supuestos'!$F$9))-((('01_Supuestos'!G31*$I667)*'01_Supuestos'!$F$11*($H667-'01_Supuestos'!$F$9))*'01_Supuestos'!$F$12)-(('01_Supuestos'!G31*$I667)*'01_Supuestos'!$F$11*$K667)-(IF(('01_Supuestos'!G31*$I667)&gt;0,'01_Supuestos'!$F$15,0)))-((('01_Supuestos'!G31*$I667)*'01_Supuestos'!$F$11*($H667-'01_Supuestos'!$F$9))*'01_Supuestos'!$F$18)-($J667*'01_Supuestos'!G32)-(IF('01_Supuestos'!G30=MAX('01_Supuestos'!$C$30:$M$30),'01_Supuestos'!$F$19,0))-(MAX(0,(((('01_Supuestos'!G31*$I667)*'01_Supuestos'!$F$11*($H667-'01_Supuestos'!$F$9))-((('01_Supuestos'!G31*$I667)*'01_Supuestos'!$F$11*($H667-'01_Supuestos'!$F$9))*'01_Supuestos'!$F$12)-(('01_Supuestos'!G31*$I667)*'01_Supuestos'!$F$11*$K667)-(IF(('01_Supuestos'!G31*$I667)&gt;0,'01_Supuestos'!$F$15,0)))-($J667*'01_Supuestos'!G33)))*'01_Supuestos'!$F$16)</f>
        <v/>
      </c>
      <c r="Y667" s="109">
        <f>((('01_Supuestos'!H31*$I667)*'01_Supuestos'!$F$11*($H667-'01_Supuestos'!$F$9))-((('01_Supuestos'!H31*$I667)*'01_Supuestos'!$F$11*($H667-'01_Supuestos'!$F$9))*'01_Supuestos'!$F$12)-(('01_Supuestos'!H31*$I667)*'01_Supuestos'!$F$11*$K667)-(IF(('01_Supuestos'!H31*$I667)&gt;0,'01_Supuestos'!$F$15,0)))-((('01_Supuestos'!H31*$I667)*'01_Supuestos'!$F$11*($H667-'01_Supuestos'!$F$9))*'01_Supuestos'!$F$18)-($J667*'01_Supuestos'!H32)-(IF('01_Supuestos'!H30=MAX('01_Supuestos'!$C$30:$M$30),'01_Supuestos'!$F$19,0))-(MAX(0,(((('01_Supuestos'!H31*$I667)*'01_Supuestos'!$F$11*($H667-'01_Supuestos'!$F$9))-((('01_Supuestos'!H31*$I667)*'01_Supuestos'!$F$11*($H667-'01_Supuestos'!$F$9))*'01_Supuestos'!$F$12)-(('01_Supuestos'!H31*$I667)*'01_Supuestos'!$F$11*$K667)-(IF(('01_Supuestos'!H31*$I667)&gt;0,'01_Supuestos'!$F$15,0)))-($J667*'01_Supuestos'!H33)))*'01_Supuestos'!$F$16)</f>
        <v/>
      </c>
      <c r="Z667" s="109">
        <f>((('01_Supuestos'!I31*$I667)*'01_Supuestos'!$F$11*($H667-'01_Supuestos'!$F$9))-((('01_Supuestos'!I31*$I667)*'01_Supuestos'!$F$11*($H667-'01_Supuestos'!$F$9))*'01_Supuestos'!$F$12)-(('01_Supuestos'!I31*$I667)*'01_Supuestos'!$F$11*$K667)-(IF(('01_Supuestos'!I31*$I667)&gt;0,'01_Supuestos'!$F$15,0)))-((('01_Supuestos'!I31*$I667)*'01_Supuestos'!$F$11*($H667-'01_Supuestos'!$F$9))*'01_Supuestos'!$F$18)-($J667*'01_Supuestos'!I32)-(IF('01_Supuestos'!I30=MAX('01_Supuestos'!$C$30:$M$30),'01_Supuestos'!$F$19,0))-(MAX(0,(((('01_Supuestos'!I31*$I667)*'01_Supuestos'!$F$11*($H667-'01_Supuestos'!$F$9))-((('01_Supuestos'!I31*$I667)*'01_Supuestos'!$F$11*($H667-'01_Supuestos'!$F$9))*'01_Supuestos'!$F$12)-(('01_Supuestos'!I31*$I667)*'01_Supuestos'!$F$11*$K667)-(IF(('01_Supuestos'!I31*$I667)&gt;0,'01_Supuestos'!$F$15,0)))-($J667*'01_Supuestos'!I33)))*'01_Supuestos'!$F$16)</f>
        <v/>
      </c>
      <c r="AA667" s="109">
        <f>((('01_Supuestos'!J31*$I667)*'01_Supuestos'!$F$11*($H667-'01_Supuestos'!$F$9))-((('01_Supuestos'!J31*$I667)*'01_Supuestos'!$F$11*($H667-'01_Supuestos'!$F$9))*'01_Supuestos'!$F$12)-(('01_Supuestos'!J31*$I667)*'01_Supuestos'!$F$11*$K667)-(IF(('01_Supuestos'!J31*$I667)&gt;0,'01_Supuestos'!$F$15,0)))-((('01_Supuestos'!J31*$I667)*'01_Supuestos'!$F$11*($H667-'01_Supuestos'!$F$9))*'01_Supuestos'!$F$18)-($J667*'01_Supuestos'!J32)-(IF('01_Supuestos'!J30=MAX('01_Supuestos'!$C$30:$M$30),'01_Supuestos'!$F$19,0))-(MAX(0,(((('01_Supuestos'!J31*$I667)*'01_Supuestos'!$F$11*($H667-'01_Supuestos'!$F$9))-((('01_Supuestos'!J31*$I667)*'01_Supuestos'!$F$11*($H667-'01_Supuestos'!$F$9))*'01_Supuestos'!$F$12)-(('01_Supuestos'!J31*$I667)*'01_Supuestos'!$F$11*$K667)-(IF(('01_Supuestos'!J31*$I667)&gt;0,'01_Supuestos'!$F$15,0)))-($J667*'01_Supuestos'!J33)))*'01_Supuestos'!$F$16)</f>
        <v/>
      </c>
      <c r="AB667" s="109">
        <f>((('01_Supuestos'!K31*$I667)*'01_Supuestos'!$F$11*($H667-'01_Supuestos'!$F$9))-((('01_Supuestos'!K31*$I667)*'01_Supuestos'!$F$11*($H667-'01_Supuestos'!$F$9))*'01_Supuestos'!$F$12)-(('01_Supuestos'!K31*$I667)*'01_Supuestos'!$F$11*$K667)-(IF(('01_Supuestos'!K31*$I667)&gt;0,'01_Supuestos'!$F$15,0)))-((('01_Supuestos'!K31*$I667)*'01_Supuestos'!$F$11*($H667-'01_Supuestos'!$F$9))*'01_Supuestos'!$F$18)-($J667*'01_Supuestos'!K32)-(IF('01_Supuestos'!K30=MAX('01_Supuestos'!$C$30:$M$30),'01_Supuestos'!$F$19,0))-(MAX(0,(((('01_Supuestos'!K31*$I667)*'01_Supuestos'!$F$11*($H667-'01_Supuestos'!$F$9))-((('01_Supuestos'!K31*$I667)*'01_Supuestos'!$F$11*($H667-'01_Supuestos'!$F$9))*'01_Supuestos'!$F$12)-(('01_Supuestos'!K31*$I667)*'01_Supuestos'!$F$11*$K667)-(IF(('01_Supuestos'!K31*$I667)&gt;0,'01_Supuestos'!$F$15,0)))-($J667*'01_Supuestos'!K33)))*'01_Supuestos'!$F$16)</f>
        <v/>
      </c>
      <c r="AC667" s="109">
        <f>((('01_Supuestos'!L31*$I667)*'01_Supuestos'!$F$11*($H667-'01_Supuestos'!$F$9))-((('01_Supuestos'!L31*$I667)*'01_Supuestos'!$F$11*($H667-'01_Supuestos'!$F$9))*'01_Supuestos'!$F$12)-(('01_Supuestos'!L31*$I667)*'01_Supuestos'!$F$11*$K667)-(IF(('01_Supuestos'!L31*$I667)&gt;0,'01_Supuestos'!$F$15,0)))-((('01_Supuestos'!L31*$I667)*'01_Supuestos'!$F$11*($H667-'01_Supuestos'!$F$9))*'01_Supuestos'!$F$18)-($J667*'01_Supuestos'!L32)-(IF('01_Supuestos'!L30=MAX('01_Supuestos'!$C$30:$M$30),'01_Supuestos'!$F$19,0))-(MAX(0,(((('01_Supuestos'!L31*$I667)*'01_Supuestos'!$F$11*($H667-'01_Supuestos'!$F$9))-((('01_Supuestos'!L31*$I667)*'01_Supuestos'!$F$11*($H667-'01_Supuestos'!$F$9))*'01_Supuestos'!$F$12)-(('01_Supuestos'!L31*$I667)*'01_Supuestos'!$F$11*$K667)-(IF(('01_Supuestos'!L31*$I667)&gt;0,'01_Supuestos'!$F$15,0)))-($J667*'01_Supuestos'!L33)))*'01_Supuestos'!$F$16)</f>
        <v/>
      </c>
      <c r="AD667" s="109">
        <f>((('01_Supuestos'!M31*$I667)*'01_Supuestos'!$F$11*($H667-'01_Supuestos'!$F$9))-((('01_Supuestos'!M31*$I667)*'01_Supuestos'!$F$11*($H667-'01_Supuestos'!$F$9))*'01_Supuestos'!$F$12)-(('01_Supuestos'!M31*$I667)*'01_Supuestos'!$F$11*$K667)-(IF(('01_Supuestos'!M31*$I667)&gt;0,'01_Supuestos'!$F$15,0)))-((('01_Supuestos'!M31*$I667)*'01_Supuestos'!$F$11*($H667-'01_Supuestos'!$F$9))*'01_Supuestos'!$F$18)-($J667*'01_Supuestos'!M32)-(IF('01_Supuestos'!M30=MAX('01_Supuestos'!$C$30:$M$30),'01_Supuestos'!$F$19,0))-(MAX(0,(((('01_Supuestos'!M31*$I667)*'01_Supuestos'!$F$11*($H667-'01_Supuestos'!$F$9))-((('01_Supuestos'!M31*$I667)*'01_Supuestos'!$F$11*($H667-'01_Supuestos'!$F$9))*'01_Supuestos'!$F$12)-(('01_Supuestos'!M31*$I667)*'01_Supuestos'!$F$11*$K667)-(IF(('01_Supuestos'!M31*$I667)&gt;0,'01_Supuestos'!$F$15,0)))-($J667*'01_Supuestos'!M33)))*'01_Supuestos'!$F$16)</f>
        <v/>
      </c>
      <c r="AE667" s="109">
        <f>0</f>
        <v/>
      </c>
      <c r="AF667" s="109">
        <f>IF(S667&gt;R667,"Appraisal+Decision",IF(S667&lt;R667,"Develop Now","Indiferente"))</f>
        <v/>
      </c>
    </row>
    <row r="668">
      <c r="A668" t="n">
        <v>638</v>
      </c>
      <c r="B668" s="53">
        <f>RAND()</f>
        <v/>
      </c>
      <c r="C668" s="53">
        <f>RAND()</f>
        <v/>
      </c>
      <c r="D668" s="53">
        <f>RAND()</f>
        <v/>
      </c>
      <c r="E668" s="53">
        <f>RAND()</f>
        <v/>
      </c>
      <c r="F668" s="53">
        <f>RAND()</f>
        <v/>
      </c>
      <c r="G668" s="53">
        <f>RAND()</f>
        <v/>
      </c>
      <c r="H668" s="109">
        <f>IF(B668&lt;($B$11-$B$10)/($B$12-$B$10), $B$10+SQRT(B668*($B$11-$B$10)*($B$12-$B$10)), $B$12-SQRT((1-B668)*($B$12-$B$11)*($B$12-$B$10)))</f>
        <v/>
      </c>
      <c r="I668" s="53">
        <f>MAX(0.1,NORMINV(C668,$B$13,$B$14))</f>
        <v/>
      </c>
      <c r="J668" s="109">
        <f>'01_Supuestos'!$F$13*MAX(0.65,NORMINV(D668,1,$B$15))</f>
        <v/>
      </c>
      <c r="K668" s="109">
        <f>'01_Supuestos'!$F$14*MAX(0.6,NORMINV(E668,1,$B$16))</f>
        <v/>
      </c>
      <c r="L668" s="109">
        <f>--(F668&lt;=$B$5)</f>
        <v/>
      </c>
      <c r="M668" s="109">
        <f>IF(L668=1, IF(G668&lt;=$B$6, "+", "-"), IF(G668&lt;=(1-$B$7), "+", "-"))</f>
        <v/>
      </c>
      <c r="N668" s="110">
        <f>IF(M668="+",'05_Bayes_Arbol'!$B$16,'05_Bayes_Arbol'!$B$17)</f>
        <v/>
      </c>
      <c r="O668" s="109">
        <f>SUMPRODUCT(T668:AD668,'01_Supuestos'!$C$34:$M$34)</f>
        <v/>
      </c>
      <c r="P668" s="109">
        <f>N668*O668 + (1-N668)*$B$9</f>
        <v/>
      </c>
      <c r="Q668" s="109">
        <f>--(P668&gt;0)</f>
        <v/>
      </c>
      <c r="R668" s="109">
        <f>IF(L668=1,O668,$B$9)</f>
        <v/>
      </c>
      <c r="S668" s="109">
        <f>-$B$8 + IF(Q668=1, IF(L668=1,O668,$B$9), 0)</f>
        <v/>
      </c>
      <c r="T668" s="109">
        <f>((('01_Supuestos'!C31*$I668)*'01_Supuestos'!$F$11*($H668-'01_Supuestos'!$F$9))-((('01_Supuestos'!C31*$I668)*'01_Supuestos'!$F$11*($H668-'01_Supuestos'!$F$9))*'01_Supuestos'!$F$12)-(('01_Supuestos'!C31*$I668)*'01_Supuestos'!$F$11*$K668)-(IF(('01_Supuestos'!C31*$I668)&gt;0,'01_Supuestos'!$F$15,0)))-((('01_Supuestos'!C31*$I668)*'01_Supuestos'!$F$11*($H668-'01_Supuestos'!$F$9))*'01_Supuestos'!$F$18)-($J668*'01_Supuestos'!C32)-(IF('01_Supuestos'!C30=MAX('01_Supuestos'!$C$30:$M$30),'01_Supuestos'!$F$19,0))-(MAX(0,(((('01_Supuestos'!C31*$I668)*'01_Supuestos'!$F$11*($H668-'01_Supuestos'!$F$9))-((('01_Supuestos'!C31*$I668)*'01_Supuestos'!$F$11*($H668-'01_Supuestos'!$F$9))*'01_Supuestos'!$F$12)-(('01_Supuestos'!C31*$I668)*'01_Supuestos'!$F$11*$K668)-(IF(('01_Supuestos'!C31*$I668)&gt;0,'01_Supuestos'!$F$15,0)))-($J668*'01_Supuestos'!C33)))*'01_Supuestos'!$F$16)</f>
        <v/>
      </c>
      <c r="U668" s="109">
        <f>((('01_Supuestos'!D31*$I668)*'01_Supuestos'!$F$11*($H668-'01_Supuestos'!$F$9))-((('01_Supuestos'!D31*$I668)*'01_Supuestos'!$F$11*($H668-'01_Supuestos'!$F$9))*'01_Supuestos'!$F$12)-(('01_Supuestos'!D31*$I668)*'01_Supuestos'!$F$11*$K668)-(IF(('01_Supuestos'!D31*$I668)&gt;0,'01_Supuestos'!$F$15,0)))-((('01_Supuestos'!D31*$I668)*'01_Supuestos'!$F$11*($H668-'01_Supuestos'!$F$9))*'01_Supuestos'!$F$18)-($J668*'01_Supuestos'!D32)-(IF('01_Supuestos'!D30=MAX('01_Supuestos'!$C$30:$M$30),'01_Supuestos'!$F$19,0))-(MAX(0,(((('01_Supuestos'!D31*$I668)*'01_Supuestos'!$F$11*($H668-'01_Supuestos'!$F$9))-((('01_Supuestos'!D31*$I668)*'01_Supuestos'!$F$11*($H668-'01_Supuestos'!$F$9))*'01_Supuestos'!$F$12)-(('01_Supuestos'!D31*$I668)*'01_Supuestos'!$F$11*$K668)-(IF(('01_Supuestos'!D31*$I668)&gt;0,'01_Supuestos'!$F$15,0)))-($J668*'01_Supuestos'!D33)))*'01_Supuestos'!$F$16)</f>
        <v/>
      </c>
      <c r="V668" s="109">
        <f>((('01_Supuestos'!E31*$I668)*'01_Supuestos'!$F$11*($H668-'01_Supuestos'!$F$9))-((('01_Supuestos'!E31*$I668)*'01_Supuestos'!$F$11*($H668-'01_Supuestos'!$F$9))*'01_Supuestos'!$F$12)-(('01_Supuestos'!E31*$I668)*'01_Supuestos'!$F$11*$K668)-(IF(('01_Supuestos'!E31*$I668)&gt;0,'01_Supuestos'!$F$15,0)))-((('01_Supuestos'!E31*$I668)*'01_Supuestos'!$F$11*($H668-'01_Supuestos'!$F$9))*'01_Supuestos'!$F$18)-($J668*'01_Supuestos'!E32)-(IF('01_Supuestos'!E30=MAX('01_Supuestos'!$C$30:$M$30),'01_Supuestos'!$F$19,0))-(MAX(0,(((('01_Supuestos'!E31*$I668)*'01_Supuestos'!$F$11*($H668-'01_Supuestos'!$F$9))-((('01_Supuestos'!E31*$I668)*'01_Supuestos'!$F$11*($H668-'01_Supuestos'!$F$9))*'01_Supuestos'!$F$12)-(('01_Supuestos'!E31*$I668)*'01_Supuestos'!$F$11*$K668)-(IF(('01_Supuestos'!E31*$I668)&gt;0,'01_Supuestos'!$F$15,0)))-($J668*'01_Supuestos'!E33)))*'01_Supuestos'!$F$16)</f>
        <v/>
      </c>
      <c r="W668" s="109">
        <f>((('01_Supuestos'!F31*$I668)*'01_Supuestos'!$F$11*($H668-'01_Supuestos'!$F$9))-((('01_Supuestos'!F31*$I668)*'01_Supuestos'!$F$11*($H668-'01_Supuestos'!$F$9))*'01_Supuestos'!$F$12)-(('01_Supuestos'!F31*$I668)*'01_Supuestos'!$F$11*$K668)-(IF(('01_Supuestos'!F31*$I668)&gt;0,'01_Supuestos'!$F$15,0)))-((('01_Supuestos'!F31*$I668)*'01_Supuestos'!$F$11*($H668-'01_Supuestos'!$F$9))*'01_Supuestos'!$F$18)-($J668*'01_Supuestos'!F32)-(IF('01_Supuestos'!F30=MAX('01_Supuestos'!$C$30:$M$30),'01_Supuestos'!$F$19,0))-(MAX(0,(((('01_Supuestos'!F31*$I668)*'01_Supuestos'!$F$11*($H668-'01_Supuestos'!$F$9))-((('01_Supuestos'!F31*$I668)*'01_Supuestos'!$F$11*($H668-'01_Supuestos'!$F$9))*'01_Supuestos'!$F$12)-(('01_Supuestos'!F31*$I668)*'01_Supuestos'!$F$11*$K668)-(IF(('01_Supuestos'!F31*$I668)&gt;0,'01_Supuestos'!$F$15,0)))-($J668*'01_Supuestos'!F33)))*'01_Supuestos'!$F$16)</f>
        <v/>
      </c>
      <c r="X668" s="109">
        <f>((('01_Supuestos'!G31*$I668)*'01_Supuestos'!$F$11*($H668-'01_Supuestos'!$F$9))-((('01_Supuestos'!G31*$I668)*'01_Supuestos'!$F$11*($H668-'01_Supuestos'!$F$9))*'01_Supuestos'!$F$12)-(('01_Supuestos'!G31*$I668)*'01_Supuestos'!$F$11*$K668)-(IF(('01_Supuestos'!G31*$I668)&gt;0,'01_Supuestos'!$F$15,0)))-((('01_Supuestos'!G31*$I668)*'01_Supuestos'!$F$11*($H668-'01_Supuestos'!$F$9))*'01_Supuestos'!$F$18)-($J668*'01_Supuestos'!G32)-(IF('01_Supuestos'!G30=MAX('01_Supuestos'!$C$30:$M$30),'01_Supuestos'!$F$19,0))-(MAX(0,(((('01_Supuestos'!G31*$I668)*'01_Supuestos'!$F$11*($H668-'01_Supuestos'!$F$9))-((('01_Supuestos'!G31*$I668)*'01_Supuestos'!$F$11*($H668-'01_Supuestos'!$F$9))*'01_Supuestos'!$F$12)-(('01_Supuestos'!G31*$I668)*'01_Supuestos'!$F$11*$K668)-(IF(('01_Supuestos'!G31*$I668)&gt;0,'01_Supuestos'!$F$15,0)))-($J668*'01_Supuestos'!G33)))*'01_Supuestos'!$F$16)</f>
        <v/>
      </c>
      <c r="Y668" s="109">
        <f>((('01_Supuestos'!H31*$I668)*'01_Supuestos'!$F$11*($H668-'01_Supuestos'!$F$9))-((('01_Supuestos'!H31*$I668)*'01_Supuestos'!$F$11*($H668-'01_Supuestos'!$F$9))*'01_Supuestos'!$F$12)-(('01_Supuestos'!H31*$I668)*'01_Supuestos'!$F$11*$K668)-(IF(('01_Supuestos'!H31*$I668)&gt;0,'01_Supuestos'!$F$15,0)))-((('01_Supuestos'!H31*$I668)*'01_Supuestos'!$F$11*($H668-'01_Supuestos'!$F$9))*'01_Supuestos'!$F$18)-($J668*'01_Supuestos'!H32)-(IF('01_Supuestos'!H30=MAX('01_Supuestos'!$C$30:$M$30),'01_Supuestos'!$F$19,0))-(MAX(0,(((('01_Supuestos'!H31*$I668)*'01_Supuestos'!$F$11*($H668-'01_Supuestos'!$F$9))-((('01_Supuestos'!H31*$I668)*'01_Supuestos'!$F$11*($H668-'01_Supuestos'!$F$9))*'01_Supuestos'!$F$12)-(('01_Supuestos'!H31*$I668)*'01_Supuestos'!$F$11*$K668)-(IF(('01_Supuestos'!H31*$I668)&gt;0,'01_Supuestos'!$F$15,0)))-($J668*'01_Supuestos'!H33)))*'01_Supuestos'!$F$16)</f>
        <v/>
      </c>
      <c r="Z668" s="109">
        <f>((('01_Supuestos'!I31*$I668)*'01_Supuestos'!$F$11*($H668-'01_Supuestos'!$F$9))-((('01_Supuestos'!I31*$I668)*'01_Supuestos'!$F$11*($H668-'01_Supuestos'!$F$9))*'01_Supuestos'!$F$12)-(('01_Supuestos'!I31*$I668)*'01_Supuestos'!$F$11*$K668)-(IF(('01_Supuestos'!I31*$I668)&gt;0,'01_Supuestos'!$F$15,0)))-((('01_Supuestos'!I31*$I668)*'01_Supuestos'!$F$11*($H668-'01_Supuestos'!$F$9))*'01_Supuestos'!$F$18)-($J668*'01_Supuestos'!I32)-(IF('01_Supuestos'!I30=MAX('01_Supuestos'!$C$30:$M$30),'01_Supuestos'!$F$19,0))-(MAX(0,(((('01_Supuestos'!I31*$I668)*'01_Supuestos'!$F$11*($H668-'01_Supuestos'!$F$9))-((('01_Supuestos'!I31*$I668)*'01_Supuestos'!$F$11*($H668-'01_Supuestos'!$F$9))*'01_Supuestos'!$F$12)-(('01_Supuestos'!I31*$I668)*'01_Supuestos'!$F$11*$K668)-(IF(('01_Supuestos'!I31*$I668)&gt;0,'01_Supuestos'!$F$15,0)))-($J668*'01_Supuestos'!I33)))*'01_Supuestos'!$F$16)</f>
        <v/>
      </c>
      <c r="AA668" s="109">
        <f>((('01_Supuestos'!J31*$I668)*'01_Supuestos'!$F$11*($H668-'01_Supuestos'!$F$9))-((('01_Supuestos'!J31*$I668)*'01_Supuestos'!$F$11*($H668-'01_Supuestos'!$F$9))*'01_Supuestos'!$F$12)-(('01_Supuestos'!J31*$I668)*'01_Supuestos'!$F$11*$K668)-(IF(('01_Supuestos'!J31*$I668)&gt;0,'01_Supuestos'!$F$15,0)))-((('01_Supuestos'!J31*$I668)*'01_Supuestos'!$F$11*($H668-'01_Supuestos'!$F$9))*'01_Supuestos'!$F$18)-($J668*'01_Supuestos'!J32)-(IF('01_Supuestos'!J30=MAX('01_Supuestos'!$C$30:$M$30),'01_Supuestos'!$F$19,0))-(MAX(0,(((('01_Supuestos'!J31*$I668)*'01_Supuestos'!$F$11*($H668-'01_Supuestos'!$F$9))-((('01_Supuestos'!J31*$I668)*'01_Supuestos'!$F$11*($H668-'01_Supuestos'!$F$9))*'01_Supuestos'!$F$12)-(('01_Supuestos'!J31*$I668)*'01_Supuestos'!$F$11*$K668)-(IF(('01_Supuestos'!J31*$I668)&gt;0,'01_Supuestos'!$F$15,0)))-($J668*'01_Supuestos'!J33)))*'01_Supuestos'!$F$16)</f>
        <v/>
      </c>
      <c r="AB668" s="109">
        <f>((('01_Supuestos'!K31*$I668)*'01_Supuestos'!$F$11*($H668-'01_Supuestos'!$F$9))-((('01_Supuestos'!K31*$I668)*'01_Supuestos'!$F$11*($H668-'01_Supuestos'!$F$9))*'01_Supuestos'!$F$12)-(('01_Supuestos'!K31*$I668)*'01_Supuestos'!$F$11*$K668)-(IF(('01_Supuestos'!K31*$I668)&gt;0,'01_Supuestos'!$F$15,0)))-((('01_Supuestos'!K31*$I668)*'01_Supuestos'!$F$11*($H668-'01_Supuestos'!$F$9))*'01_Supuestos'!$F$18)-($J668*'01_Supuestos'!K32)-(IF('01_Supuestos'!K30=MAX('01_Supuestos'!$C$30:$M$30),'01_Supuestos'!$F$19,0))-(MAX(0,(((('01_Supuestos'!K31*$I668)*'01_Supuestos'!$F$11*($H668-'01_Supuestos'!$F$9))-((('01_Supuestos'!K31*$I668)*'01_Supuestos'!$F$11*($H668-'01_Supuestos'!$F$9))*'01_Supuestos'!$F$12)-(('01_Supuestos'!K31*$I668)*'01_Supuestos'!$F$11*$K668)-(IF(('01_Supuestos'!K31*$I668)&gt;0,'01_Supuestos'!$F$15,0)))-($J668*'01_Supuestos'!K33)))*'01_Supuestos'!$F$16)</f>
        <v/>
      </c>
      <c r="AC668" s="109">
        <f>((('01_Supuestos'!L31*$I668)*'01_Supuestos'!$F$11*($H668-'01_Supuestos'!$F$9))-((('01_Supuestos'!L31*$I668)*'01_Supuestos'!$F$11*($H668-'01_Supuestos'!$F$9))*'01_Supuestos'!$F$12)-(('01_Supuestos'!L31*$I668)*'01_Supuestos'!$F$11*$K668)-(IF(('01_Supuestos'!L31*$I668)&gt;0,'01_Supuestos'!$F$15,0)))-((('01_Supuestos'!L31*$I668)*'01_Supuestos'!$F$11*($H668-'01_Supuestos'!$F$9))*'01_Supuestos'!$F$18)-($J668*'01_Supuestos'!L32)-(IF('01_Supuestos'!L30=MAX('01_Supuestos'!$C$30:$M$30),'01_Supuestos'!$F$19,0))-(MAX(0,(((('01_Supuestos'!L31*$I668)*'01_Supuestos'!$F$11*($H668-'01_Supuestos'!$F$9))-((('01_Supuestos'!L31*$I668)*'01_Supuestos'!$F$11*($H668-'01_Supuestos'!$F$9))*'01_Supuestos'!$F$12)-(('01_Supuestos'!L31*$I668)*'01_Supuestos'!$F$11*$K668)-(IF(('01_Supuestos'!L31*$I668)&gt;0,'01_Supuestos'!$F$15,0)))-($J668*'01_Supuestos'!L33)))*'01_Supuestos'!$F$16)</f>
        <v/>
      </c>
      <c r="AD668" s="109">
        <f>((('01_Supuestos'!M31*$I668)*'01_Supuestos'!$F$11*($H668-'01_Supuestos'!$F$9))-((('01_Supuestos'!M31*$I668)*'01_Supuestos'!$F$11*($H668-'01_Supuestos'!$F$9))*'01_Supuestos'!$F$12)-(('01_Supuestos'!M31*$I668)*'01_Supuestos'!$F$11*$K668)-(IF(('01_Supuestos'!M31*$I668)&gt;0,'01_Supuestos'!$F$15,0)))-((('01_Supuestos'!M31*$I668)*'01_Supuestos'!$F$11*($H668-'01_Supuestos'!$F$9))*'01_Supuestos'!$F$18)-($J668*'01_Supuestos'!M32)-(IF('01_Supuestos'!M30=MAX('01_Supuestos'!$C$30:$M$30),'01_Supuestos'!$F$19,0))-(MAX(0,(((('01_Supuestos'!M31*$I668)*'01_Supuestos'!$F$11*($H668-'01_Supuestos'!$F$9))-((('01_Supuestos'!M31*$I668)*'01_Supuestos'!$F$11*($H668-'01_Supuestos'!$F$9))*'01_Supuestos'!$F$12)-(('01_Supuestos'!M31*$I668)*'01_Supuestos'!$F$11*$K668)-(IF(('01_Supuestos'!M31*$I668)&gt;0,'01_Supuestos'!$F$15,0)))-($J668*'01_Supuestos'!M33)))*'01_Supuestos'!$F$16)</f>
        <v/>
      </c>
      <c r="AE668" s="109">
        <f>0</f>
        <v/>
      </c>
      <c r="AF668" s="109">
        <f>IF(S668&gt;R668,"Appraisal+Decision",IF(S668&lt;R668,"Develop Now","Indiferente"))</f>
        <v/>
      </c>
    </row>
    <row r="669">
      <c r="A669" t="n">
        <v>639</v>
      </c>
      <c r="B669" s="53">
        <f>RAND()</f>
        <v/>
      </c>
      <c r="C669" s="53">
        <f>RAND()</f>
        <v/>
      </c>
      <c r="D669" s="53">
        <f>RAND()</f>
        <v/>
      </c>
      <c r="E669" s="53">
        <f>RAND()</f>
        <v/>
      </c>
      <c r="F669" s="53">
        <f>RAND()</f>
        <v/>
      </c>
      <c r="G669" s="53">
        <f>RAND()</f>
        <v/>
      </c>
      <c r="H669" s="109">
        <f>IF(B669&lt;($B$11-$B$10)/($B$12-$B$10), $B$10+SQRT(B669*($B$11-$B$10)*($B$12-$B$10)), $B$12-SQRT((1-B669)*($B$12-$B$11)*($B$12-$B$10)))</f>
        <v/>
      </c>
      <c r="I669" s="53">
        <f>MAX(0.1,NORMINV(C669,$B$13,$B$14))</f>
        <v/>
      </c>
      <c r="J669" s="109">
        <f>'01_Supuestos'!$F$13*MAX(0.65,NORMINV(D669,1,$B$15))</f>
        <v/>
      </c>
      <c r="K669" s="109">
        <f>'01_Supuestos'!$F$14*MAX(0.6,NORMINV(E669,1,$B$16))</f>
        <v/>
      </c>
      <c r="L669" s="109">
        <f>--(F669&lt;=$B$5)</f>
        <v/>
      </c>
      <c r="M669" s="109">
        <f>IF(L669=1, IF(G669&lt;=$B$6, "+", "-"), IF(G669&lt;=(1-$B$7), "+", "-"))</f>
        <v/>
      </c>
      <c r="N669" s="110">
        <f>IF(M669="+",'05_Bayes_Arbol'!$B$16,'05_Bayes_Arbol'!$B$17)</f>
        <v/>
      </c>
      <c r="O669" s="109">
        <f>SUMPRODUCT(T669:AD669,'01_Supuestos'!$C$34:$M$34)</f>
        <v/>
      </c>
      <c r="P669" s="109">
        <f>N669*O669 + (1-N669)*$B$9</f>
        <v/>
      </c>
      <c r="Q669" s="109">
        <f>--(P669&gt;0)</f>
        <v/>
      </c>
      <c r="R669" s="109">
        <f>IF(L669=1,O669,$B$9)</f>
        <v/>
      </c>
      <c r="S669" s="109">
        <f>-$B$8 + IF(Q669=1, IF(L669=1,O669,$B$9), 0)</f>
        <v/>
      </c>
      <c r="T669" s="109">
        <f>((('01_Supuestos'!C31*$I669)*'01_Supuestos'!$F$11*($H669-'01_Supuestos'!$F$9))-((('01_Supuestos'!C31*$I669)*'01_Supuestos'!$F$11*($H669-'01_Supuestos'!$F$9))*'01_Supuestos'!$F$12)-(('01_Supuestos'!C31*$I669)*'01_Supuestos'!$F$11*$K669)-(IF(('01_Supuestos'!C31*$I669)&gt;0,'01_Supuestos'!$F$15,0)))-((('01_Supuestos'!C31*$I669)*'01_Supuestos'!$F$11*($H669-'01_Supuestos'!$F$9))*'01_Supuestos'!$F$18)-($J669*'01_Supuestos'!C32)-(IF('01_Supuestos'!C30=MAX('01_Supuestos'!$C$30:$M$30),'01_Supuestos'!$F$19,0))-(MAX(0,(((('01_Supuestos'!C31*$I669)*'01_Supuestos'!$F$11*($H669-'01_Supuestos'!$F$9))-((('01_Supuestos'!C31*$I669)*'01_Supuestos'!$F$11*($H669-'01_Supuestos'!$F$9))*'01_Supuestos'!$F$12)-(('01_Supuestos'!C31*$I669)*'01_Supuestos'!$F$11*$K669)-(IF(('01_Supuestos'!C31*$I669)&gt;0,'01_Supuestos'!$F$15,0)))-($J669*'01_Supuestos'!C33)))*'01_Supuestos'!$F$16)</f>
        <v/>
      </c>
      <c r="U669" s="109">
        <f>((('01_Supuestos'!D31*$I669)*'01_Supuestos'!$F$11*($H669-'01_Supuestos'!$F$9))-((('01_Supuestos'!D31*$I669)*'01_Supuestos'!$F$11*($H669-'01_Supuestos'!$F$9))*'01_Supuestos'!$F$12)-(('01_Supuestos'!D31*$I669)*'01_Supuestos'!$F$11*$K669)-(IF(('01_Supuestos'!D31*$I669)&gt;0,'01_Supuestos'!$F$15,0)))-((('01_Supuestos'!D31*$I669)*'01_Supuestos'!$F$11*($H669-'01_Supuestos'!$F$9))*'01_Supuestos'!$F$18)-($J669*'01_Supuestos'!D32)-(IF('01_Supuestos'!D30=MAX('01_Supuestos'!$C$30:$M$30),'01_Supuestos'!$F$19,0))-(MAX(0,(((('01_Supuestos'!D31*$I669)*'01_Supuestos'!$F$11*($H669-'01_Supuestos'!$F$9))-((('01_Supuestos'!D31*$I669)*'01_Supuestos'!$F$11*($H669-'01_Supuestos'!$F$9))*'01_Supuestos'!$F$12)-(('01_Supuestos'!D31*$I669)*'01_Supuestos'!$F$11*$K669)-(IF(('01_Supuestos'!D31*$I669)&gt;0,'01_Supuestos'!$F$15,0)))-($J669*'01_Supuestos'!D33)))*'01_Supuestos'!$F$16)</f>
        <v/>
      </c>
      <c r="V669" s="109">
        <f>((('01_Supuestos'!E31*$I669)*'01_Supuestos'!$F$11*($H669-'01_Supuestos'!$F$9))-((('01_Supuestos'!E31*$I669)*'01_Supuestos'!$F$11*($H669-'01_Supuestos'!$F$9))*'01_Supuestos'!$F$12)-(('01_Supuestos'!E31*$I669)*'01_Supuestos'!$F$11*$K669)-(IF(('01_Supuestos'!E31*$I669)&gt;0,'01_Supuestos'!$F$15,0)))-((('01_Supuestos'!E31*$I669)*'01_Supuestos'!$F$11*($H669-'01_Supuestos'!$F$9))*'01_Supuestos'!$F$18)-($J669*'01_Supuestos'!E32)-(IF('01_Supuestos'!E30=MAX('01_Supuestos'!$C$30:$M$30),'01_Supuestos'!$F$19,0))-(MAX(0,(((('01_Supuestos'!E31*$I669)*'01_Supuestos'!$F$11*($H669-'01_Supuestos'!$F$9))-((('01_Supuestos'!E31*$I669)*'01_Supuestos'!$F$11*($H669-'01_Supuestos'!$F$9))*'01_Supuestos'!$F$12)-(('01_Supuestos'!E31*$I669)*'01_Supuestos'!$F$11*$K669)-(IF(('01_Supuestos'!E31*$I669)&gt;0,'01_Supuestos'!$F$15,0)))-($J669*'01_Supuestos'!E33)))*'01_Supuestos'!$F$16)</f>
        <v/>
      </c>
      <c r="W669" s="109">
        <f>((('01_Supuestos'!F31*$I669)*'01_Supuestos'!$F$11*($H669-'01_Supuestos'!$F$9))-((('01_Supuestos'!F31*$I669)*'01_Supuestos'!$F$11*($H669-'01_Supuestos'!$F$9))*'01_Supuestos'!$F$12)-(('01_Supuestos'!F31*$I669)*'01_Supuestos'!$F$11*$K669)-(IF(('01_Supuestos'!F31*$I669)&gt;0,'01_Supuestos'!$F$15,0)))-((('01_Supuestos'!F31*$I669)*'01_Supuestos'!$F$11*($H669-'01_Supuestos'!$F$9))*'01_Supuestos'!$F$18)-($J669*'01_Supuestos'!F32)-(IF('01_Supuestos'!F30=MAX('01_Supuestos'!$C$30:$M$30),'01_Supuestos'!$F$19,0))-(MAX(0,(((('01_Supuestos'!F31*$I669)*'01_Supuestos'!$F$11*($H669-'01_Supuestos'!$F$9))-((('01_Supuestos'!F31*$I669)*'01_Supuestos'!$F$11*($H669-'01_Supuestos'!$F$9))*'01_Supuestos'!$F$12)-(('01_Supuestos'!F31*$I669)*'01_Supuestos'!$F$11*$K669)-(IF(('01_Supuestos'!F31*$I669)&gt;0,'01_Supuestos'!$F$15,0)))-($J669*'01_Supuestos'!F33)))*'01_Supuestos'!$F$16)</f>
        <v/>
      </c>
      <c r="X669" s="109">
        <f>((('01_Supuestos'!G31*$I669)*'01_Supuestos'!$F$11*($H669-'01_Supuestos'!$F$9))-((('01_Supuestos'!G31*$I669)*'01_Supuestos'!$F$11*($H669-'01_Supuestos'!$F$9))*'01_Supuestos'!$F$12)-(('01_Supuestos'!G31*$I669)*'01_Supuestos'!$F$11*$K669)-(IF(('01_Supuestos'!G31*$I669)&gt;0,'01_Supuestos'!$F$15,0)))-((('01_Supuestos'!G31*$I669)*'01_Supuestos'!$F$11*($H669-'01_Supuestos'!$F$9))*'01_Supuestos'!$F$18)-($J669*'01_Supuestos'!G32)-(IF('01_Supuestos'!G30=MAX('01_Supuestos'!$C$30:$M$30),'01_Supuestos'!$F$19,0))-(MAX(0,(((('01_Supuestos'!G31*$I669)*'01_Supuestos'!$F$11*($H669-'01_Supuestos'!$F$9))-((('01_Supuestos'!G31*$I669)*'01_Supuestos'!$F$11*($H669-'01_Supuestos'!$F$9))*'01_Supuestos'!$F$12)-(('01_Supuestos'!G31*$I669)*'01_Supuestos'!$F$11*$K669)-(IF(('01_Supuestos'!G31*$I669)&gt;0,'01_Supuestos'!$F$15,0)))-($J669*'01_Supuestos'!G33)))*'01_Supuestos'!$F$16)</f>
        <v/>
      </c>
      <c r="Y669" s="109">
        <f>((('01_Supuestos'!H31*$I669)*'01_Supuestos'!$F$11*($H669-'01_Supuestos'!$F$9))-((('01_Supuestos'!H31*$I669)*'01_Supuestos'!$F$11*($H669-'01_Supuestos'!$F$9))*'01_Supuestos'!$F$12)-(('01_Supuestos'!H31*$I669)*'01_Supuestos'!$F$11*$K669)-(IF(('01_Supuestos'!H31*$I669)&gt;0,'01_Supuestos'!$F$15,0)))-((('01_Supuestos'!H31*$I669)*'01_Supuestos'!$F$11*($H669-'01_Supuestos'!$F$9))*'01_Supuestos'!$F$18)-($J669*'01_Supuestos'!H32)-(IF('01_Supuestos'!H30=MAX('01_Supuestos'!$C$30:$M$30),'01_Supuestos'!$F$19,0))-(MAX(0,(((('01_Supuestos'!H31*$I669)*'01_Supuestos'!$F$11*($H669-'01_Supuestos'!$F$9))-((('01_Supuestos'!H31*$I669)*'01_Supuestos'!$F$11*($H669-'01_Supuestos'!$F$9))*'01_Supuestos'!$F$12)-(('01_Supuestos'!H31*$I669)*'01_Supuestos'!$F$11*$K669)-(IF(('01_Supuestos'!H31*$I669)&gt;0,'01_Supuestos'!$F$15,0)))-($J669*'01_Supuestos'!H33)))*'01_Supuestos'!$F$16)</f>
        <v/>
      </c>
      <c r="Z669" s="109">
        <f>((('01_Supuestos'!I31*$I669)*'01_Supuestos'!$F$11*($H669-'01_Supuestos'!$F$9))-((('01_Supuestos'!I31*$I669)*'01_Supuestos'!$F$11*($H669-'01_Supuestos'!$F$9))*'01_Supuestos'!$F$12)-(('01_Supuestos'!I31*$I669)*'01_Supuestos'!$F$11*$K669)-(IF(('01_Supuestos'!I31*$I669)&gt;0,'01_Supuestos'!$F$15,0)))-((('01_Supuestos'!I31*$I669)*'01_Supuestos'!$F$11*($H669-'01_Supuestos'!$F$9))*'01_Supuestos'!$F$18)-($J669*'01_Supuestos'!I32)-(IF('01_Supuestos'!I30=MAX('01_Supuestos'!$C$30:$M$30),'01_Supuestos'!$F$19,0))-(MAX(0,(((('01_Supuestos'!I31*$I669)*'01_Supuestos'!$F$11*($H669-'01_Supuestos'!$F$9))-((('01_Supuestos'!I31*$I669)*'01_Supuestos'!$F$11*($H669-'01_Supuestos'!$F$9))*'01_Supuestos'!$F$12)-(('01_Supuestos'!I31*$I669)*'01_Supuestos'!$F$11*$K669)-(IF(('01_Supuestos'!I31*$I669)&gt;0,'01_Supuestos'!$F$15,0)))-($J669*'01_Supuestos'!I33)))*'01_Supuestos'!$F$16)</f>
        <v/>
      </c>
      <c r="AA669" s="109">
        <f>((('01_Supuestos'!J31*$I669)*'01_Supuestos'!$F$11*($H669-'01_Supuestos'!$F$9))-((('01_Supuestos'!J31*$I669)*'01_Supuestos'!$F$11*($H669-'01_Supuestos'!$F$9))*'01_Supuestos'!$F$12)-(('01_Supuestos'!J31*$I669)*'01_Supuestos'!$F$11*$K669)-(IF(('01_Supuestos'!J31*$I669)&gt;0,'01_Supuestos'!$F$15,0)))-((('01_Supuestos'!J31*$I669)*'01_Supuestos'!$F$11*($H669-'01_Supuestos'!$F$9))*'01_Supuestos'!$F$18)-($J669*'01_Supuestos'!J32)-(IF('01_Supuestos'!J30=MAX('01_Supuestos'!$C$30:$M$30),'01_Supuestos'!$F$19,0))-(MAX(0,(((('01_Supuestos'!J31*$I669)*'01_Supuestos'!$F$11*($H669-'01_Supuestos'!$F$9))-((('01_Supuestos'!J31*$I669)*'01_Supuestos'!$F$11*($H669-'01_Supuestos'!$F$9))*'01_Supuestos'!$F$12)-(('01_Supuestos'!J31*$I669)*'01_Supuestos'!$F$11*$K669)-(IF(('01_Supuestos'!J31*$I669)&gt;0,'01_Supuestos'!$F$15,0)))-($J669*'01_Supuestos'!J33)))*'01_Supuestos'!$F$16)</f>
        <v/>
      </c>
      <c r="AB669" s="109">
        <f>((('01_Supuestos'!K31*$I669)*'01_Supuestos'!$F$11*($H669-'01_Supuestos'!$F$9))-((('01_Supuestos'!K31*$I669)*'01_Supuestos'!$F$11*($H669-'01_Supuestos'!$F$9))*'01_Supuestos'!$F$12)-(('01_Supuestos'!K31*$I669)*'01_Supuestos'!$F$11*$K669)-(IF(('01_Supuestos'!K31*$I669)&gt;0,'01_Supuestos'!$F$15,0)))-((('01_Supuestos'!K31*$I669)*'01_Supuestos'!$F$11*($H669-'01_Supuestos'!$F$9))*'01_Supuestos'!$F$18)-($J669*'01_Supuestos'!K32)-(IF('01_Supuestos'!K30=MAX('01_Supuestos'!$C$30:$M$30),'01_Supuestos'!$F$19,0))-(MAX(0,(((('01_Supuestos'!K31*$I669)*'01_Supuestos'!$F$11*($H669-'01_Supuestos'!$F$9))-((('01_Supuestos'!K31*$I669)*'01_Supuestos'!$F$11*($H669-'01_Supuestos'!$F$9))*'01_Supuestos'!$F$12)-(('01_Supuestos'!K31*$I669)*'01_Supuestos'!$F$11*$K669)-(IF(('01_Supuestos'!K31*$I669)&gt;0,'01_Supuestos'!$F$15,0)))-($J669*'01_Supuestos'!K33)))*'01_Supuestos'!$F$16)</f>
        <v/>
      </c>
      <c r="AC669" s="109">
        <f>((('01_Supuestos'!L31*$I669)*'01_Supuestos'!$F$11*($H669-'01_Supuestos'!$F$9))-((('01_Supuestos'!L31*$I669)*'01_Supuestos'!$F$11*($H669-'01_Supuestos'!$F$9))*'01_Supuestos'!$F$12)-(('01_Supuestos'!L31*$I669)*'01_Supuestos'!$F$11*$K669)-(IF(('01_Supuestos'!L31*$I669)&gt;0,'01_Supuestos'!$F$15,0)))-((('01_Supuestos'!L31*$I669)*'01_Supuestos'!$F$11*($H669-'01_Supuestos'!$F$9))*'01_Supuestos'!$F$18)-($J669*'01_Supuestos'!L32)-(IF('01_Supuestos'!L30=MAX('01_Supuestos'!$C$30:$M$30),'01_Supuestos'!$F$19,0))-(MAX(0,(((('01_Supuestos'!L31*$I669)*'01_Supuestos'!$F$11*($H669-'01_Supuestos'!$F$9))-((('01_Supuestos'!L31*$I669)*'01_Supuestos'!$F$11*($H669-'01_Supuestos'!$F$9))*'01_Supuestos'!$F$12)-(('01_Supuestos'!L31*$I669)*'01_Supuestos'!$F$11*$K669)-(IF(('01_Supuestos'!L31*$I669)&gt;0,'01_Supuestos'!$F$15,0)))-($J669*'01_Supuestos'!L33)))*'01_Supuestos'!$F$16)</f>
        <v/>
      </c>
      <c r="AD669" s="109">
        <f>((('01_Supuestos'!M31*$I669)*'01_Supuestos'!$F$11*($H669-'01_Supuestos'!$F$9))-((('01_Supuestos'!M31*$I669)*'01_Supuestos'!$F$11*($H669-'01_Supuestos'!$F$9))*'01_Supuestos'!$F$12)-(('01_Supuestos'!M31*$I669)*'01_Supuestos'!$F$11*$K669)-(IF(('01_Supuestos'!M31*$I669)&gt;0,'01_Supuestos'!$F$15,0)))-((('01_Supuestos'!M31*$I669)*'01_Supuestos'!$F$11*($H669-'01_Supuestos'!$F$9))*'01_Supuestos'!$F$18)-($J669*'01_Supuestos'!M32)-(IF('01_Supuestos'!M30=MAX('01_Supuestos'!$C$30:$M$30),'01_Supuestos'!$F$19,0))-(MAX(0,(((('01_Supuestos'!M31*$I669)*'01_Supuestos'!$F$11*($H669-'01_Supuestos'!$F$9))-((('01_Supuestos'!M31*$I669)*'01_Supuestos'!$F$11*($H669-'01_Supuestos'!$F$9))*'01_Supuestos'!$F$12)-(('01_Supuestos'!M31*$I669)*'01_Supuestos'!$F$11*$K669)-(IF(('01_Supuestos'!M31*$I669)&gt;0,'01_Supuestos'!$F$15,0)))-($J669*'01_Supuestos'!M33)))*'01_Supuestos'!$F$16)</f>
        <v/>
      </c>
      <c r="AE669" s="109">
        <f>0</f>
        <v/>
      </c>
      <c r="AF669" s="109">
        <f>IF(S669&gt;R669,"Appraisal+Decision",IF(S669&lt;R669,"Develop Now","Indiferente"))</f>
        <v/>
      </c>
    </row>
    <row r="670">
      <c r="A670" t="n">
        <v>640</v>
      </c>
      <c r="B670" s="53">
        <f>RAND()</f>
        <v/>
      </c>
      <c r="C670" s="53">
        <f>RAND()</f>
        <v/>
      </c>
      <c r="D670" s="53">
        <f>RAND()</f>
        <v/>
      </c>
      <c r="E670" s="53">
        <f>RAND()</f>
        <v/>
      </c>
      <c r="F670" s="53">
        <f>RAND()</f>
        <v/>
      </c>
      <c r="G670" s="53">
        <f>RAND()</f>
        <v/>
      </c>
      <c r="H670" s="109">
        <f>IF(B670&lt;($B$11-$B$10)/($B$12-$B$10), $B$10+SQRT(B670*($B$11-$B$10)*($B$12-$B$10)), $B$12-SQRT((1-B670)*($B$12-$B$11)*($B$12-$B$10)))</f>
        <v/>
      </c>
      <c r="I670" s="53">
        <f>MAX(0.1,NORMINV(C670,$B$13,$B$14))</f>
        <v/>
      </c>
      <c r="J670" s="109">
        <f>'01_Supuestos'!$F$13*MAX(0.65,NORMINV(D670,1,$B$15))</f>
        <v/>
      </c>
      <c r="K670" s="109">
        <f>'01_Supuestos'!$F$14*MAX(0.6,NORMINV(E670,1,$B$16))</f>
        <v/>
      </c>
      <c r="L670" s="109">
        <f>--(F670&lt;=$B$5)</f>
        <v/>
      </c>
      <c r="M670" s="109">
        <f>IF(L670=1, IF(G670&lt;=$B$6, "+", "-"), IF(G670&lt;=(1-$B$7), "+", "-"))</f>
        <v/>
      </c>
      <c r="N670" s="110">
        <f>IF(M670="+",'05_Bayes_Arbol'!$B$16,'05_Bayes_Arbol'!$B$17)</f>
        <v/>
      </c>
      <c r="O670" s="109">
        <f>SUMPRODUCT(T670:AD670,'01_Supuestos'!$C$34:$M$34)</f>
        <v/>
      </c>
      <c r="P670" s="109">
        <f>N670*O670 + (1-N670)*$B$9</f>
        <v/>
      </c>
      <c r="Q670" s="109">
        <f>--(P670&gt;0)</f>
        <v/>
      </c>
      <c r="R670" s="109">
        <f>IF(L670=1,O670,$B$9)</f>
        <v/>
      </c>
      <c r="S670" s="109">
        <f>-$B$8 + IF(Q670=1, IF(L670=1,O670,$B$9), 0)</f>
        <v/>
      </c>
      <c r="T670" s="109">
        <f>((('01_Supuestos'!C31*$I670)*'01_Supuestos'!$F$11*($H670-'01_Supuestos'!$F$9))-((('01_Supuestos'!C31*$I670)*'01_Supuestos'!$F$11*($H670-'01_Supuestos'!$F$9))*'01_Supuestos'!$F$12)-(('01_Supuestos'!C31*$I670)*'01_Supuestos'!$F$11*$K670)-(IF(('01_Supuestos'!C31*$I670)&gt;0,'01_Supuestos'!$F$15,0)))-((('01_Supuestos'!C31*$I670)*'01_Supuestos'!$F$11*($H670-'01_Supuestos'!$F$9))*'01_Supuestos'!$F$18)-($J670*'01_Supuestos'!C32)-(IF('01_Supuestos'!C30=MAX('01_Supuestos'!$C$30:$M$30),'01_Supuestos'!$F$19,0))-(MAX(0,(((('01_Supuestos'!C31*$I670)*'01_Supuestos'!$F$11*($H670-'01_Supuestos'!$F$9))-((('01_Supuestos'!C31*$I670)*'01_Supuestos'!$F$11*($H670-'01_Supuestos'!$F$9))*'01_Supuestos'!$F$12)-(('01_Supuestos'!C31*$I670)*'01_Supuestos'!$F$11*$K670)-(IF(('01_Supuestos'!C31*$I670)&gt;0,'01_Supuestos'!$F$15,0)))-($J670*'01_Supuestos'!C33)))*'01_Supuestos'!$F$16)</f>
        <v/>
      </c>
      <c r="U670" s="109">
        <f>((('01_Supuestos'!D31*$I670)*'01_Supuestos'!$F$11*($H670-'01_Supuestos'!$F$9))-((('01_Supuestos'!D31*$I670)*'01_Supuestos'!$F$11*($H670-'01_Supuestos'!$F$9))*'01_Supuestos'!$F$12)-(('01_Supuestos'!D31*$I670)*'01_Supuestos'!$F$11*$K670)-(IF(('01_Supuestos'!D31*$I670)&gt;0,'01_Supuestos'!$F$15,0)))-((('01_Supuestos'!D31*$I670)*'01_Supuestos'!$F$11*($H670-'01_Supuestos'!$F$9))*'01_Supuestos'!$F$18)-($J670*'01_Supuestos'!D32)-(IF('01_Supuestos'!D30=MAX('01_Supuestos'!$C$30:$M$30),'01_Supuestos'!$F$19,0))-(MAX(0,(((('01_Supuestos'!D31*$I670)*'01_Supuestos'!$F$11*($H670-'01_Supuestos'!$F$9))-((('01_Supuestos'!D31*$I670)*'01_Supuestos'!$F$11*($H670-'01_Supuestos'!$F$9))*'01_Supuestos'!$F$12)-(('01_Supuestos'!D31*$I670)*'01_Supuestos'!$F$11*$K670)-(IF(('01_Supuestos'!D31*$I670)&gt;0,'01_Supuestos'!$F$15,0)))-($J670*'01_Supuestos'!D33)))*'01_Supuestos'!$F$16)</f>
        <v/>
      </c>
      <c r="V670" s="109">
        <f>((('01_Supuestos'!E31*$I670)*'01_Supuestos'!$F$11*($H670-'01_Supuestos'!$F$9))-((('01_Supuestos'!E31*$I670)*'01_Supuestos'!$F$11*($H670-'01_Supuestos'!$F$9))*'01_Supuestos'!$F$12)-(('01_Supuestos'!E31*$I670)*'01_Supuestos'!$F$11*$K670)-(IF(('01_Supuestos'!E31*$I670)&gt;0,'01_Supuestos'!$F$15,0)))-((('01_Supuestos'!E31*$I670)*'01_Supuestos'!$F$11*($H670-'01_Supuestos'!$F$9))*'01_Supuestos'!$F$18)-($J670*'01_Supuestos'!E32)-(IF('01_Supuestos'!E30=MAX('01_Supuestos'!$C$30:$M$30),'01_Supuestos'!$F$19,0))-(MAX(0,(((('01_Supuestos'!E31*$I670)*'01_Supuestos'!$F$11*($H670-'01_Supuestos'!$F$9))-((('01_Supuestos'!E31*$I670)*'01_Supuestos'!$F$11*($H670-'01_Supuestos'!$F$9))*'01_Supuestos'!$F$12)-(('01_Supuestos'!E31*$I670)*'01_Supuestos'!$F$11*$K670)-(IF(('01_Supuestos'!E31*$I670)&gt;0,'01_Supuestos'!$F$15,0)))-($J670*'01_Supuestos'!E33)))*'01_Supuestos'!$F$16)</f>
        <v/>
      </c>
      <c r="W670" s="109">
        <f>((('01_Supuestos'!F31*$I670)*'01_Supuestos'!$F$11*($H670-'01_Supuestos'!$F$9))-((('01_Supuestos'!F31*$I670)*'01_Supuestos'!$F$11*($H670-'01_Supuestos'!$F$9))*'01_Supuestos'!$F$12)-(('01_Supuestos'!F31*$I670)*'01_Supuestos'!$F$11*$K670)-(IF(('01_Supuestos'!F31*$I670)&gt;0,'01_Supuestos'!$F$15,0)))-((('01_Supuestos'!F31*$I670)*'01_Supuestos'!$F$11*($H670-'01_Supuestos'!$F$9))*'01_Supuestos'!$F$18)-($J670*'01_Supuestos'!F32)-(IF('01_Supuestos'!F30=MAX('01_Supuestos'!$C$30:$M$30),'01_Supuestos'!$F$19,0))-(MAX(0,(((('01_Supuestos'!F31*$I670)*'01_Supuestos'!$F$11*($H670-'01_Supuestos'!$F$9))-((('01_Supuestos'!F31*$I670)*'01_Supuestos'!$F$11*($H670-'01_Supuestos'!$F$9))*'01_Supuestos'!$F$12)-(('01_Supuestos'!F31*$I670)*'01_Supuestos'!$F$11*$K670)-(IF(('01_Supuestos'!F31*$I670)&gt;0,'01_Supuestos'!$F$15,0)))-($J670*'01_Supuestos'!F33)))*'01_Supuestos'!$F$16)</f>
        <v/>
      </c>
      <c r="X670" s="109">
        <f>((('01_Supuestos'!G31*$I670)*'01_Supuestos'!$F$11*($H670-'01_Supuestos'!$F$9))-((('01_Supuestos'!G31*$I670)*'01_Supuestos'!$F$11*($H670-'01_Supuestos'!$F$9))*'01_Supuestos'!$F$12)-(('01_Supuestos'!G31*$I670)*'01_Supuestos'!$F$11*$K670)-(IF(('01_Supuestos'!G31*$I670)&gt;0,'01_Supuestos'!$F$15,0)))-((('01_Supuestos'!G31*$I670)*'01_Supuestos'!$F$11*($H670-'01_Supuestos'!$F$9))*'01_Supuestos'!$F$18)-($J670*'01_Supuestos'!G32)-(IF('01_Supuestos'!G30=MAX('01_Supuestos'!$C$30:$M$30),'01_Supuestos'!$F$19,0))-(MAX(0,(((('01_Supuestos'!G31*$I670)*'01_Supuestos'!$F$11*($H670-'01_Supuestos'!$F$9))-((('01_Supuestos'!G31*$I670)*'01_Supuestos'!$F$11*($H670-'01_Supuestos'!$F$9))*'01_Supuestos'!$F$12)-(('01_Supuestos'!G31*$I670)*'01_Supuestos'!$F$11*$K670)-(IF(('01_Supuestos'!G31*$I670)&gt;0,'01_Supuestos'!$F$15,0)))-($J670*'01_Supuestos'!G33)))*'01_Supuestos'!$F$16)</f>
        <v/>
      </c>
      <c r="Y670" s="109">
        <f>((('01_Supuestos'!H31*$I670)*'01_Supuestos'!$F$11*($H670-'01_Supuestos'!$F$9))-((('01_Supuestos'!H31*$I670)*'01_Supuestos'!$F$11*($H670-'01_Supuestos'!$F$9))*'01_Supuestos'!$F$12)-(('01_Supuestos'!H31*$I670)*'01_Supuestos'!$F$11*$K670)-(IF(('01_Supuestos'!H31*$I670)&gt;0,'01_Supuestos'!$F$15,0)))-((('01_Supuestos'!H31*$I670)*'01_Supuestos'!$F$11*($H670-'01_Supuestos'!$F$9))*'01_Supuestos'!$F$18)-($J670*'01_Supuestos'!H32)-(IF('01_Supuestos'!H30=MAX('01_Supuestos'!$C$30:$M$30),'01_Supuestos'!$F$19,0))-(MAX(0,(((('01_Supuestos'!H31*$I670)*'01_Supuestos'!$F$11*($H670-'01_Supuestos'!$F$9))-((('01_Supuestos'!H31*$I670)*'01_Supuestos'!$F$11*($H670-'01_Supuestos'!$F$9))*'01_Supuestos'!$F$12)-(('01_Supuestos'!H31*$I670)*'01_Supuestos'!$F$11*$K670)-(IF(('01_Supuestos'!H31*$I670)&gt;0,'01_Supuestos'!$F$15,0)))-($J670*'01_Supuestos'!H33)))*'01_Supuestos'!$F$16)</f>
        <v/>
      </c>
      <c r="Z670" s="109">
        <f>((('01_Supuestos'!I31*$I670)*'01_Supuestos'!$F$11*($H670-'01_Supuestos'!$F$9))-((('01_Supuestos'!I31*$I670)*'01_Supuestos'!$F$11*($H670-'01_Supuestos'!$F$9))*'01_Supuestos'!$F$12)-(('01_Supuestos'!I31*$I670)*'01_Supuestos'!$F$11*$K670)-(IF(('01_Supuestos'!I31*$I670)&gt;0,'01_Supuestos'!$F$15,0)))-((('01_Supuestos'!I31*$I670)*'01_Supuestos'!$F$11*($H670-'01_Supuestos'!$F$9))*'01_Supuestos'!$F$18)-($J670*'01_Supuestos'!I32)-(IF('01_Supuestos'!I30=MAX('01_Supuestos'!$C$30:$M$30),'01_Supuestos'!$F$19,0))-(MAX(0,(((('01_Supuestos'!I31*$I670)*'01_Supuestos'!$F$11*($H670-'01_Supuestos'!$F$9))-((('01_Supuestos'!I31*$I670)*'01_Supuestos'!$F$11*($H670-'01_Supuestos'!$F$9))*'01_Supuestos'!$F$12)-(('01_Supuestos'!I31*$I670)*'01_Supuestos'!$F$11*$K670)-(IF(('01_Supuestos'!I31*$I670)&gt;0,'01_Supuestos'!$F$15,0)))-($J670*'01_Supuestos'!I33)))*'01_Supuestos'!$F$16)</f>
        <v/>
      </c>
      <c r="AA670" s="109">
        <f>((('01_Supuestos'!J31*$I670)*'01_Supuestos'!$F$11*($H670-'01_Supuestos'!$F$9))-((('01_Supuestos'!J31*$I670)*'01_Supuestos'!$F$11*($H670-'01_Supuestos'!$F$9))*'01_Supuestos'!$F$12)-(('01_Supuestos'!J31*$I670)*'01_Supuestos'!$F$11*$K670)-(IF(('01_Supuestos'!J31*$I670)&gt;0,'01_Supuestos'!$F$15,0)))-((('01_Supuestos'!J31*$I670)*'01_Supuestos'!$F$11*($H670-'01_Supuestos'!$F$9))*'01_Supuestos'!$F$18)-($J670*'01_Supuestos'!J32)-(IF('01_Supuestos'!J30=MAX('01_Supuestos'!$C$30:$M$30),'01_Supuestos'!$F$19,0))-(MAX(0,(((('01_Supuestos'!J31*$I670)*'01_Supuestos'!$F$11*($H670-'01_Supuestos'!$F$9))-((('01_Supuestos'!J31*$I670)*'01_Supuestos'!$F$11*($H670-'01_Supuestos'!$F$9))*'01_Supuestos'!$F$12)-(('01_Supuestos'!J31*$I670)*'01_Supuestos'!$F$11*$K670)-(IF(('01_Supuestos'!J31*$I670)&gt;0,'01_Supuestos'!$F$15,0)))-($J670*'01_Supuestos'!J33)))*'01_Supuestos'!$F$16)</f>
        <v/>
      </c>
      <c r="AB670" s="109">
        <f>((('01_Supuestos'!K31*$I670)*'01_Supuestos'!$F$11*($H670-'01_Supuestos'!$F$9))-((('01_Supuestos'!K31*$I670)*'01_Supuestos'!$F$11*($H670-'01_Supuestos'!$F$9))*'01_Supuestos'!$F$12)-(('01_Supuestos'!K31*$I670)*'01_Supuestos'!$F$11*$K670)-(IF(('01_Supuestos'!K31*$I670)&gt;0,'01_Supuestos'!$F$15,0)))-((('01_Supuestos'!K31*$I670)*'01_Supuestos'!$F$11*($H670-'01_Supuestos'!$F$9))*'01_Supuestos'!$F$18)-($J670*'01_Supuestos'!K32)-(IF('01_Supuestos'!K30=MAX('01_Supuestos'!$C$30:$M$30),'01_Supuestos'!$F$19,0))-(MAX(0,(((('01_Supuestos'!K31*$I670)*'01_Supuestos'!$F$11*($H670-'01_Supuestos'!$F$9))-((('01_Supuestos'!K31*$I670)*'01_Supuestos'!$F$11*($H670-'01_Supuestos'!$F$9))*'01_Supuestos'!$F$12)-(('01_Supuestos'!K31*$I670)*'01_Supuestos'!$F$11*$K670)-(IF(('01_Supuestos'!K31*$I670)&gt;0,'01_Supuestos'!$F$15,0)))-($J670*'01_Supuestos'!K33)))*'01_Supuestos'!$F$16)</f>
        <v/>
      </c>
      <c r="AC670" s="109">
        <f>((('01_Supuestos'!L31*$I670)*'01_Supuestos'!$F$11*($H670-'01_Supuestos'!$F$9))-((('01_Supuestos'!L31*$I670)*'01_Supuestos'!$F$11*($H670-'01_Supuestos'!$F$9))*'01_Supuestos'!$F$12)-(('01_Supuestos'!L31*$I670)*'01_Supuestos'!$F$11*$K670)-(IF(('01_Supuestos'!L31*$I670)&gt;0,'01_Supuestos'!$F$15,0)))-((('01_Supuestos'!L31*$I670)*'01_Supuestos'!$F$11*($H670-'01_Supuestos'!$F$9))*'01_Supuestos'!$F$18)-($J670*'01_Supuestos'!L32)-(IF('01_Supuestos'!L30=MAX('01_Supuestos'!$C$30:$M$30),'01_Supuestos'!$F$19,0))-(MAX(0,(((('01_Supuestos'!L31*$I670)*'01_Supuestos'!$F$11*($H670-'01_Supuestos'!$F$9))-((('01_Supuestos'!L31*$I670)*'01_Supuestos'!$F$11*($H670-'01_Supuestos'!$F$9))*'01_Supuestos'!$F$12)-(('01_Supuestos'!L31*$I670)*'01_Supuestos'!$F$11*$K670)-(IF(('01_Supuestos'!L31*$I670)&gt;0,'01_Supuestos'!$F$15,0)))-($J670*'01_Supuestos'!L33)))*'01_Supuestos'!$F$16)</f>
        <v/>
      </c>
      <c r="AD670" s="109">
        <f>((('01_Supuestos'!M31*$I670)*'01_Supuestos'!$F$11*($H670-'01_Supuestos'!$F$9))-((('01_Supuestos'!M31*$I670)*'01_Supuestos'!$F$11*($H670-'01_Supuestos'!$F$9))*'01_Supuestos'!$F$12)-(('01_Supuestos'!M31*$I670)*'01_Supuestos'!$F$11*$K670)-(IF(('01_Supuestos'!M31*$I670)&gt;0,'01_Supuestos'!$F$15,0)))-((('01_Supuestos'!M31*$I670)*'01_Supuestos'!$F$11*($H670-'01_Supuestos'!$F$9))*'01_Supuestos'!$F$18)-($J670*'01_Supuestos'!M32)-(IF('01_Supuestos'!M30=MAX('01_Supuestos'!$C$30:$M$30),'01_Supuestos'!$F$19,0))-(MAX(0,(((('01_Supuestos'!M31*$I670)*'01_Supuestos'!$F$11*($H670-'01_Supuestos'!$F$9))-((('01_Supuestos'!M31*$I670)*'01_Supuestos'!$F$11*($H670-'01_Supuestos'!$F$9))*'01_Supuestos'!$F$12)-(('01_Supuestos'!M31*$I670)*'01_Supuestos'!$F$11*$K670)-(IF(('01_Supuestos'!M31*$I670)&gt;0,'01_Supuestos'!$F$15,0)))-($J670*'01_Supuestos'!M33)))*'01_Supuestos'!$F$16)</f>
        <v/>
      </c>
      <c r="AE670" s="109">
        <f>0</f>
        <v/>
      </c>
      <c r="AF670" s="109">
        <f>IF(S670&gt;R670,"Appraisal+Decision",IF(S670&lt;R670,"Develop Now","Indiferente"))</f>
        <v/>
      </c>
    </row>
    <row r="671">
      <c r="A671" t="n">
        <v>641</v>
      </c>
      <c r="B671" s="53">
        <f>RAND()</f>
        <v/>
      </c>
      <c r="C671" s="53">
        <f>RAND()</f>
        <v/>
      </c>
      <c r="D671" s="53">
        <f>RAND()</f>
        <v/>
      </c>
      <c r="E671" s="53">
        <f>RAND()</f>
        <v/>
      </c>
      <c r="F671" s="53">
        <f>RAND()</f>
        <v/>
      </c>
      <c r="G671" s="53">
        <f>RAND()</f>
        <v/>
      </c>
      <c r="H671" s="109">
        <f>IF(B671&lt;($B$11-$B$10)/($B$12-$B$10), $B$10+SQRT(B671*($B$11-$B$10)*($B$12-$B$10)), $B$12-SQRT((1-B671)*($B$12-$B$11)*($B$12-$B$10)))</f>
        <v/>
      </c>
      <c r="I671" s="53">
        <f>MAX(0.1,NORMINV(C671,$B$13,$B$14))</f>
        <v/>
      </c>
      <c r="J671" s="109">
        <f>'01_Supuestos'!$F$13*MAX(0.65,NORMINV(D671,1,$B$15))</f>
        <v/>
      </c>
      <c r="K671" s="109">
        <f>'01_Supuestos'!$F$14*MAX(0.6,NORMINV(E671,1,$B$16))</f>
        <v/>
      </c>
      <c r="L671" s="109">
        <f>--(F671&lt;=$B$5)</f>
        <v/>
      </c>
      <c r="M671" s="109">
        <f>IF(L671=1, IF(G671&lt;=$B$6, "+", "-"), IF(G671&lt;=(1-$B$7), "+", "-"))</f>
        <v/>
      </c>
      <c r="N671" s="110">
        <f>IF(M671="+",'05_Bayes_Arbol'!$B$16,'05_Bayes_Arbol'!$B$17)</f>
        <v/>
      </c>
      <c r="O671" s="109">
        <f>SUMPRODUCT(T671:AD671,'01_Supuestos'!$C$34:$M$34)</f>
        <v/>
      </c>
      <c r="P671" s="109">
        <f>N671*O671 + (1-N671)*$B$9</f>
        <v/>
      </c>
      <c r="Q671" s="109">
        <f>--(P671&gt;0)</f>
        <v/>
      </c>
      <c r="R671" s="109">
        <f>IF(L671=1,O671,$B$9)</f>
        <v/>
      </c>
      <c r="S671" s="109">
        <f>-$B$8 + IF(Q671=1, IF(L671=1,O671,$B$9), 0)</f>
        <v/>
      </c>
      <c r="T671" s="109">
        <f>((('01_Supuestos'!C31*$I671)*'01_Supuestos'!$F$11*($H671-'01_Supuestos'!$F$9))-((('01_Supuestos'!C31*$I671)*'01_Supuestos'!$F$11*($H671-'01_Supuestos'!$F$9))*'01_Supuestos'!$F$12)-(('01_Supuestos'!C31*$I671)*'01_Supuestos'!$F$11*$K671)-(IF(('01_Supuestos'!C31*$I671)&gt;0,'01_Supuestos'!$F$15,0)))-((('01_Supuestos'!C31*$I671)*'01_Supuestos'!$F$11*($H671-'01_Supuestos'!$F$9))*'01_Supuestos'!$F$18)-($J671*'01_Supuestos'!C32)-(IF('01_Supuestos'!C30=MAX('01_Supuestos'!$C$30:$M$30),'01_Supuestos'!$F$19,0))-(MAX(0,(((('01_Supuestos'!C31*$I671)*'01_Supuestos'!$F$11*($H671-'01_Supuestos'!$F$9))-((('01_Supuestos'!C31*$I671)*'01_Supuestos'!$F$11*($H671-'01_Supuestos'!$F$9))*'01_Supuestos'!$F$12)-(('01_Supuestos'!C31*$I671)*'01_Supuestos'!$F$11*$K671)-(IF(('01_Supuestos'!C31*$I671)&gt;0,'01_Supuestos'!$F$15,0)))-($J671*'01_Supuestos'!C33)))*'01_Supuestos'!$F$16)</f>
        <v/>
      </c>
      <c r="U671" s="109">
        <f>((('01_Supuestos'!D31*$I671)*'01_Supuestos'!$F$11*($H671-'01_Supuestos'!$F$9))-((('01_Supuestos'!D31*$I671)*'01_Supuestos'!$F$11*($H671-'01_Supuestos'!$F$9))*'01_Supuestos'!$F$12)-(('01_Supuestos'!D31*$I671)*'01_Supuestos'!$F$11*$K671)-(IF(('01_Supuestos'!D31*$I671)&gt;0,'01_Supuestos'!$F$15,0)))-((('01_Supuestos'!D31*$I671)*'01_Supuestos'!$F$11*($H671-'01_Supuestos'!$F$9))*'01_Supuestos'!$F$18)-($J671*'01_Supuestos'!D32)-(IF('01_Supuestos'!D30=MAX('01_Supuestos'!$C$30:$M$30),'01_Supuestos'!$F$19,0))-(MAX(0,(((('01_Supuestos'!D31*$I671)*'01_Supuestos'!$F$11*($H671-'01_Supuestos'!$F$9))-((('01_Supuestos'!D31*$I671)*'01_Supuestos'!$F$11*($H671-'01_Supuestos'!$F$9))*'01_Supuestos'!$F$12)-(('01_Supuestos'!D31*$I671)*'01_Supuestos'!$F$11*$K671)-(IF(('01_Supuestos'!D31*$I671)&gt;0,'01_Supuestos'!$F$15,0)))-($J671*'01_Supuestos'!D33)))*'01_Supuestos'!$F$16)</f>
        <v/>
      </c>
      <c r="V671" s="109">
        <f>((('01_Supuestos'!E31*$I671)*'01_Supuestos'!$F$11*($H671-'01_Supuestos'!$F$9))-((('01_Supuestos'!E31*$I671)*'01_Supuestos'!$F$11*($H671-'01_Supuestos'!$F$9))*'01_Supuestos'!$F$12)-(('01_Supuestos'!E31*$I671)*'01_Supuestos'!$F$11*$K671)-(IF(('01_Supuestos'!E31*$I671)&gt;0,'01_Supuestos'!$F$15,0)))-((('01_Supuestos'!E31*$I671)*'01_Supuestos'!$F$11*($H671-'01_Supuestos'!$F$9))*'01_Supuestos'!$F$18)-($J671*'01_Supuestos'!E32)-(IF('01_Supuestos'!E30=MAX('01_Supuestos'!$C$30:$M$30),'01_Supuestos'!$F$19,0))-(MAX(0,(((('01_Supuestos'!E31*$I671)*'01_Supuestos'!$F$11*($H671-'01_Supuestos'!$F$9))-((('01_Supuestos'!E31*$I671)*'01_Supuestos'!$F$11*($H671-'01_Supuestos'!$F$9))*'01_Supuestos'!$F$12)-(('01_Supuestos'!E31*$I671)*'01_Supuestos'!$F$11*$K671)-(IF(('01_Supuestos'!E31*$I671)&gt;0,'01_Supuestos'!$F$15,0)))-($J671*'01_Supuestos'!E33)))*'01_Supuestos'!$F$16)</f>
        <v/>
      </c>
      <c r="W671" s="109">
        <f>((('01_Supuestos'!F31*$I671)*'01_Supuestos'!$F$11*($H671-'01_Supuestos'!$F$9))-((('01_Supuestos'!F31*$I671)*'01_Supuestos'!$F$11*($H671-'01_Supuestos'!$F$9))*'01_Supuestos'!$F$12)-(('01_Supuestos'!F31*$I671)*'01_Supuestos'!$F$11*$K671)-(IF(('01_Supuestos'!F31*$I671)&gt;0,'01_Supuestos'!$F$15,0)))-((('01_Supuestos'!F31*$I671)*'01_Supuestos'!$F$11*($H671-'01_Supuestos'!$F$9))*'01_Supuestos'!$F$18)-($J671*'01_Supuestos'!F32)-(IF('01_Supuestos'!F30=MAX('01_Supuestos'!$C$30:$M$30),'01_Supuestos'!$F$19,0))-(MAX(0,(((('01_Supuestos'!F31*$I671)*'01_Supuestos'!$F$11*($H671-'01_Supuestos'!$F$9))-((('01_Supuestos'!F31*$I671)*'01_Supuestos'!$F$11*($H671-'01_Supuestos'!$F$9))*'01_Supuestos'!$F$12)-(('01_Supuestos'!F31*$I671)*'01_Supuestos'!$F$11*$K671)-(IF(('01_Supuestos'!F31*$I671)&gt;0,'01_Supuestos'!$F$15,0)))-($J671*'01_Supuestos'!F33)))*'01_Supuestos'!$F$16)</f>
        <v/>
      </c>
      <c r="X671" s="109">
        <f>((('01_Supuestos'!G31*$I671)*'01_Supuestos'!$F$11*($H671-'01_Supuestos'!$F$9))-((('01_Supuestos'!G31*$I671)*'01_Supuestos'!$F$11*($H671-'01_Supuestos'!$F$9))*'01_Supuestos'!$F$12)-(('01_Supuestos'!G31*$I671)*'01_Supuestos'!$F$11*$K671)-(IF(('01_Supuestos'!G31*$I671)&gt;0,'01_Supuestos'!$F$15,0)))-((('01_Supuestos'!G31*$I671)*'01_Supuestos'!$F$11*($H671-'01_Supuestos'!$F$9))*'01_Supuestos'!$F$18)-($J671*'01_Supuestos'!G32)-(IF('01_Supuestos'!G30=MAX('01_Supuestos'!$C$30:$M$30),'01_Supuestos'!$F$19,0))-(MAX(0,(((('01_Supuestos'!G31*$I671)*'01_Supuestos'!$F$11*($H671-'01_Supuestos'!$F$9))-((('01_Supuestos'!G31*$I671)*'01_Supuestos'!$F$11*($H671-'01_Supuestos'!$F$9))*'01_Supuestos'!$F$12)-(('01_Supuestos'!G31*$I671)*'01_Supuestos'!$F$11*$K671)-(IF(('01_Supuestos'!G31*$I671)&gt;0,'01_Supuestos'!$F$15,0)))-($J671*'01_Supuestos'!G33)))*'01_Supuestos'!$F$16)</f>
        <v/>
      </c>
      <c r="Y671" s="109">
        <f>((('01_Supuestos'!H31*$I671)*'01_Supuestos'!$F$11*($H671-'01_Supuestos'!$F$9))-((('01_Supuestos'!H31*$I671)*'01_Supuestos'!$F$11*($H671-'01_Supuestos'!$F$9))*'01_Supuestos'!$F$12)-(('01_Supuestos'!H31*$I671)*'01_Supuestos'!$F$11*$K671)-(IF(('01_Supuestos'!H31*$I671)&gt;0,'01_Supuestos'!$F$15,0)))-((('01_Supuestos'!H31*$I671)*'01_Supuestos'!$F$11*($H671-'01_Supuestos'!$F$9))*'01_Supuestos'!$F$18)-($J671*'01_Supuestos'!H32)-(IF('01_Supuestos'!H30=MAX('01_Supuestos'!$C$30:$M$30),'01_Supuestos'!$F$19,0))-(MAX(0,(((('01_Supuestos'!H31*$I671)*'01_Supuestos'!$F$11*($H671-'01_Supuestos'!$F$9))-((('01_Supuestos'!H31*$I671)*'01_Supuestos'!$F$11*($H671-'01_Supuestos'!$F$9))*'01_Supuestos'!$F$12)-(('01_Supuestos'!H31*$I671)*'01_Supuestos'!$F$11*$K671)-(IF(('01_Supuestos'!H31*$I671)&gt;0,'01_Supuestos'!$F$15,0)))-($J671*'01_Supuestos'!H33)))*'01_Supuestos'!$F$16)</f>
        <v/>
      </c>
      <c r="Z671" s="109">
        <f>((('01_Supuestos'!I31*$I671)*'01_Supuestos'!$F$11*($H671-'01_Supuestos'!$F$9))-((('01_Supuestos'!I31*$I671)*'01_Supuestos'!$F$11*($H671-'01_Supuestos'!$F$9))*'01_Supuestos'!$F$12)-(('01_Supuestos'!I31*$I671)*'01_Supuestos'!$F$11*$K671)-(IF(('01_Supuestos'!I31*$I671)&gt;0,'01_Supuestos'!$F$15,0)))-((('01_Supuestos'!I31*$I671)*'01_Supuestos'!$F$11*($H671-'01_Supuestos'!$F$9))*'01_Supuestos'!$F$18)-($J671*'01_Supuestos'!I32)-(IF('01_Supuestos'!I30=MAX('01_Supuestos'!$C$30:$M$30),'01_Supuestos'!$F$19,0))-(MAX(0,(((('01_Supuestos'!I31*$I671)*'01_Supuestos'!$F$11*($H671-'01_Supuestos'!$F$9))-((('01_Supuestos'!I31*$I671)*'01_Supuestos'!$F$11*($H671-'01_Supuestos'!$F$9))*'01_Supuestos'!$F$12)-(('01_Supuestos'!I31*$I671)*'01_Supuestos'!$F$11*$K671)-(IF(('01_Supuestos'!I31*$I671)&gt;0,'01_Supuestos'!$F$15,0)))-($J671*'01_Supuestos'!I33)))*'01_Supuestos'!$F$16)</f>
        <v/>
      </c>
      <c r="AA671" s="109">
        <f>((('01_Supuestos'!J31*$I671)*'01_Supuestos'!$F$11*($H671-'01_Supuestos'!$F$9))-((('01_Supuestos'!J31*$I671)*'01_Supuestos'!$F$11*($H671-'01_Supuestos'!$F$9))*'01_Supuestos'!$F$12)-(('01_Supuestos'!J31*$I671)*'01_Supuestos'!$F$11*$K671)-(IF(('01_Supuestos'!J31*$I671)&gt;0,'01_Supuestos'!$F$15,0)))-((('01_Supuestos'!J31*$I671)*'01_Supuestos'!$F$11*($H671-'01_Supuestos'!$F$9))*'01_Supuestos'!$F$18)-($J671*'01_Supuestos'!J32)-(IF('01_Supuestos'!J30=MAX('01_Supuestos'!$C$30:$M$30),'01_Supuestos'!$F$19,0))-(MAX(0,(((('01_Supuestos'!J31*$I671)*'01_Supuestos'!$F$11*($H671-'01_Supuestos'!$F$9))-((('01_Supuestos'!J31*$I671)*'01_Supuestos'!$F$11*($H671-'01_Supuestos'!$F$9))*'01_Supuestos'!$F$12)-(('01_Supuestos'!J31*$I671)*'01_Supuestos'!$F$11*$K671)-(IF(('01_Supuestos'!J31*$I671)&gt;0,'01_Supuestos'!$F$15,0)))-($J671*'01_Supuestos'!J33)))*'01_Supuestos'!$F$16)</f>
        <v/>
      </c>
      <c r="AB671" s="109">
        <f>((('01_Supuestos'!K31*$I671)*'01_Supuestos'!$F$11*($H671-'01_Supuestos'!$F$9))-((('01_Supuestos'!K31*$I671)*'01_Supuestos'!$F$11*($H671-'01_Supuestos'!$F$9))*'01_Supuestos'!$F$12)-(('01_Supuestos'!K31*$I671)*'01_Supuestos'!$F$11*$K671)-(IF(('01_Supuestos'!K31*$I671)&gt;0,'01_Supuestos'!$F$15,0)))-((('01_Supuestos'!K31*$I671)*'01_Supuestos'!$F$11*($H671-'01_Supuestos'!$F$9))*'01_Supuestos'!$F$18)-($J671*'01_Supuestos'!K32)-(IF('01_Supuestos'!K30=MAX('01_Supuestos'!$C$30:$M$30),'01_Supuestos'!$F$19,0))-(MAX(0,(((('01_Supuestos'!K31*$I671)*'01_Supuestos'!$F$11*($H671-'01_Supuestos'!$F$9))-((('01_Supuestos'!K31*$I671)*'01_Supuestos'!$F$11*($H671-'01_Supuestos'!$F$9))*'01_Supuestos'!$F$12)-(('01_Supuestos'!K31*$I671)*'01_Supuestos'!$F$11*$K671)-(IF(('01_Supuestos'!K31*$I671)&gt;0,'01_Supuestos'!$F$15,0)))-($J671*'01_Supuestos'!K33)))*'01_Supuestos'!$F$16)</f>
        <v/>
      </c>
      <c r="AC671" s="109">
        <f>((('01_Supuestos'!L31*$I671)*'01_Supuestos'!$F$11*($H671-'01_Supuestos'!$F$9))-((('01_Supuestos'!L31*$I671)*'01_Supuestos'!$F$11*($H671-'01_Supuestos'!$F$9))*'01_Supuestos'!$F$12)-(('01_Supuestos'!L31*$I671)*'01_Supuestos'!$F$11*$K671)-(IF(('01_Supuestos'!L31*$I671)&gt;0,'01_Supuestos'!$F$15,0)))-((('01_Supuestos'!L31*$I671)*'01_Supuestos'!$F$11*($H671-'01_Supuestos'!$F$9))*'01_Supuestos'!$F$18)-($J671*'01_Supuestos'!L32)-(IF('01_Supuestos'!L30=MAX('01_Supuestos'!$C$30:$M$30),'01_Supuestos'!$F$19,0))-(MAX(0,(((('01_Supuestos'!L31*$I671)*'01_Supuestos'!$F$11*($H671-'01_Supuestos'!$F$9))-((('01_Supuestos'!L31*$I671)*'01_Supuestos'!$F$11*($H671-'01_Supuestos'!$F$9))*'01_Supuestos'!$F$12)-(('01_Supuestos'!L31*$I671)*'01_Supuestos'!$F$11*$K671)-(IF(('01_Supuestos'!L31*$I671)&gt;0,'01_Supuestos'!$F$15,0)))-($J671*'01_Supuestos'!L33)))*'01_Supuestos'!$F$16)</f>
        <v/>
      </c>
      <c r="AD671" s="109">
        <f>((('01_Supuestos'!M31*$I671)*'01_Supuestos'!$F$11*($H671-'01_Supuestos'!$F$9))-((('01_Supuestos'!M31*$I671)*'01_Supuestos'!$F$11*($H671-'01_Supuestos'!$F$9))*'01_Supuestos'!$F$12)-(('01_Supuestos'!M31*$I671)*'01_Supuestos'!$F$11*$K671)-(IF(('01_Supuestos'!M31*$I671)&gt;0,'01_Supuestos'!$F$15,0)))-((('01_Supuestos'!M31*$I671)*'01_Supuestos'!$F$11*($H671-'01_Supuestos'!$F$9))*'01_Supuestos'!$F$18)-($J671*'01_Supuestos'!M32)-(IF('01_Supuestos'!M30=MAX('01_Supuestos'!$C$30:$M$30),'01_Supuestos'!$F$19,0))-(MAX(0,(((('01_Supuestos'!M31*$I671)*'01_Supuestos'!$F$11*($H671-'01_Supuestos'!$F$9))-((('01_Supuestos'!M31*$I671)*'01_Supuestos'!$F$11*($H671-'01_Supuestos'!$F$9))*'01_Supuestos'!$F$12)-(('01_Supuestos'!M31*$I671)*'01_Supuestos'!$F$11*$K671)-(IF(('01_Supuestos'!M31*$I671)&gt;0,'01_Supuestos'!$F$15,0)))-($J671*'01_Supuestos'!M33)))*'01_Supuestos'!$F$16)</f>
        <v/>
      </c>
      <c r="AE671" s="109">
        <f>0</f>
        <v/>
      </c>
      <c r="AF671" s="109">
        <f>IF(S671&gt;R671,"Appraisal+Decision",IF(S671&lt;R671,"Develop Now","Indiferente"))</f>
        <v/>
      </c>
    </row>
    <row r="672">
      <c r="A672" t="n">
        <v>642</v>
      </c>
      <c r="B672" s="53">
        <f>RAND()</f>
        <v/>
      </c>
      <c r="C672" s="53">
        <f>RAND()</f>
        <v/>
      </c>
      <c r="D672" s="53">
        <f>RAND()</f>
        <v/>
      </c>
      <c r="E672" s="53">
        <f>RAND()</f>
        <v/>
      </c>
      <c r="F672" s="53">
        <f>RAND()</f>
        <v/>
      </c>
      <c r="G672" s="53">
        <f>RAND()</f>
        <v/>
      </c>
      <c r="H672" s="109">
        <f>IF(B672&lt;($B$11-$B$10)/($B$12-$B$10), $B$10+SQRT(B672*($B$11-$B$10)*($B$12-$B$10)), $B$12-SQRT((1-B672)*($B$12-$B$11)*($B$12-$B$10)))</f>
        <v/>
      </c>
      <c r="I672" s="53">
        <f>MAX(0.1,NORMINV(C672,$B$13,$B$14))</f>
        <v/>
      </c>
      <c r="J672" s="109">
        <f>'01_Supuestos'!$F$13*MAX(0.65,NORMINV(D672,1,$B$15))</f>
        <v/>
      </c>
      <c r="K672" s="109">
        <f>'01_Supuestos'!$F$14*MAX(0.6,NORMINV(E672,1,$B$16))</f>
        <v/>
      </c>
      <c r="L672" s="109">
        <f>--(F672&lt;=$B$5)</f>
        <v/>
      </c>
      <c r="M672" s="109">
        <f>IF(L672=1, IF(G672&lt;=$B$6, "+", "-"), IF(G672&lt;=(1-$B$7), "+", "-"))</f>
        <v/>
      </c>
      <c r="N672" s="110">
        <f>IF(M672="+",'05_Bayes_Arbol'!$B$16,'05_Bayes_Arbol'!$B$17)</f>
        <v/>
      </c>
      <c r="O672" s="109">
        <f>SUMPRODUCT(T672:AD672,'01_Supuestos'!$C$34:$M$34)</f>
        <v/>
      </c>
      <c r="P672" s="109">
        <f>N672*O672 + (1-N672)*$B$9</f>
        <v/>
      </c>
      <c r="Q672" s="109">
        <f>--(P672&gt;0)</f>
        <v/>
      </c>
      <c r="R672" s="109">
        <f>IF(L672=1,O672,$B$9)</f>
        <v/>
      </c>
      <c r="S672" s="109">
        <f>-$B$8 + IF(Q672=1, IF(L672=1,O672,$B$9), 0)</f>
        <v/>
      </c>
      <c r="T672" s="109">
        <f>((('01_Supuestos'!C31*$I672)*'01_Supuestos'!$F$11*($H672-'01_Supuestos'!$F$9))-((('01_Supuestos'!C31*$I672)*'01_Supuestos'!$F$11*($H672-'01_Supuestos'!$F$9))*'01_Supuestos'!$F$12)-(('01_Supuestos'!C31*$I672)*'01_Supuestos'!$F$11*$K672)-(IF(('01_Supuestos'!C31*$I672)&gt;0,'01_Supuestos'!$F$15,0)))-((('01_Supuestos'!C31*$I672)*'01_Supuestos'!$F$11*($H672-'01_Supuestos'!$F$9))*'01_Supuestos'!$F$18)-($J672*'01_Supuestos'!C32)-(IF('01_Supuestos'!C30=MAX('01_Supuestos'!$C$30:$M$30),'01_Supuestos'!$F$19,0))-(MAX(0,(((('01_Supuestos'!C31*$I672)*'01_Supuestos'!$F$11*($H672-'01_Supuestos'!$F$9))-((('01_Supuestos'!C31*$I672)*'01_Supuestos'!$F$11*($H672-'01_Supuestos'!$F$9))*'01_Supuestos'!$F$12)-(('01_Supuestos'!C31*$I672)*'01_Supuestos'!$F$11*$K672)-(IF(('01_Supuestos'!C31*$I672)&gt;0,'01_Supuestos'!$F$15,0)))-($J672*'01_Supuestos'!C33)))*'01_Supuestos'!$F$16)</f>
        <v/>
      </c>
      <c r="U672" s="109">
        <f>((('01_Supuestos'!D31*$I672)*'01_Supuestos'!$F$11*($H672-'01_Supuestos'!$F$9))-((('01_Supuestos'!D31*$I672)*'01_Supuestos'!$F$11*($H672-'01_Supuestos'!$F$9))*'01_Supuestos'!$F$12)-(('01_Supuestos'!D31*$I672)*'01_Supuestos'!$F$11*$K672)-(IF(('01_Supuestos'!D31*$I672)&gt;0,'01_Supuestos'!$F$15,0)))-((('01_Supuestos'!D31*$I672)*'01_Supuestos'!$F$11*($H672-'01_Supuestos'!$F$9))*'01_Supuestos'!$F$18)-($J672*'01_Supuestos'!D32)-(IF('01_Supuestos'!D30=MAX('01_Supuestos'!$C$30:$M$30),'01_Supuestos'!$F$19,0))-(MAX(0,(((('01_Supuestos'!D31*$I672)*'01_Supuestos'!$F$11*($H672-'01_Supuestos'!$F$9))-((('01_Supuestos'!D31*$I672)*'01_Supuestos'!$F$11*($H672-'01_Supuestos'!$F$9))*'01_Supuestos'!$F$12)-(('01_Supuestos'!D31*$I672)*'01_Supuestos'!$F$11*$K672)-(IF(('01_Supuestos'!D31*$I672)&gt;0,'01_Supuestos'!$F$15,0)))-($J672*'01_Supuestos'!D33)))*'01_Supuestos'!$F$16)</f>
        <v/>
      </c>
      <c r="V672" s="109">
        <f>((('01_Supuestos'!E31*$I672)*'01_Supuestos'!$F$11*($H672-'01_Supuestos'!$F$9))-((('01_Supuestos'!E31*$I672)*'01_Supuestos'!$F$11*($H672-'01_Supuestos'!$F$9))*'01_Supuestos'!$F$12)-(('01_Supuestos'!E31*$I672)*'01_Supuestos'!$F$11*$K672)-(IF(('01_Supuestos'!E31*$I672)&gt;0,'01_Supuestos'!$F$15,0)))-((('01_Supuestos'!E31*$I672)*'01_Supuestos'!$F$11*($H672-'01_Supuestos'!$F$9))*'01_Supuestos'!$F$18)-($J672*'01_Supuestos'!E32)-(IF('01_Supuestos'!E30=MAX('01_Supuestos'!$C$30:$M$30),'01_Supuestos'!$F$19,0))-(MAX(0,(((('01_Supuestos'!E31*$I672)*'01_Supuestos'!$F$11*($H672-'01_Supuestos'!$F$9))-((('01_Supuestos'!E31*$I672)*'01_Supuestos'!$F$11*($H672-'01_Supuestos'!$F$9))*'01_Supuestos'!$F$12)-(('01_Supuestos'!E31*$I672)*'01_Supuestos'!$F$11*$K672)-(IF(('01_Supuestos'!E31*$I672)&gt;0,'01_Supuestos'!$F$15,0)))-($J672*'01_Supuestos'!E33)))*'01_Supuestos'!$F$16)</f>
        <v/>
      </c>
      <c r="W672" s="109">
        <f>((('01_Supuestos'!F31*$I672)*'01_Supuestos'!$F$11*($H672-'01_Supuestos'!$F$9))-((('01_Supuestos'!F31*$I672)*'01_Supuestos'!$F$11*($H672-'01_Supuestos'!$F$9))*'01_Supuestos'!$F$12)-(('01_Supuestos'!F31*$I672)*'01_Supuestos'!$F$11*$K672)-(IF(('01_Supuestos'!F31*$I672)&gt;0,'01_Supuestos'!$F$15,0)))-((('01_Supuestos'!F31*$I672)*'01_Supuestos'!$F$11*($H672-'01_Supuestos'!$F$9))*'01_Supuestos'!$F$18)-($J672*'01_Supuestos'!F32)-(IF('01_Supuestos'!F30=MAX('01_Supuestos'!$C$30:$M$30),'01_Supuestos'!$F$19,0))-(MAX(0,(((('01_Supuestos'!F31*$I672)*'01_Supuestos'!$F$11*($H672-'01_Supuestos'!$F$9))-((('01_Supuestos'!F31*$I672)*'01_Supuestos'!$F$11*($H672-'01_Supuestos'!$F$9))*'01_Supuestos'!$F$12)-(('01_Supuestos'!F31*$I672)*'01_Supuestos'!$F$11*$K672)-(IF(('01_Supuestos'!F31*$I672)&gt;0,'01_Supuestos'!$F$15,0)))-($J672*'01_Supuestos'!F33)))*'01_Supuestos'!$F$16)</f>
        <v/>
      </c>
      <c r="X672" s="109">
        <f>((('01_Supuestos'!G31*$I672)*'01_Supuestos'!$F$11*($H672-'01_Supuestos'!$F$9))-((('01_Supuestos'!G31*$I672)*'01_Supuestos'!$F$11*($H672-'01_Supuestos'!$F$9))*'01_Supuestos'!$F$12)-(('01_Supuestos'!G31*$I672)*'01_Supuestos'!$F$11*$K672)-(IF(('01_Supuestos'!G31*$I672)&gt;0,'01_Supuestos'!$F$15,0)))-((('01_Supuestos'!G31*$I672)*'01_Supuestos'!$F$11*($H672-'01_Supuestos'!$F$9))*'01_Supuestos'!$F$18)-($J672*'01_Supuestos'!G32)-(IF('01_Supuestos'!G30=MAX('01_Supuestos'!$C$30:$M$30),'01_Supuestos'!$F$19,0))-(MAX(0,(((('01_Supuestos'!G31*$I672)*'01_Supuestos'!$F$11*($H672-'01_Supuestos'!$F$9))-((('01_Supuestos'!G31*$I672)*'01_Supuestos'!$F$11*($H672-'01_Supuestos'!$F$9))*'01_Supuestos'!$F$12)-(('01_Supuestos'!G31*$I672)*'01_Supuestos'!$F$11*$K672)-(IF(('01_Supuestos'!G31*$I672)&gt;0,'01_Supuestos'!$F$15,0)))-($J672*'01_Supuestos'!G33)))*'01_Supuestos'!$F$16)</f>
        <v/>
      </c>
      <c r="Y672" s="109">
        <f>((('01_Supuestos'!H31*$I672)*'01_Supuestos'!$F$11*($H672-'01_Supuestos'!$F$9))-((('01_Supuestos'!H31*$I672)*'01_Supuestos'!$F$11*($H672-'01_Supuestos'!$F$9))*'01_Supuestos'!$F$12)-(('01_Supuestos'!H31*$I672)*'01_Supuestos'!$F$11*$K672)-(IF(('01_Supuestos'!H31*$I672)&gt;0,'01_Supuestos'!$F$15,0)))-((('01_Supuestos'!H31*$I672)*'01_Supuestos'!$F$11*($H672-'01_Supuestos'!$F$9))*'01_Supuestos'!$F$18)-($J672*'01_Supuestos'!H32)-(IF('01_Supuestos'!H30=MAX('01_Supuestos'!$C$30:$M$30),'01_Supuestos'!$F$19,0))-(MAX(0,(((('01_Supuestos'!H31*$I672)*'01_Supuestos'!$F$11*($H672-'01_Supuestos'!$F$9))-((('01_Supuestos'!H31*$I672)*'01_Supuestos'!$F$11*($H672-'01_Supuestos'!$F$9))*'01_Supuestos'!$F$12)-(('01_Supuestos'!H31*$I672)*'01_Supuestos'!$F$11*$K672)-(IF(('01_Supuestos'!H31*$I672)&gt;0,'01_Supuestos'!$F$15,0)))-($J672*'01_Supuestos'!H33)))*'01_Supuestos'!$F$16)</f>
        <v/>
      </c>
      <c r="Z672" s="109">
        <f>((('01_Supuestos'!I31*$I672)*'01_Supuestos'!$F$11*($H672-'01_Supuestos'!$F$9))-((('01_Supuestos'!I31*$I672)*'01_Supuestos'!$F$11*($H672-'01_Supuestos'!$F$9))*'01_Supuestos'!$F$12)-(('01_Supuestos'!I31*$I672)*'01_Supuestos'!$F$11*$K672)-(IF(('01_Supuestos'!I31*$I672)&gt;0,'01_Supuestos'!$F$15,0)))-((('01_Supuestos'!I31*$I672)*'01_Supuestos'!$F$11*($H672-'01_Supuestos'!$F$9))*'01_Supuestos'!$F$18)-($J672*'01_Supuestos'!I32)-(IF('01_Supuestos'!I30=MAX('01_Supuestos'!$C$30:$M$30),'01_Supuestos'!$F$19,0))-(MAX(0,(((('01_Supuestos'!I31*$I672)*'01_Supuestos'!$F$11*($H672-'01_Supuestos'!$F$9))-((('01_Supuestos'!I31*$I672)*'01_Supuestos'!$F$11*($H672-'01_Supuestos'!$F$9))*'01_Supuestos'!$F$12)-(('01_Supuestos'!I31*$I672)*'01_Supuestos'!$F$11*$K672)-(IF(('01_Supuestos'!I31*$I672)&gt;0,'01_Supuestos'!$F$15,0)))-($J672*'01_Supuestos'!I33)))*'01_Supuestos'!$F$16)</f>
        <v/>
      </c>
      <c r="AA672" s="109">
        <f>((('01_Supuestos'!J31*$I672)*'01_Supuestos'!$F$11*($H672-'01_Supuestos'!$F$9))-((('01_Supuestos'!J31*$I672)*'01_Supuestos'!$F$11*($H672-'01_Supuestos'!$F$9))*'01_Supuestos'!$F$12)-(('01_Supuestos'!J31*$I672)*'01_Supuestos'!$F$11*$K672)-(IF(('01_Supuestos'!J31*$I672)&gt;0,'01_Supuestos'!$F$15,0)))-((('01_Supuestos'!J31*$I672)*'01_Supuestos'!$F$11*($H672-'01_Supuestos'!$F$9))*'01_Supuestos'!$F$18)-($J672*'01_Supuestos'!J32)-(IF('01_Supuestos'!J30=MAX('01_Supuestos'!$C$30:$M$30),'01_Supuestos'!$F$19,0))-(MAX(0,(((('01_Supuestos'!J31*$I672)*'01_Supuestos'!$F$11*($H672-'01_Supuestos'!$F$9))-((('01_Supuestos'!J31*$I672)*'01_Supuestos'!$F$11*($H672-'01_Supuestos'!$F$9))*'01_Supuestos'!$F$12)-(('01_Supuestos'!J31*$I672)*'01_Supuestos'!$F$11*$K672)-(IF(('01_Supuestos'!J31*$I672)&gt;0,'01_Supuestos'!$F$15,0)))-($J672*'01_Supuestos'!J33)))*'01_Supuestos'!$F$16)</f>
        <v/>
      </c>
      <c r="AB672" s="109">
        <f>((('01_Supuestos'!K31*$I672)*'01_Supuestos'!$F$11*($H672-'01_Supuestos'!$F$9))-((('01_Supuestos'!K31*$I672)*'01_Supuestos'!$F$11*($H672-'01_Supuestos'!$F$9))*'01_Supuestos'!$F$12)-(('01_Supuestos'!K31*$I672)*'01_Supuestos'!$F$11*$K672)-(IF(('01_Supuestos'!K31*$I672)&gt;0,'01_Supuestos'!$F$15,0)))-((('01_Supuestos'!K31*$I672)*'01_Supuestos'!$F$11*($H672-'01_Supuestos'!$F$9))*'01_Supuestos'!$F$18)-($J672*'01_Supuestos'!K32)-(IF('01_Supuestos'!K30=MAX('01_Supuestos'!$C$30:$M$30),'01_Supuestos'!$F$19,0))-(MAX(0,(((('01_Supuestos'!K31*$I672)*'01_Supuestos'!$F$11*($H672-'01_Supuestos'!$F$9))-((('01_Supuestos'!K31*$I672)*'01_Supuestos'!$F$11*($H672-'01_Supuestos'!$F$9))*'01_Supuestos'!$F$12)-(('01_Supuestos'!K31*$I672)*'01_Supuestos'!$F$11*$K672)-(IF(('01_Supuestos'!K31*$I672)&gt;0,'01_Supuestos'!$F$15,0)))-($J672*'01_Supuestos'!K33)))*'01_Supuestos'!$F$16)</f>
        <v/>
      </c>
      <c r="AC672" s="109">
        <f>((('01_Supuestos'!L31*$I672)*'01_Supuestos'!$F$11*($H672-'01_Supuestos'!$F$9))-((('01_Supuestos'!L31*$I672)*'01_Supuestos'!$F$11*($H672-'01_Supuestos'!$F$9))*'01_Supuestos'!$F$12)-(('01_Supuestos'!L31*$I672)*'01_Supuestos'!$F$11*$K672)-(IF(('01_Supuestos'!L31*$I672)&gt;0,'01_Supuestos'!$F$15,0)))-((('01_Supuestos'!L31*$I672)*'01_Supuestos'!$F$11*($H672-'01_Supuestos'!$F$9))*'01_Supuestos'!$F$18)-($J672*'01_Supuestos'!L32)-(IF('01_Supuestos'!L30=MAX('01_Supuestos'!$C$30:$M$30),'01_Supuestos'!$F$19,0))-(MAX(0,(((('01_Supuestos'!L31*$I672)*'01_Supuestos'!$F$11*($H672-'01_Supuestos'!$F$9))-((('01_Supuestos'!L31*$I672)*'01_Supuestos'!$F$11*($H672-'01_Supuestos'!$F$9))*'01_Supuestos'!$F$12)-(('01_Supuestos'!L31*$I672)*'01_Supuestos'!$F$11*$K672)-(IF(('01_Supuestos'!L31*$I672)&gt;0,'01_Supuestos'!$F$15,0)))-($J672*'01_Supuestos'!L33)))*'01_Supuestos'!$F$16)</f>
        <v/>
      </c>
      <c r="AD672" s="109">
        <f>((('01_Supuestos'!M31*$I672)*'01_Supuestos'!$F$11*($H672-'01_Supuestos'!$F$9))-((('01_Supuestos'!M31*$I672)*'01_Supuestos'!$F$11*($H672-'01_Supuestos'!$F$9))*'01_Supuestos'!$F$12)-(('01_Supuestos'!M31*$I672)*'01_Supuestos'!$F$11*$K672)-(IF(('01_Supuestos'!M31*$I672)&gt;0,'01_Supuestos'!$F$15,0)))-((('01_Supuestos'!M31*$I672)*'01_Supuestos'!$F$11*($H672-'01_Supuestos'!$F$9))*'01_Supuestos'!$F$18)-($J672*'01_Supuestos'!M32)-(IF('01_Supuestos'!M30=MAX('01_Supuestos'!$C$30:$M$30),'01_Supuestos'!$F$19,0))-(MAX(0,(((('01_Supuestos'!M31*$I672)*'01_Supuestos'!$F$11*($H672-'01_Supuestos'!$F$9))-((('01_Supuestos'!M31*$I672)*'01_Supuestos'!$F$11*($H672-'01_Supuestos'!$F$9))*'01_Supuestos'!$F$12)-(('01_Supuestos'!M31*$I672)*'01_Supuestos'!$F$11*$K672)-(IF(('01_Supuestos'!M31*$I672)&gt;0,'01_Supuestos'!$F$15,0)))-($J672*'01_Supuestos'!M33)))*'01_Supuestos'!$F$16)</f>
        <v/>
      </c>
      <c r="AE672" s="109">
        <f>0</f>
        <v/>
      </c>
      <c r="AF672" s="109">
        <f>IF(S672&gt;R672,"Appraisal+Decision",IF(S672&lt;R672,"Develop Now","Indiferente"))</f>
        <v/>
      </c>
    </row>
    <row r="673">
      <c r="A673" t="n">
        <v>643</v>
      </c>
      <c r="B673" s="53">
        <f>RAND()</f>
        <v/>
      </c>
      <c r="C673" s="53">
        <f>RAND()</f>
        <v/>
      </c>
      <c r="D673" s="53">
        <f>RAND()</f>
        <v/>
      </c>
      <c r="E673" s="53">
        <f>RAND()</f>
        <v/>
      </c>
      <c r="F673" s="53">
        <f>RAND()</f>
        <v/>
      </c>
      <c r="G673" s="53">
        <f>RAND()</f>
        <v/>
      </c>
      <c r="H673" s="109">
        <f>IF(B673&lt;($B$11-$B$10)/($B$12-$B$10), $B$10+SQRT(B673*($B$11-$B$10)*($B$12-$B$10)), $B$12-SQRT((1-B673)*($B$12-$B$11)*($B$12-$B$10)))</f>
        <v/>
      </c>
      <c r="I673" s="53">
        <f>MAX(0.1,NORMINV(C673,$B$13,$B$14))</f>
        <v/>
      </c>
      <c r="J673" s="109">
        <f>'01_Supuestos'!$F$13*MAX(0.65,NORMINV(D673,1,$B$15))</f>
        <v/>
      </c>
      <c r="K673" s="109">
        <f>'01_Supuestos'!$F$14*MAX(0.6,NORMINV(E673,1,$B$16))</f>
        <v/>
      </c>
      <c r="L673" s="109">
        <f>--(F673&lt;=$B$5)</f>
        <v/>
      </c>
      <c r="M673" s="109">
        <f>IF(L673=1, IF(G673&lt;=$B$6, "+", "-"), IF(G673&lt;=(1-$B$7), "+", "-"))</f>
        <v/>
      </c>
      <c r="N673" s="110">
        <f>IF(M673="+",'05_Bayes_Arbol'!$B$16,'05_Bayes_Arbol'!$B$17)</f>
        <v/>
      </c>
      <c r="O673" s="109">
        <f>SUMPRODUCT(T673:AD673,'01_Supuestos'!$C$34:$M$34)</f>
        <v/>
      </c>
      <c r="P673" s="109">
        <f>N673*O673 + (1-N673)*$B$9</f>
        <v/>
      </c>
      <c r="Q673" s="109">
        <f>--(P673&gt;0)</f>
        <v/>
      </c>
      <c r="R673" s="109">
        <f>IF(L673=1,O673,$B$9)</f>
        <v/>
      </c>
      <c r="S673" s="109">
        <f>-$B$8 + IF(Q673=1, IF(L673=1,O673,$B$9), 0)</f>
        <v/>
      </c>
      <c r="T673" s="109">
        <f>((('01_Supuestos'!C31*$I673)*'01_Supuestos'!$F$11*($H673-'01_Supuestos'!$F$9))-((('01_Supuestos'!C31*$I673)*'01_Supuestos'!$F$11*($H673-'01_Supuestos'!$F$9))*'01_Supuestos'!$F$12)-(('01_Supuestos'!C31*$I673)*'01_Supuestos'!$F$11*$K673)-(IF(('01_Supuestos'!C31*$I673)&gt;0,'01_Supuestos'!$F$15,0)))-((('01_Supuestos'!C31*$I673)*'01_Supuestos'!$F$11*($H673-'01_Supuestos'!$F$9))*'01_Supuestos'!$F$18)-($J673*'01_Supuestos'!C32)-(IF('01_Supuestos'!C30=MAX('01_Supuestos'!$C$30:$M$30),'01_Supuestos'!$F$19,0))-(MAX(0,(((('01_Supuestos'!C31*$I673)*'01_Supuestos'!$F$11*($H673-'01_Supuestos'!$F$9))-((('01_Supuestos'!C31*$I673)*'01_Supuestos'!$F$11*($H673-'01_Supuestos'!$F$9))*'01_Supuestos'!$F$12)-(('01_Supuestos'!C31*$I673)*'01_Supuestos'!$F$11*$K673)-(IF(('01_Supuestos'!C31*$I673)&gt;0,'01_Supuestos'!$F$15,0)))-($J673*'01_Supuestos'!C33)))*'01_Supuestos'!$F$16)</f>
        <v/>
      </c>
      <c r="U673" s="109">
        <f>((('01_Supuestos'!D31*$I673)*'01_Supuestos'!$F$11*($H673-'01_Supuestos'!$F$9))-((('01_Supuestos'!D31*$I673)*'01_Supuestos'!$F$11*($H673-'01_Supuestos'!$F$9))*'01_Supuestos'!$F$12)-(('01_Supuestos'!D31*$I673)*'01_Supuestos'!$F$11*$K673)-(IF(('01_Supuestos'!D31*$I673)&gt;0,'01_Supuestos'!$F$15,0)))-((('01_Supuestos'!D31*$I673)*'01_Supuestos'!$F$11*($H673-'01_Supuestos'!$F$9))*'01_Supuestos'!$F$18)-($J673*'01_Supuestos'!D32)-(IF('01_Supuestos'!D30=MAX('01_Supuestos'!$C$30:$M$30),'01_Supuestos'!$F$19,0))-(MAX(0,(((('01_Supuestos'!D31*$I673)*'01_Supuestos'!$F$11*($H673-'01_Supuestos'!$F$9))-((('01_Supuestos'!D31*$I673)*'01_Supuestos'!$F$11*($H673-'01_Supuestos'!$F$9))*'01_Supuestos'!$F$12)-(('01_Supuestos'!D31*$I673)*'01_Supuestos'!$F$11*$K673)-(IF(('01_Supuestos'!D31*$I673)&gt;0,'01_Supuestos'!$F$15,0)))-($J673*'01_Supuestos'!D33)))*'01_Supuestos'!$F$16)</f>
        <v/>
      </c>
      <c r="V673" s="109">
        <f>((('01_Supuestos'!E31*$I673)*'01_Supuestos'!$F$11*($H673-'01_Supuestos'!$F$9))-((('01_Supuestos'!E31*$I673)*'01_Supuestos'!$F$11*($H673-'01_Supuestos'!$F$9))*'01_Supuestos'!$F$12)-(('01_Supuestos'!E31*$I673)*'01_Supuestos'!$F$11*$K673)-(IF(('01_Supuestos'!E31*$I673)&gt;0,'01_Supuestos'!$F$15,0)))-((('01_Supuestos'!E31*$I673)*'01_Supuestos'!$F$11*($H673-'01_Supuestos'!$F$9))*'01_Supuestos'!$F$18)-($J673*'01_Supuestos'!E32)-(IF('01_Supuestos'!E30=MAX('01_Supuestos'!$C$30:$M$30),'01_Supuestos'!$F$19,0))-(MAX(0,(((('01_Supuestos'!E31*$I673)*'01_Supuestos'!$F$11*($H673-'01_Supuestos'!$F$9))-((('01_Supuestos'!E31*$I673)*'01_Supuestos'!$F$11*($H673-'01_Supuestos'!$F$9))*'01_Supuestos'!$F$12)-(('01_Supuestos'!E31*$I673)*'01_Supuestos'!$F$11*$K673)-(IF(('01_Supuestos'!E31*$I673)&gt;0,'01_Supuestos'!$F$15,0)))-($J673*'01_Supuestos'!E33)))*'01_Supuestos'!$F$16)</f>
        <v/>
      </c>
      <c r="W673" s="109">
        <f>((('01_Supuestos'!F31*$I673)*'01_Supuestos'!$F$11*($H673-'01_Supuestos'!$F$9))-((('01_Supuestos'!F31*$I673)*'01_Supuestos'!$F$11*($H673-'01_Supuestos'!$F$9))*'01_Supuestos'!$F$12)-(('01_Supuestos'!F31*$I673)*'01_Supuestos'!$F$11*$K673)-(IF(('01_Supuestos'!F31*$I673)&gt;0,'01_Supuestos'!$F$15,0)))-((('01_Supuestos'!F31*$I673)*'01_Supuestos'!$F$11*($H673-'01_Supuestos'!$F$9))*'01_Supuestos'!$F$18)-($J673*'01_Supuestos'!F32)-(IF('01_Supuestos'!F30=MAX('01_Supuestos'!$C$30:$M$30),'01_Supuestos'!$F$19,0))-(MAX(0,(((('01_Supuestos'!F31*$I673)*'01_Supuestos'!$F$11*($H673-'01_Supuestos'!$F$9))-((('01_Supuestos'!F31*$I673)*'01_Supuestos'!$F$11*($H673-'01_Supuestos'!$F$9))*'01_Supuestos'!$F$12)-(('01_Supuestos'!F31*$I673)*'01_Supuestos'!$F$11*$K673)-(IF(('01_Supuestos'!F31*$I673)&gt;0,'01_Supuestos'!$F$15,0)))-($J673*'01_Supuestos'!F33)))*'01_Supuestos'!$F$16)</f>
        <v/>
      </c>
      <c r="X673" s="109">
        <f>((('01_Supuestos'!G31*$I673)*'01_Supuestos'!$F$11*($H673-'01_Supuestos'!$F$9))-((('01_Supuestos'!G31*$I673)*'01_Supuestos'!$F$11*($H673-'01_Supuestos'!$F$9))*'01_Supuestos'!$F$12)-(('01_Supuestos'!G31*$I673)*'01_Supuestos'!$F$11*$K673)-(IF(('01_Supuestos'!G31*$I673)&gt;0,'01_Supuestos'!$F$15,0)))-((('01_Supuestos'!G31*$I673)*'01_Supuestos'!$F$11*($H673-'01_Supuestos'!$F$9))*'01_Supuestos'!$F$18)-($J673*'01_Supuestos'!G32)-(IF('01_Supuestos'!G30=MAX('01_Supuestos'!$C$30:$M$30),'01_Supuestos'!$F$19,0))-(MAX(0,(((('01_Supuestos'!G31*$I673)*'01_Supuestos'!$F$11*($H673-'01_Supuestos'!$F$9))-((('01_Supuestos'!G31*$I673)*'01_Supuestos'!$F$11*($H673-'01_Supuestos'!$F$9))*'01_Supuestos'!$F$12)-(('01_Supuestos'!G31*$I673)*'01_Supuestos'!$F$11*$K673)-(IF(('01_Supuestos'!G31*$I673)&gt;0,'01_Supuestos'!$F$15,0)))-($J673*'01_Supuestos'!G33)))*'01_Supuestos'!$F$16)</f>
        <v/>
      </c>
      <c r="Y673" s="109">
        <f>((('01_Supuestos'!H31*$I673)*'01_Supuestos'!$F$11*($H673-'01_Supuestos'!$F$9))-((('01_Supuestos'!H31*$I673)*'01_Supuestos'!$F$11*($H673-'01_Supuestos'!$F$9))*'01_Supuestos'!$F$12)-(('01_Supuestos'!H31*$I673)*'01_Supuestos'!$F$11*$K673)-(IF(('01_Supuestos'!H31*$I673)&gt;0,'01_Supuestos'!$F$15,0)))-((('01_Supuestos'!H31*$I673)*'01_Supuestos'!$F$11*($H673-'01_Supuestos'!$F$9))*'01_Supuestos'!$F$18)-($J673*'01_Supuestos'!H32)-(IF('01_Supuestos'!H30=MAX('01_Supuestos'!$C$30:$M$30),'01_Supuestos'!$F$19,0))-(MAX(0,(((('01_Supuestos'!H31*$I673)*'01_Supuestos'!$F$11*($H673-'01_Supuestos'!$F$9))-((('01_Supuestos'!H31*$I673)*'01_Supuestos'!$F$11*($H673-'01_Supuestos'!$F$9))*'01_Supuestos'!$F$12)-(('01_Supuestos'!H31*$I673)*'01_Supuestos'!$F$11*$K673)-(IF(('01_Supuestos'!H31*$I673)&gt;0,'01_Supuestos'!$F$15,0)))-($J673*'01_Supuestos'!H33)))*'01_Supuestos'!$F$16)</f>
        <v/>
      </c>
      <c r="Z673" s="109">
        <f>((('01_Supuestos'!I31*$I673)*'01_Supuestos'!$F$11*($H673-'01_Supuestos'!$F$9))-((('01_Supuestos'!I31*$I673)*'01_Supuestos'!$F$11*($H673-'01_Supuestos'!$F$9))*'01_Supuestos'!$F$12)-(('01_Supuestos'!I31*$I673)*'01_Supuestos'!$F$11*$K673)-(IF(('01_Supuestos'!I31*$I673)&gt;0,'01_Supuestos'!$F$15,0)))-((('01_Supuestos'!I31*$I673)*'01_Supuestos'!$F$11*($H673-'01_Supuestos'!$F$9))*'01_Supuestos'!$F$18)-($J673*'01_Supuestos'!I32)-(IF('01_Supuestos'!I30=MAX('01_Supuestos'!$C$30:$M$30),'01_Supuestos'!$F$19,0))-(MAX(0,(((('01_Supuestos'!I31*$I673)*'01_Supuestos'!$F$11*($H673-'01_Supuestos'!$F$9))-((('01_Supuestos'!I31*$I673)*'01_Supuestos'!$F$11*($H673-'01_Supuestos'!$F$9))*'01_Supuestos'!$F$12)-(('01_Supuestos'!I31*$I673)*'01_Supuestos'!$F$11*$K673)-(IF(('01_Supuestos'!I31*$I673)&gt;0,'01_Supuestos'!$F$15,0)))-($J673*'01_Supuestos'!I33)))*'01_Supuestos'!$F$16)</f>
        <v/>
      </c>
      <c r="AA673" s="109">
        <f>((('01_Supuestos'!J31*$I673)*'01_Supuestos'!$F$11*($H673-'01_Supuestos'!$F$9))-((('01_Supuestos'!J31*$I673)*'01_Supuestos'!$F$11*($H673-'01_Supuestos'!$F$9))*'01_Supuestos'!$F$12)-(('01_Supuestos'!J31*$I673)*'01_Supuestos'!$F$11*$K673)-(IF(('01_Supuestos'!J31*$I673)&gt;0,'01_Supuestos'!$F$15,0)))-((('01_Supuestos'!J31*$I673)*'01_Supuestos'!$F$11*($H673-'01_Supuestos'!$F$9))*'01_Supuestos'!$F$18)-($J673*'01_Supuestos'!J32)-(IF('01_Supuestos'!J30=MAX('01_Supuestos'!$C$30:$M$30),'01_Supuestos'!$F$19,0))-(MAX(0,(((('01_Supuestos'!J31*$I673)*'01_Supuestos'!$F$11*($H673-'01_Supuestos'!$F$9))-((('01_Supuestos'!J31*$I673)*'01_Supuestos'!$F$11*($H673-'01_Supuestos'!$F$9))*'01_Supuestos'!$F$12)-(('01_Supuestos'!J31*$I673)*'01_Supuestos'!$F$11*$K673)-(IF(('01_Supuestos'!J31*$I673)&gt;0,'01_Supuestos'!$F$15,0)))-($J673*'01_Supuestos'!J33)))*'01_Supuestos'!$F$16)</f>
        <v/>
      </c>
      <c r="AB673" s="109">
        <f>((('01_Supuestos'!K31*$I673)*'01_Supuestos'!$F$11*($H673-'01_Supuestos'!$F$9))-((('01_Supuestos'!K31*$I673)*'01_Supuestos'!$F$11*($H673-'01_Supuestos'!$F$9))*'01_Supuestos'!$F$12)-(('01_Supuestos'!K31*$I673)*'01_Supuestos'!$F$11*$K673)-(IF(('01_Supuestos'!K31*$I673)&gt;0,'01_Supuestos'!$F$15,0)))-((('01_Supuestos'!K31*$I673)*'01_Supuestos'!$F$11*($H673-'01_Supuestos'!$F$9))*'01_Supuestos'!$F$18)-($J673*'01_Supuestos'!K32)-(IF('01_Supuestos'!K30=MAX('01_Supuestos'!$C$30:$M$30),'01_Supuestos'!$F$19,0))-(MAX(0,(((('01_Supuestos'!K31*$I673)*'01_Supuestos'!$F$11*($H673-'01_Supuestos'!$F$9))-((('01_Supuestos'!K31*$I673)*'01_Supuestos'!$F$11*($H673-'01_Supuestos'!$F$9))*'01_Supuestos'!$F$12)-(('01_Supuestos'!K31*$I673)*'01_Supuestos'!$F$11*$K673)-(IF(('01_Supuestos'!K31*$I673)&gt;0,'01_Supuestos'!$F$15,0)))-($J673*'01_Supuestos'!K33)))*'01_Supuestos'!$F$16)</f>
        <v/>
      </c>
      <c r="AC673" s="109">
        <f>((('01_Supuestos'!L31*$I673)*'01_Supuestos'!$F$11*($H673-'01_Supuestos'!$F$9))-((('01_Supuestos'!L31*$I673)*'01_Supuestos'!$F$11*($H673-'01_Supuestos'!$F$9))*'01_Supuestos'!$F$12)-(('01_Supuestos'!L31*$I673)*'01_Supuestos'!$F$11*$K673)-(IF(('01_Supuestos'!L31*$I673)&gt;0,'01_Supuestos'!$F$15,0)))-((('01_Supuestos'!L31*$I673)*'01_Supuestos'!$F$11*($H673-'01_Supuestos'!$F$9))*'01_Supuestos'!$F$18)-($J673*'01_Supuestos'!L32)-(IF('01_Supuestos'!L30=MAX('01_Supuestos'!$C$30:$M$30),'01_Supuestos'!$F$19,0))-(MAX(0,(((('01_Supuestos'!L31*$I673)*'01_Supuestos'!$F$11*($H673-'01_Supuestos'!$F$9))-((('01_Supuestos'!L31*$I673)*'01_Supuestos'!$F$11*($H673-'01_Supuestos'!$F$9))*'01_Supuestos'!$F$12)-(('01_Supuestos'!L31*$I673)*'01_Supuestos'!$F$11*$K673)-(IF(('01_Supuestos'!L31*$I673)&gt;0,'01_Supuestos'!$F$15,0)))-($J673*'01_Supuestos'!L33)))*'01_Supuestos'!$F$16)</f>
        <v/>
      </c>
      <c r="AD673" s="109">
        <f>((('01_Supuestos'!M31*$I673)*'01_Supuestos'!$F$11*($H673-'01_Supuestos'!$F$9))-((('01_Supuestos'!M31*$I673)*'01_Supuestos'!$F$11*($H673-'01_Supuestos'!$F$9))*'01_Supuestos'!$F$12)-(('01_Supuestos'!M31*$I673)*'01_Supuestos'!$F$11*$K673)-(IF(('01_Supuestos'!M31*$I673)&gt;0,'01_Supuestos'!$F$15,0)))-((('01_Supuestos'!M31*$I673)*'01_Supuestos'!$F$11*($H673-'01_Supuestos'!$F$9))*'01_Supuestos'!$F$18)-($J673*'01_Supuestos'!M32)-(IF('01_Supuestos'!M30=MAX('01_Supuestos'!$C$30:$M$30),'01_Supuestos'!$F$19,0))-(MAX(0,(((('01_Supuestos'!M31*$I673)*'01_Supuestos'!$F$11*($H673-'01_Supuestos'!$F$9))-((('01_Supuestos'!M31*$I673)*'01_Supuestos'!$F$11*($H673-'01_Supuestos'!$F$9))*'01_Supuestos'!$F$12)-(('01_Supuestos'!M31*$I673)*'01_Supuestos'!$F$11*$K673)-(IF(('01_Supuestos'!M31*$I673)&gt;0,'01_Supuestos'!$F$15,0)))-($J673*'01_Supuestos'!M33)))*'01_Supuestos'!$F$16)</f>
        <v/>
      </c>
      <c r="AE673" s="109">
        <f>0</f>
        <v/>
      </c>
      <c r="AF673" s="109">
        <f>IF(S673&gt;R673,"Appraisal+Decision",IF(S673&lt;R673,"Develop Now","Indiferente"))</f>
        <v/>
      </c>
    </row>
    <row r="674">
      <c r="A674" t="n">
        <v>644</v>
      </c>
      <c r="B674" s="53">
        <f>RAND()</f>
        <v/>
      </c>
      <c r="C674" s="53">
        <f>RAND()</f>
        <v/>
      </c>
      <c r="D674" s="53">
        <f>RAND()</f>
        <v/>
      </c>
      <c r="E674" s="53">
        <f>RAND()</f>
        <v/>
      </c>
      <c r="F674" s="53">
        <f>RAND()</f>
        <v/>
      </c>
      <c r="G674" s="53">
        <f>RAND()</f>
        <v/>
      </c>
      <c r="H674" s="109">
        <f>IF(B674&lt;($B$11-$B$10)/($B$12-$B$10), $B$10+SQRT(B674*($B$11-$B$10)*($B$12-$B$10)), $B$12-SQRT((1-B674)*($B$12-$B$11)*($B$12-$B$10)))</f>
        <v/>
      </c>
      <c r="I674" s="53">
        <f>MAX(0.1,NORMINV(C674,$B$13,$B$14))</f>
        <v/>
      </c>
      <c r="J674" s="109">
        <f>'01_Supuestos'!$F$13*MAX(0.65,NORMINV(D674,1,$B$15))</f>
        <v/>
      </c>
      <c r="K674" s="109">
        <f>'01_Supuestos'!$F$14*MAX(0.6,NORMINV(E674,1,$B$16))</f>
        <v/>
      </c>
      <c r="L674" s="109">
        <f>--(F674&lt;=$B$5)</f>
        <v/>
      </c>
      <c r="M674" s="109">
        <f>IF(L674=1, IF(G674&lt;=$B$6, "+", "-"), IF(G674&lt;=(1-$B$7), "+", "-"))</f>
        <v/>
      </c>
      <c r="N674" s="110">
        <f>IF(M674="+",'05_Bayes_Arbol'!$B$16,'05_Bayes_Arbol'!$B$17)</f>
        <v/>
      </c>
      <c r="O674" s="109">
        <f>SUMPRODUCT(T674:AD674,'01_Supuestos'!$C$34:$M$34)</f>
        <v/>
      </c>
      <c r="P674" s="109">
        <f>N674*O674 + (1-N674)*$B$9</f>
        <v/>
      </c>
      <c r="Q674" s="109">
        <f>--(P674&gt;0)</f>
        <v/>
      </c>
      <c r="R674" s="109">
        <f>IF(L674=1,O674,$B$9)</f>
        <v/>
      </c>
      <c r="S674" s="109">
        <f>-$B$8 + IF(Q674=1, IF(L674=1,O674,$B$9), 0)</f>
        <v/>
      </c>
      <c r="T674" s="109">
        <f>((('01_Supuestos'!C31*$I674)*'01_Supuestos'!$F$11*($H674-'01_Supuestos'!$F$9))-((('01_Supuestos'!C31*$I674)*'01_Supuestos'!$F$11*($H674-'01_Supuestos'!$F$9))*'01_Supuestos'!$F$12)-(('01_Supuestos'!C31*$I674)*'01_Supuestos'!$F$11*$K674)-(IF(('01_Supuestos'!C31*$I674)&gt;0,'01_Supuestos'!$F$15,0)))-((('01_Supuestos'!C31*$I674)*'01_Supuestos'!$F$11*($H674-'01_Supuestos'!$F$9))*'01_Supuestos'!$F$18)-($J674*'01_Supuestos'!C32)-(IF('01_Supuestos'!C30=MAX('01_Supuestos'!$C$30:$M$30),'01_Supuestos'!$F$19,0))-(MAX(0,(((('01_Supuestos'!C31*$I674)*'01_Supuestos'!$F$11*($H674-'01_Supuestos'!$F$9))-((('01_Supuestos'!C31*$I674)*'01_Supuestos'!$F$11*($H674-'01_Supuestos'!$F$9))*'01_Supuestos'!$F$12)-(('01_Supuestos'!C31*$I674)*'01_Supuestos'!$F$11*$K674)-(IF(('01_Supuestos'!C31*$I674)&gt;0,'01_Supuestos'!$F$15,0)))-($J674*'01_Supuestos'!C33)))*'01_Supuestos'!$F$16)</f>
        <v/>
      </c>
      <c r="U674" s="109">
        <f>((('01_Supuestos'!D31*$I674)*'01_Supuestos'!$F$11*($H674-'01_Supuestos'!$F$9))-((('01_Supuestos'!D31*$I674)*'01_Supuestos'!$F$11*($H674-'01_Supuestos'!$F$9))*'01_Supuestos'!$F$12)-(('01_Supuestos'!D31*$I674)*'01_Supuestos'!$F$11*$K674)-(IF(('01_Supuestos'!D31*$I674)&gt;0,'01_Supuestos'!$F$15,0)))-((('01_Supuestos'!D31*$I674)*'01_Supuestos'!$F$11*($H674-'01_Supuestos'!$F$9))*'01_Supuestos'!$F$18)-($J674*'01_Supuestos'!D32)-(IF('01_Supuestos'!D30=MAX('01_Supuestos'!$C$30:$M$30),'01_Supuestos'!$F$19,0))-(MAX(0,(((('01_Supuestos'!D31*$I674)*'01_Supuestos'!$F$11*($H674-'01_Supuestos'!$F$9))-((('01_Supuestos'!D31*$I674)*'01_Supuestos'!$F$11*($H674-'01_Supuestos'!$F$9))*'01_Supuestos'!$F$12)-(('01_Supuestos'!D31*$I674)*'01_Supuestos'!$F$11*$K674)-(IF(('01_Supuestos'!D31*$I674)&gt;0,'01_Supuestos'!$F$15,0)))-($J674*'01_Supuestos'!D33)))*'01_Supuestos'!$F$16)</f>
        <v/>
      </c>
      <c r="V674" s="109">
        <f>((('01_Supuestos'!E31*$I674)*'01_Supuestos'!$F$11*($H674-'01_Supuestos'!$F$9))-((('01_Supuestos'!E31*$I674)*'01_Supuestos'!$F$11*($H674-'01_Supuestos'!$F$9))*'01_Supuestos'!$F$12)-(('01_Supuestos'!E31*$I674)*'01_Supuestos'!$F$11*$K674)-(IF(('01_Supuestos'!E31*$I674)&gt;0,'01_Supuestos'!$F$15,0)))-((('01_Supuestos'!E31*$I674)*'01_Supuestos'!$F$11*($H674-'01_Supuestos'!$F$9))*'01_Supuestos'!$F$18)-($J674*'01_Supuestos'!E32)-(IF('01_Supuestos'!E30=MAX('01_Supuestos'!$C$30:$M$30),'01_Supuestos'!$F$19,0))-(MAX(0,(((('01_Supuestos'!E31*$I674)*'01_Supuestos'!$F$11*($H674-'01_Supuestos'!$F$9))-((('01_Supuestos'!E31*$I674)*'01_Supuestos'!$F$11*($H674-'01_Supuestos'!$F$9))*'01_Supuestos'!$F$12)-(('01_Supuestos'!E31*$I674)*'01_Supuestos'!$F$11*$K674)-(IF(('01_Supuestos'!E31*$I674)&gt;0,'01_Supuestos'!$F$15,0)))-($J674*'01_Supuestos'!E33)))*'01_Supuestos'!$F$16)</f>
        <v/>
      </c>
      <c r="W674" s="109">
        <f>((('01_Supuestos'!F31*$I674)*'01_Supuestos'!$F$11*($H674-'01_Supuestos'!$F$9))-((('01_Supuestos'!F31*$I674)*'01_Supuestos'!$F$11*($H674-'01_Supuestos'!$F$9))*'01_Supuestos'!$F$12)-(('01_Supuestos'!F31*$I674)*'01_Supuestos'!$F$11*$K674)-(IF(('01_Supuestos'!F31*$I674)&gt;0,'01_Supuestos'!$F$15,0)))-((('01_Supuestos'!F31*$I674)*'01_Supuestos'!$F$11*($H674-'01_Supuestos'!$F$9))*'01_Supuestos'!$F$18)-($J674*'01_Supuestos'!F32)-(IF('01_Supuestos'!F30=MAX('01_Supuestos'!$C$30:$M$30),'01_Supuestos'!$F$19,0))-(MAX(0,(((('01_Supuestos'!F31*$I674)*'01_Supuestos'!$F$11*($H674-'01_Supuestos'!$F$9))-((('01_Supuestos'!F31*$I674)*'01_Supuestos'!$F$11*($H674-'01_Supuestos'!$F$9))*'01_Supuestos'!$F$12)-(('01_Supuestos'!F31*$I674)*'01_Supuestos'!$F$11*$K674)-(IF(('01_Supuestos'!F31*$I674)&gt;0,'01_Supuestos'!$F$15,0)))-($J674*'01_Supuestos'!F33)))*'01_Supuestos'!$F$16)</f>
        <v/>
      </c>
      <c r="X674" s="109">
        <f>((('01_Supuestos'!G31*$I674)*'01_Supuestos'!$F$11*($H674-'01_Supuestos'!$F$9))-((('01_Supuestos'!G31*$I674)*'01_Supuestos'!$F$11*($H674-'01_Supuestos'!$F$9))*'01_Supuestos'!$F$12)-(('01_Supuestos'!G31*$I674)*'01_Supuestos'!$F$11*$K674)-(IF(('01_Supuestos'!G31*$I674)&gt;0,'01_Supuestos'!$F$15,0)))-((('01_Supuestos'!G31*$I674)*'01_Supuestos'!$F$11*($H674-'01_Supuestos'!$F$9))*'01_Supuestos'!$F$18)-($J674*'01_Supuestos'!G32)-(IF('01_Supuestos'!G30=MAX('01_Supuestos'!$C$30:$M$30),'01_Supuestos'!$F$19,0))-(MAX(0,(((('01_Supuestos'!G31*$I674)*'01_Supuestos'!$F$11*($H674-'01_Supuestos'!$F$9))-((('01_Supuestos'!G31*$I674)*'01_Supuestos'!$F$11*($H674-'01_Supuestos'!$F$9))*'01_Supuestos'!$F$12)-(('01_Supuestos'!G31*$I674)*'01_Supuestos'!$F$11*$K674)-(IF(('01_Supuestos'!G31*$I674)&gt;0,'01_Supuestos'!$F$15,0)))-($J674*'01_Supuestos'!G33)))*'01_Supuestos'!$F$16)</f>
        <v/>
      </c>
      <c r="Y674" s="109">
        <f>((('01_Supuestos'!H31*$I674)*'01_Supuestos'!$F$11*($H674-'01_Supuestos'!$F$9))-((('01_Supuestos'!H31*$I674)*'01_Supuestos'!$F$11*($H674-'01_Supuestos'!$F$9))*'01_Supuestos'!$F$12)-(('01_Supuestos'!H31*$I674)*'01_Supuestos'!$F$11*$K674)-(IF(('01_Supuestos'!H31*$I674)&gt;0,'01_Supuestos'!$F$15,0)))-((('01_Supuestos'!H31*$I674)*'01_Supuestos'!$F$11*($H674-'01_Supuestos'!$F$9))*'01_Supuestos'!$F$18)-($J674*'01_Supuestos'!H32)-(IF('01_Supuestos'!H30=MAX('01_Supuestos'!$C$30:$M$30),'01_Supuestos'!$F$19,0))-(MAX(0,(((('01_Supuestos'!H31*$I674)*'01_Supuestos'!$F$11*($H674-'01_Supuestos'!$F$9))-((('01_Supuestos'!H31*$I674)*'01_Supuestos'!$F$11*($H674-'01_Supuestos'!$F$9))*'01_Supuestos'!$F$12)-(('01_Supuestos'!H31*$I674)*'01_Supuestos'!$F$11*$K674)-(IF(('01_Supuestos'!H31*$I674)&gt;0,'01_Supuestos'!$F$15,0)))-($J674*'01_Supuestos'!H33)))*'01_Supuestos'!$F$16)</f>
        <v/>
      </c>
      <c r="Z674" s="109">
        <f>((('01_Supuestos'!I31*$I674)*'01_Supuestos'!$F$11*($H674-'01_Supuestos'!$F$9))-((('01_Supuestos'!I31*$I674)*'01_Supuestos'!$F$11*($H674-'01_Supuestos'!$F$9))*'01_Supuestos'!$F$12)-(('01_Supuestos'!I31*$I674)*'01_Supuestos'!$F$11*$K674)-(IF(('01_Supuestos'!I31*$I674)&gt;0,'01_Supuestos'!$F$15,0)))-((('01_Supuestos'!I31*$I674)*'01_Supuestos'!$F$11*($H674-'01_Supuestos'!$F$9))*'01_Supuestos'!$F$18)-($J674*'01_Supuestos'!I32)-(IF('01_Supuestos'!I30=MAX('01_Supuestos'!$C$30:$M$30),'01_Supuestos'!$F$19,0))-(MAX(0,(((('01_Supuestos'!I31*$I674)*'01_Supuestos'!$F$11*($H674-'01_Supuestos'!$F$9))-((('01_Supuestos'!I31*$I674)*'01_Supuestos'!$F$11*($H674-'01_Supuestos'!$F$9))*'01_Supuestos'!$F$12)-(('01_Supuestos'!I31*$I674)*'01_Supuestos'!$F$11*$K674)-(IF(('01_Supuestos'!I31*$I674)&gt;0,'01_Supuestos'!$F$15,0)))-($J674*'01_Supuestos'!I33)))*'01_Supuestos'!$F$16)</f>
        <v/>
      </c>
      <c r="AA674" s="109">
        <f>((('01_Supuestos'!J31*$I674)*'01_Supuestos'!$F$11*($H674-'01_Supuestos'!$F$9))-((('01_Supuestos'!J31*$I674)*'01_Supuestos'!$F$11*($H674-'01_Supuestos'!$F$9))*'01_Supuestos'!$F$12)-(('01_Supuestos'!J31*$I674)*'01_Supuestos'!$F$11*$K674)-(IF(('01_Supuestos'!J31*$I674)&gt;0,'01_Supuestos'!$F$15,0)))-((('01_Supuestos'!J31*$I674)*'01_Supuestos'!$F$11*($H674-'01_Supuestos'!$F$9))*'01_Supuestos'!$F$18)-($J674*'01_Supuestos'!J32)-(IF('01_Supuestos'!J30=MAX('01_Supuestos'!$C$30:$M$30),'01_Supuestos'!$F$19,0))-(MAX(0,(((('01_Supuestos'!J31*$I674)*'01_Supuestos'!$F$11*($H674-'01_Supuestos'!$F$9))-((('01_Supuestos'!J31*$I674)*'01_Supuestos'!$F$11*($H674-'01_Supuestos'!$F$9))*'01_Supuestos'!$F$12)-(('01_Supuestos'!J31*$I674)*'01_Supuestos'!$F$11*$K674)-(IF(('01_Supuestos'!J31*$I674)&gt;0,'01_Supuestos'!$F$15,0)))-($J674*'01_Supuestos'!J33)))*'01_Supuestos'!$F$16)</f>
        <v/>
      </c>
      <c r="AB674" s="109">
        <f>((('01_Supuestos'!K31*$I674)*'01_Supuestos'!$F$11*($H674-'01_Supuestos'!$F$9))-((('01_Supuestos'!K31*$I674)*'01_Supuestos'!$F$11*($H674-'01_Supuestos'!$F$9))*'01_Supuestos'!$F$12)-(('01_Supuestos'!K31*$I674)*'01_Supuestos'!$F$11*$K674)-(IF(('01_Supuestos'!K31*$I674)&gt;0,'01_Supuestos'!$F$15,0)))-((('01_Supuestos'!K31*$I674)*'01_Supuestos'!$F$11*($H674-'01_Supuestos'!$F$9))*'01_Supuestos'!$F$18)-($J674*'01_Supuestos'!K32)-(IF('01_Supuestos'!K30=MAX('01_Supuestos'!$C$30:$M$30),'01_Supuestos'!$F$19,0))-(MAX(0,(((('01_Supuestos'!K31*$I674)*'01_Supuestos'!$F$11*($H674-'01_Supuestos'!$F$9))-((('01_Supuestos'!K31*$I674)*'01_Supuestos'!$F$11*($H674-'01_Supuestos'!$F$9))*'01_Supuestos'!$F$12)-(('01_Supuestos'!K31*$I674)*'01_Supuestos'!$F$11*$K674)-(IF(('01_Supuestos'!K31*$I674)&gt;0,'01_Supuestos'!$F$15,0)))-($J674*'01_Supuestos'!K33)))*'01_Supuestos'!$F$16)</f>
        <v/>
      </c>
      <c r="AC674" s="109">
        <f>((('01_Supuestos'!L31*$I674)*'01_Supuestos'!$F$11*($H674-'01_Supuestos'!$F$9))-((('01_Supuestos'!L31*$I674)*'01_Supuestos'!$F$11*($H674-'01_Supuestos'!$F$9))*'01_Supuestos'!$F$12)-(('01_Supuestos'!L31*$I674)*'01_Supuestos'!$F$11*$K674)-(IF(('01_Supuestos'!L31*$I674)&gt;0,'01_Supuestos'!$F$15,0)))-((('01_Supuestos'!L31*$I674)*'01_Supuestos'!$F$11*($H674-'01_Supuestos'!$F$9))*'01_Supuestos'!$F$18)-($J674*'01_Supuestos'!L32)-(IF('01_Supuestos'!L30=MAX('01_Supuestos'!$C$30:$M$30),'01_Supuestos'!$F$19,0))-(MAX(0,(((('01_Supuestos'!L31*$I674)*'01_Supuestos'!$F$11*($H674-'01_Supuestos'!$F$9))-((('01_Supuestos'!L31*$I674)*'01_Supuestos'!$F$11*($H674-'01_Supuestos'!$F$9))*'01_Supuestos'!$F$12)-(('01_Supuestos'!L31*$I674)*'01_Supuestos'!$F$11*$K674)-(IF(('01_Supuestos'!L31*$I674)&gt;0,'01_Supuestos'!$F$15,0)))-($J674*'01_Supuestos'!L33)))*'01_Supuestos'!$F$16)</f>
        <v/>
      </c>
      <c r="AD674" s="109">
        <f>((('01_Supuestos'!M31*$I674)*'01_Supuestos'!$F$11*($H674-'01_Supuestos'!$F$9))-((('01_Supuestos'!M31*$I674)*'01_Supuestos'!$F$11*($H674-'01_Supuestos'!$F$9))*'01_Supuestos'!$F$12)-(('01_Supuestos'!M31*$I674)*'01_Supuestos'!$F$11*$K674)-(IF(('01_Supuestos'!M31*$I674)&gt;0,'01_Supuestos'!$F$15,0)))-((('01_Supuestos'!M31*$I674)*'01_Supuestos'!$F$11*($H674-'01_Supuestos'!$F$9))*'01_Supuestos'!$F$18)-($J674*'01_Supuestos'!M32)-(IF('01_Supuestos'!M30=MAX('01_Supuestos'!$C$30:$M$30),'01_Supuestos'!$F$19,0))-(MAX(0,(((('01_Supuestos'!M31*$I674)*'01_Supuestos'!$F$11*($H674-'01_Supuestos'!$F$9))-((('01_Supuestos'!M31*$I674)*'01_Supuestos'!$F$11*($H674-'01_Supuestos'!$F$9))*'01_Supuestos'!$F$12)-(('01_Supuestos'!M31*$I674)*'01_Supuestos'!$F$11*$K674)-(IF(('01_Supuestos'!M31*$I674)&gt;0,'01_Supuestos'!$F$15,0)))-($J674*'01_Supuestos'!M33)))*'01_Supuestos'!$F$16)</f>
        <v/>
      </c>
      <c r="AE674" s="109">
        <f>0</f>
        <v/>
      </c>
      <c r="AF674" s="109">
        <f>IF(S674&gt;R674,"Appraisal+Decision",IF(S674&lt;R674,"Develop Now","Indiferente"))</f>
        <v/>
      </c>
    </row>
    <row r="675">
      <c r="A675" t="n">
        <v>645</v>
      </c>
      <c r="B675" s="53">
        <f>RAND()</f>
        <v/>
      </c>
      <c r="C675" s="53">
        <f>RAND()</f>
        <v/>
      </c>
      <c r="D675" s="53">
        <f>RAND()</f>
        <v/>
      </c>
      <c r="E675" s="53">
        <f>RAND()</f>
        <v/>
      </c>
      <c r="F675" s="53">
        <f>RAND()</f>
        <v/>
      </c>
      <c r="G675" s="53">
        <f>RAND()</f>
        <v/>
      </c>
      <c r="H675" s="109">
        <f>IF(B675&lt;($B$11-$B$10)/($B$12-$B$10), $B$10+SQRT(B675*($B$11-$B$10)*($B$12-$B$10)), $B$12-SQRT((1-B675)*($B$12-$B$11)*($B$12-$B$10)))</f>
        <v/>
      </c>
      <c r="I675" s="53">
        <f>MAX(0.1,NORMINV(C675,$B$13,$B$14))</f>
        <v/>
      </c>
      <c r="J675" s="109">
        <f>'01_Supuestos'!$F$13*MAX(0.65,NORMINV(D675,1,$B$15))</f>
        <v/>
      </c>
      <c r="K675" s="109">
        <f>'01_Supuestos'!$F$14*MAX(0.6,NORMINV(E675,1,$B$16))</f>
        <v/>
      </c>
      <c r="L675" s="109">
        <f>--(F675&lt;=$B$5)</f>
        <v/>
      </c>
      <c r="M675" s="109">
        <f>IF(L675=1, IF(G675&lt;=$B$6, "+", "-"), IF(G675&lt;=(1-$B$7), "+", "-"))</f>
        <v/>
      </c>
      <c r="N675" s="110">
        <f>IF(M675="+",'05_Bayes_Arbol'!$B$16,'05_Bayes_Arbol'!$B$17)</f>
        <v/>
      </c>
      <c r="O675" s="109">
        <f>SUMPRODUCT(T675:AD675,'01_Supuestos'!$C$34:$M$34)</f>
        <v/>
      </c>
      <c r="P675" s="109">
        <f>N675*O675 + (1-N675)*$B$9</f>
        <v/>
      </c>
      <c r="Q675" s="109">
        <f>--(P675&gt;0)</f>
        <v/>
      </c>
      <c r="R675" s="109">
        <f>IF(L675=1,O675,$B$9)</f>
        <v/>
      </c>
      <c r="S675" s="109">
        <f>-$B$8 + IF(Q675=1, IF(L675=1,O675,$B$9), 0)</f>
        <v/>
      </c>
      <c r="T675" s="109">
        <f>((('01_Supuestos'!C31*$I675)*'01_Supuestos'!$F$11*($H675-'01_Supuestos'!$F$9))-((('01_Supuestos'!C31*$I675)*'01_Supuestos'!$F$11*($H675-'01_Supuestos'!$F$9))*'01_Supuestos'!$F$12)-(('01_Supuestos'!C31*$I675)*'01_Supuestos'!$F$11*$K675)-(IF(('01_Supuestos'!C31*$I675)&gt;0,'01_Supuestos'!$F$15,0)))-((('01_Supuestos'!C31*$I675)*'01_Supuestos'!$F$11*($H675-'01_Supuestos'!$F$9))*'01_Supuestos'!$F$18)-($J675*'01_Supuestos'!C32)-(IF('01_Supuestos'!C30=MAX('01_Supuestos'!$C$30:$M$30),'01_Supuestos'!$F$19,0))-(MAX(0,(((('01_Supuestos'!C31*$I675)*'01_Supuestos'!$F$11*($H675-'01_Supuestos'!$F$9))-((('01_Supuestos'!C31*$I675)*'01_Supuestos'!$F$11*($H675-'01_Supuestos'!$F$9))*'01_Supuestos'!$F$12)-(('01_Supuestos'!C31*$I675)*'01_Supuestos'!$F$11*$K675)-(IF(('01_Supuestos'!C31*$I675)&gt;0,'01_Supuestos'!$F$15,0)))-($J675*'01_Supuestos'!C33)))*'01_Supuestos'!$F$16)</f>
        <v/>
      </c>
      <c r="U675" s="109">
        <f>((('01_Supuestos'!D31*$I675)*'01_Supuestos'!$F$11*($H675-'01_Supuestos'!$F$9))-((('01_Supuestos'!D31*$I675)*'01_Supuestos'!$F$11*($H675-'01_Supuestos'!$F$9))*'01_Supuestos'!$F$12)-(('01_Supuestos'!D31*$I675)*'01_Supuestos'!$F$11*$K675)-(IF(('01_Supuestos'!D31*$I675)&gt;0,'01_Supuestos'!$F$15,0)))-((('01_Supuestos'!D31*$I675)*'01_Supuestos'!$F$11*($H675-'01_Supuestos'!$F$9))*'01_Supuestos'!$F$18)-($J675*'01_Supuestos'!D32)-(IF('01_Supuestos'!D30=MAX('01_Supuestos'!$C$30:$M$30),'01_Supuestos'!$F$19,0))-(MAX(0,(((('01_Supuestos'!D31*$I675)*'01_Supuestos'!$F$11*($H675-'01_Supuestos'!$F$9))-((('01_Supuestos'!D31*$I675)*'01_Supuestos'!$F$11*($H675-'01_Supuestos'!$F$9))*'01_Supuestos'!$F$12)-(('01_Supuestos'!D31*$I675)*'01_Supuestos'!$F$11*$K675)-(IF(('01_Supuestos'!D31*$I675)&gt;0,'01_Supuestos'!$F$15,0)))-($J675*'01_Supuestos'!D33)))*'01_Supuestos'!$F$16)</f>
        <v/>
      </c>
      <c r="V675" s="109">
        <f>((('01_Supuestos'!E31*$I675)*'01_Supuestos'!$F$11*($H675-'01_Supuestos'!$F$9))-((('01_Supuestos'!E31*$I675)*'01_Supuestos'!$F$11*($H675-'01_Supuestos'!$F$9))*'01_Supuestos'!$F$12)-(('01_Supuestos'!E31*$I675)*'01_Supuestos'!$F$11*$K675)-(IF(('01_Supuestos'!E31*$I675)&gt;0,'01_Supuestos'!$F$15,0)))-((('01_Supuestos'!E31*$I675)*'01_Supuestos'!$F$11*($H675-'01_Supuestos'!$F$9))*'01_Supuestos'!$F$18)-($J675*'01_Supuestos'!E32)-(IF('01_Supuestos'!E30=MAX('01_Supuestos'!$C$30:$M$30),'01_Supuestos'!$F$19,0))-(MAX(0,(((('01_Supuestos'!E31*$I675)*'01_Supuestos'!$F$11*($H675-'01_Supuestos'!$F$9))-((('01_Supuestos'!E31*$I675)*'01_Supuestos'!$F$11*($H675-'01_Supuestos'!$F$9))*'01_Supuestos'!$F$12)-(('01_Supuestos'!E31*$I675)*'01_Supuestos'!$F$11*$K675)-(IF(('01_Supuestos'!E31*$I675)&gt;0,'01_Supuestos'!$F$15,0)))-($J675*'01_Supuestos'!E33)))*'01_Supuestos'!$F$16)</f>
        <v/>
      </c>
      <c r="W675" s="109">
        <f>((('01_Supuestos'!F31*$I675)*'01_Supuestos'!$F$11*($H675-'01_Supuestos'!$F$9))-((('01_Supuestos'!F31*$I675)*'01_Supuestos'!$F$11*($H675-'01_Supuestos'!$F$9))*'01_Supuestos'!$F$12)-(('01_Supuestos'!F31*$I675)*'01_Supuestos'!$F$11*$K675)-(IF(('01_Supuestos'!F31*$I675)&gt;0,'01_Supuestos'!$F$15,0)))-((('01_Supuestos'!F31*$I675)*'01_Supuestos'!$F$11*($H675-'01_Supuestos'!$F$9))*'01_Supuestos'!$F$18)-($J675*'01_Supuestos'!F32)-(IF('01_Supuestos'!F30=MAX('01_Supuestos'!$C$30:$M$30),'01_Supuestos'!$F$19,0))-(MAX(0,(((('01_Supuestos'!F31*$I675)*'01_Supuestos'!$F$11*($H675-'01_Supuestos'!$F$9))-((('01_Supuestos'!F31*$I675)*'01_Supuestos'!$F$11*($H675-'01_Supuestos'!$F$9))*'01_Supuestos'!$F$12)-(('01_Supuestos'!F31*$I675)*'01_Supuestos'!$F$11*$K675)-(IF(('01_Supuestos'!F31*$I675)&gt;0,'01_Supuestos'!$F$15,0)))-($J675*'01_Supuestos'!F33)))*'01_Supuestos'!$F$16)</f>
        <v/>
      </c>
      <c r="X675" s="109">
        <f>((('01_Supuestos'!G31*$I675)*'01_Supuestos'!$F$11*($H675-'01_Supuestos'!$F$9))-((('01_Supuestos'!G31*$I675)*'01_Supuestos'!$F$11*($H675-'01_Supuestos'!$F$9))*'01_Supuestos'!$F$12)-(('01_Supuestos'!G31*$I675)*'01_Supuestos'!$F$11*$K675)-(IF(('01_Supuestos'!G31*$I675)&gt;0,'01_Supuestos'!$F$15,0)))-((('01_Supuestos'!G31*$I675)*'01_Supuestos'!$F$11*($H675-'01_Supuestos'!$F$9))*'01_Supuestos'!$F$18)-($J675*'01_Supuestos'!G32)-(IF('01_Supuestos'!G30=MAX('01_Supuestos'!$C$30:$M$30),'01_Supuestos'!$F$19,0))-(MAX(0,(((('01_Supuestos'!G31*$I675)*'01_Supuestos'!$F$11*($H675-'01_Supuestos'!$F$9))-((('01_Supuestos'!G31*$I675)*'01_Supuestos'!$F$11*($H675-'01_Supuestos'!$F$9))*'01_Supuestos'!$F$12)-(('01_Supuestos'!G31*$I675)*'01_Supuestos'!$F$11*$K675)-(IF(('01_Supuestos'!G31*$I675)&gt;0,'01_Supuestos'!$F$15,0)))-($J675*'01_Supuestos'!G33)))*'01_Supuestos'!$F$16)</f>
        <v/>
      </c>
      <c r="Y675" s="109">
        <f>((('01_Supuestos'!H31*$I675)*'01_Supuestos'!$F$11*($H675-'01_Supuestos'!$F$9))-((('01_Supuestos'!H31*$I675)*'01_Supuestos'!$F$11*($H675-'01_Supuestos'!$F$9))*'01_Supuestos'!$F$12)-(('01_Supuestos'!H31*$I675)*'01_Supuestos'!$F$11*$K675)-(IF(('01_Supuestos'!H31*$I675)&gt;0,'01_Supuestos'!$F$15,0)))-((('01_Supuestos'!H31*$I675)*'01_Supuestos'!$F$11*($H675-'01_Supuestos'!$F$9))*'01_Supuestos'!$F$18)-($J675*'01_Supuestos'!H32)-(IF('01_Supuestos'!H30=MAX('01_Supuestos'!$C$30:$M$30),'01_Supuestos'!$F$19,0))-(MAX(0,(((('01_Supuestos'!H31*$I675)*'01_Supuestos'!$F$11*($H675-'01_Supuestos'!$F$9))-((('01_Supuestos'!H31*$I675)*'01_Supuestos'!$F$11*($H675-'01_Supuestos'!$F$9))*'01_Supuestos'!$F$12)-(('01_Supuestos'!H31*$I675)*'01_Supuestos'!$F$11*$K675)-(IF(('01_Supuestos'!H31*$I675)&gt;0,'01_Supuestos'!$F$15,0)))-($J675*'01_Supuestos'!H33)))*'01_Supuestos'!$F$16)</f>
        <v/>
      </c>
      <c r="Z675" s="109">
        <f>((('01_Supuestos'!I31*$I675)*'01_Supuestos'!$F$11*($H675-'01_Supuestos'!$F$9))-((('01_Supuestos'!I31*$I675)*'01_Supuestos'!$F$11*($H675-'01_Supuestos'!$F$9))*'01_Supuestos'!$F$12)-(('01_Supuestos'!I31*$I675)*'01_Supuestos'!$F$11*$K675)-(IF(('01_Supuestos'!I31*$I675)&gt;0,'01_Supuestos'!$F$15,0)))-((('01_Supuestos'!I31*$I675)*'01_Supuestos'!$F$11*($H675-'01_Supuestos'!$F$9))*'01_Supuestos'!$F$18)-($J675*'01_Supuestos'!I32)-(IF('01_Supuestos'!I30=MAX('01_Supuestos'!$C$30:$M$30),'01_Supuestos'!$F$19,0))-(MAX(0,(((('01_Supuestos'!I31*$I675)*'01_Supuestos'!$F$11*($H675-'01_Supuestos'!$F$9))-((('01_Supuestos'!I31*$I675)*'01_Supuestos'!$F$11*($H675-'01_Supuestos'!$F$9))*'01_Supuestos'!$F$12)-(('01_Supuestos'!I31*$I675)*'01_Supuestos'!$F$11*$K675)-(IF(('01_Supuestos'!I31*$I675)&gt;0,'01_Supuestos'!$F$15,0)))-($J675*'01_Supuestos'!I33)))*'01_Supuestos'!$F$16)</f>
        <v/>
      </c>
      <c r="AA675" s="109">
        <f>((('01_Supuestos'!J31*$I675)*'01_Supuestos'!$F$11*($H675-'01_Supuestos'!$F$9))-((('01_Supuestos'!J31*$I675)*'01_Supuestos'!$F$11*($H675-'01_Supuestos'!$F$9))*'01_Supuestos'!$F$12)-(('01_Supuestos'!J31*$I675)*'01_Supuestos'!$F$11*$K675)-(IF(('01_Supuestos'!J31*$I675)&gt;0,'01_Supuestos'!$F$15,0)))-((('01_Supuestos'!J31*$I675)*'01_Supuestos'!$F$11*($H675-'01_Supuestos'!$F$9))*'01_Supuestos'!$F$18)-($J675*'01_Supuestos'!J32)-(IF('01_Supuestos'!J30=MAX('01_Supuestos'!$C$30:$M$30),'01_Supuestos'!$F$19,0))-(MAX(0,(((('01_Supuestos'!J31*$I675)*'01_Supuestos'!$F$11*($H675-'01_Supuestos'!$F$9))-((('01_Supuestos'!J31*$I675)*'01_Supuestos'!$F$11*($H675-'01_Supuestos'!$F$9))*'01_Supuestos'!$F$12)-(('01_Supuestos'!J31*$I675)*'01_Supuestos'!$F$11*$K675)-(IF(('01_Supuestos'!J31*$I675)&gt;0,'01_Supuestos'!$F$15,0)))-($J675*'01_Supuestos'!J33)))*'01_Supuestos'!$F$16)</f>
        <v/>
      </c>
      <c r="AB675" s="109">
        <f>((('01_Supuestos'!K31*$I675)*'01_Supuestos'!$F$11*($H675-'01_Supuestos'!$F$9))-((('01_Supuestos'!K31*$I675)*'01_Supuestos'!$F$11*($H675-'01_Supuestos'!$F$9))*'01_Supuestos'!$F$12)-(('01_Supuestos'!K31*$I675)*'01_Supuestos'!$F$11*$K675)-(IF(('01_Supuestos'!K31*$I675)&gt;0,'01_Supuestos'!$F$15,0)))-((('01_Supuestos'!K31*$I675)*'01_Supuestos'!$F$11*($H675-'01_Supuestos'!$F$9))*'01_Supuestos'!$F$18)-($J675*'01_Supuestos'!K32)-(IF('01_Supuestos'!K30=MAX('01_Supuestos'!$C$30:$M$30),'01_Supuestos'!$F$19,0))-(MAX(0,(((('01_Supuestos'!K31*$I675)*'01_Supuestos'!$F$11*($H675-'01_Supuestos'!$F$9))-((('01_Supuestos'!K31*$I675)*'01_Supuestos'!$F$11*($H675-'01_Supuestos'!$F$9))*'01_Supuestos'!$F$12)-(('01_Supuestos'!K31*$I675)*'01_Supuestos'!$F$11*$K675)-(IF(('01_Supuestos'!K31*$I675)&gt;0,'01_Supuestos'!$F$15,0)))-($J675*'01_Supuestos'!K33)))*'01_Supuestos'!$F$16)</f>
        <v/>
      </c>
      <c r="AC675" s="109">
        <f>((('01_Supuestos'!L31*$I675)*'01_Supuestos'!$F$11*($H675-'01_Supuestos'!$F$9))-((('01_Supuestos'!L31*$I675)*'01_Supuestos'!$F$11*($H675-'01_Supuestos'!$F$9))*'01_Supuestos'!$F$12)-(('01_Supuestos'!L31*$I675)*'01_Supuestos'!$F$11*$K675)-(IF(('01_Supuestos'!L31*$I675)&gt;0,'01_Supuestos'!$F$15,0)))-((('01_Supuestos'!L31*$I675)*'01_Supuestos'!$F$11*($H675-'01_Supuestos'!$F$9))*'01_Supuestos'!$F$18)-($J675*'01_Supuestos'!L32)-(IF('01_Supuestos'!L30=MAX('01_Supuestos'!$C$30:$M$30),'01_Supuestos'!$F$19,0))-(MAX(0,(((('01_Supuestos'!L31*$I675)*'01_Supuestos'!$F$11*($H675-'01_Supuestos'!$F$9))-((('01_Supuestos'!L31*$I675)*'01_Supuestos'!$F$11*($H675-'01_Supuestos'!$F$9))*'01_Supuestos'!$F$12)-(('01_Supuestos'!L31*$I675)*'01_Supuestos'!$F$11*$K675)-(IF(('01_Supuestos'!L31*$I675)&gt;0,'01_Supuestos'!$F$15,0)))-($J675*'01_Supuestos'!L33)))*'01_Supuestos'!$F$16)</f>
        <v/>
      </c>
      <c r="AD675" s="109">
        <f>((('01_Supuestos'!M31*$I675)*'01_Supuestos'!$F$11*($H675-'01_Supuestos'!$F$9))-((('01_Supuestos'!M31*$I675)*'01_Supuestos'!$F$11*($H675-'01_Supuestos'!$F$9))*'01_Supuestos'!$F$12)-(('01_Supuestos'!M31*$I675)*'01_Supuestos'!$F$11*$K675)-(IF(('01_Supuestos'!M31*$I675)&gt;0,'01_Supuestos'!$F$15,0)))-((('01_Supuestos'!M31*$I675)*'01_Supuestos'!$F$11*($H675-'01_Supuestos'!$F$9))*'01_Supuestos'!$F$18)-($J675*'01_Supuestos'!M32)-(IF('01_Supuestos'!M30=MAX('01_Supuestos'!$C$30:$M$30),'01_Supuestos'!$F$19,0))-(MAX(0,(((('01_Supuestos'!M31*$I675)*'01_Supuestos'!$F$11*($H675-'01_Supuestos'!$F$9))-((('01_Supuestos'!M31*$I675)*'01_Supuestos'!$F$11*($H675-'01_Supuestos'!$F$9))*'01_Supuestos'!$F$12)-(('01_Supuestos'!M31*$I675)*'01_Supuestos'!$F$11*$K675)-(IF(('01_Supuestos'!M31*$I675)&gt;0,'01_Supuestos'!$F$15,0)))-($J675*'01_Supuestos'!M33)))*'01_Supuestos'!$F$16)</f>
        <v/>
      </c>
      <c r="AE675" s="109">
        <f>0</f>
        <v/>
      </c>
      <c r="AF675" s="109">
        <f>IF(S675&gt;R675,"Appraisal+Decision",IF(S675&lt;R675,"Develop Now","Indiferente"))</f>
        <v/>
      </c>
    </row>
    <row r="676">
      <c r="A676" t="n">
        <v>646</v>
      </c>
      <c r="B676" s="53">
        <f>RAND()</f>
        <v/>
      </c>
      <c r="C676" s="53">
        <f>RAND()</f>
        <v/>
      </c>
      <c r="D676" s="53">
        <f>RAND()</f>
        <v/>
      </c>
      <c r="E676" s="53">
        <f>RAND()</f>
        <v/>
      </c>
      <c r="F676" s="53">
        <f>RAND()</f>
        <v/>
      </c>
      <c r="G676" s="53">
        <f>RAND()</f>
        <v/>
      </c>
      <c r="H676" s="109">
        <f>IF(B676&lt;($B$11-$B$10)/($B$12-$B$10), $B$10+SQRT(B676*($B$11-$B$10)*($B$12-$B$10)), $B$12-SQRT((1-B676)*($B$12-$B$11)*($B$12-$B$10)))</f>
        <v/>
      </c>
      <c r="I676" s="53">
        <f>MAX(0.1,NORMINV(C676,$B$13,$B$14))</f>
        <v/>
      </c>
      <c r="J676" s="109">
        <f>'01_Supuestos'!$F$13*MAX(0.65,NORMINV(D676,1,$B$15))</f>
        <v/>
      </c>
      <c r="K676" s="109">
        <f>'01_Supuestos'!$F$14*MAX(0.6,NORMINV(E676,1,$B$16))</f>
        <v/>
      </c>
      <c r="L676" s="109">
        <f>--(F676&lt;=$B$5)</f>
        <v/>
      </c>
      <c r="M676" s="109">
        <f>IF(L676=1, IF(G676&lt;=$B$6, "+", "-"), IF(G676&lt;=(1-$B$7), "+", "-"))</f>
        <v/>
      </c>
      <c r="N676" s="110">
        <f>IF(M676="+",'05_Bayes_Arbol'!$B$16,'05_Bayes_Arbol'!$B$17)</f>
        <v/>
      </c>
      <c r="O676" s="109">
        <f>SUMPRODUCT(T676:AD676,'01_Supuestos'!$C$34:$M$34)</f>
        <v/>
      </c>
      <c r="P676" s="109">
        <f>N676*O676 + (1-N676)*$B$9</f>
        <v/>
      </c>
      <c r="Q676" s="109">
        <f>--(P676&gt;0)</f>
        <v/>
      </c>
      <c r="R676" s="109">
        <f>IF(L676=1,O676,$B$9)</f>
        <v/>
      </c>
      <c r="S676" s="109">
        <f>-$B$8 + IF(Q676=1, IF(L676=1,O676,$B$9), 0)</f>
        <v/>
      </c>
      <c r="T676" s="109">
        <f>((('01_Supuestos'!C31*$I676)*'01_Supuestos'!$F$11*($H676-'01_Supuestos'!$F$9))-((('01_Supuestos'!C31*$I676)*'01_Supuestos'!$F$11*($H676-'01_Supuestos'!$F$9))*'01_Supuestos'!$F$12)-(('01_Supuestos'!C31*$I676)*'01_Supuestos'!$F$11*$K676)-(IF(('01_Supuestos'!C31*$I676)&gt;0,'01_Supuestos'!$F$15,0)))-((('01_Supuestos'!C31*$I676)*'01_Supuestos'!$F$11*($H676-'01_Supuestos'!$F$9))*'01_Supuestos'!$F$18)-($J676*'01_Supuestos'!C32)-(IF('01_Supuestos'!C30=MAX('01_Supuestos'!$C$30:$M$30),'01_Supuestos'!$F$19,0))-(MAX(0,(((('01_Supuestos'!C31*$I676)*'01_Supuestos'!$F$11*($H676-'01_Supuestos'!$F$9))-((('01_Supuestos'!C31*$I676)*'01_Supuestos'!$F$11*($H676-'01_Supuestos'!$F$9))*'01_Supuestos'!$F$12)-(('01_Supuestos'!C31*$I676)*'01_Supuestos'!$F$11*$K676)-(IF(('01_Supuestos'!C31*$I676)&gt;0,'01_Supuestos'!$F$15,0)))-($J676*'01_Supuestos'!C33)))*'01_Supuestos'!$F$16)</f>
        <v/>
      </c>
      <c r="U676" s="109">
        <f>((('01_Supuestos'!D31*$I676)*'01_Supuestos'!$F$11*($H676-'01_Supuestos'!$F$9))-((('01_Supuestos'!D31*$I676)*'01_Supuestos'!$F$11*($H676-'01_Supuestos'!$F$9))*'01_Supuestos'!$F$12)-(('01_Supuestos'!D31*$I676)*'01_Supuestos'!$F$11*$K676)-(IF(('01_Supuestos'!D31*$I676)&gt;0,'01_Supuestos'!$F$15,0)))-((('01_Supuestos'!D31*$I676)*'01_Supuestos'!$F$11*($H676-'01_Supuestos'!$F$9))*'01_Supuestos'!$F$18)-($J676*'01_Supuestos'!D32)-(IF('01_Supuestos'!D30=MAX('01_Supuestos'!$C$30:$M$30),'01_Supuestos'!$F$19,0))-(MAX(0,(((('01_Supuestos'!D31*$I676)*'01_Supuestos'!$F$11*($H676-'01_Supuestos'!$F$9))-((('01_Supuestos'!D31*$I676)*'01_Supuestos'!$F$11*($H676-'01_Supuestos'!$F$9))*'01_Supuestos'!$F$12)-(('01_Supuestos'!D31*$I676)*'01_Supuestos'!$F$11*$K676)-(IF(('01_Supuestos'!D31*$I676)&gt;0,'01_Supuestos'!$F$15,0)))-($J676*'01_Supuestos'!D33)))*'01_Supuestos'!$F$16)</f>
        <v/>
      </c>
      <c r="V676" s="109">
        <f>((('01_Supuestos'!E31*$I676)*'01_Supuestos'!$F$11*($H676-'01_Supuestos'!$F$9))-((('01_Supuestos'!E31*$I676)*'01_Supuestos'!$F$11*($H676-'01_Supuestos'!$F$9))*'01_Supuestos'!$F$12)-(('01_Supuestos'!E31*$I676)*'01_Supuestos'!$F$11*$K676)-(IF(('01_Supuestos'!E31*$I676)&gt;0,'01_Supuestos'!$F$15,0)))-((('01_Supuestos'!E31*$I676)*'01_Supuestos'!$F$11*($H676-'01_Supuestos'!$F$9))*'01_Supuestos'!$F$18)-($J676*'01_Supuestos'!E32)-(IF('01_Supuestos'!E30=MAX('01_Supuestos'!$C$30:$M$30),'01_Supuestos'!$F$19,0))-(MAX(0,(((('01_Supuestos'!E31*$I676)*'01_Supuestos'!$F$11*($H676-'01_Supuestos'!$F$9))-((('01_Supuestos'!E31*$I676)*'01_Supuestos'!$F$11*($H676-'01_Supuestos'!$F$9))*'01_Supuestos'!$F$12)-(('01_Supuestos'!E31*$I676)*'01_Supuestos'!$F$11*$K676)-(IF(('01_Supuestos'!E31*$I676)&gt;0,'01_Supuestos'!$F$15,0)))-($J676*'01_Supuestos'!E33)))*'01_Supuestos'!$F$16)</f>
        <v/>
      </c>
      <c r="W676" s="109">
        <f>((('01_Supuestos'!F31*$I676)*'01_Supuestos'!$F$11*($H676-'01_Supuestos'!$F$9))-((('01_Supuestos'!F31*$I676)*'01_Supuestos'!$F$11*($H676-'01_Supuestos'!$F$9))*'01_Supuestos'!$F$12)-(('01_Supuestos'!F31*$I676)*'01_Supuestos'!$F$11*$K676)-(IF(('01_Supuestos'!F31*$I676)&gt;0,'01_Supuestos'!$F$15,0)))-((('01_Supuestos'!F31*$I676)*'01_Supuestos'!$F$11*($H676-'01_Supuestos'!$F$9))*'01_Supuestos'!$F$18)-($J676*'01_Supuestos'!F32)-(IF('01_Supuestos'!F30=MAX('01_Supuestos'!$C$30:$M$30),'01_Supuestos'!$F$19,0))-(MAX(0,(((('01_Supuestos'!F31*$I676)*'01_Supuestos'!$F$11*($H676-'01_Supuestos'!$F$9))-((('01_Supuestos'!F31*$I676)*'01_Supuestos'!$F$11*($H676-'01_Supuestos'!$F$9))*'01_Supuestos'!$F$12)-(('01_Supuestos'!F31*$I676)*'01_Supuestos'!$F$11*$K676)-(IF(('01_Supuestos'!F31*$I676)&gt;0,'01_Supuestos'!$F$15,0)))-($J676*'01_Supuestos'!F33)))*'01_Supuestos'!$F$16)</f>
        <v/>
      </c>
      <c r="X676" s="109">
        <f>((('01_Supuestos'!G31*$I676)*'01_Supuestos'!$F$11*($H676-'01_Supuestos'!$F$9))-((('01_Supuestos'!G31*$I676)*'01_Supuestos'!$F$11*($H676-'01_Supuestos'!$F$9))*'01_Supuestos'!$F$12)-(('01_Supuestos'!G31*$I676)*'01_Supuestos'!$F$11*$K676)-(IF(('01_Supuestos'!G31*$I676)&gt;0,'01_Supuestos'!$F$15,0)))-((('01_Supuestos'!G31*$I676)*'01_Supuestos'!$F$11*($H676-'01_Supuestos'!$F$9))*'01_Supuestos'!$F$18)-($J676*'01_Supuestos'!G32)-(IF('01_Supuestos'!G30=MAX('01_Supuestos'!$C$30:$M$30),'01_Supuestos'!$F$19,0))-(MAX(0,(((('01_Supuestos'!G31*$I676)*'01_Supuestos'!$F$11*($H676-'01_Supuestos'!$F$9))-((('01_Supuestos'!G31*$I676)*'01_Supuestos'!$F$11*($H676-'01_Supuestos'!$F$9))*'01_Supuestos'!$F$12)-(('01_Supuestos'!G31*$I676)*'01_Supuestos'!$F$11*$K676)-(IF(('01_Supuestos'!G31*$I676)&gt;0,'01_Supuestos'!$F$15,0)))-($J676*'01_Supuestos'!G33)))*'01_Supuestos'!$F$16)</f>
        <v/>
      </c>
      <c r="Y676" s="109">
        <f>((('01_Supuestos'!H31*$I676)*'01_Supuestos'!$F$11*($H676-'01_Supuestos'!$F$9))-((('01_Supuestos'!H31*$I676)*'01_Supuestos'!$F$11*($H676-'01_Supuestos'!$F$9))*'01_Supuestos'!$F$12)-(('01_Supuestos'!H31*$I676)*'01_Supuestos'!$F$11*$K676)-(IF(('01_Supuestos'!H31*$I676)&gt;0,'01_Supuestos'!$F$15,0)))-((('01_Supuestos'!H31*$I676)*'01_Supuestos'!$F$11*($H676-'01_Supuestos'!$F$9))*'01_Supuestos'!$F$18)-($J676*'01_Supuestos'!H32)-(IF('01_Supuestos'!H30=MAX('01_Supuestos'!$C$30:$M$30),'01_Supuestos'!$F$19,0))-(MAX(0,(((('01_Supuestos'!H31*$I676)*'01_Supuestos'!$F$11*($H676-'01_Supuestos'!$F$9))-((('01_Supuestos'!H31*$I676)*'01_Supuestos'!$F$11*($H676-'01_Supuestos'!$F$9))*'01_Supuestos'!$F$12)-(('01_Supuestos'!H31*$I676)*'01_Supuestos'!$F$11*$K676)-(IF(('01_Supuestos'!H31*$I676)&gt;0,'01_Supuestos'!$F$15,0)))-($J676*'01_Supuestos'!H33)))*'01_Supuestos'!$F$16)</f>
        <v/>
      </c>
      <c r="Z676" s="109">
        <f>((('01_Supuestos'!I31*$I676)*'01_Supuestos'!$F$11*($H676-'01_Supuestos'!$F$9))-((('01_Supuestos'!I31*$I676)*'01_Supuestos'!$F$11*($H676-'01_Supuestos'!$F$9))*'01_Supuestos'!$F$12)-(('01_Supuestos'!I31*$I676)*'01_Supuestos'!$F$11*$K676)-(IF(('01_Supuestos'!I31*$I676)&gt;0,'01_Supuestos'!$F$15,0)))-((('01_Supuestos'!I31*$I676)*'01_Supuestos'!$F$11*($H676-'01_Supuestos'!$F$9))*'01_Supuestos'!$F$18)-($J676*'01_Supuestos'!I32)-(IF('01_Supuestos'!I30=MAX('01_Supuestos'!$C$30:$M$30),'01_Supuestos'!$F$19,0))-(MAX(0,(((('01_Supuestos'!I31*$I676)*'01_Supuestos'!$F$11*($H676-'01_Supuestos'!$F$9))-((('01_Supuestos'!I31*$I676)*'01_Supuestos'!$F$11*($H676-'01_Supuestos'!$F$9))*'01_Supuestos'!$F$12)-(('01_Supuestos'!I31*$I676)*'01_Supuestos'!$F$11*$K676)-(IF(('01_Supuestos'!I31*$I676)&gt;0,'01_Supuestos'!$F$15,0)))-($J676*'01_Supuestos'!I33)))*'01_Supuestos'!$F$16)</f>
        <v/>
      </c>
      <c r="AA676" s="109">
        <f>((('01_Supuestos'!J31*$I676)*'01_Supuestos'!$F$11*($H676-'01_Supuestos'!$F$9))-((('01_Supuestos'!J31*$I676)*'01_Supuestos'!$F$11*($H676-'01_Supuestos'!$F$9))*'01_Supuestos'!$F$12)-(('01_Supuestos'!J31*$I676)*'01_Supuestos'!$F$11*$K676)-(IF(('01_Supuestos'!J31*$I676)&gt;0,'01_Supuestos'!$F$15,0)))-((('01_Supuestos'!J31*$I676)*'01_Supuestos'!$F$11*($H676-'01_Supuestos'!$F$9))*'01_Supuestos'!$F$18)-($J676*'01_Supuestos'!J32)-(IF('01_Supuestos'!J30=MAX('01_Supuestos'!$C$30:$M$30),'01_Supuestos'!$F$19,0))-(MAX(0,(((('01_Supuestos'!J31*$I676)*'01_Supuestos'!$F$11*($H676-'01_Supuestos'!$F$9))-((('01_Supuestos'!J31*$I676)*'01_Supuestos'!$F$11*($H676-'01_Supuestos'!$F$9))*'01_Supuestos'!$F$12)-(('01_Supuestos'!J31*$I676)*'01_Supuestos'!$F$11*$K676)-(IF(('01_Supuestos'!J31*$I676)&gt;0,'01_Supuestos'!$F$15,0)))-($J676*'01_Supuestos'!J33)))*'01_Supuestos'!$F$16)</f>
        <v/>
      </c>
      <c r="AB676" s="109">
        <f>((('01_Supuestos'!K31*$I676)*'01_Supuestos'!$F$11*($H676-'01_Supuestos'!$F$9))-((('01_Supuestos'!K31*$I676)*'01_Supuestos'!$F$11*($H676-'01_Supuestos'!$F$9))*'01_Supuestos'!$F$12)-(('01_Supuestos'!K31*$I676)*'01_Supuestos'!$F$11*$K676)-(IF(('01_Supuestos'!K31*$I676)&gt;0,'01_Supuestos'!$F$15,0)))-((('01_Supuestos'!K31*$I676)*'01_Supuestos'!$F$11*($H676-'01_Supuestos'!$F$9))*'01_Supuestos'!$F$18)-($J676*'01_Supuestos'!K32)-(IF('01_Supuestos'!K30=MAX('01_Supuestos'!$C$30:$M$30),'01_Supuestos'!$F$19,0))-(MAX(0,(((('01_Supuestos'!K31*$I676)*'01_Supuestos'!$F$11*($H676-'01_Supuestos'!$F$9))-((('01_Supuestos'!K31*$I676)*'01_Supuestos'!$F$11*($H676-'01_Supuestos'!$F$9))*'01_Supuestos'!$F$12)-(('01_Supuestos'!K31*$I676)*'01_Supuestos'!$F$11*$K676)-(IF(('01_Supuestos'!K31*$I676)&gt;0,'01_Supuestos'!$F$15,0)))-($J676*'01_Supuestos'!K33)))*'01_Supuestos'!$F$16)</f>
        <v/>
      </c>
      <c r="AC676" s="109">
        <f>((('01_Supuestos'!L31*$I676)*'01_Supuestos'!$F$11*($H676-'01_Supuestos'!$F$9))-((('01_Supuestos'!L31*$I676)*'01_Supuestos'!$F$11*($H676-'01_Supuestos'!$F$9))*'01_Supuestos'!$F$12)-(('01_Supuestos'!L31*$I676)*'01_Supuestos'!$F$11*$K676)-(IF(('01_Supuestos'!L31*$I676)&gt;0,'01_Supuestos'!$F$15,0)))-((('01_Supuestos'!L31*$I676)*'01_Supuestos'!$F$11*($H676-'01_Supuestos'!$F$9))*'01_Supuestos'!$F$18)-($J676*'01_Supuestos'!L32)-(IF('01_Supuestos'!L30=MAX('01_Supuestos'!$C$30:$M$30),'01_Supuestos'!$F$19,0))-(MAX(0,(((('01_Supuestos'!L31*$I676)*'01_Supuestos'!$F$11*($H676-'01_Supuestos'!$F$9))-((('01_Supuestos'!L31*$I676)*'01_Supuestos'!$F$11*($H676-'01_Supuestos'!$F$9))*'01_Supuestos'!$F$12)-(('01_Supuestos'!L31*$I676)*'01_Supuestos'!$F$11*$K676)-(IF(('01_Supuestos'!L31*$I676)&gt;0,'01_Supuestos'!$F$15,0)))-($J676*'01_Supuestos'!L33)))*'01_Supuestos'!$F$16)</f>
        <v/>
      </c>
      <c r="AD676" s="109">
        <f>((('01_Supuestos'!M31*$I676)*'01_Supuestos'!$F$11*($H676-'01_Supuestos'!$F$9))-((('01_Supuestos'!M31*$I676)*'01_Supuestos'!$F$11*($H676-'01_Supuestos'!$F$9))*'01_Supuestos'!$F$12)-(('01_Supuestos'!M31*$I676)*'01_Supuestos'!$F$11*$K676)-(IF(('01_Supuestos'!M31*$I676)&gt;0,'01_Supuestos'!$F$15,0)))-((('01_Supuestos'!M31*$I676)*'01_Supuestos'!$F$11*($H676-'01_Supuestos'!$F$9))*'01_Supuestos'!$F$18)-($J676*'01_Supuestos'!M32)-(IF('01_Supuestos'!M30=MAX('01_Supuestos'!$C$30:$M$30),'01_Supuestos'!$F$19,0))-(MAX(0,(((('01_Supuestos'!M31*$I676)*'01_Supuestos'!$F$11*($H676-'01_Supuestos'!$F$9))-((('01_Supuestos'!M31*$I676)*'01_Supuestos'!$F$11*($H676-'01_Supuestos'!$F$9))*'01_Supuestos'!$F$12)-(('01_Supuestos'!M31*$I676)*'01_Supuestos'!$F$11*$K676)-(IF(('01_Supuestos'!M31*$I676)&gt;0,'01_Supuestos'!$F$15,0)))-($J676*'01_Supuestos'!M33)))*'01_Supuestos'!$F$16)</f>
        <v/>
      </c>
      <c r="AE676" s="109">
        <f>0</f>
        <v/>
      </c>
      <c r="AF676" s="109">
        <f>IF(S676&gt;R676,"Appraisal+Decision",IF(S676&lt;R676,"Develop Now","Indiferente"))</f>
        <v/>
      </c>
    </row>
    <row r="677">
      <c r="A677" t="n">
        <v>647</v>
      </c>
      <c r="B677" s="53">
        <f>RAND()</f>
        <v/>
      </c>
      <c r="C677" s="53">
        <f>RAND()</f>
        <v/>
      </c>
      <c r="D677" s="53">
        <f>RAND()</f>
        <v/>
      </c>
      <c r="E677" s="53">
        <f>RAND()</f>
        <v/>
      </c>
      <c r="F677" s="53">
        <f>RAND()</f>
        <v/>
      </c>
      <c r="G677" s="53">
        <f>RAND()</f>
        <v/>
      </c>
      <c r="H677" s="109">
        <f>IF(B677&lt;($B$11-$B$10)/($B$12-$B$10), $B$10+SQRT(B677*($B$11-$B$10)*($B$12-$B$10)), $B$12-SQRT((1-B677)*($B$12-$B$11)*($B$12-$B$10)))</f>
        <v/>
      </c>
      <c r="I677" s="53">
        <f>MAX(0.1,NORMINV(C677,$B$13,$B$14))</f>
        <v/>
      </c>
      <c r="J677" s="109">
        <f>'01_Supuestos'!$F$13*MAX(0.65,NORMINV(D677,1,$B$15))</f>
        <v/>
      </c>
      <c r="K677" s="109">
        <f>'01_Supuestos'!$F$14*MAX(0.6,NORMINV(E677,1,$B$16))</f>
        <v/>
      </c>
      <c r="L677" s="109">
        <f>--(F677&lt;=$B$5)</f>
        <v/>
      </c>
      <c r="M677" s="109">
        <f>IF(L677=1, IF(G677&lt;=$B$6, "+", "-"), IF(G677&lt;=(1-$B$7), "+", "-"))</f>
        <v/>
      </c>
      <c r="N677" s="110">
        <f>IF(M677="+",'05_Bayes_Arbol'!$B$16,'05_Bayes_Arbol'!$B$17)</f>
        <v/>
      </c>
      <c r="O677" s="109">
        <f>SUMPRODUCT(T677:AD677,'01_Supuestos'!$C$34:$M$34)</f>
        <v/>
      </c>
      <c r="P677" s="109">
        <f>N677*O677 + (1-N677)*$B$9</f>
        <v/>
      </c>
      <c r="Q677" s="109">
        <f>--(P677&gt;0)</f>
        <v/>
      </c>
      <c r="R677" s="109">
        <f>IF(L677=1,O677,$B$9)</f>
        <v/>
      </c>
      <c r="S677" s="109">
        <f>-$B$8 + IF(Q677=1, IF(L677=1,O677,$B$9), 0)</f>
        <v/>
      </c>
      <c r="T677" s="109">
        <f>((('01_Supuestos'!C31*$I677)*'01_Supuestos'!$F$11*($H677-'01_Supuestos'!$F$9))-((('01_Supuestos'!C31*$I677)*'01_Supuestos'!$F$11*($H677-'01_Supuestos'!$F$9))*'01_Supuestos'!$F$12)-(('01_Supuestos'!C31*$I677)*'01_Supuestos'!$F$11*$K677)-(IF(('01_Supuestos'!C31*$I677)&gt;0,'01_Supuestos'!$F$15,0)))-((('01_Supuestos'!C31*$I677)*'01_Supuestos'!$F$11*($H677-'01_Supuestos'!$F$9))*'01_Supuestos'!$F$18)-($J677*'01_Supuestos'!C32)-(IF('01_Supuestos'!C30=MAX('01_Supuestos'!$C$30:$M$30),'01_Supuestos'!$F$19,0))-(MAX(0,(((('01_Supuestos'!C31*$I677)*'01_Supuestos'!$F$11*($H677-'01_Supuestos'!$F$9))-((('01_Supuestos'!C31*$I677)*'01_Supuestos'!$F$11*($H677-'01_Supuestos'!$F$9))*'01_Supuestos'!$F$12)-(('01_Supuestos'!C31*$I677)*'01_Supuestos'!$F$11*$K677)-(IF(('01_Supuestos'!C31*$I677)&gt;0,'01_Supuestos'!$F$15,0)))-($J677*'01_Supuestos'!C33)))*'01_Supuestos'!$F$16)</f>
        <v/>
      </c>
      <c r="U677" s="109">
        <f>((('01_Supuestos'!D31*$I677)*'01_Supuestos'!$F$11*($H677-'01_Supuestos'!$F$9))-((('01_Supuestos'!D31*$I677)*'01_Supuestos'!$F$11*($H677-'01_Supuestos'!$F$9))*'01_Supuestos'!$F$12)-(('01_Supuestos'!D31*$I677)*'01_Supuestos'!$F$11*$K677)-(IF(('01_Supuestos'!D31*$I677)&gt;0,'01_Supuestos'!$F$15,0)))-((('01_Supuestos'!D31*$I677)*'01_Supuestos'!$F$11*($H677-'01_Supuestos'!$F$9))*'01_Supuestos'!$F$18)-($J677*'01_Supuestos'!D32)-(IF('01_Supuestos'!D30=MAX('01_Supuestos'!$C$30:$M$30),'01_Supuestos'!$F$19,0))-(MAX(0,(((('01_Supuestos'!D31*$I677)*'01_Supuestos'!$F$11*($H677-'01_Supuestos'!$F$9))-((('01_Supuestos'!D31*$I677)*'01_Supuestos'!$F$11*($H677-'01_Supuestos'!$F$9))*'01_Supuestos'!$F$12)-(('01_Supuestos'!D31*$I677)*'01_Supuestos'!$F$11*$K677)-(IF(('01_Supuestos'!D31*$I677)&gt;0,'01_Supuestos'!$F$15,0)))-($J677*'01_Supuestos'!D33)))*'01_Supuestos'!$F$16)</f>
        <v/>
      </c>
      <c r="V677" s="109">
        <f>((('01_Supuestos'!E31*$I677)*'01_Supuestos'!$F$11*($H677-'01_Supuestos'!$F$9))-((('01_Supuestos'!E31*$I677)*'01_Supuestos'!$F$11*($H677-'01_Supuestos'!$F$9))*'01_Supuestos'!$F$12)-(('01_Supuestos'!E31*$I677)*'01_Supuestos'!$F$11*$K677)-(IF(('01_Supuestos'!E31*$I677)&gt;0,'01_Supuestos'!$F$15,0)))-((('01_Supuestos'!E31*$I677)*'01_Supuestos'!$F$11*($H677-'01_Supuestos'!$F$9))*'01_Supuestos'!$F$18)-($J677*'01_Supuestos'!E32)-(IF('01_Supuestos'!E30=MAX('01_Supuestos'!$C$30:$M$30),'01_Supuestos'!$F$19,0))-(MAX(0,(((('01_Supuestos'!E31*$I677)*'01_Supuestos'!$F$11*($H677-'01_Supuestos'!$F$9))-((('01_Supuestos'!E31*$I677)*'01_Supuestos'!$F$11*($H677-'01_Supuestos'!$F$9))*'01_Supuestos'!$F$12)-(('01_Supuestos'!E31*$I677)*'01_Supuestos'!$F$11*$K677)-(IF(('01_Supuestos'!E31*$I677)&gt;0,'01_Supuestos'!$F$15,0)))-($J677*'01_Supuestos'!E33)))*'01_Supuestos'!$F$16)</f>
        <v/>
      </c>
      <c r="W677" s="109">
        <f>((('01_Supuestos'!F31*$I677)*'01_Supuestos'!$F$11*($H677-'01_Supuestos'!$F$9))-((('01_Supuestos'!F31*$I677)*'01_Supuestos'!$F$11*($H677-'01_Supuestos'!$F$9))*'01_Supuestos'!$F$12)-(('01_Supuestos'!F31*$I677)*'01_Supuestos'!$F$11*$K677)-(IF(('01_Supuestos'!F31*$I677)&gt;0,'01_Supuestos'!$F$15,0)))-((('01_Supuestos'!F31*$I677)*'01_Supuestos'!$F$11*($H677-'01_Supuestos'!$F$9))*'01_Supuestos'!$F$18)-($J677*'01_Supuestos'!F32)-(IF('01_Supuestos'!F30=MAX('01_Supuestos'!$C$30:$M$30),'01_Supuestos'!$F$19,0))-(MAX(0,(((('01_Supuestos'!F31*$I677)*'01_Supuestos'!$F$11*($H677-'01_Supuestos'!$F$9))-((('01_Supuestos'!F31*$I677)*'01_Supuestos'!$F$11*($H677-'01_Supuestos'!$F$9))*'01_Supuestos'!$F$12)-(('01_Supuestos'!F31*$I677)*'01_Supuestos'!$F$11*$K677)-(IF(('01_Supuestos'!F31*$I677)&gt;0,'01_Supuestos'!$F$15,0)))-($J677*'01_Supuestos'!F33)))*'01_Supuestos'!$F$16)</f>
        <v/>
      </c>
      <c r="X677" s="109">
        <f>((('01_Supuestos'!G31*$I677)*'01_Supuestos'!$F$11*($H677-'01_Supuestos'!$F$9))-((('01_Supuestos'!G31*$I677)*'01_Supuestos'!$F$11*($H677-'01_Supuestos'!$F$9))*'01_Supuestos'!$F$12)-(('01_Supuestos'!G31*$I677)*'01_Supuestos'!$F$11*$K677)-(IF(('01_Supuestos'!G31*$I677)&gt;0,'01_Supuestos'!$F$15,0)))-((('01_Supuestos'!G31*$I677)*'01_Supuestos'!$F$11*($H677-'01_Supuestos'!$F$9))*'01_Supuestos'!$F$18)-($J677*'01_Supuestos'!G32)-(IF('01_Supuestos'!G30=MAX('01_Supuestos'!$C$30:$M$30),'01_Supuestos'!$F$19,0))-(MAX(0,(((('01_Supuestos'!G31*$I677)*'01_Supuestos'!$F$11*($H677-'01_Supuestos'!$F$9))-((('01_Supuestos'!G31*$I677)*'01_Supuestos'!$F$11*($H677-'01_Supuestos'!$F$9))*'01_Supuestos'!$F$12)-(('01_Supuestos'!G31*$I677)*'01_Supuestos'!$F$11*$K677)-(IF(('01_Supuestos'!G31*$I677)&gt;0,'01_Supuestos'!$F$15,0)))-($J677*'01_Supuestos'!G33)))*'01_Supuestos'!$F$16)</f>
        <v/>
      </c>
      <c r="Y677" s="109">
        <f>((('01_Supuestos'!H31*$I677)*'01_Supuestos'!$F$11*($H677-'01_Supuestos'!$F$9))-((('01_Supuestos'!H31*$I677)*'01_Supuestos'!$F$11*($H677-'01_Supuestos'!$F$9))*'01_Supuestos'!$F$12)-(('01_Supuestos'!H31*$I677)*'01_Supuestos'!$F$11*$K677)-(IF(('01_Supuestos'!H31*$I677)&gt;0,'01_Supuestos'!$F$15,0)))-((('01_Supuestos'!H31*$I677)*'01_Supuestos'!$F$11*($H677-'01_Supuestos'!$F$9))*'01_Supuestos'!$F$18)-($J677*'01_Supuestos'!H32)-(IF('01_Supuestos'!H30=MAX('01_Supuestos'!$C$30:$M$30),'01_Supuestos'!$F$19,0))-(MAX(0,(((('01_Supuestos'!H31*$I677)*'01_Supuestos'!$F$11*($H677-'01_Supuestos'!$F$9))-((('01_Supuestos'!H31*$I677)*'01_Supuestos'!$F$11*($H677-'01_Supuestos'!$F$9))*'01_Supuestos'!$F$12)-(('01_Supuestos'!H31*$I677)*'01_Supuestos'!$F$11*$K677)-(IF(('01_Supuestos'!H31*$I677)&gt;0,'01_Supuestos'!$F$15,0)))-($J677*'01_Supuestos'!H33)))*'01_Supuestos'!$F$16)</f>
        <v/>
      </c>
      <c r="Z677" s="109">
        <f>((('01_Supuestos'!I31*$I677)*'01_Supuestos'!$F$11*($H677-'01_Supuestos'!$F$9))-((('01_Supuestos'!I31*$I677)*'01_Supuestos'!$F$11*($H677-'01_Supuestos'!$F$9))*'01_Supuestos'!$F$12)-(('01_Supuestos'!I31*$I677)*'01_Supuestos'!$F$11*$K677)-(IF(('01_Supuestos'!I31*$I677)&gt;0,'01_Supuestos'!$F$15,0)))-((('01_Supuestos'!I31*$I677)*'01_Supuestos'!$F$11*($H677-'01_Supuestos'!$F$9))*'01_Supuestos'!$F$18)-($J677*'01_Supuestos'!I32)-(IF('01_Supuestos'!I30=MAX('01_Supuestos'!$C$30:$M$30),'01_Supuestos'!$F$19,0))-(MAX(0,(((('01_Supuestos'!I31*$I677)*'01_Supuestos'!$F$11*($H677-'01_Supuestos'!$F$9))-((('01_Supuestos'!I31*$I677)*'01_Supuestos'!$F$11*($H677-'01_Supuestos'!$F$9))*'01_Supuestos'!$F$12)-(('01_Supuestos'!I31*$I677)*'01_Supuestos'!$F$11*$K677)-(IF(('01_Supuestos'!I31*$I677)&gt;0,'01_Supuestos'!$F$15,0)))-($J677*'01_Supuestos'!I33)))*'01_Supuestos'!$F$16)</f>
        <v/>
      </c>
      <c r="AA677" s="109">
        <f>((('01_Supuestos'!J31*$I677)*'01_Supuestos'!$F$11*($H677-'01_Supuestos'!$F$9))-((('01_Supuestos'!J31*$I677)*'01_Supuestos'!$F$11*($H677-'01_Supuestos'!$F$9))*'01_Supuestos'!$F$12)-(('01_Supuestos'!J31*$I677)*'01_Supuestos'!$F$11*$K677)-(IF(('01_Supuestos'!J31*$I677)&gt;0,'01_Supuestos'!$F$15,0)))-((('01_Supuestos'!J31*$I677)*'01_Supuestos'!$F$11*($H677-'01_Supuestos'!$F$9))*'01_Supuestos'!$F$18)-($J677*'01_Supuestos'!J32)-(IF('01_Supuestos'!J30=MAX('01_Supuestos'!$C$30:$M$30),'01_Supuestos'!$F$19,0))-(MAX(0,(((('01_Supuestos'!J31*$I677)*'01_Supuestos'!$F$11*($H677-'01_Supuestos'!$F$9))-((('01_Supuestos'!J31*$I677)*'01_Supuestos'!$F$11*($H677-'01_Supuestos'!$F$9))*'01_Supuestos'!$F$12)-(('01_Supuestos'!J31*$I677)*'01_Supuestos'!$F$11*$K677)-(IF(('01_Supuestos'!J31*$I677)&gt;0,'01_Supuestos'!$F$15,0)))-($J677*'01_Supuestos'!J33)))*'01_Supuestos'!$F$16)</f>
        <v/>
      </c>
      <c r="AB677" s="109">
        <f>((('01_Supuestos'!K31*$I677)*'01_Supuestos'!$F$11*($H677-'01_Supuestos'!$F$9))-((('01_Supuestos'!K31*$I677)*'01_Supuestos'!$F$11*($H677-'01_Supuestos'!$F$9))*'01_Supuestos'!$F$12)-(('01_Supuestos'!K31*$I677)*'01_Supuestos'!$F$11*$K677)-(IF(('01_Supuestos'!K31*$I677)&gt;0,'01_Supuestos'!$F$15,0)))-((('01_Supuestos'!K31*$I677)*'01_Supuestos'!$F$11*($H677-'01_Supuestos'!$F$9))*'01_Supuestos'!$F$18)-($J677*'01_Supuestos'!K32)-(IF('01_Supuestos'!K30=MAX('01_Supuestos'!$C$30:$M$30),'01_Supuestos'!$F$19,0))-(MAX(0,(((('01_Supuestos'!K31*$I677)*'01_Supuestos'!$F$11*($H677-'01_Supuestos'!$F$9))-((('01_Supuestos'!K31*$I677)*'01_Supuestos'!$F$11*($H677-'01_Supuestos'!$F$9))*'01_Supuestos'!$F$12)-(('01_Supuestos'!K31*$I677)*'01_Supuestos'!$F$11*$K677)-(IF(('01_Supuestos'!K31*$I677)&gt;0,'01_Supuestos'!$F$15,0)))-($J677*'01_Supuestos'!K33)))*'01_Supuestos'!$F$16)</f>
        <v/>
      </c>
      <c r="AC677" s="109">
        <f>((('01_Supuestos'!L31*$I677)*'01_Supuestos'!$F$11*($H677-'01_Supuestos'!$F$9))-((('01_Supuestos'!L31*$I677)*'01_Supuestos'!$F$11*($H677-'01_Supuestos'!$F$9))*'01_Supuestos'!$F$12)-(('01_Supuestos'!L31*$I677)*'01_Supuestos'!$F$11*$K677)-(IF(('01_Supuestos'!L31*$I677)&gt;0,'01_Supuestos'!$F$15,0)))-((('01_Supuestos'!L31*$I677)*'01_Supuestos'!$F$11*($H677-'01_Supuestos'!$F$9))*'01_Supuestos'!$F$18)-($J677*'01_Supuestos'!L32)-(IF('01_Supuestos'!L30=MAX('01_Supuestos'!$C$30:$M$30),'01_Supuestos'!$F$19,0))-(MAX(0,(((('01_Supuestos'!L31*$I677)*'01_Supuestos'!$F$11*($H677-'01_Supuestos'!$F$9))-((('01_Supuestos'!L31*$I677)*'01_Supuestos'!$F$11*($H677-'01_Supuestos'!$F$9))*'01_Supuestos'!$F$12)-(('01_Supuestos'!L31*$I677)*'01_Supuestos'!$F$11*$K677)-(IF(('01_Supuestos'!L31*$I677)&gt;0,'01_Supuestos'!$F$15,0)))-($J677*'01_Supuestos'!L33)))*'01_Supuestos'!$F$16)</f>
        <v/>
      </c>
      <c r="AD677" s="109">
        <f>((('01_Supuestos'!M31*$I677)*'01_Supuestos'!$F$11*($H677-'01_Supuestos'!$F$9))-((('01_Supuestos'!M31*$I677)*'01_Supuestos'!$F$11*($H677-'01_Supuestos'!$F$9))*'01_Supuestos'!$F$12)-(('01_Supuestos'!M31*$I677)*'01_Supuestos'!$F$11*$K677)-(IF(('01_Supuestos'!M31*$I677)&gt;0,'01_Supuestos'!$F$15,0)))-((('01_Supuestos'!M31*$I677)*'01_Supuestos'!$F$11*($H677-'01_Supuestos'!$F$9))*'01_Supuestos'!$F$18)-($J677*'01_Supuestos'!M32)-(IF('01_Supuestos'!M30=MAX('01_Supuestos'!$C$30:$M$30),'01_Supuestos'!$F$19,0))-(MAX(0,(((('01_Supuestos'!M31*$I677)*'01_Supuestos'!$F$11*($H677-'01_Supuestos'!$F$9))-((('01_Supuestos'!M31*$I677)*'01_Supuestos'!$F$11*($H677-'01_Supuestos'!$F$9))*'01_Supuestos'!$F$12)-(('01_Supuestos'!M31*$I677)*'01_Supuestos'!$F$11*$K677)-(IF(('01_Supuestos'!M31*$I677)&gt;0,'01_Supuestos'!$F$15,0)))-($J677*'01_Supuestos'!M33)))*'01_Supuestos'!$F$16)</f>
        <v/>
      </c>
      <c r="AE677" s="109">
        <f>0</f>
        <v/>
      </c>
      <c r="AF677" s="109">
        <f>IF(S677&gt;R677,"Appraisal+Decision",IF(S677&lt;R677,"Develop Now","Indiferente"))</f>
        <v/>
      </c>
    </row>
    <row r="678">
      <c r="A678" t="n">
        <v>648</v>
      </c>
      <c r="B678" s="53">
        <f>RAND()</f>
        <v/>
      </c>
      <c r="C678" s="53">
        <f>RAND()</f>
        <v/>
      </c>
      <c r="D678" s="53">
        <f>RAND()</f>
        <v/>
      </c>
      <c r="E678" s="53">
        <f>RAND()</f>
        <v/>
      </c>
      <c r="F678" s="53">
        <f>RAND()</f>
        <v/>
      </c>
      <c r="G678" s="53">
        <f>RAND()</f>
        <v/>
      </c>
      <c r="H678" s="109">
        <f>IF(B678&lt;($B$11-$B$10)/($B$12-$B$10), $B$10+SQRT(B678*($B$11-$B$10)*($B$12-$B$10)), $B$12-SQRT((1-B678)*($B$12-$B$11)*($B$12-$B$10)))</f>
        <v/>
      </c>
      <c r="I678" s="53">
        <f>MAX(0.1,NORMINV(C678,$B$13,$B$14))</f>
        <v/>
      </c>
      <c r="J678" s="109">
        <f>'01_Supuestos'!$F$13*MAX(0.65,NORMINV(D678,1,$B$15))</f>
        <v/>
      </c>
      <c r="K678" s="109">
        <f>'01_Supuestos'!$F$14*MAX(0.6,NORMINV(E678,1,$B$16))</f>
        <v/>
      </c>
      <c r="L678" s="109">
        <f>--(F678&lt;=$B$5)</f>
        <v/>
      </c>
      <c r="M678" s="109">
        <f>IF(L678=1, IF(G678&lt;=$B$6, "+", "-"), IF(G678&lt;=(1-$B$7), "+", "-"))</f>
        <v/>
      </c>
      <c r="N678" s="110">
        <f>IF(M678="+",'05_Bayes_Arbol'!$B$16,'05_Bayes_Arbol'!$B$17)</f>
        <v/>
      </c>
      <c r="O678" s="109">
        <f>SUMPRODUCT(T678:AD678,'01_Supuestos'!$C$34:$M$34)</f>
        <v/>
      </c>
      <c r="P678" s="109">
        <f>N678*O678 + (1-N678)*$B$9</f>
        <v/>
      </c>
      <c r="Q678" s="109">
        <f>--(P678&gt;0)</f>
        <v/>
      </c>
      <c r="R678" s="109">
        <f>IF(L678=1,O678,$B$9)</f>
        <v/>
      </c>
      <c r="S678" s="109">
        <f>-$B$8 + IF(Q678=1, IF(L678=1,O678,$B$9), 0)</f>
        <v/>
      </c>
      <c r="T678" s="109">
        <f>((('01_Supuestos'!C31*$I678)*'01_Supuestos'!$F$11*($H678-'01_Supuestos'!$F$9))-((('01_Supuestos'!C31*$I678)*'01_Supuestos'!$F$11*($H678-'01_Supuestos'!$F$9))*'01_Supuestos'!$F$12)-(('01_Supuestos'!C31*$I678)*'01_Supuestos'!$F$11*$K678)-(IF(('01_Supuestos'!C31*$I678)&gt;0,'01_Supuestos'!$F$15,0)))-((('01_Supuestos'!C31*$I678)*'01_Supuestos'!$F$11*($H678-'01_Supuestos'!$F$9))*'01_Supuestos'!$F$18)-($J678*'01_Supuestos'!C32)-(IF('01_Supuestos'!C30=MAX('01_Supuestos'!$C$30:$M$30),'01_Supuestos'!$F$19,0))-(MAX(0,(((('01_Supuestos'!C31*$I678)*'01_Supuestos'!$F$11*($H678-'01_Supuestos'!$F$9))-((('01_Supuestos'!C31*$I678)*'01_Supuestos'!$F$11*($H678-'01_Supuestos'!$F$9))*'01_Supuestos'!$F$12)-(('01_Supuestos'!C31*$I678)*'01_Supuestos'!$F$11*$K678)-(IF(('01_Supuestos'!C31*$I678)&gt;0,'01_Supuestos'!$F$15,0)))-($J678*'01_Supuestos'!C33)))*'01_Supuestos'!$F$16)</f>
        <v/>
      </c>
      <c r="U678" s="109">
        <f>((('01_Supuestos'!D31*$I678)*'01_Supuestos'!$F$11*($H678-'01_Supuestos'!$F$9))-((('01_Supuestos'!D31*$I678)*'01_Supuestos'!$F$11*($H678-'01_Supuestos'!$F$9))*'01_Supuestos'!$F$12)-(('01_Supuestos'!D31*$I678)*'01_Supuestos'!$F$11*$K678)-(IF(('01_Supuestos'!D31*$I678)&gt;0,'01_Supuestos'!$F$15,0)))-((('01_Supuestos'!D31*$I678)*'01_Supuestos'!$F$11*($H678-'01_Supuestos'!$F$9))*'01_Supuestos'!$F$18)-($J678*'01_Supuestos'!D32)-(IF('01_Supuestos'!D30=MAX('01_Supuestos'!$C$30:$M$30),'01_Supuestos'!$F$19,0))-(MAX(0,(((('01_Supuestos'!D31*$I678)*'01_Supuestos'!$F$11*($H678-'01_Supuestos'!$F$9))-((('01_Supuestos'!D31*$I678)*'01_Supuestos'!$F$11*($H678-'01_Supuestos'!$F$9))*'01_Supuestos'!$F$12)-(('01_Supuestos'!D31*$I678)*'01_Supuestos'!$F$11*$K678)-(IF(('01_Supuestos'!D31*$I678)&gt;0,'01_Supuestos'!$F$15,0)))-($J678*'01_Supuestos'!D33)))*'01_Supuestos'!$F$16)</f>
        <v/>
      </c>
      <c r="V678" s="109">
        <f>((('01_Supuestos'!E31*$I678)*'01_Supuestos'!$F$11*($H678-'01_Supuestos'!$F$9))-((('01_Supuestos'!E31*$I678)*'01_Supuestos'!$F$11*($H678-'01_Supuestos'!$F$9))*'01_Supuestos'!$F$12)-(('01_Supuestos'!E31*$I678)*'01_Supuestos'!$F$11*$K678)-(IF(('01_Supuestos'!E31*$I678)&gt;0,'01_Supuestos'!$F$15,0)))-((('01_Supuestos'!E31*$I678)*'01_Supuestos'!$F$11*($H678-'01_Supuestos'!$F$9))*'01_Supuestos'!$F$18)-($J678*'01_Supuestos'!E32)-(IF('01_Supuestos'!E30=MAX('01_Supuestos'!$C$30:$M$30),'01_Supuestos'!$F$19,0))-(MAX(0,(((('01_Supuestos'!E31*$I678)*'01_Supuestos'!$F$11*($H678-'01_Supuestos'!$F$9))-((('01_Supuestos'!E31*$I678)*'01_Supuestos'!$F$11*($H678-'01_Supuestos'!$F$9))*'01_Supuestos'!$F$12)-(('01_Supuestos'!E31*$I678)*'01_Supuestos'!$F$11*$K678)-(IF(('01_Supuestos'!E31*$I678)&gt;0,'01_Supuestos'!$F$15,0)))-($J678*'01_Supuestos'!E33)))*'01_Supuestos'!$F$16)</f>
        <v/>
      </c>
      <c r="W678" s="109">
        <f>((('01_Supuestos'!F31*$I678)*'01_Supuestos'!$F$11*($H678-'01_Supuestos'!$F$9))-((('01_Supuestos'!F31*$I678)*'01_Supuestos'!$F$11*($H678-'01_Supuestos'!$F$9))*'01_Supuestos'!$F$12)-(('01_Supuestos'!F31*$I678)*'01_Supuestos'!$F$11*$K678)-(IF(('01_Supuestos'!F31*$I678)&gt;0,'01_Supuestos'!$F$15,0)))-((('01_Supuestos'!F31*$I678)*'01_Supuestos'!$F$11*($H678-'01_Supuestos'!$F$9))*'01_Supuestos'!$F$18)-($J678*'01_Supuestos'!F32)-(IF('01_Supuestos'!F30=MAX('01_Supuestos'!$C$30:$M$30),'01_Supuestos'!$F$19,0))-(MAX(0,(((('01_Supuestos'!F31*$I678)*'01_Supuestos'!$F$11*($H678-'01_Supuestos'!$F$9))-((('01_Supuestos'!F31*$I678)*'01_Supuestos'!$F$11*($H678-'01_Supuestos'!$F$9))*'01_Supuestos'!$F$12)-(('01_Supuestos'!F31*$I678)*'01_Supuestos'!$F$11*$K678)-(IF(('01_Supuestos'!F31*$I678)&gt;0,'01_Supuestos'!$F$15,0)))-($J678*'01_Supuestos'!F33)))*'01_Supuestos'!$F$16)</f>
        <v/>
      </c>
      <c r="X678" s="109">
        <f>((('01_Supuestos'!G31*$I678)*'01_Supuestos'!$F$11*($H678-'01_Supuestos'!$F$9))-((('01_Supuestos'!G31*$I678)*'01_Supuestos'!$F$11*($H678-'01_Supuestos'!$F$9))*'01_Supuestos'!$F$12)-(('01_Supuestos'!G31*$I678)*'01_Supuestos'!$F$11*$K678)-(IF(('01_Supuestos'!G31*$I678)&gt;0,'01_Supuestos'!$F$15,0)))-((('01_Supuestos'!G31*$I678)*'01_Supuestos'!$F$11*($H678-'01_Supuestos'!$F$9))*'01_Supuestos'!$F$18)-($J678*'01_Supuestos'!G32)-(IF('01_Supuestos'!G30=MAX('01_Supuestos'!$C$30:$M$30),'01_Supuestos'!$F$19,0))-(MAX(0,(((('01_Supuestos'!G31*$I678)*'01_Supuestos'!$F$11*($H678-'01_Supuestos'!$F$9))-((('01_Supuestos'!G31*$I678)*'01_Supuestos'!$F$11*($H678-'01_Supuestos'!$F$9))*'01_Supuestos'!$F$12)-(('01_Supuestos'!G31*$I678)*'01_Supuestos'!$F$11*$K678)-(IF(('01_Supuestos'!G31*$I678)&gt;0,'01_Supuestos'!$F$15,0)))-($J678*'01_Supuestos'!G33)))*'01_Supuestos'!$F$16)</f>
        <v/>
      </c>
      <c r="Y678" s="109">
        <f>((('01_Supuestos'!H31*$I678)*'01_Supuestos'!$F$11*($H678-'01_Supuestos'!$F$9))-((('01_Supuestos'!H31*$I678)*'01_Supuestos'!$F$11*($H678-'01_Supuestos'!$F$9))*'01_Supuestos'!$F$12)-(('01_Supuestos'!H31*$I678)*'01_Supuestos'!$F$11*$K678)-(IF(('01_Supuestos'!H31*$I678)&gt;0,'01_Supuestos'!$F$15,0)))-((('01_Supuestos'!H31*$I678)*'01_Supuestos'!$F$11*($H678-'01_Supuestos'!$F$9))*'01_Supuestos'!$F$18)-($J678*'01_Supuestos'!H32)-(IF('01_Supuestos'!H30=MAX('01_Supuestos'!$C$30:$M$30),'01_Supuestos'!$F$19,0))-(MAX(0,(((('01_Supuestos'!H31*$I678)*'01_Supuestos'!$F$11*($H678-'01_Supuestos'!$F$9))-((('01_Supuestos'!H31*$I678)*'01_Supuestos'!$F$11*($H678-'01_Supuestos'!$F$9))*'01_Supuestos'!$F$12)-(('01_Supuestos'!H31*$I678)*'01_Supuestos'!$F$11*$K678)-(IF(('01_Supuestos'!H31*$I678)&gt;0,'01_Supuestos'!$F$15,0)))-($J678*'01_Supuestos'!H33)))*'01_Supuestos'!$F$16)</f>
        <v/>
      </c>
      <c r="Z678" s="109">
        <f>((('01_Supuestos'!I31*$I678)*'01_Supuestos'!$F$11*($H678-'01_Supuestos'!$F$9))-((('01_Supuestos'!I31*$I678)*'01_Supuestos'!$F$11*($H678-'01_Supuestos'!$F$9))*'01_Supuestos'!$F$12)-(('01_Supuestos'!I31*$I678)*'01_Supuestos'!$F$11*$K678)-(IF(('01_Supuestos'!I31*$I678)&gt;0,'01_Supuestos'!$F$15,0)))-((('01_Supuestos'!I31*$I678)*'01_Supuestos'!$F$11*($H678-'01_Supuestos'!$F$9))*'01_Supuestos'!$F$18)-($J678*'01_Supuestos'!I32)-(IF('01_Supuestos'!I30=MAX('01_Supuestos'!$C$30:$M$30),'01_Supuestos'!$F$19,0))-(MAX(0,(((('01_Supuestos'!I31*$I678)*'01_Supuestos'!$F$11*($H678-'01_Supuestos'!$F$9))-((('01_Supuestos'!I31*$I678)*'01_Supuestos'!$F$11*($H678-'01_Supuestos'!$F$9))*'01_Supuestos'!$F$12)-(('01_Supuestos'!I31*$I678)*'01_Supuestos'!$F$11*$K678)-(IF(('01_Supuestos'!I31*$I678)&gt;0,'01_Supuestos'!$F$15,0)))-($J678*'01_Supuestos'!I33)))*'01_Supuestos'!$F$16)</f>
        <v/>
      </c>
      <c r="AA678" s="109">
        <f>((('01_Supuestos'!J31*$I678)*'01_Supuestos'!$F$11*($H678-'01_Supuestos'!$F$9))-((('01_Supuestos'!J31*$I678)*'01_Supuestos'!$F$11*($H678-'01_Supuestos'!$F$9))*'01_Supuestos'!$F$12)-(('01_Supuestos'!J31*$I678)*'01_Supuestos'!$F$11*$K678)-(IF(('01_Supuestos'!J31*$I678)&gt;0,'01_Supuestos'!$F$15,0)))-((('01_Supuestos'!J31*$I678)*'01_Supuestos'!$F$11*($H678-'01_Supuestos'!$F$9))*'01_Supuestos'!$F$18)-($J678*'01_Supuestos'!J32)-(IF('01_Supuestos'!J30=MAX('01_Supuestos'!$C$30:$M$30),'01_Supuestos'!$F$19,0))-(MAX(0,(((('01_Supuestos'!J31*$I678)*'01_Supuestos'!$F$11*($H678-'01_Supuestos'!$F$9))-((('01_Supuestos'!J31*$I678)*'01_Supuestos'!$F$11*($H678-'01_Supuestos'!$F$9))*'01_Supuestos'!$F$12)-(('01_Supuestos'!J31*$I678)*'01_Supuestos'!$F$11*$K678)-(IF(('01_Supuestos'!J31*$I678)&gt;0,'01_Supuestos'!$F$15,0)))-($J678*'01_Supuestos'!J33)))*'01_Supuestos'!$F$16)</f>
        <v/>
      </c>
      <c r="AB678" s="109">
        <f>((('01_Supuestos'!K31*$I678)*'01_Supuestos'!$F$11*($H678-'01_Supuestos'!$F$9))-((('01_Supuestos'!K31*$I678)*'01_Supuestos'!$F$11*($H678-'01_Supuestos'!$F$9))*'01_Supuestos'!$F$12)-(('01_Supuestos'!K31*$I678)*'01_Supuestos'!$F$11*$K678)-(IF(('01_Supuestos'!K31*$I678)&gt;0,'01_Supuestos'!$F$15,0)))-((('01_Supuestos'!K31*$I678)*'01_Supuestos'!$F$11*($H678-'01_Supuestos'!$F$9))*'01_Supuestos'!$F$18)-($J678*'01_Supuestos'!K32)-(IF('01_Supuestos'!K30=MAX('01_Supuestos'!$C$30:$M$30),'01_Supuestos'!$F$19,0))-(MAX(0,(((('01_Supuestos'!K31*$I678)*'01_Supuestos'!$F$11*($H678-'01_Supuestos'!$F$9))-((('01_Supuestos'!K31*$I678)*'01_Supuestos'!$F$11*($H678-'01_Supuestos'!$F$9))*'01_Supuestos'!$F$12)-(('01_Supuestos'!K31*$I678)*'01_Supuestos'!$F$11*$K678)-(IF(('01_Supuestos'!K31*$I678)&gt;0,'01_Supuestos'!$F$15,0)))-($J678*'01_Supuestos'!K33)))*'01_Supuestos'!$F$16)</f>
        <v/>
      </c>
      <c r="AC678" s="109">
        <f>((('01_Supuestos'!L31*$I678)*'01_Supuestos'!$F$11*($H678-'01_Supuestos'!$F$9))-((('01_Supuestos'!L31*$I678)*'01_Supuestos'!$F$11*($H678-'01_Supuestos'!$F$9))*'01_Supuestos'!$F$12)-(('01_Supuestos'!L31*$I678)*'01_Supuestos'!$F$11*$K678)-(IF(('01_Supuestos'!L31*$I678)&gt;0,'01_Supuestos'!$F$15,0)))-((('01_Supuestos'!L31*$I678)*'01_Supuestos'!$F$11*($H678-'01_Supuestos'!$F$9))*'01_Supuestos'!$F$18)-($J678*'01_Supuestos'!L32)-(IF('01_Supuestos'!L30=MAX('01_Supuestos'!$C$30:$M$30),'01_Supuestos'!$F$19,0))-(MAX(0,(((('01_Supuestos'!L31*$I678)*'01_Supuestos'!$F$11*($H678-'01_Supuestos'!$F$9))-((('01_Supuestos'!L31*$I678)*'01_Supuestos'!$F$11*($H678-'01_Supuestos'!$F$9))*'01_Supuestos'!$F$12)-(('01_Supuestos'!L31*$I678)*'01_Supuestos'!$F$11*$K678)-(IF(('01_Supuestos'!L31*$I678)&gt;0,'01_Supuestos'!$F$15,0)))-($J678*'01_Supuestos'!L33)))*'01_Supuestos'!$F$16)</f>
        <v/>
      </c>
      <c r="AD678" s="109">
        <f>((('01_Supuestos'!M31*$I678)*'01_Supuestos'!$F$11*($H678-'01_Supuestos'!$F$9))-((('01_Supuestos'!M31*$I678)*'01_Supuestos'!$F$11*($H678-'01_Supuestos'!$F$9))*'01_Supuestos'!$F$12)-(('01_Supuestos'!M31*$I678)*'01_Supuestos'!$F$11*$K678)-(IF(('01_Supuestos'!M31*$I678)&gt;0,'01_Supuestos'!$F$15,0)))-((('01_Supuestos'!M31*$I678)*'01_Supuestos'!$F$11*($H678-'01_Supuestos'!$F$9))*'01_Supuestos'!$F$18)-($J678*'01_Supuestos'!M32)-(IF('01_Supuestos'!M30=MAX('01_Supuestos'!$C$30:$M$30),'01_Supuestos'!$F$19,0))-(MAX(0,(((('01_Supuestos'!M31*$I678)*'01_Supuestos'!$F$11*($H678-'01_Supuestos'!$F$9))-((('01_Supuestos'!M31*$I678)*'01_Supuestos'!$F$11*($H678-'01_Supuestos'!$F$9))*'01_Supuestos'!$F$12)-(('01_Supuestos'!M31*$I678)*'01_Supuestos'!$F$11*$K678)-(IF(('01_Supuestos'!M31*$I678)&gt;0,'01_Supuestos'!$F$15,0)))-($J678*'01_Supuestos'!M33)))*'01_Supuestos'!$F$16)</f>
        <v/>
      </c>
      <c r="AE678" s="109">
        <f>0</f>
        <v/>
      </c>
      <c r="AF678" s="109">
        <f>IF(S678&gt;R678,"Appraisal+Decision",IF(S678&lt;R678,"Develop Now","Indiferente"))</f>
        <v/>
      </c>
    </row>
    <row r="679">
      <c r="A679" t="n">
        <v>649</v>
      </c>
      <c r="B679" s="53">
        <f>RAND()</f>
        <v/>
      </c>
      <c r="C679" s="53">
        <f>RAND()</f>
        <v/>
      </c>
      <c r="D679" s="53">
        <f>RAND()</f>
        <v/>
      </c>
      <c r="E679" s="53">
        <f>RAND()</f>
        <v/>
      </c>
      <c r="F679" s="53">
        <f>RAND()</f>
        <v/>
      </c>
      <c r="G679" s="53">
        <f>RAND()</f>
        <v/>
      </c>
      <c r="H679" s="109">
        <f>IF(B679&lt;($B$11-$B$10)/($B$12-$B$10), $B$10+SQRT(B679*($B$11-$B$10)*($B$12-$B$10)), $B$12-SQRT((1-B679)*($B$12-$B$11)*($B$12-$B$10)))</f>
        <v/>
      </c>
      <c r="I679" s="53">
        <f>MAX(0.1,NORMINV(C679,$B$13,$B$14))</f>
        <v/>
      </c>
      <c r="J679" s="109">
        <f>'01_Supuestos'!$F$13*MAX(0.65,NORMINV(D679,1,$B$15))</f>
        <v/>
      </c>
      <c r="K679" s="109">
        <f>'01_Supuestos'!$F$14*MAX(0.6,NORMINV(E679,1,$B$16))</f>
        <v/>
      </c>
      <c r="L679" s="109">
        <f>--(F679&lt;=$B$5)</f>
        <v/>
      </c>
      <c r="M679" s="109">
        <f>IF(L679=1, IF(G679&lt;=$B$6, "+", "-"), IF(G679&lt;=(1-$B$7), "+", "-"))</f>
        <v/>
      </c>
      <c r="N679" s="110">
        <f>IF(M679="+",'05_Bayes_Arbol'!$B$16,'05_Bayes_Arbol'!$B$17)</f>
        <v/>
      </c>
      <c r="O679" s="109">
        <f>SUMPRODUCT(T679:AD679,'01_Supuestos'!$C$34:$M$34)</f>
        <v/>
      </c>
      <c r="P679" s="109">
        <f>N679*O679 + (1-N679)*$B$9</f>
        <v/>
      </c>
      <c r="Q679" s="109">
        <f>--(P679&gt;0)</f>
        <v/>
      </c>
      <c r="R679" s="109">
        <f>IF(L679=1,O679,$B$9)</f>
        <v/>
      </c>
      <c r="S679" s="109">
        <f>-$B$8 + IF(Q679=1, IF(L679=1,O679,$B$9), 0)</f>
        <v/>
      </c>
      <c r="T679" s="109">
        <f>((('01_Supuestos'!C31*$I679)*'01_Supuestos'!$F$11*($H679-'01_Supuestos'!$F$9))-((('01_Supuestos'!C31*$I679)*'01_Supuestos'!$F$11*($H679-'01_Supuestos'!$F$9))*'01_Supuestos'!$F$12)-(('01_Supuestos'!C31*$I679)*'01_Supuestos'!$F$11*$K679)-(IF(('01_Supuestos'!C31*$I679)&gt;0,'01_Supuestos'!$F$15,0)))-((('01_Supuestos'!C31*$I679)*'01_Supuestos'!$F$11*($H679-'01_Supuestos'!$F$9))*'01_Supuestos'!$F$18)-($J679*'01_Supuestos'!C32)-(IF('01_Supuestos'!C30=MAX('01_Supuestos'!$C$30:$M$30),'01_Supuestos'!$F$19,0))-(MAX(0,(((('01_Supuestos'!C31*$I679)*'01_Supuestos'!$F$11*($H679-'01_Supuestos'!$F$9))-((('01_Supuestos'!C31*$I679)*'01_Supuestos'!$F$11*($H679-'01_Supuestos'!$F$9))*'01_Supuestos'!$F$12)-(('01_Supuestos'!C31*$I679)*'01_Supuestos'!$F$11*$K679)-(IF(('01_Supuestos'!C31*$I679)&gt;0,'01_Supuestos'!$F$15,0)))-($J679*'01_Supuestos'!C33)))*'01_Supuestos'!$F$16)</f>
        <v/>
      </c>
      <c r="U679" s="109">
        <f>((('01_Supuestos'!D31*$I679)*'01_Supuestos'!$F$11*($H679-'01_Supuestos'!$F$9))-((('01_Supuestos'!D31*$I679)*'01_Supuestos'!$F$11*($H679-'01_Supuestos'!$F$9))*'01_Supuestos'!$F$12)-(('01_Supuestos'!D31*$I679)*'01_Supuestos'!$F$11*$K679)-(IF(('01_Supuestos'!D31*$I679)&gt;0,'01_Supuestos'!$F$15,0)))-((('01_Supuestos'!D31*$I679)*'01_Supuestos'!$F$11*($H679-'01_Supuestos'!$F$9))*'01_Supuestos'!$F$18)-($J679*'01_Supuestos'!D32)-(IF('01_Supuestos'!D30=MAX('01_Supuestos'!$C$30:$M$30),'01_Supuestos'!$F$19,0))-(MAX(0,(((('01_Supuestos'!D31*$I679)*'01_Supuestos'!$F$11*($H679-'01_Supuestos'!$F$9))-((('01_Supuestos'!D31*$I679)*'01_Supuestos'!$F$11*($H679-'01_Supuestos'!$F$9))*'01_Supuestos'!$F$12)-(('01_Supuestos'!D31*$I679)*'01_Supuestos'!$F$11*$K679)-(IF(('01_Supuestos'!D31*$I679)&gt;0,'01_Supuestos'!$F$15,0)))-($J679*'01_Supuestos'!D33)))*'01_Supuestos'!$F$16)</f>
        <v/>
      </c>
      <c r="V679" s="109">
        <f>((('01_Supuestos'!E31*$I679)*'01_Supuestos'!$F$11*($H679-'01_Supuestos'!$F$9))-((('01_Supuestos'!E31*$I679)*'01_Supuestos'!$F$11*($H679-'01_Supuestos'!$F$9))*'01_Supuestos'!$F$12)-(('01_Supuestos'!E31*$I679)*'01_Supuestos'!$F$11*$K679)-(IF(('01_Supuestos'!E31*$I679)&gt;0,'01_Supuestos'!$F$15,0)))-((('01_Supuestos'!E31*$I679)*'01_Supuestos'!$F$11*($H679-'01_Supuestos'!$F$9))*'01_Supuestos'!$F$18)-($J679*'01_Supuestos'!E32)-(IF('01_Supuestos'!E30=MAX('01_Supuestos'!$C$30:$M$30),'01_Supuestos'!$F$19,0))-(MAX(0,(((('01_Supuestos'!E31*$I679)*'01_Supuestos'!$F$11*($H679-'01_Supuestos'!$F$9))-((('01_Supuestos'!E31*$I679)*'01_Supuestos'!$F$11*($H679-'01_Supuestos'!$F$9))*'01_Supuestos'!$F$12)-(('01_Supuestos'!E31*$I679)*'01_Supuestos'!$F$11*$K679)-(IF(('01_Supuestos'!E31*$I679)&gt;0,'01_Supuestos'!$F$15,0)))-($J679*'01_Supuestos'!E33)))*'01_Supuestos'!$F$16)</f>
        <v/>
      </c>
      <c r="W679" s="109">
        <f>((('01_Supuestos'!F31*$I679)*'01_Supuestos'!$F$11*($H679-'01_Supuestos'!$F$9))-((('01_Supuestos'!F31*$I679)*'01_Supuestos'!$F$11*($H679-'01_Supuestos'!$F$9))*'01_Supuestos'!$F$12)-(('01_Supuestos'!F31*$I679)*'01_Supuestos'!$F$11*$K679)-(IF(('01_Supuestos'!F31*$I679)&gt;0,'01_Supuestos'!$F$15,0)))-((('01_Supuestos'!F31*$I679)*'01_Supuestos'!$F$11*($H679-'01_Supuestos'!$F$9))*'01_Supuestos'!$F$18)-($J679*'01_Supuestos'!F32)-(IF('01_Supuestos'!F30=MAX('01_Supuestos'!$C$30:$M$30),'01_Supuestos'!$F$19,0))-(MAX(0,(((('01_Supuestos'!F31*$I679)*'01_Supuestos'!$F$11*($H679-'01_Supuestos'!$F$9))-((('01_Supuestos'!F31*$I679)*'01_Supuestos'!$F$11*($H679-'01_Supuestos'!$F$9))*'01_Supuestos'!$F$12)-(('01_Supuestos'!F31*$I679)*'01_Supuestos'!$F$11*$K679)-(IF(('01_Supuestos'!F31*$I679)&gt;0,'01_Supuestos'!$F$15,0)))-($J679*'01_Supuestos'!F33)))*'01_Supuestos'!$F$16)</f>
        <v/>
      </c>
      <c r="X679" s="109">
        <f>((('01_Supuestos'!G31*$I679)*'01_Supuestos'!$F$11*($H679-'01_Supuestos'!$F$9))-((('01_Supuestos'!G31*$I679)*'01_Supuestos'!$F$11*($H679-'01_Supuestos'!$F$9))*'01_Supuestos'!$F$12)-(('01_Supuestos'!G31*$I679)*'01_Supuestos'!$F$11*$K679)-(IF(('01_Supuestos'!G31*$I679)&gt;0,'01_Supuestos'!$F$15,0)))-((('01_Supuestos'!G31*$I679)*'01_Supuestos'!$F$11*($H679-'01_Supuestos'!$F$9))*'01_Supuestos'!$F$18)-($J679*'01_Supuestos'!G32)-(IF('01_Supuestos'!G30=MAX('01_Supuestos'!$C$30:$M$30),'01_Supuestos'!$F$19,0))-(MAX(0,(((('01_Supuestos'!G31*$I679)*'01_Supuestos'!$F$11*($H679-'01_Supuestos'!$F$9))-((('01_Supuestos'!G31*$I679)*'01_Supuestos'!$F$11*($H679-'01_Supuestos'!$F$9))*'01_Supuestos'!$F$12)-(('01_Supuestos'!G31*$I679)*'01_Supuestos'!$F$11*$K679)-(IF(('01_Supuestos'!G31*$I679)&gt;0,'01_Supuestos'!$F$15,0)))-($J679*'01_Supuestos'!G33)))*'01_Supuestos'!$F$16)</f>
        <v/>
      </c>
      <c r="Y679" s="109">
        <f>((('01_Supuestos'!H31*$I679)*'01_Supuestos'!$F$11*($H679-'01_Supuestos'!$F$9))-((('01_Supuestos'!H31*$I679)*'01_Supuestos'!$F$11*($H679-'01_Supuestos'!$F$9))*'01_Supuestos'!$F$12)-(('01_Supuestos'!H31*$I679)*'01_Supuestos'!$F$11*$K679)-(IF(('01_Supuestos'!H31*$I679)&gt;0,'01_Supuestos'!$F$15,0)))-((('01_Supuestos'!H31*$I679)*'01_Supuestos'!$F$11*($H679-'01_Supuestos'!$F$9))*'01_Supuestos'!$F$18)-($J679*'01_Supuestos'!H32)-(IF('01_Supuestos'!H30=MAX('01_Supuestos'!$C$30:$M$30),'01_Supuestos'!$F$19,0))-(MAX(0,(((('01_Supuestos'!H31*$I679)*'01_Supuestos'!$F$11*($H679-'01_Supuestos'!$F$9))-((('01_Supuestos'!H31*$I679)*'01_Supuestos'!$F$11*($H679-'01_Supuestos'!$F$9))*'01_Supuestos'!$F$12)-(('01_Supuestos'!H31*$I679)*'01_Supuestos'!$F$11*$K679)-(IF(('01_Supuestos'!H31*$I679)&gt;0,'01_Supuestos'!$F$15,0)))-($J679*'01_Supuestos'!H33)))*'01_Supuestos'!$F$16)</f>
        <v/>
      </c>
      <c r="Z679" s="109">
        <f>((('01_Supuestos'!I31*$I679)*'01_Supuestos'!$F$11*($H679-'01_Supuestos'!$F$9))-((('01_Supuestos'!I31*$I679)*'01_Supuestos'!$F$11*($H679-'01_Supuestos'!$F$9))*'01_Supuestos'!$F$12)-(('01_Supuestos'!I31*$I679)*'01_Supuestos'!$F$11*$K679)-(IF(('01_Supuestos'!I31*$I679)&gt;0,'01_Supuestos'!$F$15,0)))-((('01_Supuestos'!I31*$I679)*'01_Supuestos'!$F$11*($H679-'01_Supuestos'!$F$9))*'01_Supuestos'!$F$18)-($J679*'01_Supuestos'!I32)-(IF('01_Supuestos'!I30=MAX('01_Supuestos'!$C$30:$M$30),'01_Supuestos'!$F$19,0))-(MAX(0,(((('01_Supuestos'!I31*$I679)*'01_Supuestos'!$F$11*($H679-'01_Supuestos'!$F$9))-((('01_Supuestos'!I31*$I679)*'01_Supuestos'!$F$11*($H679-'01_Supuestos'!$F$9))*'01_Supuestos'!$F$12)-(('01_Supuestos'!I31*$I679)*'01_Supuestos'!$F$11*$K679)-(IF(('01_Supuestos'!I31*$I679)&gt;0,'01_Supuestos'!$F$15,0)))-($J679*'01_Supuestos'!I33)))*'01_Supuestos'!$F$16)</f>
        <v/>
      </c>
      <c r="AA679" s="109">
        <f>((('01_Supuestos'!J31*$I679)*'01_Supuestos'!$F$11*($H679-'01_Supuestos'!$F$9))-((('01_Supuestos'!J31*$I679)*'01_Supuestos'!$F$11*($H679-'01_Supuestos'!$F$9))*'01_Supuestos'!$F$12)-(('01_Supuestos'!J31*$I679)*'01_Supuestos'!$F$11*$K679)-(IF(('01_Supuestos'!J31*$I679)&gt;0,'01_Supuestos'!$F$15,0)))-((('01_Supuestos'!J31*$I679)*'01_Supuestos'!$F$11*($H679-'01_Supuestos'!$F$9))*'01_Supuestos'!$F$18)-($J679*'01_Supuestos'!J32)-(IF('01_Supuestos'!J30=MAX('01_Supuestos'!$C$30:$M$30),'01_Supuestos'!$F$19,0))-(MAX(0,(((('01_Supuestos'!J31*$I679)*'01_Supuestos'!$F$11*($H679-'01_Supuestos'!$F$9))-((('01_Supuestos'!J31*$I679)*'01_Supuestos'!$F$11*($H679-'01_Supuestos'!$F$9))*'01_Supuestos'!$F$12)-(('01_Supuestos'!J31*$I679)*'01_Supuestos'!$F$11*$K679)-(IF(('01_Supuestos'!J31*$I679)&gt;0,'01_Supuestos'!$F$15,0)))-($J679*'01_Supuestos'!J33)))*'01_Supuestos'!$F$16)</f>
        <v/>
      </c>
      <c r="AB679" s="109">
        <f>((('01_Supuestos'!K31*$I679)*'01_Supuestos'!$F$11*($H679-'01_Supuestos'!$F$9))-((('01_Supuestos'!K31*$I679)*'01_Supuestos'!$F$11*($H679-'01_Supuestos'!$F$9))*'01_Supuestos'!$F$12)-(('01_Supuestos'!K31*$I679)*'01_Supuestos'!$F$11*$K679)-(IF(('01_Supuestos'!K31*$I679)&gt;0,'01_Supuestos'!$F$15,0)))-((('01_Supuestos'!K31*$I679)*'01_Supuestos'!$F$11*($H679-'01_Supuestos'!$F$9))*'01_Supuestos'!$F$18)-($J679*'01_Supuestos'!K32)-(IF('01_Supuestos'!K30=MAX('01_Supuestos'!$C$30:$M$30),'01_Supuestos'!$F$19,0))-(MAX(0,(((('01_Supuestos'!K31*$I679)*'01_Supuestos'!$F$11*($H679-'01_Supuestos'!$F$9))-((('01_Supuestos'!K31*$I679)*'01_Supuestos'!$F$11*($H679-'01_Supuestos'!$F$9))*'01_Supuestos'!$F$12)-(('01_Supuestos'!K31*$I679)*'01_Supuestos'!$F$11*$K679)-(IF(('01_Supuestos'!K31*$I679)&gt;0,'01_Supuestos'!$F$15,0)))-($J679*'01_Supuestos'!K33)))*'01_Supuestos'!$F$16)</f>
        <v/>
      </c>
      <c r="AC679" s="109">
        <f>((('01_Supuestos'!L31*$I679)*'01_Supuestos'!$F$11*($H679-'01_Supuestos'!$F$9))-((('01_Supuestos'!L31*$I679)*'01_Supuestos'!$F$11*($H679-'01_Supuestos'!$F$9))*'01_Supuestos'!$F$12)-(('01_Supuestos'!L31*$I679)*'01_Supuestos'!$F$11*$K679)-(IF(('01_Supuestos'!L31*$I679)&gt;0,'01_Supuestos'!$F$15,0)))-((('01_Supuestos'!L31*$I679)*'01_Supuestos'!$F$11*($H679-'01_Supuestos'!$F$9))*'01_Supuestos'!$F$18)-($J679*'01_Supuestos'!L32)-(IF('01_Supuestos'!L30=MAX('01_Supuestos'!$C$30:$M$30),'01_Supuestos'!$F$19,0))-(MAX(0,(((('01_Supuestos'!L31*$I679)*'01_Supuestos'!$F$11*($H679-'01_Supuestos'!$F$9))-((('01_Supuestos'!L31*$I679)*'01_Supuestos'!$F$11*($H679-'01_Supuestos'!$F$9))*'01_Supuestos'!$F$12)-(('01_Supuestos'!L31*$I679)*'01_Supuestos'!$F$11*$K679)-(IF(('01_Supuestos'!L31*$I679)&gt;0,'01_Supuestos'!$F$15,0)))-($J679*'01_Supuestos'!L33)))*'01_Supuestos'!$F$16)</f>
        <v/>
      </c>
      <c r="AD679" s="109">
        <f>((('01_Supuestos'!M31*$I679)*'01_Supuestos'!$F$11*($H679-'01_Supuestos'!$F$9))-((('01_Supuestos'!M31*$I679)*'01_Supuestos'!$F$11*($H679-'01_Supuestos'!$F$9))*'01_Supuestos'!$F$12)-(('01_Supuestos'!M31*$I679)*'01_Supuestos'!$F$11*$K679)-(IF(('01_Supuestos'!M31*$I679)&gt;0,'01_Supuestos'!$F$15,0)))-((('01_Supuestos'!M31*$I679)*'01_Supuestos'!$F$11*($H679-'01_Supuestos'!$F$9))*'01_Supuestos'!$F$18)-($J679*'01_Supuestos'!M32)-(IF('01_Supuestos'!M30=MAX('01_Supuestos'!$C$30:$M$30),'01_Supuestos'!$F$19,0))-(MAX(0,(((('01_Supuestos'!M31*$I679)*'01_Supuestos'!$F$11*($H679-'01_Supuestos'!$F$9))-((('01_Supuestos'!M31*$I679)*'01_Supuestos'!$F$11*($H679-'01_Supuestos'!$F$9))*'01_Supuestos'!$F$12)-(('01_Supuestos'!M31*$I679)*'01_Supuestos'!$F$11*$K679)-(IF(('01_Supuestos'!M31*$I679)&gt;0,'01_Supuestos'!$F$15,0)))-($J679*'01_Supuestos'!M33)))*'01_Supuestos'!$F$16)</f>
        <v/>
      </c>
      <c r="AE679" s="109">
        <f>0</f>
        <v/>
      </c>
      <c r="AF679" s="109">
        <f>IF(S679&gt;R679,"Appraisal+Decision",IF(S679&lt;R679,"Develop Now","Indiferente"))</f>
        <v/>
      </c>
    </row>
    <row r="680">
      <c r="A680" t="n">
        <v>650</v>
      </c>
      <c r="B680" s="53">
        <f>RAND()</f>
        <v/>
      </c>
      <c r="C680" s="53">
        <f>RAND()</f>
        <v/>
      </c>
      <c r="D680" s="53">
        <f>RAND()</f>
        <v/>
      </c>
      <c r="E680" s="53">
        <f>RAND()</f>
        <v/>
      </c>
      <c r="F680" s="53">
        <f>RAND()</f>
        <v/>
      </c>
      <c r="G680" s="53">
        <f>RAND()</f>
        <v/>
      </c>
      <c r="H680" s="109">
        <f>IF(B680&lt;($B$11-$B$10)/($B$12-$B$10), $B$10+SQRT(B680*($B$11-$B$10)*($B$12-$B$10)), $B$12-SQRT((1-B680)*($B$12-$B$11)*($B$12-$B$10)))</f>
        <v/>
      </c>
      <c r="I680" s="53">
        <f>MAX(0.1,NORMINV(C680,$B$13,$B$14))</f>
        <v/>
      </c>
      <c r="J680" s="109">
        <f>'01_Supuestos'!$F$13*MAX(0.65,NORMINV(D680,1,$B$15))</f>
        <v/>
      </c>
      <c r="K680" s="109">
        <f>'01_Supuestos'!$F$14*MAX(0.6,NORMINV(E680,1,$B$16))</f>
        <v/>
      </c>
      <c r="L680" s="109">
        <f>--(F680&lt;=$B$5)</f>
        <v/>
      </c>
      <c r="M680" s="109">
        <f>IF(L680=1, IF(G680&lt;=$B$6, "+", "-"), IF(G680&lt;=(1-$B$7), "+", "-"))</f>
        <v/>
      </c>
      <c r="N680" s="110">
        <f>IF(M680="+",'05_Bayes_Arbol'!$B$16,'05_Bayes_Arbol'!$B$17)</f>
        <v/>
      </c>
      <c r="O680" s="109">
        <f>SUMPRODUCT(T680:AD680,'01_Supuestos'!$C$34:$M$34)</f>
        <v/>
      </c>
      <c r="P680" s="109">
        <f>N680*O680 + (1-N680)*$B$9</f>
        <v/>
      </c>
      <c r="Q680" s="109">
        <f>--(P680&gt;0)</f>
        <v/>
      </c>
      <c r="R680" s="109">
        <f>IF(L680=1,O680,$B$9)</f>
        <v/>
      </c>
      <c r="S680" s="109">
        <f>-$B$8 + IF(Q680=1, IF(L680=1,O680,$B$9), 0)</f>
        <v/>
      </c>
      <c r="T680" s="109">
        <f>((('01_Supuestos'!C31*$I680)*'01_Supuestos'!$F$11*($H680-'01_Supuestos'!$F$9))-((('01_Supuestos'!C31*$I680)*'01_Supuestos'!$F$11*($H680-'01_Supuestos'!$F$9))*'01_Supuestos'!$F$12)-(('01_Supuestos'!C31*$I680)*'01_Supuestos'!$F$11*$K680)-(IF(('01_Supuestos'!C31*$I680)&gt;0,'01_Supuestos'!$F$15,0)))-((('01_Supuestos'!C31*$I680)*'01_Supuestos'!$F$11*($H680-'01_Supuestos'!$F$9))*'01_Supuestos'!$F$18)-($J680*'01_Supuestos'!C32)-(IF('01_Supuestos'!C30=MAX('01_Supuestos'!$C$30:$M$30),'01_Supuestos'!$F$19,0))-(MAX(0,(((('01_Supuestos'!C31*$I680)*'01_Supuestos'!$F$11*($H680-'01_Supuestos'!$F$9))-((('01_Supuestos'!C31*$I680)*'01_Supuestos'!$F$11*($H680-'01_Supuestos'!$F$9))*'01_Supuestos'!$F$12)-(('01_Supuestos'!C31*$I680)*'01_Supuestos'!$F$11*$K680)-(IF(('01_Supuestos'!C31*$I680)&gt;0,'01_Supuestos'!$F$15,0)))-($J680*'01_Supuestos'!C33)))*'01_Supuestos'!$F$16)</f>
        <v/>
      </c>
      <c r="U680" s="109">
        <f>((('01_Supuestos'!D31*$I680)*'01_Supuestos'!$F$11*($H680-'01_Supuestos'!$F$9))-((('01_Supuestos'!D31*$I680)*'01_Supuestos'!$F$11*($H680-'01_Supuestos'!$F$9))*'01_Supuestos'!$F$12)-(('01_Supuestos'!D31*$I680)*'01_Supuestos'!$F$11*$K680)-(IF(('01_Supuestos'!D31*$I680)&gt;0,'01_Supuestos'!$F$15,0)))-((('01_Supuestos'!D31*$I680)*'01_Supuestos'!$F$11*($H680-'01_Supuestos'!$F$9))*'01_Supuestos'!$F$18)-($J680*'01_Supuestos'!D32)-(IF('01_Supuestos'!D30=MAX('01_Supuestos'!$C$30:$M$30),'01_Supuestos'!$F$19,0))-(MAX(0,(((('01_Supuestos'!D31*$I680)*'01_Supuestos'!$F$11*($H680-'01_Supuestos'!$F$9))-((('01_Supuestos'!D31*$I680)*'01_Supuestos'!$F$11*($H680-'01_Supuestos'!$F$9))*'01_Supuestos'!$F$12)-(('01_Supuestos'!D31*$I680)*'01_Supuestos'!$F$11*$K680)-(IF(('01_Supuestos'!D31*$I680)&gt;0,'01_Supuestos'!$F$15,0)))-($J680*'01_Supuestos'!D33)))*'01_Supuestos'!$F$16)</f>
        <v/>
      </c>
      <c r="V680" s="109">
        <f>((('01_Supuestos'!E31*$I680)*'01_Supuestos'!$F$11*($H680-'01_Supuestos'!$F$9))-((('01_Supuestos'!E31*$I680)*'01_Supuestos'!$F$11*($H680-'01_Supuestos'!$F$9))*'01_Supuestos'!$F$12)-(('01_Supuestos'!E31*$I680)*'01_Supuestos'!$F$11*$K680)-(IF(('01_Supuestos'!E31*$I680)&gt;0,'01_Supuestos'!$F$15,0)))-((('01_Supuestos'!E31*$I680)*'01_Supuestos'!$F$11*($H680-'01_Supuestos'!$F$9))*'01_Supuestos'!$F$18)-($J680*'01_Supuestos'!E32)-(IF('01_Supuestos'!E30=MAX('01_Supuestos'!$C$30:$M$30),'01_Supuestos'!$F$19,0))-(MAX(0,(((('01_Supuestos'!E31*$I680)*'01_Supuestos'!$F$11*($H680-'01_Supuestos'!$F$9))-((('01_Supuestos'!E31*$I680)*'01_Supuestos'!$F$11*($H680-'01_Supuestos'!$F$9))*'01_Supuestos'!$F$12)-(('01_Supuestos'!E31*$I680)*'01_Supuestos'!$F$11*$K680)-(IF(('01_Supuestos'!E31*$I680)&gt;0,'01_Supuestos'!$F$15,0)))-($J680*'01_Supuestos'!E33)))*'01_Supuestos'!$F$16)</f>
        <v/>
      </c>
      <c r="W680" s="109">
        <f>((('01_Supuestos'!F31*$I680)*'01_Supuestos'!$F$11*($H680-'01_Supuestos'!$F$9))-((('01_Supuestos'!F31*$I680)*'01_Supuestos'!$F$11*($H680-'01_Supuestos'!$F$9))*'01_Supuestos'!$F$12)-(('01_Supuestos'!F31*$I680)*'01_Supuestos'!$F$11*$K680)-(IF(('01_Supuestos'!F31*$I680)&gt;0,'01_Supuestos'!$F$15,0)))-((('01_Supuestos'!F31*$I680)*'01_Supuestos'!$F$11*($H680-'01_Supuestos'!$F$9))*'01_Supuestos'!$F$18)-($J680*'01_Supuestos'!F32)-(IF('01_Supuestos'!F30=MAX('01_Supuestos'!$C$30:$M$30),'01_Supuestos'!$F$19,0))-(MAX(0,(((('01_Supuestos'!F31*$I680)*'01_Supuestos'!$F$11*($H680-'01_Supuestos'!$F$9))-((('01_Supuestos'!F31*$I680)*'01_Supuestos'!$F$11*($H680-'01_Supuestos'!$F$9))*'01_Supuestos'!$F$12)-(('01_Supuestos'!F31*$I680)*'01_Supuestos'!$F$11*$K680)-(IF(('01_Supuestos'!F31*$I680)&gt;0,'01_Supuestos'!$F$15,0)))-($J680*'01_Supuestos'!F33)))*'01_Supuestos'!$F$16)</f>
        <v/>
      </c>
      <c r="X680" s="109">
        <f>((('01_Supuestos'!G31*$I680)*'01_Supuestos'!$F$11*($H680-'01_Supuestos'!$F$9))-((('01_Supuestos'!G31*$I680)*'01_Supuestos'!$F$11*($H680-'01_Supuestos'!$F$9))*'01_Supuestos'!$F$12)-(('01_Supuestos'!G31*$I680)*'01_Supuestos'!$F$11*$K680)-(IF(('01_Supuestos'!G31*$I680)&gt;0,'01_Supuestos'!$F$15,0)))-((('01_Supuestos'!G31*$I680)*'01_Supuestos'!$F$11*($H680-'01_Supuestos'!$F$9))*'01_Supuestos'!$F$18)-($J680*'01_Supuestos'!G32)-(IF('01_Supuestos'!G30=MAX('01_Supuestos'!$C$30:$M$30),'01_Supuestos'!$F$19,0))-(MAX(0,(((('01_Supuestos'!G31*$I680)*'01_Supuestos'!$F$11*($H680-'01_Supuestos'!$F$9))-((('01_Supuestos'!G31*$I680)*'01_Supuestos'!$F$11*($H680-'01_Supuestos'!$F$9))*'01_Supuestos'!$F$12)-(('01_Supuestos'!G31*$I680)*'01_Supuestos'!$F$11*$K680)-(IF(('01_Supuestos'!G31*$I680)&gt;0,'01_Supuestos'!$F$15,0)))-($J680*'01_Supuestos'!G33)))*'01_Supuestos'!$F$16)</f>
        <v/>
      </c>
      <c r="Y680" s="109">
        <f>((('01_Supuestos'!H31*$I680)*'01_Supuestos'!$F$11*($H680-'01_Supuestos'!$F$9))-((('01_Supuestos'!H31*$I680)*'01_Supuestos'!$F$11*($H680-'01_Supuestos'!$F$9))*'01_Supuestos'!$F$12)-(('01_Supuestos'!H31*$I680)*'01_Supuestos'!$F$11*$K680)-(IF(('01_Supuestos'!H31*$I680)&gt;0,'01_Supuestos'!$F$15,0)))-((('01_Supuestos'!H31*$I680)*'01_Supuestos'!$F$11*($H680-'01_Supuestos'!$F$9))*'01_Supuestos'!$F$18)-($J680*'01_Supuestos'!H32)-(IF('01_Supuestos'!H30=MAX('01_Supuestos'!$C$30:$M$30),'01_Supuestos'!$F$19,0))-(MAX(0,(((('01_Supuestos'!H31*$I680)*'01_Supuestos'!$F$11*($H680-'01_Supuestos'!$F$9))-((('01_Supuestos'!H31*$I680)*'01_Supuestos'!$F$11*($H680-'01_Supuestos'!$F$9))*'01_Supuestos'!$F$12)-(('01_Supuestos'!H31*$I680)*'01_Supuestos'!$F$11*$K680)-(IF(('01_Supuestos'!H31*$I680)&gt;0,'01_Supuestos'!$F$15,0)))-($J680*'01_Supuestos'!H33)))*'01_Supuestos'!$F$16)</f>
        <v/>
      </c>
      <c r="Z680" s="109">
        <f>((('01_Supuestos'!I31*$I680)*'01_Supuestos'!$F$11*($H680-'01_Supuestos'!$F$9))-((('01_Supuestos'!I31*$I680)*'01_Supuestos'!$F$11*($H680-'01_Supuestos'!$F$9))*'01_Supuestos'!$F$12)-(('01_Supuestos'!I31*$I680)*'01_Supuestos'!$F$11*$K680)-(IF(('01_Supuestos'!I31*$I680)&gt;0,'01_Supuestos'!$F$15,0)))-((('01_Supuestos'!I31*$I680)*'01_Supuestos'!$F$11*($H680-'01_Supuestos'!$F$9))*'01_Supuestos'!$F$18)-($J680*'01_Supuestos'!I32)-(IF('01_Supuestos'!I30=MAX('01_Supuestos'!$C$30:$M$30),'01_Supuestos'!$F$19,0))-(MAX(0,(((('01_Supuestos'!I31*$I680)*'01_Supuestos'!$F$11*($H680-'01_Supuestos'!$F$9))-((('01_Supuestos'!I31*$I680)*'01_Supuestos'!$F$11*($H680-'01_Supuestos'!$F$9))*'01_Supuestos'!$F$12)-(('01_Supuestos'!I31*$I680)*'01_Supuestos'!$F$11*$K680)-(IF(('01_Supuestos'!I31*$I680)&gt;0,'01_Supuestos'!$F$15,0)))-($J680*'01_Supuestos'!I33)))*'01_Supuestos'!$F$16)</f>
        <v/>
      </c>
      <c r="AA680" s="109">
        <f>((('01_Supuestos'!J31*$I680)*'01_Supuestos'!$F$11*($H680-'01_Supuestos'!$F$9))-((('01_Supuestos'!J31*$I680)*'01_Supuestos'!$F$11*($H680-'01_Supuestos'!$F$9))*'01_Supuestos'!$F$12)-(('01_Supuestos'!J31*$I680)*'01_Supuestos'!$F$11*$K680)-(IF(('01_Supuestos'!J31*$I680)&gt;0,'01_Supuestos'!$F$15,0)))-((('01_Supuestos'!J31*$I680)*'01_Supuestos'!$F$11*($H680-'01_Supuestos'!$F$9))*'01_Supuestos'!$F$18)-($J680*'01_Supuestos'!J32)-(IF('01_Supuestos'!J30=MAX('01_Supuestos'!$C$30:$M$30),'01_Supuestos'!$F$19,0))-(MAX(0,(((('01_Supuestos'!J31*$I680)*'01_Supuestos'!$F$11*($H680-'01_Supuestos'!$F$9))-((('01_Supuestos'!J31*$I680)*'01_Supuestos'!$F$11*($H680-'01_Supuestos'!$F$9))*'01_Supuestos'!$F$12)-(('01_Supuestos'!J31*$I680)*'01_Supuestos'!$F$11*$K680)-(IF(('01_Supuestos'!J31*$I680)&gt;0,'01_Supuestos'!$F$15,0)))-($J680*'01_Supuestos'!J33)))*'01_Supuestos'!$F$16)</f>
        <v/>
      </c>
      <c r="AB680" s="109">
        <f>((('01_Supuestos'!K31*$I680)*'01_Supuestos'!$F$11*($H680-'01_Supuestos'!$F$9))-((('01_Supuestos'!K31*$I680)*'01_Supuestos'!$F$11*($H680-'01_Supuestos'!$F$9))*'01_Supuestos'!$F$12)-(('01_Supuestos'!K31*$I680)*'01_Supuestos'!$F$11*$K680)-(IF(('01_Supuestos'!K31*$I680)&gt;0,'01_Supuestos'!$F$15,0)))-((('01_Supuestos'!K31*$I680)*'01_Supuestos'!$F$11*($H680-'01_Supuestos'!$F$9))*'01_Supuestos'!$F$18)-($J680*'01_Supuestos'!K32)-(IF('01_Supuestos'!K30=MAX('01_Supuestos'!$C$30:$M$30),'01_Supuestos'!$F$19,0))-(MAX(0,(((('01_Supuestos'!K31*$I680)*'01_Supuestos'!$F$11*($H680-'01_Supuestos'!$F$9))-((('01_Supuestos'!K31*$I680)*'01_Supuestos'!$F$11*($H680-'01_Supuestos'!$F$9))*'01_Supuestos'!$F$12)-(('01_Supuestos'!K31*$I680)*'01_Supuestos'!$F$11*$K680)-(IF(('01_Supuestos'!K31*$I680)&gt;0,'01_Supuestos'!$F$15,0)))-($J680*'01_Supuestos'!K33)))*'01_Supuestos'!$F$16)</f>
        <v/>
      </c>
      <c r="AC680" s="109">
        <f>((('01_Supuestos'!L31*$I680)*'01_Supuestos'!$F$11*($H680-'01_Supuestos'!$F$9))-((('01_Supuestos'!L31*$I680)*'01_Supuestos'!$F$11*($H680-'01_Supuestos'!$F$9))*'01_Supuestos'!$F$12)-(('01_Supuestos'!L31*$I680)*'01_Supuestos'!$F$11*$K680)-(IF(('01_Supuestos'!L31*$I680)&gt;0,'01_Supuestos'!$F$15,0)))-((('01_Supuestos'!L31*$I680)*'01_Supuestos'!$F$11*($H680-'01_Supuestos'!$F$9))*'01_Supuestos'!$F$18)-($J680*'01_Supuestos'!L32)-(IF('01_Supuestos'!L30=MAX('01_Supuestos'!$C$30:$M$30),'01_Supuestos'!$F$19,0))-(MAX(0,(((('01_Supuestos'!L31*$I680)*'01_Supuestos'!$F$11*($H680-'01_Supuestos'!$F$9))-((('01_Supuestos'!L31*$I680)*'01_Supuestos'!$F$11*($H680-'01_Supuestos'!$F$9))*'01_Supuestos'!$F$12)-(('01_Supuestos'!L31*$I680)*'01_Supuestos'!$F$11*$K680)-(IF(('01_Supuestos'!L31*$I680)&gt;0,'01_Supuestos'!$F$15,0)))-($J680*'01_Supuestos'!L33)))*'01_Supuestos'!$F$16)</f>
        <v/>
      </c>
      <c r="AD680" s="109">
        <f>((('01_Supuestos'!M31*$I680)*'01_Supuestos'!$F$11*($H680-'01_Supuestos'!$F$9))-((('01_Supuestos'!M31*$I680)*'01_Supuestos'!$F$11*($H680-'01_Supuestos'!$F$9))*'01_Supuestos'!$F$12)-(('01_Supuestos'!M31*$I680)*'01_Supuestos'!$F$11*$K680)-(IF(('01_Supuestos'!M31*$I680)&gt;0,'01_Supuestos'!$F$15,0)))-((('01_Supuestos'!M31*$I680)*'01_Supuestos'!$F$11*($H680-'01_Supuestos'!$F$9))*'01_Supuestos'!$F$18)-($J680*'01_Supuestos'!M32)-(IF('01_Supuestos'!M30=MAX('01_Supuestos'!$C$30:$M$30),'01_Supuestos'!$F$19,0))-(MAX(0,(((('01_Supuestos'!M31*$I680)*'01_Supuestos'!$F$11*($H680-'01_Supuestos'!$F$9))-((('01_Supuestos'!M31*$I680)*'01_Supuestos'!$F$11*($H680-'01_Supuestos'!$F$9))*'01_Supuestos'!$F$12)-(('01_Supuestos'!M31*$I680)*'01_Supuestos'!$F$11*$K680)-(IF(('01_Supuestos'!M31*$I680)&gt;0,'01_Supuestos'!$F$15,0)))-($J680*'01_Supuestos'!M33)))*'01_Supuestos'!$F$16)</f>
        <v/>
      </c>
      <c r="AE680" s="109">
        <f>0</f>
        <v/>
      </c>
      <c r="AF680" s="109">
        <f>IF(S680&gt;R680,"Appraisal+Decision",IF(S680&lt;R680,"Develop Now","Indiferente"))</f>
        <v/>
      </c>
    </row>
    <row r="681">
      <c r="A681" t="n">
        <v>651</v>
      </c>
      <c r="B681" s="53">
        <f>RAND()</f>
        <v/>
      </c>
      <c r="C681" s="53">
        <f>RAND()</f>
        <v/>
      </c>
      <c r="D681" s="53">
        <f>RAND()</f>
        <v/>
      </c>
      <c r="E681" s="53">
        <f>RAND()</f>
        <v/>
      </c>
      <c r="F681" s="53">
        <f>RAND()</f>
        <v/>
      </c>
      <c r="G681" s="53">
        <f>RAND()</f>
        <v/>
      </c>
      <c r="H681" s="109">
        <f>IF(B681&lt;($B$11-$B$10)/($B$12-$B$10), $B$10+SQRT(B681*($B$11-$B$10)*($B$12-$B$10)), $B$12-SQRT((1-B681)*($B$12-$B$11)*($B$12-$B$10)))</f>
        <v/>
      </c>
      <c r="I681" s="53">
        <f>MAX(0.1,NORMINV(C681,$B$13,$B$14))</f>
        <v/>
      </c>
      <c r="J681" s="109">
        <f>'01_Supuestos'!$F$13*MAX(0.65,NORMINV(D681,1,$B$15))</f>
        <v/>
      </c>
      <c r="K681" s="109">
        <f>'01_Supuestos'!$F$14*MAX(0.6,NORMINV(E681,1,$B$16))</f>
        <v/>
      </c>
      <c r="L681" s="109">
        <f>--(F681&lt;=$B$5)</f>
        <v/>
      </c>
      <c r="M681" s="109">
        <f>IF(L681=1, IF(G681&lt;=$B$6, "+", "-"), IF(G681&lt;=(1-$B$7), "+", "-"))</f>
        <v/>
      </c>
      <c r="N681" s="110">
        <f>IF(M681="+",'05_Bayes_Arbol'!$B$16,'05_Bayes_Arbol'!$B$17)</f>
        <v/>
      </c>
      <c r="O681" s="109">
        <f>SUMPRODUCT(T681:AD681,'01_Supuestos'!$C$34:$M$34)</f>
        <v/>
      </c>
      <c r="P681" s="109">
        <f>N681*O681 + (1-N681)*$B$9</f>
        <v/>
      </c>
      <c r="Q681" s="109">
        <f>--(P681&gt;0)</f>
        <v/>
      </c>
      <c r="R681" s="109">
        <f>IF(L681=1,O681,$B$9)</f>
        <v/>
      </c>
      <c r="S681" s="109">
        <f>-$B$8 + IF(Q681=1, IF(L681=1,O681,$B$9), 0)</f>
        <v/>
      </c>
      <c r="T681" s="109">
        <f>((('01_Supuestos'!C31*$I681)*'01_Supuestos'!$F$11*($H681-'01_Supuestos'!$F$9))-((('01_Supuestos'!C31*$I681)*'01_Supuestos'!$F$11*($H681-'01_Supuestos'!$F$9))*'01_Supuestos'!$F$12)-(('01_Supuestos'!C31*$I681)*'01_Supuestos'!$F$11*$K681)-(IF(('01_Supuestos'!C31*$I681)&gt;0,'01_Supuestos'!$F$15,0)))-((('01_Supuestos'!C31*$I681)*'01_Supuestos'!$F$11*($H681-'01_Supuestos'!$F$9))*'01_Supuestos'!$F$18)-($J681*'01_Supuestos'!C32)-(IF('01_Supuestos'!C30=MAX('01_Supuestos'!$C$30:$M$30),'01_Supuestos'!$F$19,0))-(MAX(0,(((('01_Supuestos'!C31*$I681)*'01_Supuestos'!$F$11*($H681-'01_Supuestos'!$F$9))-((('01_Supuestos'!C31*$I681)*'01_Supuestos'!$F$11*($H681-'01_Supuestos'!$F$9))*'01_Supuestos'!$F$12)-(('01_Supuestos'!C31*$I681)*'01_Supuestos'!$F$11*$K681)-(IF(('01_Supuestos'!C31*$I681)&gt;0,'01_Supuestos'!$F$15,0)))-($J681*'01_Supuestos'!C33)))*'01_Supuestos'!$F$16)</f>
        <v/>
      </c>
      <c r="U681" s="109">
        <f>((('01_Supuestos'!D31*$I681)*'01_Supuestos'!$F$11*($H681-'01_Supuestos'!$F$9))-((('01_Supuestos'!D31*$I681)*'01_Supuestos'!$F$11*($H681-'01_Supuestos'!$F$9))*'01_Supuestos'!$F$12)-(('01_Supuestos'!D31*$I681)*'01_Supuestos'!$F$11*$K681)-(IF(('01_Supuestos'!D31*$I681)&gt;0,'01_Supuestos'!$F$15,0)))-((('01_Supuestos'!D31*$I681)*'01_Supuestos'!$F$11*($H681-'01_Supuestos'!$F$9))*'01_Supuestos'!$F$18)-($J681*'01_Supuestos'!D32)-(IF('01_Supuestos'!D30=MAX('01_Supuestos'!$C$30:$M$30),'01_Supuestos'!$F$19,0))-(MAX(0,(((('01_Supuestos'!D31*$I681)*'01_Supuestos'!$F$11*($H681-'01_Supuestos'!$F$9))-((('01_Supuestos'!D31*$I681)*'01_Supuestos'!$F$11*($H681-'01_Supuestos'!$F$9))*'01_Supuestos'!$F$12)-(('01_Supuestos'!D31*$I681)*'01_Supuestos'!$F$11*$K681)-(IF(('01_Supuestos'!D31*$I681)&gt;0,'01_Supuestos'!$F$15,0)))-($J681*'01_Supuestos'!D33)))*'01_Supuestos'!$F$16)</f>
        <v/>
      </c>
      <c r="V681" s="109">
        <f>((('01_Supuestos'!E31*$I681)*'01_Supuestos'!$F$11*($H681-'01_Supuestos'!$F$9))-((('01_Supuestos'!E31*$I681)*'01_Supuestos'!$F$11*($H681-'01_Supuestos'!$F$9))*'01_Supuestos'!$F$12)-(('01_Supuestos'!E31*$I681)*'01_Supuestos'!$F$11*$K681)-(IF(('01_Supuestos'!E31*$I681)&gt;0,'01_Supuestos'!$F$15,0)))-((('01_Supuestos'!E31*$I681)*'01_Supuestos'!$F$11*($H681-'01_Supuestos'!$F$9))*'01_Supuestos'!$F$18)-($J681*'01_Supuestos'!E32)-(IF('01_Supuestos'!E30=MAX('01_Supuestos'!$C$30:$M$30),'01_Supuestos'!$F$19,0))-(MAX(0,(((('01_Supuestos'!E31*$I681)*'01_Supuestos'!$F$11*($H681-'01_Supuestos'!$F$9))-((('01_Supuestos'!E31*$I681)*'01_Supuestos'!$F$11*($H681-'01_Supuestos'!$F$9))*'01_Supuestos'!$F$12)-(('01_Supuestos'!E31*$I681)*'01_Supuestos'!$F$11*$K681)-(IF(('01_Supuestos'!E31*$I681)&gt;0,'01_Supuestos'!$F$15,0)))-($J681*'01_Supuestos'!E33)))*'01_Supuestos'!$F$16)</f>
        <v/>
      </c>
      <c r="W681" s="109">
        <f>((('01_Supuestos'!F31*$I681)*'01_Supuestos'!$F$11*($H681-'01_Supuestos'!$F$9))-((('01_Supuestos'!F31*$I681)*'01_Supuestos'!$F$11*($H681-'01_Supuestos'!$F$9))*'01_Supuestos'!$F$12)-(('01_Supuestos'!F31*$I681)*'01_Supuestos'!$F$11*$K681)-(IF(('01_Supuestos'!F31*$I681)&gt;0,'01_Supuestos'!$F$15,0)))-((('01_Supuestos'!F31*$I681)*'01_Supuestos'!$F$11*($H681-'01_Supuestos'!$F$9))*'01_Supuestos'!$F$18)-($J681*'01_Supuestos'!F32)-(IF('01_Supuestos'!F30=MAX('01_Supuestos'!$C$30:$M$30),'01_Supuestos'!$F$19,0))-(MAX(0,(((('01_Supuestos'!F31*$I681)*'01_Supuestos'!$F$11*($H681-'01_Supuestos'!$F$9))-((('01_Supuestos'!F31*$I681)*'01_Supuestos'!$F$11*($H681-'01_Supuestos'!$F$9))*'01_Supuestos'!$F$12)-(('01_Supuestos'!F31*$I681)*'01_Supuestos'!$F$11*$K681)-(IF(('01_Supuestos'!F31*$I681)&gt;0,'01_Supuestos'!$F$15,0)))-($J681*'01_Supuestos'!F33)))*'01_Supuestos'!$F$16)</f>
        <v/>
      </c>
      <c r="X681" s="109">
        <f>((('01_Supuestos'!G31*$I681)*'01_Supuestos'!$F$11*($H681-'01_Supuestos'!$F$9))-((('01_Supuestos'!G31*$I681)*'01_Supuestos'!$F$11*($H681-'01_Supuestos'!$F$9))*'01_Supuestos'!$F$12)-(('01_Supuestos'!G31*$I681)*'01_Supuestos'!$F$11*$K681)-(IF(('01_Supuestos'!G31*$I681)&gt;0,'01_Supuestos'!$F$15,0)))-((('01_Supuestos'!G31*$I681)*'01_Supuestos'!$F$11*($H681-'01_Supuestos'!$F$9))*'01_Supuestos'!$F$18)-($J681*'01_Supuestos'!G32)-(IF('01_Supuestos'!G30=MAX('01_Supuestos'!$C$30:$M$30),'01_Supuestos'!$F$19,0))-(MAX(0,(((('01_Supuestos'!G31*$I681)*'01_Supuestos'!$F$11*($H681-'01_Supuestos'!$F$9))-((('01_Supuestos'!G31*$I681)*'01_Supuestos'!$F$11*($H681-'01_Supuestos'!$F$9))*'01_Supuestos'!$F$12)-(('01_Supuestos'!G31*$I681)*'01_Supuestos'!$F$11*$K681)-(IF(('01_Supuestos'!G31*$I681)&gt;0,'01_Supuestos'!$F$15,0)))-($J681*'01_Supuestos'!G33)))*'01_Supuestos'!$F$16)</f>
        <v/>
      </c>
      <c r="Y681" s="109">
        <f>((('01_Supuestos'!H31*$I681)*'01_Supuestos'!$F$11*($H681-'01_Supuestos'!$F$9))-((('01_Supuestos'!H31*$I681)*'01_Supuestos'!$F$11*($H681-'01_Supuestos'!$F$9))*'01_Supuestos'!$F$12)-(('01_Supuestos'!H31*$I681)*'01_Supuestos'!$F$11*$K681)-(IF(('01_Supuestos'!H31*$I681)&gt;0,'01_Supuestos'!$F$15,0)))-((('01_Supuestos'!H31*$I681)*'01_Supuestos'!$F$11*($H681-'01_Supuestos'!$F$9))*'01_Supuestos'!$F$18)-($J681*'01_Supuestos'!H32)-(IF('01_Supuestos'!H30=MAX('01_Supuestos'!$C$30:$M$30),'01_Supuestos'!$F$19,0))-(MAX(0,(((('01_Supuestos'!H31*$I681)*'01_Supuestos'!$F$11*($H681-'01_Supuestos'!$F$9))-((('01_Supuestos'!H31*$I681)*'01_Supuestos'!$F$11*($H681-'01_Supuestos'!$F$9))*'01_Supuestos'!$F$12)-(('01_Supuestos'!H31*$I681)*'01_Supuestos'!$F$11*$K681)-(IF(('01_Supuestos'!H31*$I681)&gt;0,'01_Supuestos'!$F$15,0)))-($J681*'01_Supuestos'!H33)))*'01_Supuestos'!$F$16)</f>
        <v/>
      </c>
      <c r="Z681" s="109">
        <f>((('01_Supuestos'!I31*$I681)*'01_Supuestos'!$F$11*($H681-'01_Supuestos'!$F$9))-((('01_Supuestos'!I31*$I681)*'01_Supuestos'!$F$11*($H681-'01_Supuestos'!$F$9))*'01_Supuestos'!$F$12)-(('01_Supuestos'!I31*$I681)*'01_Supuestos'!$F$11*$K681)-(IF(('01_Supuestos'!I31*$I681)&gt;0,'01_Supuestos'!$F$15,0)))-((('01_Supuestos'!I31*$I681)*'01_Supuestos'!$F$11*($H681-'01_Supuestos'!$F$9))*'01_Supuestos'!$F$18)-($J681*'01_Supuestos'!I32)-(IF('01_Supuestos'!I30=MAX('01_Supuestos'!$C$30:$M$30),'01_Supuestos'!$F$19,0))-(MAX(0,(((('01_Supuestos'!I31*$I681)*'01_Supuestos'!$F$11*($H681-'01_Supuestos'!$F$9))-((('01_Supuestos'!I31*$I681)*'01_Supuestos'!$F$11*($H681-'01_Supuestos'!$F$9))*'01_Supuestos'!$F$12)-(('01_Supuestos'!I31*$I681)*'01_Supuestos'!$F$11*$K681)-(IF(('01_Supuestos'!I31*$I681)&gt;0,'01_Supuestos'!$F$15,0)))-($J681*'01_Supuestos'!I33)))*'01_Supuestos'!$F$16)</f>
        <v/>
      </c>
      <c r="AA681" s="109">
        <f>((('01_Supuestos'!J31*$I681)*'01_Supuestos'!$F$11*($H681-'01_Supuestos'!$F$9))-((('01_Supuestos'!J31*$I681)*'01_Supuestos'!$F$11*($H681-'01_Supuestos'!$F$9))*'01_Supuestos'!$F$12)-(('01_Supuestos'!J31*$I681)*'01_Supuestos'!$F$11*$K681)-(IF(('01_Supuestos'!J31*$I681)&gt;0,'01_Supuestos'!$F$15,0)))-((('01_Supuestos'!J31*$I681)*'01_Supuestos'!$F$11*($H681-'01_Supuestos'!$F$9))*'01_Supuestos'!$F$18)-($J681*'01_Supuestos'!J32)-(IF('01_Supuestos'!J30=MAX('01_Supuestos'!$C$30:$M$30),'01_Supuestos'!$F$19,0))-(MAX(0,(((('01_Supuestos'!J31*$I681)*'01_Supuestos'!$F$11*($H681-'01_Supuestos'!$F$9))-((('01_Supuestos'!J31*$I681)*'01_Supuestos'!$F$11*($H681-'01_Supuestos'!$F$9))*'01_Supuestos'!$F$12)-(('01_Supuestos'!J31*$I681)*'01_Supuestos'!$F$11*$K681)-(IF(('01_Supuestos'!J31*$I681)&gt;0,'01_Supuestos'!$F$15,0)))-($J681*'01_Supuestos'!J33)))*'01_Supuestos'!$F$16)</f>
        <v/>
      </c>
      <c r="AB681" s="109">
        <f>((('01_Supuestos'!K31*$I681)*'01_Supuestos'!$F$11*($H681-'01_Supuestos'!$F$9))-((('01_Supuestos'!K31*$I681)*'01_Supuestos'!$F$11*($H681-'01_Supuestos'!$F$9))*'01_Supuestos'!$F$12)-(('01_Supuestos'!K31*$I681)*'01_Supuestos'!$F$11*$K681)-(IF(('01_Supuestos'!K31*$I681)&gt;0,'01_Supuestos'!$F$15,0)))-((('01_Supuestos'!K31*$I681)*'01_Supuestos'!$F$11*($H681-'01_Supuestos'!$F$9))*'01_Supuestos'!$F$18)-($J681*'01_Supuestos'!K32)-(IF('01_Supuestos'!K30=MAX('01_Supuestos'!$C$30:$M$30),'01_Supuestos'!$F$19,0))-(MAX(0,(((('01_Supuestos'!K31*$I681)*'01_Supuestos'!$F$11*($H681-'01_Supuestos'!$F$9))-((('01_Supuestos'!K31*$I681)*'01_Supuestos'!$F$11*($H681-'01_Supuestos'!$F$9))*'01_Supuestos'!$F$12)-(('01_Supuestos'!K31*$I681)*'01_Supuestos'!$F$11*$K681)-(IF(('01_Supuestos'!K31*$I681)&gt;0,'01_Supuestos'!$F$15,0)))-($J681*'01_Supuestos'!K33)))*'01_Supuestos'!$F$16)</f>
        <v/>
      </c>
      <c r="AC681" s="109">
        <f>((('01_Supuestos'!L31*$I681)*'01_Supuestos'!$F$11*($H681-'01_Supuestos'!$F$9))-((('01_Supuestos'!L31*$I681)*'01_Supuestos'!$F$11*($H681-'01_Supuestos'!$F$9))*'01_Supuestos'!$F$12)-(('01_Supuestos'!L31*$I681)*'01_Supuestos'!$F$11*$K681)-(IF(('01_Supuestos'!L31*$I681)&gt;0,'01_Supuestos'!$F$15,0)))-((('01_Supuestos'!L31*$I681)*'01_Supuestos'!$F$11*($H681-'01_Supuestos'!$F$9))*'01_Supuestos'!$F$18)-($J681*'01_Supuestos'!L32)-(IF('01_Supuestos'!L30=MAX('01_Supuestos'!$C$30:$M$30),'01_Supuestos'!$F$19,0))-(MAX(0,(((('01_Supuestos'!L31*$I681)*'01_Supuestos'!$F$11*($H681-'01_Supuestos'!$F$9))-((('01_Supuestos'!L31*$I681)*'01_Supuestos'!$F$11*($H681-'01_Supuestos'!$F$9))*'01_Supuestos'!$F$12)-(('01_Supuestos'!L31*$I681)*'01_Supuestos'!$F$11*$K681)-(IF(('01_Supuestos'!L31*$I681)&gt;0,'01_Supuestos'!$F$15,0)))-($J681*'01_Supuestos'!L33)))*'01_Supuestos'!$F$16)</f>
        <v/>
      </c>
      <c r="AD681" s="109">
        <f>((('01_Supuestos'!M31*$I681)*'01_Supuestos'!$F$11*($H681-'01_Supuestos'!$F$9))-((('01_Supuestos'!M31*$I681)*'01_Supuestos'!$F$11*($H681-'01_Supuestos'!$F$9))*'01_Supuestos'!$F$12)-(('01_Supuestos'!M31*$I681)*'01_Supuestos'!$F$11*$K681)-(IF(('01_Supuestos'!M31*$I681)&gt;0,'01_Supuestos'!$F$15,0)))-((('01_Supuestos'!M31*$I681)*'01_Supuestos'!$F$11*($H681-'01_Supuestos'!$F$9))*'01_Supuestos'!$F$18)-($J681*'01_Supuestos'!M32)-(IF('01_Supuestos'!M30=MAX('01_Supuestos'!$C$30:$M$30),'01_Supuestos'!$F$19,0))-(MAX(0,(((('01_Supuestos'!M31*$I681)*'01_Supuestos'!$F$11*($H681-'01_Supuestos'!$F$9))-((('01_Supuestos'!M31*$I681)*'01_Supuestos'!$F$11*($H681-'01_Supuestos'!$F$9))*'01_Supuestos'!$F$12)-(('01_Supuestos'!M31*$I681)*'01_Supuestos'!$F$11*$K681)-(IF(('01_Supuestos'!M31*$I681)&gt;0,'01_Supuestos'!$F$15,0)))-($J681*'01_Supuestos'!M33)))*'01_Supuestos'!$F$16)</f>
        <v/>
      </c>
      <c r="AE681" s="109">
        <f>0</f>
        <v/>
      </c>
      <c r="AF681" s="109">
        <f>IF(S681&gt;R681,"Appraisal+Decision",IF(S681&lt;R681,"Develop Now","Indiferente"))</f>
        <v/>
      </c>
    </row>
    <row r="682">
      <c r="A682" t="n">
        <v>652</v>
      </c>
      <c r="B682" s="53">
        <f>RAND()</f>
        <v/>
      </c>
      <c r="C682" s="53">
        <f>RAND()</f>
        <v/>
      </c>
      <c r="D682" s="53">
        <f>RAND()</f>
        <v/>
      </c>
      <c r="E682" s="53">
        <f>RAND()</f>
        <v/>
      </c>
      <c r="F682" s="53">
        <f>RAND()</f>
        <v/>
      </c>
      <c r="G682" s="53">
        <f>RAND()</f>
        <v/>
      </c>
      <c r="H682" s="109">
        <f>IF(B682&lt;($B$11-$B$10)/($B$12-$B$10), $B$10+SQRT(B682*($B$11-$B$10)*($B$12-$B$10)), $B$12-SQRT((1-B682)*($B$12-$B$11)*($B$12-$B$10)))</f>
        <v/>
      </c>
      <c r="I682" s="53">
        <f>MAX(0.1,NORMINV(C682,$B$13,$B$14))</f>
        <v/>
      </c>
      <c r="J682" s="109">
        <f>'01_Supuestos'!$F$13*MAX(0.65,NORMINV(D682,1,$B$15))</f>
        <v/>
      </c>
      <c r="K682" s="109">
        <f>'01_Supuestos'!$F$14*MAX(0.6,NORMINV(E682,1,$B$16))</f>
        <v/>
      </c>
      <c r="L682" s="109">
        <f>--(F682&lt;=$B$5)</f>
        <v/>
      </c>
      <c r="M682" s="109">
        <f>IF(L682=1, IF(G682&lt;=$B$6, "+", "-"), IF(G682&lt;=(1-$B$7), "+", "-"))</f>
        <v/>
      </c>
      <c r="N682" s="110">
        <f>IF(M682="+",'05_Bayes_Arbol'!$B$16,'05_Bayes_Arbol'!$B$17)</f>
        <v/>
      </c>
      <c r="O682" s="109">
        <f>SUMPRODUCT(T682:AD682,'01_Supuestos'!$C$34:$M$34)</f>
        <v/>
      </c>
      <c r="P682" s="109">
        <f>N682*O682 + (1-N682)*$B$9</f>
        <v/>
      </c>
      <c r="Q682" s="109">
        <f>--(P682&gt;0)</f>
        <v/>
      </c>
      <c r="R682" s="109">
        <f>IF(L682=1,O682,$B$9)</f>
        <v/>
      </c>
      <c r="S682" s="109">
        <f>-$B$8 + IF(Q682=1, IF(L682=1,O682,$B$9), 0)</f>
        <v/>
      </c>
      <c r="T682" s="109">
        <f>((('01_Supuestos'!C31*$I682)*'01_Supuestos'!$F$11*($H682-'01_Supuestos'!$F$9))-((('01_Supuestos'!C31*$I682)*'01_Supuestos'!$F$11*($H682-'01_Supuestos'!$F$9))*'01_Supuestos'!$F$12)-(('01_Supuestos'!C31*$I682)*'01_Supuestos'!$F$11*$K682)-(IF(('01_Supuestos'!C31*$I682)&gt;0,'01_Supuestos'!$F$15,0)))-((('01_Supuestos'!C31*$I682)*'01_Supuestos'!$F$11*($H682-'01_Supuestos'!$F$9))*'01_Supuestos'!$F$18)-($J682*'01_Supuestos'!C32)-(IF('01_Supuestos'!C30=MAX('01_Supuestos'!$C$30:$M$30),'01_Supuestos'!$F$19,0))-(MAX(0,(((('01_Supuestos'!C31*$I682)*'01_Supuestos'!$F$11*($H682-'01_Supuestos'!$F$9))-((('01_Supuestos'!C31*$I682)*'01_Supuestos'!$F$11*($H682-'01_Supuestos'!$F$9))*'01_Supuestos'!$F$12)-(('01_Supuestos'!C31*$I682)*'01_Supuestos'!$F$11*$K682)-(IF(('01_Supuestos'!C31*$I682)&gt;0,'01_Supuestos'!$F$15,0)))-($J682*'01_Supuestos'!C33)))*'01_Supuestos'!$F$16)</f>
        <v/>
      </c>
      <c r="U682" s="109">
        <f>((('01_Supuestos'!D31*$I682)*'01_Supuestos'!$F$11*($H682-'01_Supuestos'!$F$9))-((('01_Supuestos'!D31*$I682)*'01_Supuestos'!$F$11*($H682-'01_Supuestos'!$F$9))*'01_Supuestos'!$F$12)-(('01_Supuestos'!D31*$I682)*'01_Supuestos'!$F$11*$K682)-(IF(('01_Supuestos'!D31*$I682)&gt;0,'01_Supuestos'!$F$15,0)))-((('01_Supuestos'!D31*$I682)*'01_Supuestos'!$F$11*($H682-'01_Supuestos'!$F$9))*'01_Supuestos'!$F$18)-($J682*'01_Supuestos'!D32)-(IF('01_Supuestos'!D30=MAX('01_Supuestos'!$C$30:$M$30),'01_Supuestos'!$F$19,0))-(MAX(0,(((('01_Supuestos'!D31*$I682)*'01_Supuestos'!$F$11*($H682-'01_Supuestos'!$F$9))-((('01_Supuestos'!D31*$I682)*'01_Supuestos'!$F$11*($H682-'01_Supuestos'!$F$9))*'01_Supuestos'!$F$12)-(('01_Supuestos'!D31*$I682)*'01_Supuestos'!$F$11*$K682)-(IF(('01_Supuestos'!D31*$I682)&gt;0,'01_Supuestos'!$F$15,0)))-($J682*'01_Supuestos'!D33)))*'01_Supuestos'!$F$16)</f>
        <v/>
      </c>
      <c r="V682" s="109">
        <f>((('01_Supuestos'!E31*$I682)*'01_Supuestos'!$F$11*($H682-'01_Supuestos'!$F$9))-((('01_Supuestos'!E31*$I682)*'01_Supuestos'!$F$11*($H682-'01_Supuestos'!$F$9))*'01_Supuestos'!$F$12)-(('01_Supuestos'!E31*$I682)*'01_Supuestos'!$F$11*$K682)-(IF(('01_Supuestos'!E31*$I682)&gt;0,'01_Supuestos'!$F$15,0)))-((('01_Supuestos'!E31*$I682)*'01_Supuestos'!$F$11*($H682-'01_Supuestos'!$F$9))*'01_Supuestos'!$F$18)-($J682*'01_Supuestos'!E32)-(IF('01_Supuestos'!E30=MAX('01_Supuestos'!$C$30:$M$30),'01_Supuestos'!$F$19,0))-(MAX(0,(((('01_Supuestos'!E31*$I682)*'01_Supuestos'!$F$11*($H682-'01_Supuestos'!$F$9))-((('01_Supuestos'!E31*$I682)*'01_Supuestos'!$F$11*($H682-'01_Supuestos'!$F$9))*'01_Supuestos'!$F$12)-(('01_Supuestos'!E31*$I682)*'01_Supuestos'!$F$11*$K682)-(IF(('01_Supuestos'!E31*$I682)&gt;0,'01_Supuestos'!$F$15,0)))-($J682*'01_Supuestos'!E33)))*'01_Supuestos'!$F$16)</f>
        <v/>
      </c>
      <c r="W682" s="109">
        <f>((('01_Supuestos'!F31*$I682)*'01_Supuestos'!$F$11*($H682-'01_Supuestos'!$F$9))-((('01_Supuestos'!F31*$I682)*'01_Supuestos'!$F$11*($H682-'01_Supuestos'!$F$9))*'01_Supuestos'!$F$12)-(('01_Supuestos'!F31*$I682)*'01_Supuestos'!$F$11*$K682)-(IF(('01_Supuestos'!F31*$I682)&gt;0,'01_Supuestos'!$F$15,0)))-((('01_Supuestos'!F31*$I682)*'01_Supuestos'!$F$11*($H682-'01_Supuestos'!$F$9))*'01_Supuestos'!$F$18)-($J682*'01_Supuestos'!F32)-(IF('01_Supuestos'!F30=MAX('01_Supuestos'!$C$30:$M$30),'01_Supuestos'!$F$19,0))-(MAX(0,(((('01_Supuestos'!F31*$I682)*'01_Supuestos'!$F$11*($H682-'01_Supuestos'!$F$9))-((('01_Supuestos'!F31*$I682)*'01_Supuestos'!$F$11*($H682-'01_Supuestos'!$F$9))*'01_Supuestos'!$F$12)-(('01_Supuestos'!F31*$I682)*'01_Supuestos'!$F$11*$K682)-(IF(('01_Supuestos'!F31*$I682)&gt;0,'01_Supuestos'!$F$15,0)))-($J682*'01_Supuestos'!F33)))*'01_Supuestos'!$F$16)</f>
        <v/>
      </c>
      <c r="X682" s="109">
        <f>((('01_Supuestos'!G31*$I682)*'01_Supuestos'!$F$11*($H682-'01_Supuestos'!$F$9))-((('01_Supuestos'!G31*$I682)*'01_Supuestos'!$F$11*($H682-'01_Supuestos'!$F$9))*'01_Supuestos'!$F$12)-(('01_Supuestos'!G31*$I682)*'01_Supuestos'!$F$11*$K682)-(IF(('01_Supuestos'!G31*$I682)&gt;0,'01_Supuestos'!$F$15,0)))-((('01_Supuestos'!G31*$I682)*'01_Supuestos'!$F$11*($H682-'01_Supuestos'!$F$9))*'01_Supuestos'!$F$18)-($J682*'01_Supuestos'!G32)-(IF('01_Supuestos'!G30=MAX('01_Supuestos'!$C$30:$M$30),'01_Supuestos'!$F$19,0))-(MAX(0,(((('01_Supuestos'!G31*$I682)*'01_Supuestos'!$F$11*($H682-'01_Supuestos'!$F$9))-((('01_Supuestos'!G31*$I682)*'01_Supuestos'!$F$11*($H682-'01_Supuestos'!$F$9))*'01_Supuestos'!$F$12)-(('01_Supuestos'!G31*$I682)*'01_Supuestos'!$F$11*$K682)-(IF(('01_Supuestos'!G31*$I682)&gt;0,'01_Supuestos'!$F$15,0)))-($J682*'01_Supuestos'!G33)))*'01_Supuestos'!$F$16)</f>
        <v/>
      </c>
      <c r="Y682" s="109">
        <f>((('01_Supuestos'!H31*$I682)*'01_Supuestos'!$F$11*($H682-'01_Supuestos'!$F$9))-((('01_Supuestos'!H31*$I682)*'01_Supuestos'!$F$11*($H682-'01_Supuestos'!$F$9))*'01_Supuestos'!$F$12)-(('01_Supuestos'!H31*$I682)*'01_Supuestos'!$F$11*$K682)-(IF(('01_Supuestos'!H31*$I682)&gt;0,'01_Supuestos'!$F$15,0)))-((('01_Supuestos'!H31*$I682)*'01_Supuestos'!$F$11*($H682-'01_Supuestos'!$F$9))*'01_Supuestos'!$F$18)-($J682*'01_Supuestos'!H32)-(IF('01_Supuestos'!H30=MAX('01_Supuestos'!$C$30:$M$30),'01_Supuestos'!$F$19,0))-(MAX(0,(((('01_Supuestos'!H31*$I682)*'01_Supuestos'!$F$11*($H682-'01_Supuestos'!$F$9))-((('01_Supuestos'!H31*$I682)*'01_Supuestos'!$F$11*($H682-'01_Supuestos'!$F$9))*'01_Supuestos'!$F$12)-(('01_Supuestos'!H31*$I682)*'01_Supuestos'!$F$11*$K682)-(IF(('01_Supuestos'!H31*$I682)&gt;0,'01_Supuestos'!$F$15,0)))-($J682*'01_Supuestos'!H33)))*'01_Supuestos'!$F$16)</f>
        <v/>
      </c>
      <c r="Z682" s="109">
        <f>((('01_Supuestos'!I31*$I682)*'01_Supuestos'!$F$11*($H682-'01_Supuestos'!$F$9))-((('01_Supuestos'!I31*$I682)*'01_Supuestos'!$F$11*($H682-'01_Supuestos'!$F$9))*'01_Supuestos'!$F$12)-(('01_Supuestos'!I31*$I682)*'01_Supuestos'!$F$11*$K682)-(IF(('01_Supuestos'!I31*$I682)&gt;0,'01_Supuestos'!$F$15,0)))-((('01_Supuestos'!I31*$I682)*'01_Supuestos'!$F$11*($H682-'01_Supuestos'!$F$9))*'01_Supuestos'!$F$18)-($J682*'01_Supuestos'!I32)-(IF('01_Supuestos'!I30=MAX('01_Supuestos'!$C$30:$M$30),'01_Supuestos'!$F$19,0))-(MAX(0,(((('01_Supuestos'!I31*$I682)*'01_Supuestos'!$F$11*($H682-'01_Supuestos'!$F$9))-((('01_Supuestos'!I31*$I682)*'01_Supuestos'!$F$11*($H682-'01_Supuestos'!$F$9))*'01_Supuestos'!$F$12)-(('01_Supuestos'!I31*$I682)*'01_Supuestos'!$F$11*$K682)-(IF(('01_Supuestos'!I31*$I682)&gt;0,'01_Supuestos'!$F$15,0)))-($J682*'01_Supuestos'!I33)))*'01_Supuestos'!$F$16)</f>
        <v/>
      </c>
      <c r="AA682" s="109">
        <f>((('01_Supuestos'!J31*$I682)*'01_Supuestos'!$F$11*($H682-'01_Supuestos'!$F$9))-((('01_Supuestos'!J31*$I682)*'01_Supuestos'!$F$11*($H682-'01_Supuestos'!$F$9))*'01_Supuestos'!$F$12)-(('01_Supuestos'!J31*$I682)*'01_Supuestos'!$F$11*$K682)-(IF(('01_Supuestos'!J31*$I682)&gt;0,'01_Supuestos'!$F$15,0)))-((('01_Supuestos'!J31*$I682)*'01_Supuestos'!$F$11*($H682-'01_Supuestos'!$F$9))*'01_Supuestos'!$F$18)-($J682*'01_Supuestos'!J32)-(IF('01_Supuestos'!J30=MAX('01_Supuestos'!$C$30:$M$30),'01_Supuestos'!$F$19,0))-(MAX(0,(((('01_Supuestos'!J31*$I682)*'01_Supuestos'!$F$11*($H682-'01_Supuestos'!$F$9))-((('01_Supuestos'!J31*$I682)*'01_Supuestos'!$F$11*($H682-'01_Supuestos'!$F$9))*'01_Supuestos'!$F$12)-(('01_Supuestos'!J31*$I682)*'01_Supuestos'!$F$11*$K682)-(IF(('01_Supuestos'!J31*$I682)&gt;0,'01_Supuestos'!$F$15,0)))-($J682*'01_Supuestos'!J33)))*'01_Supuestos'!$F$16)</f>
        <v/>
      </c>
      <c r="AB682" s="109">
        <f>((('01_Supuestos'!K31*$I682)*'01_Supuestos'!$F$11*($H682-'01_Supuestos'!$F$9))-((('01_Supuestos'!K31*$I682)*'01_Supuestos'!$F$11*($H682-'01_Supuestos'!$F$9))*'01_Supuestos'!$F$12)-(('01_Supuestos'!K31*$I682)*'01_Supuestos'!$F$11*$K682)-(IF(('01_Supuestos'!K31*$I682)&gt;0,'01_Supuestos'!$F$15,0)))-((('01_Supuestos'!K31*$I682)*'01_Supuestos'!$F$11*($H682-'01_Supuestos'!$F$9))*'01_Supuestos'!$F$18)-($J682*'01_Supuestos'!K32)-(IF('01_Supuestos'!K30=MAX('01_Supuestos'!$C$30:$M$30),'01_Supuestos'!$F$19,0))-(MAX(0,(((('01_Supuestos'!K31*$I682)*'01_Supuestos'!$F$11*($H682-'01_Supuestos'!$F$9))-((('01_Supuestos'!K31*$I682)*'01_Supuestos'!$F$11*($H682-'01_Supuestos'!$F$9))*'01_Supuestos'!$F$12)-(('01_Supuestos'!K31*$I682)*'01_Supuestos'!$F$11*$K682)-(IF(('01_Supuestos'!K31*$I682)&gt;0,'01_Supuestos'!$F$15,0)))-($J682*'01_Supuestos'!K33)))*'01_Supuestos'!$F$16)</f>
        <v/>
      </c>
      <c r="AC682" s="109">
        <f>((('01_Supuestos'!L31*$I682)*'01_Supuestos'!$F$11*($H682-'01_Supuestos'!$F$9))-((('01_Supuestos'!L31*$I682)*'01_Supuestos'!$F$11*($H682-'01_Supuestos'!$F$9))*'01_Supuestos'!$F$12)-(('01_Supuestos'!L31*$I682)*'01_Supuestos'!$F$11*$K682)-(IF(('01_Supuestos'!L31*$I682)&gt;0,'01_Supuestos'!$F$15,0)))-((('01_Supuestos'!L31*$I682)*'01_Supuestos'!$F$11*($H682-'01_Supuestos'!$F$9))*'01_Supuestos'!$F$18)-($J682*'01_Supuestos'!L32)-(IF('01_Supuestos'!L30=MAX('01_Supuestos'!$C$30:$M$30),'01_Supuestos'!$F$19,0))-(MAX(0,(((('01_Supuestos'!L31*$I682)*'01_Supuestos'!$F$11*($H682-'01_Supuestos'!$F$9))-((('01_Supuestos'!L31*$I682)*'01_Supuestos'!$F$11*($H682-'01_Supuestos'!$F$9))*'01_Supuestos'!$F$12)-(('01_Supuestos'!L31*$I682)*'01_Supuestos'!$F$11*$K682)-(IF(('01_Supuestos'!L31*$I682)&gt;0,'01_Supuestos'!$F$15,0)))-($J682*'01_Supuestos'!L33)))*'01_Supuestos'!$F$16)</f>
        <v/>
      </c>
      <c r="AD682" s="109">
        <f>((('01_Supuestos'!M31*$I682)*'01_Supuestos'!$F$11*($H682-'01_Supuestos'!$F$9))-((('01_Supuestos'!M31*$I682)*'01_Supuestos'!$F$11*($H682-'01_Supuestos'!$F$9))*'01_Supuestos'!$F$12)-(('01_Supuestos'!M31*$I682)*'01_Supuestos'!$F$11*$K682)-(IF(('01_Supuestos'!M31*$I682)&gt;0,'01_Supuestos'!$F$15,0)))-((('01_Supuestos'!M31*$I682)*'01_Supuestos'!$F$11*($H682-'01_Supuestos'!$F$9))*'01_Supuestos'!$F$18)-($J682*'01_Supuestos'!M32)-(IF('01_Supuestos'!M30=MAX('01_Supuestos'!$C$30:$M$30),'01_Supuestos'!$F$19,0))-(MAX(0,(((('01_Supuestos'!M31*$I682)*'01_Supuestos'!$F$11*($H682-'01_Supuestos'!$F$9))-((('01_Supuestos'!M31*$I682)*'01_Supuestos'!$F$11*($H682-'01_Supuestos'!$F$9))*'01_Supuestos'!$F$12)-(('01_Supuestos'!M31*$I682)*'01_Supuestos'!$F$11*$K682)-(IF(('01_Supuestos'!M31*$I682)&gt;0,'01_Supuestos'!$F$15,0)))-($J682*'01_Supuestos'!M33)))*'01_Supuestos'!$F$16)</f>
        <v/>
      </c>
      <c r="AE682" s="109">
        <f>0</f>
        <v/>
      </c>
      <c r="AF682" s="109">
        <f>IF(S682&gt;R682,"Appraisal+Decision",IF(S682&lt;R682,"Develop Now","Indiferente"))</f>
        <v/>
      </c>
    </row>
    <row r="683">
      <c r="A683" t="n">
        <v>653</v>
      </c>
      <c r="B683" s="53">
        <f>RAND()</f>
        <v/>
      </c>
      <c r="C683" s="53">
        <f>RAND()</f>
        <v/>
      </c>
      <c r="D683" s="53">
        <f>RAND()</f>
        <v/>
      </c>
      <c r="E683" s="53">
        <f>RAND()</f>
        <v/>
      </c>
      <c r="F683" s="53">
        <f>RAND()</f>
        <v/>
      </c>
      <c r="G683" s="53">
        <f>RAND()</f>
        <v/>
      </c>
      <c r="H683" s="109">
        <f>IF(B683&lt;($B$11-$B$10)/($B$12-$B$10), $B$10+SQRT(B683*($B$11-$B$10)*($B$12-$B$10)), $B$12-SQRT((1-B683)*($B$12-$B$11)*($B$12-$B$10)))</f>
        <v/>
      </c>
      <c r="I683" s="53">
        <f>MAX(0.1,NORMINV(C683,$B$13,$B$14))</f>
        <v/>
      </c>
      <c r="J683" s="109">
        <f>'01_Supuestos'!$F$13*MAX(0.65,NORMINV(D683,1,$B$15))</f>
        <v/>
      </c>
      <c r="K683" s="109">
        <f>'01_Supuestos'!$F$14*MAX(0.6,NORMINV(E683,1,$B$16))</f>
        <v/>
      </c>
      <c r="L683" s="109">
        <f>--(F683&lt;=$B$5)</f>
        <v/>
      </c>
      <c r="M683" s="109">
        <f>IF(L683=1, IF(G683&lt;=$B$6, "+", "-"), IF(G683&lt;=(1-$B$7), "+", "-"))</f>
        <v/>
      </c>
      <c r="N683" s="110">
        <f>IF(M683="+",'05_Bayes_Arbol'!$B$16,'05_Bayes_Arbol'!$B$17)</f>
        <v/>
      </c>
      <c r="O683" s="109">
        <f>SUMPRODUCT(T683:AD683,'01_Supuestos'!$C$34:$M$34)</f>
        <v/>
      </c>
      <c r="P683" s="109">
        <f>N683*O683 + (1-N683)*$B$9</f>
        <v/>
      </c>
      <c r="Q683" s="109">
        <f>--(P683&gt;0)</f>
        <v/>
      </c>
      <c r="R683" s="109">
        <f>IF(L683=1,O683,$B$9)</f>
        <v/>
      </c>
      <c r="S683" s="109">
        <f>-$B$8 + IF(Q683=1, IF(L683=1,O683,$B$9), 0)</f>
        <v/>
      </c>
      <c r="T683" s="109">
        <f>((('01_Supuestos'!C31*$I683)*'01_Supuestos'!$F$11*($H683-'01_Supuestos'!$F$9))-((('01_Supuestos'!C31*$I683)*'01_Supuestos'!$F$11*($H683-'01_Supuestos'!$F$9))*'01_Supuestos'!$F$12)-(('01_Supuestos'!C31*$I683)*'01_Supuestos'!$F$11*$K683)-(IF(('01_Supuestos'!C31*$I683)&gt;0,'01_Supuestos'!$F$15,0)))-((('01_Supuestos'!C31*$I683)*'01_Supuestos'!$F$11*($H683-'01_Supuestos'!$F$9))*'01_Supuestos'!$F$18)-($J683*'01_Supuestos'!C32)-(IF('01_Supuestos'!C30=MAX('01_Supuestos'!$C$30:$M$30),'01_Supuestos'!$F$19,0))-(MAX(0,(((('01_Supuestos'!C31*$I683)*'01_Supuestos'!$F$11*($H683-'01_Supuestos'!$F$9))-((('01_Supuestos'!C31*$I683)*'01_Supuestos'!$F$11*($H683-'01_Supuestos'!$F$9))*'01_Supuestos'!$F$12)-(('01_Supuestos'!C31*$I683)*'01_Supuestos'!$F$11*$K683)-(IF(('01_Supuestos'!C31*$I683)&gt;0,'01_Supuestos'!$F$15,0)))-($J683*'01_Supuestos'!C33)))*'01_Supuestos'!$F$16)</f>
        <v/>
      </c>
      <c r="U683" s="109">
        <f>((('01_Supuestos'!D31*$I683)*'01_Supuestos'!$F$11*($H683-'01_Supuestos'!$F$9))-((('01_Supuestos'!D31*$I683)*'01_Supuestos'!$F$11*($H683-'01_Supuestos'!$F$9))*'01_Supuestos'!$F$12)-(('01_Supuestos'!D31*$I683)*'01_Supuestos'!$F$11*$K683)-(IF(('01_Supuestos'!D31*$I683)&gt;0,'01_Supuestos'!$F$15,0)))-((('01_Supuestos'!D31*$I683)*'01_Supuestos'!$F$11*($H683-'01_Supuestos'!$F$9))*'01_Supuestos'!$F$18)-($J683*'01_Supuestos'!D32)-(IF('01_Supuestos'!D30=MAX('01_Supuestos'!$C$30:$M$30),'01_Supuestos'!$F$19,0))-(MAX(0,(((('01_Supuestos'!D31*$I683)*'01_Supuestos'!$F$11*($H683-'01_Supuestos'!$F$9))-((('01_Supuestos'!D31*$I683)*'01_Supuestos'!$F$11*($H683-'01_Supuestos'!$F$9))*'01_Supuestos'!$F$12)-(('01_Supuestos'!D31*$I683)*'01_Supuestos'!$F$11*$K683)-(IF(('01_Supuestos'!D31*$I683)&gt;0,'01_Supuestos'!$F$15,0)))-($J683*'01_Supuestos'!D33)))*'01_Supuestos'!$F$16)</f>
        <v/>
      </c>
      <c r="V683" s="109">
        <f>((('01_Supuestos'!E31*$I683)*'01_Supuestos'!$F$11*($H683-'01_Supuestos'!$F$9))-((('01_Supuestos'!E31*$I683)*'01_Supuestos'!$F$11*($H683-'01_Supuestos'!$F$9))*'01_Supuestos'!$F$12)-(('01_Supuestos'!E31*$I683)*'01_Supuestos'!$F$11*$K683)-(IF(('01_Supuestos'!E31*$I683)&gt;0,'01_Supuestos'!$F$15,0)))-((('01_Supuestos'!E31*$I683)*'01_Supuestos'!$F$11*($H683-'01_Supuestos'!$F$9))*'01_Supuestos'!$F$18)-($J683*'01_Supuestos'!E32)-(IF('01_Supuestos'!E30=MAX('01_Supuestos'!$C$30:$M$30),'01_Supuestos'!$F$19,0))-(MAX(0,(((('01_Supuestos'!E31*$I683)*'01_Supuestos'!$F$11*($H683-'01_Supuestos'!$F$9))-((('01_Supuestos'!E31*$I683)*'01_Supuestos'!$F$11*($H683-'01_Supuestos'!$F$9))*'01_Supuestos'!$F$12)-(('01_Supuestos'!E31*$I683)*'01_Supuestos'!$F$11*$K683)-(IF(('01_Supuestos'!E31*$I683)&gt;0,'01_Supuestos'!$F$15,0)))-($J683*'01_Supuestos'!E33)))*'01_Supuestos'!$F$16)</f>
        <v/>
      </c>
      <c r="W683" s="109">
        <f>((('01_Supuestos'!F31*$I683)*'01_Supuestos'!$F$11*($H683-'01_Supuestos'!$F$9))-((('01_Supuestos'!F31*$I683)*'01_Supuestos'!$F$11*($H683-'01_Supuestos'!$F$9))*'01_Supuestos'!$F$12)-(('01_Supuestos'!F31*$I683)*'01_Supuestos'!$F$11*$K683)-(IF(('01_Supuestos'!F31*$I683)&gt;0,'01_Supuestos'!$F$15,0)))-((('01_Supuestos'!F31*$I683)*'01_Supuestos'!$F$11*($H683-'01_Supuestos'!$F$9))*'01_Supuestos'!$F$18)-($J683*'01_Supuestos'!F32)-(IF('01_Supuestos'!F30=MAX('01_Supuestos'!$C$30:$M$30),'01_Supuestos'!$F$19,0))-(MAX(0,(((('01_Supuestos'!F31*$I683)*'01_Supuestos'!$F$11*($H683-'01_Supuestos'!$F$9))-((('01_Supuestos'!F31*$I683)*'01_Supuestos'!$F$11*($H683-'01_Supuestos'!$F$9))*'01_Supuestos'!$F$12)-(('01_Supuestos'!F31*$I683)*'01_Supuestos'!$F$11*$K683)-(IF(('01_Supuestos'!F31*$I683)&gt;0,'01_Supuestos'!$F$15,0)))-($J683*'01_Supuestos'!F33)))*'01_Supuestos'!$F$16)</f>
        <v/>
      </c>
      <c r="X683" s="109">
        <f>((('01_Supuestos'!G31*$I683)*'01_Supuestos'!$F$11*($H683-'01_Supuestos'!$F$9))-((('01_Supuestos'!G31*$I683)*'01_Supuestos'!$F$11*($H683-'01_Supuestos'!$F$9))*'01_Supuestos'!$F$12)-(('01_Supuestos'!G31*$I683)*'01_Supuestos'!$F$11*$K683)-(IF(('01_Supuestos'!G31*$I683)&gt;0,'01_Supuestos'!$F$15,0)))-((('01_Supuestos'!G31*$I683)*'01_Supuestos'!$F$11*($H683-'01_Supuestos'!$F$9))*'01_Supuestos'!$F$18)-($J683*'01_Supuestos'!G32)-(IF('01_Supuestos'!G30=MAX('01_Supuestos'!$C$30:$M$30),'01_Supuestos'!$F$19,0))-(MAX(0,(((('01_Supuestos'!G31*$I683)*'01_Supuestos'!$F$11*($H683-'01_Supuestos'!$F$9))-((('01_Supuestos'!G31*$I683)*'01_Supuestos'!$F$11*($H683-'01_Supuestos'!$F$9))*'01_Supuestos'!$F$12)-(('01_Supuestos'!G31*$I683)*'01_Supuestos'!$F$11*$K683)-(IF(('01_Supuestos'!G31*$I683)&gt;0,'01_Supuestos'!$F$15,0)))-($J683*'01_Supuestos'!G33)))*'01_Supuestos'!$F$16)</f>
        <v/>
      </c>
      <c r="Y683" s="109">
        <f>((('01_Supuestos'!H31*$I683)*'01_Supuestos'!$F$11*($H683-'01_Supuestos'!$F$9))-((('01_Supuestos'!H31*$I683)*'01_Supuestos'!$F$11*($H683-'01_Supuestos'!$F$9))*'01_Supuestos'!$F$12)-(('01_Supuestos'!H31*$I683)*'01_Supuestos'!$F$11*$K683)-(IF(('01_Supuestos'!H31*$I683)&gt;0,'01_Supuestos'!$F$15,0)))-((('01_Supuestos'!H31*$I683)*'01_Supuestos'!$F$11*($H683-'01_Supuestos'!$F$9))*'01_Supuestos'!$F$18)-($J683*'01_Supuestos'!H32)-(IF('01_Supuestos'!H30=MAX('01_Supuestos'!$C$30:$M$30),'01_Supuestos'!$F$19,0))-(MAX(0,(((('01_Supuestos'!H31*$I683)*'01_Supuestos'!$F$11*($H683-'01_Supuestos'!$F$9))-((('01_Supuestos'!H31*$I683)*'01_Supuestos'!$F$11*($H683-'01_Supuestos'!$F$9))*'01_Supuestos'!$F$12)-(('01_Supuestos'!H31*$I683)*'01_Supuestos'!$F$11*$K683)-(IF(('01_Supuestos'!H31*$I683)&gt;0,'01_Supuestos'!$F$15,0)))-($J683*'01_Supuestos'!H33)))*'01_Supuestos'!$F$16)</f>
        <v/>
      </c>
      <c r="Z683" s="109">
        <f>((('01_Supuestos'!I31*$I683)*'01_Supuestos'!$F$11*($H683-'01_Supuestos'!$F$9))-((('01_Supuestos'!I31*$I683)*'01_Supuestos'!$F$11*($H683-'01_Supuestos'!$F$9))*'01_Supuestos'!$F$12)-(('01_Supuestos'!I31*$I683)*'01_Supuestos'!$F$11*$K683)-(IF(('01_Supuestos'!I31*$I683)&gt;0,'01_Supuestos'!$F$15,0)))-((('01_Supuestos'!I31*$I683)*'01_Supuestos'!$F$11*($H683-'01_Supuestos'!$F$9))*'01_Supuestos'!$F$18)-($J683*'01_Supuestos'!I32)-(IF('01_Supuestos'!I30=MAX('01_Supuestos'!$C$30:$M$30),'01_Supuestos'!$F$19,0))-(MAX(0,(((('01_Supuestos'!I31*$I683)*'01_Supuestos'!$F$11*($H683-'01_Supuestos'!$F$9))-((('01_Supuestos'!I31*$I683)*'01_Supuestos'!$F$11*($H683-'01_Supuestos'!$F$9))*'01_Supuestos'!$F$12)-(('01_Supuestos'!I31*$I683)*'01_Supuestos'!$F$11*$K683)-(IF(('01_Supuestos'!I31*$I683)&gt;0,'01_Supuestos'!$F$15,0)))-($J683*'01_Supuestos'!I33)))*'01_Supuestos'!$F$16)</f>
        <v/>
      </c>
      <c r="AA683" s="109">
        <f>((('01_Supuestos'!J31*$I683)*'01_Supuestos'!$F$11*($H683-'01_Supuestos'!$F$9))-((('01_Supuestos'!J31*$I683)*'01_Supuestos'!$F$11*($H683-'01_Supuestos'!$F$9))*'01_Supuestos'!$F$12)-(('01_Supuestos'!J31*$I683)*'01_Supuestos'!$F$11*$K683)-(IF(('01_Supuestos'!J31*$I683)&gt;0,'01_Supuestos'!$F$15,0)))-((('01_Supuestos'!J31*$I683)*'01_Supuestos'!$F$11*($H683-'01_Supuestos'!$F$9))*'01_Supuestos'!$F$18)-($J683*'01_Supuestos'!J32)-(IF('01_Supuestos'!J30=MAX('01_Supuestos'!$C$30:$M$30),'01_Supuestos'!$F$19,0))-(MAX(0,(((('01_Supuestos'!J31*$I683)*'01_Supuestos'!$F$11*($H683-'01_Supuestos'!$F$9))-((('01_Supuestos'!J31*$I683)*'01_Supuestos'!$F$11*($H683-'01_Supuestos'!$F$9))*'01_Supuestos'!$F$12)-(('01_Supuestos'!J31*$I683)*'01_Supuestos'!$F$11*$K683)-(IF(('01_Supuestos'!J31*$I683)&gt;0,'01_Supuestos'!$F$15,0)))-($J683*'01_Supuestos'!J33)))*'01_Supuestos'!$F$16)</f>
        <v/>
      </c>
      <c r="AB683" s="109">
        <f>((('01_Supuestos'!K31*$I683)*'01_Supuestos'!$F$11*($H683-'01_Supuestos'!$F$9))-((('01_Supuestos'!K31*$I683)*'01_Supuestos'!$F$11*($H683-'01_Supuestos'!$F$9))*'01_Supuestos'!$F$12)-(('01_Supuestos'!K31*$I683)*'01_Supuestos'!$F$11*$K683)-(IF(('01_Supuestos'!K31*$I683)&gt;0,'01_Supuestos'!$F$15,0)))-((('01_Supuestos'!K31*$I683)*'01_Supuestos'!$F$11*($H683-'01_Supuestos'!$F$9))*'01_Supuestos'!$F$18)-($J683*'01_Supuestos'!K32)-(IF('01_Supuestos'!K30=MAX('01_Supuestos'!$C$30:$M$30),'01_Supuestos'!$F$19,0))-(MAX(0,(((('01_Supuestos'!K31*$I683)*'01_Supuestos'!$F$11*($H683-'01_Supuestos'!$F$9))-((('01_Supuestos'!K31*$I683)*'01_Supuestos'!$F$11*($H683-'01_Supuestos'!$F$9))*'01_Supuestos'!$F$12)-(('01_Supuestos'!K31*$I683)*'01_Supuestos'!$F$11*$K683)-(IF(('01_Supuestos'!K31*$I683)&gt;0,'01_Supuestos'!$F$15,0)))-($J683*'01_Supuestos'!K33)))*'01_Supuestos'!$F$16)</f>
        <v/>
      </c>
      <c r="AC683" s="109">
        <f>((('01_Supuestos'!L31*$I683)*'01_Supuestos'!$F$11*($H683-'01_Supuestos'!$F$9))-((('01_Supuestos'!L31*$I683)*'01_Supuestos'!$F$11*($H683-'01_Supuestos'!$F$9))*'01_Supuestos'!$F$12)-(('01_Supuestos'!L31*$I683)*'01_Supuestos'!$F$11*$K683)-(IF(('01_Supuestos'!L31*$I683)&gt;0,'01_Supuestos'!$F$15,0)))-((('01_Supuestos'!L31*$I683)*'01_Supuestos'!$F$11*($H683-'01_Supuestos'!$F$9))*'01_Supuestos'!$F$18)-($J683*'01_Supuestos'!L32)-(IF('01_Supuestos'!L30=MAX('01_Supuestos'!$C$30:$M$30),'01_Supuestos'!$F$19,0))-(MAX(0,(((('01_Supuestos'!L31*$I683)*'01_Supuestos'!$F$11*($H683-'01_Supuestos'!$F$9))-((('01_Supuestos'!L31*$I683)*'01_Supuestos'!$F$11*($H683-'01_Supuestos'!$F$9))*'01_Supuestos'!$F$12)-(('01_Supuestos'!L31*$I683)*'01_Supuestos'!$F$11*$K683)-(IF(('01_Supuestos'!L31*$I683)&gt;0,'01_Supuestos'!$F$15,0)))-($J683*'01_Supuestos'!L33)))*'01_Supuestos'!$F$16)</f>
        <v/>
      </c>
      <c r="AD683" s="109">
        <f>((('01_Supuestos'!M31*$I683)*'01_Supuestos'!$F$11*($H683-'01_Supuestos'!$F$9))-((('01_Supuestos'!M31*$I683)*'01_Supuestos'!$F$11*($H683-'01_Supuestos'!$F$9))*'01_Supuestos'!$F$12)-(('01_Supuestos'!M31*$I683)*'01_Supuestos'!$F$11*$K683)-(IF(('01_Supuestos'!M31*$I683)&gt;0,'01_Supuestos'!$F$15,0)))-((('01_Supuestos'!M31*$I683)*'01_Supuestos'!$F$11*($H683-'01_Supuestos'!$F$9))*'01_Supuestos'!$F$18)-($J683*'01_Supuestos'!M32)-(IF('01_Supuestos'!M30=MAX('01_Supuestos'!$C$30:$M$30),'01_Supuestos'!$F$19,0))-(MAX(0,(((('01_Supuestos'!M31*$I683)*'01_Supuestos'!$F$11*($H683-'01_Supuestos'!$F$9))-((('01_Supuestos'!M31*$I683)*'01_Supuestos'!$F$11*($H683-'01_Supuestos'!$F$9))*'01_Supuestos'!$F$12)-(('01_Supuestos'!M31*$I683)*'01_Supuestos'!$F$11*$K683)-(IF(('01_Supuestos'!M31*$I683)&gt;0,'01_Supuestos'!$F$15,0)))-($J683*'01_Supuestos'!M33)))*'01_Supuestos'!$F$16)</f>
        <v/>
      </c>
      <c r="AE683" s="109">
        <f>0</f>
        <v/>
      </c>
      <c r="AF683" s="109">
        <f>IF(S683&gt;R683,"Appraisal+Decision",IF(S683&lt;R683,"Develop Now","Indiferente"))</f>
        <v/>
      </c>
    </row>
    <row r="684">
      <c r="A684" t="n">
        <v>654</v>
      </c>
      <c r="B684" s="53">
        <f>RAND()</f>
        <v/>
      </c>
      <c r="C684" s="53">
        <f>RAND()</f>
        <v/>
      </c>
      <c r="D684" s="53">
        <f>RAND()</f>
        <v/>
      </c>
      <c r="E684" s="53">
        <f>RAND()</f>
        <v/>
      </c>
      <c r="F684" s="53">
        <f>RAND()</f>
        <v/>
      </c>
      <c r="G684" s="53">
        <f>RAND()</f>
        <v/>
      </c>
      <c r="H684" s="109">
        <f>IF(B684&lt;($B$11-$B$10)/($B$12-$B$10), $B$10+SQRT(B684*($B$11-$B$10)*($B$12-$B$10)), $B$12-SQRT((1-B684)*($B$12-$B$11)*($B$12-$B$10)))</f>
        <v/>
      </c>
      <c r="I684" s="53">
        <f>MAX(0.1,NORMINV(C684,$B$13,$B$14))</f>
        <v/>
      </c>
      <c r="J684" s="109">
        <f>'01_Supuestos'!$F$13*MAX(0.65,NORMINV(D684,1,$B$15))</f>
        <v/>
      </c>
      <c r="K684" s="109">
        <f>'01_Supuestos'!$F$14*MAX(0.6,NORMINV(E684,1,$B$16))</f>
        <v/>
      </c>
      <c r="L684" s="109">
        <f>--(F684&lt;=$B$5)</f>
        <v/>
      </c>
      <c r="M684" s="109">
        <f>IF(L684=1, IF(G684&lt;=$B$6, "+", "-"), IF(G684&lt;=(1-$B$7), "+", "-"))</f>
        <v/>
      </c>
      <c r="N684" s="110">
        <f>IF(M684="+",'05_Bayes_Arbol'!$B$16,'05_Bayes_Arbol'!$B$17)</f>
        <v/>
      </c>
      <c r="O684" s="109">
        <f>SUMPRODUCT(T684:AD684,'01_Supuestos'!$C$34:$M$34)</f>
        <v/>
      </c>
      <c r="P684" s="109">
        <f>N684*O684 + (1-N684)*$B$9</f>
        <v/>
      </c>
      <c r="Q684" s="109">
        <f>--(P684&gt;0)</f>
        <v/>
      </c>
      <c r="R684" s="109">
        <f>IF(L684=1,O684,$B$9)</f>
        <v/>
      </c>
      <c r="S684" s="109">
        <f>-$B$8 + IF(Q684=1, IF(L684=1,O684,$B$9), 0)</f>
        <v/>
      </c>
      <c r="T684" s="109">
        <f>((('01_Supuestos'!C31*$I684)*'01_Supuestos'!$F$11*($H684-'01_Supuestos'!$F$9))-((('01_Supuestos'!C31*$I684)*'01_Supuestos'!$F$11*($H684-'01_Supuestos'!$F$9))*'01_Supuestos'!$F$12)-(('01_Supuestos'!C31*$I684)*'01_Supuestos'!$F$11*$K684)-(IF(('01_Supuestos'!C31*$I684)&gt;0,'01_Supuestos'!$F$15,0)))-((('01_Supuestos'!C31*$I684)*'01_Supuestos'!$F$11*($H684-'01_Supuestos'!$F$9))*'01_Supuestos'!$F$18)-($J684*'01_Supuestos'!C32)-(IF('01_Supuestos'!C30=MAX('01_Supuestos'!$C$30:$M$30),'01_Supuestos'!$F$19,0))-(MAX(0,(((('01_Supuestos'!C31*$I684)*'01_Supuestos'!$F$11*($H684-'01_Supuestos'!$F$9))-((('01_Supuestos'!C31*$I684)*'01_Supuestos'!$F$11*($H684-'01_Supuestos'!$F$9))*'01_Supuestos'!$F$12)-(('01_Supuestos'!C31*$I684)*'01_Supuestos'!$F$11*$K684)-(IF(('01_Supuestos'!C31*$I684)&gt;0,'01_Supuestos'!$F$15,0)))-($J684*'01_Supuestos'!C33)))*'01_Supuestos'!$F$16)</f>
        <v/>
      </c>
      <c r="U684" s="109">
        <f>((('01_Supuestos'!D31*$I684)*'01_Supuestos'!$F$11*($H684-'01_Supuestos'!$F$9))-((('01_Supuestos'!D31*$I684)*'01_Supuestos'!$F$11*($H684-'01_Supuestos'!$F$9))*'01_Supuestos'!$F$12)-(('01_Supuestos'!D31*$I684)*'01_Supuestos'!$F$11*$K684)-(IF(('01_Supuestos'!D31*$I684)&gt;0,'01_Supuestos'!$F$15,0)))-((('01_Supuestos'!D31*$I684)*'01_Supuestos'!$F$11*($H684-'01_Supuestos'!$F$9))*'01_Supuestos'!$F$18)-($J684*'01_Supuestos'!D32)-(IF('01_Supuestos'!D30=MAX('01_Supuestos'!$C$30:$M$30),'01_Supuestos'!$F$19,0))-(MAX(0,(((('01_Supuestos'!D31*$I684)*'01_Supuestos'!$F$11*($H684-'01_Supuestos'!$F$9))-((('01_Supuestos'!D31*$I684)*'01_Supuestos'!$F$11*($H684-'01_Supuestos'!$F$9))*'01_Supuestos'!$F$12)-(('01_Supuestos'!D31*$I684)*'01_Supuestos'!$F$11*$K684)-(IF(('01_Supuestos'!D31*$I684)&gt;0,'01_Supuestos'!$F$15,0)))-($J684*'01_Supuestos'!D33)))*'01_Supuestos'!$F$16)</f>
        <v/>
      </c>
      <c r="V684" s="109">
        <f>((('01_Supuestos'!E31*$I684)*'01_Supuestos'!$F$11*($H684-'01_Supuestos'!$F$9))-((('01_Supuestos'!E31*$I684)*'01_Supuestos'!$F$11*($H684-'01_Supuestos'!$F$9))*'01_Supuestos'!$F$12)-(('01_Supuestos'!E31*$I684)*'01_Supuestos'!$F$11*$K684)-(IF(('01_Supuestos'!E31*$I684)&gt;0,'01_Supuestos'!$F$15,0)))-((('01_Supuestos'!E31*$I684)*'01_Supuestos'!$F$11*($H684-'01_Supuestos'!$F$9))*'01_Supuestos'!$F$18)-($J684*'01_Supuestos'!E32)-(IF('01_Supuestos'!E30=MAX('01_Supuestos'!$C$30:$M$30),'01_Supuestos'!$F$19,0))-(MAX(0,(((('01_Supuestos'!E31*$I684)*'01_Supuestos'!$F$11*($H684-'01_Supuestos'!$F$9))-((('01_Supuestos'!E31*$I684)*'01_Supuestos'!$F$11*($H684-'01_Supuestos'!$F$9))*'01_Supuestos'!$F$12)-(('01_Supuestos'!E31*$I684)*'01_Supuestos'!$F$11*$K684)-(IF(('01_Supuestos'!E31*$I684)&gt;0,'01_Supuestos'!$F$15,0)))-($J684*'01_Supuestos'!E33)))*'01_Supuestos'!$F$16)</f>
        <v/>
      </c>
      <c r="W684" s="109">
        <f>((('01_Supuestos'!F31*$I684)*'01_Supuestos'!$F$11*($H684-'01_Supuestos'!$F$9))-((('01_Supuestos'!F31*$I684)*'01_Supuestos'!$F$11*($H684-'01_Supuestos'!$F$9))*'01_Supuestos'!$F$12)-(('01_Supuestos'!F31*$I684)*'01_Supuestos'!$F$11*$K684)-(IF(('01_Supuestos'!F31*$I684)&gt;0,'01_Supuestos'!$F$15,0)))-((('01_Supuestos'!F31*$I684)*'01_Supuestos'!$F$11*($H684-'01_Supuestos'!$F$9))*'01_Supuestos'!$F$18)-($J684*'01_Supuestos'!F32)-(IF('01_Supuestos'!F30=MAX('01_Supuestos'!$C$30:$M$30),'01_Supuestos'!$F$19,0))-(MAX(0,(((('01_Supuestos'!F31*$I684)*'01_Supuestos'!$F$11*($H684-'01_Supuestos'!$F$9))-((('01_Supuestos'!F31*$I684)*'01_Supuestos'!$F$11*($H684-'01_Supuestos'!$F$9))*'01_Supuestos'!$F$12)-(('01_Supuestos'!F31*$I684)*'01_Supuestos'!$F$11*$K684)-(IF(('01_Supuestos'!F31*$I684)&gt;0,'01_Supuestos'!$F$15,0)))-($J684*'01_Supuestos'!F33)))*'01_Supuestos'!$F$16)</f>
        <v/>
      </c>
      <c r="X684" s="109">
        <f>((('01_Supuestos'!G31*$I684)*'01_Supuestos'!$F$11*($H684-'01_Supuestos'!$F$9))-((('01_Supuestos'!G31*$I684)*'01_Supuestos'!$F$11*($H684-'01_Supuestos'!$F$9))*'01_Supuestos'!$F$12)-(('01_Supuestos'!G31*$I684)*'01_Supuestos'!$F$11*$K684)-(IF(('01_Supuestos'!G31*$I684)&gt;0,'01_Supuestos'!$F$15,0)))-((('01_Supuestos'!G31*$I684)*'01_Supuestos'!$F$11*($H684-'01_Supuestos'!$F$9))*'01_Supuestos'!$F$18)-($J684*'01_Supuestos'!G32)-(IF('01_Supuestos'!G30=MAX('01_Supuestos'!$C$30:$M$30),'01_Supuestos'!$F$19,0))-(MAX(0,(((('01_Supuestos'!G31*$I684)*'01_Supuestos'!$F$11*($H684-'01_Supuestos'!$F$9))-((('01_Supuestos'!G31*$I684)*'01_Supuestos'!$F$11*($H684-'01_Supuestos'!$F$9))*'01_Supuestos'!$F$12)-(('01_Supuestos'!G31*$I684)*'01_Supuestos'!$F$11*$K684)-(IF(('01_Supuestos'!G31*$I684)&gt;0,'01_Supuestos'!$F$15,0)))-($J684*'01_Supuestos'!G33)))*'01_Supuestos'!$F$16)</f>
        <v/>
      </c>
      <c r="Y684" s="109">
        <f>((('01_Supuestos'!H31*$I684)*'01_Supuestos'!$F$11*($H684-'01_Supuestos'!$F$9))-((('01_Supuestos'!H31*$I684)*'01_Supuestos'!$F$11*($H684-'01_Supuestos'!$F$9))*'01_Supuestos'!$F$12)-(('01_Supuestos'!H31*$I684)*'01_Supuestos'!$F$11*$K684)-(IF(('01_Supuestos'!H31*$I684)&gt;0,'01_Supuestos'!$F$15,0)))-((('01_Supuestos'!H31*$I684)*'01_Supuestos'!$F$11*($H684-'01_Supuestos'!$F$9))*'01_Supuestos'!$F$18)-($J684*'01_Supuestos'!H32)-(IF('01_Supuestos'!H30=MAX('01_Supuestos'!$C$30:$M$30),'01_Supuestos'!$F$19,0))-(MAX(0,(((('01_Supuestos'!H31*$I684)*'01_Supuestos'!$F$11*($H684-'01_Supuestos'!$F$9))-((('01_Supuestos'!H31*$I684)*'01_Supuestos'!$F$11*($H684-'01_Supuestos'!$F$9))*'01_Supuestos'!$F$12)-(('01_Supuestos'!H31*$I684)*'01_Supuestos'!$F$11*$K684)-(IF(('01_Supuestos'!H31*$I684)&gt;0,'01_Supuestos'!$F$15,0)))-($J684*'01_Supuestos'!H33)))*'01_Supuestos'!$F$16)</f>
        <v/>
      </c>
      <c r="Z684" s="109">
        <f>((('01_Supuestos'!I31*$I684)*'01_Supuestos'!$F$11*($H684-'01_Supuestos'!$F$9))-((('01_Supuestos'!I31*$I684)*'01_Supuestos'!$F$11*($H684-'01_Supuestos'!$F$9))*'01_Supuestos'!$F$12)-(('01_Supuestos'!I31*$I684)*'01_Supuestos'!$F$11*$K684)-(IF(('01_Supuestos'!I31*$I684)&gt;0,'01_Supuestos'!$F$15,0)))-((('01_Supuestos'!I31*$I684)*'01_Supuestos'!$F$11*($H684-'01_Supuestos'!$F$9))*'01_Supuestos'!$F$18)-($J684*'01_Supuestos'!I32)-(IF('01_Supuestos'!I30=MAX('01_Supuestos'!$C$30:$M$30),'01_Supuestos'!$F$19,0))-(MAX(0,(((('01_Supuestos'!I31*$I684)*'01_Supuestos'!$F$11*($H684-'01_Supuestos'!$F$9))-((('01_Supuestos'!I31*$I684)*'01_Supuestos'!$F$11*($H684-'01_Supuestos'!$F$9))*'01_Supuestos'!$F$12)-(('01_Supuestos'!I31*$I684)*'01_Supuestos'!$F$11*$K684)-(IF(('01_Supuestos'!I31*$I684)&gt;0,'01_Supuestos'!$F$15,0)))-($J684*'01_Supuestos'!I33)))*'01_Supuestos'!$F$16)</f>
        <v/>
      </c>
      <c r="AA684" s="109">
        <f>((('01_Supuestos'!J31*$I684)*'01_Supuestos'!$F$11*($H684-'01_Supuestos'!$F$9))-((('01_Supuestos'!J31*$I684)*'01_Supuestos'!$F$11*($H684-'01_Supuestos'!$F$9))*'01_Supuestos'!$F$12)-(('01_Supuestos'!J31*$I684)*'01_Supuestos'!$F$11*$K684)-(IF(('01_Supuestos'!J31*$I684)&gt;0,'01_Supuestos'!$F$15,0)))-((('01_Supuestos'!J31*$I684)*'01_Supuestos'!$F$11*($H684-'01_Supuestos'!$F$9))*'01_Supuestos'!$F$18)-($J684*'01_Supuestos'!J32)-(IF('01_Supuestos'!J30=MAX('01_Supuestos'!$C$30:$M$30),'01_Supuestos'!$F$19,0))-(MAX(0,(((('01_Supuestos'!J31*$I684)*'01_Supuestos'!$F$11*($H684-'01_Supuestos'!$F$9))-((('01_Supuestos'!J31*$I684)*'01_Supuestos'!$F$11*($H684-'01_Supuestos'!$F$9))*'01_Supuestos'!$F$12)-(('01_Supuestos'!J31*$I684)*'01_Supuestos'!$F$11*$K684)-(IF(('01_Supuestos'!J31*$I684)&gt;0,'01_Supuestos'!$F$15,0)))-($J684*'01_Supuestos'!J33)))*'01_Supuestos'!$F$16)</f>
        <v/>
      </c>
      <c r="AB684" s="109">
        <f>((('01_Supuestos'!K31*$I684)*'01_Supuestos'!$F$11*($H684-'01_Supuestos'!$F$9))-((('01_Supuestos'!K31*$I684)*'01_Supuestos'!$F$11*($H684-'01_Supuestos'!$F$9))*'01_Supuestos'!$F$12)-(('01_Supuestos'!K31*$I684)*'01_Supuestos'!$F$11*$K684)-(IF(('01_Supuestos'!K31*$I684)&gt;0,'01_Supuestos'!$F$15,0)))-((('01_Supuestos'!K31*$I684)*'01_Supuestos'!$F$11*($H684-'01_Supuestos'!$F$9))*'01_Supuestos'!$F$18)-($J684*'01_Supuestos'!K32)-(IF('01_Supuestos'!K30=MAX('01_Supuestos'!$C$30:$M$30),'01_Supuestos'!$F$19,0))-(MAX(0,(((('01_Supuestos'!K31*$I684)*'01_Supuestos'!$F$11*($H684-'01_Supuestos'!$F$9))-((('01_Supuestos'!K31*$I684)*'01_Supuestos'!$F$11*($H684-'01_Supuestos'!$F$9))*'01_Supuestos'!$F$12)-(('01_Supuestos'!K31*$I684)*'01_Supuestos'!$F$11*$K684)-(IF(('01_Supuestos'!K31*$I684)&gt;0,'01_Supuestos'!$F$15,0)))-($J684*'01_Supuestos'!K33)))*'01_Supuestos'!$F$16)</f>
        <v/>
      </c>
      <c r="AC684" s="109">
        <f>((('01_Supuestos'!L31*$I684)*'01_Supuestos'!$F$11*($H684-'01_Supuestos'!$F$9))-((('01_Supuestos'!L31*$I684)*'01_Supuestos'!$F$11*($H684-'01_Supuestos'!$F$9))*'01_Supuestos'!$F$12)-(('01_Supuestos'!L31*$I684)*'01_Supuestos'!$F$11*$K684)-(IF(('01_Supuestos'!L31*$I684)&gt;0,'01_Supuestos'!$F$15,0)))-((('01_Supuestos'!L31*$I684)*'01_Supuestos'!$F$11*($H684-'01_Supuestos'!$F$9))*'01_Supuestos'!$F$18)-($J684*'01_Supuestos'!L32)-(IF('01_Supuestos'!L30=MAX('01_Supuestos'!$C$30:$M$30),'01_Supuestos'!$F$19,0))-(MAX(0,(((('01_Supuestos'!L31*$I684)*'01_Supuestos'!$F$11*($H684-'01_Supuestos'!$F$9))-((('01_Supuestos'!L31*$I684)*'01_Supuestos'!$F$11*($H684-'01_Supuestos'!$F$9))*'01_Supuestos'!$F$12)-(('01_Supuestos'!L31*$I684)*'01_Supuestos'!$F$11*$K684)-(IF(('01_Supuestos'!L31*$I684)&gt;0,'01_Supuestos'!$F$15,0)))-($J684*'01_Supuestos'!L33)))*'01_Supuestos'!$F$16)</f>
        <v/>
      </c>
      <c r="AD684" s="109">
        <f>((('01_Supuestos'!M31*$I684)*'01_Supuestos'!$F$11*($H684-'01_Supuestos'!$F$9))-((('01_Supuestos'!M31*$I684)*'01_Supuestos'!$F$11*($H684-'01_Supuestos'!$F$9))*'01_Supuestos'!$F$12)-(('01_Supuestos'!M31*$I684)*'01_Supuestos'!$F$11*$K684)-(IF(('01_Supuestos'!M31*$I684)&gt;0,'01_Supuestos'!$F$15,0)))-((('01_Supuestos'!M31*$I684)*'01_Supuestos'!$F$11*($H684-'01_Supuestos'!$F$9))*'01_Supuestos'!$F$18)-($J684*'01_Supuestos'!M32)-(IF('01_Supuestos'!M30=MAX('01_Supuestos'!$C$30:$M$30),'01_Supuestos'!$F$19,0))-(MAX(0,(((('01_Supuestos'!M31*$I684)*'01_Supuestos'!$F$11*($H684-'01_Supuestos'!$F$9))-((('01_Supuestos'!M31*$I684)*'01_Supuestos'!$F$11*($H684-'01_Supuestos'!$F$9))*'01_Supuestos'!$F$12)-(('01_Supuestos'!M31*$I684)*'01_Supuestos'!$F$11*$K684)-(IF(('01_Supuestos'!M31*$I684)&gt;0,'01_Supuestos'!$F$15,0)))-($J684*'01_Supuestos'!M33)))*'01_Supuestos'!$F$16)</f>
        <v/>
      </c>
      <c r="AE684" s="109">
        <f>0</f>
        <v/>
      </c>
      <c r="AF684" s="109">
        <f>IF(S684&gt;R684,"Appraisal+Decision",IF(S684&lt;R684,"Develop Now","Indiferente"))</f>
        <v/>
      </c>
    </row>
    <row r="685">
      <c r="A685" t="n">
        <v>655</v>
      </c>
      <c r="B685" s="53">
        <f>RAND()</f>
        <v/>
      </c>
      <c r="C685" s="53">
        <f>RAND()</f>
        <v/>
      </c>
      <c r="D685" s="53">
        <f>RAND()</f>
        <v/>
      </c>
      <c r="E685" s="53">
        <f>RAND()</f>
        <v/>
      </c>
      <c r="F685" s="53">
        <f>RAND()</f>
        <v/>
      </c>
      <c r="G685" s="53">
        <f>RAND()</f>
        <v/>
      </c>
      <c r="H685" s="109">
        <f>IF(B685&lt;($B$11-$B$10)/($B$12-$B$10), $B$10+SQRT(B685*($B$11-$B$10)*($B$12-$B$10)), $B$12-SQRT((1-B685)*($B$12-$B$11)*($B$12-$B$10)))</f>
        <v/>
      </c>
      <c r="I685" s="53">
        <f>MAX(0.1,NORMINV(C685,$B$13,$B$14))</f>
        <v/>
      </c>
      <c r="J685" s="109">
        <f>'01_Supuestos'!$F$13*MAX(0.65,NORMINV(D685,1,$B$15))</f>
        <v/>
      </c>
      <c r="K685" s="109">
        <f>'01_Supuestos'!$F$14*MAX(0.6,NORMINV(E685,1,$B$16))</f>
        <v/>
      </c>
      <c r="L685" s="109">
        <f>--(F685&lt;=$B$5)</f>
        <v/>
      </c>
      <c r="M685" s="109">
        <f>IF(L685=1, IF(G685&lt;=$B$6, "+", "-"), IF(G685&lt;=(1-$B$7), "+", "-"))</f>
        <v/>
      </c>
      <c r="N685" s="110">
        <f>IF(M685="+",'05_Bayes_Arbol'!$B$16,'05_Bayes_Arbol'!$B$17)</f>
        <v/>
      </c>
      <c r="O685" s="109">
        <f>SUMPRODUCT(T685:AD685,'01_Supuestos'!$C$34:$M$34)</f>
        <v/>
      </c>
      <c r="P685" s="109">
        <f>N685*O685 + (1-N685)*$B$9</f>
        <v/>
      </c>
      <c r="Q685" s="109">
        <f>--(P685&gt;0)</f>
        <v/>
      </c>
      <c r="R685" s="109">
        <f>IF(L685=1,O685,$B$9)</f>
        <v/>
      </c>
      <c r="S685" s="109">
        <f>-$B$8 + IF(Q685=1, IF(L685=1,O685,$B$9), 0)</f>
        <v/>
      </c>
      <c r="T685" s="109">
        <f>((('01_Supuestos'!C31*$I685)*'01_Supuestos'!$F$11*($H685-'01_Supuestos'!$F$9))-((('01_Supuestos'!C31*$I685)*'01_Supuestos'!$F$11*($H685-'01_Supuestos'!$F$9))*'01_Supuestos'!$F$12)-(('01_Supuestos'!C31*$I685)*'01_Supuestos'!$F$11*$K685)-(IF(('01_Supuestos'!C31*$I685)&gt;0,'01_Supuestos'!$F$15,0)))-((('01_Supuestos'!C31*$I685)*'01_Supuestos'!$F$11*($H685-'01_Supuestos'!$F$9))*'01_Supuestos'!$F$18)-($J685*'01_Supuestos'!C32)-(IF('01_Supuestos'!C30=MAX('01_Supuestos'!$C$30:$M$30),'01_Supuestos'!$F$19,0))-(MAX(0,(((('01_Supuestos'!C31*$I685)*'01_Supuestos'!$F$11*($H685-'01_Supuestos'!$F$9))-((('01_Supuestos'!C31*$I685)*'01_Supuestos'!$F$11*($H685-'01_Supuestos'!$F$9))*'01_Supuestos'!$F$12)-(('01_Supuestos'!C31*$I685)*'01_Supuestos'!$F$11*$K685)-(IF(('01_Supuestos'!C31*$I685)&gt;0,'01_Supuestos'!$F$15,0)))-($J685*'01_Supuestos'!C33)))*'01_Supuestos'!$F$16)</f>
        <v/>
      </c>
      <c r="U685" s="109">
        <f>((('01_Supuestos'!D31*$I685)*'01_Supuestos'!$F$11*($H685-'01_Supuestos'!$F$9))-((('01_Supuestos'!D31*$I685)*'01_Supuestos'!$F$11*($H685-'01_Supuestos'!$F$9))*'01_Supuestos'!$F$12)-(('01_Supuestos'!D31*$I685)*'01_Supuestos'!$F$11*$K685)-(IF(('01_Supuestos'!D31*$I685)&gt;0,'01_Supuestos'!$F$15,0)))-((('01_Supuestos'!D31*$I685)*'01_Supuestos'!$F$11*($H685-'01_Supuestos'!$F$9))*'01_Supuestos'!$F$18)-($J685*'01_Supuestos'!D32)-(IF('01_Supuestos'!D30=MAX('01_Supuestos'!$C$30:$M$30),'01_Supuestos'!$F$19,0))-(MAX(0,(((('01_Supuestos'!D31*$I685)*'01_Supuestos'!$F$11*($H685-'01_Supuestos'!$F$9))-((('01_Supuestos'!D31*$I685)*'01_Supuestos'!$F$11*($H685-'01_Supuestos'!$F$9))*'01_Supuestos'!$F$12)-(('01_Supuestos'!D31*$I685)*'01_Supuestos'!$F$11*$K685)-(IF(('01_Supuestos'!D31*$I685)&gt;0,'01_Supuestos'!$F$15,0)))-($J685*'01_Supuestos'!D33)))*'01_Supuestos'!$F$16)</f>
        <v/>
      </c>
      <c r="V685" s="109">
        <f>((('01_Supuestos'!E31*$I685)*'01_Supuestos'!$F$11*($H685-'01_Supuestos'!$F$9))-((('01_Supuestos'!E31*$I685)*'01_Supuestos'!$F$11*($H685-'01_Supuestos'!$F$9))*'01_Supuestos'!$F$12)-(('01_Supuestos'!E31*$I685)*'01_Supuestos'!$F$11*$K685)-(IF(('01_Supuestos'!E31*$I685)&gt;0,'01_Supuestos'!$F$15,0)))-((('01_Supuestos'!E31*$I685)*'01_Supuestos'!$F$11*($H685-'01_Supuestos'!$F$9))*'01_Supuestos'!$F$18)-($J685*'01_Supuestos'!E32)-(IF('01_Supuestos'!E30=MAX('01_Supuestos'!$C$30:$M$30),'01_Supuestos'!$F$19,0))-(MAX(0,(((('01_Supuestos'!E31*$I685)*'01_Supuestos'!$F$11*($H685-'01_Supuestos'!$F$9))-((('01_Supuestos'!E31*$I685)*'01_Supuestos'!$F$11*($H685-'01_Supuestos'!$F$9))*'01_Supuestos'!$F$12)-(('01_Supuestos'!E31*$I685)*'01_Supuestos'!$F$11*$K685)-(IF(('01_Supuestos'!E31*$I685)&gt;0,'01_Supuestos'!$F$15,0)))-($J685*'01_Supuestos'!E33)))*'01_Supuestos'!$F$16)</f>
        <v/>
      </c>
      <c r="W685" s="109">
        <f>((('01_Supuestos'!F31*$I685)*'01_Supuestos'!$F$11*($H685-'01_Supuestos'!$F$9))-((('01_Supuestos'!F31*$I685)*'01_Supuestos'!$F$11*($H685-'01_Supuestos'!$F$9))*'01_Supuestos'!$F$12)-(('01_Supuestos'!F31*$I685)*'01_Supuestos'!$F$11*$K685)-(IF(('01_Supuestos'!F31*$I685)&gt;0,'01_Supuestos'!$F$15,0)))-((('01_Supuestos'!F31*$I685)*'01_Supuestos'!$F$11*($H685-'01_Supuestos'!$F$9))*'01_Supuestos'!$F$18)-($J685*'01_Supuestos'!F32)-(IF('01_Supuestos'!F30=MAX('01_Supuestos'!$C$30:$M$30),'01_Supuestos'!$F$19,0))-(MAX(0,(((('01_Supuestos'!F31*$I685)*'01_Supuestos'!$F$11*($H685-'01_Supuestos'!$F$9))-((('01_Supuestos'!F31*$I685)*'01_Supuestos'!$F$11*($H685-'01_Supuestos'!$F$9))*'01_Supuestos'!$F$12)-(('01_Supuestos'!F31*$I685)*'01_Supuestos'!$F$11*$K685)-(IF(('01_Supuestos'!F31*$I685)&gt;0,'01_Supuestos'!$F$15,0)))-($J685*'01_Supuestos'!F33)))*'01_Supuestos'!$F$16)</f>
        <v/>
      </c>
      <c r="X685" s="109">
        <f>((('01_Supuestos'!G31*$I685)*'01_Supuestos'!$F$11*($H685-'01_Supuestos'!$F$9))-((('01_Supuestos'!G31*$I685)*'01_Supuestos'!$F$11*($H685-'01_Supuestos'!$F$9))*'01_Supuestos'!$F$12)-(('01_Supuestos'!G31*$I685)*'01_Supuestos'!$F$11*$K685)-(IF(('01_Supuestos'!G31*$I685)&gt;0,'01_Supuestos'!$F$15,0)))-((('01_Supuestos'!G31*$I685)*'01_Supuestos'!$F$11*($H685-'01_Supuestos'!$F$9))*'01_Supuestos'!$F$18)-($J685*'01_Supuestos'!G32)-(IF('01_Supuestos'!G30=MAX('01_Supuestos'!$C$30:$M$30),'01_Supuestos'!$F$19,0))-(MAX(0,(((('01_Supuestos'!G31*$I685)*'01_Supuestos'!$F$11*($H685-'01_Supuestos'!$F$9))-((('01_Supuestos'!G31*$I685)*'01_Supuestos'!$F$11*($H685-'01_Supuestos'!$F$9))*'01_Supuestos'!$F$12)-(('01_Supuestos'!G31*$I685)*'01_Supuestos'!$F$11*$K685)-(IF(('01_Supuestos'!G31*$I685)&gt;0,'01_Supuestos'!$F$15,0)))-($J685*'01_Supuestos'!G33)))*'01_Supuestos'!$F$16)</f>
        <v/>
      </c>
      <c r="Y685" s="109">
        <f>((('01_Supuestos'!H31*$I685)*'01_Supuestos'!$F$11*($H685-'01_Supuestos'!$F$9))-((('01_Supuestos'!H31*$I685)*'01_Supuestos'!$F$11*($H685-'01_Supuestos'!$F$9))*'01_Supuestos'!$F$12)-(('01_Supuestos'!H31*$I685)*'01_Supuestos'!$F$11*$K685)-(IF(('01_Supuestos'!H31*$I685)&gt;0,'01_Supuestos'!$F$15,0)))-((('01_Supuestos'!H31*$I685)*'01_Supuestos'!$F$11*($H685-'01_Supuestos'!$F$9))*'01_Supuestos'!$F$18)-($J685*'01_Supuestos'!H32)-(IF('01_Supuestos'!H30=MAX('01_Supuestos'!$C$30:$M$30),'01_Supuestos'!$F$19,0))-(MAX(0,(((('01_Supuestos'!H31*$I685)*'01_Supuestos'!$F$11*($H685-'01_Supuestos'!$F$9))-((('01_Supuestos'!H31*$I685)*'01_Supuestos'!$F$11*($H685-'01_Supuestos'!$F$9))*'01_Supuestos'!$F$12)-(('01_Supuestos'!H31*$I685)*'01_Supuestos'!$F$11*$K685)-(IF(('01_Supuestos'!H31*$I685)&gt;0,'01_Supuestos'!$F$15,0)))-($J685*'01_Supuestos'!H33)))*'01_Supuestos'!$F$16)</f>
        <v/>
      </c>
      <c r="Z685" s="109">
        <f>((('01_Supuestos'!I31*$I685)*'01_Supuestos'!$F$11*($H685-'01_Supuestos'!$F$9))-((('01_Supuestos'!I31*$I685)*'01_Supuestos'!$F$11*($H685-'01_Supuestos'!$F$9))*'01_Supuestos'!$F$12)-(('01_Supuestos'!I31*$I685)*'01_Supuestos'!$F$11*$K685)-(IF(('01_Supuestos'!I31*$I685)&gt;0,'01_Supuestos'!$F$15,0)))-((('01_Supuestos'!I31*$I685)*'01_Supuestos'!$F$11*($H685-'01_Supuestos'!$F$9))*'01_Supuestos'!$F$18)-($J685*'01_Supuestos'!I32)-(IF('01_Supuestos'!I30=MAX('01_Supuestos'!$C$30:$M$30),'01_Supuestos'!$F$19,0))-(MAX(0,(((('01_Supuestos'!I31*$I685)*'01_Supuestos'!$F$11*($H685-'01_Supuestos'!$F$9))-((('01_Supuestos'!I31*$I685)*'01_Supuestos'!$F$11*($H685-'01_Supuestos'!$F$9))*'01_Supuestos'!$F$12)-(('01_Supuestos'!I31*$I685)*'01_Supuestos'!$F$11*$K685)-(IF(('01_Supuestos'!I31*$I685)&gt;0,'01_Supuestos'!$F$15,0)))-($J685*'01_Supuestos'!I33)))*'01_Supuestos'!$F$16)</f>
        <v/>
      </c>
      <c r="AA685" s="109">
        <f>((('01_Supuestos'!J31*$I685)*'01_Supuestos'!$F$11*($H685-'01_Supuestos'!$F$9))-((('01_Supuestos'!J31*$I685)*'01_Supuestos'!$F$11*($H685-'01_Supuestos'!$F$9))*'01_Supuestos'!$F$12)-(('01_Supuestos'!J31*$I685)*'01_Supuestos'!$F$11*$K685)-(IF(('01_Supuestos'!J31*$I685)&gt;0,'01_Supuestos'!$F$15,0)))-((('01_Supuestos'!J31*$I685)*'01_Supuestos'!$F$11*($H685-'01_Supuestos'!$F$9))*'01_Supuestos'!$F$18)-($J685*'01_Supuestos'!J32)-(IF('01_Supuestos'!J30=MAX('01_Supuestos'!$C$30:$M$30),'01_Supuestos'!$F$19,0))-(MAX(0,(((('01_Supuestos'!J31*$I685)*'01_Supuestos'!$F$11*($H685-'01_Supuestos'!$F$9))-((('01_Supuestos'!J31*$I685)*'01_Supuestos'!$F$11*($H685-'01_Supuestos'!$F$9))*'01_Supuestos'!$F$12)-(('01_Supuestos'!J31*$I685)*'01_Supuestos'!$F$11*$K685)-(IF(('01_Supuestos'!J31*$I685)&gt;0,'01_Supuestos'!$F$15,0)))-($J685*'01_Supuestos'!J33)))*'01_Supuestos'!$F$16)</f>
        <v/>
      </c>
      <c r="AB685" s="109">
        <f>((('01_Supuestos'!K31*$I685)*'01_Supuestos'!$F$11*($H685-'01_Supuestos'!$F$9))-((('01_Supuestos'!K31*$I685)*'01_Supuestos'!$F$11*($H685-'01_Supuestos'!$F$9))*'01_Supuestos'!$F$12)-(('01_Supuestos'!K31*$I685)*'01_Supuestos'!$F$11*$K685)-(IF(('01_Supuestos'!K31*$I685)&gt;0,'01_Supuestos'!$F$15,0)))-((('01_Supuestos'!K31*$I685)*'01_Supuestos'!$F$11*($H685-'01_Supuestos'!$F$9))*'01_Supuestos'!$F$18)-($J685*'01_Supuestos'!K32)-(IF('01_Supuestos'!K30=MAX('01_Supuestos'!$C$30:$M$30),'01_Supuestos'!$F$19,0))-(MAX(0,(((('01_Supuestos'!K31*$I685)*'01_Supuestos'!$F$11*($H685-'01_Supuestos'!$F$9))-((('01_Supuestos'!K31*$I685)*'01_Supuestos'!$F$11*($H685-'01_Supuestos'!$F$9))*'01_Supuestos'!$F$12)-(('01_Supuestos'!K31*$I685)*'01_Supuestos'!$F$11*$K685)-(IF(('01_Supuestos'!K31*$I685)&gt;0,'01_Supuestos'!$F$15,0)))-($J685*'01_Supuestos'!K33)))*'01_Supuestos'!$F$16)</f>
        <v/>
      </c>
      <c r="AC685" s="109">
        <f>((('01_Supuestos'!L31*$I685)*'01_Supuestos'!$F$11*($H685-'01_Supuestos'!$F$9))-((('01_Supuestos'!L31*$I685)*'01_Supuestos'!$F$11*($H685-'01_Supuestos'!$F$9))*'01_Supuestos'!$F$12)-(('01_Supuestos'!L31*$I685)*'01_Supuestos'!$F$11*$K685)-(IF(('01_Supuestos'!L31*$I685)&gt;0,'01_Supuestos'!$F$15,0)))-((('01_Supuestos'!L31*$I685)*'01_Supuestos'!$F$11*($H685-'01_Supuestos'!$F$9))*'01_Supuestos'!$F$18)-($J685*'01_Supuestos'!L32)-(IF('01_Supuestos'!L30=MAX('01_Supuestos'!$C$30:$M$30),'01_Supuestos'!$F$19,0))-(MAX(0,(((('01_Supuestos'!L31*$I685)*'01_Supuestos'!$F$11*($H685-'01_Supuestos'!$F$9))-((('01_Supuestos'!L31*$I685)*'01_Supuestos'!$F$11*($H685-'01_Supuestos'!$F$9))*'01_Supuestos'!$F$12)-(('01_Supuestos'!L31*$I685)*'01_Supuestos'!$F$11*$K685)-(IF(('01_Supuestos'!L31*$I685)&gt;0,'01_Supuestos'!$F$15,0)))-($J685*'01_Supuestos'!L33)))*'01_Supuestos'!$F$16)</f>
        <v/>
      </c>
      <c r="AD685" s="109">
        <f>((('01_Supuestos'!M31*$I685)*'01_Supuestos'!$F$11*($H685-'01_Supuestos'!$F$9))-((('01_Supuestos'!M31*$I685)*'01_Supuestos'!$F$11*($H685-'01_Supuestos'!$F$9))*'01_Supuestos'!$F$12)-(('01_Supuestos'!M31*$I685)*'01_Supuestos'!$F$11*$K685)-(IF(('01_Supuestos'!M31*$I685)&gt;0,'01_Supuestos'!$F$15,0)))-((('01_Supuestos'!M31*$I685)*'01_Supuestos'!$F$11*($H685-'01_Supuestos'!$F$9))*'01_Supuestos'!$F$18)-($J685*'01_Supuestos'!M32)-(IF('01_Supuestos'!M30=MAX('01_Supuestos'!$C$30:$M$30),'01_Supuestos'!$F$19,0))-(MAX(0,(((('01_Supuestos'!M31*$I685)*'01_Supuestos'!$F$11*($H685-'01_Supuestos'!$F$9))-((('01_Supuestos'!M31*$I685)*'01_Supuestos'!$F$11*($H685-'01_Supuestos'!$F$9))*'01_Supuestos'!$F$12)-(('01_Supuestos'!M31*$I685)*'01_Supuestos'!$F$11*$K685)-(IF(('01_Supuestos'!M31*$I685)&gt;0,'01_Supuestos'!$F$15,0)))-($J685*'01_Supuestos'!M33)))*'01_Supuestos'!$F$16)</f>
        <v/>
      </c>
      <c r="AE685" s="109">
        <f>0</f>
        <v/>
      </c>
      <c r="AF685" s="109">
        <f>IF(S685&gt;R685,"Appraisal+Decision",IF(S685&lt;R685,"Develop Now","Indiferente"))</f>
        <v/>
      </c>
    </row>
    <row r="686">
      <c r="A686" t="n">
        <v>656</v>
      </c>
      <c r="B686" s="53">
        <f>RAND()</f>
        <v/>
      </c>
      <c r="C686" s="53">
        <f>RAND()</f>
        <v/>
      </c>
      <c r="D686" s="53">
        <f>RAND()</f>
        <v/>
      </c>
      <c r="E686" s="53">
        <f>RAND()</f>
        <v/>
      </c>
      <c r="F686" s="53">
        <f>RAND()</f>
        <v/>
      </c>
      <c r="G686" s="53">
        <f>RAND()</f>
        <v/>
      </c>
      <c r="H686" s="109">
        <f>IF(B686&lt;($B$11-$B$10)/($B$12-$B$10), $B$10+SQRT(B686*($B$11-$B$10)*($B$12-$B$10)), $B$12-SQRT((1-B686)*($B$12-$B$11)*($B$12-$B$10)))</f>
        <v/>
      </c>
      <c r="I686" s="53">
        <f>MAX(0.1,NORMINV(C686,$B$13,$B$14))</f>
        <v/>
      </c>
      <c r="J686" s="109">
        <f>'01_Supuestos'!$F$13*MAX(0.65,NORMINV(D686,1,$B$15))</f>
        <v/>
      </c>
      <c r="K686" s="109">
        <f>'01_Supuestos'!$F$14*MAX(0.6,NORMINV(E686,1,$B$16))</f>
        <v/>
      </c>
      <c r="L686" s="109">
        <f>--(F686&lt;=$B$5)</f>
        <v/>
      </c>
      <c r="M686" s="109">
        <f>IF(L686=1, IF(G686&lt;=$B$6, "+", "-"), IF(G686&lt;=(1-$B$7), "+", "-"))</f>
        <v/>
      </c>
      <c r="N686" s="110">
        <f>IF(M686="+",'05_Bayes_Arbol'!$B$16,'05_Bayes_Arbol'!$B$17)</f>
        <v/>
      </c>
      <c r="O686" s="109">
        <f>SUMPRODUCT(T686:AD686,'01_Supuestos'!$C$34:$M$34)</f>
        <v/>
      </c>
      <c r="P686" s="109">
        <f>N686*O686 + (1-N686)*$B$9</f>
        <v/>
      </c>
      <c r="Q686" s="109">
        <f>--(P686&gt;0)</f>
        <v/>
      </c>
      <c r="R686" s="109">
        <f>IF(L686=1,O686,$B$9)</f>
        <v/>
      </c>
      <c r="S686" s="109">
        <f>-$B$8 + IF(Q686=1, IF(L686=1,O686,$B$9), 0)</f>
        <v/>
      </c>
      <c r="T686" s="109">
        <f>((('01_Supuestos'!C31*$I686)*'01_Supuestos'!$F$11*($H686-'01_Supuestos'!$F$9))-((('01_Supuestos'!C31*$I686)*'01_Supuestos'!$F$11*($H686-'01_Supuestos'!$F$9))*'01_Supuestos'!$F$12)-(('01_Supuestos'!C31*$I686)*'01_Supuestos'!$F$11*$K686)-(IF(('01_Supuestos'!C31*$I686)&gt;0,'01_Supuestos'!$F$15,0)))-((('01_Supuestos'!C31*$I686)*'01_Supuestos'!$F$11*($H686-'01_Supuestos'!$F$9))*'01_Supuestos'!$F$18)-($J686*'01_Supuestos'!C32)-(IF('01_Supuestos'!C30=MAX('01_Supuestos'!$C$30:$M$30),'01_Supuestos'!$F$19,0))-(MAX(0,(((('01_Supuestos'!C31*$I686)*'01_Supuestos'!$F$11*($H686-'01_Supuestos'!$F$9))-((('01_Supuestos'!C31*$I686)*'01_Supuestos'!$F$11*($H686-'01_Supuestos'!$F$9))*'01_Supuestos'!$F$12)-(('01_Supuestos'!C31*$I686)*'01_Supuestos'!$F$11*$K686)-(IF(('01_Supuestos'!C31*$I686)&gt;0,'01_Supuestos'!$F$15,0)))-($J686*'01_Supuestos'!C33)))*'01_Supuestos'!$F$16)</f>
        <v/>
      </c>
      <c r="U686" s="109">
        <f>((('01_Supuestos'!D31*$I686)*'01_Supuestos'!$F$11*($H686-'01_Supuestos'!$F$9))-((('01_Supuestos'!D31*$I686)*'01_Supuestos'!$F$11*($H686-'01_Supuestos'!$F$9))*'01_Supuestos'!$F$12)-(('01_Supuestos'!D31*$I686)*'01_Supuestos'!$F$11*$K686)-(IF(('01_Supuestos'!D31*$I686)&gt;0,'01_Supuestos'!$F$15,0)))-((('01_Supuestos'!D31*$I686)*'01_Supuestos'!$F$11*($H686-'01_Supuestos'!$F$9))*'01_Supuestos'!$F$18)-($J686*'01_Supuestos'!D32)-(IF('01_Supuestos'!D30=MAX('01_Supuestos'!$C$30:$M$30),'01_Supuestos'!$F$19,0))-(MAX(0,(((('01_Supuestos'!D31*$I686)*'01_Supuestos'!$F$11*($H686-'01_Supuestos'!$F$9))-((('01_Supuestos'!D31*$I686)*'01_Supuestos'!$F$11*($H686-'01_Supuestos'!$F$9))*'01_Supuestos'!$F$12)-(('01_Supuestos'!D31*$I686)*'01_Supuestos'!$F$11*$K686)-(IF(('01_Supuestos'!D31*$I686)&gt;0,'01_Supuestos'!$F$15,0)))-($J686*'01_Supuestos'!D33)))*'01_Supuestos'!$F$16)</f>
        <v/>
      </c>
      <c r="V686" s="109">
        <f>((('01_Supuestos'!E31*$I686)*'01_Supuestos'!$F$11*($H686-'01_Supuestos'!$F$9))-((('01_Supuestos'!E31*$I686)*'01_Supuestos'!$F$11*($H686-'01_Supuestos'!$F$9))*'01_Supuestos'!$F$12)-(('01_Supuestos'!E31*$I686)*'01_Supuestos'!$F$11*$K686)-(IF(('01_Supuestos'!E31*$I686)&gt;0,'01_Supuestos'!$F$15,0)))-((('01_Supuestos'!E31*$I686)*'01_Supuestos'!$F$11*($H686-'01_Supuestos'!$F$9))*'01_Supuestos'!$F$18)-($J686*'01_Supuestos'!E32)-(IF('01_Supuestos'!E30=MAX('01_Supuestos'!$C$30:$M$30),'01_Supuestos'!$F$19,0))-(MAX(0,(((('01_Supuestos'!E31*$I686)*'01_Supuestos'!$F$11*($H686-'01_Supuestos'!$F$9))-((('01_Supuestos'!E31*$I686)*'01_Supuestos'!$F$11*($H686-'01_Supuestos'!$F$9))*'01_Supuestos'!$F$12)-(('01_Supuestos'!E31*$I686)*'01_Supuestos'!$F$11*$K686)-(IF(('01_Supuestos'!E31*$I686)&gt;0,'01_Supuestos'!$F$15,0)))-($J686*'01_Supuestos'!E33)))*'01_Supuestos'!$F$16)</f>
        <v/>
      </c>
      <c r="W686" s="109">
        <f>((('01_Supuestos'!F31*$I686)*'01_Supuestos'!$F$11*($H686-'01_Supuestos'!$F$9))-((('01_Supuestos'!F31*$I686)*'01_Supuestos'!$F$11*($H686-'01_Supuestos'!$F$9))*'01_Supuestos'!$F$12)-(('01_Supuestos'!F31*$I686)*'01_Supuestos'!$F$11*$K686)-(IF(('01_Supuestos'!F31*$I686)&gt;0,'01_Supuestos'!$F$15,0)))-((('01_Supuestos'!F31*$I686)*'01_Supuestos'!$F$11*($H686-'01_Supuestos'!$F$9))*'01_Supuestos'!$F$18)-($J686*'01_Supuestos'!F32)-(IF('01_Supuestos'!F30=MAX('01_Supuestos'!$C$30:$M$30),'01_Supuestos'!$F$19,0))-(MAX(0,(((('01_Supuestos'!F31*$I686)*'01_Supuestos'!$F$11*($H686-'01_Supuestos'!$F$9))-((('01_Supuestos'!F31*$I686)*'01_Supuestos'!$F$11*($H686-'01_Supuestos'!$F$9))*'01_Supuestos'!$F$12)-(('01_Supuestos'!F31*$I686)*'01_Supuestos'!$F$11*$K686)-(IF(('01_Supuestos'!F31*$I686)&gt;0,'01_Supuestos'!$F$15,0)))-($J686*'01_Supuestos'!F33)))*'01_Supuestos'!$F$16)</f>
        <v/>
      </c>
      <c r="X686" s="109">
        <f>((('01_Supuestos'!G31*$I686)*'01_Supuestos'!$F$11*($H686-'01_Supuestos'!$F$9))-((('01_Supuestos'!G31*$I686)*'01_Supuestos'!$F$11*($H686-'01_Supuestos'!$F$9))*'01_Supuestos'!$F$12)-(('01_Supuestos'!G31*$I686)*'01_Supuestos'!$F$11*$K686)-(IF(('01_Supuestos'!G31*$I686)&gt;0,'01_Supuestos'!$F$15,0)))-((('01_Supuestos'!G31*$I686)*'01_Supuestos'!$F$11*($H686-'01_Supuestos'!$F$9))*'01_Supuestos'!$F$18)-($J686*'01_Supuestos'!G32)-(IF('01_Supuestos'!G30=MAX('01_Supuestos'!$C$30:$M$30),'01_Supuestos'!$F$19,0))-(MAX(0,(((('01_Supuestos'!G31*$I686)*'01_Supuestos'!$F$11*($H686-'01_Supuestos'!$F$9))-((('01_Supuestos'!G31*$I686)*'01_Supuestos'!$F$11*($H686-'01_Supuestos'!$F$9))*'01_Supuestos'!$F$12)-(('01_Supuestos'!G31*$I686)*'01_Supuestos'!$F$11*$K686)-(IF(('01_Supuestos'!G31*$I686)&gt;0,'01_Supuestos'!$F$15,0)))-($J686*'01_Supuestos'!G33)))*'01_Supuestos'!$F$16)</f>
        <v/>
      </c>
      <c r="Y686" s="109">
        <f>((('01_Supuestos'!H31*$I686)*'01_Supuestos'!$F$11*($H686-'01_Supuestos'!$F$9))-((('01_Supuestos'!H31*$I686)*'01_Supuestos'!$F$11*($H686-'01_Supuestos'!$F$9))*'01_Supuestos'!$F$12)-(('01_Supuestos'!H31*$I686)*'01_Supuestos'!$F$11*$K686)-(IF(('01_Supuestos'!H31*$I686)&gt;0,'01_Supuestos'!$F$15,0)))-((('01_Supuestos'!H31*$I686)*'01_Supuestos'!$F$11*($H686-'01_Supuestos'!$F$9))*'01_Supuestos'!$F$18)-($J686*'01_Supuestos'!H32)-(IF('01_Supuestos'!H30=MAX('01_Supuestos'!$C$30:$M$30),'01_Supuestos'!$F$19,0))-(MAX(0,(((('01_Supuestos'!H31*$I686)*'01_Supuestos'!$F$11*($H686-'01_Supuestos'!$F$9))-((('01_Supuestos'!H31*$I686)*'01_Supuestos'!$F$11*($H686-'01_Supuestos'!$F$9))*'01_Supuestos'!$F$12)-(('01_Supuestos'!H31*$I686)*'01_Supuestos'!$F$11*$K686)-(IF(('01_Supuestos'!H31*$I686)&gt;0,'01_Supuestos'!$F$15,0)))-($J686*'01_Supuestos'!H33)))*'01_Supuestos'!$F$16)</f>
        <v/>
      </c>
      <c r="Z686" s="109">
        <f>((('01_Supuestos'!I31*$I686)*'01_Supuestos'!$F$11*($H686-'01_Supuestos'!$F$9))-((('01_Supuestos'!I31*$I686)*'01_Supuestos'!$F$11*($H686-'01_Supuestos'!$F$9))*'01_Supuestos'!$F$12)-(('01_Supuestos'!I31*$I686)*'01_Supuestos'!$F$11*$K686)-(IF(('01_Supuestos'!I31*$I686)&gt;0,'01_Supuestos'!$F$15,0)))-((('01_Supuestos'!I31*$I686)*'01_Supuestos'!$F$11*($H686-'01_Supuestos'!$F$9))*'01_Supuestos'!$F$18)-($J686*'01_Supuestos'!I32)-(IF('01_Supuestos'!I30=MAX('01_Supuestos'!$C$30:$M$30),'01_Supuestos'!$F$19,0))-(MAX(0,(((('01_Supuestos'!I31*$I686)*'01_Supuestos'!$F$11*($H686-'01_Supuestos'!$F$9))-((('01_Supuestos'!I31*$I686)*'01_Supuestos'!$F$11*($H686-'01_Supuestos'!$F$9))*'01_Supuestos'!$F$12)-(('01_Supuestos'!I31*$I686)*'01_Supuestos'!$F$11*$K686)-(IF(('01_Supuestos'!I31*$I686)&gt;0,'01_Supuestos'!$F$15,0)))-($J686*'01_Supuestos'!I33)))*'01_Supuestos'!$F$16)</f>
        <v/>
      </c>
      <c r="AA686" s="109">
        <f>((('01_Supuestos'!J31*$I686)*'01_Supuestos'!$F$11*($H686-'01_Supuestos'!$F$9))-((('01_Supuestos'!J31*$I686)*'01_Supuestos'!$F$11*($H686-'01_Supuestos'!$F$9))*'01_Supuestos'!$F$12)-(('01_Supuestos'!J31*$I686)*'01_Supuestos'!$F$11*$K686)-(IF(('01_Supuestos'!J31*$I686)&gt;0,'01_Supuestos'!$F$15,0)))-((('01_Supuestos'!J31*$I686)*'01_Supuestos'!$F$11*($H686-'01_Supuestos'!$F$9))*'01_Supuestos'!$F$18)-($J686*'01_Supuestos'!J32)-(IF('01_Supuestos'!J30=MAX('01_Supuestos'!$C$30:$M$30),'01_Supuestos'!$F$19,0))-(MAX(0,(((('01_Supuestos'!J31*$I686)*'01_Supuestos'!$F$11*($H686-'01_Supuestos'!$F$9))-((('01_Supuestos'!J31*$I686)*'01_Supuestos'!$F$11*($H686-'01_Supuestos'!$F$9))*'01_Supuestos'!$F$12)-(('01_Supuestos'!J31*$I686)*'01_Supuestos'!$F$11*$K686)-(IF(('01_Supuestos'!J31*$I686)&gt;0,'01_Supuestos'!$F$15,0)))-($J686*'01_Supuestos'!J33)))*'01_Supuestos'!$F$16)</f>
        <v/>
      </c>
      <c r="AB686" s="109">
        <f>((('01_Supuestos'!K31*$I686)*'01_Supuestos'!$F$11*($H686-'01_Supuestos'!$F$9))-((('01_Supuestos'!K31*$I686)*'01_Supuestos'!$F$11*($H686-'01_Supuestos'!$F$9))*'01_Supuestos'!$F$12)-(('01_Supuestos'!K31*$I686)*'01_Supuestos'!$F$11*$K686)-(IF(('01_Supuestos'!K31*$I686)&gt;0,'01_Supuestos'!$F$15,0)))-((('01_Supuestos'!K31*$I686)*'01_Supuestos'!$F$11*($H686-'01_Supuestos'!$F$9))*'01_Supuestos'!$F$18)-($J686*'01_Supuestos'!K32)-(IF('01_Supuestos'!K30=MAX('01_Supuestos'!$C$30:$M$30),'01_Supuestos'!$F$19,0))-(MAX(0,(((('01_Supuestos'!K31*$I686)*'01_Supuestos'!$F$11*($H686-'01_Supuestos'!$F$9))-((('01_Supuestos'!K31*$I686)*'01_Supuestos'!$F$11*($H686-'01_Supuestos'!$F$9))*'01_Supuestos'!$F$12)-(('01_Supuestos'!K31*$I686)*'01_Supuestos'!$F$11*$K686)-(IF(('01_Supuestos'!K31*$I686)&gt;0,'01_Supuestos'!$F$15,0)))-($J686*'01_Supuestos'!K33)))*'01_Supuestos'!$F$16)</f>
        <v/>
      </c>
      <c r="AC686" s="109">
        <f>((('01_Supuestos'!L31*$I686)*'01_Supuestos'!$F$11*($H686-'01_Supuestos'!$F$9))-((('01_Supuestos'!L31*$I686)*'01_Supuestos'!$F$11*($H686-'01_Supuestos'!$F$9))*'01_Supuestos'!$F$12)-(('01_Supuestos'!L31*$I686)*'01_Supuestos'!$F$11*$K686)-(IF(('01_Supuestos'!L31*$I686)&gt;0,'01_Supuestos'!$F$15,0)))-((('01_Supuestos'!L31*$I686)*'01_Supuestos'!$F$11*($H686-'01_Supuestos'!$F$9))*'01_Supuestos'!$F$18)-($J686*'01_Supuestos'!L32)-(IF('01_Supuestos'!L30=MAX('01_Supuestos'!$C$30:$M$30),'01_Supuestos'!$F$19,0))-(MAX(0,(((('01_Supuestos'!L31*$I686)*'01_Supuestos'!$F$11*($H686-'01_Supuestos'!$F$9))-((('01_Supuestos'!L31*$I686)*'01_Supuestos'!$F$11*($H686-'01_Supuestos'!$F$9))*'01_Supuestos'!$F$12)-(('01_Supuestos'!L31*$I686)*'01_Supuestos'!$F$11*$K686)-(IF(('01_Supuestos'!L31*$I686)&gt;0,'01_Supuestos'!$F$15,0)))-($J686*'01_Supuestos'!L33)))*'01_Supuestos'!$F$16)</f>
        <v/>
      </c>
      <c r="AD686" s="109">
        <f>((('01_Supuestos'!M31*$I686)*'01_Supuestos'!$F$11*($H686-'01_Supuestos'!$F$9))-((('01_Supuestos'!M31*$I686)*'01_Supuestos'!$F$11*($H686-'01_Supuestos'!$F$9))*'01_Supuestos'!$F$12)-(('01_Supuestos'!M31*$I686)*'01_Supuestos'!$F$11*$K686)-(IF(('01_Supuestos'!M31*$I686)&gt;0,'01_Supuestos'!$F$15,0)))-((('01_Supuestos'!M31*$I686)*'01_Supuestos'!$F$11*($H686-'01_Supuestos'!$F$9))*'01_Supuestos'!$F$18)-($J686*'01_Supuestos'!M32)-(IF('01_Supuestos'!M30=MAX('01_Supuestos'!$C$30:$M$30),'01_Supuestos'!$F$19,0))-(MAX(0,(((('01_Supuestos'!M31*$I686)*'01_Supuestos'!$F$11*($H686-'01_Supuestos'!$F$9))-((('01_Supuestos'!M31*$I686)*'01_Supuestos'!$F$11*($H686-'01_Supuestos'!$F$9))*'01_Supuestos'!$F$12)-(('01_Supuestos'!M31*$I686)*'01_Supuestos'!$F$11*$K686)-(IF(('01_Supuestos'!M31*$I686)&gt;0,'01_Supuestos'!$F$15,0)))-($J686*'01_Supuestos'!M33)))*'01_Supuestos'!$F$16)</f>
        <v/>
      </c>
      <c r="AE686" s="109">
        <f>0</f>
        <v/>
      </c>
      <c r="AF686" s="109">
        <f>IF(S686&gt;R686,"Appraisal+Decision",IF(S686&lt;R686,"Develop Now","Indiferente"))</f>
        <v/>
      </c>
    </row>
    <row r="687">
      <c r="A687" t="n">
        <v>657</v>
      </c>
      <c r="B687" s="53">
        <f>RAND()</f>
        <v/>
      </c>
      <c r="C687" s="53">
        <f>RAND()</f>
        <v/>
      </c>
      <c r="D687" s="53">
        <f>RAND()</f>
        <v/>
      </c>
      <c r="E687" s="53">
        <f>RAND()</f>
        <v/>
      </c>
      <c r="F687" s="53">
        <f>RAND()</f>
        <v/>
      </c>
      <c r="G687" s="53">
        <f>RAND()</f>
        <v/>
      </c>
      <c r="H687" s="109">
        <f>IF(B687&lt;($B$11-$B$10)/($B$12-$B$10), $B$10+SQRT(B687*($B$11-$B$10)*($B$12-$B$10)), $B$12-SQRT((1-B687)*($B$12-$B$11)*($B$12-$B$10)))</f>
        <v/>
      </c>
      <c r="I687" s="53">
        <f>MAX(0.1,NORMINV(C687,$B$13,$B$14))</f>
        <v/>
      </c>
      <c r="J687" s="109">
        <f>'01_Supuestos'!$F$13*MAX(0.65,NORMINV(D687,1,$B$15))</f>
        <v/>
      </c>
      <c r="K687" s="109">
        <f>'01_Supuestos'!$F$14*MAX(0.6,NORMINV(E687,1,$B$16))</f>
        <v/>
      </c>
      <c r="L687" s="109">
        <f>--(F687&lt;=$B$5)</f>
        <v/>
      </c>
      <c r="M687" s="109">
        <f>IF(L687=1, IF(G687&lt;=$B$6, "+", "-"), IF(G687&lt;=(1-$B$7), "+", "-"))</f>
        <v/>
      </c>
      <c r="N687" s="110">
        <f>IF(M687="+",'05_Bayes_Arbol'!$B$16,'05_Bayes_Arbol'!$B$17)</f>
        <v/>
      </c>
      <c r="O687" s="109">
        <f>SUMPRODUCT(T687:AD687,'01_Supuestos'!$C$34:$M$34)</f>
        <v/>
      </c>
      <c r="P687" s="109">
        <f>N687*O687 + (1-N687)*$B$9</f>
        <v/>
      </c>
      <c r="Q687" s="109">
        <f>--(P687&gt;0)</f>
        <v/>
      </c>
      <c r="R687" s="109">
        <f>IF(L687=1,O687,$B$9)</f>
        <v/>
      </c>
      <c r="S687" s="109">
        <f>-$B$8 + IF(Q687=1, IF(L687=1,O687,$B$9), 0)</f>
        <v/>
      </c>
      <c r="T687" s="109">
        <f>((('01_Supuestos'!C31*$I687)*'01_Supuestos'!$F$11*($H687-'01_Supuestos'!$F$9))-((('01_Supuestos'!C31*$I687)*'01_Supuestos'!$F$11*($H687-'01_Supuestos'!$F$9))*'01_Supuestos'!$F$12)-(('01_Supuestos'!C31*$I687)*'01_Supuestos'!$F$11*$K687)-(IF(('01_Supuestos'!C31*$I687)&gt;0,'01_Supuestos'!$F$15,0)))-((('01_Supuestos'!C31*$I687)*'01_Supuestos'!$F$11*($H687-'01_Supuestos'!$F$9))*'01_Supuestos'!$F$18)-($J687*'01_Supuestos'!C32)-(IF('01_Supuestos'!C30=MAX('01_Supuestos'!$C$30:$M$30),'01_Supuestos'!$F$19,0))-(MAX(0,(((('01_Supuestos'!C31*$I687)*'01_Supuestos'!$F$11*($H687-'01_Supuestos'!$F$9))-((('01_Supuestos'!C31*$I687)*'01_Supuestos'!$F$11*($H687-'01_Supuestos'!$F$9))*'01_Supuestos'!$F$12)-(('01_Supuestos'!C31*$I687)*'01_Supuestos'!$F$11*$K687)-(IF(('01_Supuestos'!C31*$I687)&gt;0,'01_Supuestos'!$F$15,0)))-($J687*'01_Supuestos'!C33)))*'01_Supuestos'!$F$16)</f>
        <v/>
      </c>
      <c r="U687" s="109">
        <f>((('01_Supuestos'!D31*$I687)*'01_Supuestos'!$F$11*($H687-'01_Supuestos'!$F$9))-((('01_Supuestos'!D31*$I687)*'01_Supuestos'!$F$11*($H687-'01_Supuestos'!$F$9))*'01_Supuestos'!$F$12)-(('01_Supuestos'!D31*$I687)*'01_Supuestos'!$F$11*$K687)-(IF(('01_Supuestos'!D31*$I687)&gt;0,'01_Supuestos'!$F$15,0)))-((('01_Supuestos'!D31*$I687)*'01_Supuestos'!$F$11*($H687-'01_Supuestos'!$F$9))*'01_Supuestos'!$F$18)-($J687*'01_Supuestos'!D32)-(IF('01_Supuestos'!D30=MAX('01_Supuestos'!$C$30:$M$30),'01_Supuestos'!$F$19,0))-(MAX(0,(((('01_Supuestos'!D31*$I687)*'01_Supuestos'!$F$11*($H687-'01_Supuestos'!$F$9))-((('01_Supuestos'!D31*$I687)*'01_Supuestos'!$F$11*($H687-'01_Supuestos'!$F$9))*'01_Supuestos'!$F$12)-(('01_Supuestos'!D31*$I687)*'01_Supuestos'!$F$11*$K687)-(IF(('01_Supuestos'!D31*$I687)&gt;0,'01_Supuestos'!$F$15,0)))-($J687*'01_Supuestos'!D33)))*'01_Supuestos'!$F$16)</f>
        <v/>
      </c>
      <c r="V687" s="109">
        <f>((('01_Supuestos'!E31*$I687)*'01_Supuestos'!$F$11*($H687-'01_Supuestos'!$F$9))-((('01_Supuestos'!E31*$I687)*'01_Supuestos'!$F$11*($H687-'01_Supuestos'!$F$9))*'01_Supuestos'!$F$12)-(('01_Supuestos'!E31*$I687)*'01_Supuestos'!$F$11*$K687)-(IF(('01_Supuestos'!E31*$I687)&gt;0,'01_Supuestos'!$F$15,0)))-((('01_Supuestos'!E31*$I687)*'01_Supuestos'!$F$11*($H687-'01_Supuestos'!$F$9))*'01_Supuestos'!$F$18)-($J687*'01_Supuestos'!E32)-(IF('01_Supuestos'!E30=MAX('01_Supuestos'!$C$30:$M$30),'01_Supuestos'!$F$19,0))-(MAX(0,(((('01_Supuestos'!E31*$I687)*'01_Supuestos'!$F$11*($H687-'01_Supuestos'!$F$9))-((('01_Supuestos'!E31*$I687)*'01_Supuestos'!$F$11*($H687-'01_Supuestos'!$F$9))*'01_Supuestos'!$F$12)-(('01_Supuestos'!E31*$I687)*'01_Supuestos'!$F$11*$K687)-(IF(('01_Supuestos'!E31*$I687)&gt;0,'01_Supuestos'!$F$15,0)))-($J687*'01_Supuestos'!E33)))*'01_Supuestos'!$F$16)</f>
        <v/>
      </c>
      <c r="W687" s="109">
        <f>((('01_Supuestos'!F31*$I687)*'01_Supuestos'!$F$11*($H687-'01_Supuestos'!$F$9))-((('01_Supuestos'!F31*$I687)*'01_Supuestos'!$F$11*($H687-'01_Supuestos'!$F$9))*'01_Supuestos'!$F$12)-(('01_Supuestos'!F31*$I687)*'01_Supuestos'!$F$11*$K687)-(IF(('01_Supuestos'!F31*$I687)&gt;0,'01_Supuestos'!$F$15,0)))-((('01_Supuestos'!F31*$I687)*'01_Supuestos'!$F$11*($H687-'01_Supuestos'!$F$9))*'01_Supuestos'!$F$18)-($J687*'01_Supuestos'!F32)-(IF('01_Supuestos'!F30=MAX('01_Supuestos'!$C$30:$M$30),'01_Supuestos'!$F$19,0))-(MAX(0,(((('01_Supuestos'!F31*$I687)*'01_Supuestos'!$F$11*($H687-'01_Supuestos'!$F$9))-((('01_Supuestos'!F31*$I687)*'01_Supuestos'!$F$11*($H687-'01_Supuestos'!$F$9))*'01_Supuestos'!$F$12)-(('01_Supuestos'!F31*$I687)*'01_Supuestos'!$F$11*$K687)-(IF(('01_Supuestos'!F31*$I687)&gt;0,'01_Supuestos'!$F$15,0)))-($J687*'01_Supuestos'!F33)))*'01_Supuestos'!$F$16)</f>
        <v/>
      </c>
      <c r="X687" s="109">
        <f>((('01_Supuestos'!G31*$I687)*'01_Supuestos'!$F$11*($H687-'01_Supuestos'!$F$9))-((('01_Supuestos'!G31*$I687)*'01_Supuestos'!$F$11*($H687-'01_Supuestos'!$F$9))*'01_Supuestos'!$F$12)-(('01_Supuestos'!G31*$I687)*'01_Supuestos'!$F$11*$K687)-(IF(('01_Supuestos'!G31*$I687)&gt;0,'01_Supuestos'!$F$15,0)))-((('01_Supuestos'!G31*$I687)*'01_Supuestos'!$F$11*($H687-'01_Supuestos'!$F$9))*'01_Supuestos'!$F$18)-($J687*'01_Supuestos'!G32)-(IF('01_Supuestos'!G30=MAX('01_Supuestos'!$C$30:$M$30),'01_Supuestos'!$F$19,0))-(MAX(0,(((('01_Supuestos'!G31*$I687)*'01_Supuestos'!$F$11*($H687-'01_Supuestos'!$F$9))-((('01_Supuestos'!G31*$I687)*'01_Supuestos'!$F$11*($H687-'01_Supuestos'!$F$9))*'01_Supuestos'!$F$12)-(('01_Supuestos'!G31*$I687)*'01_Supuestos'!$F$11*$K687)-(IF(('01_Supuestos'!G31*$I687)&gt;0,'01_Supuestos'!$F$15,0)))-($J687*'01_Supuestos'!G33)))*'01_Supuestos'!$F$16)</f>
        <v/>
      </c>
      <c r="Y687" s="109">
        <f>((('01_Supuestos'!H31*$I687)*'01_Supuestos'!$F$11*($H687-'01_Supuestos'!$F$9))-((('01_Supuestos'!H31*$I687)*'01_Supuestos'!$F$11*($H687-'01_Supuestos'!$F$9))*'01_Supuestos'!$F$12)-(('01_Supuestos'!H31*$I687)*'01_Supuestos'!$F$11*$K687)-(IF(('01_Supuestos'!H31*$I687)&gt;0,'01_Supuestos'!$F$15,0)))-((('01_Supuestos'!H31*$I687)*'01_Supuestos'!$F$11*($H687-'01_Supuestos'!$F$9))*'01_Supuestos'!$F$18)-($J687*'01_Supuestos'!H32)-(IF('01_Supuestos'!H30=MAX('01_Supuestos'!$C$30:$M$30),'01_Supuestos'!$F$19,0))-(MAX(0,(((('01_Supuestos'!H31*$I687)*'01_Supuestos'!$F$11*($H687-'01_Supuestos'!$F$9))-((('01_Supuestos'!H31*$I687)*'01_Supuestos'!$F$11*($H687-'01_Supuestos'!$F$9))*'01_Supuestos'!$F$12)-(('01_Supuestos'!H31*$I687)*'01_Supuestos'!$F$11*$K687)-(IF(('01_Supuestos'!H31*$I687)&gt;0,'01_Supuestos'!$F$15,0)))-($J687*'01_Supuestos'!H33)))*'01_Supuestos'!$F$16)</f>
        <v/>
      </c>
      <c r="Z687" s="109">
        <f>((('01_Supuestos'!I31*$I687)*'01_Supuestos'!$F$11*($H687-'01_Supuestos'!$F$9))-((('01_Supuestos'!I31*$I687)*'01_Supuestos'!$F$11*($H687-'01_Supuestos'!$F$9))*'01_Supuestos'!$F$12)-(('01_Supuestos'!I31*$I687)*'01_Supuestos'!$F$11*$K687)-(IF(('01_Supuestos'!I31*$I687)&gt;0,'01_Supuestos'!$F$15,0)))-((('01_Supuestos'!I31*$I687)*'01_Supuestos'!$F$11*($H687-'01_Supuestos'!$F$9))*'01_Supuestos'!$F$18)-($J687*'01_Supuestos'!I32)-(IF('01_Supuestos'!I30=MAX('01_Supuestos'!$C$30:$M$30),'01_Supuestos'!$F$19,0))-(MAX(0,(((('01_Supuestos'!I31*$I687)*'01_Supuestos'!$F$11*($H687-'01_Supuestos'!$F$9))-((('01_Supuestos'!I31*$I687)*'01_Supuestos'!$F$11*($H687-'01_Supuestos'!$F$9))*'01_Supuestos'!$F$12)-(('01_Supuestos'!I31*$I687)*'01_Supuestos'!$F$11*$K687)-(IF(('01_Supuestos'!I31*$I687)&gt;0,'01_Supuestos'!$F$15,0)))-($J687*'01_Supuestos'!I33)))*'01_Supuestos'!$F$16)</f>
        <v/>
      </c>
      <c r="AA687" s="109">
        <f>((('01_Supuestos'!J31*$I687)*'01_Supuestos'!$F$11*($H687-'01_Supuestos'!$F$9))-((('01_Supuestos'!J31*$I687)*'01_Supuestos'!$F$11*($H687-'01_Supuestos'!$F$9))*'01_Supuestos'!$F$12)-(('01_Supuestos'!J31*$I687)*'01_Supuestos'!$F$11*$K687)-(IF(('01_Supuestos'!J31*$I687)&gt;0,'01_Supuestos'!$F$15,0)))-((('01_Supuestos'!J31*$I687)*'01_Supuestos'!$F$11*($H687-'01_Supuestos'!$F$9))*'01_Supuestos'!$F$18)-($J687*'01_Supuestos'!J32)-(IF('01_Supuestos'!J30=MAX('01_Supuestos'!$C$30:$M$30),'01_Supuestos'!$F$19,0))-(MAX(0,(((('01_Supuestos'!J31*$I687)*'01_Supuestos'!$F$11*($H687-'01_Supuestos'!$F$9))-((('01_Supuestos'!J31*$I687)*'01_Supuestos'!$F$11*($H687-'01_Supuestos'!$F$9))*'01_Supuestos'!$F$12)-(('01_Supuestos'!J31*$I687)*'01_Supuestos'!$F$11*$K687)-(IF(('01_Supuestos'!J31*$I687)&gt;0,'01_Supuestos'!$F$15,0)))-($J687*'01_Supuestos'!J33)))*'01_Supuestos'!$F$16)</f>
        <v/>
      </c>
      <c r="AB687" s="109">
        <f>((('01_Supuestos'!K31*$I687)*'01_Supuestos'!$F$11*($H687-'01_Supuestos'!$F$9))-((('01_Supuestos'!K31*$I687)*'01_Supuestos'!$F$11*($H687-'01_Supuestos'!$F$9))*'01_Supuestos'!$F$12)-(('01_Supuestos'!K31*$I687)*'01_Supuestos'!$F$11*$K687)-(IF(('01_Supuestos'!K31*$I687)&gt;0,'01_Supuestos'!$F$15,0)))-((('01_Supuestos'!K31*$I687)*'01_Supuestos'!$F$11*($H687-'01_Supuestos'!$F$9))*'01_Supuestos'!$F$18)-($J687*'01_Supuestos'!K32)-(IF('01_Supuestos'!K30=MAX('01_Supuestos'!$C$30:$M$30),'01_Supuestos'!$F$19,0))-(MAX(0,(((('01_Supuestos'!K31*$I687)*'01_Supuestos'!$F$11*($H687-'01_Supuestos'!$F$9))-((('01_Supuestos'!K31*$I687)*'01_Supuestos'!$F$11*($H687-'01_Supuestos'!$F$9))*'01_Supuestos'!$F$12)-(('01_Supuestos'!K31*$I687)*'01_Supuestos'!$F$11*$K687)-(IF(('01_Supuestos'!K31*$I687)&gt;0,'01_Supuestos'!$F$15,0)))-($J687*'01_Supuestos'!K33)))*'01_Supuestos'!$F$16)</f>
        <v/>
      </c>
      <c r="AC687" s="109">
        <f>((('01_Supuestos'!L31*$I687)*'01_Supuestos'!$F$11*($H687-'01_Supuestos'!$F$9))-((('01_Supuestos'!L31*$I687)*'01_Supuestos'!$F$11*($H687-'01_Supuestos'!$F$9))*'01_Supuestos'!$F$12)-(('01_Supuestos'!L31*$I687)*'01_Supuestos'!$F$11*$K687)-(IF(('01_Supuestos'!L31*$I687)&gt;0,'01_Supuestos'!$F$15,0)))-((('01_Supuestos'!L31*$I687)*'01_Supuestos'!$F$11*($H687-'01_Supuestos'!$F$9))*'01_Supuestos'!$F$18)-($J687*'01_Supuestos'!L32)-(IF('01_Supuestos'!L30=MAX('01_Supuestos'!$C$30:$M$30),'01_Supuestos'!$F$19,0))-(MAX(0,(((('01_Supuestos'!L31*$I687)*'01_Supuestos'!$F$11*($H687-'01_Supuestos'!$F$9))-((('01_Supuestos'!L31*$I687)*'01_Supuestos'!$F$11*($H687-'01_Supuestos'!$F$9))*'01_Supuestos'!$F$12)-(('01_Supuestos'!L31*$I687)*'01_Supuestos'!$F$11*$K687)-(IF(('01_Supuestos'!L31*$I687)&gt;0,'01_Supuestos'!$F$15,0)))-($J687*'01_Supuestos'!L33)))*'01_Supuestos'!$F$16)</f>
        <v/>
      </c>
      <c r="AD687" s="109">
        <f>((('01_Supuestos'!M31*$I687)*'01_Supuestos'!$F$11*($H687-'01_Supuestos'!$F$9))-((('01_Supuestos'!M31*$I687)*'01_Supuestos'!$F$11*($H687-'01_Supuestos'!$F$9))*'01_Supuestos'!$F$12)-(('01_Supuestos'!M31*$I687)*'01_Supuestos'!$F$11*$K687)-(IF(('01_Supuestos'!M31*$I687)&gt;0,'01_Supuestos'!$F$15,0)))-((('01_Supuestos'!M31*$I687)*'01_Supuestos'!$F$11*($H687-'01_Supuestos'!$F$9))*'01_Supuestos'!$F$18)-($J687*'01_Supuestos'!M32)-(IF('01_Supuestos'!M30=MAX('01_Supuestos'!$C$30:$M$30),'01_Supuestos'!$F$19,0))-(MAX(0,(((('01_Supuestos'!M31*$I687)*'01_Supuestos'!$F$11*($H687-'01_Supuestos'!$F$9))-((('01_Supuestos'!M31*$I687)*'01_Supuestos'!$F$11*($H687-'01_Supuestos'!$F$9))*'01_Supuestos'!$F$12)-(('01_Supuestos'!M31*$I687)*'01_Supuestos'!$F$11*$K687)-(IF(('01_Supuestos'!M31*$I687)&gt;0,'01_Supuestos'!$F$15,0)))-($J687*'01_Supuestos'!M33)))*'01_Supuestos'!$F$16)</f>
        <v/>
      </c>
      <c r="AE687" s="109">
        <f>0</f>
        <v/>
      </c>
      <c r="AF687" s="109">
        <f>IF(S687&gt;R687,"Appraisal+Decision",IF(S687&lt;R687,"Develop Now","Indiferente"))</f>
        <v/>
      </c>
    </row>
    <row r="688">
      <c r="A688" t="n">
        <v>658</v>
      </c>
      <c r="B688" s="53">
        <f>RAND()</f>
        <v/>
      </c>
      <c r="C688" s="53">
        <f>RAND()</f>
        <v/>
      </c>
      <c r="D688" s="53">
        <f>RAND()</f>
        <v/>
      </c>
      <c r="E688" s="53">
        <f>RAND()</f>
        <v/>
      </c>
      <c r="F688" s="53">
        <f>RAND()</f>
        <v/>
      </c>
      <c r="G688" s="53">
        <f>RAND()</f>
        <v/>
      </c>
      <c r="H688" s="109">
        <f>IF(B688&lt;($B$11-$B$10)/($B$12-$B$10), $B$10+SQRT(B688*($B$11-$B$10)*($B$12-$B$10)), $B$12-SQRT((1-B688)*($B$12-$B$11)*($B$12-$B$10)))</f>
        <v/>
      </c>
      <c r="I688" s="53">
        <f>MAX(0.1,NORMINV(C688,$B$13,$B$14))</f>
        <v/>
      </c>
      <c r="J688" s="109">
        <f>'01_Supuestos'!$F$13*MAX(0.65,NORMINV(D688,1,$B$15))</f>
        <v/>
      </c>
      <c r="K688" s="109">
        <f>'01_Supuestos'!$F$14*MAX(0.6,NORMINV(E688,1,$B$16))</f>
        <v/>
      </c>
      <c r="L688" s="109">
        <f>--(F688&lt;=$B$5)</f>
        <v/>
      </c>
      <c r="M688" s="109">
        <f>IF(L688=1, IF(G688&lt;=$B$6, "+", "-"), IF(G688&lt;=(1-$B$7), "+", "-"))</f>
        <v/>
      </c>
      <c r="N688" s="110">
        <f>IF(M688="+",'05_Bayes_Arbol'!$B$16,'05_Bayes_Arbol'!$B$17)</f>
        <v/>
      </c>
      <c r="O688" s="109">
        <f>SUMPRODUCT(T688:AD688,'01_Supuestos'!$C$34:$M$34)</f>
        <v/>
      </c>
      <c r="P688" s="109">
        <f>N688*O688 + (1-N688)*$B$9</f>
        <v/>
      </c>
      <c r="Q688" s="109">
        <f>--(P688&gt;0)</f>
        <v/>
      </c>
      <c r="R688" s="109">
        <f>IF(L688=1,O688,$B$9)</f>
        <v/>
      </c>
      <c r="S688" s="109">
        <f>-$B$8 + IF(Q688=1, IF(L688=1,O688,$B$9), 0)</f>
        <v/>
      </c>
      <c r="T688" s="109">
        <f>((('01_Supuestos'!C31*$I688)*'01_Supuestos'!$F$11*($H688-'01_Supuestos'!$F$9))-((('01_Supuestos'!C31*$I688)*'01_Supuestos'!$F$11*($H688-'01_Supuestos'!$F$9))*'01_Supuestos'!$F$12)-(('01_Supuestos'!C31*$I688)*'01_Supuestos'!$F$11*$K688)-(IF(('01_Supuestos'!C31*$I688)&gt;0,'01_Supuestos'!$F$15,0)))-((('01_Supuestos'!C31*$I688)*'01_Supuestos'!$F$11*($H688-'01_Supuestos'!$F$9))*'01_Supuestos'!$F$18)-($J688*'01_Supuestos'!C32)-(IF('01_Supuestos'!C30=MAX('01_Supuestos'!$C$30:$M$30),'01_Supuestos'!$F$19,0))-(MAX(0,(((('01_Supuestos'!C31*$I688)*'01_Supuestos'!$F$11*($H688-'01_Supuestos'!$F$9))-((('01_Supuestos'!C31*$I688)*'01_Supuestos'!$F$11*($H688-'01_Supuestos'!$F$9))*'01_Supuestos'!$F$12)-(('01_Supuestos'!C31*$I688)*'01_Supuestos'!$F$11*$K688)-(IF(('01_Supuestos'!C31*$I688)&gt;0,'01_Supuestos'!$F$15,0)))-($J688*'01_Supuestos'!C33)))*'01_Supuestos'!$F$16)</f>
        <v/>
      </c>
      <c r="U688" s="109">
        <f>((('01_Supuestos'!D31*$I688)*'01_Supuestos'!$F$11*($H688-'01_Supuestos'!$F$9))-((('01_Supuestos'!D31*$I688)*'01_Supuestos'!$F$11*($H688-'01_Supuestos'!$F$9))*'01_Supuestos'!$F$12)-(('01_Supuestos'!D31*$I688)*'01_Supuestos'!$F$11*$K688)-(IF(('01_Supuestos'!D31*$I688)&gt;0,'01_Supuestos'!$F$15,0)))-((('01_Supuestos'!D31*$I688)*'01_Supuestos'!$F$11*($H688-'01_Supuestos'!$F$9))*'01_Supuestos'!$F$18)-($J688*'01_Supuestos'!D32)-(IF('01_Supuestos'!D30=MAX('01_Supuestos'!$C$30:$M$30),'01_Supuestos'!$F$19,0))-(MAX(0,(((('01_Supuestos'!D31*$I688)*'01_Supuestos'!$F$11*($H688-'01_Supuestos'!$F$9))-((('01_Supuestos'!D31*$I688)*'01_Supuestos'!$F$11*($H688-'01_Supuestos'!$F$9))*'01_Supuestos'!$F$12)-(('01_Supuestos'!D31*$I688)*'01_Supuestos'!$F$11*$K688)-(IF(('01_Supuestos'!D31*$I688)&gt;0,'01_Supuestos'!$F$15,0)))-($J688*'01_Supuestos'!D33)))*'01_Supuestos'!$F$16)</f>
        <v/>
      </c>
      <c r="V688" s="109">
        <f>((('01_Supuestos'!E31*$I688)*'01_Supuestos'!$F$11*($H688-'01_Supuestos'!$F$9))-((('01_Supuestos'!E31*$I688)*'01_Supuestos'!$F$11*($H688-'01_Supuestos'!$F$9))*'01_Supuestos'!$F$12)-(('01_Supuestos'!E31*$I688)*'01_Supuestos'!$F$11*$K688)-(IF(('01_Supuestos'!E31*$I688)&gt;0,'01_Supuestos'!$F$15,0)))-((('01_Supuestos'!E31*$I688)*'01_Supuestos'!$F$11*($H688-'01_Supuestos'!$F$9))*'01_Supuestos'!$F$18)-($J688*'01_Supuestos'!E32)-(IF('01_Supuestos'!E30=MAX('01_Supuestos'!$C$30:$M$30),'01_Supuestos'!$F$19,0))-(MAX(0,(((('01_Supuestos'!E31*$I688)*'01_Supuestos'!$F$11*($H688-'01_Supuestos'!$F$9))-((('01_Supuestos'!E31*$I688)*'01_Supuestos'!$F$11*($H688-'01_Supuestos'!$F$9))*'01_Supuestos'!$F$12)-(('01_Supuestos'!E31*$I688)*'01_Supuestos'!$F$11*$K688)-(IF(('01_Supuestos'!E31*$I688)&gt;0,'01_Supuestos'!$F$15,0)))-($J688*'01_Supuestos'!E33)))*'01_Supuestos'!$F$16)</f>
        <v/>
      </c>
      <c r="W688" s="109">
        <f>((('01_Supuestos'!F31*$I688)*'01_Supuestos'!$F$11*($H688-'01_Supuestos'!$F$9))-((('01_Supuestos'!F31*$I688)*'01_Supuestos'!$F$11*($H688-'01_Supuestos'!$F$9))*'01_Supuestos'!$F$12)-(('01_Supuestos'!F31*$I688)*'01_Supuestos'!$F$11*$K688)-(IF(('01_Supuestos'!F31*$I688)&gt;0,'01_Supuestos'!$F$15,0)))-((('01_Supuestos'!F31*$I688)*'01_Supuestos'!$F$11*($H688-'01_Supuestos'!$F$9))*'01_Supuestos'!$F$18)-($J688*'01_Supuestos'!F32)-(IF('01_Supuestos'!F30=MAX('01_Supuestos'!$C$30:$M$30),'01_Supuestos'!$F$19,0))-(MAX(0,(((('01_Supuestos'!F31*$I688)*'01_Supuestos'!$F$11*($H688-'01_Supuestos'!$F$9))-((('01_Supuestos'!F31*$I688)*'01_Supuestos'!$F$11*($H688-'01_Supuestos'!$F$9))*'01_Supuestos'!$F$12)-(('01_Supuestos'!F31*$I688)*'01_Supuestos'!$F$11*$K688)-(IF(('01_Supuestos'!F31*$I688)&gt;0,'01_Supuestos'!$F$15,0)))-($J688*'01_Supuestos'!F33)))*'01_Supuestos'!$F$16)</f>
        <v/>
      </c>
      <c r="X688" s="109">
        <f>((('01_Supuestos'!G31*$I688)*'01_Supuestos'!$F$11*($H688-'01_Supuestos'!$F$9))-((('01_Supuestos'!G31*$I688)*'01_Supuestos'!$F$11*($H688-'01_Supuestos'!$F$9))*'01_Supuestos'!$F$12)-(('01_Supuestos'!G31*$I688)*'01_Supuestos'!$F$11*$K688)-(IF(('01_Supuestos'!G31*$I688)&gt;0,'01_Supuestos'!$F$15,0)))-((('01_Supuestos'!G31*$I688)*'01_Supuestos'!$F$11*($H688-'01_Supuestos'!$F$9))*'01_Supuestos'!$F$18)-($J688*'01_Supuestos'!G32)-(IF('01_Supuestos'!G30=MAX('01_Supuestos'!$C$30:$M$30),'01_Supuestos'!$F$19,0))-(MAX(0,(((('01_Supuestos'!G31*$I688)*'01_Supuestos'!$F$11*($H688-'01_Supuestos'!$F$9))-((('01_Supuestos'!G31*$I688)*'01_Supuestos'!$F$11*($H688-'01_Supuestos'!$F$9))*'01_Supuestos'!$F$12)-(('01_Supuestos'!G31*$I688)*'01_Supuestos'!$F$11*$K688)-(IF(('01_Supuestos'!G31*$I688)&gt;0,'01_Supuestos'!$F$15,0)))-($J688*'01_Supuestos'!G33)))*'01_Supuestos'!$F$16)</f>
        <v/>
      </c>
      <c r="Y688" s="109">
        <f>((('01_Supuestos'!H31*$I688)*'01_Supuestos'!$F$11*($H688-'01_Supuestos'!$F$9))-((('01_Supuestos'!H31*$I688)*'01_Supuestos'!$F$11*($H688-'01_Supuestos'!$F$9))*'01_Supuestos'!$F$12)-(('01_Supuestos'!H31*$I688)*'01_Supuestos'!$F$11*$K688)-(IF(('01_Supuestos'!H31*$I688)&gt;0,'01_Supuestos'!$F$15,0)))-((('01_Supuestos'!H31*$I688)*'01_Supuestos'!$F$11*($H688-'01_Supuestos'!$F$9))*'01_Supuestos'!$F$18)-($J688*'01_Supuestos'!H32)-(IF('01_Supuestos'!H30=MAX('01_Supuestos'!$C$30:$M$30),'01_Supuestos'!$F$19,0))-(MAX(0,(((('01_Supuestos'!H31*$I688)*'01_Supuestos'!$F$11*($H688-'01_Supuestos'!$F$9))-((('01_Supuestos'!H31*$I688)*'01_Supuestos'!$F$11*($H688-'01_Supuestos'!$F$9))*'01_Supuestos'!$F$12)-(('01_Supuestos'!H31*$I688)*'01_Supuestos'!$F$11*$K688)-(IF(('01_Supuestos'!H31*$I688)&gt;0,'01_Supuestos'!$F$15,0)))-($J688*'01_Supuestos'!H33)))*'01_Supuestos'!$F$16)</f>
        <v/>
      </c>
      <c r="Z688" s="109">
        <f>((('01_Supuestos'!I31*$I688)*'01_Supuestos'!$F$11*($H688-'01_Supuestos'!$F$9))-((('01_Supuestos'!I31*$I688)*'01_Supuestos'!$F$11*($H688-'01_Supuestos'!$F$9))*'01_Supuestos'!$F$12)-(('01_Supuestos'!I31*$I688)*'01_Supuestos'!$F$11*$K688)-(IF(('01_Supuestos'!I31*$I688)&gt;0,'01_Supuestos'!$F$15,0)))-((('01_Supuestos'!I31*$I688)*'01_Supuestos'!$F$11*($H688-'01_Supuestos'!$F$9))*'01_Supuestos'!$F$18)-($J688*'01_Supuestos'!I32)-(IF('01_Supuestos'!I30=MAX('01_Supuestos'!$C$30:$M$30),'01_Supuestos'!$F$19,0))-(MAX(0,(((('01_Supuestos'!I31*$I688)*'01_Supuestos'!$F$11*($H688-'01_Supuestos'!$F$9))-((('01_Supuestos'!I31*$I688)*'01_Supuestos'!$F$11*($H688-'01_Supuestos'!$F$9))*'01_Supuestos'!$F$12)-(('01_Supuestos'!I31*$I688)*'01_Supuestos'!$F$11*$K688)-(IF(('01_Supuestos'!I31*$I688)&gt;0,'01_Supuestos'!$F$15,0)))-($J688*'01_Supuestos'!I33)))*'01_Supuestos'!$F$16)</f>
        <v/>
      </c>
      <c r="AA688" s="109">
        <f>((('01_Supuestos'!J31*$I688)*'01_Supuestos'!$F$11*($H688-'01_Supuestos'!$F$9))-((('01_Supuestos'!J31*$I688)*'01_Supuestos'!$F$11*($H688-'01_Supuestos'!$F$9))*'01_Supuestos'!$F$12)-(('01_Supuestos'!J31*$I688)*'01_Supuestos'!$F$11*$K688)-(IF(('01_Supuestos'!J31*$I688)&gt;0,'01_Supuestos'!$F$15,0)))-((('01_Supuestos'!J31*$I688)*'01_Supuestos'!$F$11*($H688-'01_Supuestos'!$F$9))*'01_Supuestos'!$F$18)-($J688*'01_Supuestos'!J32)-(IF('01_Supuestos'!J30=MAX('01_Supuestos'!$C$30:$M$30),'01_Supuestos'!$F$19,0))-(MAX(0,(((('01_Supuestos'!J31*$I688)*'01_Supuestos'!$F$11*($H688-'01_Supuestos'!$F$9))-((('01_Supuestos'!J31*$I688)*'01_Supuestos'!$F$11*($H688-'01_Supuestos'!$F$9))*'01_Supuestos'!$F$12)-(('01_Supuestos'!J31*$I688)*'01_Supuestos'!$F$11*$K688)-(IF(('01_Supuestos'!J31*$I688)&gt;0,'01_Supuestos'!$F$15,0)))-($J688*'01_Supuestos'!J33)))*'01_Supuestos'!$F$16)</f>
        <v/>
      </c>
      <c r="AB688" s="109">
        <f>((('01_Supuestos'!K31*$I688)*'01_Supuestos'!$F$11*($H688-'01_Supuestos'!$F$9))-((('01_Supuestos'!K31*$I688)*'01_Supuestos'!$F$11*($H688-'01_Supuestos'!$F$9))*'01_Supuestos'!$F$12)-(('01_Supuestos'!K31*$I688)*'01_Supuestos'!$F$11*$K688)-(IF(('01_Supuestos'!K31*$I688)&gt;0,'01_Supuestos'!$F$15,0)))-((('01_Supuestos'!K31*$I688)*'01_Supuestos'!$F$11*($H688-'01_Supuestos'!$F$9))*'01_Supuestos'!$F$18)-($J688*'01_Supuestos'!K32)-(IF('01_Supuestos'!K30=MAX('01_Supuestos'!$C$30:$M$30),'01_Supuestos'!$F$19,0))-(MAX(0,(((('01_Supuestos'!K31*$I688)*'01_Supuestos'!$F$11*($H688-'01_Supuestos'!$F$9))-((('01_Supuestos'!K31*$I688)*'01_Supuestos'!$F$11*($H688-'01_Supuestos'!$F$9))*'01_Supuestos'!$F$12)-(('01_Supuestos'!K31*$I688)*'01_Supuestos'!$F$11*$K688)-(IF(('01_Supuestos'!K31*$I688)&gt;0,'01_Supuestos'!$F$15,0)))-($J688*'01_Supuestos'!K33)))*'01_Supuestos'!$F$16)</f>
        <v/>
      </c>
      <c r="AC688" s="109">
        <f>((('01_Supuestos'!L31*$I688)*'01_Supuestos'!$F$11*($H688-'01_Supuestos'!$F$9))-((('01_Supuestos'!L31*$I688)*'01_Supuestos'!$F$11*($H688-'01_Supuestos'!$F$9))*'01_Supuestos'!$F$12)-(('01_Supuestos'!L31*$I688)*'01_Supuestos'!$F$11*$K688)-(IF(('01_Supuestos'!L31*$I688)&gt;0,'01_Supuestos'!$F$15,0)))-((('01_Supuestos'!L31*$I688)*'01_Supuestos'!$F$11*($H688-'01_Supuestos'!$F$9))*'01_Supuestos'!$F$18)-($J688*'01_Supuestos'!L32)-(IF('01_Supuestos'!L30=MAX('01_Supuestos'!$C$30:$M$30),'01_Supuestos'!$F$19,0))-(MAX(0,(((('01_Supuestos'!L31*$I688)*'01_Supuestos'!$F$11*($H688-'01_Supuestos'!$F$9))-((('01_Supuestos'!L31*$I688)*'01_Supuestos'!$F$11*($H688-'01_Supuestos'!$F$9))*'01_Supuestos'!$F$12)-(('01_Supuestos'!L31*$I688)*'01_Supuestos'!$F$11*$K688)-(IF(('01_Supuestos'!L31*$I688)&gt;0,'01_Supuestos'!$F$15,0)))-($J688*'01_Supuestos'!L33)))*'01_Supuestos'!$F$16)</f>
        <v/>
      </c>
      <c r="AD688" s="109">
        <f>((('01_Supuestos'!M31*$I688)*'01_Supuestos'!$F$11*($H688-'01_Supuestos'!$F$9))-((('01_Supuestos'!M31*$I688)*'01_Supuestos'!$F$11*($H688-'01_Supuestos'!$F$9))*'01_Supuestos'!$F$12)-(('01_Supuestos'!M31*$I688)*'01_Supuestos'!$F$11*$K688)-(IF(('01_Supuestos'!M31*$I688)&gt;0,'01_Supuestos'!$F$15,0)))-((('01_Supuestos'!M31*$I688)*'01_Supuestos'!$F$11*($H688-'01_Supuestos'!$F$9))*'01_Supuestos'!$F$18)-($J688*'01_Supuestos'!M32)-(IF('01_Supuestos'!M30=MAX('01_Supuestos'!$C$30:$M$30),'01_Supuestos'!$F$19,0))-(MAX(0,(((('01_Supuestos'!M31*$I688)*'01_Supuestos'!$F$11*($H688-'01_Supuestos'!$F$9))-((('01_Supuestos'!M31*$I688)*'01_Supuestos'!$F$11*($H688-'01_Supuestos'!$F$9))*'01_Supuestos'!$F$12)-(('01_Supuestos'!M31*$I688)*'01_Supuestos'!$F$11*$K688)-(IF(('01_Supuestos'!M31*$I688)&gt;0,'01_Supuestos'!$F$15,0)))-($J688*'01_Supuestos'!M33)))*'01_Supuestos'!$F$16)</f>
        <v/>
      </c>
      <c r="AE688" s="109">
        <f>0</f>
        <v/>
      </c>
      <c r="AF688" s="109">
        <f>IF(S688&gt;R688,"Appraisal+Decision",IF(S688&lt;R688,"Develop Now","Indiferente"))</f>
        <v/>
      </c>
    </row>
    <row r="689">
      <c r="A689" t="n">
        <v>659</v>
      </c>
      <c r="B689" s="53">
        <f>RAND()</f>
        <v/>
      </c>
      <c r="C689" s="53">
        <f>RAND()</f>
        <v/>
      </c>
      <c r="D689" s="53">
        <f>RAND()</f>
        <v/>
      </c>
      <c r="E689" s="53">
        <f>RAND()</f>
        <v/>
      </c>
      <c r="F689" s="53">
        <f>RAND()</f>
        <v/>
      </c>
      <c r="G689" s="53">
        <f>RAND()</f>
        <v/>
      </c>
      <c r="H689" s="109">
        <f>IF(B689&lt;($B$11-$B$10)/($B$12-$B$10), $B$10+SQRT(B689*($B$11-$B$10)*($B$12-$B$10)), $B$12-SQRT((1-B689)*($B$12-$B$11)*($B$12-$B$10)))</f>
        <v/>
      </c>
      <c r="I689" s="53">
        <f>MAX(0.1,NORMINV(C689,$B$13,$B$14))</f>
        <v/>
      </c>
      <c r="J689" s="109">
        <f>'01_Supuestos'!$F$13*MAX(0.65,NORMINV(D689,1,$B$15))</f>
        <v/>
      </c>
      <c r="K689" s="109">
        <f>'01_Supuestos'!$F$14*MAX(0.6,NORMINV(E689,1,$B$16))</f>
        <v/>
      </c>
      <c r="L689" s="109">
        <f>--(F689&lt;=$B$5)</f>
        <v/>
      </c>
      <c r="M689" s="109">
        <f>IF(L689=1, IF(G689&lt;=$B$6, "+", "-"), IF(G689&lt;=(1-$B$7), "+", "-"))</f>
        <v/>
      </c>
      <c r="N689" s="110">
        <f>IF(M689="+",'05_Bayes_Arbol'!$B$16,'05_Bayes_Arbol'!$B$17)</f>
        <v/>
      </c>
      <c r="O689" s="109">
        <f>SUMPRODUCT(T689:AD689,'01_Supuestos'!$C$34:$M$34)</f>
        <v/>
      </c>
      <c r="P689" s="109">
        <f>N689*O689 + (1-N689)*$B$9</f>
        <v/>
      </c>
      <c r="Q689" s="109">
        <f>--(P689&gt;0)</f>
        <v/>
      </c>
      <c r="R689" s="109">
        <f>IF(L689=1,O689,$B$9)</f>
        <v/>
      </c>
      <c r="S689" s="109">
        <f>-$B$8 + IF(Q689=1, IF(L689=1,O689,$B$9), 0)</f>
        <v/>
      </c>
      <c r="T689" s="109">
        <f>((('01_Supuestos'!C31*$I689)*'01_Supuestos'!$F$11*($H689-'01_Supuestos'!$F$9))-((('01_Supuestos'!C31*$I689)*'01_Supuestos'!$F$11*($H689-'01_Supuestos'!$F$9))*'01_Supuestos'!$F$12)-(('01_Supuestos'!C31*$I689)*'01_Supuestos'!$F$11*$K689)-(IF(('01_Supuestos'!C31*$I689)&gt;0,'01_Supuestos'!$F$15,0)))-((('01_Supuestos'!C31*$I689)*'01_Supuestos'!$F$11*($H689-'01_Supuestos'!$F$9))*'01_Supuestos'!$F$18)-($J689*'01_Supuestos'!C32)-(IF('01_Supuestos'!C30=MAX('01_Supuestos'!$C$30:$M$30),'01_Supuestos'!$F$19,0))-(MAX(0,(((('01_Supuestos'!C31*$I689)*'01_Supuestos'!$F$11*($H689-'01_Supuestos'!$F$9))-((('01_Supuestos'!C31*$I689)*'01_Supuestos'!$F$11*($H689-'01_Supuestos'!$F$9))*'01_Supuestos'!$F$12)-(('01_Supuestos'!C31*$I689)*'01_Supuestos'!$F$11*$K689)-(IF(('01_Supuestos'!C31*$I689)&gt;0,'01_Supuestos'!$F$15,0)))-($J689*'01_Supuestos'!C33)))*'01_Supuestos'!$F$16)</f>
        <v/>
      </c>
      <c r="U689" s="109">
        <f>((('01_Supuestos'!D31*$I689)*'01_Supuestos'!$F$11*($H689-'01_Supuestos'!$F$9))-((('01_Supuestos'!D31*$I689)*'01_Supuestos'!$F$11*($H689-'01_Supuestos'!$F$9))*'01_Supuestos'!$F$12)-(('01_Supuestos'!D31*$I689)*'01_Supuestos'!$F$11*$K689)-(IF(('01_Supuestos'!D31*$I689)&gt;0,'01_Supuestos'!$F$15,0)))-((('01_Supuestos'!D31*$I689)*'01_Supuestos'!$F$11*($H689-'01_Supuestos'!$F$9))*'01_Supuestos'!$F$18)-($J689*'01_Supuestos'!D32)-(IF('01_Supuestos'!D30=MAX('01_Supuestos'!$C$30:$M$30),'01_Supuestos'!$F$19,0))-(MAX(0,(((('01_Supuestos'!D31*$I689)*'01_Supuestos'!$F$11*($H689-'01_Supuestos'!$F$9))-((('01_Supuestos'!D31*$I689)*'01_Supuestos'!$F$11*($H689-'01_Supuestos'!$F$9))*'01_Supuestos'!$F$12)-(('01_Supuestos'!D31*$I689)*'01_Supuestos'!$F$11*$K689)-(IF(('01_Supuestos'!D31*$I689)&gt;0,'01_Supuestos'!$F$15,0)))-($J689*'01_Supuestos'!D33)))*'01_Supuestos'!$F$16)</f>
        <v/>
      </c>
      <c r="V689" s="109">
        <f>((('01_Supuestos'!E31*$I689)*'01_Supuestos'!$F$11*($H689-'01_Supuestos'!$F$9))-((('01_Supuestos'!E31*$I689)*'01_Supuestos'!$F$11*($H689-'01_Supuestos'!$F$9))*'01_Supuestos'!$F$12)-(('01_Supuestos'!E31*$I689)*'01_Supuestos'!$F$11*$K689)-(IF(('01_Supuestos'!E31*$I689)&gt;0,'01_Supuestos'!$F$15,0)))-((('01_Supuestos'!E31*$I689)*'01_Supuestos'!$F$11*($H689-'01_Supuestos'!$F$9))*'01_Supuestos'!$F$18)-($J689*'01_Supuestos'!E32)-(IF('01_Supuestos'!E30=MAX('01_Supuestos'!$C$30:$M$30),'01_Supuestos'!$F$19,0))-(MAX(0,(((('01_Supuestos'!E31*$I689)*'01_Supuestos'!$F$11*($H689-'01_Supuestos'!$F$9))-((('01_Supuestos'!E31*$I689)*'01_Supuestos'!$F$11*($H689-'01_Supuestos'!$F$9))*'01_Supuestos'!$F$12)-(('01_Supuestos'!E31*$I689)*'01_Supuestos'!$F$11*$K689)-(IF(('01_Supuestos'!E31*$I689)&gt;0,'01_Supuestos'!$F$15,0)))-($J689*'01_Supuestos'!E33)))*'01_Supuestos'!$F$16)</f>
        <v/>
      </c>
      <c r="W689" s="109">
        <f>((('01_Supuestos'!F31*$I689)*'01_Supuestos'!$F$11*($H689-'01_Supuestos'!$F$9))-((('01_Supuestos'!F31*$I689)*'01_Supuestos'!$F$11*($H689-'01_Supuestos'!$F$9))*'01_Supuestos'!$F$12)-(('01_Supuestos'!F31*$I689)*'01_Supuestos'!$F$11*$K689)-(IF(('01_Supuestos'!F31*$I689)&gt;0,'01_Supuestos'!$F$15,0)))-((('01_Supuestos'!F31*$I689)*'01_Supuestos'!$F$11*($H689-'01_Supuestos'!$F$9))*'01_Supuestos'!$F$18)-($J689*'01_Supuestos'!F32)-(IF('01_Supuestos'!F30=MAX('01_Supuestos'!$C$30:$M$30),'01_Supuestos'!$F$19,0))-(MAX(0,(((('01_Supuestos'!F31*$I689)*'01_Supuestos'!$F$11*($H689-'01_Supuestos'!$F$9))-((('01_Supuestos'!F31*$I689)*'01_Supuestos'!$F$11*($H689-'01_Supuestos'!$F$9))*'01_Supuestos'!$F$12)-(('01_Supuestos'!F31*$I689)*'01_Supuestos'!$F$11*$K689)-(IF(('01_Supuestos'!F31*$I689)&gt;0,'01_Supuestos'!$F$15,0)))-($J689*'01_Supuestos'!F33)))*'01_Supuestos'!$F$16)</f>
        <v/>
      </c>
      <c r="X689" s="109">
        <f>((('01_Supuestos'!G31*$I689)*'01_Supuestos'!$F$11*($H689-'01_Supuestos'!$F$9))-((('01_Supuestos'!G31*$I689)*'01_Supuestos'!$F$11*($H689-'01_Supuestos'!$F$9))*'01_Supuestos'!$F$12)-(('01_Supuestos'!G31*$I689)*'01_Supuestos'!$F$11*$K689)-(IF(('01_Supuestos'!G31*$I689)&gt;0,'01_Supuestos'!$F$15,0)))-((('01_Supuestos'!G31*$I689)*'01_Supuestos'!$F$11*($H689-'01_Supuestos'!$F$9))*'01_Supuestos'!$F$18)-($J689*'01_Supuestos'!G32)-(IF('01_Supuestos'!G30=MAX('01_Supuestos'!$C$30:$M$30),'01_Supuestos'!$F$19,0))-(MAX(0,(((('01_Supuestos'!G31*$I689)*'01_Supuestos'!$F$11*($H689-'01_Supuestos'!$F$9))-((('01_Supuestos'!G31*$I689)*'01_Supuestos'!$F$11*($H689-'01_Supuestos'!$F$9))*'01_Supuestos'!$F$12)-(('01_Supuestos'!G31*$I689)*'01_Supuestos'!$F$11*$K689)-(IF(('01_Supuestos'!G31*$I689)&gt;0,'01_Supuestos'!$F$15,0)))-($J689*'01_Supuestos'!G33)))*'01_Supuestos'!$F$16)</f>
        <v/>
      </c>
      <c r="Y689" s="109">
        <f>((('01_Supuestos'!H31*$I689)*'01_Supuestos'!$F$11*($H689-'01_Supuestos'!$F$9))-((('01_Supuestos'!H31*$I689)*'01_Supuestos'!$F$11*($H689-'01_Supuestos'!$F$9))*'01_Supuestos'!$F$12)-(('01_Supuestos'!H31*$I689)*'01_Supuestos'!$F$11*$K689)-(IF(('01_Supuestos'!H31*$I689)&gt;0,'01_Supuestos'!$F$15,0)))-((('01_Supuestos'!H31*$I689)*'01_Supuestos'!$F$11*($H689-'01_Supuestos'!$F$9))*'01_Supuestos'!$F$18)-($J689*'01_Supuestos'!H32)-(IF('01_Supuestos'!H30=MAX('01_Supuestos'!$C$30:$M$30),'01_Supuestos'!$F$19,0))-(MAX(0,(((('01_Supuestos'!H31*$I689)*'01_Supuestos'!$F$11*($H689-'01_Supuestos'!$F$9))-((('01_Supuestos'!H31*$I689)*'01_Supuestos'!$F$11*($H689-'01_Supuestos'!$F$9))*'01_Supuestos'!$F$12)-(('01_Supuestos'!H31*$I689)*'01_Supuestos'!$F$11*$K689)-(IF(('01_Supuestos'!H31*$I689)&gt;0,'01_Supuestos'!$F$15,0)))-($J689*'01_Supuestos'!H33)))*'01_Supuestos'!$F$16)</f>
        <v/>
      </c>
      <c r="Z689" s="109">
        <f>((('01_Supuestos'!I31*$I689)*'01_Supuestos'!$F$11*($H689-'01_Supuestos'!$F$9))-((('01_Supuestos'!I31*$I689)*'01_Supuestos'!$F$11*($H689-'01_Supuestos'!$F$9))*'01_Supuestos'!$F$12)-(('01_Supuestos'!I31*$I689)*'01_Supuestos'!$F$11*$K689)-(IF(('01_Supuestos'!I31*$I689)&gt;0,'01_Supuestos'!$F$15,0)))-((('01_Supuestos'!I31*$I689)*'01_Supuestos'!$F$11*($H689-'01_Supuestos'!$F$9))*'01_Supuestos'!$F$18)-($J689*'01_Supuestos'!I32)-(IF('01_Supuestos'!I30=MAX('01_Supuestos'!$C$30:$M$30),'01_Supuestos'!$F$19,0))-(MAX(0,(((('01_Supuestos'!I31*$I689)*'01_Supuestos'!$F$11*($H689-'01_Supuestos'!$F$9))-((('01_Supuestos'!I31*$I689)*'01_Supuestos'!$F$11*($H689-'01_Supuestos'!$F$9))*'01_Supuestos'!$F$12)-(('01_Supuestos'!I31*$I689)*'01_Supuestos'!$F$11*$K689)-(IF(('01_Supuestos'!I31*$I689)&gt;0,'01_Supuestos'!$F$15,0)))-($J689*'01_Supuestos'!I33)))*'01_Supuestos'!$F$16)</f>
        <v/>
      </c>
      <c r="AA689" s="109">
        <f>((('01_Supuestos'!J31*$I689)*'01_Supuestos'!$F$11*($H689-'01_Supuestos'!$F$9))-((('01_Supuestos'!J31*$I689)*'01_Supuestos'!$F$11*($H689-'01_Supuestos'!$F$9))*'01_Supuestos'!$F$12)-(('01_Supuestos'!J31*$I689)*'01_Supuestos'!$F$11*$K689)-(IF(('01_Supuestos'!J31*$I689)&gt;0,'01_Supuestos'!$F$15,0)))-((('01_Supuestos'!J31*$I689)*'01_Supuestos'!$F$11*($H689-'01_Supuestos'!$F$9))*'01_Supuestos'!$F$18)-($J689*'01_Supuestos'!J32)-(IF('01_Supuestos'!J30=MAX('01_Supuestos'!$C$30:$M$30),'01_Supuestos'!$F$19,0))-(MAX(0,(((('01_Supuestos'!J31*$I689)*'01_Supuestos'!$F$11*($H689-'01_Supuestos'!$F$9))-((('01_Supuestos'!J31*$I689)*'01_Supuestos'!$F$11*($H689-'01_Supuestos'!$F$9))*'01_Supuestos'!$F$12)-(('01_Supuestos'!J31*$I689)*'01_Supuestos'!$F$11*$K689)-(IF(('01_Supuestos'!J31*$I689)&gt;0,'01_Supuestos'!$F$15,0)))-($J689*'01_Supuestos'!J33)))*'01_Supuestos'!$F$16)</f>
        <v/>
      </c>
      <c r="AB689" s="109">
        <f>((('01_Supuestos'!K31*$I689)*'01_Supuestos'!$F$11*($H689-'01_Supuestos'!$F$9))-((('01_Supuestos'!K31*$I689)*'01_Supuestos'!$F$11*($H689-'01_Supuestos'!$F$9))*'01_Supuestos'!$F$12)-(('01_Supuestos'!K31*$I689)*'01_Supuestos'!$F$11*$K689)-(IF(('01_Supuestos'!K31*$I689)&gt;0,'01_Supuestos'!$F$15,0)))-((('01_Supuestos'!K31*$I689)*'01_Supuestos'!$F$11*($H689-'01_Supuestos'!$F$9))*'01_Supuestos'!$F$18)-($J689*'01_Supuestos'!K32)-(IF('01_Supuestos'!K30=MAX('01_Supuestos'!$C$30:$M$30),'01_Supuestos'!$F$19,0))-(MAX(0,(((('01_Supuestos'!K31*$I689)*'01_Supuestos'!$F$11*($H689-'01_Supuestos'!$F$9))-((('01_Supuestos'!K31*$I689)*'01_Supuestos'!$F$11*($H689-'01_Supuestos'!$F$9))*'01_Supuestos'!$F$12)-(('01_Supuestos'!K31*$I689)*'01_Supuestos'!$F$11*$K689)-(IF(('01_Supuestos'!K31*$I689)&gt;0,'01_Supuestos'!$F$15,0)))-($J689*'01_Supuestos'!K33)))*'01_Supuestos'!$F$16)</f>
        <v/>
      </c>
      <c r="AC689" s="109">
        <f>((('01_Supuestos'!L31*$I689)*'01_Supuestos'!$F$11*($H689-'01_Supuestos'!$F$9))-((('01_Supuestos'!L31*$I689)*'01_Supuestos'!$F$11*($H689-'01_Supuestos'!$F$9))*'01_Supuestos'!$F$12)-(('01_Supuestos'!L31*$I689)*'01_Supuestos'!$F$11*$K689)-(IF(('01_Supuestos'!L31*$I689)&gt;0,'01_Supuestos'!$F$15,0)))-((('01_Supuestos'!L31*$I689)*'01_Supuestos'!$F$11*($H689-'01_Supuestos'!$F$9))*'01_Supuestos'!$F$18)-($J689*'01_Supuestos'!L32)-(IF('01_Supuestos'!L30=MAX('01_Supuestos'!$C$30:$M$30),'01_Supuestos'!$F$19,0))-(MAX(0,(((('01_Supuestos'!L31*$I689)*'01_Supuestos'!$F$11*($H689-'01_Supuestos'!$F$9))-((('01_Supuestos'!L31*$I689)*'01_Supuestos'!$F$11*($H689-'01_Supuestos'!$F$9))*'01_Supuestos'!$F$12)-(('01_Supuestos'!L31*$I689)*'01_Supuestos'!$F$11*$K689)-(IF(('01_Supuestos'!L31*$I689)&gt;0,'01_Supuestos'!$F$15,0)))-($J689*'01_Supuestos'!L33)))*'01_Supuestos'!$F$16)</f>
        <v/>
      </c>
      <c r="AD689" s="109">
        <f>((('01_Supuestos'!M31*$I689)*'01_Supuestos'!$F$11*($H689-'01_Supuestos'!$F$9))-((('01_Supuestos'!M31*$I689)*'01_Supuestos'!$F$11*($H689-'01_Supuestos'!$F$9))*'01_Supuestos'!$F$12)-(('01_Supuestos'!M31*$I689)*'01_Supuestos'!$F$11*$K689)-(IF(('01_Supuestos'!M31*$I689)&gt;0,'01_Supuestos'!$F$15,0)))-((('01_Supuestos'!M31*$I689)*'01_Supuestos'!$F$11*($H689-'01_Supuestos'!$F$9))*'01_Supuestos'!$F$18)-($J689*'01_Supuestos'!M32)-(IF('01_Supuestos'!M30=MAX('01_Supuestos'!$C$30:$M$30),'01_Supuestos'!$F$19,0))-(MAX(0,(((('01_Supuestos'!M31*$I689)*'01_Supuestos'!$F$11*($H689-'01_Supuestos'!$F$9))-((('01_Supuestos'!M31*$I689)*'01_Supuestos'!$F$11*($H689-'01_Supuestos'!$F$9))*'01_Supuestos'!$F$12)-(('01_Supuestos'!M31*$I689)*'01_Supuestos'!$F$11*$K689)-(IF(('01_Supuestos'!M31*$I689)&gt;0,'01_Supuestos'!$F$15,0)))-($J689*'01_Supuestos'!M33)))*'01_Supuestos'!$F$16)</f>
        <v/>
      </c>
      <c r="AE689" s="109">
        <f>0</f>
        <v/>
      </c>
      <c r="AF689" s="109">
        <f>IF(S689&gt;R689,"Appraisal+Decision",IF(S689&lt;R689,"Develop Now","Indiferente"))</f>
        <v/>
      </c>
    </row>
    <row r="690">
      <c r="A690" t="n">
        <v>660</v>
      </c>
      <c r="B690" s="53">
        <f>RAND()</f>
        <v/>
      </c>
      <c r="C690" s="53">
        <f>RAND()</f>
        <v/>
      </c>
      <c r="D690" s="53">
        <f>RAND()</f>
        <v/>
      </c>
      <c r="E690" s="53">
        <f>RAND()</f>
        <v/>
      </c>
      <c r="F690" s="53">
        <f>RAND()</f>
        <v/>
      </c>
      <c r="G690" s="53">
        <f>RAND()</f>
        <v/>
      </c>
      <c r="H690" s="109">
        <f>IF(B690&lt;($B$11-$B$10)/($B$12-$B$10), $B$10+SQRT(B690*($B$11-$B$10)*($B$12-$B$10)), $B$12-SQRT((1-B690)*($B$12-$B$11)*($B$12-$B$10)))</f>
        <v/>
      </c>
      <c r="I690" s="53">
        <f>MAX(0.1,NORMINV(C690,$B$13,$B$14))</f>
        <v/>
      </c>
      <c r="J690" s="109">
        <f>'01_Supuestos'!$F$13*MAX(0.65,NORMINV(D690,1,$B$15))</f>
        <v/>
      </c>
      <c r="K690" s="109">
        <f>'01_Supuestos'!$F$14*MAX(0.6,NORMINV(E690,1,$B$16))</f>
        <v/>
      </c>
      <c r="L690" s="109">
        <f>--(F690&lt;=$B$5)</f>
        <v/>
      </c>
      <c r="M690" s="109">
        <f>IF(L690=1, IF(G690&lt;=$B$6, "+", "-"), IF(G690&lt;=(1-$B$7), "+", "-"))</f>
        <v/>
      </c>
      <c r="N690" s="110">
        <f>IF(M690="+",'05_Bayes_Arbol'!$B$16,'05_Bayes_Arbol'!$B$17)</f>
        <v/>
      </c>
      <c r="O690" s="109">
        <f>SUMPRODUCT(T690:AD690,'01_Supuestos'!$C$34:$M$34)</f>
        <v/>
      </c>
      <c r="P690" s="109">
        <f>N690*O690 + (1-N690)*$B$9</f>
        <v/>
      </c>
      <c r="Q690" s="109">
        <f>--(P690&gt;0)</f>
        <v/>
      </c>
      <c r="R690" s="109">
        <f>IF(L690=1,O690,$B$9)</f>
        <v/>
      </c>
      <c r="S690" s="109">
        <f>-$B$8 + IF(Q690=1, IF(L690=1,O690,$B$9), 0)</f>
        <v/>
      </c>
      <c r="T690" s="109">
        <f>((('01_Supuestos'!C31*$I690)*'01_Supuestos'!$F$11*($H690-'01_Supuestos'!$F$9))-((('01_Supuestos'!C31*$I690)*'01_Supuestos'!$F$11*($H690-'01_Supuestos'!$F$9))*'01_Supuestos'!$F$12)-(('01_Supuestos'!C31*$I690)*'01_Supuestos'!$F$11*$K690)-(IF(('01_Supuestos'!C31*$I690)&gt;0,'01_Supuestos'!$F$15,0)))-((('01_Supuestos'!C31*$I690)*'01_Supuestos'!$F$11*($H690-'01_Supuestos'!$F$9))*'01_Supuestos'!$F$18)-($J690*'01_Supuestos'!C32)-(IF('01_Supuestos'!C30=MAX('01_Supuestos'!$C$30:$M$30),'01_Supuestos'!$F$19,0))-(MAX(0,(((('01_Supuestos'!C31*$I690)*'01_Supuestos'!$F$11*($H690-'01_Supuestos'!$F$9))-((('01_Supuestos'!C31*$I690)*'01_Supuestos'!$F$11*($H690-'01_Supuestos'!$F$9))*'01_Supuestos'!$F$12)-(('01_Supuestos'!C31*$I690)*'01_Supuestos'!$F$11*$K690)-(IF(('01_Supuestos'!C31*$I690)&gt;0,'01_Supuestos'!$F$15,0)))-($J690*'01_Supuestos'!C33)))*'01_Supuestos'!$F$16)</f>
        <v/>
      </c>
      <c r="U690" s="109">
        <f>((('01_Supuestos'!D31*$I690)*'01_Supuestos'!$F$11*($H690-'01_Supuestos'!$F$9))-((('01_Supuestos'!D31*$I690)*'01_Supuestos'!$F$11*($H690-'01_Supuestos'!$F$9))*'01_Supuestos'!$F$12)-(('01_Supuestos'!D31*$I690)*'01_Supuestos'!$F$11*$K690)-(IF(('01_Supuestos'!D31*$I690)&gt;0,'01_Supuestos'!$F$15,0)))-((('01_Supuestos'!D31*$I690)*'01_Supuestos'!$F$11*($H690-'01_Supuestos'!$F$9))*'01_Supuestos'!$F$18)-($J690*'01_Supuestos'!D32)-(IF('01_Supuestos'!D30=MAX('01_Supuestos'!$C$30:$M$30),'01_Supuestos'!$F$19,0))-(MAX(0,(((('01_Supuestos'!D31*$I690)*'01_Supuestos'!$F$11*($H690-'01_Supuestos'!$F$9))-((('01_Supuestos'!D31*$I690)*'01_Supuestos'!$F$11*($H690-'01_Supuestos'!$F$9))*'01_Supuestos'!$F$12)-(('01_Supuestos'!D31*$I690)*'01_Supuestos'!$F$11*$K690)-(IF(('01_Supuestos'!D31*$I690)&gt;0,'01_Supuestos'!$F$15,0)))-($J690*'01_Supuestos'!D33)))*'01_Supuestos'!$F$16)</f>
        <v/>
      </c>
      <c r="V690" s="109">
        <f>((('01_Supuestos'!E31*$I690)*'01_Supuestos'!$F$11*($H690-'01_Supuestos'!$F$9))-((('01_Supuestos'!E31*$I690)*'01_Supuestos'!$F$11*($H690-'01_Supuestos'!$F$9))*'01_Supuestos'!$F$12)-(('01_Supuestos'!E31*$I690)*'01_Supuestos'!$F$11*$K690)-(IF(('01_Supuestos'!E31*$I690)&gt;0,'01_Supuestos'!$F$15,0)))-((('01_Supuestos'!E31*$I690)*'01_Supuestos'!$F$11*($H690-'01_Supuestos'!$F$9))*'01_Supuestos'!$F$18)-($J690*'01_Supuestos'!E32)-(IF('01_Supuestos'!E30=MAX('01_Supuestos'!$C$30:$M$30),'01_Supuestos'!$F$19,0))-(MAX(0,(((('01_Supuestos'!E31*$I690)*'01_Supuestos'!$F$11*($H690-'01_Supuestos'!$F$9))-((('01_Supuestos'!E31*$I690)*'01_Supuestos'!$F$11*($H690-'01_Supuestos'!$F$9))*'01_Supuestos'!$F$12)-(('01_Supuestos'!E31*$I690)*'01_Supuestos'!$F$11*$K690)-(IF(('01_Supuestos'!E31*$I690)&gt;0,'01_Supuestos'!$F$15,0)))-($J690*'01_Supuestos'!E33)))*'01_Supuestos'!$F$16)</f>
        <v/>
      </c>
      <c r="W690" s="109">
        <f>((('01_Supuestos'!F31*$I690)*'01_Supuestos'!$F$11*($H690-'01_Supuestos'!$F$9))-((('01_Supuestos'!F31*$I690)*'01_Supuestos'!$F$11*($H690-'01_Supuestos'!$F$9))*'01_Supuestos'!$F$12)-(('01_Supuestos'!F31*$I690)*'01_Supuestos'!$F$11*$K690)-(IF(('01_Supuestos'!F31*$I690)&gt;0,'01_Supuestos'!$F$15,0)))-((('01_Supuestos'!F31*$I690)*'01_Supuestos'!$F$11*($H690-'01_Supuestos'!$F$9))*'01_Supuestos'!$F$18)-($J690*'01_Supuestos'!F32)-(IF('01_Supuestos'!F30=MAX('01_Supuestos'!$C$30:$M$30),'01_Supuestos'!$F$19,0))-(MAX(0,(((('01_Supuestos'!F31*$I690)*'01_Supuestos'!$F$11*($H690-'01_Supuestos'!$F$9))-((('01_Supuestos'!F31*$I690)*'01_Supuestos'!$F$11*($H690-'01_Supuestos'!$F$9))*'01_Supuestos'!$F$12)-(('01_Supuestos'!F31*$I690)*'01_Supuestos'!$F$11*$K690)-(IF(('01_Supuestos'!F31*$I690)&gt;0,'01_Supuestos'!$F$15,0)))-($J690*'01_Supuestos'!F33)))*'01_Supuestos'!$F$16)</f>
        <v/>
      </c>
      <c r="X690" s="109">
        <f>((('01_Supuestos'!G31*$I690)*'01_Supuestos'!$F$11*($H690-'01_Supuestos'!$F$9))-((('01_Supuestos'!G31*$I690)*'01_Supuestos'!$F$11*($H690-'01_Supuestos'!$F$9))*'01_Supuestos'!$F$12)-(('01_Supuestos'!G31*$I690)*'01_Supuestos'!$F$11*$K690)-(IF(('01_Supuestos'!G31*$I690)&gt;0,'01_Supuestos'!$F$15,0)))-((('01_Supuestos'!G31*$I690)*'01_Supuestos'!$F$11*($H690-'01_Supuestos'!$F$9))*'01_Supuestos'!$F$18)-($J690*'01_Supuestos'!G32)-(IF('01_Supuestos'!G30=MAX('01_Supuestos'!$C$30:$M$30),'01_Supuestos'!$F$19,0))-(MAX(0,(((('01_Supuestos'!G31*$I690)*'01_Supuestos'!$F$11*($H690-'01_Supuestos'!$F$9))-((('01_Supuestos'!G31*$I690)*'01_Supuestos'!$F$11*($H690-'01_Supuestos'!$F$9))*'01_Supuestos'!$F$12)-(('01_Supuestos'!G31*$I690)*'01_Supuestos'!$F$11*$K690)-(IF(('01_Supuestos'!G31*$I690)&gt;0,'01_Supuestos'!$F$15,0)))-($J690*'01_Supuestos'!G33)))*'01_Supuestos'!$F$16)</f>
        <v/>
      </c>
      <c r="Y690" s="109">
        <f>((('01_Supuestos'!H31*$I690)*'01_Supuestos'!$F$11*($H690-'01_Supuestos'!$F$9))-((('01_Supuestos'!H31*$I690)*'01_Supuestos'!$F$11*($H690-'01_Supuestos'!$F$9))*'01_Supuestos'!$F$12)-(('01_Supuestos'!H31*$I690)*'01_Supuestos'!$F$11*$K690)-(IF(('01_Supuestos'!H31*$I690)&gt;0,'01_Supuestos'!$F$15,0)))-((('01_Supuestos'!H31*$I690)*'01_Supuestos'!$F$11*($H690-'01_Supuestos'!$F$9))*'01_Supuestos'!$F$18)-($J690*'01_Supuestos'!H32)-(IF('01_Supuestos'!H30=MAX('01_Supuestos'!$C$30:$M$30),'01_Supuestos'!$F$19,0))-(MAX(0,(((('01_Supuestos'!H31*$I690)*'01_Supuestos'!$F$11*($H690-'01_Supuestos'!$F$9))-((('01_Supuestos'!H31*$I690)*'01_Supuestos'!$F$11*($H690-'01_Supuestos'!$F$9))*'01_Supuestos'!$F$12)-(('01_Supuestos'!H31*$I690)*'01_Supuestos'!$F$11*$K690)-(IF(('01_Supuestos'!H31*$I690)&gt;0,'01_Supuestos'!$F$15,0)))-($J690*'01_Supuestos'!H33)))*'01_Supuestos'!$F$16)</f>
        <v/>
      </c>
      <c r="Z690" s="109">
        <f>((('01_Supuestos'!I31*$I690)*'01_Supuestos'!$F$11*($H690-'01_Supuestos'!$F$9))-((('01_Supuestos'!I31*$I690)*'01_Supuestos'!$F$11*($H690-'01_Supuestos'!$F$9))*'01_Supuestos'!$F$12)-(('01_Supuestos'!I31*$I690)*'01_Supuestos'!$F$11*$K690)-(IF(('01_Supuestos'!I31*$I690)&gt;0,'01_Supuestos'!$F$15,0)))-((('01_Supuestos'!I31*$I690)*'01_Supuestos'!$F$11*($H690-'01_Supuestos'!$F$9))*'01_Supuestos'!$F$18)-($J690*'01_Supuestos'!I32)-(IF('01_Supuestos'!I30=MAX('01_Supuestos'!$C$30:$M$30),'01_Supuestos'!$F$19,0))-(MAX(0,(((('01_Supuestos'!I31*$I690)*'01_Supuestos'!$F$11*($H690-'01_Supuestos'!$F$9))-((('01_Supuestos'!I31*$I690)*'01_Supuestos'!$F$11*($H690-'01_Supuestos'!$F$9))*'01_Supuestos'!$F$12)-(('01_Supuestos'!I31*$I690)*'01_Supuestos'!$F$11*$K690)-(IF(('01_Supuestos'!I31*$I690)&gt;0,'01_Supuestos'!$F$15,0)))-($J690*'01_Supuestos'!I33)))*'01_Supuestos'!$F$16)</f>
        <v/>
      </c>
      <c r="AA690" s="109">
        <f>((('01_Supuestos'!J31*$I690)*'01_Supuestos'!$F$11*($H690-'01_Supuestos'!$F$9))-((('01_Supuestos'!J31*$I690)*'01_Supuestos'!$F$11*($H690-'01_Supuestos'!$F$9))*'01_Supuestos'!$F$12)-(('01_Supuestos'!J31*$I690)*'01_Supuestos'!$F$11*$K690)-(IF(('01_Supuestos'!J31*$I690)&gt;0,'01_Supuestos'!$F$15,0)))-((('01_Supuestos'!J31*$I690)*'01_Supuestos'!$F$11*($H690-'01_Supuestos'!$F$9))*'01_Supuestos'!$F$18)-($J690*'01_Supuestos'!J32)-(IF('01_Supuestos'!J30=MAX('01_Supuestos'!$C$30:$M$30),'01_Supuestos'!$F$19,0))-(MAX(0,(((('01_Supuestos'!J31*$I690)*'01_Supuestos'!$F$11*($H690-'01_Supuestos'!$F$9))-((('01_Supuestos'!J31*$I690)*'01_Supuestos'!$F$11*($H690-'01_Supuestos'!$F$9))*'01_Supuestos'!$F$12)-(('01_Supuestos'!J31*$I690)*'01_Supuestos'!$F$11*$K690)-(IF(('01_Supuestos'!J31*$I690)&gt;0,'01_Supuestos'!$F$15,0)))-($J690*'01_Supuestos'!J33)))*'01_Supuestos'!$F$16)</f>
        <v/>
      </c>
      <c r="AB690" s="109">
        <f>((('01_Supuestos'!K31*$I690)*'01_Supuestos'!$F$11*($H690-'01_Supuestos'!$F$9))-((('01_Supuestos'!K31*$I690)*'01_Supuestos'!$F$11*($H690-'01_Supuestos'!$F$9))*'01_Supuestos'!$F$12)-(('01_Supuestos'!K31*$I690)*'01_Supuestos'!$F$11*$K690)-(IF(('01_Supuestos'!K31*$I690)&gt;0,'01_Supuestos'!$F$15,0)))-((('01_Supuestos'!K31*$I690)*'01_Supuestos'!$F$11*($H690-'01_Supuestos'!$F$9))*'01_Supuestos'!$F$18)-($J690*'01_Supuestos'!K32)-(IF('01_Supuestos'!K30=MAX('01_Supuestos'!$C$30:$M$30),'01_Supuestos'!$F$19,0))-(MAX(0,(((('01_Supuestos'!K31*$I690)*'01_Supuestos'!$F$11*($H690-'01_Supuestos'!$F$9))-((('01_Supuestos'!K31*$I690)*'01_Supuestos'!$F$11*($H690-'01_Supuestos'!$F$9))*'01_Supuestos'!$F$12)-(('01_Supuestos'!K31*$I690)*'01_Supuestos'!$F$11*$K690)-(IF(('01_Supuestos'!K31*$I690)&gt;0,'01_Supuestos'!$F$15,0)))-($J690*'01_Supuestos'!K33)))*'01_Supuestos'!$F$16)</f>
        <v/>
      </c>
      <c r="AC690" s="109">
        <f>((('01_Supuestos'!L31*$I690)*'01_Supuestos'!$F$11*($H690-'01_Supuestos'!$F$9))-((('01_Supuestos'!L31*$I690)*'01_Supuestos'!$F$11*($H690-'01_Supuestos'!$F$9))*'01_Supuestos'!$F$12)-(('01_Supuestos'!L31*$I690)*'01_Supuestos'!$F$11*$K690)-(IF(('01_Supuestos'!L31*$I690)&gt;0,'01_Supuestos'!$F$15,0)))-((('01_Supuestos'!L31*$I690)*'01_Supuestos'!$F$11*($H690-'01_Supuestos'!$F$9))*'01_Supuestos'!$F$18)-($J690*'01_Supuestos'!L32)-(IF('01_Supuestos'!L30=MAX('01_Supuestos'!$C$30:$M$30),'01_Supuestos'!$F$19,0))-(MAX(0,(((('01_Supuestos'!L31*$I690)*'01_Supuestos'!$F$11*($H690-'01_Supuestos'!$F$9))-((('01_Supuestos'!L31*$I690)*'01_Supuestos'!$F$11*($H690-'01_Supuestos'!$F$9))*'01_Supuestos'!$F$12)-(('01_Supuestos'!L31*$I690)*'01_Supuestos'!$F$11*$K690)-(IF(('01_Supuestos'!L31*$I690)&gt;0,'01_Supuestos'!$F$15,0)))-($J690*'01_Supuestos'!L33)))*'01_Supuestos'!$F$16)</f>
        <v/>
      </c>
      <c r="AD690" s="109">
        <f>((('01_Supuestos'!M31*$I690)*'01_Supuestos'!$F$11*($H690-'01_Supuestos'!$F$9))-((('01_Supuestos'!M31*$I690)*'01_Supuestos'!$F$11*($H690-'01_Supuestos'!$F$9))*'01_Supuestos'!$F$12)-(('01_Supuestos'!M31*$I690)*'01_Supuestos'!$F$11*$K690)-(IF(('01_Supuestos'!M31*$I690)&gt;0,'01_Supuestos'!$F$15,0)))-((('01_Supuestos'!M31*$I690)*'01_Supuestos'!$F$11*($H690-'01_Supuestos'!$F$9))*'01_Supuestos'!$F$18)-($J690*'01_Supuestos'!M32)-(IF('01_Supuestos'!M30=MAX('01_Supuestos'!$C$30:$M$30),'01_Supuestos'!$F$19,0))-(MAX(0,(((('01_Supuestos'!M31*$I690)*'01_Supuestos'!$F$11*($H690-'01_Supuestos'!$F$9))-((('01_Supuestos'!M31*$I690)*'01_Supuestos'!$F$11*($H690-'01_Supuestos'!$F$9))*'01_Supuestos'!$F$12)-(('01_Supuestos'!M31*$I690)*'01_Supuestos'!$F$11*$K690)-(IF(('01_Supuestos'!M31*$I690)&gt;0,'01_Supuestos'!$F$15,0)))-($J690*'01_Supuestos'!M33)))*'01_Supuestos'!$F$16)</f>
        <v/>
      </c>
      <c r="AE690" s="109">
        <f>0</f>
        <v/>
      </c>
      <c r="AF690" s="109">
        <f>IF(S690&gt;R690,"Appraisal+Decision",IF(S690&lt;R690,"Develop Now","Indiferente"))</f>
        <v/>
      </c>
    </row>
    <row r="691">
      <c r="A691" t="n">
        <v>661</v>
      </c>
      <c r="B691" s="53">
        <f>RAND()</f>
        <v/>
      </c>
      <c r="C691" s="53">
        <f>RAND()</f>
        <v/>
      </c>
      <c r="D691" s="53">
        <f>RAND()</f>
        <v/>
      </c>
      <c r="E691" s="53">
        <f>RAND()</f>
        <v/>
      </c>
      <c r="F691" s="53">
        <f>RAND()</f>
        <v/>
      </c>
      <c r="G691" s="53">
        <f>RAND()</f>
        <v/>
      </c>
      <c r="H691" s="109">
        <f>IF(B691&lt;($B$11-$B$10)/($B$12-$B$10), $B$10+SQRT(B691*($B$11-$B$10)*($B$12-$B$10)), $B$12-SQRT((1-B691)*($B$12-$B$11)*($B$12-$B$10)))</f>
        <v/>
      </c>
      <c r="I691" s="53">
        <f>MAX(0.1,NORMINV(C691,$B$13,$B$14))</f>
        <v/>
      </c>
      <c r="J691" s="109">
        <f>'01_Supuestos'!$F$13*MAX(0.65,NORMINV(D691,1,$B$15))</f>
        <v/>
      </c>
      <c r="K691" s="109">
        <f>'01_Supuestos'!$F$14*MAX(0.6,NORMINV(E691,1,$B$16))</f>
        <v/>
      </c>
      <c r="L691" s="109">
        <f>--(F691&lt;=$B$5)</f>
        <v/>
      </c>
      <c r="M691" s="109">
        <f>IF(L691=1, IF(G691&lt;=$B$6, "+", "-"), IF(G691&lt;=(1-$B$7), "+", "-"))</f>
        <v/>
      </c>
      <c r="N691" s="110">
        <f>IF(M691="+",'05_Bayes_Arbol'!$B$16,'05_Bayes_Arbol'!$B$17)</f>
        <v/>
      </c>
      <c r="O691" s="109">
        <f>SUMPRODUCT(T691:AD691,'01_Supuestos'!$C$34:$M$34)</f>
        <v/>
      </c>
      <c r="P691" s="109">
        <f>N691*O691 + (1-N691)*$B$9</f>
        <v/>
      </c>
      <c r="Q691" s="109">
        <f>--(P691&gt;0)</f>
        <v/>
      </c>
      <c r="R691" s="109">
        <f>IF(L691=1,O691,$B$9)</f>
        <v/>
      </c>
      <c r="S691" s="109">
        <f>-$B$8 + IF(Q691=1, IF(L691=1,O691,$B$9), 0)</f>
        <v/>
      </c>
      <c r="T691" s="109">
        <f>((('01_Supuestos'!C31*$I691)*'01_Supuestos'!$F$11*($H691-'01_Supuestos'!$F$9))-((('01_Supuestos'!C31*$I691)*'01_Supuestos'!$F$11*($H691-'01_Supuestos'!$F$9))*'01_Supuestos'!$F$12)-(('01_Supuestos'!C31*$I691)*'01_Supuestos'!$F$11*$K691)-(IF(('01_Supuestos'!C31*$I691)&gt;0,'01_Supuestos'!$F$15,0)))-((('01_Supuestos'!C31*$I691)*'01_Supuestos'!$F$11*($H691-'01_Supuestos'!$F$9))*'01_Supuestos'!$F$18)-($J691*'01_Supuestos'!C32)-(IF('01_Supuestos'!C30=MAX('01_Supuestos'!$C$30:$M$30),'01_Supuestos'!$F$19,0))-(MAX(0,(((('01_Supuestos'!C31*$I691)*'01_Supuestos'!$F$11*($H691-'01_Supuestos'!$F$9))-((('01_Supuestos'!C31*$I691)*'01_Supuestos'!$F$11*($H691-'01_Supuestos'!$F$9))*'01_Supuestos'!$F$12)-(('01_Supuestos'!C31*$I691)*'01_Supuestos'!$F$11*$K691)-(IF(('01_Supuestos'!C31*$I691)&gt;0,'01_Supuestos'!$F$15,0)))-($J691*'01_Supuestos'!C33)))*'01_Supuestos'!$F$16)</f>
        <v/>
      </c>
      <c r="U691" s="109">
        <f>((('01_Supuestos'!D31*$I691)*'01_Supuestos'!$F$11*($H691-'01_Supuestos'!$F$9))-((('01_Supuestos'!D31*$I691)*'01_Supuestos'!$F$11*($H691-'01_Supuestos'!$F$9))*'01_Supuestos'!$F$12)-(('01_Supuestos'!D31*$I691)*'01_Supuestos'!$F$11*$K691)-(IF(('01_Supuestos'!D31*$I691)&gt;0,'01_Supuestos'!$F$15,0)))-((('01_Supuestos'!D31*$I691)*'01_Supuestos'!$F$11*($H691-'01_Supuestos'!$F$9))*'01_Supuestos'!$F$18)-($J691*'01_Supuestos'!D32)-(IF('01_Supuestos'!D30=MAX('01_Supuestos'!$C$30:$M$30),'01_Supuestos'!$F$19,0))-(MAX(0,(((('01_Supuestos'!D31*$I691)*'01_Supuestos'!$F$11*($H691-'01_Supuestos'!$F$9))-((('01_Supuestos'!D31*$I691)*'01_Supuestos'!$F$11*($H691-'01_Supuestos'!$F$9))*'01_Supuestos'!$F$12)-(('01_Supuestos'!D31*$I691)*'01_Supuestos'!$F$11*$K691)-(IF(('01_Supuestos'!D31*$I691)&gt;0,'01_Supuestos'!$F$15,0)))-($J691*'01_Supuestos'!D33)))*'01_Supuestos'!$F$16)</f>
        <v/>
      </c>
      <c r="V691" s="109">
        <f>((('01_Supuestos'!E31*$I691)*'01_Supuestos'!$F$11*($H691-'01_Supuestos'!$F$9))-((('01_Supuestos'!E31*$I691)*'01_Supuestos'!$F$11*($H691-'01_Supuestos'!$F$9))*'01_Supuestos'!$F$12)-(('01_Supuestos'!E31*$I691)*'01_Supuestos'!$F$11*$K691)-(IF(('01_Supuestos'!E31*$I691)&gt;0,'01_Supuestos'!$F$15,0)))-((('01_Supuestos'!E31*$I691)*'01_Supuestos'!$F$11*($H691-'01_Supuestos'!$F$9))*'01_Supuestos'!$F$18)-($J691*'01_Supuestos'!E32)-(IF('01_Supuestos'!E30=MAX('01_Supuestos'!$C$30:$M$30),'01_Supuestos'!$F$19,0))-(MAX(0,(((('01_Supuestos'!E31*$I691)*'01_Supuestos'!$F$11*($H691-'01_Supuestos'!$F$9))-((('01_Supuestos'!E31*$I691)*'01_Supuestos'!$F$11*($H691-'01_Supuestos'!$F$9))*'01_Supuestos'!$F$12)-(('01_Supuestos'!E31*$I691)*'01_Supuestos'!$F$11*$K691)-(IF(('01_Supuestos'!E31*$I691)&gt;0,'01_Supuestos'!$F$15,0)))-($J691*'01_Supuestos'!E33)))*'01_Supuestos'!$F$16)</f>
        <v/>
      </c>
      <c r="W691" s="109">
        <f>((('01_Supuestos'!F31*$I691)*'01_Supuestos'!$F$11*($H691-'01_Supuestos'!$F$9))-((('01_Supuestos'!F31*$I691)*'01_Supuestos'!$F$11*($H691-'01_Supuestos'!$F$9))*'01_Supuestos'!$F$12)-(('01_Supuestos'!F31*$I691)*'01_Supuestos'!$F$11*$K691)-(IF(('01_Supuestos'!F31*$I691)&gt;0,'01_Supuestos'!$F$15,0)))-((('01_Supuestos'!F31*$I691)*'01_Supuestos'!$F$11*($H691-'01_Supuestos'!$F$9))*'01_Supuestos'!$F$18)-($J691*'01_Supuestos'!F32)-(IF('01_Supuestos'!F30=MAX('01_Supuestos'!$C$30:$M$30),'01_Supuestos'!$F$19,0))-(MAX(0,(((('01_Supuestos'!F31*$I691)*'01_Supuestos'!$F$11*($H691-'01_Supuestos'!$F$9))-((('01_Supuestos'!F31*$I691)*'01_Supuestos'!$F$11*($H691-'01_Supuestos'!$F$9))*'01_Supuestos'!$F$12)-(('01_Supuestos'!F31*$I691)*'01_Supuestos'!$F$11*$K691)-(IF(('01_Supuestos'!F31*$I691)&gt;0,'01_Supuestos'!$F$15,0)))-($J691*'01_Supuestos'!F33)))*'01_Supuestos'!$F$16)</f>
        <v/>
      </c>
      <c r="X691" s="109">
        <f>((('01_Supuestos'!G31*$I691)*'01_Supuestos'!$F$11*($H691-'01_Supuestos'!$F$9))-((('01_Supuestos'!G31*$I691)*'01_Supuestos'!$F$11*($H691-'01_Supuestos'!$F$9))*'01_Supuestos'!$F$12)-(('01_Supuestos'!G31*$I691)*'01_Supuestos'!$F$11*$K691)-(IF(('01_Supuestos'!G31*$I691)&gt;0,'01_Supuestos'!$F$15,0)))-((('01_Supuestos'!G31*$I691)*'01_Supuestos'!$F$11*($H691-'01_Supuestos'!$F$9))*'01_Supuestos'!$F$18)-($J691*'01_Supuestos'!G32)-(IF('01_Supuestos'!G30=MAX('01_Supuestos'!$C$30:$M$30),'01_Supuestos'!$F$19,0))-(MAX(0,(((('01_Supuestos'!G31*$I691)*'01_Supuestos'!$F$11*($H691-'01_Supuestos'!$F$9))-((('01_Supuestos'!G31*$I691)*'01_Supuestos'!$F$11*($H691-'01_Supuestos'!$F$9))*'01_Supuestos'!$F$12)-(('01_Supuestos'!G31*$I691)*'01_Supuestos'!$F$11*$K691)-(IF(('01_Supuestos'!G31*$I691)&gt;0,'01_Supuestos'!$F$15,0)))-($J691*'01_Supuestos'!G33)))*'01_Supuestos'!$F$16)</f>
        <v/>
      </c>
      <c r="Y691" s="109">
        <f>((('01_Supuestos'!H31*$I691)*'01_Supuestos'!$F$11*($H691-'01_Supuestos'!$F$9))-((('01_Supuestos'!H31*$I691)*'01_Supuestos'!$F$11*($H691-'01_Supuestos'!$F$9))*'01_Supuestos'!$F$12)-(('01_Supuestos'!H31*$I691)*'01_Supuestos'!$F$11*$K691)-(IF(('01_Supuestos'!H31*$I691)&gt;0,'01_Supuestos'!$F$15,0)))-((('01_Supuestos'!H31*$I691)*'01_Supuestos'!$F$11*($H691-'01_Supuestos'!$F$9))*'01_Supuestos'!$F$18)-($J691*'01_Supuestos'!H32)-(IF('01_Supuestos'!H30=MAX('01_Supuestos'!$C$30:$M$30),'01_Supuestos'!$F$19,0))-(MAX(0,(((('01_Supuestos'!H31*$I691)*'01_Supuestos'!$F$11*($H691-'01_Supuestos'!$F$9))-((('01_Supuestos'!H31*$I691)*'01_Supuestos'!$F$11*($H691-'01_Supuestos'!$F$9))*'01_Supuestos'!$F$12)-(('01_Supuestos'!H31*$I691)*'01_Supuestos'!$F$11*$K691)-(IF(('01_Supuestos'!H31*$I691)&gt;0,'01_Supuestos'!$F$15,0)))-($J691*'01_Supuestos'!H33)))*'01_Supuestos'!$F$16)</f>
        <v/>
      </c>
      <c r="Z691" s="109">
        <f>((('01_Supuestos'!I31*$I691)*'01_Supuestos'!$F$11*($H691-'01_Supuestos'!$F$9))-((('01_Supuestos'!I31*$I691)*'01_Supuestos'!$F$11*($H691-'01_Supuestos'!$F$9))*'01_Supuestos'!$F$12)-(('01_Supuestos'!I31*$I691)*'01_Supuestos'!$F$11*$K691)-(IF(('01_Supuestos'!I31*$I691)&gt;0,'01_Supuestos'!$F$15,0)))-((('01_Supuestos'!I31*$I691)*'01_Supuestos'!$F$11*($H691-'01_Supuestos'!$F$9))*'01_Supuestos'!$F$18)-($J691*'01_Supuestos'!I32)-(IF('01_Supuestos'!I30=MAX('01_Supuestos'!$C$30:$M$30),'01_Supuestos'!$F$19,0))-(MAX(0,(((('01_Supuestos'!I31*$I691)*'01_Supuestos'!$F$11*($H691-'01_Supuestos'!$F$9))-((('01_Supuestos'!I31*$I691)*'01_Supuestos'!$F$11*($H691-'01_Supuestos'!$F$9))*'01_Supuestos'!$F$12)-(('01_Supuestos'!I31*$I691)*'01_Supuestos'!$F$11*$K691)-(IF(('01_Supuestos'!I31*$I691)&gt;0,'01_Supuestos'!$F$15,0)))-($J691*'01_Supuestos'!I33)))*'01_Supuestos'!$F$16)</f>
        <v/>
      </c>
      <c r="AA691" s="109">
        <f>((('01_Supuestos'!J31*$I691)*'01_Supuestos'!$F$11*($H691-'01_Supuestos'!$F$9))-((('01_Supuestos'!J31*$I691)*'01_Supuestos'!$F$11*($H691-'01_Supuestos'!$F$9))*'01_Supuestos'!$F$12)-(('01_Supuestos'!J31*$I691)*'01_Supuestos'!$F$11*$K691)-(IF(('01_Supuestos'!J31*$I691)&gt;0,'01_Supuestos'!$F$15,0)))-((('01_Supuestos'!J31*$I691)*'01_Supuestos'!$F$11*($H691-'01_Supuestos'!$F$9))*'01_Supuestos'!$F$18)-($J691*'01_Supuestos'!J32)-(IF('01_Supuestos'!J30=MAX('01_Supuestos'!$C$30:$M$30),'01_Supuestos'!$F$19,0))-(MAX(0,(((('01_Supuestos'!J31*$I691)*'01_Supuestos'!$F$11*($H691-'01_Supuestos'!$F$9))-((('01_Supuestos'!J31*$I691)*'01_Supuestos'!$F$11*($H691-'01_Supuestos'!$F$9))*'01_Supuestos'!$F$12)-(('01_Supuestos'!J31*$I691)*'01_Supuestos'!$F$11*$K691)-(IF(('01_Supuestos'!J31*$I691)&gt;0,'01_Supuestos'!$F$15,0)))-($J691*'01_Supuestos'!J33)))*'01_Supuestos'!$F$16)</f>
        <v/>
      </c>
      <c r="AB691" s="109">
        <f>((('01_Supuestos'!K31*$I691)*'01_Supuestos'!$F$11*($H691-'01_Supuestos'!$F$9))-((('01_Supuestos'!K31*$I691)*'01_Supuestos'!$F$11*($H691-'01_Supuestos'!$F$9))*'01_Supuestos'!$F$12)-(('01_Supuestos'!K31*$I691)*'01_Supuestos'!$F$11*$K691)-(IF(('01_Supuestos'!K31*$I691)&gt;0,'01_Supuestos'!$F$15,0)))-((('01_Supuestos'!K31*$I691)*'01_Supuestos'!$F$11*($H691-'01_Supuestos'!$F$9))*'01_Supuestos'!$F$18)-($J691*'01_Supuestos'!K32)-(IF('01_Supuestos'!K30=MAX('01_Supuestos'!$C$30:$M$30),'01_Supuestos'!$F$19,0))-(MAX(0,(((('01_Supuestos'!K31*$I691)*'01_Supuestos'!$F$11*($H691-'01_Supuestos'!$F$9))-((('01_Supuestos'!K31*$I691)*'01_Supuestos'!$F$11*($H691-'01_Supuestos'!$F$9))*'01_Supuestos'!$F$12)-(('01_Supuestos'!K31*$I691)*'01_Supuestos'!$F$11*$K691)-(IF(('01_Supuestos'!K31*$I691)&gt;0,'01_Supuestos'!$F$15,0)))-($J691*'01_Supuestos'!K33)))*'01_Supuestos'!$F$16)</f>
        <v/>
      </c>
      <c r="AC691" s="109">
        <f>((('01_Supuestos'!L31*$I691)*'01_Supuestos'!$F$11*($H691-'01_Supuestos'!$F$9))-((('01_Supuestos'!L31*$I691)*'01_Supuestos'!$F$11*($H691-'01_Supuestos'!$F$9))*'01_Supuestos'!$F$12)-(('01_Supuestos'!L31*$I691)*'01_Supuestos'!$F$11*$K691)-(IF(('01_Supuestos'!L31*$I691)&gt;0,'01_Supuestos'!$F$15,0)))-((('01_Supuestos'!L31*$I691)*'01_Supuestos'!$F$11*($H691-'01_Supuestos'!$F$9))*'01_Supuestos'!$F$18)-($J691*'01_Supuestos'!L32)-(IF('01_Supuestos'!L30=MAX('01_Supuestos'!$C$30:$M$30),'01_Supuestos'!$F$19,0))-(MAX(0,(((('01_Supuestos'!L31*$I691)*'01_Supuestos'!$F$11*($H691-'01_Supuestos'!$F$9))-((('01_Supuestos'!L31*$I691)*'01_Supuestos'!$F$11*($H691-'01_Supuestos'!$F$9))*'01_Supuestos'!$F$12)-(('01_Supuestos'!L31*$I691)*'01_Supuestos'!$F$11*$K691)-(IF(('01_Supuestos'!L31*$I691)&gt;0,'01_Supuestos'!$F$15,0)))-($J691*'01_Supuestos'!L33)))*'01_Supuestos'!$F$16)</f>
        <v/>
      </c>
      <c r="AD691" s="109">
        <f>((('01_Supuestos'!M31*$I691)*'01_Supuestos'!$F$11*($H691-'01_Supuestos'!$F$9))-((('01_Supuestos'!M31*$I691)*'01_Supuestos'!$F$11*($H691-'01_Supuestos'!$F$9))*'01_Supuestos'!$F$12)-(('01_Supuestos'!M31*$I691)*'01_Supuestos'!$F$11*$K691)-(IF(('01_Supuestos'!M31*$I691)&gt;0,'01_Supuestos'!$F$15,0)))-((('01_Supuestos'!M31*$I691)*'01_Supuestos'!$F$11*($H691-'01_Supuestos'!$F$9))*'01_Supuestos'!$F$18)-($J691*'01_Supuestos'!M32)-(IF('01_Supuestos'!M30=MAX('01_Supuestos'!$C$30:$M$30),'01_Supuestos'!$F$19,0))-(MAX(0,(((('01_Supuestos'!M31*$I691)*'01_Supuestos'!$F$11*($H691-'01_Supuestos'!$F$9))-((('01_Supuestos'!M31*$I691)*'01_Supuestos'!$F$11*($H691-'01_Supuestos'!$F$9))*'01_Supuestos'!$F$12)-(('01_Supuestos'!M31*$I691)*'01_Supuestos'!$F$11*$K691)-(IF(('01_Supuestos'!M31*$I691)&gt;0,'01_Supuestos'!$F$15,0)))-($J691*'01_Supuestos'!M33)))*'01_Supuestos'!$F$16)</f>
        <v/>
      </c>
      <c r="AE691" s="109">
        <f>0</f>
        <v/>
      </c>
      <c r="AF691" s="109">
        <f>IF(S691&gt;R691,"Appraisal+Decision",IF(S691&lt;R691,"Develop Now","Indiferente"))</f>
        <v/>
      </c>
    </row>
    <row r="692">
      <c r="A692" t="n">
        <v>662</v>
      </c>
      <c r="B692" s="53">
        <f>RAND()</f>
        <v/>
      </c>
      <c r="C692" s="53">
        <f>RAND()</f>
        <v/>
      </c>
      <c r="D692" s="53">
        <f>RAND()</f>
        <v/>
      </c>
      <c r="E692" s="53">
        <f>RAND()</f>
        <v/>
      </c>
      <c r="F692" s="53">
        <f>RAND()</f>
        <v/>
      </c>
      <c r="G692" s="53">
        <f>RAND()</f>
        <v/>
      </c>
      <c r="H692" s="109">
        <f>IF(B692&lt;($B$11-$B$10)/($B$12-$B$10), $B$10+SQRT(B692*($B$11-$B$10)*($B$12-$B$10)), $B$12-SQRT((1-B692)*($B$12-$B$11)*($B$12-$B$10)))</f>
        <v/>
      </c>
      <c r="I692" s="53">
        <f>MAX(0.1,NORMINV(C692,$B$13,$B$14))</f>
        <v/>
      </c>
      <c r="J692" s="109">
        <f>'01_Supuestos'!$F$13*MAX(0.65,NORMINV(D692,1,$B$15))</f>
        <v/>
      </c>
      <c r="K692" s="109">
        <f>'01_Supuestos'!$F$14*MAX(0.6,NORMINV(E692,1,$B$16))</f>
        <v/>
      </c>
      <c r="L692" s="109">
        <f>--(F692&lt;=$B$5)</f>
        <v/>
      </c>
      <c r="M692" s="109">
        <f>IF(L692=1, IF(G692&lt;=$B$6, "+", "-"), IF(G692&lt;=(1-$B$7), "+", "-"))</f>
        <v/>
      </c>
      <c r="N692" s="110">
        <f>IF(M692="+",'05_Bayes_Arbol'!$B$16,'05_Bayes_Arbol'!$B$17)</f>
        <v/>
      </c>
      <c r="O692" s="109">
        <f>SUMPRODUCT(T692:AD692,'01_Supuestos'!$C$34:$M$34)</f>
        <v/>
      </c>
      <c r="P692" s="109">
        <f>N692*O692 + (1-N692)*$B$9</f>
        <v/>
      </c>
      <c r="Q692" s="109">
        <f>--(P692&gt;0)</f>
        <v/>
      </c>
      <c r="R692" s="109">
        <f>IF(L692=1,O692,$B$9)</f>
        <v/>
      </c>
      <c r="S692" s="109">
        <f>-$B$8 + IF(Q692=1, IF(L692=1,O692,$B$9), 0)</f>
        <v/>
      </c>
      <c r="T692" s="109">
        <f>((('01_Supuestos'!C31*$I692)*'01_Supuestos'!$F$11*($H692-'01_Supuestos'!$F$9))-((('01_Supuestos'!C31*$I692)*'01_Supuestos'!$F$11*($H692-'01_Supuestos'!$F$9))*'01_Supuestos'!$F$12)-(('01_Supuestos'!C31*$I692)*'01_Supuestos'!$F$11*$K692)-(IF(('01_Supuestos'!C31*$I692)&gt;0,'01_Supuestos'!$F$15,0)))-((('01_Supuestos'!C31*$I692)*'01_Supuestos'!$F$11*($H692-'01_Supuestos'!$F$9))*'01_Supuestos'!$F$18)-($J692*'01_Supuestos'!C32)-(IF('01_Supuestos'!C30=MAX('01_Supuestos'!$C$30:$M$30),'01_Supuestos'!$F$19,0))-(MAX(0,(((('01_Supuestos'!C31*$I692)*'01_Supuestos'!$F$11*($H692-'01_Supuestos'!$F$9))-((('01_Supuestos'!C31*$I692)*'01_Supuestos'!$F$11*($H692-'01_Supuestos'!$F$9))*'01_Supuestos'!$F$12)-(('01_Supuestos'!C31*$I692)*'01_Supuestos'!$F$11*$K692)-(IF(('01_Supuestos'!C31*$I692)&gt;0,'01_Supuestos'!$F$15,0)))-($J692*'01_Supuestos'!C33)))*'01_Supuestos'!$F$16)</f>
        <v/>
      </c>
      <c r="U692" s="109">
        <f>((('01_Supuestos'!D31*$I692)*'01_Supuestos'!$F$11*($H692-'01_Supuestos'!$F$9))-((('01_Supuestos'!D31*$I692)*'01_Supuestos'!$F$11*($H692-'01_Supuestos'!$F$9))*'01_Supuestos'!$F$12)-(('01_Supuestos'!D31*$I692)*'01_Supuestos'!$F$11*$K692)-(IF(('01_Supuestos'!D31*$I692)&gt;0,'01_Supuestos'!$F$15,0)))-((('01_Supuestos'!D31*$I692)*'01_Supuestos'!$F$11*($H692-'01_Supuestos'!$F$9))*'01_Supuestos'!$F$18)-($J692*'01_Supuestos'!D32)-(IF('01_Supuestos'!D30=MAX('01_Supuestos'!$C$30:$M$30),'01_Supuestos'!$F$19,0))-(MAX(0,(((('01_Supuestos'!D31*$I692)*'01_Supuestos'!$F$11*($H692-'01_Supuestos'!$F$9))-((('01_Supuestos'!D31*$I692)*'01_Supuestos'!$F$11*($H692-'01_Supuestos'!$F$9))*'01_Supuestos'!$F$12)-(('01_Supuestos'!D31*$I692)*'01_Supuestos'!$F$11*$K692)-(IF(('01_Supuestos'!D31*$I692)&gt;0,'01_Supuestos'!$F$15,0)))-($J692*'01_Supuestos'!D33)))*'01_Supuestos'!$F$16)</f>
        <v/>
      </c>
      <c r="V692" s="109">
        <f>((('01_Supuestos'!E31*$I692)*'01_Supuestos'!$F$11*($H692-'01_Supuestos'!$F$9))-((('01_Supuestos'!E31*$I692)*'01_Supuestos'!$F$11*($H692-'01_Supuestos'!$F$9))*'01_Supuestos'!$F$12)-(('01_Supuestos'!E31*$I692)*'01_Supuestos'!$F$11*$K692)-(IF(('01_Supuestos'!E31*$I692)&gt;0,'01_Supuestos'!$F$15,0)))-((('01_Supuestos'!E31*$I692)*'01_Supuestos'!$F$11*($H692-'01_Supuestos'!$F$9))*'01_Supuestos'!$F$18)-($J692*'01_Supuestos'!E32)-(IF('01_Supuestos'!E30=MAX('01_Supuestos'!$C$30:$M$30),'01_Supuestos'!$F$19,0))-(MAX(0,(((('01_Supuestos'!E31*$I692)*'01_Supuestos'!$F$11*($H692-'01_Supuestos'!$F$9))-((('01_Supuestos'!E31*$I692)*'01_Supuestos'!$F$11*($H692-'01_Supuestos'!$F$9))*'01_Supuestos'!$F$12)-(('01_Supuestos'!E31*$I692)*'01_Supuestos'!$F$11*$K692)-(IF(('01_Supuestos'!E31*$I692)&gt;0,'01_Supuestos'!$F$15,0)))-($J692*'01_Supuestos'!E33)))*'01_Supuestos'!$F$16)</f>
        <v/>
      </c>
      <c r="W692" s="109">
        <f>((('01_Supuestos'!F31*$I692)*'01_Supuestos'!$F$11*($H692-'01_Supuestos'!$F$9))-((('01_Supuestos'!F31*$I692)*'01_Supuestos'!$F$11*($H692-'01_Supuestos'!$F$9))*'01_Supuestos'!$F$12)-(('01_Supuestos'!F31*$I692)*'01_Supuestos'!$F$11*$K692)-(IF(('01_Supuestos'!F31*$I692)&gt;0,'01_Supuestos'!$F$15,0)))-((('01_Supuestos'!F31*$I692)*'01_Supuestos'!$F$11*($H692-'01_Supuestos'!$F$9))*'01_Supuestos'!$F$18)-($J692*'01_Supuestos'!F32)-(IF('01_Supuestos'!F30=MAX('01_Supuestos'!$C$30:$M$30),'01_Supuestos'!$F$19,0))-(MAX(0,(((('01_Supuestos'!F31*$I692)*'01_Supuestos'!$F$11*($H692-'01_Supuestos'!$F$9))-((('01_Supuestos'!F31*$I692)*'01_Supuestos'!$F$11*($H692-'01_Supuestos'!$F$9))*'01_Supuestos'!$F$12)-(('01_Supuestos'!F31*$I692)*'01_Supuestos'!$F$11*$K692)-(IF(('01_Supuestos'!F31*$I692)&gt;0,'01_Supuestos'!$F$15,0)))-($J692*'01_Supuestos'!F33)))*'01_Supuestos'!$F$16)</f>
        <v/>
      </c>
      <c r="X692" s="109">
        <f>((('01_Supuestos'!G31*$I692)*'01_Supuestos'!$F$11*($H692-'01_Supuestos'!$F$9))-((('01_Supuestos'!G31*$I692)*'01_Supuestos'!$F$11*($H692-'01_Supuestos'!$F$9))*'01_Supuestos'!$F$12)-(('01_Supuestos'!G31*$I692)*'01_Supuestos'!$F$11*$K692)-(IF(('01_Supuestos'!G31*$I692)&gt;0,'01_Supuestos'!$F$15,0)))-((('01_Supuestos'!G31*$I692)*'01_Supuestos'!$F$11*($H692-'01_Supuestos'!$F$9))*'01_Supuestos'!$F$18)-($J692*'01_Supuestos'!G32)-(IF('01_Supuestos'!G30=MAX('01_Supuestos'!$C$30:$M$30),'01_Supuestos'!$F$19,0))-(MAX(0,(((('01_Supuestos'!G31*$I692)*'01_Supuestos'!$F$11*($H692-'01_Supuestos'!$F$9))-((('01_Supuestos'!G31*$I692)*'01_Supuestos'!$F$11*($H692-'01_Supuestos'!$F$9))*'01_Supuestos'!$F$12)-(('01_Supuestos'!G31*$I692)*'01_Supuestos'!$F$11*$K692)-(IF(('01_Supuestos'!G31*$I692)&gt;0,'01_Supuestos'!$F$15,0)))-($J692*'01_Supuestos'!G33)))*'01_Supuestos'!$F$16)</f>
        <v/>
      </c>
      <c r="Y692" s="109">
        <f>((('01_Supuestos'!H31*$I692)*'01_Supuestos'!$F$11*($H692-'01_Supuestos'!$F$9))-((('01_Supuestos'!H31*$I692)*'01_Supuestos'!$F$11*($H692-'01_Supuestos'!$F$9))*'01_Supuestos'!$F$12)-(('01_Supuestos'!H31*$I692)*'01_Supuestos'!$F$11*$K692)-(IF(('01_Supuestos'!H31*$I692)&gt;0,'01_Supuestos'!$F$15,0)))-((('01_Supuestos'!H31*$I692)*'01_Supuestos'!$F$11*($H692-'01_Supuestos'!$F$9))*'01_Supuestos'!$F$18)-($J692*'01_Supuestos'!H32)-(IF('01_Supuestos'!H30=MAX('01_Supuestos'!$C$30:$M$30),'01_Supuestos'!$F$19,0))-(MAX(0,(((('01_Supuestos'!H31*$I692)*'01_Supuestos'!$F$11*($H692-'01_Supuestos'!$F$9))-((('01_Supuestos'!H31*$I692)*'01_Supuestos'!$F$11*($H692-'01_Supuestos'!$F$9))*'01_Supuestos'!$F$12)-(('01_Supuestos'!H31*$I692)*'01_Supuestos'!$F$11*$K692)-(IF(('01_Supuestos'!H31*$I692)&gt;0,'01_Supuestos'!$F$15,0)))-($J692*'01_Supuestos'!H33)))*'01_Supuestos'!$F$16)</f>
        <v/>
      </c>
      <c r="Z692" s="109">
        <f>((('01_Supuestos'!I31*$I692)*'01_Supuestos'!$F$11*($H692-'01_Supuestos'!$F$9))-((('01_Supuestos'!I31*$I692)*'01_Supuestos'!$F$11*($H692-'01_Supuestos'!$F$9))*'01_Supuestos'!$F$12)-(('01_Supuestos'!I31*$I692)*'01_Supuestos'!$F$11*$K692)-(IF(('01_Supuestos'!I31*$I692)&gt;0,'01_Supuestos'!$F$15,0)))-((('01_Supuestos'!I31*$I692)*'01_Supuestos'!$F$11*($H692-'01_Supuestos'!$F$9))*'01_Supuestos'!$F$18)-($J692*'01_Supuestos'!I32)-(IF('01_Supuestos'!I30=MAX('01_Supuestos'!$C$30:$M$30),'01_Supuestos'!$F$19,0))-(MAX(0,(((('01_Supuestos'!I31*$I692)*'01_Supuestos'!$F$11*($H692-'01_Supuestos'!$F$9))-((('01_Supuestos'!I31*$I692)*'01_Supuestos'!$F$11*($H692-'01_Supuestos'!$F$9))*'01_Supuestos'!$F$12)-(('01_Supuestos'!I31*$I692)*'01_Supuestos'!$F$11*$K692)-(IF(('01_Supuestos'!I31*$I692)&gt;0,'01_Supuestos'!$F$15,0)))-($J692*'01_Supuestos'!I33)))*'01_Supuestos'!$F$16)</f>
        <v/>
      </c>
      <c r="AA692" s="109">
        <f>((('01_Supuestos'!J31*$I692)*'01_Supuestos'!$F$11*($H692-'01_Supuestos'!$F$9))-((('01_Supuestos'!J31*$I692)*'01_Supuestos'!$F$11*($H692-'01_Supuestos'!$F$9))*'01_Supuestos'!$F$12)-(('01_Supuestos'!J31*$I692)*'01_Supuestos'!$F$11*$K692)-(IF(('01_Supuestos'!J31*$I692)&gt;0,'01_Supuestos'!$F$15,0)))-((('01_Supuestos'!J31*$I692)*'01_Supuestos'!$F$11*($H692-'01_Supuestos'!$F$9))*'01_Supuestos'!$F$18)-($J692*'01_Supuestos'!J32)-(IF('01_Supuestos'!J30=MAX('01_Supuestos'!$C$30:$M$30),'01_Supuestos'!$F$19,0))-(MAX(0,(((('01_Supuestos'!J31*$I692)*'01_Supuestos'!$F$11*($H692-'01_Supuestos'!$F$9))-((('01_Supuestos'!J31*$I692)*'01_Supuestos'!$F$11*($H692-'01_Supuestos'!$F$9))*'01_Supuestos'!$F$12)-(('01_Supuestos'!J31*$I692)*'01_Supuestos'!$F$11*$K692)-(IF(('01_Supuestos'!J31*$I692)&gt;0,'01_Supuestos'!$F$15,0)))-($J692*'01_Supuestos'!J33)))*'01_Supuestos'!$F$16)</f>
        <v/>
      </c>
      <c r="AB692" s="109">
        <f>((('01_Supuestos'!K31*$I692)*'01_Supuestos'!$F$11*($H692-'01_Supuestos'!$F$9))-((('01_Supuestos'!K31*$I692)*'01_Supuestos'!$F$11*($H692-'01_Supuestos'!$F$9))*'01_Supuestos'!$F$12)-(('01_Supuestos'!K31*$I692)*'01_Supuestos'!$F$11*$K692)-(IF(('01_Supuestos'!K31*$I692)&gt;0,'01_Supuestos'!$F$15,0)))-((('01_Supuestos'!K31*$I692)*'01_Supuestos'!$F$11*($H692-'01_Supuestos'!$F$9))*'01_Supuestos'!$F$18)-($J692*'01_Supuestos'!K32)-(IF('01_Supuestos'!K30=MAX('01_Supuestos'!$C$30:$M$30),'01_Supuestos'!$F$19,0))-(MAX(0,(((('01_Supuestos'!K31*$I692)*'01_Supuestos'!$F$11*($H692-'01_Supuestos'!$F$9))-((('01_Supuestos'!K31*$I692)*'01_Supuestos'!$F$11*($H692-'01_Supuestos'!$F$9))*'01_Supuestos'!$F$12)-(('01_Supuestos'!K31*$I692)*'01_Supuestos'!$F$11*$K692)-(IF(('01_Supuestos'!K31*$I692)&gt;0,'01_Supuestos'!$F$15,0)))-($J692*'01_Supuestos'!K33)))*'01_Supuestos'!$F$16)</f>
        <v/>
      </c>
      <c r="AC692" s="109">
        <f>((('01_Supuestos'!L31*$I692)*'01_Supuestos'!$F$11*($H692-'01_Supuestos'!$F$9))-((('01_Supuestos'!L31*$I692)*'01_Supuestos'!$F$11*($H692-'01_Supuestos'!$F$9))*'01_Supuestos'!$F$12)-(('01_Supuestos'!L31*$I692)*'01_Supuestos'!$F$11*$K692)-(IF(('01_Supuestos'!L31*$I692)&gt;0,'01_Supuestos'!$F$15,0)))-((('01_Supuestos'!L31*$I692)*'01_Supuestos'!$F$11*($H692-'01_Supuestos'!$F$9))*'01_Supuestos'!$F$18)-($J692*'01_Supuestos'!L32)-(IF('01_Supuestos'!L30=MAX('01_Supuestos'!$C$30:$M$30),'01_Supuestos'!$F$19,0))-(MAX(0,(((('01_Supuestos'!L31*$I692)*'01_Supuestos'!$F$11*($H692-'01_Supuestos'!$F$9))-((('01_Supuestos'!L31*$I692)*'01_Supuestos'!$F$11*($H692-'01_Supuestos'!$F$9))*'01_Supuestos'!$F$12)-(('01_Supuestos'!L31*$I692)*'01_Supuestos'!$F$11*$K692)-(IF(('01_Supuestos'!L31*$I692)&gt;0,'01_Supuestos'!$F$15,0)))-($J692*'01_Supuestos'!L33)))*'01_Supuestos'!$F$16)</f>
        <v/>
      </c>
      <c r="AD692" s="109">
        <f>((('01_Supuestos'!M31*$I692)*'01_Supuestos'!$F$11*($H692-'01_Supuestos'!$F$9))-((('01_Supuestos'!M31*$I692)*'01_Supuestos'!$F$11*($H692-'01_Supuestos'!$F$9))*'01_Supuestos'!$F$12)-(('01_Supuestos'!M31*$I692)*'01_Supuestos'!$F$11*$K692)-(IF(('01_Supuestos'!M31*$I692)&gt;0,'01_Supuestos'!$F$15,0)))-((('01_Supuestos'!M31*$I692)*'01_Supuestos'!$F$11*($H692-'01_Supuestos'!$F$9))*'01_Supuestos'!$F$18)-($J692*'01_Supuestos'!M32)-(IF('01_Supuestos'!M30=MAX('01_Supuestos'!$C$30:$M$30),'01_Supuestos'!$F$19,0))-(MAX(0,(((('01_Supuestos'!M31*$I692)*'01_Supuestos'!$F$11*($H692-'01_Supuestos'!$F$9))-((('01_Supuestos'!M31*$I692)*'01_Supuestos'!$F$11*($H692-'01_Supuestos'!$F$9))*'01_Supuestos'!$F$12)-(('01_Supuestos'!M31*$I692)*'01_Supuestos'!$F$11*$K692)-(IF(('01_Supuestos'!M31*$I692)&gt;0,'01_Supuestos'!$F$15,0)))-($J692*'01_Supuestos'!M33)))*'01_Supuestos'!$F$16)</f>
        <v/>
      </c>
      <c r="AE692" s="109">
        <f>0</f>
        <v/>
      </c>
      <c r="AF692" s="109">
        <f>IF(S692&gt;R692,"Appraisal+Decision",IF(S692&lt;R692,"Develop Now","Indiferente"))</f>
        <v/>
      </c>
    </row>
    <row r="693">
      <c r="A693" t="n">
        <v>663</v>
      </c>
      <c r="B693" s="53">
        <f>RAND()</f>
        <v/>
      </c>
      <c r="C693" s="53">
        <f>RAND()</f>
        <v/>
      </c>
      <c r="D693" s="53">
        <f>RAND()</f>
        <v/>
      </c>
      <c r="E693" s="53">
        <f>RAND()</f>
        <v/>
      </c>
      <c r="F693" s="53">
        <f>RAND()</f>
        <v/>
      </c>
      <c r="G693" s="53">
        <f>RAND()</f>
        <v/>
      </c>
      <c r="H693" s="109">
        <f>IF(B693&lt;($B$11-$B$10)/($B$12-$B$10), $B$10+SQRT(B693*($B$11-$B$10)*($B$12-$B$10)), $B$12-SQRT((1-B693)*($B$12-$B$11)*($B$12-$B$10)))</f>
        <v/>
      </c>
      <c r="I693" s="53">
        <f>MAX(0.1,NORMINV(C693,$B$13,$B$14))</f>
        <v/>
      </c>
      <c r="J693" s="109">
        <f>'01_Supuestos'!$F$13*MAX(0.65,NORMINV(D693,1,$B$15))</f>
        <v/>
      </c>
      <c r="K693" s="109">
        <f>'01_Supuestos'!$F$14*MAX(0.6,NORMINV(E693,1,$B$16))</f>
        <v/>
      </c>
      <c r="L693" s="109">
        <f>--(F693&lt;=$B$5)</f>
        <v/>
      </c>
      <c r="M693" s="109">
        <f>IF(L693=1, IF(G693&lt;=$B$6, "+", "-"), IF(G693&lt;=(1-$B$7), "+", "-"))</f>
        <v/>
      </c>
      <c r="N693" s="110">
        <f>IF(M693="+",'05_Bayes_Arbol'!$B$16,'05_Bayes_Arbol'!$B$17)</f>
        <v/>
      </c>
      <c r="O693" s="109">
        <f>SUMPRODUCT(T693:AD693,'01_Supuestos'!$C$34:$M$34)</f>
        <v/>
      </c>
      <c r="P693" s="109">
        <f>N693*O693 + (1-N693)*$B$9</f>
        <v/>
      </c>
      <c r="Q693" s="109">
        <f>--(P693&gt;0)</f>
        <v/>
      </c>
      <c r="R693" s="109">
        <f>IF(L693=1,O693,$B$9)</f>
        <v/>
      </c>
      <c r="S693" s="109">
        <f>-$B$8 + IF(Q693=1, IF(L693=1,O693,$B$9), 0)</f>
        <v/>
      </c>
      <c r="T693" s="109">
        <f>((('01_Supuestos'!C31*$I693)*'01_Supuestos'!$F$11*($H693-'01_Supuestos'!$F$9))-((('01_Supuestos'!C31*$I693)*'01_Supuestos'!$F$11*($H693-'01_Supuestos'!$F$9))*'01_Supuestos'!$F$12)-(('01_Supuestos'!C31*$I693)*'01_Supuestos'!$F$11*$K693)-(IF(('01_Supuestos'!C31*$I693)&gt;0,'01_Supuestos'!$F$15,0)))-((('01_Supuestos'!C31*$I693)*'01_Supuestos'!$F$11*($H693-'01_Supuestos'!$F$9))*'01_Supuestos'!$F$18)-($J693*'01_Supuestos'!C32)-(IF('01_Supuestos'!C30=MAX('01_Supuestos'!$C$30:$M$30),'01_Supuestos'!$F$19,0))-(MAX(0,(((('01_Supuestos'!C31*$I693)*'01_Supuestos'!$F$11*($H693-'01_Supuestos'!$F$9))-((('01_Supuestos'!C31*$I693)*'01_Supuestos'!$F$11*($H693-'01_Supuestos'!$F$9))*'01_Supuestos'!$F$12)-(('01_Supuestos'!C31*$I693)*'01_Supuestos'!$F$11*$K693)-(IF(('01_Supuestos'!C31*$I693)&gt;0,'01_Supuestos'!$F$15,0)))-($J693*'01_Supuestos'!C33)))*'01_Supuestos'!$F$16)</f>
        <v/>
      </c>
      <c r="U693" s="109">
        <f>((('01_Supuestos'!D31*$I693)*'01_Supuestos'!$F$11*($H693-'01_Supuestos'!$F$9))-((('01_Supuestos'!D31*$I693)*'01_Supuestos'!$F$11*($H693-'01_Supuestos'!$F$9))*'01_Supuestos'!$F$12)-(('01_Supuestos'!D31*$I693)*'01_Supuestos'!$F$11*$K693)-(IF(('01_Supuestos'!D31*$I693)&gt;0,'01_Supuestos'!$F$15,0)))-((('01_Supuestos'!D31*$I693)*'01_Supuestos'!$F$11*($H693-'01_Supuestos'!$F$9))*'01_Supuestos'!$F$18)-($J693*'01_Supuestos'!D32)-(IF('01_Supuestos'!D30=MAX('01_Supuestos'!$C$30:$M$30),'01_Supuestos'!$F$19,0))-(MAX(0,(((('01_Supuestos'!D31*$I693)*'01_Supuestos'!$F$11*($H693-'01_Supuestos'!$F$9))-((('01_Supuestos'!D31*$I693)*'01_Supuestos'!$F$11*($H693-'01_Supuestos'!$F$9))*'01_Supuestos'!$F$12)-(('01_Supuestos'!D31*$I693)*'01_Supuestos'!$F$11*$K693)-(IF(('01_Supuestos'!D31*$I693)&gt;0,'01_Supuestos'!$F$15,0)))-($J693*'01_Supuestos'!D33)))*'01_Supuestos'!$F$16)</f>
        <v/>
      </c>
      <c r="V693" s="109">
        <f>((('01_Supuestos'!E31*$I693)*'01_Supuestos'!$F$11*($H693-'01_Supuestos'!$F$9))-((('01_Supuestos'!E31*$I693)*'01_Supuestos'!$F$11*($H693-'01_Supuestos'!$F$9))*'01_Supuestos'!$F$12)-(('01_Supuestos'!E31*$I693)*'01_Supuestos'!$F$11*$K693)-(IF(('01_Supuestos'!E31*$I693)&gt;0,'01_Supuestos'!$F$15,0)))-((('01_Supuestos'!E31*$I693)*'01_Supuestos'!$F$11*($H693-'01_Supuestos'!$F$9))*'01_Supuestos'!$F$18)-($J693*'01_Supuestos'!E32)-(IF('01_Supuestos'!E30=MAX('01_Supuestos'!$C$30:$M$30),'01_Supuestos'!$F$19,0))-(MAX(0,(((('01_Supuestos'!E31*$I693)*'01_Supuestos'!$F$11*($H693-'01_Supuestos'!$F$9))-((('01_Supuestos'!E31*$I693)*'01_Supuestos'!$F$11*($H693-'01_Supuestos'!$F$9))*'01_Supuestos'!$F$12)-(('01_Supuestos'!E31*$I693)*'01_Supuestos'!$F$11*$K693)-(IF(('01_Supuestos'!E31*$I693)&gt;0,'01_Supuestos'!$F$15,0)))-($J693*'01_Supuestos'!E33)))*'01_Supuestos'!$F$16)</f>
        <v/>
      </c>
      <c r="W693" s="109">
        <f>((('01_Supuestos'!F31*$I693)*'01_Supuestos'!$F$11*($H693-'01_Supuestos'!$F$9))-((('01_Supuestos'!F31*$I693)*'01_Supuestos'!$F$11*($H693-'01_Supuestos'!$F$9))*'01_Supuestos'!$F$12)-(('01_Supuestos'!F31*$I693)*'01_Supuestos'!$F$11*$K693)-(IF(('01_Supuestos'!F31*$I693)&gt;0,'01_Supuestos'!$F$15,0)))-((('01_Supuestos'!F31*$I693)*'01_Supuestos'!$F$11*($H693-'01_Supuestos'!$F$9))*'01_Supuestos'!$F$18)-($J693*'01_Supuestos'!F32)-(IF('01_Supuestos'!F30=MAX('01_Supuestos'!$C$30:$M$30),'01_Supuestos'!$F$19,0))-(MAX(0,(((('01_Supuestos'!F31*$I693)*'01_Supuestos'!$F$11*($H693-'01_Supuestos'!$F$9))-((('01_Supuestos'!F31*$I693)*'01_Supuestos'!$F$11*($H693-'01_Supuestos'!$F$9))*'01_Supuestos'!$F$12)-(('01_Supuestos'!F31*$I693)*'01_Supuestos'!$F$11*$K693)-(IF(('01_Supuestos'!F31*$I693)&gt;0,'01_Supuestos'!$F$15,0)))-($J693*'01_Supuestos'!F33)))*'01_Supuestos'!$F$16)</f>
        <v/>
      </c>
      <c r="X693" s="109">
        <f>((('01_Supuestos'!G31*$I693)*'01_Supuestos'!$F$11*($H693-'01_Supuestos'!$F$9))-((('01_Supuestos'!G31*$I693)*'01_Supuestos'!$F$11*($H693-'01_Supuestos'!$F$9))*'01_Supuestos'!$F$12)-(('01_Supuestos'!G31*$I693)*'01_Supuestos'!$F$11*$K693)-(IF(('01_Supuestos'!G31*$I693)&gt;0,'01_Supuestos'!$F$15,0)))-((('01_Supuestos'!G31*$I693)*'01_Supuestos'!$F$11*($H693-'01_Supuestos'!$F$9))*'01_Supuestos'!$F$18)-($J693*'01_Supuestos'!G32)-(IF('01_Supuestos'!G30=MAX('01_Supuestos'!$C$30:$M$30),'01_Supuestos'!$F$19,0))-(MAX(0,(((('01_Supuestos'!G31*$I693)*'01_Supuestos'!$F$11*($H693-'01_Supuestos'!$F$9))-((('01_Supuestos'!G31*$I693)*'01_Supuestos'!$F$11*($H693-'01_Supuestos'!$F$9))*'01_Supuestos'!$F$12)-(('01_Supuestos'!G31*$I693)*'01_Supuestos'!$F$11*$K693)-(IF(('01_Supuestos'!G31*$I693)&gt;0,'01_Supuestos'!$F$15,0)))-($J693*'01_Supuestos'!G33)))*'01_Supuestos'!$F$16)</f>
        <v/>
      </c>
      <c r="Y693" s="109">
        <f>((('01_Supuestos'!H31*$I693)*'01_Supuestos'!$F$11*($H693-'01_Supuestos'!$F$9))-((('01_Supuestos'!H31*$I693)*'01_Supuestos'!$F$11*($H693-'01_Supuestos'!$F$9))*'01_Supuestos'!$F$12)-(('01_Supuestos'!H31*$I693)*'01_Supuestos'!$F$11*$K693)-(IF(('01_Supuestos'!H31*$I693)&gt;0,'01_Supuestos'!$F$15,0)))-((('01_Supuestos'!H31*$I693)*'01_Supuestos'!$F$11*($H693-'01_Supuestos'!$F$9))*'01_Supuestos'!$F$18)-($J693*'01_Supuestos'!H32)-(IF('01_Supuestos'!H30=MAX('01_Supuestos'!$C$30:$M$30),'01_Supuestos'!$F$19,0))-(MAX(0,(((('01_Supuestos'!H31*$I693)*'01_Supuestos'!$F$11*($H693-'01_Supuestos'!$F$9))-((('01_Supuestos'!H31*$I693)*'01_Supuestos'!$F$11*($H693-'01_Supuestos'!$F$9))*'01_Supuestos'!$F$12)-(('01_Supuestos'!H31*$I693)*'01_Supuestos'!$F$11*$K693)-(IF(('01_Supuestos'!H31*$I693)&gt;0,'01_Supuestos'!$F$15,0)))-($J693*'01_Supuestos'!H33)))*'01_Supuestos'!$F$16)</f>
        <v/>
      </c>
      <c r="Z693" s="109">
        <f>((('01_Supuestos'!I31*$I693)*'01_Supuestos'!$F$11*($H693-'01_Supuestos'!$F$9))-((('01_Supuestos'!I31*$I693)*'01_Supuestos'!$F$11*($H693-'01_Supuestos'!$F$9))*'01_Supuestos'!$F$12)-(('01_Supuestos'!I31*$I693)*'01_Supuestos'!$F$11*$K693)-(IF(('01_Supuestos'!I31*$I693)&gt;0,'01_Supuestos'!$F$15,0)))-((('01_Supuestos'!I31*$I693)*'01_Supuestos'!$F$11*($H693-'01_Supuestos'!$F$9))*'01_Supuestos'!$F$18)-($J693*'01_Supuestos'!I32)-(IF('01_Supuestos'!I30=MAX('01_Supuestos'!$C$30:$M$30),'01_Supuestos'!$F$19,0))-(MAX(0,(((('01_Supuestos'!I31*$I693)*'01_Supuestos'!$F$11*($H693-'01_Supuestos'!$F$9))-((('01_Supuestos'!I31*$I693)*'01_Supuestos'!$F$11*($H693-'01_Supuestos'!$F$9))*'01_Supuestos'!$F$12)-(('01_Supuestos'!I31*$I693)*'01_Supuestos'!$F$11*$K693)-(IF(('01_Supuestos'!I31*$I693)&gt;0,'01_Supuestos'!$F$15,0)))-($J693*'01_Supuestos'!I33)))*'01_Supuestos'!$F$16)</f>
        <v/>
      </c>
      <c r="AA693" s="109">
        <f>((('01_Supuestos'!J31*$I693)*'01_Supuestos'!$F$11*($H693-'01_Supuestos'!$F$9))-((('01_Supuestos'!J31*$I693)*'01_Supuestos'!$F$11*($H693-'01_Supuestos'!$F$9))*'01_Supuestos'!$F$12)-(('01_Supuestos'!J31*$I693)*'01_Supuestos'!$F$11*$K693)-(IF(('01_Supuestos'!J31*$I693)&gt;0,'01_Supuestos'!$F$15,0)))-((('01_Supuestos'!J31*$I693)*'01_Supuestos'!$F$11*($H693-'01_Supuestos'!$F$9))*'01_Supuestos'!$F$18)-($J693*'01_Supuestos'!J32)-(IF('01_Supuestos'!J30=MAX('01_Supuestos'!$C$30:$M$30),'01_Supuestos'!$F$19,0))-(MAX(0,(((('01_Supuestos'!J31*$I693)*'01_Supuestos'!$F$11*($H693-'01_Supuestos'!$F$9))-((('01_Supuestos'!J31*$I693)*'01_Supuestos'!$F$11*($H693-'01_Supuestos'!$F$9))*'01_Supuestos'!$F$12)-(('01_Supuestos'!J31*$I693)*'01_Supuestos'!$F$11*$K693)-(IF(('01_Supuestos'!J31*$I693)&gt;0,'01_Supuestos'!$F$15,0)))-($J693*'01_Supuestos'!J33)))*'01_Supuestos'!$F$16)</f>
        <v/>
      </c>
      <c r="AB693" s="109">
        <f>((('01_Supuestos'!K31*$I693)*'01_Supuestos'!$F$11*($H693-'01_Supuestos'!$F$9))-((('01_Supuestos'!K31*$I693)*'01_Supuestos'!$F$11*($H693-'01_Supuestos'!$F$9))*'01_Supuestos'!$F$12)-(('01_Supuestos'!K31*$I693)*'01_Supuestos'!$F$11*$K693)-(IF(('01_Supuestos'!K31*$I693)&gt;0,'01_Supuestos'!$F$15,0)))-((('01_Supuestos'!K31*$I693)*'01_Supuestos'!$F$11*($H693-'01_Supuestos'!$F$9))*'01_Supuestos'!$F$18)-($J693*'01_Supuestos'!K32)-(IF('01_Supuestos'!K30=MAX('01_Supuestos'!$C$30:$M$30),'01_Supuestos'!$F$19,0))-(MAX(0,(((('01_Supuestos'!K31*$I693)*'01_Supuestos'!$F$11*($H693-'01_Supuestos'!$F$9))-((('01_Supuestos'!K31*$I693)*'01_Supuestos'!$F$11*($H693-'01_Supuestos'!$F$9))*'01_Supuestos'!$F$12)-(('01_Supuestos'!K31*$I693)*'01_Supuestos'!$F$11*$K693)-(IF(('01_Supuestos'!K31*$I693)&gt;0,'01_Supuestos'!$F$15,0)))-($J693*'01_Supuestos'!K33)))*'01_Supuestos'!$F$16)</f>
        <v/>
      </c>
      <c r="AC693" s="109">
        <f>((('01_Supuestos'!L31*$I693)*'01_Supuestos'!$F$11*($H693-'01_Supuestos'!$F$9))-((('01_Supuestos'!L31*$I693)*'01_Supuestos'!$F$11*($H693-'01_Supuestos'!$F$9))*'01_Supuestos'!$F$12)-(('01_Supuestos'!L31*$I693)*'01_Supuestos'!$F$11*$K693)-(IF(('01_Supuestos'!L31*$I693)&gt;0,'01_Supuestos'!$F$15,0)))-((('01_Supuestos'!L31*$I693)*'01_Supuestos'!$F$11*($H693-'01_Supuestos'!$F$9))*'01_Supuestos'!$F$18)-($J693*'01_Supuestos'!L32)-(IF('01_Supuestos'!L30=MAX('01_Supuestos'!$C$30:$M$30),'01_Supuestos'!$F$19,0))-(MAX(0,(((('01_Supuestos'!L31*$I693)*'01_Supuestos'!$F$11*($H693-'01_Supuestos'!$F$9))-((('01_Supuestos'!L31*$I693)*'01_Supuestos'!$F$11*($H693-'01_Supuestos'!$F$9))*'01_Supuestos'!$F$12)-(('01_Supuestos'!L31*$I693)*'01_Supuestos'!$F$11*$K693)-(IF(('01_Supuestos'!L31*$I693)&gt;0,'01_Supuestos'!$F$15,0)))-($J693*'01_Supuestos'!L33)))*'01_Supuestos'!$F$16)</f>
        <v/>
      </c>
      <c r="AD693" s="109">
        <f>((('01_Supuestos'!M31*$I693)*'01_Supuestos'!$F$11*($H693-'01_Supuestos'!$F$9))-((('01_Supuestos'!M31*$I693)*'01_Supuestos'!$F$11*($H693-'01_Supuestos'!$F$9))*'01_Supuestos'!$F$12)-(('01_Supuestos'!M31*$I693)*'01_Supuestos'!$F$11*$K693)-(IF(('01_Supuestos'!M31*$I693)&gt;0,'01_Supuestos'!$F$15,0)))-((('01_Supuestos'!M31*$I693)*'01_Supuestos'!$F$11*($H693-'01_Supuestos'!$F$9))*'01_Supuestos'!$F$18)-($J693*'01_Supuestos'!M32)-(IF('01_Supuestos'!M30=MAX('01_Supuestos'!$C$30:$M$30),'01_Supuestos'!$F$19,0))-(MAX(0,(((('01_Supuestos'!M31*$I693)*'01_Supuestos'!$F$11*($H693-'01_Supuestos'!$F$9))-((('01_Supuestos'!M31*$I693)*'01_Supuestos'!$F$11*($H693-'01_Supuestos'!$F$9))*'01_Supuestos'!$F$12)-(('01_Supuestos'!M31*$I693)*'01_Supuestos'!$F$11*$K693)-(IF(('01_Supuestos'!M31*$I693)&gt;0,'01_Supuestos'!$F$15,0)))-($J693*'01_Supuestos'!M33)))*'01_Supuestos'!$F$16)</f>
        <v/>
      </c>
      <c r="AE693" s="109">
        <f>0</f>
        <v/>
      </c>
      <c r="AF693" s="109">
        <f>IF(S693&gt;R693,"Appraisal+Decision",IF(S693&lt;R693,"Develop Now","Indiferente"))</f>
        <v/>
      </c>
    </row>
    <row r="694">
      <c r="A694" t="n">
        <v>664</v>
      </c>
      <c r="B694" s="53">
        <f>RAND()</f>
        <v/>
      </c>
      <c r="C694" s="53">
        <f>RAND()</f>
        <v/>
      </c>
      <c r="D694" s="53">
        <f>RAND()</f>
        <v/>
      </c>
      <c r="E694" s="53">
        <f>RAND()</f>
        <v/>
      </c>
      <c r="F694" s="53">
        <f>RAND()</f>
        <v/>
      </c>
      <c r="G694" s="53">
        <f>RAND()</f>
        <v/>
      </c>
      <c r="H694" s="109">
        <f>IF(B694&lt;($B$11-$B$10)/($B$12-$B$10), $B$10+SQRT(B694*($B$11-$B$10)*($B$12-$B$10)), $B$12-SQRT((1-B694)*($B$12-$B$11)*($B$12-$B$10)))</f>
        <v/>
      </c>
      <c r="I694" s="53">
        <f>MAX(0.1,NORMINV(C694,$B$13,$B$14))</f>
        <v/>
      </c>
      <c r="J694" s="109">
        <f>'01_Supuestos'!$F$13*MAX(0.65,NORMINV(D694,1,$B$15))</f>
        <v/>
      </c>
      <c r="K694" s="109">
        <f>'01_Supuestos'!$F$14*MAX(0.6,NORMINV(E694,1,$B$16))</f>
        <v/>
      </c>
      <c r="L694" s="109">
        <f>--(F694&lt;=$B$5)</f>
        <v/>
      </c>
      <c r="M694" s="109">
        <f>IF(L694=1, IF(G694&lt;=$B$6, "+", "-"), IF(G694&lt;=(1-$B$7), "+", "-"))</f>
        <v/>
      </c>
      <c r="N694" s="110">
        <f>IF(M694="+",'05_Bayes_Arbol'!$B$16,'05_Bayes_Arbol'!$B$17)</f>
        <v/>
      </c>
      <c r="O694" s="109">
        <f>SUMPRODUCT(T694:AD694,'01_Supuestos'!$C$34:$M$34)</f>
        <v/>
      </c>
      <c r="P694" s="109">
        <f>N694*O694 + (1-N694)*$B$9</f>
        <v/>
      </c>
      <c r="Q694" s="109">
        <f>--(P694&gt;0)</f>
        <v/>
      </c>
      <c r="R694" s="109">
        <f>IF(L694=1,O694,$B$9)</f>
        <v/>
      </c>
      <c r="S694" s="109">
        <f>-$B$8 + IF(Q694=1, IF(L694=1,O694,$B$9), 0)</f>
        <v/>
      </c>
      <c r="T694" s="109">
        <f>((('01_Supuestos'!C31*$I694)*'01_Supuestos'!$F$11*($H694-'01_Supuestos'!$F$9))-((('01_Supuestos'!C31*$I694)*'01_Supuestos'!$F$11*($H694-'01_Supuestos'!$F$9))*'01_Supuestos'!$F$12)-(('01_Supuestos'!C31*$I694)*'01_Supuestos'!$F$11*$K694)-(IF(('01_Supuestos'!C31*$I694)&gt;0,'01_Supuestos'!$F$15,0)))-((('01_Supuestos'!C31*$I694)*'01_Supuestos'!$F$11*($H694-'01_Supuestos'!$F$9))*'01_Supuestos'!$F$18)-($J694*'01_Supuestos'!C32)-(IF('01_Supuestos'!C30=MAX('01_Supuestos'!$C$30:$M$30),'01_Supuestos'!$F$19,0))-(MAX(0,(((('01_Supuestos'!C31*$I694)*'01_Supuestos'!$F$11*($H694-'01_Supuestos'!$F$9))-((('01_Supuestos'!C31*$I694)*'01_Supuestos'!$F$11*($H694-'01_Supuestos'!$F$9))*'01_Supuestos'!$F$12)-(('01_Supuestos'!C31*$I694)*'01_Supuestos'!$F$11*$K694)-(IF(('01_Supuestos'!C31*$I694)&gt;0,'01_Supuestos'!$F$15,0)))-($J694*'01_Supuestos'!C33)))*'01_Supuestos'!$F$16)</f>
        <v/>
      </c>
      <c r="U694" s="109">
        <f>((('01_Supuestos'!D31*$I694)*'01_Supuestos'!$F$11*($H694-'01_Supuestos'!$F$9))-((('01_Supuestos'!D31*$I694)*'01_Supuestos'!$F$11*($H694-'01_Supuestos'!$F$9))*'01_Supuestos'!$F$12)-(('01_Supuestos'!D31*$I694)*'01_Supuestos'!$F$11*$K694)-(IF(('01_Supuestos'!D31*$I694)&gt;0,'01_Supuestos'!$F$15,0)))-((('01_Supuestos'!D31*$I694)*'01_Supuestos'!$F$11*($H694-'01_Supuestos'!$F$9))*'01_Supuestos'!$F$18)-($J694*'01_Supuestos'!D32)-(IF('01_Supuestos'!D30=MAX('01_Supuestos'!$C$30:$M$30),'01_Supuestos'!$F$19,0))-(MAX(0,(((('01_Supuestos'!D31*$I694)*'01_Supuestos'!$F$11*($H694-'01_Supuestos'!$F$9))-((('01_Supuestos'!D31*$I694)*'01_Supuestos'!$F$11*($H694-'01_Supuestos'!$F$9))*'01_Supuestos'!$F$12)-(('01_Supuestos'!D31*$I694)*'01_Supuestos'!$F$11*$K694)-(IF(('01_Supuestos'!D31*$I694)&gt;0,'01_Supuestos'!$F$15,0)))-($J694*'01_Supuestos'!D33)))*'01_Supuestos'!$F$16)</f>
        <v/>
      </c>
      <c r="V694" s="109">
        <f>((('01_Supuestos'!E31*$I694)*'01_Supuestos'!$F$11*($H694-'01_Supuestos'!$F$9))-((('01_Supuestos'!E31*$I694)*'01_Supuestos'!$F$11*($H694-'01_Supuestos'!$F$9))*'01_Supuestos'!$F$12)-(('01_Supuestos'!E31*$I694)*'01_Supuestos'!$F$11*$K694)-(IF(('01_Supuestos'!E31*$I694)&gt;0,'01_Supuestos'!$F$15,0)))-((('01_Supuestos'!E31*$I694)*'01_Supuestos'!$F$11*($H694-'01_Supuestos'!$F$9))*'01_Supuestos'!$F$18)-($J694*'01_Supuestos'!E32)-(IF('01_Supuestos'!E30=MAX('01_Supuestos'!$C$30:$M$30),'01_Supuestos'!$F$19,0))-(MAX(0,(((('01_Supuestos'!E31*$I694)*'01_Supuestos'!$F$11*($H694-'01_Supuestos'!$F$9))-((('01_Supuestos'!E31*$I694)*'01_Supuestos'!$F$11*($H694-'01_Supuestos'!$F$9))*'01_Supuestos'!$F$12)-(('01_Supuestos'!E31*$I694)*'01_Supuestos'!$F$11*$K694)-(IF(('01_Supuestos'!E31*$I694)&gt;0,'01_Supuestos'!$F$15,0)))-($J694*'01_Supuestos'!E33)))*'01_Supuestos'!$F$16)</f>
        <v/>
      </c>
      <c r="W694" s="109">
        <f>((('01_Supuestos'!F31*$I694)*'01_Supuestos'!$F$11*($H694-'01_Supuestos'!$F$9))-((('01_Supuestos'!F31*$I694)*'01_Supuestos'!$F$11*($H694-'01_Supuestos'!$F$9))*'01_Supuestos'!$F$12)-(('01_Supuestos'!F31*$I694)*'01_Supuestos'!$F$11*$K694)-(IF(('01_Supuestos'!F31*$I694)&gt;0,'01_Supuestos'!$F$15,0)))-((('01_Supuestos'!F31*$I694)*'01_Supuestos'!$F$11*($H694-'01_Supuestos'!$F$9))*'01_Supuestos'!$F$18)-($J694*'01_Supuestos'!F32)-(IF('01_Supuestos'!F30=MAX('01_Supuestos'!$C$30:$M$30),'01_Supuestos'!$F$19,0))-(MAX(0,(((('01_Supuestos'!F31*$I694)*'01_Supuestos'!$F$11*($H694-'01_Supuestos'!$F$9))-((('01_Supuestos'!F31*$I694)*'01_Supuestos'!$F$11*($H694-'01_Supuestos'!$F$9))*'01_Supuestos'!$F$12)-(('01_Supuestos'!F31*$I694)*'01_Supuestos'!$F$11*$K694)-(IF(('01_Supuestos'!F31*$I694)&gt;0,'01_Supuestos'!$F$15,0)))-($J694*'01_Supuestos'!F33)))*'01_Supuestos'!$F$16)</f>
        <v/>
      </c>
      <c r="X694" s="109">
        <f>((('01_Supuestos'!G31*$I694)*'01_Supuestos'!$F$11*($H694-'01_Supuestos'!$F$9))-((('01_Supuestos'!G31*$I694)*'01_Supuestos'!$F$11*($H694-'01_Supuestos'!$F$9))*'01_Supuestos'!$F$12)-(('01_Supuestos'!G31*$I694)*'01_Supuestos'!$F$11*$K694)-(IF(('01_Supuestos'!G31*$I694)&gt;0,'01_Supuestos'!$F$15,0)))-((('01_Supuestos'!G31*$I694)*'01_Supuestos'!$F$11*($H694-'01_Supuestos'!$F$9))*'01_Supuestos'!$F$18)-($J694*'01_Supuestos'!G32)-(IF('01_Supuestos'!G30=MAX('01_Supuestos'!$C$30:$M$30),'01_Supuestos'!$F$19,0))-(MAX(0,(((('01_Supuestos'!G31*$I694)*'01_Supuestos'!$F$11*($H694-'01_Supuestos'!$F$9))-((('01_Supuestos'!G31*$I694)*'01_Supuestos'!$F$11*($H694-'01_Supuestos'!$F$9))*'01_Supuestos'!$F$12)-(('01_Supuestos'!G31*$I694)*'01_Supuestos'!$F$11*$K694)-(IF(('01_Supuestos'!G31*$I694)&gt;0,'01_Supuestos'!$F$15,0)))-($J694*'01_Supuestos'!G33)))*'01_Supuestos'!$F$16)</f>
        <v/>
      </c>
      <c r="Y694" s="109">
        <f>((('01_Supuestos'!H31*$I694)*'01_Supuestos'!$F$11*($H694-'01_Supuestos'!$F$9))-((('01_Supuestos'!H31*$I694)*'01_Supuestos'!$F$11*($H694-'01_Supuestos'!$F$9))*'01_Supuestos'!$F$12)-(('01_Supuestos'!H31*$I694)*'01_Supuestos'!$F$11*$K694)-(IF(('01_Supuestos'!H31*$I694)&gt;0,'01_Supuestos'!$F$15,0)))-((('01_Supuestos'!H31*$I694)*'01_Supuestos'!$F$11*($H694-'01_Supuestos'!$F$9))*'01_Supuestos'!$F$18)-($J694*'01_Supuestos'!H32)-(IF('01_Supuestos'!H30=MAX('01_Supuestos'!$C$30:$M$30),'01_Supuestos'!$F$19,0))-(MAX(0,(((('01_Supuestos'!H31*$I694)*'01_Supuestos'!$F$11*($H694-'01_Supuestos'!$F$9))-((('01_Supuestos'!H31*$I694)*'01_Supuestos'!$F$11*($H694-'01_Supuestos'!$F$9))*'01_Supuestos'!$F$12)-(('01_Supuestos'!H31*$I694)*'01_Supuestos'!$F$11*$K694)-(IF(('01_Supuestos'!H31*$I694)&gt;0,'01_Supuestos'!$F$15,0)))-($J694*'01_Supuestos'!H33)))*'01_Supuestos'!$F$16)</f>
        <v/>
      </c>
      <c r="Z694" s="109">
        <f>((('01_Supuestos'!I31*$I694)*'01_Supuestos'!$F$11*($H694-'01_Supuestos'!$F$9))-((('01_Supuestos'!I31*$I694)*'01_Supuestos'!$F$11*($H694-'01_Supuestos'!$F$9))*'01_Supuestos'!$F$12)-(('01_Supuestos'!I31*$I694)*'01_Supuestos'!$F$11*$K694)-(IF(('01_Supuestos'!I31*$I694)&gt;0,'01_Supuestos'!$F$15,0)))-((('01_Supuestos'!I31*$I694)*'01_Supuestos'!$F$11*($H694-'01_Supuestos'!$F$9))*'01_Supuestos'!$F$18)-($J694*'01_Supuestos'!I32)-(IF('01_Supuestos'!I30=MAX('01_Supuestos'!$C$30:$M$30),'01_Supuestos'!$F$19,0))-(MAX(0,(((('01_Supuestos'!I31*$I694)*'01_Supuestos'!$F$11*($H694-'01_Supuestos'!$F$9))-((('01_Supuestos'!I31*$I694)*'01_Supuestos'!$F$11*($H694-'01_Supuestos'!$F$9))*'01_Supuestos'!$F$12)-(('01_Supuestos'!I31*$I694)*'01_Supuestos'!$F$11*$K694)-(IF(('01_Supuestos'!I31*$I694)&gt;0,'01_Supuestos'!$F$15,0)))-($J694*'01_Supuestos'!I33)))*'01_Supuestos'!$F$16)</f>
        <v/>
      </c>
      <c r="AA694" s="109">
        <f>((('01_Supuestos'!J31*$I694)*'01_Supuestos'!$F$11*($H694-'01_Supuestos'!$F$9))-((('01_Supuestos'!J31*$I694)*'01_Supuestos'!$F$11*($H694-'01_Supuestos'!$F$9))*'01_Supuestos'!$F$12)-(('01_Supuestos'!J31*$I694)*'01_Supuestos'!$F$11*$K694)-(IF(('01_Supuestos'!J31*$I694)&gt;0,'01_Supuestos'!$F$15,0)))-((('01_Supuestos'!J31*$I694)*'01_Supuestos'!$F$11*($H694-'01_Supuestos'!$F$9))*'01_Supuestos'!$F$18)-($J694*'01_Supuestos'!J32)-(IF('01_Supuestos'!J30=MAX('01_Supuestos'!$C$30:$M$30),'01_Supuestos'!$F$19,0))-(MAX(0,(((('01_Supuestos'!J31*$I694)*'01_Supuestos'!$F$11*($H694-'01_Supuestos'!$F$9))-((('01_Supuestos'!J31*$I694)*'01_Supuestos'!$F$11*($H694-'01_Supuestos'!$F$9))*'01_Supuestos'!$F$12)-(('01_Supuestos'!J31*$I694)*'01_Supuestos'!$F$11*$K694)-(IF(('01_Supuestos'!J31*$I694)&gt;0,'01_Supuestos'!$F$15,0)))-($J694*'01_Supuestos'!J33)))*'01_Supuestos'!$F$16)</f>
        <v/>
      </c>
      <c r="AB694" s="109">
        <f>((('01_Supuestos'!K31*$I694)*'01_Supuestos'!$F$11*($H694-'01_Supuestos'!$F$9))-((('01_Supuestos'!K31*$I694)*'01_Supuestos'!$F$11*($H694-'01_Supuestos'!$F$9))*'01_Supuestos'!$F$12)-(('01_Supuestos'!K31*$I694)*'01_Supuestos'!$F$11*$K694)-(IF(('01_Supuestos'!K31*$I694)&gt;0,'01_Supuestos'!$F$15,0)))-((('01_Supuestos'!K31*$I694)*'01_Supuestos'!$F$11*($H694-'01_Supuestos'!$F$9))*'01_Supuestos'!$F$18)-($J694*'01_Supuestos'!K32)-(IF('01_Supuestos'!K30=MAX('01_Supuestos'!$C$30:$M$30),'01_Supuestos'!$F$19,0))-(MAX(0,(((('01_Supuestos'!K31*$I694)*'01_Supuestos'!$F$11*($H694-'01_Supuestos'!$F$9))-((('01_Supuestos'!K31*$I694)*'01_Supuestos'!$F$11*($H694-'01_Supuestos'!$F$9))*'01_Supuestos'!$F$12)-(('01_Supuestos'!K31*$I694)*'01_Supuestos'!$F$11*$K694)-(IF(('01_Supuestos'!K31*$I694)&gt;0,'01_Supuestos'!$F$15,0)))-($J694*'01_Supuestos'!K33)))*'01_Supuestos'!$F$16)</f>
        <v/>
      </c>
      <c r="AC694" s="109">
        <f>((('01_Supuestos'!L31*$I694)*'01_Supuestos'!$F$11*($H694-'01_Supuestos'!$F$9))-((('01_Supuestos'!L31*$I694)*'01_Supuestos'!$F$11*($H694-'01_Supuestos'!$F$9))*'01_Supuestos'!$F$12)-(('01_Supuestos'!L31*$I694)*'01_Supuestos'!$F$11*$K694)-(IF(('01_Supuestos'!L31*$I694)&gt;0,'01_Supuestos'!$F$15,0)))-((('01_Supuestos'!L31*$I694)*'01_Supuestos'!$F$11*($H694-'01_Supuestos'!$F$9))*'01_Supuestos'!$F$18)-($J694*'01_Supuestos'!L32)-(IF('01_Supuestos'!L30=MAX('01_Supuestos'!$C$30:$M$30),'01_Supuestos'!$F$19,0))-(MAX(0,(((('01_Supuestos'!L31*$I694)*'01_Supuestos'!$F$11*($H694-'01_Supuestos'!$F$9))-((('01_Supuestos'!L31*$I694)*'01_Supuestos'!$F$11*($H694-'01_Supuestos'!$F$9))*'01_Supuestos'!$F$12)-(('01_Supuestos'!L31*$I694)*'01_Supuestos'!$F$11*$K694)-(IF(('01_Supuestos'!L31*$I694)&gt;0,'01_Supuestos'!$F$15,0)))-($J694*'01_Supuestos'!L33)))*'01_Supuestos'!$F$16)</f>
        <v/>
      </c>
      <c r="AD694" s="109">
        <f>((('01_Supuestos'!M31*$I694)*'01_Supuestos'!$F$11*($H694-'01_Supuestos'!$F$9))-((('01_Supuestos'!M31*$I694)*'01_Supuestos'!$F$11*($H694-'01_Supuestos'!$F$9))*'01_Supuestos'!$F$12)-(('01_Supuestos'!M31*$I694)*'01_Supuestos'!$F$11*$K694)-(IF(('01_Supuestos'!M31*$I694)&gt;0,'01_Supuestos'!$F$15,0)))-((('01_Supuestos'!M31*$I694)*'01_Supuestos'!$F$11*($H694-'01_Supuestos'!$F$9))*'01_Supuestos'!$F$18)-($J694*'01_Supuestos'!M32)-(IF('01_Supuestos'!M30=MAX('01_Supuestos'!$C$30:$M$30),'01_Supuestos'!$F$19,0))-(MAX(0,(((('01_Supuestos'!M31*$I694)*'01_Supuestos'!$F$11*($H694-'01_Supuestos'!$F$9))-((('01_Supuestos'!M31*$I694)*'01_Supuestos'!$F$11*($H694-'01_Supuestos'!$F$9))*'01_Supuestos'!$F$12)-(('01_Supuestos'!M31*$I694)*'01_Supuestos'!$F$11*$K694)-(IF(('01_Supuestos'!M31*$I694)&gt;0,'01_Supuestos'!$F$15,0)))-($J694*'01_Supuestos'!M33)))*'01_Supuestos'!$F$16)</f>
        <v/>
      </c>
      <c r="AE694" s="109">
        <f>0</f>
        <v/>
      </c>
      <c r="AF694" s="109">
        <f>IF(S694&gt;R694,"Appraisal+Decision",IF(S694&lt;R694,"Develop Now","Indiferente"))</f>
        <v/>
      </c>
    </row>
    <row r="695">
      <c r="A695" t="n">
        <v>665</v>
      </c>
      <c r="B695" s="53">
        <f>RAND()</f>
        <v/>
      </c>
      <c r="C695" s="53">
        <f>RAND()</f>
        <v/>
      </c>
      <c r="D695" s="53">
        <f>RAND()</f>
        <v/>
      </c>
      <c r="E695" s="53">
        <f>RAND()</f>
        <v/>
      </c>
      <c r="F695" s="53">
        <f>RAND()</f>
        <v/>
      </c>
      <c r="G695" s="53">
        <f>RAND()</f>
        <v/>
      </c>
      <c r="H695" s="109">
        <f>IF(B695&lt;($B$11-$B$10)/($B$12-$B$10), $B$10+SQRT(B695*($B$11-$B$10)*($B$12-$B$10)), $B$12-SQRT((1-B695)*($B$12-$B$11)*($B$12-$B$10)))</f>
        <v/>
      </c>
      <c r="I695" s="53">
        <f>MAX(0.1,NORMINV(C695,$B$13,$B$14))</f>
        <v/>
      </c>
      <c r="J695" s="109">
        <f>'01_Supuestos'!$F$13*MAX(0.65,NORMINV(D695,1,$B$15))</f>
        <v/>
      </c>
      <c r="K695" s="109">
        <f>'01_Supuestos'!$F$14*MAX(0.6,NORMINV(E695,1,$B$16))</f>
        <v/>
      </c>
      <c r="L695" s="109">
        <f>--(F695&lt;=$B$5)</f>
        <v/>
      </c>
      <c r="M695" s="109">
        <f>IF(L695=1, IF(G695&lt;=$B$6, "+", "-"), IF(G695&lt;=(1-$B$7), "+", "-"))</f>
        <v/>
      </c>
      <c r="N695" s="110">
        <f>IF(M695="+",'05_Bayes_Arbol'!$B$16,'05_Bayes_Arbol'!$B$17)</f>
        <v/>
      </c>
      <c r="O695" s="109">
        <f>SUMPRODUCT(T695:AD695,'01_Supuestos'!$C$34:$M$34)</f>
        <v/>
      </c>
      <c r="P695" s="109">
        <f>N695*O695 + (1-N695)*$B$9</f>
        <v/>
      </c>
      <c r="Q695" s="109">
        <f>--(P695&gt;0)</f>
        <v/>
      </c>
      <c r="R695" s="109">
        <f>IF(L695=1,O695,$B$9)</f>
        <v/>
      </c>
      <c r="S695" s="109">
        <f>-$B$8 + IF(Q695=1, IF(L695=1,O695,$B$9), 0)</f>
        <v/>
      </c>
      <c r="T695" s="109">
        <f>((('01_Supuestos'!C31*$I695)*'01_Supuestos'!$F$11*($H695-'01_Supuestos'!$F$9))-((('01_Supuestos'!C31*$I695)*'01_Supuestos'!$F$11*($H695-'01_Supuestos'!$F$9))*'01_Supuestos'!$F$12)-(('01_Supuestos'!C31*$I695)*'01_Supuestos'!$F$11*$K695)-(IF(('01_Supuestos'!C31*$I695)&gt;0,'01_Supuestos'!$F$15,0)))-((('01_Supuestos'!C31*$I695)*'01_Supuestos'!$F$11*($H695-'01_Supuestos'!$F$9))*'01_Supuestos'!$F$18)-($J695*'01_Supuestos'!C32)-(IF('01_Supuestos'!C30=MAX('01_Supuestos'!$C$30:$M$30),'01_Supuestos'!$F$19,0))-(MAX(0,(((('01_Supuestos'!C31*$I695)*'01_Supuestos'!$F$11*($H695-'01_Supuestos'!$F$9))-((('01_Supuestos'!C31*$I695)*'01_Supuestos'!$F$11*($H695-'01_Supuestos'!$F$9))*'01_Supuestos'!$F$12)-(('01_Supuestos'!C31*$I695)*'01_Supuestos'!$F$11*$K695)-(IF(('01_Supuestos'!C31*$I695)&gt;0,'01_Supuestos'!$F$15,0)))-($J695*'01_Supuestos'!C33)))*'01_Supuestos'!$F$16)</f>
        <v/>
      </c>
      <c r="U695" s="109">
        <f>((('01_Supuestos'!D31*$I695)*'01_Supuestos'!$F$11*($H695-'01_Supuestos'!$F$9))-((('01_Supuestos'!D31*$I695)*'01_Supuestos'!$F$11*($H695-'01_Supuestos'!$F$9))*'01_Supuestos'!$F$12)-(('01_Supuestos'!D31*$I695)*'01_Supuestos'!$F$11*$K695)-(IF(('01_Supuestos'!D31*$I695)&gt;0,'01_Supuestos'!$F$15,0)))-((('01_Supuestos'!D31*$I695)*'01_Supuestos'!$F$11*($H695-'01_Supuestos'!$F$9))*'01_Supuestos'!$F$18)-($J695*'01_Supuestos'!D32)-(IF('01_Supuestos'!D30=MAX('01_Supuestos'!$C$30:$M$30),'01_Supuestos'!$F$19,0))-(MAX(0,(((('01_Supuestos'!D31*$I695)*'01_Supuestos'!$F$11*($H695-'01_Supuestos'!$F$9))-((('01_Supuestos'!D31*$I695)*'01_Supuestos'!$F$11*($H695-'01_Supuestos'!$F$9))*'01_Supuestos'!$F$12)-(('01_Supuestos'!D31*$I695)*'01_Supuestos'!$F$11*$K695)-(IF(('01_Supuestos'!D31*$I695)&gt;0,'01_Supuestos'!$F$15,0)))-($J695*'01_Supuestos'!D33)))*'01_Supuestos'!$F$16)</f>
        <v/>
      </c>
      <c r="V695" s="109">
        <f>((('01_Supuestos'!E31*$I695)*'01_Supuestos'!$F$11*($H695-'01_Supuestos'!$F$9))-((('01_Supuestos'!E31*$I695)*'01_Supuestos'!$F$11*($H695-'01_Supuestos'!$F$9))*'01_Supuestos'!$F$12)-(('01_Supuestos'!E31*$I695)*'01_Supuestos'!$F$11*$K695)-(IF(('01_Supuestos'!E31*$I695)&gt;0,'01_Supuestos'!$F$15,0)))-((('01_Supuestos'!E31*$I695)*'01_Supuestos'!$F$11*($H695-'01_Supuestos'!$F$9))*'01_Supuestos'!$F$18)-($J695*'01_Supuestos'!E32)-(IF('01_Supuestos'!E30=MAX('01_Supuestos'!$C$30:$M$30),'01_Supuestos'!$F$19,0))-(MAX(0,(((('01_Supuestos'!E31*$I695)*'01_Supuestos'!$F$11*($H695-'01_Supuestos'!$F$9))-((('01_Supuestos'!E31*$I695)*'01_Supuestos'!$F$11*($H695-'01_Supuestos'!$F$9))*'01_Supuestos'!$F$12)-(('01_Supuestos'!E31*$I695)*'01_Supuestos'!$F$11*$K695)-(IF(('01_Supuestos'!E31*$I695)&gt;0,'01_Supuestos'!$F$15,0)))-($J695*'01_Supuestos'!E33)))*'01_Supuestos'!$F$16)</f>
        <v/>
      </c>
      <c r="W695" s="109">
        <f>((('01_Supuestos'!F31*$I695)*'01_Supuestos'!$F$11*($H695-'01_Supuestos'!$F$9))-((('01_Supuestos'!F31*$I695)*'01_Supuestos'!$F$11*($H695-'01_Supuestos'!$F$9))*'01_Supuestos'!$F$12)-(('01_Supuestos'!F31*$I695)*'01_Supuestos'!$F$11*$K695)-(IF(('01_Supuestos'!F31*$I695)&gt;0,'01_Supuestos'!$F$15,0)))-((('01_Supuestos'!F31*$I695)*'01_Supuestos'!$F$11*($H695-'01_Supuestos'!$F$9))*'01_Supuestos'!$F$18)-($J695*'01_Supuestos'!F32)-(IF('01_Supuestos'!F30=MAX('01_Supuestos'!$C$30:$M$30),'01_Supuestos'!$F$19,0))-(MAX(0,(((('01_Supuestos'!F31*$I695)*'01_Supuestos'!$F$11*($H695-'01_Supuestos'!$F$9))-((('01_Supuestos'!F31*$I695)*'01_Supuestos'!$F$11*($H695-'01_Supuestos'!$F$9))*'01_Supuestos'!$F$12)-(('01_Supuestos'!F31*$I695)*'01_Supuestos'!$F$11*$K695)-(IF(('01_Supuestos'!F31*$I695)&gt;0,'01_Supuestos'!$F$15,0)))-($J695*'01_Supuestos'!F33)))*'01_Supuestos'!$F$16)</f>
        <v/>
      </c>
      <c r="X695" s="109">
        <f>((('01_Supuestos'!G31*$I695)*'01_Supuestos'!$F$11*($H695-'01_Supuestos'!$F$9))-((('01_Supuestos'!G31*$I695)*'01_Supuestos'!$F$11*($H695-'01_Supuestos'!$F$9))*'01_Supuestos'!$F$12)-(('01_Supuestos'!G31*$I695)*'01_Supuestos'!$F$11*$K695)-(IF(('01_Supuestos'!G31*$I695)&gt;0,'01_Supuestos'!$F$15,0)))-((('01_Supuestos'!G31*$I695)*'01_Supuestos'!$F$11*($H695-'01_Supuestos'!$F$9))*'01_Supuestos'!$F$18)-($J695*'01_Supuestos'!G32)-(IF('01_Supuestos'!G30=MAX('01_Supuestos'!$C$30:$M$30),'01_Supuestos'!$F$19,0))-(MAX(0,(((('01_Supuestos'!G31*$I695)*'01_Supuestos'!$F$11*($H695-'01_Supuestos'!$F$9))-((('01_Supuestos'!G31*$I695)*'01_Supuestos'!$F$11*($H695-'01_Supuestos'!$F$9))*'01_Supuestos'!$F$12)-(('01_Supuestos'!G31*$I695)*'01_Supuestos'!$F$11*$K695)-(IF(('01_Supuestos'!G31*$I695)&gt;0,'01_Supuestos'!$F$15,0)))-($J695*'01_Supuestos'!G33)))*'01_Supuestos'!$F$16)</f>
        <v/>
      </c>
      <c r="Y695" s="109">
        <f>((('01_Supuestos'!H31*$I695)*'01_Supuestos'!$F$11*($H695-'01_Supuestos'!$F$9))-((('01_Supuestos'!H31*$I695)*'01_Supuestos'!$F$11*($H695-'01_Supuestos'!$F$9))*'01_Supuestos'!$F$12)-(('01_Supuestos'!H31*$I695)*'01_Supuestos'!$F$11*$K695)-(IF(('01_Supuestos'!H31*$I695)&gt;0,'01_Supuestos'!$F$15,0)))-((('01_Supuestos'!H31*$I695)*'01_Supuestos'!$F$11*($H695-'01_Supuestos'!$F$9))*'01_Supuestos'!$F$18)-($J695*'01_Supuestos'!H32)-(IF('01_Supuestos'!H30=MAX('01_Supuestos'!$C$30:$M$30),'01_Supuestos'!$F$19,0))-(MAX(0,(((('01_Supuestos'!H31*$I695)*'01_Supuestos'!$F$11*($H695-'01_Supuestos'!$F$9))-((('01_Supuestos'!H31*$I695)*'01_Supuestos'!$F$11*($H695-'01_Supuestos'!$F$9))*'01_Supuestos'!$F$12)-(('01_Supuestos'!H31*$I695)*'01_Supuestos'!$F$11*$K695)-(IF(('01_Supuestos'!H31*$I695)&gt;0,'01_Supuestos'!$F$15,0)))-($J695*'01_Supuestos'!H33)))*'01_Supuestos'!$F$16)</f>
        <v/>
      </c>
      <c r="Z695" s="109">
        <f>((('01_Supuestos'!I31*$I695)*'01_Supuestos'!$F$11*($H695-'01_Supuestos'!$F$9))-((('01_Supuestos'!I31*$I695)*'01_Supuestos'!$F$11*($H695-'01_Supuestos'!$F$9))*'01_Supuestos'!$F$12)-(('01_Supuestos'!I31*$I695)*'01_Supuestos'!$F$11*$K695)-(IF(('01_Supuestos'!I31*$I695)&gt;0,'01_Supuestos'!$F$15,0)))-((('01_Supuestos'!I31*$I695)*'01_Supuestos'!$F$11*($H695-'01_Supuestos'!$F$9))*'01_Supuestos'!$F$18)-($J695*'01_Supuestos'!I32)-(IF('01_Supuestos'!I30=MAX('01_Supuestos'!$C$30:$M$30),'01_Supuestos'!$F$19,0))-(MAX(0,(((('01_Supuestos'!I31*$I695)*'01_Supuestos'!$F$11*($H695-'01_Supuestos'!$F$9))-((('01_Supuestos'!I31*$I695)*'01_Supuestos'!$F$11*($H695-'01_Supuestos'!$F$9))*'01_Supuestos'!$F$12)-(('01_Supuestos'!I31*$I695)*'01_Supuestos'!$F$11*$K695)-(IF(('01_Supuestos'!I31*$I695)&gt;0,'01_Supuestos'!$F$15,0)))-($J695*'01_Supuestos'!I33)))*'01_Supuestos'!$F$16)</f>
        <v/>
      </c>
      <c r="AA695" s="109">
        <f>((('01_Supuestos'!J31*$I695)*'01_Supuestos'!$F$11*($H695-'01_Supuestos'!$F$9))-((('01_Supuestos'!J31*$I695)*'01_Supuestos'!$F$11*($H695-'01_Supuestos'!$F$9))*'01_Supuestos'!$F$12)-(('01_Supuestos'!J31*$I695)*'01_Supuestos'!$F$11*$K695)-(IF(('01_Supuestos'!J31*$I695)&gt;0,'01_Supuestos'!$F$15,0)))-((('01_Supuestos'!J31*$I695)*'01_Supuestos'!$F$11*($H695-'01_Supuestos'!$F$9))*'01_Supuestos'!$F$18)-($J695*'01_Supuestos'!J32)-(IF('01_Supuestos'!J30=MAX('01_Supuestos'!$C$30:$M$30),'01_Supuestos'!$F$19,0))-(MAX(0,(((('01_Supuestos'!J31*$I695)*'01_Supuestos'!$F$11*($H695-'01_Supuestos'!$F$9))-((('01_Supuestos'!J31*$I695)*'01_Supuestos'!$F$11*($H695-'01_Supuestos'!$F$9))*'01_Supuestos'!$F$12)-(('01_Supuestos'!J31*$I695)*'01_Supuestos'!$F$11*$K695)-(IF(('01_Supuestos'!J31*$I695)&gt;0,'01_Supuestos'!$F$15,0)))-($J695*'01_Supuestos'!J33)))*'01_Supuestos'!$F$16)</f>
        <v/>
      </c>
      <c r="AB695" s="109">
        <f>((('01_Supuestos'!K31*$I695)*'01_Supuestos'!$F$11*($H695-'01_Supuestos'!$F$9))-((('01_Supuestos'!K31*$I695)*'01_Supuestos'!$F$11*($H695-'01_Supuestos'!$F$9))*'01_Supuestos'!$F$12)-(('01_Supuestos'!K31*$I695)*'01_Supuestos'!$F$11*$K695)-(IF(('01_Supuestos'!K31*$I695)&gt;0,'01_Supuestos'!$F$15,0)))-((('01_Supuestos'!K31*$I695)*'01_Supuestos'!$F$11*($H695-'01_Supuestos'!$F$9))*'01_Supuestos'!$F$18)-($J695*'01_Supuestos'!K32)-(IF('01_Supuestos'!K30=MAX('01_Supuestos'!$C$30:$M$30),'01_Supuestos'!$F$19,0))-(MAX(0,(((('01_Supuestos'!K31*$I695)*'01_Supuestos'!$F$11*($H695-'01_Supuestos'!$F$9))-((('01_Supuestos'!K31*$I695)*'01_Supuestos'!$F$11*($H695-'01_Supuestos'!$F$9))*'01_Supuestos'!$F$12)-(('01_Supuestos'!K31*$I695)*'01_Supuestos'!$F$11*$K695)-(IF(('01_Supuestos'!K31*$I695)&gt;0,'01_Supuestos'!$F$15,0)))-($J695*'01_Supuestos'!K33)))*'01_Supuestos'!$F$16)</f>
        <v/>
      </c>
      <c r="AC695" s="109">
        <f>((('01_Supuestos'!L31*$I695)*'01_Supuestos'!$F$11*($H695-'01_Supuestos'!$F$9))-((('01_Supuestos'!L31*$I695)*'01_Supuestos'!$F$11*($H695-'01_Supuestos'!$F$9))*'01_Supuestos'!$F$12)-(('01_Supuestos'!L31*$I695)*'01_Supuestos'!$F$11*$K695)-(IF(('01_Supuestos'!L31*$I695)&gt;0,'01_Supuestos'!$F$15,0)))-((('01_Supuestos'!L31*$I695)*'01_Supuestos'!$F$11*($H695-'01_Supuestos'!$F$9))*'01_Supuestos'!$F$18)-($J695*'01_Supuestos'!L32)-(IF('01_Supuestos'!L30=MAX('01_Supuestos'!$C$30:$M$30),'01_Supuestos'!$F$19,0))-(MAX(0,(((('01_Supuestos'!L31*$I695)*'01_Supuestos'!$F$11*($H695-'01_Supuestos'!$F$9))-((('01_Supuestos'!L31*$I695)*'01_Supuestos'!$F$11*($H695-'01_Supuestos'!$F$9))*'01_Supuestos'!$F$12)-(('01_Supuestos'!L31*$I695)*'01_Supuestos'!$F$11*$K695)-(IF(('01_Supuestos'!L31*$I695)&gt;0,'01_Supuestos'!$F$15,0)))-($J695*'01_Supuestos'!L33)))*'01_Supuestos'!$F$16)</f>
        <v/>
      </c>
      <c r="AD695" s="109">
        <f>((('01_Supuestos'!M31*$I695)*'01_Supuestos'!$F$11*($H695-'01_Supuestos'!$F$9))-((('01_Supuestos'!M31*$I695)*'01_Supuestos'!$F$11*($H695-'01_Supuestos'!$F$9))*'01_Supuestos'!$F$12)-(('01_Supuestos'!M31*$I695)*'01_Supuestos'!$F$11*$K695)-(IF(('01_Supuestos'!M31*$I695)&gt;0,'01_Supuestos'!$F$15,0)))-((('01_Supuestos'!M31*$I695)*'01_Supuestos'!$F$11*($H695-'01_Supuestos'!$F$9))*'01_Supuestos'!$F$18)-($J695*'01_Supuestos'!M32)-(IF('01_Supuestos'!M30=MAX('01_Supuestos'!$C$30:$M$30),'01_Supuestos'!$F$19,0))-(MAX(0,(((('01_Supuestos'!M31*$I695)*'01_Supuestos'!$F$11*($H695-'01_Supuestos'!$F$9))-((('01_Supuestos'!M31*$I695)*'01_Supuestos'!$F$11*($H695-'01_Supuestos'!$F$9))*'01_Supuestos'!$F$12)-(('01_Supuestos'!M31*$I695)*'01_Supuestos'!$F$11*$K695)-(IF(('01_Supuestos'!M31*$I695)&gt;0,'01_Supuestos'!$F$15,0)))-($J695*'01_Supuestos'!M33)))*'01_Supuestos'!$F$16)</f>
        <v/>
      </c>
      <c r="AE695" s="109">
        <f>0</f>
        <v/>
      </c>
      <c r="AF695" s="109">
        <f>IF(S695&gt;R695,"Appraisal+Decision",IF(S695&lt;R695,"Develop Now","Indiferente"))</f>
        <v/>
      </c>
    </row>
    <row r="696">
      <c r="A696" t="n">
        <v>666</v>
      </c>
      <c r="B696" s="53">
        <f>RAND()</f>
        <v/>
      </c>
      <c r="C696" s="53">
        <f>RAND()</f>
        <v/>
      </c>
      <c r="D696" s="53">
        <f>RAND()</f>
        <v/>
      </c>
      <c r="E696" s="53">
        <f>RAND()</f>
        <v/>
      </c>
      <c r="F696" s="53">
        <f>RAND()</f>
        <v/>
      </c>
      <c r="G696" s="53">
        <f>RAND()</f>
        <v/>
      </c>
      <c r="H696" s="109">
        <f>IF(B696&lt;($B$11-$B$10)/($B$12-$B$10), $B$10+SQRT(B696*($B$11-$B$10)*($B$12-$B$10)), $B$12-SQRT((1-B696)*($B$12-$B$11)*($B$12-$B$10)))</f>
        <v/>
      </c>
      <c r="I696" s="53">
        <f>MAX(0.1,NORMINV(C696,$B$13,$B$14))</f>
        <v/>
      </c>
      <c r="J696" s="109">
        <f>'01_Supuestos'!$F$13*MAX(0.65,NORMINV(D696,1,$B$15))</f>
        <v/>
      </c>
      <c r="K696" s="109">
        <f>'01_Supuestos'!$F$14*MAX(0.6,NORMINV(E696,1,$B$16))</f>
        <v/>
      </c>
      <c r="L696" s="109">
        <f>--(F696&lt;=$B$5)</f>
        <v/>
      </c>
      <c r="M696" s="109">
        <f>IF(L696=1, IF(G696&lt;=$B$6, "+", "-"), IF(G696&lt;=(1-$B$7), "+", "-"))</f>
        <v/>
      </c>
      <c r="N696" s="110">
        <f>IF(M696="+",'05_Bayes_Arbol'!$B$16,'05_Bayes_Arbol'!$B$17)</f>
        <v/>
      </c>
      <c r="O696" s="109">
        <f>SUMPRODUCT(T696:AD696,'01_Supuestos'!$C$34:$M$34)</f>
        <v/>
      </c>
      <c r="P696" s="109">
        <f>N696*O696 + (1-N696)*$B$9</f>
        <v/>
      </c>
      <c r="Q696" s="109">
        <f>--(P696&gt;0)</f>
        <v/>
      </c>
      <c r="R696" s="109">
        <f>IF(L696=1,O696,$B$9)</f>
        <v/>
      </c>
      <c r="S696" s="109">
        <f>-$B$8 + IF(Q696=1, IF(L696=1,O696,$B$9), 0)</f>
        <v/>
      </c>
      <c r="T696" s="109">
        <f>((('01_Supuestos'!C31*$I696)*'01_Supuestos'!$F$11*($H696-'01_Supuestos'!$F$9))-((('01_Supuestos'!C31*$I696)*'01_Supuestos'!$F$11*($H696-'01_Supuestos'!$F$9))*'01_Supuestos'!$F$12)-(('01_Supuestos'!C31*$I696)*'01_Supuestos'!$F$11*$K696)-(IF(('01_Supuestos'!C31*$I696)&gt;0,'01_Supuestos'!$F$15,0)))-((('01_Supuestos'!C31*$I696)*'01_Supuestos'!$F$11*($H696-'01_Supuestos'!$F$9))*'01_Supuestos'!$F$18)-($J696*'01_Supuestos'!C32)-(IF('01_Supuestos'!C30=MAX('01_Supuestos'!$C$30:$M$30),'01_Supuestos'!$F$19,0))-(MAX(0,(((('01_Supuestos'!C31*$I696)*'01_Supuestos'!$F$11*($H696-'01_Supuestos'!$F$9))-((('01_Supuestos'!C31*$I696)*'01_Supuestos'!$F$11*($H696-'01_Supuestos'!$F$9))*'01_Supuestos'!$F$12)-(('01_Supuestos'!C31*$I696)*'01_Supuestos'!$F$11*$K696)-(IF(('01_Supuestos'!C31*$I696)&gt;0,'01_Supuestos'!$F$15,0)))-($J696*'01_Supuestos'!C33)))*'01_Supuestos'!$F$16)</f>
        <v/>
      </c>
      <c r="U696" s="109">
        <f>((('01_Supuestos'!D31*$I696)*'01_Supuestos'!$F$11*($H696-'01_Supuestos'!$F$9))-((('01_Supuestos'!D31*$I696)*'01_Supuestos'!$F$11*($H696-'01_Supuestos'!$F$9))*'01_Supuestos'!$F$12)-(('01_Supuestos'!D31*$I696)*'01_Supuestos'!$F$11*$K696)-(IF(('01_Supuestos'!D31*$I696)&gt;0,'01_Supuestos'!$F$15,0)))-((('01_Supuestos'!D31*$I696)*'01_Supuestos'!$F$11*($H696-'01_Supuestos'!$F$9))*'01_Supuestos'!$F$18)-($J696*'01_Supuestos'!D32)-(IF('01_Supuestos'!D30=MAX('01_Supuestos'!$C$30:$M$30),'01_Supuestos'!$F$19,0))-(MAX(0,(((('01_Supuestos'!D31*$I696)*'01_Supuestos'!$F$11*($H696-'01_Supuestos'!$F$9))-((('01_Supuestos'!D31*$I696)*'01_Supuestos'!$F$11*($H696-'01_Supuestos'!$F$9))*'01_Supuestos'!$F$12)-(('01_Supuestos'!D31*$I696)*'01_Supuestos'!$F$11*$K696)-(IF(('01_Supuestos'!D31*$I696)&gt;0,'01_Supuestos'!$F$15,0)))-($J696*'01_Supuestos'!D33)))*'01_Supuestos'!$F$16)</f>
        <v/>
      </c>
      <c r="V696" s="109">
        <f>((('01_Supuestos'!E31*$I696)*'01_Supuestos'!$F$11*($H696-'01_Supuestos'!$F$9))-((('01_Supuestos'!E31*$I696)*'01_Supuestos'!$F$11*($H696-'01_Supuestos'!$F$9))*'01_Supuestos'!$F$12)-(('01_Supuestos'!E31*$I696)*'01_Supuestos'!$F$11*$K696)-(IF(('01_Supuestos'!E31*$I696)&gt;0,'01_Supuestos'!$F$15,0)))-((('01_Supuestos'!E31*$I696)*'01_Supuestos'!$F$11*($H696-'01_Supuestos'!$F$9))*'01_Supuestos'!$F$18)-($J696*'01_Supuestos'!E32)-(IF('01_Supuestos'!E30=MAX('01_Supuestos'!$C$30:$M$30),'01_Supuestos'!$F$19,0))-(MAX(0,(((('01_Supuestos'!E31*$I696)*'01_Supuestos'!$F$11*($H696-'01_Supuestos'!$F$9))-((('01_Supuestos'!E31*$I696)*'01_Supuestos'!$F$11*($H696-'01_Supuestos'!$F$9))*'01_Supuestos'!$F$12)-(('01_Supuestos'!E31*$I696)*'01_Supuestos'!$F$11*$K696)-(IF(('01_Supuestos'!E31*$I696)&gt;0,'01_Supuestos'!$F$15,0)))-($J696*'01_Supuestos'!E33)))*'01_Supuestos'!$F$16)</f>
        <v/>
      </c>
      <c r="W696" s="109">
        <f>((('01_Supuestos'!F31*$I696)*'01_Supuestos'!$F$11*($H696-'01_Supuestos'!$F$9))-((('01_Supuestos'!F31*$I696)*'01_Supuestos'!$F$11*($H696-'01_Supuestos'!$F$9))*'01_Supuestos'!$F$12)-(('01_Supuestos'!F31*$I696)*'01_Supuestos'!$F$11*$K696)-(IF(('01_Supuestos'!F31*$I696)&gt;0,'01_Supuestos'!$F$15,0)))-((('01_Supuestos'!F31*$I696)*'01_Supuestos'!$F$11*($H696-'01_Supuestos'!$F$9))*'01_Supuestos'!$F$18)-($J696*'01_Supuestos'!F32)-(IF('01_Supuestos'!F30=MAX('01_Supuestos'!$C$30:$M$30),'01_Supuestos'!$F$19,0))-(MAX(0,(((('01_Supuestos'!F31*$I696)*'01_Supuestos'!$F$11*($H696-'01_Supuestos'!$F$9))-((('01_Supuestos'!F31*$I696)*'01_Supuestos'!$F$11*($H696-'01_Supuestos'!$F$9))*'01_Supuestos'!$F$12)-(('01_Supuestos'!F31*$I696)*'01_Supuestos'!$F$11*$K696)-(IF(('01_Supuestos'!F31*$I696)&gt;0,'01_Supuestos'!$F$15,0)))-($J696*'01_Supuestos'!F33)))*'01_Supuestos'!$F$16)</f>
        <v/>
      </c>
      <c r="X696" s="109">
        <f>((('01_Supuestos'!G31*$I696)*'01_Supuestos'!$F$11*($H696-'01_Supuestos'!$F$9))-((('01_Supuestos'!G31*$I696)*'01_Supuestos'!$F$11*($H696-'01_Supuestos'!$F$9))*'01_Supuestos'!$F$12)-(('01_Supuestos'!G31*$I696)*'01_Supuestos'!$F$11*$K696)-(IF(('01_Supuestos'!G31*$I696)&gt;0,'01_Supuestos'!$F$15,0)))-((('01_Supuestos'!G31*$I696)*'01_Supuestos'!$F$11*($H696-'01_Supuestos'!$F$9))*'01_Supuestos'!$F$18)-($J696*'01_Supuestos'!G32)-(IF('01_Supuestos'!G30=MAX('01_Supuestos'!$C$30:$M$30),'01_Supuestos'!$F$19,0))-(MAX(0,(((('01_Supuestos'!G31*$I696)*'01_Supuestos'!$F$11*($H696-'01_Supuestos'!$F$9))-((('01_Supuestos'!G31*$I696)*'01_Supuestos'!$F$11*($H696-'01_Supuestos'!$F$9))*'01_Supuestos'!$F$12)-(('01_Supuestos'!G31*$I696)*'01_Supuestos'!$F$11*$K696)-(IF(('01_Supuestos'!G31*$I696)&gt;0,'01_Supuestos'!$F$15,0)))-($J696*'01_Supuestos'!G33)))*'01_Supuestos'!$F$16)</f>
        <v/>
      </c>
      <c r="Y696" s="109">
        <f>((('01_Supuestos'!H31*$I696)*'01_Supuestos'!$F$11*($H696-'01_Supuestos'!$F$9))-((('01_Supuestos'!H31*$I696)*'01_Supuestos'!$F$11*($H696-'01_Supuestos'!$F$9))*'01_Supuestos'!$F$12)-(('01_Supuestos'!H31*$I696)*'01_Supuestos'!$F$11*$K696)-(IF(('01_Supuestos'!H31*$I696)&gt;0,'01_Supuestos'!$F$15,0)))-((('01_Supuestos'!H31*$I696)*'01_Supuestos'!$F$11*($H696-'01_Supuestos'!$F$9))*'01_Supuestos'!$F$18)-($J696*'01_Supuestos'!H32)-(IF('01_Supuestos'!H30=MAX('01_Supuestos'!$C$30:$M$30),'01_Supuestos'!$F$19,0))-(MAX(0,(((('01_Supuestos'!H31*$I696)*'01_Supuestos'!$F$11*($H696-'01_Supuestos'!$F$9))-((('01_Supuestos'!H31*$I696)*'01_Supuestos'!$F$11*($H696-'01_Supuestos'!$F$9))*'01_Supuestos'!$F$12)-(('01_Supuestos'!H31*$I696)*'01_Supuestos'!$F$11*$K696)-(IF(('01_Supuestos'!H31*$I696)&gt;0,'01_Supuestos'!$F$15,0)))-($J696*'01_Supuestos'!H33)))*'01_Supuestos'!$F$16)</f>
        <v/>
      </c>
      <c r="Z696" s="109">
        <f>((('01_Supuestos'!I31*$I696)*'01_Supuestos'!$F$11*($H696-'01_Supuestos'!$F$9))-((('01_Supuestos'!I31*$I696)*'01_Supuestos'!$F$11*($H696-'01_Supuestos'!$F$9))*'01_Supuestos'!$F$12)-(('01_Supuestos'!I31*$I696)*'01_Supuestos'!$F$11*$K696)-(IF(('01_Supuestos'!I31*$I696)&gt;0,'01_Supuestos'!$F$15,0)))-((('01_Supuestos'!I31*$I696)*'01_Supuestos'!$F$11*($H696-'01_Supuestos'!$F$9))*'01_Supuestos'!$F$18)-($J696*'01_Supuestos'!I32)-(IF('01_Supuestos'!I30=MAX('01_Supuestos'!$C$30:$M$30),'01_Supuestos'!$F$19,0))-(MAX(0,(((('01_Supuestos'!I31*$I696)*'01_Supuestos'!$F$11*($H696-'01_Supuestos'!$F$9))-((('01_Supuestos'!I31*$I696)*'01_Supuestos'!$F$11*($H696-'01_Supuestos'!$F$9))*'01_Supuestos'!$F$12)-(('01_Supuestos'!I31*$I696)*'01_Supuestos'!$F$11*$K696)-(IF(('01_Supuestos'!I31*$I696)&gt;0,'01_Supuestos'!$F$15,0)))-($J696*'01_Supuestos'!I33)))*'01_Supuestos'!$F$16)</f>
        <v/>
      </c>
      <c r="AA696" s="109">
        <f>((('01_Supuestos'!J31*$I696)*'01_Supuestos'!$F$11*($H696-'01_Supuestos'!$F$9))-((('01_Supuestos'!J31*$I696)*'01_Supuestos'!$F$11*($H696-'01_Supuestos'!$F$9))*'01_Supuestos'!$F$12)-(('01_Supuestos'!J31*$I696)*'01_Supuestos'!$F$11*$K696)-(IF(('01_Supuestos'!J31*$I696)&gt;0,'01_Supuestos'!$F$15,0)))-((('01_Supuestos'!J31*$I696)*'01_Supuestos'!$F$11*($H696-'01_Supuestos'!$F$9))*'01_Supuestos'!$F$18)-($J696*'01_Supuestos'!J32)-(IF('01_Supuestos'!J30=MAX('01_Supuestos'!$C$30:$M$30),'01_Supuestos'!$F$19,0))-(MAX(0,(((('01_Supuestos'!J31*$I696)*'01_Supuestos'!$F$11*($H696-'01_Supuestos'!$F$9))-((('01_Supuestos'!J31*$I696)*'01_Supuestos'!$F$11*($H696-'01_Supuestos'!$F$9))*'01_Supuestos'!$F$12)-(('01_Supuestos'!J31*$I696)*'01_Supuestos'!$F$11*$K696)-(IF(('01_Supuestos'!J31*$I696)&gt;0,'01_Supuestos'!$F$15,0)))-($J696*'01_Supuestos'!J33)))*'01_Supuestos'!$F$16)</f>
        <v/>
      </c>
      <c r="AB696" s="109">
        <f>((('01_Supuestos'!K31*$I696)*'01_Supuestos'!$F$11*($H696-'01_Supuestos'!$F$9))-((('01_Supuestos'!K31*$I696)*'01_Supuestos'!$F$11*($H696-'01_Supuestos'!$F$9))*'01_Supuestos'!$F$12)-(('01_Supuestos'!K31*$I696)*'01_Supuestos'!$F$11*$K696)-(IF(('01_Supuestos'!K31*$I696)&gt;0,'01_Supuestos'!$F$15,0)))-((('01_Supuestos'!K31*$I696)*'01_Supuestos'!$F$11*($H696-'01_Supuestos'!$F$9))*'01_Supuestos'!$F$18)-($J696*'01_Supuestos'!K32)-(IF('01_Supuestos'!K30=MAX('01_Supuestos'!$C$30:$M$30),'01_Supuestos'!$F$19,0))-(MAX(0,(((('01_Supuestos'!K31*$I696)*'01_Supuestos'!$F$11*($H696-'01_Supuestos'!$F$9))-((('01_Supuestos'!K31*$I696)*'01_Supuestos'!$F$11*($H696-'01_Supuestos'!$F$9))*'01_Supuestos'!$F$12)-(('01_Supuestos'!K31*$I696)*'01_Supuestos'!$F$11*$K696)-(IF(('01_Supuestos'!K31*$I696)&gt;0,'01_Supuestos'!$F$15,0)))-($J696*'01_Supuestos'!K33)))*'01_Supuestos'!$F$16)</f>
        <v/>
      </c>
      <c r="AC696" s="109">
        <f>((('01_Supuestos'!L31*$I696)*'01_Supuestos'!$F$11*($H696-'01_Supuestos'!$F$9))-((('01_Supuestos'!L31*$I696)*'01_Supuestos'!$F$11*($H696-'01_Supuestos'!$F$9))*'01_Supuestos'!$F$12)-(('01_Supuestos'!L31*$I696)*'01_Supuestos'!$F$11*$K696)-(IF(('01_Supuestos'!L31*$I696)&gt;0,'01_Supuestos'!$F$15,0)))-((('01_Supuestos'!L31*$I696)*'01_Supuestos'!$F$11*($H696-'01_Supuestos'!$F$9))*'01_Supuestos'!$F$18)-($J696*'01_Supuestos'!L32)-(IF('01_Supuestos'!L30=MAX('01_Supuestos'!$C$30:$M$30),'01_Supuestos'!$F$19,0))-(MAX(0,(((('01_Supuestos'!L31*$I696)*'01_Supuestos'!$F$11*($H696-'01_Supuestos'!$F$9))-((('01_Supuestos'!L31*$I696)*'01_Supuestos'!$F$11*($H696-'01_Supuestos'!$F$9))*'01_Supuestos'!$F$12)-(('01_Supuestos'!L31*$I696)*'01_Supuestos'!$F$11*$K696)-(IF(('01_Supuestos'!L31*$I696)&gt;0,'01_Supuestos'!$F$15,0)))-($J696*'01_Supuestos'!L33)))*'01_Supuestos'!$F$16)</f>
        <v/>
      </c>
      <c r="AD696" s="109">
        <f>((('01_Supuestos'!M31*$I696)*'01_Supuestos'!$F$11*($H696-'01_Supuestos'!$F$9))-((('01_Supuestos'!M31*$I696)*'01_Supuestos'!$F$11*($H696-'01_Supuestos'!$F$9))*'01_Supuestos'!$F$12)-(('01_Supuestos'!M31*$I696)*'01_Supuestos'!$F$11*$K696)-(IF(('01_Supuestos'!M31*$I696)&gt;0,'01_Supuestos'!$F$15,0)))-((('01_Supuestos'!M31*$I696)*'01_Supuestos'!$F$11*($H696-'01_Supuestos'!$F$9))*'01_Supuestos'!$F$18)-($J696*'01_Supuestos'!M32)-(IF('01_Supuestos'!M30=MAX('01_Supuestos'!$C$30:$M$30),'01_Supuestos'!$F$19,0))-(MAX(0,(((('01_Supuestos'!M31*$I696)*'01_Supuestos'!$F$11*($H696-'01_Supuestos'!$F$9))-((('01_Supuestos'!M31*$I696)*'01_Supuestos'!$F$11*($H696-'01_Supuestos'!$F$9))*'01_Supuestos'!$F$12)-(('01_Supuestos'!M31*$I696)*'01_Supuestos'!$F$11*$K696)-(IF(('01_Supuestos'!M31*$I696)&gt;0,'01_Supuestos'!$F$15,0)))-($J696*'01_Supuestos'!M33)))*'01_Supuestos'!$F$16)</f>
        <v/>
      </c>
      <c r="AE696" s="109">
        <f>0</f>
        <v/>
      </c>
      <c r="AF696" s="109">
        <f>IF(S696&gt;R696,"Appraisal+Decision",IF(S696&lt;R696,"Develop Now","Indiferente"))</f>
        <v/>
      </c>
    </row>
    <row r="697">
      <c r="A697" t="n">
        <v>667</v>
      </c>
      <c r="B697" s="53">
        <f>RAND()</f>
        <v/>
      </c>
      <c r="C697" s="53">
        <f>RAND()</f>
        <v/>
      </c>
      <c r="D697" s="53">
        <f>RAND()</f>
        <v/>
      </c>
      <c r="E697" s="53">
        <f>RAND()</f>
        <v/>
      </c>
      <c r="F697" s="53">
        <f>RAND()</f>
        <v/>
      </c>
      <c r="G697" s="53">
        <f>RAND()</f>
        <v/>
      </c>
      <c r="H697" s="109">
        <f>IF(B697&lt;($B$11-$B$10)/($B$12-$B$10), $B$10+SQRT(B697*($B$11-$B$10)*($B$12-$B$10)), $B$12-SQRT((1-B697)*($B$12-$B$11)*($B$12-$B$10)))</f>
        <v/>
      </c>
      <c r="I697" s="53">
        <f>MAX(0.1,NORMINV(C697,$B$13,$B$14))</f>
        <v/>
      </c>
      <c r="J697" s="109">
        <f>'01_Supuestos'!$F$13*MAX(0.65,NORMINV(D697,1,$B$15))</f>
        <v/>
      </c>
      <c r="K697" s="109">
        <f>'01_Supuestos'!$F$14*MAX(0.6,NORMINV(E697,1,$B$16))</f>
        <v/>
      </c>
      <c r="L697" s="109">
        <f>--(F697&lt;=$B$5)</f>
        <v/>
      </c>
      <c r="M697" s="109">
        <f>IF(L697=1, IF(G697&lt;=$B$6, "+", "-"), IF(G697&lt;=(1-$B$7), "+", "-"))</f>
        <v/>
      </c>
      <c r="N697" s="110">
        <f>IF(M697="+",'05_Bayes_Arbol'!$B$16,'05_Bayes_Arbol'!$B$17)</f>
        <v/>
      </c>
      <c r="O697" s="109">
        <f>SUMPRODUCT(T697:AD697,'01_Supuestos'!$C$34:$M$34)</f>
        <v/>
      </c>
      <c r="P697" s="109">
        <f>N697*O697 + (1-N697)*$B$9</f>
        <v/>
      </c>
      <c r="Q697" s="109">
        <f>--(P697&gt;0)</f>
        <v/>
      </c>
      <c r="R697" s="109">
        <f>IF(L697=1,O697,$B$9)</f>
        <v/>
      </c>
      <c r="S697" s="109">
        <f>-$B$8 + IF(Q697=1, IF(L697=1,O697,$B$9), 0)</f>
        <v/>
      </c>
      <c r="T697" s="109">
        <f>((('01_Supuestos'!C31*$I697)*'01_Supuestos'!$F$11*($H697-'01_Supuestos'!$F$9))-((('01_Supuestos'!C31*$I697)*'01_Supuestos'!$F$11*($H697-'01_Supuestos'!$F$9))*'01_Supuestos'!$F$12)-(('01_Supuestos'!C31*$I697)*'01_Supuestos'!$F$11*$K697)-(IF(('01_Supuestos'!C31*$I697)&gt;0,'01_Supuestos'!$F$15,0)))-((('01_Supuestos'!C31*$I697)*'01_Supuestos'!$F$11*($H697-'01_Supuestos'!$F$9))*'01_Supuestos'!$F$18)-($J697*'01_Supuestos'!C32)-(IF('01_Supuestos'!C30=MAX('01_Supuestos'!$C$30:$M$30),'01_Supuestos'!$F$19,0))-(MAX(0,(((('01_Supuestos'!C31*$I697)*'01_Supuestos'!$F$11*($H697-'01_Supuestos'!$F$9))-((('01_Supuestos'!C31*$I697)*'01_Supuestos'!$F$11*($H697-'01_Supuestos'!$F$9))*'01_Supuestos'!$F$12)-(('01_Supuestos'!C31*$I697)*'01_Supuestos'!$F$11*$K697)-(IF(('01_Supuestos'!C31*$I697)&gt;0,'01_Supuestos'!$F$15,0)))-($J697*'01_Supuestos'!C33)))*'01_Supuestos'!$F$16)</f>
        <v/>
      </c>
      <c r="U697" s="109">
        <f>((('01_Supuestos'!D31*$I697)*'01_Supuestos'!$F$11*($H697-'01_Supuestos'!$F$9))-((('01_Supuestos'!D31*$I697)*'01_Supuestos'!$F$11*($H697-'01_Supuestos'!$F$9))*'01_Supuestos'!$F$12)-(('01_Supuestos'!D31*$I697)*'01_Supuestos'!$F$11*$K697)-(IF(('01_Supuestos'!D31*$I697)&gt;0,'01_Supuestos'!$F$15,0)))-((('01_Supuestos'!D31*$I697)*'01_Supuestos'!$F$11*($H697-'01_Supuestos'!$F$9))*'01_Supuestos'!$F$18)-($J697*'01_Supuestos'!D32)-(IF('01_Supuestos'!D30=MAX('01_Supuestos'!$C$30:$M$30),'01_Supuestos'!$F$19,0))-(MAX(0,(((('01_Supuestos'!D31*$I697)*'01_Supuestos'!$F$11*($H697-'01_Supuestos'!$F$9))-((('01_Supuestos'!D31*$I697)*'01_Supuestos'!$F$11*($H697-'01_Supuestos'!$F$9))*'01_Supuestos'!$F$12)-(('01_Supuestos'!D31*$I697)*'01_Supuestos'!$F$11*$K697)-(IF(('01_Supuestos'!D31*$I697)&gt;0,'01_Supuestos'!$F$15,0)))-($J697*'01_Supuestos'!D33)))*'01_Supuestos'!$F$16)</f>
        <v/>
      </c>
      <c r="V697" s="109">
        <f>((('01_Supuestos'!E31*$I697)*'01_Supuestos'!$F$11*($H697-'01_Supuestos'!$F$9))-((('01_Supuestos'!E31*$I697)*'01_Supuestos'!$F$11*($H697-'01_Supuestos'!$F$9))*'01_Supuestos'!$F$12)-(('01_Supuestos'!E31*$I697)*'01_Supuestos'!$F$11*$K697)-(IF(('01_Supuestos'!E31*$I697)&gt;0,'01_Supuestos'!$F$15,0)))-((('01_Supuestos'!E31*$I697)*'01_Supuestos'!$F$11*($H697-'01_Supuestos'!$F$9))*'01_Supuestos'!$F$18)-($J697*'01_Supuestos'!E32)-(IF('01_Supuestos'!E30=MAX('01_Supuestos'!$C$30:$M$30),'01_Supuestos'!$F$19,0))-(MAX(0,(((('01_Supuestos'!E31*$I697)*'01_Supuestos'!$F$11*($H697-'01_Supuestos'!$F$9))-((('01_Supuestos'!E31*$I697)*'01_Supuestos'!$F$11*($H697-'01_Supuestos'!$F$9))*'01_Supuestos'!$F$12)-(('01_Supuestos'!E31*$I697)*'01_Supuestos'!$F$11*$K697)-(IF(('01_Supuestos'!E31*$I697)&gt;0,'01_Supuestos'!$F$15,0)))-($J697*'01_Supuestos'!E33)))*'01_Supuestos'!$F$16)</f>
        <v/>
      </c>
      <c r="W697" s="109">
        <f>((('01_Supuestos'!F31*$I697)*'01_Supuestos'!$F$11*($H697-'01_Supuestos'!$F$9))-((('01_Supuestos'!F31*$I697)*'01_Supuestos'!$F$11*($H697-'01_Supuestos'!$F$9))*'01_Supuestos'!$F$12)-(('01_Supuestos'!F31*$I697)*'01_Supuestos'!$F$11*$K697)-(IF(('01_Supuestos'!F31*$I697)&gt;0,'01_Supuestos'!$F$15,0)))-((('01_Supuestos'!F31*$I697)*'01_Supuestos'!$F$11*($H697-'01_Supuestos'!$F$9))*'01_Supuestos'!$F$18)-($J697*'01_Supuestos'!F32)-(IF('01_Supuestos'!F30=MAX('01_Supuestos'!$C$30:$M$30),'01_Supuestos'!$F$19,0))-(MAX(0,(((('01_Supuestos'!F31*$I697)*'01_Supuestos'!$F$11*($H697-'01_Supuestos'!$F$9))-((('01_Supuestos'!F31*$I697)*'01_Supuestos'!$F$11*($H697-'01_Supuestos'!$F$9))*'01_Supuestos'!$F$12)-(('01_Supuestos'!F31*$I697)*'01_Supuestos'!$F$11*$K697)-(IF(('01_Supuestos'!F31*$I697)&gt;0,'01_Supuestos'!$F$15,0)))-($J697*'01_Supuestos'!F33)))*'01_Supuestos'!$F$16)</f>
        <v/>
      </c>
      <c r="X697" s="109">
        <f>((('01_Supuestos'!G31*$I697)*'01_Supuestos'!$F$11*($H697-'01_Supuestos'!$F$9))-((('01_Supuestos'!G31*$I697)*'01_Supuestos'!$F$11*($H697-'01_Supuestos'!$F$9))*'01_Supuestos'!$F$12)-(('01_Supuestos'!G31*$I697)*'01_Supuestos'!$F$11*$K697)-(IF(('01_Supuestos'!G31*$I697)&gt;0,'01_Supuestos'!$F$15,0)))-((('01_Supuestos'!G31*$I697)*'01_Supuestos'!$F$11*($H697-'01_Supuestos'!$F$9))*'01_Supuestos'!$F$18)-($J697*'01_Supuestos'!G32)-(IF('01_Supuestos'!G30=MAX('01_Supuestos'!$C$30:$M$30),'01_Supuestos'!$F$19,0))-(MAX(0,(((('01_Supuestos'!G31*$I697)*'01_Supuestos'!$F$11*($H697-'01_Supuestos'!$F$9))-((('01_Supuestos'!G31*$I697)*'01_Supuestos'!$F$11*($H697-'01_Supuestos'!$F$9))*'01_Supuestos'!$F$12)-(('01_Supuestos'!G31*$I697)*'01_Supuestos'!$F$11*$K697)-(IF(('01_Supuestos'!G31*$I697)&gt;0,'01_Supuestos'!$F$15,0)))-($J697*'01_Supuestos'!G33)))*'01_Supuestos'!$F$16)</f>
        <v/>
      </c>
      <c r="Y697" s="109">
        <f>((('01_Supuestos'!H31*$I697)*'01_Supuestos'!$F$11*($H697-'01_Supuestos'!$F$9))-((('01_Supuestos'!H31*$I697)*'01_Supuestos'!$F$11*($H697-'01_Supuestos'!$F$9))*'01_Supuestos'!$F$12)-(('01_Supuestos'!H31*$I697)*'01_Supuestos'!$F$11*$K697)-(IF(('01_Supuestos'!H31*$I697)&gt;0,'01_Supuestos'!$F$15,0)))-((('01_Supuestos'!H31*$I697)*'01_Supuestos'!$F$11*($H697-'01_Supuestos'!$F$9))*'01_Supuestos'!$F$18)-($J697*'01_Supuestos'!H32)-(IF('01_Supuestos'!H30=MAX('01_Supuestos'!$C$30:$M$30),'01_Supuestos'!$F$19,0))-(MAX(0,(((('01_Supuestos'!H31*$I697)*'01_Supuestos'!$F$11*($H697-'01_Supuestos'!$F$9))-((('01_Supuestos'!H31*$I697)*'01_Supuestos'!$F$11*($H697-'01_Supuestos'!$F$9))*'01_Supuestos'!$F$12)-(('01_Supuestos'!H31*$I697)*'01_Supuestos'!$F$11*$K697)-(IF(('01_Supuestos'!H31*$I697)&gt;0,'01_Supuestos'!$F$15,0)))-($J697*'01_Supuestos'!H33)))*'01_Supuestos'!$F$16)</f>
        <v/>
      </c>
      <c r="Z697" s="109">
        <f>((('01_Supuestos'!I31*$I697)*'01_Supuestos'!$F$11*($H697-'01_Supuestos'!$F$9))-((('01_Supuestos'!I31*$I697)*'01_Supuestos'!$F$11*($H697-'01_Supuestos'!$F$9))*'01_Supuestos'!$F$12)-(('01_Supuestos'!I31*$I697)*'01_Supuestos'!$F$11*$K697)-(IF(('01_Supuestos'!I31*$I697)&gt;0,'01_Supuestos'!$F$15,0)))-((('01_Supuestos'!I31*$I697)*'01_Supuestos'!$F$11*($H697-'01_Supuestos'!$F$9))*'01_Supuestos'!$F$18)-($J697*'01_Supuestos'!I32)-(IF('01_Supuestos'!I30=MAX('01_Supuestos'!$C$30:$M$30),'01_Supuestos'!$F$19,0))-(MAX(0,(((('01_Supuestos'!I31*$I697)*'01_Supuestos'!$F$11*($H697-'01_Supuestos'!$F$9))-((('01_Supuestos'!I31*$I697)*'01_Supuestos'!$F$11*($H697-'01_Supuestos'!$F$9))*'01_Supuestos'!$F$12)-(('01_Supuestos'!I31*$I697)*'01_Supuestos'!$F$11*$K697)-(IF(('01_Supuestos'!I31*$I697)&gt;0,'01_Supuestos'!$F$15,0)))-($J697*'01_Supuestos'!I33)))*'01_Supuestos'!$F$16)</f>
        <v/>
      </c>
      <c r="AA697" s="109">
        <f>((('01_Supuestos'!J31*$I697)*'01_Supuestos'!$F$11*($H697-'01_Supuestos'!$F$9))-((('01_Supuestos'!J31*$I697)*'01_Supuestos'!$F$11*($H697-'01_Supuestos'!$F$9))*'01_Supuestos'!$F$12)-(('01_Supuestos'!J31*$I697)*'01_Supuestos'!$F$11*$K697)-(IF(('01_Supuestos'!J31*$I697)&gt;0,'01_Supuestos'!$F$15,0)))-((('01_Supuestos'!J31*$I697)*'01_Supuestos'!$F$11*($H697-'01_Supuestos'!$F$9))*'01_Supuestos'!$F$18)-($J697*'01_Supuestos'!J32)-(IF('01_Supuestos'!J30=MAX('01_Supuestos'!$C$30:$M$30),'01_Supuestos'!$F$19,0))-(MAX(0,(((('01_Supuestos'!J31*$I697)*'01_Supuestos'!$F$11*($H697-'01_Supuestos'!$F$9))-((('01_Supuestos'!J31*$I697)*'01_Supuestos'!$F$11*($H697-'01_Supuestos'!$F$9))*'01_Supuestos'!$F$12)-(('01_Supuestos'!J31*$I697)*'01_Supuestos'!$F$11*$K697)-(IF(('01_Supuestos'!J31*$I697)&gt;0,'01_Supuestos'!$F$15,0)))-($J697*'01_Supuestos'!J33)))*'01_Supuestos'!$F$16)</f>
        <v/>
      </c>
      <c r="AB697" s="109">
        <f>((('01_Supuestos'!K31*$I697)*'01_Supuestos'!$F$11*($H697-'01_Supuestos'!$F$9))-((('01_Supuestos'!K31*$I697)*'01_Supuestos'!$F$11*($H697-'01_Supuestos'!$F$9))*'01_Supuestos'!$F$12)-(('01_Supuestos'!K31*$I697)*'01_Supuestos'!$F$11*$K697)-(IF(('01_Supuestos'!K31*$I697)&gt;0,'01_Supuestos'!$F$15,0)))-((('01_Supuestos'!K31*$I697)*'01_Supuestos'!$F$11*($H697-'01_Supuestos'!$F$9))*'01_Supuestos'!$F$18)-($J697*'01_Supuestos'!K32)-(IF('01_Supuestos'!K30=MAX('01_Supuestos'!$C$30:$M$30),'01_Supuestos'!$F$19,0))-(MAX(0,(((('01_Supuestos'!K31*$I697)*'01_Supuestos'!$F$11*($H697-'01_Supuestos'!$F$9))-((('01_Supuestos'!K31*$I697)*'01_Supuestos'!$F$11*($H697-'01_Supuestos'!$F$9))*'01_Supuestos'!$F$12)-(('01_Supuestos'!K31*$I697)*'01_Supuestos'!$F$11*$K697)-(IF(('01_Supuestos'!K31*$I697)&gt;0,'01_Supuestos'!$F$15,0)))-($J697*'01_Supuestos'!K33)))*'01_Supuestos'!$F$16)</f>
        <v/>
      </c>
      <c r="AC697" s="109">
        <f>((('01_Supuestos'!L31*$I697)*'01_Supuestos'!$F$11*($H697-'01_Supuestos'!$F$9))-((('01_Supuestos'!L31*$I697)*'01_Supuestos'!$F$11*($H697-'01_Supuestos'!$F$9))*'01_Supuestos'!$F$12)-(('01_Supuestos'!L31*$I697)*'01_Supuestos'!$F$11*$K697)-(IF(('01_Supuestos'!L31*$I697)&gt;0,'01_Supuestos'!$F$15,0)))-((('01_Supuestos'!L31*$I697)*'01_Supuestos'!$F$11*($H697-'01_Supuestos'!$F$9))*'01_Supuestos'!$F$18)-($J697*'01_Supuestos'!L32)-(IF('01_Supuestos'!L30=MAX('01_Supuestos'!$C$30:$M$30),'01_Supuestos'!$F$19,0))-(MAX(0,(((('01_Supuestos'!L31*$I697)*'01_Supuestos'!$F$11*($H697-'01_Supuestos'!$F$9))-((('01_Supuestos'!L31*$I697)*'01_Supuestos'!$F$11*($H697-'01_Supuestos'!$F$9))*'01_Supuestos'!$F$12)-(('01_Supuestos'!L31*$I697)*'01_Supuestos'!$F$11*$K697)-(IF(('01_Supuestos'!L31*$I697)&gt;0,'01_Supuestos'!$F$15,0)))-($J697*'01_Supuestos'!L33)))*'01_Supuestos'!$F$16)</f>
        <v/>
      </c>
      <c r="AD697" s="109">
        <f>((('01_Supuestos'!M31*$I697)*'01_Supuestos'!$F$11*($H697-'01_Supuestos'!$F$9))-((('01_Supuestos'!M31*$I697)*'01_Supuestos'!$F$11*($H697-'01_Supuestos'!$F$9))*'01_Supuestos'!$F$12)-(('01_Supuestos'!M31*$I697)*'01_Supuestos'!$F$11*$K697)-(IF(('01_Supuestos'!M31*$I697)&gt;0,'01_Supuestos'!$F$15,0)))-((('01_Supuestos'!M31*$I697)*'01_Supuestos'!$F$11*($H697-'01_Supuestos'!$F$9))*'01_Supuestos'!$F$18)-($J697*'01_Supuestos'!M32)-(IF('01_Supuestos'!M30=MAX('01_Supuestos'!$C$30:$M$30),'01_Supuestos'!$F$19,0))-(MAX(0,(((('01_Supuestos'!M31*$I697)*'01_Supuestos'!$F$11*($H697-'01_Supuestos'!$F$9))-((('01_Supuestos'!M31*$I697)*'01_Supuestos'!$F$11*($H697-'01_Supuestos'!$F$9))*'01_Supuestos'!$F$12)-(('01_Supuestos'!M31*$I697)*'01_Supuestos'!$F$11*$K697)-(IF(('01_Supuestos'!M31*$I697)&gt;0,'01_Supuestos'!$F$15,0)))-($J697*'01_Supuestos'!M33)))*'01_Supuestos'!$F$16)</f>
        <v/>
      </c>
      <c r="AE697" s="109">
        <f>0</f>
        <v/>
      </c>
      <c r="AF697" s="109">
        <f>IF(S697&gt;R697,"Appraisal+Decision",IF(S697&lt;R697,"Develop Now","Indiferente"))</f>
        <v/>
      </c>
    </row>
    <row r="698">
      <c r="A698" t="n">
        <v>668</v>
      </c>
      <c r="B698" s="53">
        <f>RAND()</f>
        <v/>
      </c>
      <c r="C698" s="53">
        <f>RAND()</f>
        <v/>
      </c>
      <c r="D698" s="53">
        <f>RAND()</f>
        <v/>
      </c>
      <c r="E698" s="53">
        <f>RAND()</f>
        <v/>
      </c>
      <c r="F698" s="53">
        <f>RAND()</f>
        <v/>
      </c>
      <c r="G698" s="53">
        <f>RAND()</f>
        <v/>
      </c>
      <c r="H698" s="109">
        <f>IF(B698&lt;($B$11-$B$10)/($B$12-$B$10), $B$10+SQRT(B698*($B$11-$B$10)*($B$12-$B$10)), $B$12-SQRT((1-B698)*($B$12-$B$11)*($B$12-$B$10)))</f>
        <v/>
      </c>
      <c r="I698" s="53">
        <f>MAX(0.1,NORMINV(C698,$B$13,$B$14))</f>
        <v/>
      </c>
      <c r="J698" s="109">
        <f>'01_Supuestos'!$F$13*MAX(0.65,NORMINV(D698,1,$B$15))</f>
        <v/>
      </c>
      <c r="K698" s="109">
        <f>'01_Supuestos'!$F$14*MAX(0.6,NORMINV(E698,1,$B$16))</f>
        <v/>
      </c>
      <c r="L698" s="109">
        <f>--(F698&lt;=$B$5)</f>
        <v/>
      </c>
      <c r="M698" s="109">
        <f>IF(L698=1, IF(G698&lt;=$B$6, "+", "-"), IF(G698&lt;=(1-$B$7), "+", "-"))</f>
        <v/>
      </c>
      <c r="N698" s="110">
        <f>IF(M698="+",'05_Bayes_Arbol'!$B$16,'05_Bayes_Arbol'!$B$17)</f>
        <v/>
      </c>
      <c r="O698" s="109">
        <f>SUMPRODUCT(T698:AD698,'01_Supuestos'!$C$34:$M$34)</f>
        <v/>
      </c>
      <c r="P698" s="109">
        <f>N698*O698 + (1-N698)*$B$9</f>
        <v/>
      </c>
      <c r="Q698" s="109">
        <f>--(P698&gt;0)</f>
        <v/>
      </c>
      <c r="R698" s="109">
        <f>IF(L698=1,O698,$B$9)</f>
        <v/>
      </c>
      <c r="S698" s="109">
        <f>-$B$8 + IF(Q698=1, IF(L698=1,O698,$B$9), 0)</f>
        <v/>
      </c>
      <c r="T698" s="109">
        <f>((('01_Supuestos'!C31*$I698)*'01_Supuestos'!$F$11*($H698-'01_Supuestos'!$F$9))-((('01_Supuestos'!C31*$I698)*'01_Supuestos'!$F$11*($H698-'01_Supuestos'!$F$9))*'01_Supuestos'!$F$12)-(('01_Supuestos'!C31*$I698)*'01_Supuestos'!$F$11*$K698)-(IF(('01_Supuestos'!C31*$I698)&gt;0,'01_Supuestos'!$F$15,0)))-((('01_Supuestos'!C31*$I698)*'01_Supuestos'!$F$11*($H698-'01_Supuestos'!$F$9))*'01_Supuestos'!$F$18)-($J698*'01_Supuestos'!C32)-(IF('01_Supuestos'!C30=MAX('01_Supuestos'!$C$30:$M$30),'01_Supuestos'!$F$19,0))-(MAX(0,(((('01_Supuestos'!C31*$I698)*'01_Supuestos'!$F$11*($H698-'01_Supuestos'!$F$9))-((('01_Supuestos'!C31*$I698)*'01_Supuestos'!$F$11*($H698-'01_Supuestos'!$F$9))*'01_Supuestos'!$F$12)-(('01_Supuestos'!C31*$I698)*'01_Supuestos'!$F$11*$K698)-(IF(('01_Supuestos'!C31*$I698)&gt;0,'01_Supuestos'!$F$15,0)))-($J698*'01_Supuestos'!C33)))*'01_Supuestos'!$F$16)</f>
        <v/>
      </c>
      <c r="U698" s="109">
        <f>((('01_Supuestos'!D31*$I698)*'01_Supuestos'!$F$11*($H698-'01_Supuestos'!$F$9))-((('01_Supuestos'!D31*$I698)*'01_Supuestos'!$F$11*($H698-'01_Supuestos'!$F$9))*'01_Supuestos'!$F$12)-(('01_Supuestos'!D31*$I698)*'01_Supuestos'!$F$11*$K698)-(IF(('01_Supuestos'!D31*$I698)&gt;0,'01_Supuestos'!$F$15,0)))-((('01_Supuestos'!D31*$I698)*'01_Supuestos'!$F$11*($H698-'01_Supuestos'!$F$9))*'01_Supuestos'!$F$18)-($J698*'01_Supuestos'!D32)-(IF('01_Supuestos'!D30=MAX('01_Supuestos'!$C$30:$M$30),'01_Supuestos'!$F$19,0))-(MAX(0,(((('01_Supuestos'!D31*$I698)*'01_Supuestos'!$F$11*($H698-'01_Supuestos'!$F$9))-((('01_Supuestos'!D31*$I698)*'01_Supuestos'!$F$11*($H698-'01_Supuestos'!$F$9))*'01_Supuestos'!$F$12)-(('01_Supuestos'!D31*$I698)*'01_Supuestos'!$F$11*$K698)-(IF(('01_Supuestos'!D31*$I698)&gt;0,'01_Supuestos'!$F$15,0)))-($J698*'01_Supuestos'!D33)))*'01_Supuestos'!$F$16)</f>
        <v/>
      </c>
      <c r="V698" s="109">
        <f>((('01_Supuestos'!E31*$I698)*'01_Supuestos'!$F$11*($H698-'01_Supuestos'!$F$9))-((('01_Supuestos'!E31*$I698)*'01_Supuestos'!$F$11*($H698-'01_Supuestos'!$F$9))*'01_Supuestos'!$F$12)-(('01_Supuestos'!E31*$I698)*'01_Supuestos'!$F$11*$K698)-(IF(('01_Supuestos'!E31*$I698)&gt;0,'01_Supuestos'!$F$15,0)))-((('01_Supuestos'!E31*$I698)*'01_Supuestos'!$F$11*($H698-'01_Supuestos'!$F$9))*'01_Supuestos'!$F$18)-($J698*'01_Supuestos'!E32)-(IF('01_Supuestos'!E30=MAX('01_Supuestos'!$C$30:$M$30),'01_Supuestos'!$F$19,0))-(MAX(0,(((('01_Supuestos'!E31*$I698)*'01_Supuestos'!$F$11*($H698-'01_Supuestos'!$F$9))-((('01_Supuestos'!E31*$I698)*'01_Supuestos'!$F$11*($H698-'01_Supuestos'!$F$9))*'01_Supuestos'!$F$12)-(('01_Supuestos'!E31*$I698)*'01_Supuestos'!$F$11*$K698)-(IF(('01_Supuestos'!E31*$I698)&gt;0,'01_Supuestos'!$F$15,0)))-($J698*'01_Supuestos'!E33)))*'01_Supuestos'!$F$16)</f>
        <v/>
      </c>
      <c r="W698" s="109">
        <f>((('01_Supuestos'!F31*$I698)*'01_Supuestos'!$F$11*($H698-'01_Supuestos'!$F$9))-((('01_Supuestos'!F31*$I698)*'01_Supuestos'!$F$11*($H698-'01_Supuestos'!$F$9))*'01_Supuestos'!$F$12)-(('01_Supuestos'!F31*$I698)*'01_Supuestos'!$F$11*$K698)-(IF(('01_Supuestos'!F31*$I698)&gt;0,'01_Supuestos'!$F$15,0)))-((('01_Supuestos'!F31*$I698)*'01_Supuestos'!$F$11*($H698-'01_Supuestos'!$F$9))*'01_Supuestos'!$F$18)-($J698*'01_Supuestos'!F32)-(IF('01_Supuestos'!F30=MAX('01_Supuestos'!$C$30:$M$30),'01_Supuestos'!$F$19,0))-(MAX(0,(((('01_Supuestos'!F31*$I698)*'01_Supuestos'!$F$11*($H698-'01_Supuestos'!$F$9))-((('01_Supuestos'!F31*$I698)*'01_Supuestos'!$F$11*($H698-'01_Supuestos'!$F$9))*'01_Supuestos'!$F$12)-(('01_Supuestos'!F31*$I698)*'01_Supuestos'!$F$11*$K698)-(IF(('01_Supuestos'!F31*$I698)&gt;0,'01_Supuestos'!$F$15,0)))-($J698*'01_Supuestos'!F33)))*'01_Supuestos'!$F$16)</f>
        <v/>
      </c>
      <c r="X698" s="109">
        <f>((('01_Supuestos'!G31*$I698)*'01_Supuestos'!$F$11*($H698-'01_Supuestos'!$F$9))-((('01_Supuestos'!G31*$I698)*'01_Supuestos'!$F$11*($H698-'01_Supuestos'!$F$9))*'01_Supuestos'!$F$12)-(('01_Supuestos'!G31*$I698)*'01_Supuestos'!$F$11*$K698)-(IF(('01_Supuestos'!G31*$I698)&gt;0,'01_Supuestos'!$F$15,0)))-((('01_Supuestos'!G31*$I698)*'01_Supuestos'!$F$11*($H698-'01_Supuestos'!$F$9))*'01_Supuestos'!$F$18)-($J698*'01_Supuestos'!G32)-(IF('01_Supuestos'!G30=MAX('01_Supuestos'!$C$30:$M$30),'01_Supuestos'!$F$19,0))-(MAX(0,(((('01_Supuestos'!G31*$I698)*'01_Supuestos'!$F$11*($H698-'01_Supuestos'!$F$9))-((('01_Supuestos'!G31*$I698)*'01_Supuestos'!$F$11*($H698-'01_Supuestos'!$F$9))*'01_Supuestos'!$F$12)-(('01_Supuestos'!G31*$I698)*'01_Supuestos'!$F$11*$K698)-(IF(('01_Supuestos'!G31*$I698)&gt;0,'01_Supuestos'!$F$15,0)))-($J698*'01_Supuestos'!G33)))*'01_Supuestos'!$F$16)</f>
        <v/>
      </c>
      <c r="Y698" s="109">
        <f>((('01_Supuestos'!H31*$I698)*'01_Supuestos'!$F$11*($H698-'01_Supuestos'!$F$9))-((('01_Supuestos'!H31*$I698)*'01_Supuestos'!$F$11*($H698-'01_Supuestos'!$F$9))*'01_Supuestos'!$F$12)-(('01_Supuestos'!H31*$I698)*'01_Supuestos'!$F$11*$K698)-(IF(('01_Supuestos'!H31*$I698)&gt;0,'01_Supuestos'!$F$15,0)))-((('01_Supuestos'!H31*$I698)*'01_Supuestos'!$F$11*($H698-'01_Supuestos'!$F$9))*'01_Supuestos'!$F$18)-($J698*'01_Supuestos'!H32)-(IF('01_Supuestos'!H30=MAX('01_Supuestos'!$C$30:$M$30),'01_Supuestos'!$F$19,0))-(MAX(0,(((('01_Supuestos'!H31*$I698)*'01_Supuestos'!$F$11*($H698-'01_Supuestos'!$F$9))-((('01_Supuestos'!H31*$I698)*'01_Supuestos'!$F$11*($H698-'01_Supuestos'!$F$9))*'01_Supuestos'!$F$12)-(('01_Supuestos'!H31*$I698)*'01_Supuestos'!$F$11*$K698)-(IF(('01_Supuestos'!H31*$I698)&gt;0,'01_Supuestos'!$F$15,0)))-($J698*'01_Supuestos'!H33)))*'01_Supuestos'!$F$16)</f>
        <v/>
      </c>
      <c r="Z698" s="109">
        <f>((('01_Supuestos'!I31*$I698)*'01_Supuestos'!$F$11*($H698-'01_Supuestos'!$F$9))-((('01_Supuestos'!I31*$I698)*'01_Supuestos'!$F$11*($H698-'01_Supuestos'!$F$9))*'01_Supuestos'!$F$12)-(('01_Supuestos'!I31*$I698)*'01_Supuestos'!$F$11*$K698)-(IF(('01_Supuestos'!I31*$I698)&gt;0,'01_Supuestos'!$F$15,0)))-((('01_Supuestos'!I31*$I698)*'01_Supuestos'!$F$11*($H698-'01_Supuestos'!$F$9))*'01_Supuestos'!$F$18)-($J698*'01_Supuestos'!I32)-(IF('01_Supuestos'!I30=MAX('01_Supuestos'!$C$30:$M$30),'01_Supuestos'!$F$19,0))-(MAX(0,(((('01_Supuestos'!I31*$I698)*'01_Supuestos'!$F$11*($H698-'01_Supuestos'!$F$9))-((('01_Supuestos'!I31*$I698)*'01_Supuestos'!$F$11*($H698-'01_Supuestos'!$F$9))*'01_Supuestos'!$F$12)-(('01_Supuestos'!I31*$I698)*'01_Supuestos'!$F$11*$K698)-(IF(('01_Supuestos'!I31*$I698)&gt;0,'01_Supuestos'!$F$15,0)))-($J698*'01_Supuestos'!I33)))*'01_Supuestos'!$F$16)</f>
        <v/>
      </c>
      <c r="AA698" s="109">
        <f>((('01_Supuestos'!J31*$I698)*'01_Supuestos'!$F$11*($H698-'01_Supuestos'!$F$9))-((('01_Supuestos'!J31*$I698)*'01_Supuestos'!$F$11*($H698-'01_Supuestos'!$F$9))*'01_Supuestos'!$F$12)-(('01_Supuestos'!J31*$I698)*'01_Supuestos'!$F$11*$K698)-(IF(('01_Supuestos'!J31*$I698)&gt;0,'01_Supuestos'!$F$15,0)))-((('01_Supuestos'!J31*$I698)*'01_Supuestos'!$F$11*($H698-'01_Supuestos'!$F$9))*'01_Supuestos'!$F$18)-($J698*'01_Supuestos'!J32)-(IF('01_Supuestos'!J30=MAX('01_Supuestos'!$C$30:$M$30),'01_Supuestos'!$F$19,0))-(MAX(0,(((('01_Supuestos'!J31*$I698)*'01_Supuestos'!$F$11*($H698-'01_Supuestos'!$F$9))-((('01_Supuestos'!J31*$I698)*'01_Supuestos'!$F$11*($H698-'01_Supuestos'!$F$9))*'01_Supuestos'!$F$12)-(('01_Supuestos'!J31*$I698)*'01_Supuestos'!$F$11*$K698)-(IF(('01_Supuestos'!J31*$I698)&gt;0,'01_Supuestos'!$F$15,0)))-($J698*'01_Supuestos'!J33)))*'01_Supuestos'!$F$16)</f>
        <v/>
      </c>
      <c r="AB698" s="109">
        <f>((('01_Supuestos'!K31*$I698)*'01_Supuestos'!$F$11*($H698-'01_Supuestos'!$F$9))-((('01_Supuestos'!K31*$I698)*'01_Supuestos'!$F$11*($H698-'01_Supuestos'!$F$9))*'01_Supuestos'!$F$12)-(('01_Supuestos'!K31*$I698)*'01_Supuestos'!$F$11*$K698)-(IF(('01_Supuestos'!K31*$I698)&gt;0,'01_Supuestos'!$F$15,0)))-((('01_Supuestos'!K31*$I698)*'01_Supuestos'!$F$11*($H698-'01_Supuestos'!$F$9))*'01_Supuestos'!$F$18)-($J698*'01_Supuestos'!K32)-(IF('01_Supuestos'!K30=MAX('01_Supuestos'!$C$30:$M$30),'01_Supuestos'!$F$19,0))-(MAX(0,(((('01_Supuestos'!K31*$I698)*'01_Supuestos'!$F$11*($H698-'01_Supuestos'!$F$9))-((('01_Supuestos'!K31*$I698)*'01_Supuestos'!$F$11*($H698-'01_Supuestos'!$F$9))*'01_Supuestos'!$F$12)-(('01_Supuestos'!K31*$I698)*'01_Supuestos'!$F$11*$K698)-(IF(('01_Supuestos'!K31*$I698)&gt;0,'01_Supuestos'!$F$15,0)))-($J698*'01_Supuestos'!K33)))*'01_Supuestos'!$F$16)</f>
        <v/>
      </c>
      <c r="AC698" s="109">
        <f>((('01_Supuestos'!L31*$I698)*'01_Supuestos'!$F$11*($H698-'01_Supuestos'!$F$9))-((('01_Supuestos'!L31*$I698)*'01_Supuestos'!$F$11*($H698-'01_Supuestos'!$F$9))*'01_Supuestos'!$F$12)-(('01_Supuestos'!L31*$I698)*'01_Supuestos'!$F$11*$K698)-(IF(('01_Supuestos'!L31*$I698)&gt;0,'01_Supuestos'!$F$15,0)))-((('01_Supuestos'!L31*$I698)*'01_Supuestos'!$F$11*($H698-'01_Supuestos'!$F$9))*'01_Supuestos'!$F$18)-($J698*'01_Supuestos'!L32)-(IF('01_Supuestos'!L30=MAX('01_Supuestos'!$C$30:$M$30),'01_Supuestos'!$F$19,0))-(MAX(0,(((('01_Supuestos'!L31*$I698)*'01_Supuestos'!$F$11*($H698-'01_Supuestos'!$F$9))-((('01_Supuestos'!L31*$I698)*'01_Supuestos'!$F$11*($H698-'01_Supuestos'!$F$9))*'01_Supuestos'!$F$12)-(('01_Supuestos'!L31*$I698)*'01_Supuestos'!$F$11*$K698)-(IF(('01_Supuestos'!L31*$I698)&gt;0,'01_Supuestos'!$F$15,0)))-($J698*'01_Supuestos'!L33)))*'01_Supuestos'!$F$16)</f>
        <v/>
      </c>
      <c r="AD698" s="109">
        <f>((('01_Supuestos'!M31*$I698)*'01_Supuestos'!$F$11*($H698-'01_Supuestos'!$F$9))-((('01_Supuestos'!M31*$I698)*'01_Supuestos'!$F$11*($H698-'01_Supuestos'!$F$9))*'01_Supuestos'!$F$12)-(('01_Supuestos'!M31*$I698)*'01_Supuestos'!$F$11*$K698)-(IF(('01_Supuestos'!M31*$I698)&gt;0,'01_Supuestos'!$F$15,0)))-((('01_Supuestos'!M31*$I698)*'01_Supuestos'!$F$11*($H698-'01_Supuestos'!$F$9))*'01_Supuestos'!$F$18)-($J698*'01_Supuestos'!M32)-(IF('01_Supuestos'!M30=MAX('01_Supuestos'!$C$30:$M$30),'01_Supuestos'!$F$19,0))-(MAX(0,(((('01_Supuestos'!M31*$I698)*'01_Supuestos'!$F$11*($H698-'01_Supuestos'!$F$9))-((('01_Supuestos'!M31*$I698)*'01_Supuestos'!$F$11*($H698-'01_Supuestos'!$F$9))*'01_Supuestos'!$F$12)-(('01_Supuestos'!M31*$I698)*'01_Supuestos'!$F$11*$K698)-(IF(('01_Supuestos'!M31*$I698)&gt;0,'01_Supuestos'!$F$15,0)))-($J698*'01_Supuestos'!M33)))*'01_Supuestos'!$F$16)</f>
        <v/>
      </c>
      <c r="AE698" s="109">
        <f>0</f>
        <v/>
      </c>
      <c r="AF698" s="109">
        <f>IF(S698&gt;R698,"Appraisal+Decision",IF(S698&lt;R698,"Develop Now","Indiferente"))</f>
        <v/>
      </c>
    </row>
    <row r="699">
      <c r="A699" t="n">
        <v>669</v>
      </c>
      <c r="B699" s="53">
        <f>RAND()</f>
        <v/>
      </c>
      <c r="C699" s="53">
        <f>RAND()</f>
        <v/>
      </c>
      <c r="D699" s="53">
        <f>RAND()</f>
        <v/>
      </c>
      <c r="E699" s="53">
        <f>RAND()</f>
        <v/>
      </c>
      <c r="F699" s="53">
        <f>RAND()</f>
        <v/>
      </c>
      <c r="G699" s="53">
        <f>RAND()</f>
        <v/>
      </c>
      <c r="H699" s="109">
        <f>IF(B699&lt;($B$11-$B$10)/($B$12-$B$10), $B$10+SQRT(B699*($B$11-$B$10)*($B$12-$B$10)), $B$12-SQRT((1-B699)*($B$12-$B$11)*($B$12-$B$10)))</f>
        <v/>
      </c>
      <c r="I699" s="53">
        <f>MAX(0.1,NORMINV(C699,$B$13,$B$14))</f>
        <v/>
      </c>
      <c r="J699" s="109">
        <f>'01_Supuestos'!$F$13*MAX(0.65,NORMINV(D699,1,$B$15))</f>
        <v/>
      </c>
      <c r="K699" s="109">
        <f>'01_Supuestos'!$F$14*MAX(0.6,NORMINV(E699,1,$B$16))</f>
        <v/>
      </c>
      <c r="L699" s="109">
        <f>--(F699&lt;=$B$5)</f>
        <v/>
      </c>
      <c r="M699" s="109">
        <f>IF(L699=1, IF(G699&lt;=$B$6, "+", "-"), IF(G699&lt;=(1-$B$7), "+", "-"))</f>
        <v/>
      </c>
      <c r="N699" s="110">
        <f>IF(M699="+",'05_Bayes_Arbol'!$B$16,'05_Bayes_Arbol'!$B$17)</f>
        <v/>
      </c>
      <c r="O699" s="109">
        <f>SUMPRODUCT(T699:AD699,'01_Supuestos'!$C$34:$M$34)</f>
        <v/>
      </c>
      <c r="P699" s="109">
        <f>N699*O699 + (1-N699)*$B$9</f>
        <v/>
      </c>
      <c r="Q699" s="109">
        <f>--(P699&gt;0)</f>
        <v/>
      </c>
      <c r="R699" s="109">
        <f>IF(L699=1,O699,$B$9)</f>
        <v/>
      </c>
      <c r="S699" s="109">
        <f>-$B$8 + IF(Q699=1, IF(L699=1,O699,$B$9), 0)</f>
        <v/>
      </c>
      <c r="T699" s="109">
        <f>((('01_Supuestos'!C31*$I699)*'01_Supuestos'!$F$11*($H699-'01_Supuestos'!$F$9))-((('01_Supuestos'!C31*$I699)*'01_Supuestos'!$F$11*($H699-'01_Supuestos'!$F$9))*'01_Supuestos'!$F$12)-(('01_Supuestos'!C31*$I699)*'01_Supuestos'!$F$11*$K699)-(IF(('01_Supuestos'!C31*$I699)&gt;0,'01_Supuestos'!$F$15,0)))-((('01_Supuestos'!C31*$I699)*'01_Supuestos'!$F$11*($H699-'01_Supuestos'!$F$9))*'01_Supuestos'!$F$18)-($J699*'01_Supuestos'!C32)-(IF('01_Supuestos'!C30=MAX('01_Supuestos'!$C$30:$M$30),'01_Supuestos'!$F$19,0))-(MAX(0,(((('01_Supuestos'!C31*$I699)*'01_Supuestos'!$F$11*($H699-'01_Supuestos'!$F$9))-((('01_Supuestos'!C31*$I699)*'01_Supuestos'!$F$11*($H699-'01_Supuestos'!$F$9))*'01_Supuestos'!$F$12)-(('01_Supuestos'!C31*$I699)*'01_Supuestos'!$F$11*$K699)-(IF(('01_Supuestos'!C31*$I699)&gt;0,'01_Supuestos'!$F$15,0)))-($J699*'01_Supuestos'!C33)))*'01_Supuestos'!$F$16)</f>
        <v/>
      </c>
      <c r="U699" s="109">
        <f>((('01_Supuestos'!D31*$I699)*'01_Supuestos'!$F$11*($H699-'01_Supuestos'!$F$9))-((('01_Supuestos'!D31*$I699)*'01_Supuestos'!$F$11*($H699-'01_Supuestos'!$F$9))*'01_Supuestos'!$F$12)-(('01_Supuestos'!D31*$I699)*'01_Supuestos'!$F$11*$K699)-(IF(('01_Supuestos'!D31*$I699)&gt;0,'01_Supuestos'!$F$15,0)))-((('01_Supuestos'!D31*$I699)*'01_Supuestos'!$F$11*($H699-'01_Supuestos'!$F$9))*'01_Supuestos'!$F$18)-($J699*'01_Supuestos'!D32)-(IF('01_Supuestos'!D30=MAX('01_Supuestos'!$C$30:$M$30),'01_Supuestos'!$F$19,0))-(MAX(0,(((('01_Supuestos'!D31*$I699)*'01_Supuestos'!$F$11*($H699-'01_Supuestos'!$F$9))-((('01_Supuestos'!D31*$I699)*'01_Supuestos'!$F$11*($H699-'01_Supuestos'!$F$9))*'01_Supuestos'!$F$12)-(('01_Supuestos'!D31*$I699)*'01_Supuestos'!$F$11*$K699)-(IF(('01_Supuestos'!D31*$I699)&gt;0,'01_Supuestos'!$F$15,0)))-($J699*'01_Supuestos'!D33)))*'01_Supuestos'!$F$16)</f>
        <v/>
      </c>
      <c r="V699" s="109">
        <f>((('01_Supuestos'!E31*$I699)*'01_Supuestos'!$F$11*($H699-'01_Supuestos'!$F$9))-((('01_Supuestos'!E31*$I699)*'01_Supuestos'!$F$11*($H699-'01_Supuestos'!$F$9))*'01_Supuestos'!$F$12)-(('01_Supuestos'!E31*$I699)*'01_Supuestos'!$F$11*$K699)-(IF(('01_Supuestos'!E31*$I699)&gt;0,'01_Supuestos'!$F$15,0)))-((('01_Supuestos'!E31*$I699)*'01_Supuestos'!$F$11*($H699-'01_Supuestos'!$F$9))*'01_Supuestos'!$F$18)-($J699*'01_Supuestos'!E32)-(IF('01_Supuestos'!E30=MAX('01_Supuestos'!$C$30:$M$30),'01_Supuestos'!$F$19,0))-(MAX(0,(((('01_Supuestos'!E31*$I699)*'01_Supuestos'!$F$11*($H699-'01_Supuestos'!$F$9))-((('01_Supuestos'!E31*$I699)*'01_Supuestos'!$F$11*($H699-'01_Supuestos'!$F$9))*'01_Supuestos'!$F$12)-(('01_Supuestos'!E31*$I699)*'01_Supuestos'!$F$11*$K699)-(IF(('01_Supuestos'!E31*$I699)&gt;0,'01_Supuestos'!$F$15,0)))-($J699*'01_Supuestos'!E33)))*'01_Supuestos'!$F$16)</f>
        <v/>
      </c>
      <c r="W699" s="109">
        <f>((('01_Supuestos'!F31*$I699)*'01_Supuestos'!$F$11*($H699-'01_Supuestos'!$F$9))-((('01_Supuestos'!F31*$I699)*'01_Supuestos'!$F$11*($H699-'01_Supuestos'!$F$9))*'01_Supuestos'!$F$12)-(('01_Supuestos'!F31*$I699)*'01_Supuestos'!$F$11*$K699)-(IF(('01_Supuestos'!F31*$I699)&gt;0,'01_Supuestos'!$F$15,0)))-((('01_Supuestos'!F31*$I699)*'01_Supuestos'!$F$11*($H699-'01_Supuestos'!$F$9))*'01_Supuestos'!$F$18)-($J699*'01_Supuestos'!F32)-(IF('01_Supuestos'!F30=MAX('01_Supuestos'!$C$30:$M$30),'01_Supuestos'!$F$19,0))-(MAX(0,(((('01_Supuestos'!F31*$I699)*'01_Supuestos'!$F$11*($H699-'01_Supuestos'!$F$9))-((('01_Supuestos'!F31*$I699)*'01_Supuestos'!$F$11*($H699-'01_Supuestos'!$F$9))*'01_Supuestos'!$F$12)-(('01_Supuestos'!F31*$I699)*'01_Supuestos'!$F$11*$K699)-(IF(('01_Supuestos'!F31*$I699)&gt;0,'01_Supuestos'!$F$15,0)))-($J699*'01_Supuestos'!F33)))*'01_Supuestos'!$F$16)</f>
        <v/>
      </c>
      <c r="X699" s="109">
        <f>((('01_Supuestos'!G31*$I699)*'01_Supuestos'!$F$11*($H699-'01_Supuestos'!$F$9))-((('01_Supuestos'!G31*$I699)*'01_Supuestos'!$F$11*($H699-'01_Supuestos'!$F$9))*'01_Supuestos'!$F$12)-(('01_Supuestos'!G31*$I699)*'01_Supuestos'!$F$11*$K699)-(IF(('01_Supuestos'!G31*$I699)&gt;0,'01_Supuestos'!$F$15,0)))-((('01_Supuestos'!G31*$I699)*'01_Supuestos'!$F$11*($H699-'01_Supuestos'!$F$9))*'01_Supuestos'!$F$18)-($J699*'01_Supuestos'!G32)-(IF('01_Supuestos'!G30=MAX('01_Supuestos'!$C$30:$M$30),'01_Supuestos'!$F$19,0))-(MAX(0,(((('01_Supuestos'!G31*$I699)*'01_Supuestos'!$F$11*($H699-'01_Supuestos'!$F$9))-((('01_Supuestos'!G31*$I699)*'01_Supuestos'!$F$11*($H699-'01_Supuestos'!$F$9))*'01_Supuestos'!$F$12)-(('01_Supuestos'!G31*$I699)*'01_Supuestos'!$F$11*$K699)-(IF(('01_Supuestos'!G31*$I699)&gt;0,'01_Supuestos'!$F$15,0)))-($J699*'01_Supuestos'!G33)))*'01_Supuestos'!$F$16)</f>
        <v/>
      </c>
      <c r="Y699" s="109">
        <f>((('01_Supuestos'!H31*$I699)*'01_Supuestos'!$F$11*($H699-'01_Supuestos'!$F$9))-((('01_Supuestos'!H31*$I699)*'01_Supuestos'!$F$11*($H699-'01_Supuestos'!$F$9))*'01_Supuestos'!$F$12)-(('01_Supuestos'!H31*$I699)*'01_Supuestos'!$F$11*$K699)-(IF(('01_Supuestos'!H31*$I699)&gt;0,'01_Supuestos'!$F$15,0)))-((('01_Supuestos'!H31*$I699)*'01_Supuestos'!$F$11*($H699-'01_Supuestos'!$F$9))*'01_Supuestos'!$F$18)-($J699*'01_Supuestos'!H32)-(IF('01_Supuestos'!H30=MAX('01_Supuestos'!$C$30:$M$30),'01_Supuestos'!$F$19,0))-(MAX(0,(((('01_Supuestos'!H31*$I699)*'01_Supuestos'!$F$11*($H699-'01_Supuestos'!$F$9))-((('01_Supuestos'!H31*$I699)*'01_Supuestos'!$F$11*($H699-'01_Supuestos'!$F$9))*'01_Supuestos'!$F$12)-(('01_Supuestos'!H31*$I699)*'01_Supuestos'!$F$11*$K699)-(IF(('01_Supuestos'!H31*$I699)&gt;0,'01_Supuestos'!$F$15,0)))-($J699*'01_Supuestos'!H33)))*'01_Supuestos'!$F$16)</f>
        <v/>
      </c>
      <c r="Z699" s="109">
        <f>((('01_Supuestos'!I31*$I699)*'01_Supuestos'!$F$11*($H699-'01_Supuestos'!$F$9))-((('01_Supuestos'!I31*$I699)*'01_Supuestos'!$F$11*($H699-'01_Supuestos'!$F$9))*'01_Supuestos'!$F$12)-(('01_Supuestos'!I31*$I699)*'01_Supuestos'!$F$11*$K699)-(IF(('01_Supuestos'!I31*$I699)&gt;0,'01_Supuestos'!$F$15,0)))-((('01_Supuestos'!I31*$I699)*'01_Supuestos'!$F$11*($H699-'01_Supuestos'!$F$9))*'01_Supuestos'!$F$18)-($J699*'01_Supuestos'!I32)-(IF('01_Supuestos'!I30=MAX('01_Supuestos'!$C$30:$M$30),'01_Supuestos'!$F$19,0))-(MAX(0,(((('01_Supuestos'!I31*$I699)*'01_Supuestos'!$F$11*($H699-'01_Supuestos'!$F$9))-((('01_Supuestos'!I31*$I699)*'01_Supuestos'!$F$11*($H699-'01_Supuestos'!$F$9))*'01_Supuestos'!$F$12)-(('01_Supuestos'!I31*$I699)*'01_Supuestos'!$F$11*$K699)-(IF(('01_Supuestos'!I31*$I699)&gt;0,'01_Supuestos'!$F$15,0)))-($J699*'01_Supuestos'!I33)))*'01_Supuestos'!$F$16)</f>
        <v/>
      </c>
      <c r="AA699" s="109">
        <f>((('01_Supuestos'!J31*$I699)*'01_Supuestos'!$F$11*($H699-'01_Supuestos'!$F$9))-((('01_Supuestos'!J31*$I699)*'01_Supuestos'!$F$11*($H699-'01_Supuestos'!$F$9))*'01_Supuestos'!$F$12)-(('01_Supuestos'!J31*$I699)*'01_Supuestos'!$F$11*$K699)-(IF(('01_Supuestos'!J31*$I699)&gt;0,'01_Supuestos'!$F$15,0)))-((('01_Supuestos'!J31*$I699)*'01_Supuestos'!$F$11*($H699-'01_Supuestos'!$F$9))*'01_Supuestos'!$F$18)-($J699*'01_Supuestos'!J32)-(IF('01_Supuestos'!J30=MAX('01_Supuestos'!$C$30:$M$30),'01_Supuestos'!$F$19,0))-(MAX(0,(((('01_Supuestos'!J31*$I699)*'01_Supuestos'!$F$11*($H699-'01_Supuestos'!$F$9))-((('01_Supuestos'!J31*$I699)*'01_Supuestos'!$F$11*($H699-'01_Supuestos'!$F$9))*'01_Supuestos'!$F$12)-(('01_Supuestos'!J31*$I699)*'01_Supuestos'!$F$11*$K699)-(IF(('01_Supuestos'!J31*$I699)&gt;0,'01_Supuestos'!$F$15,0)))-($J699*'01_Supuestos'!J33)))*'01_Supuestos'!$F$16)</f>
        <v/>
      </c>
      <c r="AB699" s="109">
        <f>((('01_Supuestos'!K31*$I699)*'01_Supuestos'!$F$11*($H699-'01_Supuestos'!$F$9))-((('01_Supuestos'!K31*$I699)*'01_Supuestos'!$F$11*($H699-'01_Supuestos'!$F$9))*'01_Supuestos'!$F$12)-(('01_Supuestos'!K31*$I699)*'01_Supuestos'!$F$11*$K699)-(IF(('01_Supuestos'!K31*$I699)&gt;0,'01_Supuestos'!$F$15,0)))-((('01_Supuestos'!K31*$I699)*'01_Supuestos'!$F$11*($H699-'01_Supuestos'!$F$9))*'01_Supuestos'!$F$18)-($J699*'01_Supuestos'!K32)-(IF('01_Supuestos'!K30=MAX('01_Supuestos'!$C$30:$M$30),'01_Supuestos'!$F$19,0))-(MAX(0,(((('01_Supuestos'!K31*$I699)*'01_Supuestos'!$F$11*($H699-'01_Supuestos'!$F$9))-((('01_Supuestos'!K31*$I699)*'01_Supuestos'!$F$11*($H699-'01_Supuestos'!$F$9))*'01_Supuestos'!$F$12)-(('01_Supuestos'!K31*$I699)*'01_Supuestos'!$F$11*$K699)-(IF(('01_Supuestos'!K31*$I699)&gt;0,'01_Supuestos'!$F$15,0)))-($J699*'01_Supuestos'!K33)))*'01_Supuestos'!$F$16)</f>
        <v/>
      </c>
      <c r="AC699" s="109">
        <f>((('01_Supuestos'!L31*$I699)*'01_Supuestos'!$F$11*($H699-'01_Supuestos'!$F$9))-((('01_Supuestos'!L31*$I699)*'01_Supuestos'!$F$11*($H699-'01_Supuestos'!$F$9))*'01_Supuestos'!$F$12)-(('01_Supuestos'!L31*$I699)*'01_Supuestos'!$F$11*$K699)-(IF(('01_Supuestos'!L31*$I699)&gt;0,'01_Supuestos'!$F$15,0)))-((('01_Supuestos'!L31*$I699)*'01_Supuestos'!$F$11*($H699-'01_Supuestos'!$F$9))*'01_Supuestos'!$F$18)-($J699*'01_Supuestos'!L32)-(IF('01_Supuestos'!L30=MAX('01_Supuestos'!$C$30:$M$30),'01_Supuestos'!$F$19,0))-(MAX(0,(((('01_Supuestos'!L31*$I699)*'01_Supuestos'!$F$11*($H699-'01_Supuestos'!$F$9))-((('01_Supuestos'!L31*$I699)*'01_Supuestos'!$F$11*($H699-'01_Supuestos'!$F$9))*'01_Supuestos'!$F$12)-(('01_Supuestos'!L31*$I699)*'01_Supuestos'!$F$11*$K699)-(IF(('01_Supuestos'!L31*$I699)&gt;0,'01_Supuestos'!$F$15,0)))-($J699*'01_Supuestos'!L33)))*'01_Supuestos'!$F$16)</f>
        <v/>
      </c>
      <c r="AD699" s="109">
        <f>((('01_Supuestos'!M31*$I699)*'01_Supuestos'!$F$11*($H699-'01_Supuestos'!$F$9))-((('01_Supuestos'!M31*$I699)*'01_Supuestos'!$F$11*($H699-'01_Supuestos'!$F$9))*'01_Supuestos'!$F$12)-(('01_Supuestos'!M31*$I699)*'01_Supuestos'!$F$11*$K699)-(IF(('01_Supuestos'!M31*$I699)&gt;0,'01_Supuestos'!$F$15,0)))-((('01_Supuestos'!M31*$I699)*'01_Supuestos'!$F$11*($H699-'01_Supuestos'!$F$9))*'01_Supuestos'!$F$18)-($J699*'01_Supuestos'!M32)-(IF('01_Supuestos'!M30=MAX('01_Supuestos'!$C$30:$M$30),'01_Supuestos'!$F$19,0))-(MAX(0,(((('01_Supuestos'!M31*$I699)*'01_Supuestos'!$F$11*($H699-'01_Supuestos'!$F$9))-((('01_Supuestos'!M31*$I699)*'01_Supuestos'!$F$11*($H699-'01_Supuestos'!$F$9))*'01_Supuestos'!$F$12)-(('01_Supuestos'!M31*$I699)*'01_Supuestos'!$F$11*$K699)-(IF(('01_Supuestos'!M31*$I699)&gt;0,'01_Supuestos'!$F$15,0)))-($J699*'01_Supuestos'!M33)))*'01_Supuestos'!$F$16)</f>
        <v/>
      </c>
      <c r="AE699" s="109">
        <f>0</f>
        <v/>
      </c>
      <c r="AF699" s="109">
        <f>IF(S699&gt;R699,"Appraisal+Decision",IF(S699&lt;R699,"Develop Now","Indiferente"))</f>
        <v/>
      </c>
    </row>
    <row r="700">
      <c r="A700" t="n">
        <v>670</v>
      </c>
      <c r="B700" s="53">
        <f>RAND()</f>
        <v/>
      </c>
      <c r="C700" s="53">
        <f>RAND()</f>
        <v/>
      </c>
      <c r="D700" s="53">
        <f>RAND()</f>
        <v/>
      </c>
      <c r="E700" s="53">
        <f>RAND()</f>
        <v/>
      </c>
      <c r="F700" s="53">
        <f>RAND()</f>
        <v/>
      </c>
      <c r="G700" s="53">
        <f>RAND()</f>
        <v/>
      </c>
      <c r="H700" s="109">
        <f>IF(B700&lt;($B$11-$B$10)/($B$12-$B$10), $B$10+SQRT(B700*($B$11-$B$10)*($B$12-$B$10)), $B$12-SQRT((1-B700)*($B$12-$B$11)*($B$12-$B$10)))</f>
        <v/>
      </c>
      <c r="I700" s="53">
        <f>MAX(0.1,NORMINV(C700,$B$13,$B$14))</f>
        <v/>
      </c>
      <c r="J700" s="109">
        <f>'01_Supuestos'!$F$13*MAX(0.65,NORMINV(D700,1,$B$15))</f>
        <v/>
      </c>
      <c r="K700" s="109">
        <f>'01_Supuestos'!$F$14*MAX(0.6,NORMINV(E700,1,$B$16))</f>
        <v/>
      </c>
      <c r="L700" s="109">
        <f>--(F700&lt;=$B$5)</f>
        <v/>
      </c>
      <c r="M700" s="109">
        <f>IF(L700=1, IF(G700&lt;=$B$6, "+", "-"), IF(G700&lt;=(1-$B$7), "+", "-"))</f>
        <v/>
      </c>
      <c r="N700" s="110">
        <f>IF(M700="+",'05_Bayes_Arbol'!$B$16,'05_Bayes_Arbol'!$B$17)</f>
        <v/>
      </c>
      <c r="O700" s="109">
        <f>SUMPRODUCT(T700:AD700,'01_Supuestos'!$C$34:$M$34)</f>
        <v/>
      </c>
      <c r="P700" s="109">
        <f>N700*O700 + (1-N700)*$B$9</f>
        <v/>
      </c>
      <c r="Q700" s="109">
        <f>--(P700&gt;0)</f>
        <v/>
      </c>
      <c r="R700" s="109">
        <f>IF(L700=1,O700,$B$9)</f>
        <v/>
      </c>
      <c r="S700" s="109">
        <f>-$B$8 + IF(Q700=1, IF(L700=1,O700,$B$9), 0)</f>
        <v/>
      </c>
      <c r="T700" s="109">
        <f>((('01_Supuestos'!C31*$I700)*'01_Supuestos'!$F$11*($H700-'01_Supuestos'!$F$9))-((('01_Supuestos'!C31*$I700)*'01_Supuestos'!$F$11*($H700-'01_Supuestos'!$F$9))*'01_Supuestos'!$F$12)-(('01_Supuestos'!C31*$I700)*'01_Supuestos'!$F$11*$K700)-(IF(('01_Supuestos'!C31*$I700)&gt;0,'01_Supuestos'!$F$15,0)))-((('01_Supuestos'!C31*$I700)*'01_Supuestos'!$F$11*($H700-'01_Supuestos'!$F$9))*'01_Supuestos'!$F$18)-($J700*'01_Supuestos'!C32)-(IF('01_Supuestos'!C30=MAX('01_Supuestos'!$C$30:$M$30),'01_Supuestos'!$F$19,0))-(MAX(0,(((('01_Supuestos'!C31*$I700)*'01_Supuestos'!$F$11*($H700-'01_Supuestos'!$F$9))-((('01_Supuestos'!C31*$I700)*'01_Supuestos'!$F$11*($H700-'01_Supuestos'!$F$9))*'01_Supuestos'!$F$12)-(('01_Supuestos'!C31*$I700)*'01_Supuestos'!$F$11*$K700)-(IF(('01_Supuestos'!C31*$I700)&gt;0,'01_Supuestos'!$F$15,0)))-($J700*'01_Supuestos'!C33)))*'01_Supuestos'!$F$16)</f>
        <v/>
      </c>
      <c r="U700" s="109">
        <f>((('01_Supuestos'!D31*$I700)*'01_Supuestos'!$F$11*($H700-'01_Supuestos'!$F$9))-((('01_Supuestos'!D31*$I700)*'01_Supuestos'!$F$11*($H700-'01_Supuestos'!$F$9))*'01_Supuestos'!$F$12)-(('01_Supuestos'!D31*$I700)*'01_Supuestos'!$F$11*$K700)-(IF(('01_Supuestos'!D31*$I700)&gt;0,'01_Supuestos'!$F$15,0)))-((('01_Supuestos'!D31*$I700)*'01_Supuestos'!$F$11*($H700-'01_Supuestos'!$F$9))*'01_Supuestos'!$F$18)-($J700*'01_Supuestos'!D32)-(IF('01_Supuestos'!D30=MAX('01_Supuestos'!$C$30:$M$30),'01_Supuestos'!$F$19,0))-(MAX(0,(((('01_Supuestos'!D31*$I700)*'01_Supuestos'!$F$11*($H700-'01_Supuestos'!$F$9))-((('01_Supuestos'!D31*$I700)*'01_Supuestos'!$F$11*($H700-'01_Supuestos'!$F$9))*'01_Supuestos'!$F$12)-(('01_Supuestos'!D31*$I700)*'01_Supuestos'!$F$11*$K700)-(IF(('01_Supuestos'!D31*$I700)&gt;0,'01_Supuestos'!$F$15,0)))-($J700*'01_Supuestos'!D33)))*'01_Supuestos'!$F$16)</f>
        <v/>
      </c>
      <c r="V700" s="109">
        <f>((('01_Supuestos'!E31*$I700)*'01_Supuestos'!$F$11*($H700-'01_Supuestos'!$F$9))-((('01_Supuestos'!E31*$I700)*'01_Supuestos'!$F$11*($H700-'01_Supuestos'!$F$9))*'01_Supuestos'!$F$12)-(('01_Supuestos'!E31*$I700)*'01_Supuestos'!$F$11*$K700)-(IF(('01_Supuestos'!E31*$I700)&gt;0,'01_Supuestos'!$F$15,0)))-((('01_Supuestos'!E31*$I700)*'01_Supuestos'!$F$11*($H700-'01_Supuestos'!$F$9))*'01_Supuestos'!$F$18)-($J700*'01_Supuestos'!E32)-(IF('01_Supuestos'!E30=MAX('01_Supuestos'!$C$30:$M$30),'01_Supuestos'!$F$19,0))-(MAX(0,(((('01_Supuestos'!E31*$I700)*'01_Supuestos'!$F$11*($H700-'01_Supuestos'!$F$9))-((('01_Supuestos'!E31*$I700)*'01_Supuestos'!$F$11*($H700-'01_Supuestos'!$F$9))*'01_Supuestos'!$F$12)-(('01_Supuestos'!E31*$I700)*'01_Supuestos'!$F$11*$K700)-(IF(('01_Supuestos'!E31*$I700)&gt;0,'01_Supuestos'!$F$15,0)))-($J700*'01_Supuestos'!E33)))*'01_Supuestos'!$F$16)</f>
        <v/>
      </c>
      <c r="W700" s="109">
        <f>((('01_Supuestos'!F31*$I700)*'01_Supuestos'!$F$11*($H700-'01_Supuestos'!$F$9))-((('01_Supuestos'!F31*$I700)*'01_Supuestos'!$F$11*($H700-'01_Supuestos'!$F$9))*'01_Supuestos'!$F$12)-(('01_Supuestos'!F31*$I700)*'01_Supuestos'!$F$11*$K700)-(IF(('01_Supuestos'!F31*$I700)&gt;0,'01_Supuestos'!$F$15,0)))-((('01_Supuestos'!F31*$I700)*'01_Supuestos'!$F$11*($H700-'01_Supuestos'!$F$9))*'01_Supuestos'!$F$18)-($J700*'01_Supuestos'!F32)-(IF('01_Supuestos'!F30=MAX('01_Supuestos'!$C$30:$M$30),'01_Supuestos'!$F$19,0))-(MAX(0,(((('01_Supuestos'!F31*$I700)*'01_Supuestos'!$F$11*($H700-'01_Supuestos'!$F$9))-((('01_Supuestos'!F31*$I700)*'01_Supuestos'!$F$11*($H700-'01_Supuestos'!$F$9))*'01_Supuestos'!$F$12)-(('01_Supuestos'!F31*$I700)*'01_Supuestos'!$F$11*$K700)-(IF(('01_Supuestos'!F31*$I700)&gt;0,'01_Supuestos'!$F$15,0)))-($J700*'01_Supuestos'!F33)))*'01_Supuestos'!$F$16)</f>
        <v/>
      </c>
      <c r="X700" s="109">
        <f>((('01_Supuestos'!G31*$I700)*'01_Supuestos'!$F$11*($H700-'01_Supuestos'!$F$9))-((('01_Supuestos'!G31*$I700)*'01_Supuestos'!$F$11*($H700-'01_Supuestos'!$F$9))*'01_Supuestos'!$F$12)-(('01_Supuestos'!G31*$I700)*'01_Supuestos'!$F$11*$K700)-(IF(('01_Supuestos'!G31*$I700)&gt;0,'01_Supuestos'!$F$15,0)))-((('01_Supuestos'!G31*$I700)*'01_Supuestos'!$F$11*($H700-'01_Supuestos'!$F$9))*'01_Supuestos'!$F$18)-($J700*'01_Supuestos'!G32)-(IF('01_Supuestos'!G30=MAX('01_Supuestos'!$C$30:$M$30),'01_Supuestos'!$F$19,0))-(MAX(0,(((('01_Supuestos'!G31*$I700)*'01_Supuestos'!$F$11*($H700-'01_Supuestos'!$F$9))-((('01_Supuestos'!G31*$I700)*'01_Supuestos'!$F$11*($H700-'01_Supuestos'!$F$9))*'01_Supuestos'!$F$12)-(('01_Supuestos'!G31*$I700)*'01_Supuestos'!$F$11*$K700)-(IF(('01_Supuestos'!G31*$I700)&gt;0,'01_Supuestos'!$F$15,0)))-($J700*'01_Supuestos'!G33)))*'01_Supuestos'!$F$16)</f>
        <v/>
      </c>
      <c r="Y700" s="109">
        <f>((('01_Supuestos'!H31*$I700)*'01_Supuestos'!$F$11*($H700-'01_Supuestos'!$F$9))-((('01_Supuestos'!H31*$I700)*'01_Supuestos'!$F$11*($H700-'01_Supuestos'!$F$9))*'01_Supuestos'!$F$12)-(('01_Supuestos'!H31*$I700)*'01_Supuestos'!$F$11*$K700)-(IF(('01_Supuestos'!H31*$I700)&gt;0,'01_Supuestos'!$F$15,0)))-((('01_Supuestos'!H31*$I700)*'01_Supuestos'!$F$11*($H700-'01_Supuestos'!$F$9))*'01_Supuestos'!$F$18)-($J700*'01_Supuestos'!H32)-(IF('01_Supuestos'!H30=MAX('01_Supuestos'!$C$30:$M$30),'01_Supuestos'!$F$19,0))-(MAX(0,(((('01_Supuestos'!H31*$I700)*'01_Supuestos'!$F$11*($H700-'01_Supuestos'!$F$9))-((('01_Supuestos'!H31*$I700)*'01_Supuestos'!$F$11*($H700-'01_Supuestos'!$F$9))*'01_Supuestos'!$F$12)-(('01_Supuestos'!H31*$I700)*'01_Supuestos'!$F$11*$K700)-(IF(('01_Supuestos'!H31*$I700)&gt;0,'01_Supuestos'!$F$15,0)))-($J700*'01_Supuestos'!H33)))*'01_Supuestos'!$F$16)</f>
        <v/>
      </c>
      <c r="Z700" s="109">
        <f>((('01_Supuestos'!I31*$I700)*'01_Supuestos'!$F$11*($H700-'01_Supuestos'!$F$9))-((('01_Supuestos'!I31*$I700)*'01_Supuestos'!$F$11*($H700-'01_Supuestos'!$F$9))*'01_Supuestos'!$F$12)-(('01_Supuestos'!I31*$I700)*'01_Supuestos'!$F$11*$K700)-(IF(('01_Supuestos'!I31*$I700)&gt;0,'01_Supuestos'!$F$15,0)))-((('01_Supuestos'!I31*$I700)*'01_Supuestos'!$F$11*($H700-'01_Supuestos'!$F$9))*'01_Supuestos'!$F$18)-($J700*'01_Supuestos'!I32)-(IF('01_Supuestos'!I30=MAX('01_Supuestos'!$C$30:$M$30),'01_Supuestos'!$F$19,0))-(MAX(0,(((('01_Supuestos'!I31*$I700)*'01_Supuestos'!$F$11*($H700-'01_Supuestos'!$F$9))-((('01_Supuestos'!I31*$I700)*'01_Supuestos'!$F$11*($H700-'01_Supuestos'!$F$9))*'01_Supuestos'!$F$12)-(('01_Supuestos'!I31*$I700)*'01_Supuestos'!$F$11*$K700)-(IF(('01_Supuestos'!I31*$I700)&gt;0,'01_Supuestos'!$F$15,0)))-($J700*'01_Supuestos'!I33)))*'01_Supuestos'!$F$16)</f>
        <v/>
      </c>
      <c r="AA700" s="109">
        <f>((('01_Supuestos'!J31*$I700)*'01_Supuestos'!$F$11*($H700-'01_Supuestos'!$F$9))-((('01_Supuestos'!J31*$I700)*'01_Supuestos'!$F$11*($H700-'01_Supuestos'!$F$9))*'01_Supuestos'!$F$12)-(('01_Supuestos'!J31*$I700)*'01_Supuestos'!$F$11*$K700)-(IF(('01_Supuestos'!J31*$I700)&gt;0,'01_Supuestos'!$F$15,0)))-((('01_Supuestos'!J31*$I700)*'01_Supuestos'!$F$11*($H700-'01_Supuestos'!$F$9))*'01_Supuestos'!$F$18)-($J700*'01_Supuestos'!J32)-(IF('01_Supuestos'!J30=MAX('01_Supuestos'!$C$30:$M$30),'01_Supuestos'!$F$19,0))-(MAX(0,(((('01_Supuestos'!J31*$I700)*'01_Supuestos'!$F$11*($H700-'01_Supuestos'!$F$9))-((('01_Supuestos'!J31*$I700)*'01_Supuestos'!$F$11*($H700-'01_Supuestos'!$F$9))*'01_Supuestos'!$F$12)-(('01_Supuestos'!J31*$I700)*'01_Supuestos'!$F$11*$K700)-(IF(('01_Supuestos'!J31*$I700)&gt;0,'01_Supuestos'!$F$15,0)))-($J700*'01_Supuestos'!J33)))*'01_Supuestos'!$F$16)</f>
        <v/>
      </c>
      <c r="AB700" s="109">
        <f>((('01_Supuestos'!K31*$I700)*'01_Supuestos'!$F$11*($H700-'01_Supuestos'!$F$9))-((('01_Supuestos'!K31*$I700)*'01_Supuestos'!$F$11*($H700-'01_Supuestos'!$F$9))*'01_Supuestos'!$F$12)-(('01_Supuestos'!K31*$I700)*'01_Supuestos'!$F$11*$K700)-(IF(('01_Supuestos'!K31*$I700)&gt;0,'01_Supuestos'!$F$15,0)))-((('01_Supuestos'!K31*$I700)*'01_Supuestos'!$F$11*($H700-'01_Supuestos'!$F$9))*'01_Supuestos'!$F$18)-($J700*'01_Supuestos'!K32)-(IF('01_Supuestos'!K30=MAX('01_Supuestos'!$C$30:$M$30),'01_Supuestos'!$F$19,0))-(MAX(0,(((('01_Supuestos'!K31*$I700)*'01_Supuestos'!$F$11*($H700-'01_Supuestos'!$F$9))-((('01_Supuestos'!K31*$I700)*'01_Supuestos'!$F$11*($H700-'01_Supuestos'!$F$9))*'01_Supuestos'!$F$12)-(('01_Supuestos'!K31*$I700)*'01_Supuestos'!$F$11*$K700)-(IF(('01_Supuestos'!K31*$I700)&gt;0,'01_Supuestos'!$F$15,0)))-($J700*'01_Supuestos'!K33)))*'01_Supuestos'!$F$16)</f>
        <v/>
      </c>
      <c r="AC700" s="109">
        <f>((('01_Supuestos'!L31*$I700)*'01_Supuestos'!$F$11*($H700-'01_Supuestos'!$F$9))-((('01_Supuestos'!L31*$I700)*'01_Supuestos'!$F$11*($H700-'01_Supuestos'!$F$9))*'01_Supuestos'!$F$12)-(('01_Supuestos'!L31*$I700)*'01_Supuestos'!$F$11*$K700)-(IF(('01_Supuestos'!L31*$I700)&gt;0,'01_Supuestos'!$F$15,0)))-((('01_Supuestos'!L31*$I700)*'01_Supuestos'!$F$11*($H700-'01_Supuestos'!$F$9))*'01_Supuestos'!$F$18)-($J700*'01_Supuestos'!L32)-(IF('01_Supuestos'!L30=MAX('01_Supuestos'!$C$30:$M$30),'01_Supuestos'!$F$19,0))-(MAX(0,(((('01_Supuestos'!L31*$I700)*'01_Supuestos'!$F$11*($H700-'01_Supuestos'!$F$9))-((('01_Supuestos'!L31*$I700)*'01_Supuestos'!$F$11*($H700-'01_Supuestos'!$F$9))*'01_Supuestos'!$F$12)-(('01_Supuestos'!L31*$I700)*'01_Supuestos'!$F$11*$K700)-(IF(('01_Supuestos'!L31*$I700)&gt;0,'01_Supuestos'!$F$15,0)))-($J700*'01_Supuestos'!L33)))*'01_Supuestos'!$F$16)</f>
        <v/>
      </c>
      <c r="AD700" s="109">
        <f>((('01_Supuestos'!M31*$I700)*'01_Supuestos'!$F$11*($H700-'01_Supuestos'!$F$9))-((('01_Supuestos'!M31*$I700)*'01_Supuestos'!$F$11*($H700-'01_Supuestos'!$F$9))*'01_Supuestos'!$F$12)-(('01_Supuestos'!M31*$I700)*'01_Supuestos'!$F$11*$K700)-(IF(('01_Supuestos'!M31*$I700)&gt;0,'01_Supuestos'!$F$15,0)))-((('01_Supuestos'!M31*$I700)*'01_Supuestos'!$F$11*($H700-'01_Supuestos'!$F$9))*'01_Supuestos'!$F$18)-($J700*'01_Supuestos'!M32)-(IF('01_Supuestos'!M30=MAX('01_Supuestos'!$C$30:$M$30),'01_Supuestos'!$F$19,0))-(MAX(0,(((('01_Supuestos'!M31*$I700)*'01_Supuestos'!$F$11*($H700-'01_Supuestos'!$F$9))-((('01_Supuestos'!M31*$I700)*'01_Supuestos'!$F$11*($H700-'01_Supuestos'!$F$9))*'01_Supuestos'!$F$12)-(('01_Supuestos'!M31*$I700)*'01_Supuestos'!$F$11*$K700)-(IF(('01_Supuestos'!M31*$I700)&gt;0,'01_Supuestos'!$F$15,0)))-($J700*'01_Supuestos'!M33)))*'01_Supuestos'!$F$16)</f>
        <v/>
      </c>
      <c r="AE700" s="109">
        <f>0</f>
        <v/>
      </c>
      <c r="AF700" s="109">
        <f>IF(S700&gt;R700,"Appraisal+Decision",IF(S700&lt;R700,"Develop Now","Indiferente"))</f>
        <v/>
      </c>
    </row>
    <row r="701">
      <c r="A701" t="n">
        <v>671</v>
      </c>
      <c r="B701" s="53">
        <f>RAND()</f>
        <v/>
      </c>
      <c r="C701" s="53">
        <f>RAND()</f>
        <v/>
      </c>
      <c r="D701" s="53">
        <f>RAND()</f>
        <v/>
      </c>
      <c r="E701" s="53">
        <f>RAND()</f>
        <v/>
      </c>
      <c r="F701" s="53">
        <f>RAND()</f>
        <v/>
      </c>
      <c r="G701" s="53">
        <f>RAND()</f>
        <v/>
      </c>
      <c r="H701" s="109">
        <f>IF(B701&lt;($B$11-$B$10)/($B$12-$B$10), $B$10+SQRT(B701*($B$11-$B$10)*($B$12-$B$10)), $B$12-SQRT((1-B701)*($B$12-$B$11)*($B$12-$B$10)))</f>
        <v/>
      </c>
      <c r="I701" s="53">
        <f>MAX(0.1,NORMINV(C701,$B$13,$B$14))</f>
        <v/>
      </c>
      <c r="J701" s="109">
        <f>'01_Supuestos'!$F$13*MAX(0.65,NORMINV(D701,1,$B$15))</f>
        <v/>
      </c>
      <c r="K701" s="109">
        <f>'01_Supuestos'!$F$14*MAX(0.6,NORMINV(E701,1,$B$16))</f>
        <v/>
      </c>
      <c r="L701" s="109">
        <f>--(F701&lt;=$B$5)</f>
        <v/>
      </c>
      <c r="M701" s="109">
        <f>IF(L701=1, IF(G701&lt;=$B$6, "+", "-"), IF(G701&lt;=(1-$B$7), "+", "-"))</f>
        <v/>
      </c>
      <c r="N701" s="110">
        <f>IF(M701="+",'05_Bayes_Arbol'!$B$16,'05_Bayes_Arbol'!$B$17)</f>
        <v/>
      </c>
      <c r="O701" s="109">
        <f>SUMPRODUCT(T701:AD701,'01_Supuestos'!$C$34:$M$34)</f>
        <v/>
      </c>
      <c r="P701" s="109">
        <f>N701*O701 + (1-N701)*$B$9</f>
        <v/>
      </c>
      <c r="Q701" s="109">
        <f>--(P701&gt;0)</f>
        <v/>
      </c>
      <c r="R701" s="109">
        <f>IF(L701=1,O701,$B$9)</f>
        <v/>
      </c>
      <c r="S701" s="109">
        <f>-$B$8 + IF(Q701=1, IF(L701=1,O701,$B$9), 0)</f>
        <v/>
      </c>
      <c r="T701" s="109">
        <f>((('01_Supuestos'!C31*$I701)*'01_Supuestos'!$F$11*($H701-'01_Supuestos'!$F$9))-((('01_Supuestos'!C31*$I701)*'01_Supuestos'!$F$11*($H701-'01_Supuestos'!$F$9))*'01_Supuestos'!$F$12)-(('01_Supuestos'!C31*$I701)*'01_Supuestos'!$F$11*$K701)-(IF(('01_Supuestos'!C31*$I701)&gt;0,'01_Supuestos'!$F$15,0)))-((('01_Supuestos'!C31*$I701)*'01_Supuestos'!$F$11*($H701-'01_Supuestos'!$F$9))*'01_Supuestos'!$F$18)-($J701*'01_Supuestos'!C32)-(IF('01_Supuestos'!C30=MAX('01_Supuestos'!$C$30:$M$30),'01_Supuestos'!$F$19,0))-(MAX(0,(((('01_Supuestos'!C31*$I701)*'01_Supuestos'!$F$11*($H701-'01_Supuestos'!$F$9))-((('01_Supuestos'!C31*$I701)*'01_Supuestos'!$F$11*($H701-'01_Supuestos'!$F$9))*'01_Supuestos'!$F$12)-(('01_Supuestos'!C31*$I701)*'01_Supuestos'!$F$11*$K701)-(IF(('01_Supuestos'!C31*$I701)&gt;0,'01_Supuestos'!$F$15,0)))-($J701*'01_Supuestos'!C33)))*'01_Supuestos'!$F$16)</f>
        <v/>
      </c>
      <c r="U701" s="109">
        <f>((('01_Supuestos'!D31*$I701)*'01_Supuestos'!$F$11*($H701-'01_Supuestos'!$F$9))-((('01_Supuestos'!D31*$I701)*'01_Supuestos'!$F$11*($H701-'01_Supuestos'!$F$9))*'01_Supuestos'!$F$12)-(('01_Supuestos'!D31*$I701)*'01_Supuestos'!$F$11*$K701)-(IF(('01_Supuestos'!D31*$I701)&gt;0,'01_Supuestos'!$F$15,0)))-((('01_Supuestos'!D31*$I701)*'01_Supuestos'!$F$11*($H701-'01_Supuestos'!$F$9))*'01_Supuestos'!$F$18)-($J701*'01_Supuestos'!D32)-(IF('01_Supuestos'!D30=MAX('01_Supuestos'!$C$30:$M$30),'01_Supuestos'!$F$19,0))-(MAX(0,(((('01_Supuestos'!D31*$I701)*'01_Supuestos'!$F$11*($H701-'01_Supuestos'!$F$9))-((('01_Supuestos'!D31*$I701)*'01_Supuestos'!$F$11*($H701-'01_Supuestos'!$F$9))*'01_Supuestos'!$F$12)-(('01_Supuestos'!D31*$I701)*'01_Supuestos'!$F$11*$K701)-(IF(('01_Supuestos'!D31*$I701)&gt;0,'01_Supuestos'!$F$15,0)))-($J701*'01_Supuestos'!D33)))*'01_Supuestos'!$F$16)</f>
        <v/>
      </c>
      <c r="V701" s="109">
        <f>((('01_Supuestos'!E31*$I701)*'01_Supuestos'!$F$11*($H701-'01_Supuestos'!$F$9))-((('01_Supuestos'!E31*$I701)*'01_Supuestos'!$F$11*($H701-'01_Supuestos'!$F$9))*'01_Supuestos'!$F$12)-(('01_Supuestos'!E31*$I701)*'01_Supuestos'!$F$11*$K701)-(IF(('01_Supuestos'!E31*$I701)&gt;0,'01_Supuestos'!$F$15,0)))-((('01_Supuestos'!E31*$I701)*'01_Supuestos'!$F$11*($H701-'01_Supuestos'!$F$9))*'01_Supuestos'!$F$18)-($J701*'01_Supuestos'!E32)-(IF('01_Supuestos'!E30=MAX('01_Supuestos'!$C$30:$M$30),'01_Supuestos'!$F$19,0))-(MAX(0,(((('01_Supuestos'!E31*$I701)*'01_Supuestos'!$F$11*($H701-'01_Supuestos'!$F$9))-((('01_Supuestos'!E31*$I701)*'01_Supuestos'!$F$11*($H701-'01_Supuestos'!$F$9))*'01_Supuestos'!$F$12)-(('01_Supuestos'!E31*$I701)*'01_Supuestos'!$F$11*$K701)-(IF(('01_Supuestos'!E31*$I701)&gt;0,'01_Supuestos'!$F$15,0)))-($J701*'01_Supuestos'!E33)))*'01_Supuestos'!$F$16)</f>
        <v/>
      </c>
      <c r="W701" s="109">
        <f>((('01_Supuestos'!F31*$I701)*'01_Supuestos'!$F$11*($H701-'01_Supuestos'!$F$9))-((('01_Supuestos'!F31*$I701)*'01_Supuestos'!$F$11*($H701-'01_Supuestos'!$F$9))*'01_Supuestos'!$F$12)-(('01_Supuestos'!F31*$I701)*'01_Supuestos'!$F$11*$K701)-(IF(('01_Supuestos'!F31*$I701)&gt;0,'01_Supuestos'!$F$15,0)))-((('01_Supuestos'!F31*$I701)*'01_Supuestos'!$F$11*($H701-'01_Supuestos'!$F$9))*'01_Supuestos'!$F$18)-($J701*'01_Supuestos'!F32)-(IF('01_Supuestos'!F30=MAX('01_Supuestos'!$C$30:$M$30),'01_Supuestos'!$F$19,0))-(MAX(0,(((('01_Supuestos'!F31*$I701)*'01_Supuestos'!$F$11*($H701-'01_Supuestos'!$F$9))-((('01_Supuestos'!F31*$I701)*'01_Supuestos'!$F$11*($H701-'01_Supuestos'!$F$9))*'01_Supuestos'!$F$12)-(('01_Supuestos'!F31*$I701)*'01_Supuestos'!$F$11*$K701)-(IF(('01_Supuestos'!F31*$I701)&gt;0,'01_Supuestos'!$F$15,0)))-($J701*'01_Supuestos'!F33)))*'01_Supuestos'!$F$16)</f>
        <v/>
      </c>
      <c r="X701" s="109">
        <f>((('01_Supuestos'!G31*$I701)*'01_Supuestos'!$F$11*($H701-'01_Supuestos'!$F$9))-((('01_Supuestos'!G31*$I701)*'01_Supuestos'!$F$11*($H701-'01_Supuestos'!$F$9))*'01_Supuestos'!$F$12)-(('01_Supuestos'!G31*$I701)*'01_Supuestos'!$F$11*$K701)-(IF(('01_Supuestos'!G31*$I701)&gt;0,'01_Supuestos'!$F$15,0)))-((('01_Supuestos'!G31*$I701)*'01_Supuestos'!$F$11*($H701-'01_Supuestos'!$F$9))*'01_Supuestos'!$F$18)-($J701*'01_Supuestos'!G32)-(IF('01_Supuestos'!G30=MAX('01_Supuestos'!$C$30:$M$30),'01_Supuestos'!$F$19,0))-(MAX(0,(((('01_Supuestos'!G31*$I701)*'01_Supuestos'!$F$11*($H701-'01_Supuestos'!$F$9))-((('01_Supuestos'!G31*$I701)*'01_Supuestos'!$F$11*($H701-'01_Supuestos'!$F$9))*'01_Supuestos'!$F$12)-(('01_Supuestos'!G31*$I701)*'01_Supuestos'!$F$11*$K701)-(IF(('01_Supuestos'!G31*$I701)&gt;0,'01_Supuestos'!$F$15,0)))-($J701*'01_Supuestos'!G33)))*'01_Supuestos'!$F$16)</f>
        <v/>
      </c>
      <c r="Y701" s="109">
        <f>((('01_Supuestos'!H31*$I701)*'01_Supuestos'!$F$11*($H701-'01_Supuestos'!$F$9))-((('01_Supuestos'!H31*$I701)*'01_Supuestos'!$F$11*($H701-'01_Supuestos'!$F$9))*'01_Supuestos'!$F$12)-(('01_Supuestos'!H31*$I701)*'01_Supuestos'!$F$11*$K701)-(IF(('01_Supuestos'!H31*$I701)&gt;0,'01_Supuestos'!$F$15,0)))-((('01_Supuestos'!H31*$I701)*'01_Supuestos'!$F$11*($H701-'01_Supuestos'!$F$9))*'01_Supuestos'!$F$18)-($J701*'01_Supuestos'!H32)-(IF('01_Supuestos'!H30=MAX('01_Supuestos'!$C$30:$M$30),'01_Supuestos'!$F$19,0))-(MAX(0,(((('01_Supuestos'!H31*$I701)*'01_Supuestos'!$F$11*($H701-'01_Supuestos'!$F$9))-((('01_Supuestos'!H31*$I701)*'01_Supuestos'!$F$11*($H701-'01_Supuestos'!$F$9))*'01_Supuestos'!$F$12)-(('01_Supuestos'!H31*$I701)*'01_Supuestos'!$F$11*$K701)-(IF(('01_Supuestos'!H31*$I701)&gt;0,'01_Supuestos'!$F$15,0)))-($J701*'01_Supuestos'!H33)))*'01_Supuestos'!$F$16)</f>
        <v/>
      </c>
      <c r="Z701" s="109">
        <f>((('01_Supuestos'!I31*$I701)*'01_Supuestos'!$F$11*($H701-'01_Supuestos'!$F$9))-((('01_Supuestos'!I31*$I701)*'01_Supuestos'!$F$11*($H701-'01_Supuestos'!$F$9))*'01_Supuestos'!$F$12)-(('01_Supuestos'!I31*$I701)*'01_Supuestos'!$F$11*$K701)-(IF(('01_Supuestos'!I31*$I701)&gt;0,'01_Supuestos'!$F$15,0)))-((('01_Supuestos'!I31*$I701)*'01_Supuestos'!$F$11*($H701-'01_Supuestos'!$F$9))*'01_Supuestos'!$F$18)-($J701*'01_Supuestos'!I32)-(IF('01_Supuestos'!I30=MAX('01_Supuestos'!$C$30:$M$30),'01_Supuestos'!$F$19,0))-(MAX(0,(((('01_Supuestos'!I31*$I701)*'01_Supuestos'!$F$11*($H701-'01_Supuestos'!$F$9))-((('01_Supuestos'!I31*$I701)*'01_Supuestos'!$F$11*($H701-'01_Supuestos'!$F$9))*'01_Supuestos'!$F$12)-(('01_Supuestos'!I31*$I701)*'01_Supuestos'!$F$11*$K701)-(IF(('01_Supuestos'!I31*$I701)&gt;0,'01_Supuestos'!$F$15,0)))-($J701*'01_Supuestos'!I33)))*'01_Supuestos'!$F$16)</f>
        <v/>
      </c>
      <c r="AA701" s="109">
        <f>((('01_Supuestos'!J31*$I701)*'01_Supuestos'!$F$11*($H701-'01_Supuestos'!$F$9))-((('01_Supuestos'!J31*$I701)*'01_Supuestos'!$F$11*($H701-'01_Supuestos'!$F$9))*'01_Supuestos'!$F$12)-(('01_Supuestos'!J31*$I701)*'01_Supuestos'!$F$11*$K701)-(IF(('01_Supuestos'!J31*$I701)&gt;0,'01_Supuestos'!$F$15,0)))-((('01_Supuestos'!J31*$I701)*'01_Supuestos'!$F$11*($H701-'01_Supuestos'!$F$9))*'01_Supuestos'!$F$18)-($J701*'01_Supuestos'!J32)-(IF('01_Supuestos'!J30=MAX('01_Supuestos'!$C$30:$M$30),'01_Supuestos'!$F$19,0))-(MAX(0,(((('01_Supuestos'!J31*$I701)*'01_Supuestos'!$F$11*($H701-'01_Supuestos'!$F$9))-((('01_Supuestos'!J31*$I701)*'01_Supuestos'!$F$11*($H701-'01_Supuestos'!$F$9))*'01_Supuestos'!$F$12)-(('01_Supuestos'!J31*$I701)*'01_Supuestos'!$F$11*$K701)-(IF(('01_Supuestos'!J31*$I701)&gt;0,'01_Supuestos'!$F$15,0)))-($J701*'01_Supuestos'!J33)))*'01_Supuestos'!$F$16)</f>
        <v/>
      </c>
      <c r="AB701" s="109">
        <f>((('01_Supuestos'!K31*$I701)*'01_Supuestos'!$F$11*($H701-'01_Supuestos'!$F$9))-((('01_Supuestos'!K31*$I701)*'01_Supuestos'!$F$11*($H701-'01_Supuestos'!$F$9))*'01_Supuestos'!$F$12)-(('01_Supuestos'!K31*$I701)*'01_Supuestos'!$F$11*$K701)-(IF(('01_Supuestos'!K31*$I701)&gt;0,'01_Supuestos'!$F$15,0)))-((('01_Supuestos'!K31*$I701)*'01_Supuestos'!$F$11*($H701-'01_Supuestos'!$F$9))*'01_Supuestos'!$F$18)-($J701*'01_Supuestos'!K32)-(IF('01_Supuestos'!K30=MAX('01_Supuestos'!$C$30:$M$30),'01_Supuestos'!$F$19,0))-(MAX(0,(((('01_Supuestos'!K31*$I701)*'01_Supuestos'!$F$11*($H701-'01_Supuestos'!$F$9))-((('01_Supuestos'!K31*$I701)*'01_Supuestos'!$F$11*($H701-'01_Supuestos'!$F$9))*'01_Supuestos'!$F$12)-(('01_Supuestos'!K31*$I701)*'01_Supuestos'!$F$11*$K701)-(IF(('01_Supuestos'!K31*$I701)&gt;0,'01_Supuestos'!$F$15,0)))-($J701*'01_Supuestos'!K33)))*'01_Supuestos'!$F$16)</f>
        <v/>
      </c>
      <c r="AC701" s="109">
        <f>((('01_Supuestos'!L31*$I701)*'01_Supuestos'!$F$11*($H701-'01_Supuestos'!$F$9))-((('01_Supuestos'!L31*$I701)*'01_Supuestos'!$F$11*($H701-'01_Supuestos'!$F$9))*'01_Supuestos'!$F$12)-(('01_Supuestos'!L31*$I701)*'01_Supuestos'!$F$11*$K701)-(IF(('01_Supuestos'!L31*$I701)&gt;0,'01_Supuestos'!$F$15,0)))-((('01_Supuestos'!L31*$I701)*'01_Supuestos'!$F$11*($H701-'01_Supuestos'!$F$9))*'01_Supuestos'!$F$18)-($J701*'01_Supuestos'!L32)-(IF('01_Supuestos'!L30=MAX('01_Supuestos'!$C$30:$M$30),'01_Supuestos'!$F$19,0))-(MAX(0,(((('01_Supuestos'!L31*$I701)*'01_Supuestos'!$F$11*($H701-'01_Supuestos'!$F$9))-((('01_Supuestos'!L31*$I701)*'01_Supuestos'!$F$11*($H701-'01_Supuestos'!$F$9))*'01_Supuestos'!$F$12)-(('01_Supuestos'!L31*$I701)*'01_Supuestos'!$F$11*$K701)-(IF(('01_Supuestos'!L31*$I701)&gt;0,'01_Supuestos'!$F$15,0)))-($J701*'01_Supuestos'!L33)))*'01_Supuestos'!$F$16)</f>
        <v/>
      </c>
      <c r="AD701" s="109">
        <f>((('01_Supuestos'!M31*$I701)*'01_Supuestos'!$F$11*($H701-'01_Supuestos'!$F$9))-((('01_Supuestos'!M31*$I701)*'01_Supuestos'!$F$11*($H701-'01_Supuestos'!$F$9))*'01_Supuestos'!$F$12)-(('01_Supuestos'!M31*$I701)*'01_Supuestos'!$F$11*$K701)-(IF(('01_Supuestos'!M31*$I701)&gt;0,'01_Supuestos'!$F$15,0)))-((('01_Supuestos'!M31*$I701)*'01_Supuestos'!$F$11*($H701-'01_Supuestos'!$F$9))*'01_Supuestos'!$F$18)-($J701*'01_Supuestos'!M32)-(IF('01_Supuestos'!M30=MAX('01_Supuestos'!$C$30:$M$30),'01_Supuestos'!$F$19,0))-(MAX(0,(((('01_Supuestos'!M31*$I701)*'01_Supuestos'!$F$11*($H701-'01_Supuestos'!$F$9))-((('01_Supuestos'!M31*$I701)*'01_Supuestos'!$F$11*($H701-'01_Supuestos'!$F$9))*'01_Supuestos'!$F$12)-(('01_Supuestos'!M31*$I701)*'01_Supuestos'!$F$11*$K701)-(IF(('01_Supuestos'!M31*$I701)&gt;0,'01_Supuestos'!$F$15,0)))-($J701*'01_Supuestos'!M33)))*'01_Supuestos'!$F$16)</f>
        <v/>
      </c>
      <c r="AE701" s="109">
        <f>0</f>
        <v/>
      </c>
      <c r="AF701" s="109">
        <f>IF(S701&gt;R701,"Appraisal+Decision",IF(S701&lt;R701,"Develop Now","Indiferente"))</f>
        <v/>
      </c>
    </row>
    <row r="702">
      <c r="A702" t="n">
        <v>672</v>
      </c>
      <c r="B702" s="53">
        <f>RAND()</f>
        <v/>
      </c>
      <c r="C702" s="53">
        <f>RAND()</f>
        <v/>
      </c>
      <c r="D702" s="53">
        <f>RAND()</f>
        <v/>
      </c>
      <c r="E702" s="53">
        <f>RAND()</f>
        <v/>
      </c>
      <c r="F702" s="53">
        <f>RAND()</f>
        <v/>
      </c>
      <c r="G702" s="53">
        <f>RAND()</f>
        <v/>
      </c>
      <c r="H702" s="109">
        <f>IF(B702&lt;($B$11-$B$10)/($B$12-$B$10), $B$10+SQRT(B702*($B$11-$B$10)*($B$12-$B$10)), $B$12-SQRT((1-B702)*($B$12-$B$11)*($B$12-$B$10)))</f>
        <v/>
      </c>
      <c r="I702" s="53">
        <f>MAX(0.1,NORMINV(C702,$B$13,$B$14))</f>
        <v/>
      </c>
      <c r="J702" s="109">
        <f>'01_Supuestos'!$F$13*MAX(0.65,NORMINV(D702,1,$B$15))</f>
        <v/>
      </c>
      <c r="K702" s="109">
        <f>'01_Supuestos'!$F$14*MAX(0.6,NORMINV(E702,1,$B$16))</f>
        <v/>
      </c>
      <c r="L702" s="109">
        <f>--(F702&lt;=$B$5)</f>
        <v/>
      </c>
      <c r="M702" s="109">
        <f>IF(L702=1, IF(G702&lt;=$B$6, "+", "-"), IF(G702&lt;=(1-$B$7), "+", "-"))</f>
        <v/>
      </c>
      <c r="N702" s="110">
        <f>IF(M702="+",'05_Bayes_Arbol'!$B$16,'05_Bayes_Arbol'!$B$17)</f>
        <v/>
      </c>
      <c r="O702" s="109">
        <f>SUMPRODUCT(T702:AD702,'01_Supuestos'!$C$34:$M$34)</f>
        <v/>
      </c>
      <c r="P702" s="109">
        <f>N702*O702 + (1-N702)*$B$9</f>
        <v/>
      </c>
      <c r="Q702" s="109">
        <f>--(P702&gt;0)</f>
        <v/>
      </c>
      <c r="R702" s="109">
        <f>IF(L702=1,O702,$B$9)</f>
        <v/>
      </c>
      <c r="S702" s="109">
        <f>-$B$8 + IF(Q702=1, IF(L702=1,O702,$B$9), 0)</f>
        <v/>
      </c>
      <c r="T702" s="109">
        <f>((('01_Supuestos'!C31*$I702)*'01_Supuestos'!$F$11*($H702-'01_Supuestos'!$F$9))-((('01_Supuestos'!C31*$I702)*'01_Supuestos'!$F$11*($H702-'01_Supuestos'!$F$9))*'01_Supuestos'!$F$12)-(('01_Supuestos'!C31*$I702)*'01_Supuestos'!$F$11*$K702)-(IF(('01_Supuestos'!C31*$I702)&gt;0,'01_Supuestos'!$F$15,0)))-((('01_Supuestos'!C31*$I702)*'01_Supuestos'!$F$11*($H702-'01_Supuestos'!$F$9))*'01_Supuestos'!$F$18)-($J702*'01_Supuestos'!C32)-(IF('01_Supuestos'!C30=MAX('01_Supuestos'!$C$30:$M$30),'01_Supuestos'!$F$19,0))-(MAX(0,(((('01_Supuestos'!C31*$I702)*'01_Supuestos'!$F$11*($H702-'01_Supuestos'!$F$9))-((('01_Supuestos'!C31*$I702)*'01_Supuestos'!$F$11*($H702-'01_Supuestos'!$F$9))*'01_Supuestos'!$F$12)-(('01_Supuestos'!C31*$I702)*'01_Supuestos'!$F$11*$K702)-(IF(('01_Supuestos'!C31*$I702)&gt;0,'01_Supuestos'!$F$15,0)))-($J702*'01_Supuestos'!C33)))*'01_Supuestos'!$F$16)</f>
        <v/>
      </c>
      <c r="U702" s="109">
        <f>((('01_Supuestos'!D31*$I702)*'01_Supuestos'!$F$11*($H702-'01_Supuestos'!$F$9))-((('01_Supuestos'!D31*$I702)*'01_Supuestos'!$F$11*($H702-'01_Supuestos'!$F$9))*'01_Supuestos'!$F$12)-(('01_Supuestos'!D31*$I702)*'01_Supuestos'!$F$11*$K702)-(IF(('01_Supuestos'!D31*$I702)&gt;0,'01_Supuestos'!$F$15,0)))-((('01_Supuestos'!D31*$I702)*'01_Supuestos'!$F$11*($H702-'01_Supuestos'!$F$9))*'01_Supuestos'!$F$18)-($J702*'01_Supuestos'!D32)-(IF('01_Supuestos'!D30=MAX('01_Supuestos'!$C$30:$M$30),'01_Supuestos'!$F$19,0))-(MAX(0,(((('01_Supuestos'!D31*$I702)*'01_Supuestos'!$F$11*($H702-'01_Supuestos'!$F$9))-((('01_Supuestos'!D31*$I702)*'01_Supuestos'!$F$11*($H702-'01_Supuestos'!$F$9))*'01_Supuestos'!$F$12)-(('01_Supuestos'!D31*$I702)*'01_Supuestos'!$F$11*$K702)-(IF(('01_Supuestos'!D31*$I702)&gt;0,'01_Supuestos'!$F$15,0)))-($J702*'01_Supuestos'!D33)))*'01_Supuestos'!$F$16)</f>
        <v/>
      </c>
      <c r="V702" s="109">
        <f>((('01_Supuestos'!E31*$I702)*'01_Supuestos'!$F$11*($H702-'01_Supuestos'!$F$9))-((('01_Supuestos'!E31*$I702)*'01_Supuestos'!$F$11*($H702-'01_Supuestos'!$F$9))*'01_Supuestos'!$F$12)-(('01_Supuestos'!E31*$I702)*'01_Supuestos'!$F$11*$K702)-(IF(('01_Supuestos'!E31*$I702)&gt;0,'01_Supuestos'!$F$15,0)))-((('01_Supuestos'!E31*$I702)*'01_Supuestos'!$F$11*($H702-'01_Supuestos'!$F$9))*'01_Supuestos'!$F$18)-($J702*'01_Supuestos'!E32)-(IF('01_Supuestos'!E30=MAX('01_Supuestos'!$C$30:$M$30),'01_Supuestos'!$F$19,0))-(MAX(0,(((('01_Supuestos'!E31*$I702)*'01_Supuestos'!$F$11*($H702-'01_Supuestos'!$F$9))-((('01_Supuestos'!E31*$I702)*'01_Supuestos'!$F$11*($H702-'01_Supuestos'!$F$9))*'01_Supuestos'!$F$12)-(('01_Supuestos'!E31*$I702)*'01_Supuestos'!$F$11*$K702)-(IF(('01_Supuestos'!E31*$I702)&gt;0,'01_Supuestos'!$F$15,0)))-($J702*'01_Supuestos'!E33)))*'01_Supuestos'!$F$16)</f>
        <v/>
      </c>
      <c r="W702" s="109">
        <f>((('01_Supuestos'!F31*$I702)*'01_Supuestos'!$F$11*($H702-'01_Supuestos'!$F$9))-((('01_Supuestos'!F31*$I702)*'01_Supuestos'!$F$11*($H702-'01_Supuestos'!$F$9))*'01_Supuestos'!$F$12)-(('01_Supuestos'!F31*$I702)*'01_Supuestos'!$F$11*$K702)-(IF(('01_Supuestos'!F31*$I702)&gt;0,'01_Supuestos'!$F$15,0)))-((('01_Supuestos'!F31*$I702)*'01_Supuestos'!$F$11*($H702-'01_Supuestos'!$F$9))*'01_Supuestos'!$F$18)-($J702*'01_Supuestos'!F32)-(IF('01_Supuestos'!F30=MAX('01_Supuestos'!$C$30:$M$30),'01_Supuestos'!$F$19,0))-(MAX(0,(((('01_Supuestos'!F31*$I702)*'01_Supuestos'!$F$11*($H702-'01_Supuestos'!$F$9))-((('01_Supuestos'!F31*$I702)*'01_Supuestos'!$F$11*($H702-'01_Supuestos'!$F$9))*'01_Supuestos'!$F$12)-(('01_Supuestos'!F31*$I702)*'01_Supuestos'!$F$11*$K702)-(IF(('01_Supuestos'!F31*$I702)&gt;0,'01_Supuestos'!$F$15,0)))-($J702*'01_Supuestos'!F33)))*'01_Supuestos'!$F$16)</f>
        <v/>
      </c>
      <c r="X702" s="109">
        <f>((('01_Supuestos'!G31*$I702)*'01_Supuestos'!$F$11*($H702-'01_Supuestos'!$F$9))-((('01_Supuestos'!G31*$I702)*'01_Supuestos'!$F$11*($H702-'01_Supuestos'!$F$9))*'01_Supuestos'!$F$12)-(('01_Supuestos'!G31*$I702)*'01_Supuestos'!$F$11*$K702)-(IF(('01_Supuestos'!G31*$I702)&gt;0,'01_Supuestos'!$F$15,0)))-((('01_Supuestos'!G31*$I702)*'01_Supuestos'!$F$11*($H702-'01_Supuestos'!$F$9))*'01_Supuestos'!$F$18)-($J702*'01_Supuestos'!G32)-(IF('01_Supuestos'!G30=MAX('01_Supuestos'!$C$30:$M$30),'01_Supuestos'!$F$19,0))-(MAX(0,(((('01_Supuestos'!G31*$I702)*'01_Supuestos'!$F$11*($H702-'01_Supuestos'!$F$9))-((('01_Supuestos'!G31*$I702)*'01_Supuestos'!$F$11*($H702-'01_Supuestos'!$F$9))*'01_Supuestos'!$F$12)-(('01_Supuestos'!G31*$I702)*'01_Supuestos'!$F$11*$K702)-(IF(('01_Supuestos'!G31*$I702)&gt;0,'01_Supuestos'!$F$15,0)))-($J702*'01_Supuestos'!G33)))*'01_Supuestos'!$F$16)</f>
        <v/>
      </c>
      <c r="Y702" s="109">
        <f>((('01_Supuestos'!H31*$I702)*'01_Supuestos'!$F$11*($H702-'01_Supuestos'!$F$9))-((('01_Supuestos'!H31*$I702)*'01_Supuestos'!$F$11*($H702-'01_Supuestos'!$F$9))*'01_Supuestos'!$F$12)-(('01_Supuestos'!H31*$I702)*'01_Supuestos'!$F$11*$K702)-(IF(('01_Supuestos'!H31*$I702)&gt;0,'01_Supuestos'!$F$15,0)))-((('01_Supuestos'!H31*$I702)*'01_Supuestos'!$F$11*($H702-'01_Supuestos'!$F$9))*'01_Supuestos'!$F$18)-($J702*'01_Supuestos'!H32)-(IF('01_Supuestos'!H30=MAX('01_Supuestos'!$C$30:$M$30),'01_Supuestos'!$F$19,0))-(MAX(0,(((('01_Supuestos'!H31*$I702)*'01_Supuestos'!$F$11*($H702-'01_Supuestos'!$F$9))-((('01_Supuestos'!H31*$I702)*'01_Supuestos'!$F$11*($H702-'01_Supuestos'!$F$9))*'01_Supuestos'!$F$12)-(('01_Supuestos'!H31*$I702)*'01_Supuestos'!$F$11*$K702)-(IF(('01_Supuestos'!H31*$I702)&gt;0,'01_Supuestos'!$F$15,0)))-($J702*'01_Supuestos'!H33)))*'01_Supuestos'!$F$16)</f>
        <v/>
      </c>
      <c r="Z702" s="109">
        <f>((('01_Supuestos'!I31*$I702)*'01_Supuestos'!$F$11*($H702-'01_Supuestos'!$F$9))-((('01_Supuestos'!I31*$I702)*'01_Supuestos'!$F$11*($H702-'01_Supuestos'!$F$9))*'01_Supuestos'!$F$12)-(('01_Supuestos'!I31*$I702)*'01_Supuestos'!$F$11*$K702)-(IF(('01_Supuestos'!I31*$I702)&gt;0,'01_Supuestos'!$F$15,0)))-((('01_Supuestos'!I31*$I702)*'01_Supuestos'!$F$11*($H702-'01_Supuestos'!$F$9))*'01_Supuestos'!$F$18)-($J702*'01_Supuestos'!I32)-(IF('01_Supuestos'!I30=MAX('01_Supuestos'!$C$30:$M$30),'01_Supuestos'!$F$19,0))-(MAX(0,(((('01_Supuestos'!I31*$I702)*'01_Supuestos'!$F$11*($H702-'01_Supuestos'!$F$9))-((('01_Supuestos'!I31*$I702)*'01_Supuestos'!$F$11*($H702-'01_Supuestos'!$F$9))*'01_Supuestos'!$F$12)-(('01_Supuestos'!I31*$I702)*'01_Supuestos'!$F$11*$K702)-(IF(('01_Supuestos'!I31*$I702)&gt;0,'01_Supuestos'!$F$15,0)))-($J702*'01_Supuestos'!I33)))*'01_Supuestos'!$F$16)</f>
        <v/>
      </c>
      <c r="AA702" s="109">
        <f>((('01_Supuestos'!J31*$I702)*'01_Supuestos'!$F$11*($H702-'01_Supuestos'!$F$9))-((('01_Supuestos'!J31*$I702)*'01_Supuestos'!$F$11*($H702-'01_Supuestos'!$F$9))*'01_Supuestos'!$F$12)-(('01_Supuestos'!J31*$I702)*'01_Supuestos'!$F$11*$K702)-(IF(('01_Supuestos'!J31*$I702)&gt;0,'01_Supuestos'!$F$15,0)))-((('01_Supuestos'!J31*$I702)*'01_Supuestos'!$F$11*($H702-'01_Supuestos'!$F$9))*'01_Supuestos'!$F$18)-($J702*'01_Supuestos'!J32)-(IF('01_Supuestos'!J30=MAX('01_Supuestos'!$C$30:$M$30),'01_Supuestos'!$F$19,0))-(MAX(0,(((('01_Supuestos'!J31*$I702)*'01_Supuestos'!$F$11*($H702-'01_Supuestos'!$F$9))-((('01_Supuestos'!J31*$I702)*'01_Supuestos'!$F$11*($H702-'01_Supuestos'!$F$9))*'01_Supuestos'!$F$12)-(('01_Supuestos'!J31*$I702)*'01_Supuestos'!$F$11*$K702)-(IF(('01_Supuestos'!J31*$I702)&gt;0,'01_Supuestos'!$F$15,0)))-($J702*'01_Supuestos'!J33)))*'01_Supuestos'!$F$16)</f>
        <v/>
      </c>
      <c r="AB702" s="109">
        <f>((('01_Supuestos'!K31*$I702)*'01_Supuestos'!$F$11*($H702-'01_Supuestos'!$F$9))-((('01_Supuestos'!K31*$I702)*'01_Supuestos'!$F$11*($H702-'01_Supuestos'!$F$9))*'01_Supuestos'!$F$12)-(('01_Supuestos'!K31*$I702)*'01_Supuestos'!$F$11*$K702)-(IF(('01_Supuestos'!K31*$I702)&gt;0,'01_Supuestos'!$F$15,0)))-((('01_Supuestos'!K31*$I702)*'01_Supuestos'!$F$11*($H702-'01_Supuestos'!$F$9))*'01_Supuestos'!$F$18)-($J702*'01_Supuestos'!K32)-(IF('01_Supuestos'!K30=MAX('01_Supuestos'!$C$30:$M$30),'01_Supuestos'!$F$19,0))-(MAX(0,(((('01_Supuestos'!K31*$I702)*'01_Supuestos'!$F$11*($H702-'01_Supuestos'!$F$9))-((('01_Supuestos'!K31*$I702)*'01_Supuestos'!$F$11*($H702-'01_Supuestos'!$F$9))*'01_Supuestos'!$F$12)-(('01_Supuestos'!K31*$I702)*'01_Supuestos'!$F$11*$K702)-(IF(('01_Supuestos'!K31*$I702)&gt;0,'01_Supuestos'!$F$15,0)))-($J702*'01_Supuestos'!K33)))*'01_Supuestos'!$F$16)</f>
        <v/>
      </c>
      <c r="AC702" s="109">
        <f>((('01_Supuestos'!L31*$I702)*'01_Supuestos'!$F$11*($H702-'01_Supuestos'!$F$9))-((('01_Supuestos'!L31*$I702)*'01_Supuestos'!$F$11*($H702-'01_Supuestos'!$F$9))*'01_Supuestos'!$F$12)-(('01_Supuestos'!L31*$I702)*'01_Supuestos'!$F$11*$K702)-(IF(('01_Supuestos'!L31*$I702)&gt;0,'01_Supuestos'!$F$15,0)))-((('01_Supuestos'!L31*$I702)*'01_Supuestos'!$F$11*($H702-'01_Supuestos'!$F$9))*'01_Supuestos'!$F$18)-($J702*'01_Supuestos'!L32)-(IF('01_Supuestos'!L30=MAX('01_Supuestos'!$C$30:$M$30),'01_Supuestos'!$F$19,0))-(MAX(0,(((('01_Supuestos'!L31*$I702)*'01_Supuestos'!$F$11*($H702-'01_Supuestos'!$F$9))-((('01_Supuestos'!L31*$I702)*'01_Supuestos'!$F$11*($H702-'01_Supuestos'!$F$9))*'01_Supuestos'!$F$12)-(('01_Supuestos'!L31*$I702)*'01_Supuestos'!$F$11*$K702)-(IF(('01_Supuestos'!L31*$I702)&gt;0,'01_Supuestos'!$F$15,0)))-($J702*'01_Supuestos'!L33)))*'01_Supuestos'!$F$16)</f>
        <v/>
      </c>
      <c r="AD702" s="109">
        <f>((('01_Supuestos'!M31*$I702)*'01_Supuestos'!$F$11*($H702-'01_Supuestos'!$F$9))-((('01_Supuestos'!M31*$I702)*'01_Supuestos'!$F$11*($H702-'01_Supuestos'!$F$9))*'01_Supuestos'!$F$12)-(('01_Supuestos'!M31*$I702)*'01_Supuestos'!$F$11*$K702)-(IF(('01_Supuestos'!M31*$I702)&gt;0,'01_Supuestos'!$F$15,0)))-((('01_Supuestos'!M31*$I702)*'01_Supuestos'!$F$11*($H702-'01_Supuestos'!$F$9))*'01_Supuestos'!$F$18)-($J702*'01_Supuestos'!M32)-(IF('01_Supuestos'!M30=MAX('01_Supuestos'!$C$30:$M$30),'01_Supuestos'!$F$19,0))-(MAX(0,(((('01_Supuestos'!M31*$I702)*'01_Supuestos'!$F$11*($H702-'01_Supuestos'!$F$9))-((('01_Supuestos'!M31*$I702)*'01_Supuestos'!$F$11*($H702-'01_Supuestos'!$F$9))*'01_Supuestos'!$F$12)-(('01_Supuestos'!M31*$I702)*'01_Supuestos'!$F$11*$K702)-(IF(('01_Supuestos'!M31*$I702)&gt;0,'01_Supuestos'!$F$15,0)))-($J702*'01_Supuestos'!M33)))*'01_Supuestos'!$F$16)</f>
        <v/>
      </c>
      <c r="AE702" s="109">
        <f>0</f>
        <v/>
      </c>
      <c r="AF702" s="109">
        <f>IF(S702&gt;R702,"Appraisal+Decision",IF(S702&lt;R702,"Develop Now","Indiferente"))</f>
        <v/>
      </c>
    </row>
    <row r="703">
      <c r="A703" t="n">
        <v>673</v>
      </c>
      <c r="B703" s="53">
        <f>RAND()</f>
        <v/>
      </c>
      <c r="C703" s="53">
        <f>RAND()</f>
        <v/>
      </c>
      <c r="D703" s="53">
        <f>RAND()</f>
        <v/>
      </c>
      <c r="E703" s="53">
        <f>RAND()</f>
        <v/>
      </c>
      <c r="F703" s="53">
        <f>RAND()</f>
        <v/>
      </c>
      <c r="G703" s="53">
        <f>RAND()</f>
        <v/>
      </c>
      <c r="H703" s="109">
        <f>IF(B703&lt;($B$11-$B$10)/($B$12-$B$10), $B$10+SQRT(B703*($B$11-$B$10)*($B$12-$B$10)), $B$12-SQRT((1-B703)*($B$12-$B$11)*($B$12-$B$10)))</f>
        <v/>
      </c>
      <c r="I703" s="53">
        <f>MAX(0.1,NORMINV(C703,$B$13,$B$14))</f>
        <v/>
      </c>
      <c r="J703" s="109">
        <f>'01_Supuestos'!$F$13*MAX(0.65,NORMINV(D703,1,$B$15))</f>
        <v/>
      </c>
      <c r="K703" s="109">
        <f>'01_Supuestos'!$F$14*MAX(0.6,NORMINV(E703,1,$B$16))</f>
        <v/>
      </c>
      <c r="L703" s="109">
        <f>--(F703&lt;=$B$5)</f>
        <v/>
      </c>
      <c r="M703" s="109">
        <f>IF(L703=1, IF(G703&lt;=$B$6, "+", "-"), IF(G703&lt;=(1-$B$7), "+", "-"))</f>
        <v/>
      </c>
      <c r="N703" s="110">
        <f>IF(M703="+",'05_Bayes_Arbol'!$B$16,'05_Bayes_Arbol'!$B$17)</f>
        <v/>
      </c>
      <c r="O703" s="109">
        <f>SUMPRODUCT(T703:AD703,'01_Supuestos'!$C$34:$M$34)</f>
        <v/>
      </c>
      <c r="P703" s="109">
        <f>N703*O703 + (1-N703)*$B$9</f>
        <v/>
      </c>
      <c r="Q703" s="109">
        <f>--(P703&gt;0)</f>
        <v/>
      </c>
      <c r="R703" s="109">
        <f>IF(L703=1,O703,$B$9)</f>
        <v/>
      </c>
      <c r="S703" s="109">
        <f>-$B$8 + IF(Q703=1, IF(L703=1,O703,$B$9), 0)</f>
        <v/>
      </c>
      <c r="T703" s="109">
        <f>((('01_Supuestos'!C31*$I703)*'01_Supuestos'!$F$11*($H703-'01_Supuestos'!$F$9))-((('01_Supuestos'!C31*$I703)*'01_Supuestos'!$F$11*($H703-'01_Supuestos'!$F$9))*'01_Supuestos'!$F$12)-(('01_Supuestos'!C31*$I703)*'01_Supuestos'!$F$11*$K703)-(IF(('01_Supuestos'!C31*$I703)&gt;0,'01_Supuestos'!$F$15,0)))-((('01_Supuestos'!C31*$I703)*'01_Supuestos'!$F$11*($H703-'01_Supuestos'!$F$9))*'01_Supuestos'!$F$18)-($J703*'01_Supuestos'!C32)-(IF('01_Supuestos'!C30=MAX('01_Supuestos'!$C$30:$M$30),'01_Supuestos'!$F$19,0))-(MAX(0,(((('01_Supuestos'!C31*$I703)*'01_Supuestos'!$F$11*($H703-'01_Supuestos'!$F$9))-((('01_Supuestos'!C31*$I703)*'01_Supuestos'!$F$11*($H703-'01_Supuestos'!$F$9))*'01_Supuestos'!$F$12)-(('01_Supuestos'!C31*$I703)*'01_Supuestos'!$F$11*$K703)-(IF(('01_Supuestos'!C31*$I703)&gt;0,'01_Supuestos'!$F$15,0)))-($J703*'01_Supuestos'!C33)))*'01_Supuestos'!$F$16)</f>
        <v/>
      </c>
      <c r="U703" s="109">
        <f>((('01_Supuestos'!D31*$I703)*'01_Supuestos'!$F$11*($H703-'01_Supuestos'!$F$9))-((('01_Supuestos'!D31*$I703)*'01_Supuestos'!$F$11*($H703-'01_Supuestos'!$F$9))*'01_Supuestos'!$F$12)-(('01_Supuestos'!D31*$I703)*'01_Supuestos'!$F$11*$K703)-(IF(('01_Supuestos'!D31*$I703)&gt;0,'01_Supuestos'!$F$15,0)))-((('01_Supuestos'!D31*$I703)*'01_Supuestos'!$F$11*($H703-'01_Supuestos'!$F$9))*'01_Supuestos'!$F$18)-($J703*'01_Supuestos'!D32)-(IF('01_Supuestos'!D30=MAX('01_Supuestos'!$C$30:$M$30),'01_Supuestos'!$F$19,0))-(MAX(0,(((('01_Supuestos'!D31*$I703)*'01_Supuestos'!$F$11*($H703-'01_Supuestos'!$F$9))-((('01_Supuestos'!D31*$I703)*'01_Supuestos'!$F$11*($H703-'01_Supuestos'!$F$9))*'01_Supuestos'!$F$12)-(('01_Supuestos'!D31*$I703)*'01_Supuestos'!$F$11*$K703)-(IF(('01_Supuestos'!D31*$I703)&gt;0,'01_Supuestos'!$F$15,0)))-($J703*'01_Supuestos'!D33)))*'01_Supuestos'!$F$16)</f>
        <v/>
      </c>
      <c r="V703" s="109">
        <f>((('01_Supuestos'!E31*$I703)*'01_Supuestos'!$F$11*($H703-'01_Supuestos'!$F$9))-((('01_Supuestos'!E31*$I703)*'01_Supuestos'!$F$11*($H703-'01_Supuestos'!$F$9))*'01_Supuestos'!$F$12)-(('01_Supuestos'!E31*$I703)*'01_Supuestos'!$F$11*$K703)-(IF(('01_Supuestos'!E31*$I703)&gt;0,'01_Supuestos'!$F$15,0)))-((('01_Supuestos'!E31*$I703)*'01_Supuestos'!$F$11*($H703-'01_Supuestos'!$F$9))*'01_Supuestos'!$F$18)-($J703*'01_Supuestos'!E32)-(IF('01_Supuestos'!E30=MAX('01_Supuestos'!$C$30:$M$30),'01_Supuestos'!$F$19,0))-(MAX(0,(((('01_Supuestos'!E31*$I703)*'01_Supuestos'!$F$11*($H703-'01_Supuestos'!$F$9))-((('01_Supuestos'!E31*$I703)*'01_Supuestos'!$F$11*($H703-'01_Supuestos'!$F$9))*'01_Supuestos'!$F$12)-(('01_Supuestos'!E31*$I703)*'01_Supuestos'!$F$11*$K703)-(IF(('01_Supuestos'!E31*$I703)&gt;0,'01_Supuestos'!$F$15,0)))-($J703*'01_Supuestos'!E33)))*'01_Supuestos'!$F$16)</f>
        <v/>
      </c>
      <c r="W703" s="109">
        <f>((('01_Supuestos'!F31*$I703)*'01_Supuestos'!$F$11*($H703-'01_Supuestos'!$F$9))-((('01_Supuestos'!F31*$I703)*'01_Supuestos'!$F$11*($H703-'01_Supuestos'!$F$9))*'01_Supuestos'!$F$12)-(('01_Supuestos'!F31*$I703)*'01_Supuestos'!$F$11*$K703)-(IF(('01_Supuestos'!F31*$I703)&gt;0,'01_Supuestos'!$F$15,0)))-((('01_Supuestos'!F31*$I703)*'01_Supuestos'!$F$11*($H703-'01_Supuestos'!$F$9))*'01_Supuestos'!$F$18)-($J703*'01_Supuestos'!F32)-(IF('01_Supuestos'!F30=MAX('01_Supuestos'!$C$30:$M$30),'01_Supuestos'!$F$19,0))-(MAX(0,(((('01_Supuestos'!F31*$I703)*'01_Supuestos'!$F$11*($H703-'01_Supuestos'!$F$9))-((('01_Supuestos'!F31*$I703)*'01_Supuestos'!$F$11*($H703-'01_Supuestos'!$F$9))*'01_Supuestos'!$F$12)-(('01_Supuestos'!F31*$I703)*'01_Supuestos'!$F$11*$K703)-(IF(('01_Supuestos'!F31*$I703)&gt;0,'01_Supuestos'!$F$15,0)))-($J703*'01_Supuestos'!F33)))*'01_Supuestos'!$F$16)</f>
        <v/>
      </c>
      <c r="X703" s="109">
        <f>((('01_Supuestos'!G31*$I703)*'01_Supuestos'!$F$11*($H703-'01_Supuestos'!$F$9))-((('01_Supuestos'!G31*$I703)*'01_Supuestos'!$F$11*($H703-'01_Supuestos'!$F$9))*'01_Supuestos'!$F$12)-(('01_Supuestos'!G31*$I703)*'01_Supuestos'!$F$11*$K703)-(IF(('01_Supuestos'!G31*$I703)&gt;0,'01_Supuestos'!$F$15,0)))-((('01_Supuestos'!G31*$I703)*'01_Supuestos'!$F$11*($H703-'01_Supuestos'!$F$9))*'01_Supuestos'!$F$18)-($J703*'01_Supuestos'!G32)-(IF('01_Supuestos'!G30=MAX('01_Supuestos'!$C$30:$M$30),'01_Supuestos'!$F$19,0))-(MAX(0,(((('01_Supuestos'!G31*$I703)*'01_Supuestos'!$F$11*($H703-'01_Supuestos'!$F$9))-((('01_Supuestos'!G31*$I703)*'01_Supuestos'!$F$11*($H703-'01_Supuestos'!$F$9))*'01_Supuestos'!$F$12)-(('01_Supuestos'!G31*$I703)*'01_Supuestos'!$F$11*$K703)-(IF(('01_Supuestos'!G31*$I703)&gt;0,'01_Supuestos'!$F$15,0)))-($J703*'01_Supuestos'!G33)))*'01_Supuestos'!$F$16)</f>
        <v/>
      </c>
      <c r="Y703" s="109">
        <f>((('01_Supuestos'!H31*$I703)*'01_Supuestos'!$F$11*($H703-'01_Supuestos'!$F$9))-((('01_Supuestos'!H31*$I703)*'01_Supuestos'!$F$11*($H703-'01_Supuestos'!$F$9))*'01_Supuestos'!$F$12)-(('01_Supuestos'!H31*$I703)*'01_Supuestos'!$F$11*$K703)-(IF(('01_Supuestos'!H31*$I703)&gt;0,'01_Supuestos'!$F$15,0)))-((('01_Supuestos'!H31*$I703)*'01_Supuestos'!$F$11*($H703-'01_Supuestos'!$F$9))*'01_Supuestos'!$F$18)-($J703*'01_Supuestos'!H32)-(IF('01_Supuestos'!H30=MAX('01_Supuestos'!$C$30:$M$30),'01_Supuestos'!$F$19,0))-(MAX(0,(((('01_Supuestos'!H31*$I703)*'01_Supuestos'!$F$11*($H703-'01_Supuestos'!$F$9))-((('01_Supuestos'!H31*$I703)*'01_Supuestos'!$F$11*($H703-'01_Supuestos'!$F$9))*'01_Supuestos'!$F$12)-(('01_Supuestos'!H31*$I703)*'01_Supuestos'!$F$11*$K703)-(IF(('01_Supuestos'!H31*$I703)&gt;0,'01_Supuestos'!$F$15,0)))-($J703*'01_Supuestos'!H33)))*'01_Supuestos'!$F$16)</f>
        <v/>
      </c>
      <c r="Z703" s="109">
        <f>((('01_Supuestos'!I31*$I703)*'01_Supuestos'!$F$11*($H703-'01_Supuestos'!$F$9))-((('01_Supuestos'!I31*$I703)*'01_Supuestos'!$F$11*($H703-'01_Supuestos'!$F$9))*'01_Supuestos'!$F$12)-(('01_Supuestos'!I31*$I703)*'01_Supuestos'!$F$11*$K703)-(IF(('01_Supuestos'!I31*$I703)&gt;0,'01_Supuestos'!$F$15,0)))-((('01_Supuestos'!I31*$I703)*'01_Supuestos'!$F$11*($H703-'01_Supuestos'!$F$9))*'01_Supuestos'!$F$18)-($J703*'01_Supuestos'!I32)-(IF('01_Supuestos'!I30=MAX('01_Supuestos'!$C$30:$M$30),'01_Supuestos'!$F$19,0))-(MAX(0,(((('01_Supuestos'!I31*$I703)*'01_Supuestos'!$F$11*($H703-'01_Supuestos'!$F$9))-((('01_Supuestos'!I31*$I703)*'01_Supuestos'!$F$11*($H703-'01_Supuestos'!$F$9))*'01_Supuestos'!$F$12)-(('01_Supuestos'!I31*$I703)*'01_Supuestos'!$F$11*$K703)-(IF(('01_Supuestos'!I31*$I703)&gt;0,'01_Supuestos'!$F$15,0)))-($J703*'01_Supuestos'!I33)))*'01_Supuestos'!$F$16)</f>
        <v/>
      </c>
      <c r="AA703" s="109">
        <f>((('01_Supuestos'!J31*$I703)*'01_Supuestos'!$F$11*($H703-'01_Supuestos'!$F$9))-((('01_Supuestos'!J31*$I703)*'01_Supuestos'!$F$11*($H703-'01_Supuestos'!$F$9))*'01_Supuestos'!$F$12)-(('01_Supuestos'!J31*$I703)*'01_Supuestos'!$F$11*$K703)-(IF(('01_Supuestos'!J31*$I703)&gt;0,'01_Supuestos'!$F$15,0)))-((('01_Supuestos'!J31*$I703)*'01_Supuestos'!$F$11*($H703-'01_Supuestos'!$F$9))*'01_Supuestos'!$F$18)-($J703*'01_Supuestos'!J32)-(IF('01_Supuestos'!J30=MAX('01_Supuestos'!$C$30:$M$30),'01_Supuestos'!$F$19,0))-(MAX(0,(((('01_Supuestos'!J31*$I703)*'01_Supuestos'!$F$11*($H703-'01_Supuestos'!$F$9))-((('01_Supuestos'!J31*$I703)*'01_Supuestos'!$F$11*($H703-'01_Supuestos'!$F$9))*'01_Supuestos'!$F$12)-(('01_Supuestos'!J31*$I703)*'01_Supuestos'!$F$11*$K703)-(IF(('01_Supuestos'!J31*$I703)&gt;0,'01_Supuestos'!$F$15,0)))-($J703*'01_Supuestos'!J33)))*'01_Supuestos'!$F$16)</f>
        <v/>
      </c>
      <c r="AB703" s="109">
        <f>((('01_Supuestos'!K31*$I703)*'01_Supuestos'!$F$11*($H703-'01_Supuestos'!$F$9))-((('01_Supuestos'!K31*$I703)*'01_Supuestos'!$F$11*($H703-'01_Supuestos'!$F$9))*'01_Supuestos'!$F$12)-(('01_Supuestos'!K31*$I703)*'01_Supuestos'!$F$11*$K703)-(IF(('01_Supuestos'!K31*$I703)&gt;0,'01_Supuestos'!$F$15,0)))-((('01_Supuestos'!K31*$I703)*'01_Supuestos'!$F$11*($H703-'01_Supuestos'!$F$9))*'01_Supuestos'!$F$18)-($J703*'01_Supuestos'!K32)-(IF('01_Supuestos'!K30=MAX('01_Supuestos'!$C$30:$M$30),'01_Supuestos'!$F$19,0))-(MAX(0,(((('01_Supuestos'!K31*$I703)*'01_Supuestos'!$F$11*($H703-'01_Supuestos'!$F$9))-((('01_Supuestos'!K31*$I703)*'01_Supuestos'!$F$11*($H703-'01_Supuestos'!$F$9))*'01_Supuestos'!$F$12)-(('01_Supuestos'!K31*$I703)*'01_Supuestos'!$F$11*$K703)-(IF(('01_Supuestos'!K31*$I703)&gt;0,'01_Supuestos'!$F$15,0)))-($J703*'01_Supuestos'!K33)))*'01_Supuestos'!$F$16)</f>
        <v/>
      </c>
      <c r="AC703" s="109">
        <f>((('01_Supuestos'!L31*$I703)*'01_Supuestos'!$F$11*($H703-'01_Supuestos'!$F$9))-((('01_Supuestos'!L31*$I703)*'01_Supuestos'!$F$11*($H703-'01_Supuestos'!$F$9))*'01_Supuestos'!$F$12)-(('01_Supuestos'!L31*$I703)*'01_Supuestos'!$F$11*$K703)-(IF(('01_Supuestos'!L31*$I703)&gt;0,'01_Supuestos'!$F$15,0)))-((('01_Supuestos'!L31*$I703)*'01_Supuestos'!$F$11*($H703-'01_Supuestos'!$F$9))*'01_Supuestos'!$F$18)-($J703*'01_Supuestos'!L32)-(IF('01_Supuestos'!L30=MAX('01_Supuestos'!$C$30:$M$30),'01_Supuestos'!$F$19,0))-(MAX(0,(((('01_Supuestos'!L31*$I703)*'01_Supuestos'!$F$11*($H703-'01_Supuestos'!$F$9))-((('01_Supuestos'!L31*$I703)*'01_Supuestos'!$F$11*($H703-'01_Supuestos'!$F$9))*'01_Supuestos'!$F$12)-(('01_Supuestos'!L31*$I703)*'01_Supuestos'!$F$11*$K703)-(IF(('01_Supuestos'!L31*$I703)&gt;0,'01_Supuestos'!$F$15,0)))-($J703*'01_Supuestos'!L33)))*'01_Supuestos'!$F$16)</f>
        <v/>
      </c>
      <c r="AD703" s="109">
        <f>((('01_Supuestos'!M31*$I703)*'01_Supuestos'!$F$11*($H703-'01_Supuestos'!$F$9))-((('01_Supuestos'!M31*$I703)*'01_Supuestos'!$F$11*($H703-'01_Supuestos'!$F$9))*'01_Supuestos'!$F$12)-(('01_Supuestos'!M31*$I703)*'01_Supuestos'!$F$11*$K703)-(IF(('01_Supuestos'!M31*$I703)&gt;0,'01_Supuestos'!$F$15,0)))-((('01_Supuestos'!M31*$I703)*'01_Supuestos'!$F$11*($H703-'01_Supuestos'!$F$9))*'01_Supuestos'!$F$18)-($J703*'01_Supuestos'!M32)-(IF('01_Supuestos'!M30=MAX('01_Supuestos'!$C$30:$M$30),'01_Supuestos'!$F$19,0))-(MAX(0,(((('01_Supuestos'!M31*$I703)*'01_Supuestos'!$F$11*($H703-'01_Supuestos'!$F$9))-((('01_Supuestos'!M31*$I703)*'01_Supuestos'!$F$11*($H703-'01_Supuestos'!$F$9))*'01_Supuestos'!$F$12)-(('01_Supuestos'!M31*$I703)*'01_Supuestos'!$F$11*$K703)-(IF(('01_Supuestos'!M31*$I703)&gt;0,'01_Supuestos'!$F$15,0)))-($J703*'01_Supuestos'!M33)))*'01_Supuestos'!$F$16)</f>
        <v/>
      </c>
      <c r="AE703" s="109">
        <f>0</f>
        <v/>
      </c>
      <c r="AF703" s="109">
        <f>IF(S703&gt;R703,"Appraisal+Decision",IF(S703&lt;R703,"Develop Now","Indiferente"))</f>
        <v/>
      </c>
    </row>
    <row r="704">
      <c r="A704" t="n">
        <v>674</v>
      </c>
      <c r="B704" s="53">
        <f>RAND()</f>
        <v/>
      </c>
      <c r="C704" s="53">
        <f>RAND()</f>
        <v/>
      </c>
      <c r="D704" s="53">
        <f>RAND()</f>
        <v/>
      </c>
      <c r="E704" s="53">
        <f>RAND()</f>
        <v/>
      </c>
      <c r="F704" s="53">
        <f>RAND()</f>
        <v/>
      </c>
      <c r="G704" s="53">
        <f>RAND()</f>
        <v/>
      </c>
      <c r="H704" s="109">
        <f>IF(B704&lt;($B$11-$B$10)/($B$12-$B$10), $B$10+SQRT(B704*($B$11-$B$10)*($B$12-$B$10)), $B$12-SQRT((1-B704)*($B$12-$B$11)*($B$12-$B$10)))</f>
        <v/>
      </c>
      <c r="I704" s="53">
        <f>MAX(0.1,NORMINV(C704,$B$13,$B$14))</f>
        <v/>
      </c>
      <c r="J704" s="109">
        <f>'01_Supuestos'!$F$13*MAX(0.65,NORMINV(D704,1,$B$15))</f>
        <v/>
      </c>
      <c r="K704" s="109">
        <f>'01_Supuestos'!$F$14*MAX(0.6,NORMINV(E704,1,$B$16))</f>
        <v/>
      </c>
      <c r="L704" s="109">
        <f>--(F704&lt;=$B$5)</f>
        <v/>
      </c>
      <c r="M704" s="109">
        <f>IF(L704=1, IF(G704&lt;=$B$6, "+", "-"), IF(G704&lt;=(1-$B$7), "+", "-"))</f>
        <v/>
      </c>
      <c r="N704" s="110">
        <f>IF(M704="+",'05_Bayes_Arbol'!$B$16,'05_Bayes_Arbol'!$B$17)</f>
        <v/>
      </c>
      <c r="O704" s="109">
        <f>SUMPRODUCT(T704:AD704,'01_Supuestos'!$C$34:$M$34)</f>
        <v/>
      </c>
      <c r="P704" s="109">
        <f>N704*O704 + (1-N704)*$B$9</f>
        <v/>
      </c>
      <c r="Q704" s="109">
        <f>--(P704&gt;0)</f>
        <v/>
      </c>
      <c r="R704" s="109">
        <f>IF(L704=1,O704,$B$9)</f>
        <v/>
      </c>
      <c r="S704" s="109">
        <f>-$B$8 + IF(Q704=1, IF(L704=1,O704,$B$9), 0)</f>
        <v/>
      </c>
      <c r="T704" s="109">
        <f>((('01_Supuestos'!C31*$I704)*'01_Supuestos'!$F$11*($H704-'01_Supuestos'!$F$9))-((('01_Supuestos'!C31*$I704)*'01_Supuestos'!$F$11*($H704-'01_Supuestos'!$F$9))*'01_Supuestos'!$F$12)-(('01_Supuestos'!C31*$I704)*'01_Supuestos'!$F$11*$K704)-(IF(('01_Supuestos'!C31*$I704)&gt;0,'01_Supuestos'!$F$15,0)))-((('01_Supuestos'!C31*$I704)*'01_Supuestos'!$F$11*($H704-'01_Supuestos'!$F$9))*'01_Supuestos'!$F$18)-($J704*'01_Supuestos'!C32)-(IF('01_Supuestos'!C30=MAX('01_Supuestos'!$C$30:$M$30),'01_Supuestos'!$F$19,0))-(MAX(0,(((('01_Supuestos'!C31*$I704)*'01_Supuestos'!$F$11*($H704-'01_Supuestos'!$F$9))-((('01_Supuestos'!C31*$I704)*'01_Supuestos'!$F$11*($H704-'01_Supuestos'!$F$9))*'01_Supuestos'!$F$12)-(('01_Supuestos'!C31*$I704)*'01_Supuestos'!$F$11*$K704)-(IF(('01_Supuestos'!C31*$I704)&gt;0,'01_Supuestos'!$F$15,0)))-($J704*'01_Supuestos'!C33)))*'01_Supuestos'!$F$16)</f>
        <v/>
      </c>
      <c r="U704" s="109">
        <f>((('01_Supuestos'!D31*$I704)*'01_Supuestos'!$F$11*($H704-'01_Supuestos'!$F$9))-((('01_Supuestos'!D31*$I704)*'01_Supuestos'!$F$11*($H704-'01_Supuestos'!$F$9))*'01_Supuestos'!$F$12)-(('01_Supuestos'!D31*$I704)*'01_Supuestos'!$F$11*$K704)-(IF(('01_Supuestos'!D31*$I704)&gt;0,'01_Supuestos'!$F$15,0)))-((('01_Supuestos'!D31*$I704)*'01_Supuestos'!$F$11*($H704-'01_Supuestos'!$F$9))*'01_Supuestos'!$F$18)-($J704*'01_Supuestos'!D32)-(IF('01_Supuestos'!D30=MAX('01_Supuestos'!$C$30:$M$30),'01_Supuestos'!$F$19,0))-(MAX(0,(((('01_Supuestos'!D31*$I704)*'01_Supuestos'!$F$11*($H704-'01_Supuestos'!$F$9))-((('01_Supuestos'!D31*$I704)*'01_Supuestos'!$F$11*($H704-'01_Supuestos'!$F$9))*'01_Supuestos'!$F$12)-(('01_Supuestos'!D31*$I704)*'01_Supuestos'!$F$11*$K704)-(IF(('01_Supuestos'!D31*$I704)&gt;0,'01_Supuestos'!$F$15,0)))-($J704*'01_Supuestos'!D33)))*'01_Supuestos'!$F$16)</f>
        <v/>
      </c>
      <c r="V704" s="109">
        <f>((('01_Supuestos'!E31*$I704)*'01_Supuestos'!$F$11*($H704-'01_Supuestos'!$F$9))-((('01_Supuestos'!E31*$I704)*'01_Supuestos'!$F$11*($H704-'01_Supuestos'!$F$9))*'01_Supuestos'!$F$12)-(('01_Supuestos'!E31*$I704)*'01_Supuestos'!$F$11*$K704)-(IF(('01_Supuestos'!E31*$I704)&gt;0,'01_Supuestos'!$F$15,0)))-((('01_Supuestos'!E31*$I704)*'01_Supuestos'!$F$11*($H704-'01_Supuestos'!$F$9))*'01_Supuestos'!$F$18)-($J704*'01_Supuestos'!E32)-(IF('01_Supuestos'!E30=MAX('01_Supuestos'!$C$30:$M$30),'01_Supuestos'!$F$19,0))-(MAX(0,(((('01_Supuestos'!E31*$I704)*'01_Supuestos'!$F$11*($H704-'01_Supuestos'!$F$9))-((('01_Supuestos'!E31*$I704)*'01_Supuestos'!$F$11*($H704-'01_Supuestos'!$F$9))*'01_Supuestos'!$F$12)-(('01_Supuestos'!E31*$I704)*'01_Supuestos'!$F$11*$K704)-(IF(('01_Supuestos'!E31*$I704)&gt;0,'01_Supuestos'!$F$15,0)))-($J704*'01_Supuestos'!E33)))*'01_Supuestos'!$F$16)</f>
        <v/>
      </c>
      <c r="W704" s="109">
        <f>((('01_Supuestos'!F31*$I704)*'01_Supuestos'!$F$11*($H704-'01_Supuestos'!$F$9))-((('01_Supuestos'!F31*$I704)*'01_Supuestos'!$F$11*($H704-'01_Supuestos'!$F$9))*'01_Supuestos'!$F$12)-(('01_Supuestos'!F31*$I704)*'01_Supuestos'!$F$11*$K704)-(IF(('01_Supuestos'!F31*$I704)&gt;0,'01_Supuestos'!$F$15,0)))-((('01_Supuestos'!F31*$I704)*'01_Supuestos'!$F$11*($H704-'01_Supuestos'!$F$9))*'01_Supuestos'!$F$18)-($J704*'01_Supuestos'!F32)-(IF('01_Supuestos'!F30=MAX('01_Supuestos'!$C$30:$M$30),'01_Supuestos'!$F$19,0))-(MAX(0,(((('01_Supuestos'!F31*$I704)*'01_Supuestos'!$F$11*($H704-'01_Supuestos'!$F$9))-((('01_Supuestos'!F31*$I704)*'01_Supuestos'!$F$11*($H704-'01_Supuestos'!$F$9))*'01_Supuestos'!$F$12)-(('01_Supuestos'!F31*$I704)*'01_Supuestos'!$F$11*$K704)-(IF(('01_Supuestos'!F31*$I704)&gt;0,'01_Supuestos'!$F$15,0)))-($J704*'01_Supuestos'!F33)))*'01_Supuestos'!$F$16)</f>
        <v/>
      </c>
      <c r="X704" s="109">
        <f>((('01_Supuestos'!G31*$I704)*'01_Supuestos'!$F$11*($H704-'01_Supuestos'!$F$9))-((('01_Supuestos'!G31*$I704)*'01_Supuestos'!$F$11*($H704-'01_Supuestos'!$F$9))*'01_Supuestos'!$F$12)-(('01_Supuestos'!G31*$I704)*'01_Supuestos'!$F$11*$K704)-(IF(('01_Supuestos'!G31*$I704)&gt;0,'01_Supuestos'!$F$15,0)))-((('01_Supuestos'!G31*$I704)*'01_Supuestos'!$F$11*($H704-'01_Supuestos'!$F$9))*'01_Supuestos'!$F$18)-($J704*'01_Supuestos'!G32)-(IF('01_Supuestos'!G30=MAX('01_Supuestos'!$C$30:$M$30),'01_Supuestos'!$F$19,0))-(MAX(0,(((('01_Supuestos'!G31*$I704)*'01_Supuestos'!$F$11*($H704-'01_Supuestos'!$F$9))-((('01_Supuestos'!G31*$I704)*'01_Supuestos'!$F$11*($H704-'01_Supuestos'!$F$9))*'01_Supuestos'!$F$12)-(('01_Supuestos'!G31*$I704)*'01_Supuestos'!$F$11*$K704)-(IF(('01_Supuestos'!G31*$I704)&gt;0,'01_Supuestos'!$F$15,0)))-($J704*'01_Supuestos'!G33)))*'01_Supuestos'!$F$16)</f>
        <v/>
      </c>
      <c r="Y704" s="109">
        <f>((('01_Supuestos'!H31*$I704)*'01_Supuestos'!$F$11*($H704-'01_Supuestos'!$F$9))-((('01_Supuestos'!H31*$I704)*'01_Supuestos'!$F$11*($H704-'01_Supuestos'!$F$9))*'01_Supuestos'!$F$12)-(('01_Supuestos'!H31*$I704)*'01_Supuestos'!$F$11*$K704)-(IF(('01_Supuestos'!H31*$I704)&gt;0,'01_Supuestos'!$F$15,0)))-((('01_Supuestos'!H31*$I704)*'01_Supuestos'!$F$11*($H704-'01_Supuestos'!$F$9))*'01_Supuestos'!$F$18)-($J704*'01_Supuestos'!H32)-(IF('01_Supuestos'!H30=MAX('01_Supuestos'!$C$30:$M$30),'01_Supuestos'!$F$19,0))-(MAX(0,(((('01_Supuestos'!H31*$I704)*'01_Supuestos'!$F$11*($H704-'01_Supuestos'!$F$9))-((('01_Supuestos'!H31*$I704)*'01_Supuestos'!$F$11*($H704-'01_Supuestos'!$F$9))*'01_Supuestos'!$F$12)-(('01_Supuestos'!H31*$I704)*'01_Supuestos'!$F$11*$K704)-(IF(('01_Supuestos'!H31*$I704)&gt;0,'01_Supuestos'!$F$15,0)))-($J704*'01_Supuestos'!H33)))*'01_Supuestos'!$F$16)</f>
        <v/>
      </c>
      <c r="Z704" s="109">
        <f>((('01_Supuestos'!I31*$I704)*'01_Supuestos'!$F$11*($H704-'01_Supuestos'!$F$9))-((('01_Supuestos'!I31*$I704)*'01_Supuestos'!$F$11*($H704-'01_Supuestos'!$F$9))*'01_Supuestos'!$F$12)-(('01_Supuestos'!I31*$I704)*'01_Supuestos'!$F$11*$K704)-(IF(('01_Supuestos'!I31*$I704)&gt;0,'01_Supuestos'!$F$15,0)))-((('01_Supuestos'!I31*$I704)*'01_Supuestos'!$F$11*($H704-'01_Supuestos'!$F$9))*'01_Supuestos'!$F$18)-($J704*'01_Supuestos'!I32)-(IF('01_Supuestos'!I30=MAX('01_Supuestos'!$C$30:$M$30),'01_Supuestos'!$F$19,0))-(MAX(0,(((('01_Supuestos'!I31*$I704)*'01_Supuestos'!$F$11*($H704-'01_Supuestos'!$F$9))-((('01_Supuestos'!I31*$I704)*'01_Supuestos'!$F$11*($H704-'01_Supuestos'!$F$9))*'01_Supuestos'!$F$12)-(('01_Supuestos'!I31*$I704)*'01_Supuestos'!$F$11*$K704)-(IF(('01_Supuestos'!I31*$I704)&gt;0,'01_Supuestos'!$F$15,0)))-($J704*'01_Supuestos'!I33)))*'01_Supuestos'!$F$16)</f>
        <v/>
      </c>
      <c r="AA704" s="109">
        <f>((('01_Supuestos'!J31*$I704)*'01_Supuestos'!$F$11*($H704-'01_Supuestos'!$F$9))-((('01_Supuestos'!J31*$I704)*'01_Supuestos'!$F$11*($H704-'01_Supuestos'!$F$9))*'01_Supuestos'!$F$12)-(('01_Supuestos'!J31*$I704)*'01_Supuestos'!$F$11*$K704)-(IF(('01_Supuestos'!J31*$I704)&gt;0,'01_Supuestos'!$F$15,0)))-((('01_Supuestos'!J31*$I704)*'01_Supuestos'!$F$11*($H704-'01_Supuestos'!$F$9))*'01_Supuestos'!$F$18)-($J704*'01_Supuestos'!J32)-(IF('01_Supuestos'!J30=MAX('01_Supuestos'!$C$30:$M$30),'01_Supuestos'!$F$19,0))-(MAX(0,(((('01_Supuestos'!J31*$I704)*'01_Supuestos'!$F$11*($H704-'01_Supuestos'!$F$9))-((('01_Supuestos'!J31*$I704)*'01_Supuestos'!$F$11*($H704-'01_Supuestos'!$F$9))*'01_Supuestos'!$F$12)-(('01_Supuestos'!J31*$I704)*'01_Supuestos'!$F$11*$K704)-(IF(('01_Supuestos'!J31*$I704)&gt;0,'01_Supuestos'!$F$15,0)))-($J704*'01_Supuestos'!J33)))*'01_Supuestos'!$F$16)</f>
        <v/>
      </c>
      <c r="AB704" s="109">
        <f>((('01_Supuestos'!K31*$I704)*'01_Supuestos'!$F$11*($H704-'01_Supuestos'!$F$9))-((('01_Supuestos'!K31*$I704)*'01_Supuestos'!$F$11*($H704-'01_Supuestos'!$F$9))*'01_Supuestos'!$F$12)-(('01_Supuestos'!K31*$I704)*'01_Supuestos'!$F$11*$K704)-(IF(('01_Supuestos'!K31*$I704)&gt;0,'01_Supuestos'!$F$15,0)))-((('01_Supuestos'!K31*$I704)*'01_Supuestos'!$F$11*($H704-'01_Supuestos'!$F$9))*'01_Supuestos'!$F$18)-($J704*'01_Supuestos'!K32)-(IF('01_Supuestos'!K30=MAX('01_Supuestos'!$C$30:$M$30),'01_Supuestos'!$F$19,0))-(MAX(0,(((('01_Supuestos'!K31*$I704)*'01_Supuestos'!$F$11*($H704-'01_Supuestos'!$F$9))-((('01_Supuestos'!K31*$I704)*'01_Supuestos'!$F$11*($H704-'01_Supuestos'!$F$9))*'01_Supuestos'!$F$12)-(('01_Supuestos'!K31*$I704)*'01_Supuestos'!$F$11*$K704)-(IF(('01_Supuestos'!K31*$I704)&gt;0,'01_Supuestos'!$F$15,0)))-($J704*'01_Supuestos'!K33)))*'01_Supuestos'!$F$16)</f>
        <v/>
      </c>
      <c r="AC704" s="109">
        <f>((('01_Supuestos'!L31*$I704)*'01_Supuestos'!$F$11*($H704-'01_Supuestos'!$F$9))-((('01_Supuestos'!L31*$I704)*'01_Supuestos'!$F$11*($H704-'01_Supuestos'!$F$9))*'01_Supuestos'!$F$12)-(('01_Supuestos'!L31*$I704)*'01_Supuestos'!$F$11*$K704)-(IF(('01_Supuestos'!L31*$I704)&gt;0,'01_Supuestos'!$F$15,0)))-((('01_Supuestos'!L31*$I704)*'01_Supuestos'!$F$11*($H704-'01_Supuestos'!$F$9))*'01_Supuestos'!$F$18)-($J704*'01_Supuestos'!L32)-(IF('01_Supuestos'!L30=MAX('01_Supuestos'!$C$30:$M$30),'01_Supuestos'!$F$19,0))-(MAX(0,(((('01_Supuestos'!L31*$I704)*'01_Supuestos'!$F$11*($H704-'01_Supuestos'!$F$9))-((('01_Supuestos'!L31*$I704)*'01_Supuestos'!$F$11*($H704-'01_Supuestos'!$F$9))*'01_Supuestos'!$F$12)-(('01_Supuestos'!L31*$I704)*'01_Supuestos'!$F$11*$K704)-(IF(('01_Supuestos'!L31*$I704)&gt;0,'01_Supuestos'!$F$15,0)))-($J704*'01_Supuestos'!L33)))*'01_Supuestos'!$F$16)</f>
        <v/>
      </c>
      <c r="AD704" s="109">
        <f>((('01_Supuestos'!M31*$I704)*'01_Supuestos'!$F$11*($H704-'01_Supuestos'!$F$9))-((('01_Supuestos'!M31*$I704)*'01_Supuestos'!$F$11*($H704-'01_Supuestos'!$F$9))*'01_Supuestos'!$F$12)-(('01_Supuestos'!M31*$I704)*'01_Supuestos'!$F$11*$K704)-(IF(('01_Supuestos'!M31*$I704)&gt;0,'01_Supuestos'!$F$15,0)))-((('01_Supuestos'!M31*$I704)*'01_Supuestos'!$F$11*($H704-'01_Supuestos'!$F$9))*'01_Supuestos'!$F$18)-($J704*'01_Supuestos'!M32)-(IF('01_Supuestos'!M30=MAX('01_Supuestos'!$C$30:$M$30),'01_Supuestos'!$F$19,0))-(MAX(0,(((('01_Supuestos'!M31*$I704)*'01_Supuestos'!$F$11*($H704-'01_Supuestos'!$F$9))-((('01_Supuestos'!M31*$I704)*'01_Supuestos'!$F$11*($H704-'01_Supuestos'!$F$9))*'01_Supuestos'!$F$12)-(('01_Supuestos'!M31*$I704)*'01_Supuestos'!$F$11*$K704)-(IF(('01_Supuestos'!M31*$I704)&gt;0,'01_Supuestos'!$F$15,0)))-($J704*'01_Supuestos'!M33)))*'01_Supuestos'!$F$16)</f>
        <v/>
      </c>
      <c r="AE704" s="109">
        <f>0</f>
        <v/>
      </c>
      <c r="AF704" s="109">
        <f>IF(S704&gt;R704,"Appraisal+Decision",IF(S704&lt;R704,"Develop Now","Indiferente"))</f>
        <v/>
      </c>
    </row>
    <row r="705">
      <c r="A705" t="n">
        <v>675</v>
      </c>
      <c r="B705" s="53">
        <f>RAND()</f>
        <v/>
      </c>
      <c r="C705" s="53">
        <f>RAND()</f>
        <v/>
      </c>
      <c r="D705" s="53">
        <f>RAND()</f>
        <v/>
      </c>
      <c r="E705" s="53">
        <f>RAND()</f>
        <v/>
      </c>
      <c r="F705" s="53">
        <f>RAND()</f>
        <v/>
      </c>
      <c r="G705" s="53">
        <f>RAND()</f>
        <v/>
      </c>
      <c r="H705" s="109">
        <f>IF(B705&lt;($B$11-$B$10)/($B$12-$B$10), $B$10+SQRT(B705*($B$11-$B$10)*($B$12-$B$10)), $B$12-SQRT((1-B705)*($B$12-$B$11)*($B$12-$B$10)))</f>
        <v/>
      </c>
      <c r="I705" s="53">
        <f>MAX(0.1,NORMINV(C705,$B$13,$B$14))</f>
        <v/>
      </c>
      <c r="J705" s="109">
        <f>'01_Supuestos'!$F$13*MAX(0.65,NORMINV(D705,1,$B$15))</f>
        <v/>
      </c>
      <c r="K705" s="109">
        <f>'01_Supuestos'!$F$14*MAX(0.6,NORMINV(E705,1,$B$16))</f>
        <v/>
      </c>
      <c r="L705" s="109">
        <f>--(F705&lt;=$B$5)</f>
        <v/>
      </c>
      <c r="M705" s="109">
        <f>IF(L705=1, IF(G705&lt;=$B$6, "+", "-"), IF(G705&lt;=(1-$B$7), "+", "-"))</f>
        <v/>
      </c>
      <c r="N705" s="110">
        <f>IF(M705="+",'05_Bayes_Arbol'!$B$16,'05_Bayes_Arbol'!$B$17)</f>
        <v/>
      </c>
      <c r="O705" s="109">
        <f>SUMPRODUCT(T705:AD705,'01_Supuestos'!$C$34:$M$34)</f>
        <v/>
      </c>
      <c r="P705" s="109">
        <f>N705*O705 + (1-N705)*$B$9</f>
        <v/>
      </c>
      <c r="Q705" s="109">
        <f>--(P705&gt;0)</f>
        <v/>
      </c>
      <c r="R705" s="109">
        <f>IF(L705=1,O705,$B$9)</f>
        <v/>
      </c>
      <c r="S705" s="109">
        <f>-$B$8 + IF(Q705=1, IF(L705=1,O705,$B$9), 0)</f>
        <v/>
      </c>
      <c r="T705" s="109">
        <f>((('01_Supuestos'!C31*$I705)*'01_Supuestos'!$F$11*($H705-'01_Supuestos'!$F$9))-((('01_Supuestos'!C31*$I705)*'01_Supuestos'!$F$11*($H705-'01_Supuestos'!$F$9))*'01_Supuestos'!$F$12)-(('01_Supuestos'!C31*$I705)*'01_Supuestos'!$F$11*$K705)-(IF(('01_Supuestos'!C31*$I705)&gt;0,'01_Supuestos'!$F$15,0)))-((('01_Supuestos'!C31*$I705)*'01_Supuestos'!$F$11*($H705-'01_Supuestos'!$F$9))*'01_Supuestos'!$F$18)-($J705*'01_Supuestos'!C32)-(IF('01_Supuestos'!C30=MAX('01_Supuestos'!$C$30:$M$30),'01_Supuestos'!$F$19,0))-(MAX(0,(((('01_Supuestos'!C31*$I705)*'01_Supuestos'!$F$11*($H705-'01_Supuestos'!$F$9))-((('01_Supuestos'!C31*$I705)*'01_Supuestos'!$F$11*($H705-'01_Supuestos'!$F$9))*'01_Supuestos'!$F$12)-(('01_Supuestos'!C31*$I705)*'01_Supuestos'!$F$11*$K705)-(IF(('01_Supuestos'!C31*$I705)&gt;0,'01_Supuestos'!$F$15,0)))-($J705*'01_Supuestos'!C33)))*'01_Supuestos'!$F$16)</f>
        <v/>
      </c>
      <c r="U705" s="109">
        <f>((('01_Supuestos'!D31*$I705)*'01_Supuestos'!$F$11*($H705-'01_Supuestos'!$F$9))-((('01_Supuestos'!D31*$I705)*'01_Supuestos'!$F$11*($H705-'01_Supuestos'!$F$9))*'01_Supuestos'!$F$12)-(('01_Supuestos'!D31*$I705)*'01_Supuestos'!$F$11*$K705)-(IF(('01_Supuestos'!D31*$I705)&gt;0,'01_Supuestos'!$F$15,0)))-((('01_Supuestos'!D31*$I705)*'01_Supuestos'!$F$11*($H705-'01_Supuestos'!$F$9))*'01_Supuestos'!$F$18)-($J705*'01_Supuestos'!D32)-(IF('01_Supuestos'!D30=MAX('01_Supuestos'!$C$30:$M$30),'01_Supuestos'!$F$19,0))-(MAX(0,(((('01_Supuestos'!D31*$I705)*'01_Supuestos'!$F$11*($H705-'01_Supuestos'!$F$9))-((('01_Supuestos'!D31*$I705)*'01_Supuestos'!$F$11*($H705-'01_Supuestos'!$F$9))*'01_Supuestos'!$F$12)-(('01_Supuestos'!D31*$I705)*'01_Supuestos'!$F$11*$K705)-(IF(('01_Supuestos'!D31*$I705)&gt;0,'01_Supuestos'!$F$15,0)))-($J705*'01_Supuestos'!D33)))*'01_Supuestos'!$F$16)</f>
        <v/>
      </c>
      <c r="V705" s="109">
        <f>((('01_Supuestos'!E31*$I705)*'01_Supuestos'!$F$11*($H705-'01_Supuestos'!$F$9))-((('01_Supuestos'!E31*$I705)*'01_Supuestos'!$F$11*($H705-'01_Supuestos'!$F$9))*'01_Supuestos'!$F$12)-(('01_Supuestos'!E31*$I705)*'01_Supuestos'!$F$11*$K705)-(IF(('01_Supuestos'!E31*$I705)&gt;0,'01_Supuestos'!$F$15,0)))-((('01_Supuestos'!E31*$I705)*'01_Supuestos'!$F$11*($H705-'01_Supuestos'!$F$9))*'01_Supuestos'!$F$18)-($J705*'01_Supuestos'!E32)-(IF('01_Supuestos'!E30=MAX('01_Supuestos'!$C$30:$M$30),'01_Supuestos'!$F$19,0))-(MAX(0,(((('01_Supuestos'!E31*$I705)*'01_Supuestos'!$F$11*($H705-'01_Supuestos'!$F$9))-((('01_Supuestos'!E31*$I705)*'01_Supuestos'!$F$11*($H705-'01_Supuestos'!$F$9))*'01_Supuestos'!$F$12)-(('01_Supuestos'!E31*$I705)*'01_Supuestos'!$F$11*$K705)-(IF(('01_Supuestos'!E31*$I705)&gt;0,'01_Supuestos'!$F$15,0)))-($J705*'01_Supuestos'!E33)))*'01_Supuestos'!$F$16)</f>
        <v/>
      </c>
      <c r="W705" s="109">
        <f>((('01_Supuestos'!F31*$I705)*'01_Supuestos'!$F$11*($H705-'01_Supuestos'!$F$9))-((('01_Supuestos'!F31*$I705)*'01_Supuestos'!$F$11*($H705-'01_Supuestos'!$F$9))*'01_Supuestos'!$F$12)-(('01_Supuestos'!F31*$I705)*'01_Supuestos'!$F$11*$K705)-(IF(('01_Supuestos'!F31*$I705)&gt;0,'01_Supuestos'!$F$15,0)))-((('01_Supuestos'!F31*$I705)*'01_Supuestos'!$F$11*($H705-'01_Supuestos'!$F$9))*'01_Supuestos'!$F$18)-($J705*'01_Supuestos'!F32)-(IF('01_Supuestos'!F30=MAX('01_Supuestos'!$C$30:$M$30),'01_Supuestos'!$F$19,0))-(MAX(0,(((('01_Supuestos'!F31*$I705)*'01_Supuestos'!$F$11*($H705-'01_Supuestos'!$F$9))-((('01_Supuestos'!F31*$I705)*'01_Supuestos'!$F$11*($H705-'01_Supuestos'!$F$9))*'01_Supuestos'!$F$12)-(('01_Supuestos'!F31*$I705)*'01_Supuestos'!$F$11*$K705)-(IF(('01_Supuestos'!F31*$I705)&gt;0,'01_Supuestos'!$F$15,0)))-($J705*'01_Supuestos'!F33)))*'01_Supuestos'!$F$16)</f>
        <v/>
      </c>
      <c r="X705" s="109">
        <f>((('01_Supuestos'!G31*$I705)*'01_Supuestos'!$F$11*($H705-'01_Supuestos'!$F$9))-((('01_Supuestos'!G31*$I705)*'01_Supuestos'!$F$11*($H705-'01_Supuestos'!$F$9))*'01_Supuestos'!$F$12)-(('01_Supuestos'!G31*$I705)*'01_Supuestos'!$F$11*$K705)-(IF(('01_Supuestos'!G31*$I705)&gt;0,'01_Supuestos'!$F$15,0)))-((('01_Supuestos'!G31*$I705)*'01_Supuestos'!$F$11*($H705-'01_Supuestos'!$F$9))*'01_Supuestos'!$F$18)-($J705*'01_Supuestos'!G32)-(IF('01_Supuestos'!G30=MAX('01_Supuestos'!$C$30:$M$30),'01_Supuestos'!$F$19,0))-(MAX(0,(((('01_Supuestos'!G31*$I705)*'01_Supuestos'!$F$11*($H705-'01_Supuestos'!$F$9))-((('01_Supuestos'!G31*$I705)*'01_Supuestos'!$F$11*($H705-'01_Supuestos'!$F$9))*'01_Supuestos'!$F$12)-(('01_Supuestos'!G31*$I705)*'01_Supuestos'!$F$11*$K705)-(IF(('01_Supuestos'!G31*$I705)&gt;0,'01_Supuestos'!$F$15,0)))-($J705*'01_Supuestos'!G33)))*'01_Supuestos'!$F$16)</f>
        <v/>
      </c>
      <c r="Y705" s="109">
        <f>((('01_Supuestos'!H31*$I705)*'01_Supuestos'!$F$11*($H705-'01_Supuestos'!$F$9))-((('01_Supuestos'!H31*$I705)*'01_Supuestos'!$F$11*($H705-'01_Supuestos'!$F$9))*'01_Supuestos'!$F$12)-(('01_Supuestos'!H31*$I705)*'01_Supuestos'!$F$11*$K705)-(IF(('01_Supuestos'!H31*$I705)&gt;0,'01_Supuestos'!$F$15,0)))-((('01_Supuestos'!H31*$I705)*'01_Supuestos'!$F$11*($H705-'01_Supuestos'!$F$9))*'01_Supuestos'!$F$18)-($J705*'01_Supuestos'!H32)-(IF('01_Supuestos'!H30=MAX('01_Supuestos'!$C$30:$M$30),'01_Supuestos'!$F$19,0))-(MAX(0,(((('01_Supuestos'!H31*$I705)*'01_Supuestos'!$F$11*($H705-'01_Supuestos'!$F$9))-((('01_Supuestos'!H31*$I705)*'01_Supuestos'!$F$11*($H705-'01_Supuestos'!$F$9))*'01_Supuestos'!$F$12)-(('01_Supuestos'!H31*$I705)*'01_Supuestos'!$F$11*$K705)-(IF(('01_Supuestos'!H31*$I705)&gt;0,'01_Supuestos'!$F$15,0)))-($J705*'01_Supuestos'!H33)))*'01_Supuestos'!$F$16)</f>
        <v/>
      </c>
      <c r="Z705" s="109">
        <f>((('01_Supuestos'!I31*$I705)*'01_Supuestos'!$F$11*($H705-'01_Supuestos'!$F$9))-((('01_Supuestos'!I31*$I705)*'01_Supuestos'!$F$11*($H705-'01_Supuestos'!$F$9))*'01_Supuestos'!$F$12)-(('01_Supuestos'!I31*$I705)*'01_Supuestos'!$F$11*$K705)-(IF(('01_Supuestos'!I31*$I705)&gt;0,'01_Supuestos'!$F$15,0)))-((('01_Supuestos'!I31*$I705)*'01_Supuestos'!$F$11*($H705-'01_Supuestos'!$F$9))*'01_Supuestos'!$F$18)-($J705*'01_Supuestos'!I32)-(IF('01_Supuestos'!I30=MAX('01_Supuestos'!$C$30:$M$30),'01_Supuestos'!$F$19,0))-(MAX(0,(((('01_Supuestos'!I31*$I705)*'01_Supuestos'!$F$11*($H705-'01_Supuestos'!$F$9))-((('01_Supuestos'!I31*$I705)*'01_Supuestos'!$F$11*($H705-'01_Supuestos'!$F$9))*'01_Supuestos'!$F$12)-(('01_Supuestos'!I31*$I705)*'01_Supuestos'!$F$11*$K705)-(IF(('01_Supuestos'!I31*$I705)&gt;0,'01_Supuestos'!$F$15,0)))-($J705*'01_Supuestos'!I33)))*'01_Supuestos'!$F$16)</f>
        <v/>
      </c>
      <c r="AA705" s="109">
        <f>((('01_Supuestos'!J31*$I705)*'01_Supuestos'!$F$11*($H705-'01_Supuestos'!$F$9))-((('01_Supuestos'!J31*$I705)*'01_Supuestos'!$F$11*($H705-'01_Supuestos'!$F$9))*'01_Supuestos'!$F$12)-(('01_Supuestos'!J31*$I705)*'01_Supuestos'!$F$11*$K705)-(IF(('01_Supuestos'!J31*$I705)&gt;0,'01_Supuestos'!$F$15,0)))-((('01_Supuestos'!J31*$I705)*'01_Supuestos'!$F$11*($H705-'01_Supuestos'!$F$9))*'01_Supuestos'!$F$18)-($J705*'01_Supuestos'!J32)-(IF('01_Supuestos'!J30=MAX('01_Supuestos'!$C$30:$M$30),'01_Supuestos'!$F$19,0))-(MAX(0,(((('01_Supuestos'!J31*$I705)*'01_Supuestos'!$F$11*($H705-'01_Supuestos'!$F$9))-((('01_Supuestos'!J31*$I705)*'01_Supuestos'!$F$11*($H705-'01_Supuestos'!$F$9))*'01_Supuestos'!$F$12)-(('01_Supuestos'!J31*$I705)*'01_Supuestos'!$F$11*$K705)-(IF(('01_Supuestos'!J31*$I705)&gt;0,'01_Supuestos'!$F$15,0)))-($J705*'01_Supuestos'!J33)))*'01_Supuestos'!$F$16)</f>
        <v/>
      </c>
      <c r="AB705" s="109">
        <f>((('01_Supuestos'!K31*$I705)*'01_Supuestos'!$F$11*($H705-'01_Supuestos'!$F$9))-((('01_Supuestos'!K31*$I705)*'01_Supuestos'!$F$11*($H705-'01_Supuestos'!$F$9))*'01_Supuestos'!$F$12)-(('01_Supuestos'!K31*$I705)*'01_Supuestos'!$F$11*$K705)-(IF(('01_Supuestos'!K31*$I705)&gt;0,'01_Supuestos'!$F$15,0)))-((('01_Supuestos'!K31*$I705)*'01_Supuestos'!$F$11*($H705-'01_Supuestos'!$F$9))*'01_Supuestos'!$F$18)-($J705*'01_Supuestos'!K32)-(IF('01_Supuestos'!K30=MAX('01_Supuestos'!$C$30:$M$30),'01_Supuestos'!$F$19,0))-(MAX(0,(((('01_Supuestos'!K31*$I705)*'01_Supuestos'!$F$11*($H705-'01_Supuestos'!$F$9))-((('01_Supuestos'!K31*$I705)*'01_Supuestos'!$F$11*($H705-'01_Supuestos'!$F$9))*'01_Supuestos'!$F$12)-(('01_Supuestos'!K31*$I705)*'01_Supuestos'!$F$11*$K705)-(IF(('01_Supuestos'!K31*$I705)&gt;0,'01_Supuestos'!$F$15,0)))-($J705*'01_Supuestos'!K33)))*'01_Supuestos'!$F$16)</f>
        <v/>
      </c>
      <c r="AC705" s="109">
        <f>((('01_Supuestos'!L31*$I705)*'01_Supuestos'!$F$11*($H705-'01_Supuestos'!$F$9))-((('01_Supuestos'!L31*$I705)*'01_Supuestos'!$F$11*($H705-'01_Supuestos'!$F$9))*'01_Supuestos'!$F$12)-(('01_Supuestos'!L31*$I705)*'01_Supuestos'!$F$11*$K705)-(IF(('01_Supuestos'!L31*$I705)&gt;0,'01_Supuestos'!$F$15,0)))-((('01_Supuestos'!L31*$I705)*'01_Supuestos'!$F$11*($H705-'01_Supuestos'!$F$9))*'01_Supuestos'!$F$18)-($J705*'01_Supuestos'!L32)-(IF('01_Supuestos'!L30=MAX('01_Supuestos'!$C$30:$M$30),'01_Supuestos'!$F$19,0))-(MAX(0,(((('01_Supuestos'!L31*$I705)*'01_Supuestos'!$F$11*($H705-'01_Supuestos'!$F$9))-((('01_Supuestos'!L31*$I705)*'01_Supuestos'!$F$11*($H705-'01_Supuestos'!$F$9))*'01_Supuestos'!$F$12)-(('01_Supuestos'!L31*$I705)*'01_Supuestos'!$F$11*$K705)-(IF(('01_Supuestos'!L31*$I705)&gt;0,'01_Supuestos'!$F$15,0)))-($J705*'01_Supuestos'!L33)))*'01_Supuestos'!$F$16)</f>
        <v/>
      </c>
      <c r="AD705" s="109">
        <f>((('01_Supuestos'!M31*$I705)*'01_Supuestos'!$F$11*($H705-'01_Supuestos'!$F$9))-((('01_Supuestos'!M31*$I705)*'01_Supuestos'!$F$11*($H705-'01_Supuestos'!$F$9))*'01_Supuestos'!$F$12)-(('01_Supuestos'!M31*$I705)*'01_Supuestos'!$F$11*$K705)-(IF(('01_Supuestos'!M31*$I705)&gt;0,'01_Supuestos'!$F$15,0)))-((('01_Supuestos'!M31*$I705)*'01_Supuestos'!$F$11*($H705-'01_Supuestos'!$F$9))*'01_Supuestos'!$F$18)-($J705*'01_Supuestos'!M32)-(IF('01_Supuestos'!M30=MAX('01_Supuestos'!$C$30:$M$30),'01_Supuestos'!$F$19,0))-(MAX(0,(((('01_Supuestos'!M31*$I705)*'01_Supuestos'!$F$11*($H705-'01_Supuestos'!$F$9))-((('01_Supuestos'!M31*$I705)*'01_Supuestos'!$F$11*($H705-'01_Supuestos'!$F$9))*'01_Supuestos'!$F$12)-(('01_Supuestos'!M31*$I705)*'01_Supuestos'!$F$11*$K705)-(IF(('01_Supuestos'!M31*$I705)&gt;0,'01_Supuestos'!$F$15,0)))-($J705*'01_Supuestos'!M33)))*'01_Supuestos'!$F$16)</f>
        <v/>
      </c>
      <c r="AE705" s="109">
        <f>0</f>
        <v/>
      </c>
      <c r="AF705" s="109">
        <f>IF(S705&gt;R705,"Appraisal+Decision",IF(S705&lt;R705,"Develop Now","Indiferente"))</f>
        <v/>
      </c>
    </row>
    <row r="706">
      <c r="A706" t="n">
        <v>676</v>
      </c>
      <c r="B706" s="53">
        <f>RAND()</f>
        <v/>
      </c>
      <c r="C706" s="53">
        <f>RAND()</f>
        <v/>
      </c>
      <c r="D706" s="53">
        <f>RAND()</f>
        <v/>
      </c>
      <c r="E706" s="53">
        <f>RAND()</f>
        <v/>
      </c>
      <c r="F706" s="53">
        <f>RAND()</f>
        <v/>
      </c>
      <c r="G706" s="53">
        <f>RAND()</f>
        <v/>
      </c>
      <c r="H706" s="109">
        <f>IF(B706&lt;($B$11-$B$10)/($B$12-$B$10), $B$10+SQRT(B706*($B$11-$B$10)*($B$12-$B$10)), $B$12-SQRT((1-B706)*($B$12-$B$11)*($B$12-$B$10)))</f>
        <v/>
      </c>
      <c r="I706" s="53">
        <f>MAX(0.1,NORMINV(C706,$B$13,$B$14))</f>
        <v/>
      </c>
      <c r="J706" s="109">
        <f>'01_Supuestos'!$F$13*MAX(0.65,NORMINV(D706,1,$B$15))</f>
        <v/>
      </c>
      <c r="K706" s="109">
        <f>'01_Supuestos'!$F$14*MAX(0.6,NORMINV(E706,1,$B$16))</f>
        <v/>
      </c>
      <c r="L706" s="109">
        <f>--(F706&lt;=$B$5)</f>
        <v/>
      </c>
      <c r="M706" s="109">
        <f>IF(L706=1, IF(G706&lt;=$B$6, "+", "-"), IF(G706&lt;=(1-$B$7), "+", "-"))</f>
        <v/>
      </c>
      <c r="N706" s="110">
        <f>IF(M706="+",'05_Bayes_Arbol'!$B$16,'05_Bayes_Arbol'!$B$17)</f>
        <v/>
      </c>
      <c r="O706" s="109">
        <f>SUMPRODUCT(T706:AD706,'01_Supuestos'!$C$34:$M$34)</f>
        <v/>
      </c>
      <c r="P706" s="109">
        <f>N706*O706 + (1-N706)*$B$9</f>
        <v/>
      </c>
      <c r="Q706" s="109">
        <f>--(P706&gt;0)</f>
        <v/>
      </c>
      <c r="R706" s="109">
        <f>IF(L706=1,O706,$B$9)</f>
        <v/>
      </c>
      <c r="S706" s="109">
        <f>-$B$8 + IF(Q706=1, IF(L706=1,O706,$B$9), 0)</f>
        <v/>
      </c>
      <c r="T706" s="109">
        <f>((('01_Supuestos'!C31*$I706)*'01_Supuestos'!$F$11*($H706-'01_Supuestos'!$F$9))-((('01_Supuestos'!C31*$I706)*'01_Supuestos'!$F$11*($H706-'01_Supuestos'!$F$9))*'01_Supuestos'!$F$12)-(('01_Supuestos'!C31*$I706)*'01_Supuestos'!$F$11*$K706)-(IF(('01_Supuestos'!C31*$I706)&gt;0,'01_Supuestos'!$F$15,0)))-((('01_Supuestos'!C31*$I706)*'01_Supuestos'!$F$11*($H706-'01_Supuestos'!$F$9))*'01_Supuestos'!$F$18)-($J706*'01_Supuestos'!C32)-(IF('01_Supuestos'!C30=MAX('01_Supuestos'!$C$30:$M$30),'01_Supuestos'!$F$19,0))-(MAX(0,(((('01_Supuestos'!C31*$I706)*'01_Supuestos'!$F$11*($H706-'01_Supuestos'!$F$9))-((('01_Supuestos'!C31*$I706)*'01_Supuestos'!$F$11*($H706-'01_Supuestos'!$F$9))*'01_Supuestos'!$F$12)-(('01_Supuestos'!C31*$I706)*'01_Supuestos'!$F$11*$K706)-(IF(('01_Supuestos'!C31*$I706)&gt;0,'01_Supuestos'!$F$15,0)))-($J706*'01_Supuestos'!C33)))*'01_Supuestos'!$F$16)</f>
        <v/>
      </c>
      <c r="U706" s="109">
        <f>((('01_Supuestos'!D31*$I706)*'01_Supuestos'!$F$11*($H706-'01_Supuestos'!$F$9))-((('01_Supuestos'!D31*$I706)*'01_Supuestos'!$F$11*($H706-'01_Supuestos'!$F$9))*'01_Supuestos'!$F$12)-(('01_Supuestos'!D31*$I706)*'01_Supuestos'!$F$11*$K706)-(IF(('01_Supuestos'!D31*$I706)&gt;0,'01_Supuestos'!$F$15,0)))-((('01_Supuestos'!D31*$I706)*'01_Supuestos'!$F$11*($H706-'01_Supuestos'!$F$9))*'01_Supuestos'!$F$18)-($J706*'01_Supuestos'!D32)-(IF('01_Supuestos'!D30=MAX('01_Supuestos'!$C$30:$M$30),'01_Supuestos'!$F$19,0))-(MAX(0,(((('01_Supuestos'!D31*$I706)*'01_Supuestos'!$F$11*($H706-'01_Supuestos'!$F$9))-((('01_Supuestos'!D31*$I706)*'01_Supuestos'!$F$11*($H706-'01_Supuestos'!$F$9))*'01_Supuestos'!$F$12)-(('01_Supuestos'!D31*$I706)*'01_Supuestos'!$F$11*$K706)-(IF(('01_Supuestos'!D31*$I706)&gt;0,'01_Supuestos'!$F$15,0)))-($J706*'01_Supuestos'!D33)))*'01_Supuestos'!$F$16)</f>
        <v/>
      </c>
      <c r="V706" s="109">
        <f>((('01_Supuestos'!E31*$I706)*'01_Supuestos'!$F$11*($H706-'01_Supuestos'!$F$9))-((('01_Supuestos'!E31*$I706)*'01_Supuestos'!$F$11*($H706-'01_Supuestos'!$F$9))*'01_Supuestos'!$F$12)-(('01_Supuestos'!E31*$I706)*'01_Supuestos'!$F$11*$K706)-(IF(('01_Supuestos'!E31*$I706)&gt;0,'01_Supuestos'!$F$15,0)))-((('01_Supuestos'!E31*$I706)*'01_Supuestos'!$F$11*($H706-'01_Supuestos'!$F$9))*'01_Supuestos'!$F$18)-($J706*'01_Supuestos'!E32)-(IF('01_Supuestos'!E30=MAX('01_Supuestos'!$C$30:$M$30),'01_Supuestos'!$F$19,0))-(MAX(0,(((('01_Supuestos'!E31*$I706)*'01_Supuestos'!$F$11*($H706-'01_Supuestos'!$F$9))-((('01_Supuestos'!E31*$I706)*'01_Supuestos'!$F$11*($H706-'01_Supuestos'!$F$9))*'01_Supuestos'!$F$12)-(('01_Supuestos'!E31*$I706)*'01_Supuestos'!$F$11*$K706)-(IF(('01_Supuestos'!E31*$I706)&gt;0,'01_Supuestos'!$F$15,0)))-($J706*'01_Supuestos'!E33)))*'01_Supuestos'!$F$16)</f>
        <v/>
      </c>
      <c r="W706" s="109">
        <f>((('01_Supuestos'!F31*$I706)*'01_Supuestos'!$F$11*($H706-'01_Supuestos'!$F$9))-((('01_Supuestos'!F31*$I706)*'01_Supuestos'!$F$11*($H706-'01_Supuestos'!$F$9))*'01_Supuestos'!$F$12)-(('01_Supuestos'!F31*$I706)*'01_Supuestos'!$F$11*$K706)-(IF(('01_Supuestos'!F31*$I706)&gt;0,'01_Supuestos'!$F$15,0)))-((('01_Supuestos'!F31*$I706)*'01_Supuestos'!$F$11*($H706-'01_Supuestos'!$F$9))*'01_Supuestos'!$F$18)-($J706*'01_Supuestos'!F32)-(IF('01_Supuestos'!F30=MAX('01_Supuestos'!$C$30:$M$30),'01_Supuestos'!$F$19,0))-(MAX(0,(((('01_Supuestos'!F31*$I706)*'01_Supuestos'!$F$11*($H706-'01_Supuestos'!$F$9))-((('01_Supuestos'!F31*$I706)*'01_Supuestos'!$F$11*($H706-'01_Supuestos'!$F$9))*'01_Supuestos'!$F$12)-(('01_Supuestos'!F31*$I706)*'01_Supuestos'!$F$11*$K706)-(IF(('01_Supuestos'!F31*$I706)&gt;0,'01_Supuestos'!$F$15,0)))-($J706*'01_Supuestos'!F33)))*'01_Supuestos'!$F$16)</f>
        <v/>
      </c>
      <c r="X706" s="109">
        <f>((('01_Supuestos'!G31*$I706)*'01_Supuestos'!$F$11*($H706-'01_Supuestos'!$F$9))-((('01_Supuestos'!G31*$I706)*'01_Supuestos'!$F$11*($H706-'01_Supuestos'!$F$9))*'01_Supuestos'!$F$12)-(('01_Supuestos'!G31*$I706)*'01_Supuestos'!$F$11*$K706)-(IF(('01_Supuestos'!G31*$I706)&gt;0,'01_Supuestos'!$F$15,0)))-((('01_Supuestos'!G31*$I706)*'01_Supuestos'!$F$11*($H706-'01_Supuestos'!$F$9))*'01_Supuestos'!$F$18)-($J706*'01_Supuestos'!G32)-(IF('01_Supuestos'!G30=MAX('01_Supuestos'!$C$30:$M$30),'01_Supuestos'!$F$19,0))-(MAX(0,(((('01_Supuestos'!G31*$I706)*'01_Supuestos'!$F$11*($H706-'01_Supuestos'!$F$9))-((('01_Supuestos'!G31*$I706)*'01_Supuestos'!$F$11*($H706-'01_Supuestos'!$F$9))*'01_Supuestos'!$F$12)-(('01_Supuestos'!G31*$I706)*'01_Supuestos'!$F$11*$K706)-(IF(('01_Supuestos'!G31*$I706)&gt;0,'01_Supuestos'!$F$15,0)))-($J706*'01_Supuestos'!G33)))*'01_Supuestos'!$F$16)</f>
        <v/>
      </c>
      <c r="Y706" s="109">
        <f>((('01_Supuestos'!H31*$I706)*'01_Supuestos'!$F$11*($H706-'01_Supuestos'!$F$9))-((('01_Supuestos'!H31*$I706)*'01_Supuestos'!$F$11*($H706-'01_Supuestos'!$F$9))*'01_Supuestos'!$F$12)-(('01_Supuestos'!H31*$I706)*'01_Supuestos'!$F$11*$K706)-(IF(('01_Supuestos'!H31*$I706)&gt;0,'01_Supuestos'!$F$15,0)))-((('01_Supuestos'!H31*$I706)*'01_Supuestos'!$F$11*($H706-'01_Supuestos'!$F$9))*'01_Supuestos'!$F$18)-($J706*'01_Supuestos'!H32)-(IF('01_Supuestos'!H30=MAX('01_Supuestos'!$C$30:$M$30),'01_Supuestos'!$F$19,0))-(MAX(0,(((('01_Supuestos'!H31*$I706)*'01_Supuestos'!$F$11*($H706-'01_Supuestos'!$F$9))-((('01_Supuestos'!H31*$I706)*'01_Supuestos'!$F$11*($H706-'01_Supuestos'!$F$9))*'01_Supuestos'!$F$12)-(('01_Supuestos'!H31*$I706)*'01_Supuestos'!$F$11*$K706)-(IF(('01_Supuestos'!H31*$I706)&gt;0,'01_Supuestos'!$F$15,0)))-($J706*'01_Supuestos'!H33)))*'01_Supuestos'!$F$16)</f>
        <v/>
      </c>
      <c r="Z706" s="109">
        <f>((('01_Supuestos'!I31*$I706)*'01_Supuestos'!$F$11*($H706-'01_Supuestos'!$F$9))-((('01_Supuestos'!I31*$I706)*'01_Supuestos'!$F$11*($H706-'01_Supuestos'!$F$9))*'01_Supuestos'!$F$12)-(('01_Supuestos'!I31*$I706)*'01_Supuestos'!$F$11*$K706)-(IF(('01_Supuestos'!I31*$I706)&gt;0,'01_Supuestos'!$F$15,0)))-((('01_Supuestos'!I31*$I706)*'01_Supuestos'!$F$11*($H706-'01_Supuestos'!$F$9))*'01_Supuestos'!$F$18)-($J706*'01_Supuestos'!I32)-(IF('01_Supuestos'!I30=MAX('01_Supuestos'!$C$30:$M$30),'01_Supuestos'!$F$19,0))-(MAX(0,(((('01_Supuestos'!I31*$I706)*'01_Supuestos'!$F$11*($H706-'01_Supuestos'!$F$9))-((('01_Supuestos'!I31*$I706)*'01_Supuestos'!$F$11*($H706-'01_Supuestos'!$F$9))*'01_Supuestos'!$F$12)-(('01_Supuestos'!I31*$I706)*'01_Supuestos'!$F$11*$K706)-(IF(('01_Supuestos'!I31*$I706)&gt;0,'01_Supuestos'!$F$15,0)))-($J706*'01_Supuestos'!I33)))*'01_Supuestos'!$F$16)</f>
        <v/>
      </c>
      <c r="AA706" s="109">
        <f>((('01_Supuestos'!J31*$I706)*'01_Supuestos'!$F$11*($H706-'01_Supuestos'!$F$9))-((('01_Supuestos'!J31*$I706)*'01_Supuestos'!$F$11*($H706-'01_Supuestos'!$F$9))*'01_Supuestos'!$F$12)-(('01_Supuestos'!J31*$I706)*'01_Supuestos'!$F$11*$K706)-(IF(('01_Supuestos'!J31*$I706)&gt;0,'01_Supuestos'!$F$15,0)))-((('01_Supuestos'!J31*$I706)*'01_Supuestos'!$F$11*($H706-'01_Supuestos'!$F$9))*'01_Supuestos'!$F$18)-($J706*'01_Supuestos'!J32)-(IF('01_Supuestos'!J30=MAX('01_Supuestos'!$C$30:$M$30),'01_Supuestos'!$F$19,0))-(MAX(0,(((('01_Supuestos'!J31*$I706)*'01_Supuestos'!$F$11*($H706-'01_Supuestos'!$F$9))-((('01_Supuestos'!J31*$I706)*'01_Supuestos'!$F$11*($H706-'01_Supuestos'!$F$9))*'01_Supuestos'!$F$12)-(('01_Supuestos'!J31*$I706)*'01_Supuestos'!$F$11*$K706)-(IF(('01_Supuestos'!J31*$I706)&gt;0,'01_Supuestos'!$F$15,0)))-($J706*'01_Supuestos'!J33)))*'01_Supuestos'!$F$16)</f>
        <v/>
      </c>
      <c r="AB706" s="109">
        <f>((('01_Supuestos'!K31*$I706)*'01_Supuestos'!$F$11*($H706-'01_Supuestos'!$F$9))-((('01_Supuestos'!K31*$I706)*'01_Supuestos'!$F$11*($H706-'01_Supuestos'!$F$9))*'01_Supuestos'!$F$12)-(('01_Supuestos'!K31*$I706)*'01_Supuestos'!$F$11*$K706)-(IF(('01_Supuestos'!K31*$I706)&gt;0,'01_Supuestos'!$F$15,0)))-((('01_Supuestos'!K31*$I706)*'01_Supuestos'!$F$11*($H706-'01_Supuestos'!$F$9))*'01_Supuestos'!$F$18)-($J706*'01_Supuestos'!K32)-(IF('01_Supuestos'!K30=MAX('01_Supuestos'!$C$30:$M$30),'01_Supuestos'!$F$19,0))-(MAX(0,(((('01_Supuestos'!K31*$I706)*'01_Supuestos'!$F$11*($H706-'01_Supuestos'!$F$9))-((('01_Supuestos'!K31*$I706)*'01_Supuestos'!$F$11*($H706-'01_Supuestos'!$F$9))*'01_Supuestos'!$F$12)-(('01_Supuestos'!K31*$I706)*'01_Supuestos'!$F$11*$K706)-(IF(('01_Supuestos'!K31*$I706)&gt;0,'01_Supuestos'!$F$15,0)))-($J706*'01_Supuestos'!K33)))*'01_Supuestos'!$F$16)</f>
        <v/>
      </c>
      <c r="AC706" s="109">
        <f>((('01_Supuestos'!L31*$I706)*'01_Supuestos'!$F$11*($H706-'01_Supuestos'!$F$9))-((('01_Supuestos'!L31*$I706)*'01_Supuestos'!$F$11*($H706-'01_Supuestos'!$F$9))*'01_Supuestos'!$F$12)-(('01_Supuestos'!L31*$I706)*'01_Supuestos'!$F$11*$K706)-(IF(('01_Supuestos'!L31*$I706)&gt;0,'01_Supuestos'!$F$15,0)))-((('01_Supuestos'!L31*$I706)*'01_Supuestos'!$F$11*($H706-'01_Supuestos'!$F$9))*'01_Supuestos'!$F$18)-($J706*'01_Supuestos'!L32)-(IF('01_Supuestos'!L30=MAX('01_Supuestos'!$C$30:$M$30),'01_Supuestos'!$F$19,0))-(MAX(0,(((('01_Supuestos'!L31*$I706)*'01_Supuestos'!$F$11*($H706-'01_Supuestos'!$F$9))-((('01_Supuestos'!L31*$I706)*'01_Supuestos'!$F$11*($H706-'01_Supuestos'!$F$9))*'01_Supuestos'!$F$12)-(('01_Supuestos'!L31*$I706)*'01_Supuestos'!$F$11*$K706)-(IF(('01_Supuestos'!L31*$I706)&gt;0,'01_Supuestos'!$F$15,0)))-($J706*'01_Supuestos'!L33)))*'01_Supuestos'!$F$16)</f>
        <v/>
      </c>
      <c r="AD706" s="109">
        <f>((('01_Supuestos'!M31*$I706)*'01_Supuestos'!$F$11*($H706-'01_Supuestos'!$F$9))-((('01_Supuestos'!M31*$I706)*'01_Supuestos'!$F$11*($H706-'01_Supuestos'!$F$9))*'01_Supuestos'!$F$12)-(('01_Supuestos'!M31*$I706)*'01_Supuestos'!$F$11*$K706)-(IF(('01_Supuestos'!M31*$I706)&gt;0,'01_Supuestos'!$F$15,0)))-((('01_Supuestos'!M31*$I706)*'01_Supuestos'!$F$11*($H706-'01_Supuestos'!$F$9))*'01_Supuestos'!$F$18)-($J706*'01_Supuestos'!M32)-(IF('01_Supuestos'!M30=MAX('01_Supuestos'!$C$30:$M$30),'01_Supuestos'!$F$19,0))-(MAX(0,(((('01_Supuestos'!M31*$I706)*'01_Supuestos'!$F$11*($H706-'01_Supuestos'!$F$9))-((('01_Supuestos'!M31*$I706)*'01_Supuestos'!$F$11*($H706-'01_Supuestos'!$F$9))*'01_Supuestos'!$F$12)-(('01_Supuestos'!M31*$I706)*'01_Supuestos'!$F$11*$K706)-(IF(('01_Supuestos'!M31*$I706)&gt;0,'01_Supuestos'!$F$15,0)))-($J706*'01_Supuestos'!M33)))*'01_Supuestos'!$F$16)</f>
        <v/>
      </c>
      <c r="AE706" s="109">
        <f>0</f>
        <v/>
      </c>
      <c r="AF706" s="109">
        <f>IF(S706&gt;R706,"Appraisal+Decision",IF(S706&lt;R706,"Develop Now","Indiferente"))</f>
        <v/>
      </c>
    </row>
    <row r="707">
      <c r="A707" t="n">
        <v>677</v>
      </c>
      <c r="B707" s="53">
        <f>RAND()</f>
        <v/>
      </c>
      <c r="C707" s="53">
        <f>RAND()</f>
        <v/>
      </c>
      <c r="D707" s="53">
        <f>RAND()</f>
        <v/>
      </c>
      <c r="E707" s="53">
        <f>RAND()</f>
        <v/>
      </c>
      <c r="F707" s="53">
        <f>RAND()</f>
        <v/>
      </c>
      <c r="G707" s="53">
        <f>RAND()</f>
        <v/>
      </c>
      <c r="H707" s="109">
        <f>IF(B707&lt;($B$11-$B$10)/($B$12-$B$10), $B$10+SQRT(B707*($B$11-$B$10)*($B$12-$B$10)), $B$12-SQRT((1-B707)*($B$12-$B$11)*($B$12-$B$10)))</f>
        <v/>
      </c>
      <c r="I707" s="53">
        <f>MAX(0.1,NORMINV(C707,$B$13,$B$14))</f>
        <v/>
      </c>
      <c r="J707" s="109">
        <f>'01_Supuestos'!$F$13*MAX(0.65,NORMINV(D707,1,$B$15))</f>
        <v/>
      </c>
      <c r="K707" s="109">
        <f>'01_Supuestos'!$F$14*MAX(0.6,NORMINV(E707,1,$B$16))</f>
        <v/>
      </c>
      <c r="L707" s="109">
        <f>--(F707&lt;=$B$5)</f>
        <v/>
      </c>
      <c r="M707" s="109">
        <f>IF(L707=1, IF(G707&lt;=$B$6, "+", "-"), IF(G707&lt;=(1-$B$7), "+", "-"))</f>
        <v/>
      </c>
      <c r="N707" s="110">
        <f>IF(M707="+",'05_Bayes_Arbol'!$B$16,'05_Bayes_Arbol'!$B$17)</f>
        <v/>
      </c>
      <c r="O707" s="109">
        <f>SUMPRODUCT(T707:AD707,'01_Supuestos'!$C$34:$M$34)</f>
        <v/>
      </c>
      <c r="P707" s="109">
        <f>N707*O707 + (1-N707)*$B$9</f>
        <v/>
      </c>
      <c r="Q707" s="109">
        <f>--(P707&gt;0)</f>
        <v/>
      </c>
      <c r="R707" s="109">
        <f>IF(L707=1,O707,$B$9)</f>
        <v/>
      </c>
      <c r="S707" s="109">
        <f>-$B$8 + IF(Q707=1, IF(L707=1,O707,$B$9), 0)</f>
        <v/>
      </c>
      <c r="T707" s="109">
        <f>((('01_Supuestos'!C31*$I707)*'01_Supuestos'!$F$11*($H707-'01_Supuestos'!$F$9))-((('01_Supuestos'!C31*$I707)*'01_Supuestos'!$F$11*($H707-'01_Supuestos'!$F$9))*'01_Supuestos'!$F$12)-(('01_Supuestos'!C31*$I707)*'01_Supuestos'!$F$11*$K707)-(IF(('01_Supuestos'!C31*$I707)&gt;0,'01_Supuestos'!$F$15,0)))-((('01_Supuestos'!C31*$I707)*'01_Supuestos'!$F$11*($H707-'01_Supuestos'!$F$9))*'01_Supuestos'!$F$18)-($J707*'01_Supuestos'!C32)-(IF('01_Supuestos'!C30=MAX('01_Supuestos'!$C$30:$M$30),'01_Supuestos'!$F$19,0))-(MAX(0,(((('01_Supuestos'!C31*$I707)*'01_Supuestos'!$F$11*($H707-'01_Supuestos'!$F$9))-((('01_Supuestos'!C31*$I707)*'01_Supuestos'!$F$11*($H707-'01_Supuestos'!$F$9))*'01_Supuestos'!$F$12)-(('01_Supuestos'!C31*$I707)*'01_Supuestos'!$F$11*$K707)-(IF(('01_Supuestos'!C31*$I707)&gt;0,'01_Supuestos'!$F$15,0)))-($J707*'01_Supuestos'!C33)))*'01_Supuestos'!$F$16)</f>
        <v/>
      </c>
      <c r="U707" s="109">
        <f>((('01_Supuestos'!D31*$I707)*'01_Supuestos'!$F$11*($H707-'01_Supuestos'!$F$9))-((('01_Supuestos'!D31*$I707)*'01_Supuestos'!$F$11*($H707-'01_Supuestos'!$F$9))*'01_Supuestos'!$F$12)-(('01_Supuestos'!D31*$I707)*'01_Supuestos'!$F$11*$K707)-(IF(('01_Supuestos'!D31*$I707)&gt;0,'01_Supuestos'!$F$15,0)))-((('01_Supuestos'!D31*$I707)*'01_Supuestos'!$F$11*($H707-'01_Supuestos'!$F$9))*'01_Supuestos'!$F$18)-($J707*'01_Supuestos'!D32)-(IF('01_Supuestos'!D30=MAX('01_Supuestos'!$C$30:$M$30),'01_Supuestos'!$F$19,0))-(MAX(0,(((('01_Supuestos'!D31*$I707)*'01_Supuestos'!$F$11*($H707-'01_Supuestos'!$F$9))-((('01_Supuestos'!D31*$I707)*'01_Supuestos'!$F$11*($H707-'01_Supuestos'!$F$9))*'01_Supuestos'!$F$12)-(('01_Supuestos'!D31*$I707)*'01_Supuestos'!$F$11*$K707)-(IF(('01_Supuestos'!D31*$I707)&gt;0,'01_Supuestos'!$F$15,0)))-($J707*'01_Supuestos'!D33)))*'01_Supuestos'!$F$16)</f>
        <v/>
      </c>
      <c r="V707" s="109">
        <f>((('01_Supuestos'!E31*$I707)*'01_Supuestos'!$F$11*($H707-'01_Supuestos'!$F$9))-((('01_Supuestos'!E31*$I707)*'01_Supuestos'!$F$11*($H707-'01_Supuestos'!$F$9))*'01_Supuestos'!$F$12)-(('01_Supuestos'!E31*$I707)*'01_Supuestos'!$F$11*$K707)-(IF(('01_Supuestos'!E31*$I707)&gt;0,'01_Supuestos'!$F$15,0)))-((('01_Supuestos'!E31*$I707)*'01_Supuestos'!$F$11*($H707-'01_Supuestos'!$F$9))*'01_Supuestos'!$F$18)-($J707*'01_Supuestos'!E32)-(IF('01_Supuestos'!E30=MAX('01_Supuestos'!$C$30:$M$30),'01_Supuestos'!$F$19,0))-(MAX(0,(((('01_Supuestos'!E31*$I707)*'01_Supuestos'!$F$11*($H707-'01_Supuestos'!$F$9))-((('01_Supuestos'!E31*$I707)*'01_Supuestos'!$F$11*($H707-'01_Supuestos'!$F$9))*'01_Supuestos'!$F$12)-(('01_Supuestos'!E31*$I707)*'01_Supuestos'!$F$11*$K707)-(IF(('01_Supuestos'!E31*$I707)&gt;0,'01_Supuestos'!$F$15,0)))-($J707*'01_Supuestos'!E33)))*'01_Supuestos'!$F$16)</f>
        <v/>
      </c>
      <c r="W707" s="109">
        <f>((('01_Supuestos'!F31*$I707)*'01_Supuestos'!$F$11*($H707-'01_Supuestos'!$F$9))-((('01_Supuestos'!F31*$I707)*'01_Supuestos'!$F$11*($H707-'01_Supuestos'!$F$9))*'01_Supuestos'!$F$12)-(('01_Supuestos'!F31*$I707)*'01_Supuestos'!$F$11*$K707)-(IF(('01_Supuestos'!F31*$I707)&gt;0,'01_Supuestos'!$F$15,0)))-((('01_Supuestos'!F31*$I707)*'01_Supuestos'!$F$11*($H707-'01_Supuestos'!$F$9))*'01_Supuestos'!$F$18)-($J707*'01_Supuestos'!F32)-(IF('01_Supuestos'!F30=MAX('01_Supuestos'!$C$30:$M$30),'01_Supuestos'!$F$19,0))-(MAX(0,(((('01_Supuestos'!F31*$I707)*'01_Supuestos'!$F$11*($H707-'01_Supuestos'!$F$9))-((('01_Supuestos'!F31*$I707)*'01_Supuestos'!$F$11*($H707-'01_Supuestos'!$F$9))*'01_Supuestos'!$F$12)-(('01_Supuestos'!F31*$I707)*'01_Supuestos'!$F$11*$K707)-(IF(('01_Supuestos'!F31*$I707)&gt;0,'01_Supuestos'!$F$15,0)))-($J707*'01_Supuestos'!F33)))*'01_Supuestos'!$F$16)</f>
        <v/>
      </c>
      <c r="X707" s="109">
        <f>((('01_Supuestos'!G31*$I707)*'01_Supuestos'!$F$11*($H707-'01_Supuestos'!$F$9))-((('01_Supuestos'!G31*$I707)*'01_Supuestos'!$F$11*($H707-'01_Supuestos'!$F$9))*'01_Supuestos'!$F$12)-(('01_Supuestos'!G31*$I707)*'01_Supuestos'!$F$11*$K707)-(IF(('01_Supuestos'!G31*$I707)&gt;0,'01_Supuestos'!$F$15,0)))-((('01_Supuestos'!G31*$I707)*'01_Supuestos'!$F$11*($H707-'01_Supuestos'!$F$9))*'01_Supuestos'!$F$18)-($J707*'01_Supuestos'!G32)-(IF('01_Supuestos'!G30=MAX('01_Supuestos'!$C$30:$M$30),'01_Supuestos'!$F$19,0))-(MAX(0,(((('01_Supuestos'!G31*$I707)*'01_Supuestos'!$F$11*($H707-'01_Supuestos'!$F$9))-((('01_Supuestos'!G31*$I707)*'01_Supuestos'!$F$11*($H707-'01_Supuestos'!$F$9))*'01_Supuestos'!$F$12)-(('01_Supuestos'!G31*$I707)*'01_Supuestos'!$F$11*$K707)-(IF(('01_Supuestos'!G31*$I707)&gt;0,'01_Supuestos'!$F$15,0)))-($J707*'01_Supuestos'!G33)))*'01_Supuestos'!$F$16)</f>
        <v/>
      </c>
      <c r="Y707" s="109">
        <f>((('01_Supuestos'!H31*$I707)*'01_Supuestos'!$F$11*($H707-'01_Supuestos'!$F$9))-((('01_Supuestos'!H31*$I707)*'01_Supuestos'!$F$11*($H707-'01_Supuestos'!$F$9))*'01_Supuestos'!$F$12)-(('01_Supuestos'!H31*$I707)*'01_Supuestos'!$F$11*$K707)-(IF(('01_Supuestos'!H31*$I707)&gt;0,'01_Supuestos'!$F$15,0)))-((('01_Supuestos'!H31*$I707)*'01_Supuestos'!$F$11*($H707-'01_Supuestos'!$F$9))*'01_Supuestos'!$F$18)-($J707*'01_Supuestos'!H32)-(IF('01_Supuestos'!H30=MAX('01_Supuestos'!$C$30:$M$30),'01_Supuestos'!$F$19,0))-(MAX(0,(((('01_Supuestos'!H31*$I707)*'01_Supuestos'!$F$11*($H707-'01_Supuestos'!$F$9))-((('01_Supuestos'!H31*$I707)*'01_Supuestos'!$F$11*($H707-'01_Supuestos'!$F$9))*'01_Supuestos'!$F$12)-(('01_Supuestos'!H31*$I707)*'01_Supuestos'!$F$11*$K707)-(IF(('01_Supuestos'!H31*$I707)&gt;0,'01_Supuestos'!$F$15,0)))-($J707*'01_Supuestos'!H33)))*'01_Supuestos'!$F$16)</f>
        <v/>
      </c>
      <c r="Z707" s="109">
        <f>((('01_Supuestos'!I31*$I707)*'01_Supuestos'!$F$11*($H707-'01_Supuestos'!$F$9))-((('01_Supuestos'!I31*$I707)*'01_Supuestos'!$F$11*($H707-'01_Supuestos'!$F$9))*'01_Supuestos'!$F$12)-(('01_Supuestos'!I31*$I707)*'01_Supuestos'!$F$11*$K707)-(IF(('01_Supuestos'!I31*$I707)&gt;0,'01_Supuestos'!$F$15,0)))-((('01_Supuestos'!I31*$I707)*'01_Supuestos'!$F$11*($H707-'01_Supuestos'!$F$9))*'01_Supuestos'!$F$18)-($J707*'01_Supuestos'!I32)-(IF('01_Supuestos'!I30=MAX('01_Supuestos'!$C$30:$M$30),'01_Supuestos'!$F$19,0))-(MAX(0,(((('01_Supuestos'!I31*$I707)*'01_Supuestos'!$F$11*($H707-'01_Supuestos'!$F$9))-((('01_Supuestos'!I31*$I707)*'01_Supuestos'!$F$11*($H707-'01_Supuestos'!$F$9))*'01_Supuestos'!$F$12)-(('01_Supuestos'!I31*$I707)*'01_Supuestos'!$F$11*$K707)-(IF(('01_Supuestos'!I31*$I707)&gt;0,'01_Supuestos'!$F$15,0)))-($J707*'01_Supuestos'!I33)))*'01_Supuestos'!$F$16)</f>
        <v/>
      </c>
      <c r="AA707" s="109">
        <f>((('01_Supuestos'!J31*$I707)*'01_Supuestos'!$F$11*($H707-'01_Supuestos'!$F$9))-((('01_Supuestos'!J31*$I707)*'01_Supuestos'!$F$11*($H707-'01_Supuestos'!$F$9))*'01_Supuestos'!$F$12)-(('01_Supuestos'!J31*$I707)*'01_Supuestos'!$F$11*$K707)-(IF(('01_Supuestos'!J31*$I707)&gt;0,'01_Supuestos'!$F$15,0)))-((('01_Supuestos'!J31*$I707)*'01_Supuestos'!$F$11*($H707-'01_Supuestos'!$F$9))*'01_Supuestos'!$F$18)-($J707*'01_Supuestos'!J32)-(IF('01_Supuestos'!J30=MAX('01_Supuestos'!$C$30:$M$30),'01_Supuestos'!$F$19,0))-(MAX(0,(((('01_Supuestos'!J31*$I707)*'01_Supuestos'!$F$11*($H707-'01_Supuestos'!$F$9))-((('01_Supuestos'!J31*$I707)*'01_Supuestos'!$F$11*($H707-'01_Supuestos'!$F$9))*'01_Supuestos'!$F$12)-(('01_Supuestos'!J31*$I707)*'01_Supuestos'!$F$11*$K707)-(IF(('01_Supuestos'!J31*$I707)&gt;0,'01_Supuestos'!$F$15,0)))-($J707*'01_Supuestos'!J33)))*'01_Supuestos'!$F$16)</f>
        <v/>
      </c>
      <c r="AB707" s="109">
        <f>((('01_Supuestos'!K31*$I707)*'01_Supuestos'!$F$11*($H707-'01_Supuestos'!$F$9))-((('01_Supuestos'!K31*$I707)*'01_Supuestos'!$F$11*($H707-'01_Supuestos'!$F$9))*'01_Supuestos'!$F$12)-(('01_Supuestos'!K31*$I707)*'01_Supuestos'!$F$11*$K707)-(IF(('01_Supuestos'!K31*$I707)&gt;0,'01_Supuestos'!$F$15,0)))-((('01_Supuestos'!K31*$I707)*'01_Supuestos'!$F$11*($H707-'01_Supuestos'!$F$9))*'01_Supuestos'!$F$18)-($J707*'01_Supuestos'!K32)-(IF('01_Supuestos'!K30=MAX('01_Supuestos'!$C$30:$M$30),'01_Supuestos'!$F$19,0))-(MAX(0,(((('01_Supuestos'!K31*$I707)*'01_Supuestos'!$F$11*($H707-'01_Supuestos'!$F$9))-((('01_Supuestos'!K31*$I707)*'01_Supuestos'!$F$11*($H707-'01_Supuestos'!$F$9))*'01_Supuestos'!$F$12)-(('01_Supuestos'!K31*$I707)*'01_Supuestos'!$F$11*$K707)-(IF(('01_Supuestos'!K31*$I707)&gt;0,'01_Supuestos'!$F$15,0)))-($J707*'01_Supuestos'!K33)))*'01_Supuestos'!$F$16)</f>
        <v/>
      </c>
      <c r="AC707" s="109">
        <f>((('01_Supuestos'!L31*$I707)*'01_Supuestos'!$F$11*($H707-'01_Supuestos'!$F$9))-((('01_Supuestos'!L31*$I707)*'01_Supuestos'!$F$11*($H707-'01_Supuestos'!$F$9))*'01_Supuestos'!$F$12)-(('01_Supuestos'!L31*$I707)*'01_Supuestos'!$F$11*$K707)-(IF(('01_Supuestos'!L31*$I707)&gt;0,'01_Supuestos'!$F$15,0)))-((('01_Supuestos'!L31*$I707)*'01_Supuestos'!$F$11*($H707-'01_Supuestos'!$F$9))*'01_Supuestos'!$F$18)-($J707*'01_Supuestos'!L32)-(IF('01_Supuestos'!L30=MAX('01_Supuestos'!$C$30:$M$30),'01_Supuestos'!$F$19,0))-(MAX(0,(((('01_Supuestos'!L31*$I707)*'01_Supuestos'!$F$11*($H707-'01_Supuestos'!$F$9))-((('01_Supuestos'!L31*$I707)*'01_Supuestos'!$F$11*($H707-'01_Supuestos'!$F$9))*'01_Supuestos'!$F$12)-(('01_Supuestos'!L31*$I707)*'01_Supuestos'!$F$11*$K707)-(IF(('01_Supuestos'!L31*$I707)&gt;0,'01_Supuestos'!$F$15,0)))-($J707*'01_Supuestos'!L33)))*'01_Supuestos'!$F$16)</f>
        <v/>
      </c>
      <c r="AD707" s="109">
        <f>((('01_Supuestos'!M31*$I707)*'01_Supuestos'!$F$11*($H707-'01_Supuestos'!$F$9))-((('01_Supuestos'!M31*$I707)*'01_Supuestos'!$F$11*($H707-'01_Supuestos'!$F$9))*'01_Supuestos'!$F$12)-(('01_Supuestos'!M31*$I707)*'01_Supuestos'!$F$11*$K707)-(IF(('01_Supuestos'!M31*$I707)&gt;0,'01_Supuestos'!$F$15,0)))-((('01_Supuestos'!M31*$I707)*'01_Supuestos'!$F$11*($H707-'01_Supuestos'!$F$9))*'01_Supuestos'!$F$18)-($J707*'01_Supuestos'!M32)-(IF('01_Supuestos'!M30=MAX('01_Supuestos'!$C$30:$M$30),'01_Supuestos'!$F$19,0))-(MAX(0,(((('01_Supuestos'!M31*$I707)*'01_Supuestos'!$F$11*($H707-'01_Supuestos'!$F$9))-((('01_Supuestos'!M31*$I707)*'01_Supuestos'!$F$11*($H707-'01_Supuestos'!$F$9))*'01_Supuestos'!$F$12)-(('01_Supuestos'!M31*$I707)*'01_Supuestos'!$F$11*$K707)-(IF(('01_Supuestos'!M31*$I707)&gt;0,'01_Supuestos'!$F$15,0)))-($J707*'01_Supuestos'!M33)))*'01_Supuestos'!$F$16)</f>
        <v/>
      </c>
      <c r="AE707" s="109">
        <f>0</f>
        <v/>
      </c>
      <c r="AF707" s="109">
        <f>IF(S707&gt;R707,"Appraisal+Decision",IF(S707&lt;R707,"Develop Now","Indiferente"))</f>
        <v/>
      </c>
    </row>
    <row r="708">
      <c r="A708" t="n">
        <v>678</v>
      </c>
      <c r="B708" s="53">
        <f>RAND()</f>
        <v/>
      </c>
      <c r="C708" s="53">
        <f>RAND()</f>
        <v/>
      </c>
      <c r="D708" s="53">
        <f>RAND()</f>
        <v/>
      </c>
      <c r="E708" s="53">
        <f>RAND()</f>
        <v/>
      </c>
      <c r="F708" s="53">
        <f>RAND()</f>
        <v/>
      </c>
      <c r="G708" s="53">
        <f>RAND()</f>
        <v/>
      </c>
      <c r="H708" s="109">
        <f>IF(B708&lt;($B$11-$B$10)/($B$12-$B$10), $B$10+SQRT(B708*($B$11-$B$10)*($B$12-$B$10)), $B$12-SQRT((1-B708)*($B$12-$B$11)*($B$12-$B$10)))</f>
        <v/>
      </c>
      <c r="I708" s="53">
        <f>MAX(0.1,NORMINV(C708,$B$13,$B$14))</f>
        <v/>
      </c>
      <c r="J708" s="109">
        <f>'01_Supuestos'!$F$13*MAX(0.65,NORMINV(D708,1,$B$15))</f>
        <v/>
      </c>
      <c r="K708" s="109">
        <f>'01_Supuestos'!$F$14*MAX(0.6,NORMINV(E708,1,$B$16))</f>
        <v/>
      </c>
      <c r="L708" s="109">
        <f>--(F708&lt;=$B$5)</f>
        <v/>
      </c>
      <c r="M708" s="109">
        <f>IF(L708=1, IF(G708&lt;=$B$6, "+", "-"), IF(G708&lt;=(1-$B$7), "+", "-"))</f>
        <v/>
      </c>
      <c r="N708" s="110">
        <f>IF(M708="+",'05_Bayes_Arbol'!$B$16,'05_Bayes_Arbol'!$B$17)</f>
        <v/>
      </c>
      <c r="O708" s="109">
        <f>SUMPRODUCT(T708:AD708,'01_Supuestos'!$C$34:$M$34)</f>
        <v/>
      </c>
      <c r="P708" s="109">
        <f>N708*O708 + (1-N708)*$B$9</f>
        <v/>
      </c>
      <c r="Q708" s="109">
        <f>--(P708&gt;0)</f>
        <v/>
      </c>
      <c r="R708" s="109">
        <f>IF(L708=1,O708,$B$9)</f>
        <v/>
      </c>
      <c r="S708" s="109">
        <f>-$B$8 + IF(Q708=1, IF(L708=1,O708,$B$9), 0)</f>
        <v/>
      </c>
      <c r="T708" s="109">
        <f>((('01_Supuestos'!C31*$I708)*'01_Supuestos'!$F$11*($H708-'01_Supuestos'!$F$9))-((('01_Supuestos'!C31*$I708)*'01_Supuestos'!$F$11*($H708-'01_Supuestos'!$F$9))*'01_Supuestos'!$F$12)-(('01_Supuestos'!C31*$I708)*'01_Supuestos'!$F$11*$K708)-(IF(('01_Supuestos'!C31*$I708)&gt;0,'01_Supuestos'!$F$15,0)))-((('01_Supuestos'!C31*$I708)*'01_Supuestos'!$F$11*($H708-'01_Supuestos'!$F$9))*'01_Supuestos'!$F$18)-($J708*'01_Supuestos'!C32)-(IF('01_Supuestos'!C30=MAX('01_Supuestos'!$C$30:$M$30),'01_Supuestos'!$F$19,0))-(MAX(0,(((('01_Supuestos'!C31*$I708)*'01_Supuestos'!$F$11*($H708-'01_Supuestos'!$F$9))-((('01_Supuestos'!C31*$I708)*'01_Supuestos'!$F$11*($H708-'01_Supuestos'!$F$9))*'01_Supuestos'!$F$12)-(('01_Supuestos'!C31*$I708)*'01_Supuestos'!$F$11*$K708)-(IF(('01_Supuestos'!C31*$I708)&gt;0,'01_Supuestos'!$F$15,0)))-($J708*'01_Supuestos'!C33)))*'01_Supuestos'!$F$16)</f>
        <v/>
      </c>
      <c r="U708" s="109">
        <f>((('01_Supuestos'!D31*$I708)*'01_Supuestos'!$F$11*($H708-'01_Supuestos'!$F$9))-((('01_Supuestos'!D31*$I708)*'01_Supuestos'!$F$11*($H708-'01_Supuestos'!$F$9))*'01_Supuestos'!$F$12)-(('01_Supuestos'!D31*$I708)*'01_Supuestos'!$F$11*$K708)-(IF(('01_Supuestos'!D31*$I708)&gt;0,'01_Supuestos'!$F$15,0)))-((('01_Supuestos'!D31*$I708)*'01_Supuestos'!$F$11*($H708-'01_Supuestos'!$F$9))*'01_Supuestos'!$F$18)-($J708*'01_Supuestos'!D32)-(IF('01_Supuestos'!D30=MAX('01_Supuestos'!$C$30:$M$30),'01_Supuestos'!$F$19,0))-(MAX(0,(((('01_Supuestos'!D31*$I708)*'01_Supuestos'!$F$11*($H708-'01_Supuestos'!$F$9))-((('01_Supuestos'!D31*$I708)*'01_Supuestos'!$F$11*($H708-'01_Supuestos'!$F$9))*'01_Supuestos'!$F$12)-(('01_Supuestos'!D31*$I708)*'01_Supuestos'!$F$11*$K708)-(IF(('01_Supuestos'!D31*$I708)&gt;0,'01_Supuestos'!$F$15,0)))-($J708*'01_Supuestos'!D33)))*'01_Supuestos'!$F$16)</f>
        <v/>
      </c>
      <c r="V708" s="109">
        <f>((('01_Supuestos'!E31*$I708)*'01_Supuestos'!$F$11*($H708-'01_Supuestos'!$F$9))-((('01_Supuestos'!E31*$I708)*'01_Supuestos'!$F$11*($H708-'01_Supuestos'!$F$9))*'01_Supuestos'!$F$12)-(('01_Supuestos'!E31*$I708)*'01_Supuestos'!$F$11*$K708)-(IF(('01_Supuestos'!E31*$I708)&gt;0,'01_Supuestos'!$F$15,0)))-((('01_Supuestos'!E31*$I708)*'01_Supuestos'!$F$11*($H708-'01_Supuestos'!$F$9))*'01_Supuestos'!$F$18)-($J708*'01_Supuestos'!E32)-(IF('01_Supuestos'!E30=MAX('01_Supuestos'!$C$30:$M$30),'01_Supuestos'!$F$19,0))-(MAX(0,(((('01_Supuestos'!E31*$I708)*'01_Supuestos'!$F$11*($H708-'01_Supuestos'!$F$9))-((('01_Supuestos'!E31*$I708)*'01_Supuestos'!$F$11*($H708-'01_Supuestos'!$F$9))*'01_Supuestos'!$F$12)-(('01_Supuestos'!E31*$I708)*'01_Supuestos'!$F$11*$K708)-(IF(('01_Supuestos'!E31*$I708)&gt;0,'01_Supuestos'!$F$15,0)))-($J708*'01_Supuestos'!E33)))*'01_Supuestos'!$F$16)</f>
        <v/>
      </c>
      <c r="W708" s="109">
        <f>((('01_Supuestos'!F31*$I708)*'01_Supuestos'!$F$11*($H708-'01_Supuestos'!$F$9))-((('01_Supuestos'!F31*$I708)*'01_Supuestos'!$F$11*($H708-'01_Supuestos'!$F$9))*'01_Supuestos'!$F$12)-(('01_Supuestos'!F31*$I708)*'01_Supuestos'!$F$11*$K708)-(IF(('01_Supuestos'!F31*$I708)&gt;0,'01_Supuestos'!$F$15,0)))-((('01_Supuestos'!F31*$I708)*'01_Supuestos'!$F$11*($H708-'01_Supuestos'!$F$9))*'01_Supuestos'!$F$18)-($J708*'01_Supuestos'!F32)-(IF('01_Supuestos'!F30=MAX('01_Supuestos'!$C$30:$M$30),'01_Supuestos'!$F$19,0))-(MAX(0,(((('01_Supuestos'!F31*$I708)*'01_Supuestos'!$F$11*($H708-'01_Supuestos'!$F$9))-((('01_Supuestos'!F31*$I708)*'01_Supuestos'!$F$11*($H708-'01_Supuestos'!$F$9))*'01_Supuestos'!$F$12)-(('01_Supuestos'!F31*$I708)*'01_Supuestos'!$F$11*$K708)-(IF(('01_Supuestos'!F31*$I708)&gt;0,'01_Supuestos'!$F$15,0)))-($J708*'01_Supuestos'!F33)))*'01_Supuestos'!$F$16)</f>
        <v/>
      </c>
      <c r="X708" s="109">
        <f>((('01_Supuestos'!G31*$I708)*'01_Supuestos'!$F$11*($H708-'01_Supuestos'!$F$9))-((('01_Supuestos'!G31*$I708)*'01_Supuestos'!$F$11*($H708-'01_Supuestos'!$F$9))*'01_Supuestos'!$F$12)-(('01_Supuestos'!G31*$I708)*'01_Supuestos'!$F$11*$K708)-(IF(('01_Supuestos'!G31*$I708)&gt;0,'01_Supuestos'!$F$15,0)))-((('01_Supuestos'!G31*$I708)*'01_Supuestos'!$F$11*($H708-'01_Supuestos'!$F$9))*'01_Supuestos'!$F$18)-($J708*'01_Supuestos'!G32)-(IF('01_Supuestos'!G30=MAX('01_Supuestos'!$C$30:$M$30),'01_Supuestos'!$F$19,0))-(MAX(0,(((('01_Supuestos'!G31*$I708)*'01_Supuestos'!$F$11*($H708-'01_Supuestos'!$F$9))-((('01_Supuestos'!G31*$I708)*'01_Supuestos'!$F$11*($H708-'01_Supuestos'!$F$9))*'01_Supuestos'!$F$12)-(('01_Supuestos'!G31*$I708)*'01_Supuestos'!$F$11*$K708)-(IF(('01_Supuestos'!G31*$I708)&gt;0,'01_Supuestos'!$F$15,0)))-($J708*'01_Supuestos'!G33)))*'01_Supuestos'!$F$16)</f>
        <v/>
      </c>
      <c r="Y708" s="109">
        <f>((('01_Supuestos'!H31*$I708)*'01_Supuestos'!$F$11*($H708-'01_Supuestos'!$F$9))-((('01_Supuestos'!H31*$I708)*'01_Supuestos'!$F$11*($H708-'01_Supuestos'!$F$9))*'01_Supuestos'!$F$12)-(('01_Supuestos'!H31*$I708)*'01_Supuestos'!$F$11*$K708)-(IF(('01_Supuestos'!H31*$I708)&gt;0,'01_Supuestos'!$F$15,0)))-((('01_Supuestos'!H31*$I708)*'01_Supuestos'!$F$11*($H708-'01_Supuestos'!$F$9))*'01_Supuestos'!$F$18)-($J708*'01_Supuestos'!H32)-(IF('01_Supuestos'!H30=MAX('01_Supuestos'!$C$30:$M$30),'01_Supuestos'!$F$19,0))-(MAX(0,(((('01_Supuestos'!H31*$I708)*'01_Supuestos'!$F$11*($H708-'01_Supuestos'!$F$9))-((('01_Supuestos'!H31*$I708)*'01_Supuestos'!$F$11*($H708-'01_Supuestos'!$F$9))*'01_Supuestos'!$F$12)-(('01_Supuestos'!H31*$I708)*'01_Supuestos'!$F$11*$K708)-(IF(('01_Supuestos'!H31*$I708)&gt;0,'01_Supuestos'!$F$15,0)))-($J708*'01_Supuestos'!H33)))*'01_Supuestos'!$F$16)</f>
        <v/>
      </c>
      <c r="Z708" s="109">
        <f>((('01_Supuestos'!I31*$I708)*'01_Supuestos'!$F$11*($H708-'01_Supuestos'!$F$9))-((('01_Supuestos'!I31*$I708)*'01_Supuestos'!$F$11*($H708-'01_Supuestos'!$F$9))*'01_Supuestos'!$F$12)-(('01_Supuestos'!I31*$I708)*'01_Supuestos'!$F$11*$K708)-(IF(('01_Supuestos'!I31*$I708)&gt;0,'01_Supuestos'!$F$15,0)))-((('01_Supuestos'!I31*$I708)*'01_Supuestos'!$F$11*($H708-'01_Supuestos'!$F$9))*'01_Supuestos'!$F$18)-($J708*'01_Supuestos'!I32)-(IF('01_Supuestos'!I30=MAX('01_Supuestos'!$C$30:$M$30),'01_Supuestos'!$F$19,0))-(MAX(0,(((('01_Supuestos'!I31*$I708)*'01_Supuestos'!$F$11*($H708-'01_Supuestos'!$F$9))-((('01_Supuestos'!I31*$I708)*'01_Supuestos'!$F$11*($H708-'01_Supuestos'!$F$9))*'01_Supuestos'!$F$12)-(('01_Supuestos'!I31*$I708)*'01_Supuestos'!$F$11*$K708)-(IF(('01_Supuestos'!I31*$I708)&gt;0,'01_Supuestos'!$F$15,0)))-($J708*'01_Supuestos'!I33)))*'01_Supuestos'!$F$16)</f>
        <v/>
      </c>
      <c r="AA708" s="109">
        <f>((('01_Supuestos'!J31*$I708)*'01_Supuestos'!$F$11*($H708-'01_Supuestos'!$F$9))-((('01_Supuestos'!J31*$I708)*'01_Supuestos'!$F$11*($H708-'01_Supuestos'!$F$9))*'01_Supuestos'!$F$12)-(('01_Supuestos'!J31*$I708)*'01_Supuestos'!$F$11*$K708)-(IF(('01_Supuestos'!J31*$I708)&gt;0,'01_Supuestos'!$F$15,0)))-((('01_Supuestos'!J31*$I708)*'01_Supuestos'!$F$11*($H708-'01_Supuestos'!$F$9))*'01_Supuestos'!$F$18)-($J708*'01_Supuestos'!J32)-(IF('01_Supuestos'!J30=MAX('01_Supuestos'!$C$30:$M$30),'01_Supuestos'!$F$19,0))-(MAX(0,(((('01_Supuestos'!J31*$I708)*'01_Supuestos'!$F$11*($H708-'01_Supuestos'!$F$9))-((('01_Supuestos'!J31*$I708)*'01_Supuestos'!$F$11*($H708-'01_Supuestos'!$F$9))*'01_Supuestos'!$F$12)-(('01_Supuestos'!J31*$I708)*'01_Supuestos'!$F$11*$K708)-(IF(('01_Supuestos'!J31*$I708)&gt;0,'01_Supuestos'!$F$15,0)))-($J708*'01_Supuestos'!J33)))*'01_Supuestos'!$F$16)</f>
        <v/>
      </c>
      <c r="AB708" s="109">
        <f>((('01_Supuestos'!K31*$I708)*'01_Supuestos'!$F$11*($H708-'01_Supuestos'!$F$9))-((('01_Supuestos'!K31*$I708)*'01_Supuestos'!$F$11*($H708-'01_Supuestos'!$F$9))*'01_Supuestos'!$F$12)-(('01_Supuestos'!K31*$I708)*'01_Supuestos'!$F$11*$K708)-(IF(('01_Supuestos'!K31*$I708)&gt;0,'01_Supuestos'!$F$15,0)))-((('01_Supuestos'!K31*$I708)*'01_Supuestos'!$F$11*($H708-'01_Supuestos'!$F$9))*'01_Supuestos'!$F$18)-($J708*'01_Supuestos'!K32)-(IF('01_Supuestos'!K30=MAX('01_Supuestos'!$C$30:$M$30),'01_Supuestos'!$F$19,0))-(MAX(0,(((('01_Supuestos'!K31*$I708)*'01_Supuestos'!$F$11*($H708-'01_Supuestos'!$F$9))-((('01_Supuestos'!K31*$I708)*'01_Supuestos'!$F$11*($H708-'01_Supuestos'!$F$9))*'01_Supuestos'!$F$12)-(('01_Supuestos'!K31*$I708)*'01_Supuestos'!$F$11*$K708)-(IF(('01_Supuestos'!K31*$I708)&gt;0,'01_Supuestos'!$F$15,0)))-($J708*'01_Supuestos'!K33)))*'01_Supuestos'!$F$16)</f>
        <v/>
      </c>
      <c r="AC708" s="109">
        <f>((('01_Supuestos'!L31*$I708)*'01_Supuestos'!$F$11*($H708-'01_Supuestos'!$F$9))-((('01_Supuestos'!L31*$I708)*'01_Supuestos'!$F$11*($H708-'01_Supuestos'!$F$9))*'01_Supuestos'!$F$12)-(('01_Supuestos'!L31*$I708)*'01_Supuestos'!$F$11*$K708)-(IF(('01_Supuestos'!L31*$I708)&gt;0,'01_Supuestos'!$F$15,0)))-((('01_Supuestos'!L31*$I708)*'01_Supuestos'!$F$11*($H708-'01_Supuestos'!$F$9))*'01_Supuestos'!$F$18)-($J708*'01_Supuestos'!L32)-(IF('01_Supuestos'!L30=MAX('01_Supuestos'!$C$30:$M$30),'01_Supuestos'!$F$19,0))-(MAX(0,(((('01_Supuestos'!L31*$I708)*'01_Supuestos'!$F$11*($H708-'01_Supuestos'!$F$9))-((('01_Supuestos'!L31*$I708)*'01_Supuestos'!$F$11*($H708-'01_Supuestos'!$F$9))*'01_Supuestos'!$F$12)-(('01_Supuestos'!L31*$I708)*'01_Supuestos'!$F$11*$K708)-(IF(('01_Supuestos'!L31*$I708)&gt;0,'01_Supuestos'!$F$15,0)))-($J708*'01_Supuestos'!L33)))*'01_Supuestos'!$F$16)</f>
        <v/>
      </c>
      <c r="AD708" s="109">
        <f>((('01_Supuestos'!M31*$I708)*'01_Supuestos'!$F$11*($H708-'01_Supuestos'!$F$9))-((('01_Supuestos'!M31*$I708)*'01_Supuestos'!$F$11*($H708-'01_Supuestos'!$F$9))*'01_Supuestos'!$F$12)-(('01_Supuestos'!M31*$I708)*'01_Supuestos'!$F$11*$K708)-(IF(('01_Supuestos'!M31*$I708)&gt;0,'01_Supuestos'!$F$15,0)))-((('01_Supuestos'!M31*$I708)*'01_Supuestos'!$F$11*($H708-'01_Supuestos'!$F$9))*'01_Supuestos'!$F$18)-($J708*'01_Supuestos'!M32)-(IF('01_Supuestos'!M30=MAX('01_Supuestos'!$C$30:$M$30),'01_Supuestos'!$F$19,0))-(MAX(0,(((('01_Supuestos'!M31*$I708)*'01_Supuestos'!$F$11*($H708-'01_Supuestos'!$F$9))-((('01_Supuestos'!M31*$I708)*'01_Supuestos'!$F$11*($H708-'01_Supuestos'!$F$9))*'01_Supuestos'!$F$12)-(('01_Supuestos'!M31*$I708)*'01_Supuestos'!$F$11*$K708)-(IF(('01_Supuestos'!M31*$I708)&gt;0,'01_Supuestos'!$F$15,0)))-($J708*'01_Supuestos'!M33)))*'01_Supuestos'!$F$16)</f>
        <v/>
      </c>
      <c r="AE708" s="109">
        <f>0</f>
        <v/>
      </c>
      <c r="AF708" s="109">
        <f>IF(S708&gt;R708,"Appraisal+Decision",IF(S708&lt;R708,"Develop Now","Indiferente"))</f>
        <v/>
      </c>
    </row>
    <row r="709">
      <c r="A709" t="n">
        <v>679</v>
      </c>
      <c r="B709" s="53">
        <f>RAND()</f>
        <v/>
      </c>
      <c r="C709" s="53">
        <f>RAND()</f>
        <v/>
      </c>
      <c r="D709" s="53">
        <f>RAND()</f>
        <v/>
      </c>
      <c r="E709" s="53">
        <f>RAND()</f>
        <v/>
      </c>
      <c r="F709" s="53">
        <f>RAND()</f>
        <v/>
      </c>
      <c r="G709" s="53">
        <f>RAND()</f>
        <v/>
      </c>
      <c r="H709" s="109">
        <f>IF(B709&lt;($B$11-$B$10)/($B$12-$B$10), $B$10+SQRT(B709*($B$11-$B$10)*($B$12-$B$10)), $B$12-SQRT((1-B709)*($B$12-$B$11)*($B$12-$B$10)))</f>
        <v/>
      </c>
      <c r="I709" s="53">
        <f>MAX(0.1,NORMINV(C709,$B$13,$B$14))</f>
        <v/>
      </c>
      <c r="J709" s="109">
        <f>'01_Supuestos'!$F$13*MAX(0.65,NORMINV(D709,1,$B$15))</f>
        <v/>
      </c>
      <c r="K709" s="109">
        <f>'01_Supuestos'!$F$14*MAX(0.6,NORMINV(E709,1,$B$16))</f>
        <v/>
      </c>
      <c r="L709" s="109">
        <f>--(F709&lt;=$B$5)</f>
        <v/>
      </c>
      <c r="M709" s="109">
        <f>IF(L709=1, IF(G709&lt;=$B$6, "+", "-"), IF(G709&lt;=(1-$B$7), "+", "-"))</f>
        <v/>
      </c>
      <c r="N709" s="110">
        <f>IF(M709="+",'05_Bayes_Arbol'!$B$16,'05_Bayes_Arbol'!$B$17)</f>
        <v/>
      </c>
      <c r="O709" s="109">
        <f>SUMPRODUCT(T709:AD709,'01_Supuestos'!$C$34:$M$34)</f>
        <v/>
      </c>
      <c r="P709" s="109">
        <f>N709*O709 + (1-N709)*$B$9</f>
        <v/>
      </c>
      <c r="Q709" s="109">
        <f>--(P709&gt;0)</f>
        <v/>
      </c>
      <c r="R709" s="109">
        <f>IF(L709=1,O709,$B$9)</f>
        <v/>
      </c>
      <c r="S709" s="109">
        <f>-$B$8 + IF(Q709=1, IF(L709=1,O709,$B$9), 0)</f>
        <v/>
      </c>
      <c r="T709" s="109">
        <f>((('01_Supuestos'!C31*$I709)*'01_Supuestos'!$F$11*($H709-'01_Supuestos'!$F$9))-((('01_Supuestos'!C31*$I709)*'01_Supuestos'!$F$11*($H709-'01_Supuestos'!$F$9))*'01_Supuestos'!$F$12)-(('01_Supuestos'!C31*$I709)*'01_Supuestos'!$F$11*$K709)-(IF(('01_Supuestos'!C31*$I709)&gt;0,'01_Supuestos'!$F$15,0)))-((('01_Supuestos'!C31*$I709)*'01_Supuestos'!$F$11*($H709-'01_Supuestos'!$F$9))*'01_Supuestos'!$F$18)-($J709*'01_Supuestos'!C32)-(IF('01_Supuestos'!C30=MAX('01_Supuestos'!$C$30:$M$30),'01_Supuestos'!$F$19,0))-(MAX(0,(((('01_Supuestos'!C31*$I709)*'01_Supuestos'!$F$11*($H709-'01_Supuestos'!$F$9))-((('01_Supuestos'!C31*$I709)*'01_Supuestos'!$F$11*($H709-'01_Supuestos'!$F$9))*'01_Supuestos'!$F$12)-(('01_Supuestos'!C31*$I709)*'01_Supuestos'!$F$11*$K709)-(IF(('01_Supuestos'!C31*$I709)&gt;0,'01_Supuestos'!$F$15,0)))-($J709*'01_Supuestos'!C33)))*'01_Supuestos'!$F$16)</f>
        <v/>
      </c>
      <c r="U709" s="109">
        <f>((('01_Supuestos'!D31*$I709)*'01_Supuestos'!$F$11*($H709-'01_Supuestos'!$F$9))-((('01_Supuestos'!D31*$I709)*'01_Supuestos'!$F$11*($H709-'01_Supuestos'!$F$9))*'01_Supuestos'!$F$12)-(('01_Supuestos'!D31*$I709)*'01_Supuestos'!$F$11*$K709)-(IF(('01_Supuestos'!D31*$I709)&gt;0,'01_Supuestos'!$F$15,0)))-((('01_Supuestos'!D31*$I709)*'01_Supuestos'!$F$11*($H709-'01_Supuestos'!$F$9))*'01_Supuestos'!$F$18)-($J709*'01_Supuestos'!D32)-(IF('01_Supuestos'!D30=MAX('01_Supuestos'!$C$30:$M$30),'01_Supuestos'!$F$19,0))-(MAX(0,(((('01_Supuestos'!D31*$I709)*'01_Supuestos'!$F$11*($H709-'01_Supuestos'!$F$9))-((('01_Supuestos'!D31*$I709)*'01_Supuestos'!$F$11*($H709-'01_Supuestos'!$F$9))*'01_Supuestos'!$F$12)-(('01_Supuestos'!D31*$I709)*'01_Supuestos'!$F$11*$K709)-(IF(('01_Supuestos'!D31*$I709)&gt;0,'01_Supuestos'!$F$15,0)))-($J709*'01_Supuestos'!D33)))*'01_Supuestos'!$F$16)</f>
        <v/>
      </c>
      <c r="V709" s="109">
        <f>((('01_Supuestos'!E31*$I709)*'01_Supuestos'!$F$11*($H709-'01_Supuestos'!$F$9))-((('01_Supuestos'!E31*$I709)*'01_Supuestos'!$F$11*($H709-'01_Supuestos'!$F$9))*'01_Supuestos'!$F$12)-(('01_Supuestos'!E31*$I709)*'01_Supuestos'!$F$11*$K709)-(IF(('01_Supuestos'!E31*$I709)&gt;0,'01_Supuestos'!$F$15,0)))-((('01_Supuestos'!E31*$I709)*'01_Supuestos'!$F$11*($H709-'01_Supuestos'!$F$9))*'01_Supuestos'!$F$18)-($J709*'01_Supuestos'!E32)-(IF('01_Supuestos'!E30=MAX('01_Supuestos'!$C$30:$M$30),'01_Supuestos'!$F$19,0))-(MAX(0,(((('01_Supuestos'!E31*$I709)*'01_Supuestos'!$F$11*($H709-'01_Supuestos'!$F$9))-((('01_Supuestos'!E31*$I709)*'01_Supuestos'!$F$11*($H709-'01_Supuestos'!$F$9))*'01_Supuestos'!$F$12)-(('01_Supuestos'!E31*$I709)*'01_Supuestos'!$F$11*$K709)-(IF(('01_Supuestos'!E31*$I709)&gt;0,'01_Supuestos'!$F$15,0)))-($J709*'01_Supuestos'!E33)))*'01_Supuestos'!$F$16)</f>
        <v/>
      </c>
      <c r="W709" s="109">
        <f>((('01_Supuestos'!F31*$I709)*'01_Supuestos'!$F$11*($H709-'01_Supuestos'!$F$9))-((('01_Supuestos'!F31*$I709)*'01_Supuestos'!$F$11*($H709-'01_Supuestos'!$F$9))*'01_Supuestos'!$F$12)-(('01_Supuestos'!F31*$I709)*'01_Supuestos'!$F$11*$K709)-(IF(('01_Supuestos'!F31*$I709)&gt;0,'01_Supuestos'!$F$15,0)))-((('01_Supuestos'!F31*$I709)*'01_Supuestos'!$F$11*($H709-'01_Supuestos'!$F$9))*'01_Supuestos'!$F$18)-($J709*'01_Supuestos'!F32)-(IF('01_Supuestos'!F30=MAX('01_Supuestos'!$C$30:$M$30),'01_Supuestos'!$F$19,0))-(MAX(0,(((('01_Supuestos'!F31*$I709)*'01_Supuestos'!$F$11*($H709-'01_Supuestos'!$F$9))-((('01_Supuestos'!F31*$I709)*'01_Supuestos'!$F$11*($H709-'01_Supuestos'!$F$9))*'01_Supuestos'!$F$12)-(('01_Supuestos'!F31*$I709)*'01_Supuestos'!$F$11*$K709)-(IF(('01_Supuestos'!F31*$I709)&gt;0,'01_Supuestos'!$F$15,0)))-($J709*'01_Supuestos'!F33)))*'01_Supuestos'!$F$16)</f>
        <v/>
      </c>
      <c r="X709" s="109">
        <f>((('01_Supuestos'!G31*$I709)*'01_Supuestos'!$F$11*($H709-'01_Supuestos'!$F$9))-((('01_Supuestos'!G31*$I709)*'01_Supuestos'!$F$11*($H709-'01_Supuestos'!$F$9))*'01_Supuestos'!$F$12)-(('01_Supuestos'!G31*$I709)*'01_Supuestos'!$F$11*$K709)-(IF(('01_Supuestos'!G31*$I709)&gt;0,'01_Supuestos'!$F$15,0)))-((('01_Supuestos'!G31*$I709)*'01_Supuestos'!$F$11*($H709-'01_Supuestos'!$F$9))*'01_Supuestos'!$F$18)-($J709*'01_Supuestos'!G32)-(IF('01_Supuestos'!G30=MAX('01_Supuestos'!$C$30:$M$30),'01_Supuestos'!$F$19,0))-(MAX(0,(((('01_Supuestos'!G31*$I709)*'01_Supuestos'!$F$11*($H709-'01_Supuestos'!$F$9))-((('01_Supuestos'!G31*$I709)*'01_Supuestos'!$F$11*($H709-'01_Supuestos'!$F$9))*'01_Supuestos'!$F$12)-(('01_Supuestos'!G31*$I709)*'01_Supuestos'!$F$11*$K709)-(IF(('01_Supuestos'!G31*$I709)&gt;0,'01_Supuestos'!$F$15,0)))-($J709*'01_Supuestos'!G33)))*'01_Supuestos'!$F$16)</f>
        <v/>
      </c>
      <c r="Y709" s="109">
        <f>((('01_Supuestos'!H31*$I709)*'01_Supuestos'!$F$11*($H709-'01_Supuestos'!$F$9))-((('01_Supuestos'!H31*$I709)*'01_Supuestos'!$F$11*($H709-'01_Supuestos'!$F$9))*'01_Supuestos'!$F$12)-(('01_Supuestos'!H31*$I709)*'01_Supuestos'!$F$11*$K709)-(IF(('01_Supuestos'!H31*$I709)&gt;0,'01_Supuestos'!$F$15,0)))-((('01_Supuestos'!H31*$I709)*'01_Supuestos'!$F$11*($H709-'01_Supuestos'!$F$9))*'01_Supuestos'!$F$18)-($J709*'01_Supuestos'!H32)-(IF('01_Supuestos'!H30=MAX('01_Supuestos'!$C$30:$M$30),'01_Supuestos'!$F$19,0))-(MAX(0,(((('01_Supuestos'!H31*$I709)*'01_Supuestos'!$F$11*($H709-'01_Supuestos'!$F$9))-((('01_Supuestos'!H31*$I709)*'01_Supuestos'!$F$11*($H709-'01_Supuestos'!$F$9))*'01_Supuestos'!$F$12)-(('01_Supuestos'!H31*$I709)*'01_Supuestos'!$F$11*$K709)-(IF(('01_Supuestos'!H31*$I709)&gt;0,'01_Supuestos'!$F$15,0)))-($J709*'01_Supuestos'!H33)))*'01_Supuestos'!$F$16)</f>
        <v/>
      </c>
      <c r="Z709" s="109">
        <f>((('01_Supuestos'!I31*$I709)*'01_Supuestos'!$F$11*($H709-'01_Supuestos'!$F$9))-((('01_Supuestos'!I31*$I709)*'01_Supuestos'!$F$11*($H709-'01_Supuestos'!$F$9))*'01_Supuestos'!$F$12)-(('01_Supuestos'!I31*$I709)*'01_Supuestos'!$F$11*$K709)-(IF(('01_Supuestos'!I31*$I709)&gt;0,'01_Supuestos'!$F$15,0)))-((('01_Supuestos'!I31*$I709)*'01_Supuestos'!$F$11*($H709-'01_Supuestos'!$F$9))*'01_Supuestos'!$F$18)-($J709*'01_Supuestos'!I32)-(IF('01_Supuestos'!I30=MAX('01_Supuestos'!$C$30:$M$30),'01_Supuestos'!$F$19,0))-(MAX(0,(((('01_Supuestos'!I31*$I709)*'01_Supuestos'!$F$11*($H709-'01_Supuestos'!$F$9))-((('01_Supuestos'!I31*$I709)*'01_Supuestos'!$F$11*($H709-'01_Supuestos'!$F$9))*'01_Supuestos'!$F$12)-(('01_Supuestos'!I31*$I709)*'01_Supuestos'!$F$11*$K709)-(IF(('01_Supuestos'!I31*$I709)&gt;0,'01_Supuestos'!$F$15,0)))-($J709*'01_Supuestos'!I33)))*'01_Supuestos'!$F$16)</f>
        <v/>
      </c>
      <c r="AA709" s="109">
        <f>((('01_Supuestos'!J31*$I709)*'01_Supuestos'!$F$11*($H709-'01_Supuestos'!$F$9))-((('01_Supuestos'!J31*$I709)*'01_Supuestos'!$F$11*($H709-'01_Supuestos'!$F$9))*'01_Supuestos'!$F$12)-(('01_Supuestos'!J31*$I709)*'01_Supuestos'!$F$11*$K709)-(IF(('01_Supuestos'!J31*$I709)&gt;0,'01_Supuestos'!$F$15,0)))-((('01_Supuestos'!J31*$I709)*'01_Supuestos'!$F$11*($H709-'01_Supuestos'!$F$9))*'01_Supuestos'!$F$18)-($J709*'01_Supuestos'!J32)-(IF('01_Supuestos'!J30=MAX('01_Supuestos'!$C$30:$M$30),'01_Supuestos'!$F$19,0))-(MAX(0,(((('01_Supuestos'!J31*$I709)*'01_Supuestos'!$F$11*($H709-'01_Supuestos'!$F$9))-((('01_Supuestos'!J31*$I709)*'01_Supuestos'!$F$11*($H709-'01_Supuestos'!$F$9))*'01_Supuestos'!$F$12)-(('01_Supuestos'!J31*$I709)*'01_Supuestos'!$F$11*$K709)-(IF(('01_Supuestos'!J31*$I709)&gt;0,'01_Supuestos'!$F$15,0)))-($J709*'01_Supuestos'!J33)))*'01_Supuestos'!$F$16)</f>
        <v/>
      </c>
      <c r="AB709" s="109">
        <f>((('01_Supuestos'!K31*$I709)*'01_Supuestos'!$F$11*($H709-'01_Supuestos'!$F$9))-((('01_Supuestos'!K31*$I709)*'01_Supuestos'!$F$11*($H709-'01_Supuestos'!$F$9))*'01_Supuestos'!$F$12)-(('01_Supuestos'!K31*$I709)*'01_Supuestos'!$F$11*$K709)-(IF(('01_Supuestos'!K31*$I709)&gt;0,'01_Supuestos'!$F$15,0)))-((('01_Supuestos'!K31*$I709)*'01_Supuestos'!$F$11*($H709-'01_Supuestos'!$F$9))*'01_Supuestos'!$F$18)-($J709*'01_Supuestos'!K32)-(IF('01_Supuestos'!K30=MAX('01_Supuestos'!$C$30:$M$30),'01_Supuestos'!$F$19,0))-(MAX(0,(((('01_Supuestos'!K31*$I709)*'01_Supuestos'!$F$11*($H709-'01_Supuestos'!$F$9))-((('01_Supuestos'!K31*$I709)*'01_Supuestos'!$F$11*($H709-'01_Supuestos'!$F$9))*'01_Supuestos'!$F$12)-(('01_Supuestos'!K31*$I709)*'01_Supuestos'!$F$11*$K709)-(IF(('01_Supuestos'!K31*$I709)&gt;0,'01_Supuestos'!$F$15,0)))-($J709*'01_Supuestos'!K33)))*'01_Supuestos'!$F$16)</f>
        <v/>
      </c>
      <c r="AC709" s="109">
        <f>((('01_Supuestos'!L31*$I709)*'01_Supuestos'!$F$11*($H709-'01_Supuestos'!$F$9))-((('01_Supuestos'!L31*$I709)*'01_Supuestos'!$F$11*($H709-'01_Supuestos'!$F$9))*'01_Supuestos'!$F$12)-(('01_Supuestos'!L31*$I709)*'01_Supuestos'!$F$11*$K709)-(IF(('01_Supuestos'!L31*$I709)&gt;0,'01_Supuestos'!$F$15,0)))-((('01_Supuestos'!L31*$I709)*'01_Supuestos'!$F$11*($H709-'01_Supuestos'!$F$9))*'01_Supuestos'!$F$18)-($J709*'01_Supuestos'!L32)-(IF('01_Supuestos'!L30=MAX('01_Supuestos'!$C$30:$M$30),'01_Supuestos'!$F$19,0))-(MAX(0,(((('01_Supuestos'!L31*$I709)*'01_Supuestos'!$F$11*($H709-'01_Supuestos'!$F$9))-((('01_Supuestos'!L31*$I709)*'01_Supuestos'!$F$11*($H709-'01_Supuestos'!$F$9))*'01_Supuestos'!$F$12)-(('01_Supuestos'!L31*$I709)*'01_Supuestos'!$F$11*$K709)-(IF(('01_Supuestos'!L31*$I709)&gt;0,'01_Supuestos'!$F$15,0)))-($J709*'01_Supuestos'!L33)))*'01_Supuestos'!$F$16)</f>
        <v/>
      </c>
      <c r="AD709" s="109">
        <f>((('01_Supuestos'!M31*$I709)*'01_Supuestos'!$F$11*($H709-'01_Supuestos'!$F$9))-((('01_Supuestos'!M31*$I709)*'01_Supuestos'!$F$11*($H709-'01_Supuestos'!$F$9))*'01_Supuestos'!$F$12)-(('01_Supuestos'!M31*$I709)*'01_Supuestos'!$F$11*$K709)-(IF(('01_Supuestos'!M31*$I709)&gt;0,'01_Supuestos'!$F$15,0)))-((('01_Supuestos'!M31*$I709)*'01_Supuestos'!$F$11*($H709-'01_Supuestos'!$F$9))*'01_Supuestos'!$F$18)-($J709*'01_Supuestos'!M32)-(IF('01_Supuestos'!M30=MAX('01_Supuestos'!$C$30:$M$30),'01_Supuestos'!$F$19,0))-(MAX(0,(((('01_Supuestos'!M31*$I709)*'01_Supuestos'!$F$11*($H709-'01_Supuestos'!$F$9))-((('01_Supuestos'!M31*$I709)*'01_Supuestos'!$F$11*($H709-'01_Supuestos'!$F$9))*'01_Supuestos'!$F$12)-(('01_Supuestos'!M31*$I709)*'01_Supuestos'!$F$11*$K709)-(IF(('01_Supuestos'!M31*$I709)&gt;0,'01_Supuestos'!$F$15,0)))-($J709*'01_Supuestos'!M33)))*'01_Supuestos'!$F$16)</f>
        <v/>
      </c>
      <c r="AE709" s="109">
        <f>0</f>
        <v/>
      </c>
      <c r="AF709" s="109">
        <f>IF(S709&gt;R709,"Appraisal+Decision",IF(S709&lt;R709,"Develop Now","Indiferente"))</f>
        <v/>
      </c>
    </row>
    <row r="710">
      <c r="A710" t="n">
        <v>680</v>
      </c>
      <c r="B710" s="53">
        <f>RAND()</f>
        <v/>
      </c>
      <c r="C710" s="53">
        <f>RAND()</f>
        <v/>
      </c>
      <c r="D710" s="53">
        <f>RAND()</f>
        <v/>
      </c>
      <c r="E710" s="53">
        <f>RAND()</f>
        <v/>
      </c>
      <c r="F710" s="53">
        <f>RAND()</f>
        <v/>
      </c>
      <c r="G710" s="53">
        <f>RAND()</f>
        <v/>
      </c>
      <c r="H710" s="109">
        <f>IF(B710&lt;($B$11-$B$10)/($B$12-$B$10), $B$10+SQRT(B710*($B$11-$B$10)*($B$12-$B$10)), $B$12-SQRT((1-B710)*($B$12-$B$11)*($B$12-$B$10)))</f>
        <v/>
      </c>
      <c r="I710" s="53">
        <f>MAX(0.1,NORMINV(C710,$B$13,$B$14))</f>
        <v/>
      </c>
      <c r="J710" s="109">
        <f>'01_Supuestos'!$F$13*MAX(0.65,NORMINV(D710,1,$B$15))</f>
        <v/>
      </c>
      <c r="K710" s="109">
        <f>'01_Supuestos'!$F$14*MAX(0.6,NORMINV(E710,1,$B$16))</f>
        <v/>
      </c>
      <c r="L710" s="109">
        <f>--(F710&lt;=$B$5)</f>
        <v/>
      </c>
      <c r="M710" s="109">
        <f>IF(L710=1, IF(G710&lt;=$B$6, "+", "-"), IF(G710&lt;=(1-$B$7), "+", "-"))</f>
        <v/>
      </c>
      <c r="N710" s="110">
        <f>IF(M710="+",'05_Bayes_Arbol'!$B$16,'05_Bayes_Arbol'!$B$17)</f>
        <v/>
      </c>
      <c r="O710" s="109">
        <f>SUMPRODUCT(T710:AD710,'01_Supuestos'!$C$34:$M$34)</f>
        <v/>
      </c>
      <c r="P710" s="109">
        <f>N710*O710 + (1-N710)*$B$9</f>
        <v/>
      </c>
      <c r="Q710" s="109">
        <f>--(P710&gt;0)</f>
        <v/>
      </c>
      <c r="R710" s="109">
        <f>IF(L710=1,O710,$B$9)</f>
        <v/>
      </c>
      <c r="S710" s="109">
        <f>-$B$8 + IF(Q710=1, IF(L710=1,O710,$B$9), 0)</f>
        <v/>
      </c>
      <c r="T710" s="109">
        <f>((('01_Supuestos'!C31*$I710)*'01_Supuestos'!$F$11*($H710-'01_Supuestos'!$F$9))-((('01_Supuestos'!C31*$I710)*'01_Supuestos'!$F$11*($H710-'01_Supuestos'!$F$9))*'01_Supuestos'!$F$12)-(('01_Supuestos'!C31*$I710)*'01_Supuestos'!$F$11*$K710)-(IF(('01_Supuestos'!C31*$I710)&gt;0,'01_Supuestos'!$F$15,0)))-((('01_Supuestos'!C31*$I710)*'01_Supuestos'!$F$11*($H710-'01_Supuestos'!$F$9))*'01_Supuestos'!$F$18)-($J710*'01_Supuestos'!C32)-(IF('01_Supuestos'!C30=MAX('01_Supuestos'!$C$30:$M$30),'01_Supuestos'!$F$19,0))-(MAX(0,(((('01_Supuestos'!C31*$I710)*'01_Supuestos'!$F$11*($H710-'01_Supuestos'!$F$9))-((('01_Supuestos'!C31*$I710)*'01_Supuestos'!$F$11*($H710-'01_Supuestos'!$F$9))*'01_Supuestos'!$F$12)-(('01_Supuestos'!C31*$I710)*'01_Supuestos'!$F$11*$K710)-(IF(('01_Supuestos'!C31*$I710)&gt;0,'01_Supuestos'!$F$15,0)))-($J710*'01_Supuestos'!C33)))*'01_Supuestos'!$F$16)</f>
        <v/>
      </c>
      <c r="U710" s="109">
        <f>((('01_Supuestos'!D31*$I710)*'01_Supuestos'!$F$11*($H710-'01_Supuestos'!$F$9))-((('01_Supuestos'!D31*$I710)*'01_Supuestos'!$F$11*($H710-'01_Supuestos'!$F$9))*'01_Supuestos'!$F$12)-(('01_Supuestos'!D31*$I710)*'01_Supuestos'!$F$11*$K710)-(IF(('01_Supuestos'!D31*$I710)&gt;0,'01_Supuestos'!$F$15,0)))-((('01_Supuestos'!D31*$I710)*'01_Supuestos'!$F$11*($H710-'01_Supuestos'!$F$9))*'01_Supuestos'!$F$18)-($J710*'01_Supuestos'!D32)-(IF('01_Supuestos'!D30=MAX('01_Supuestos'!$C$30:$M$30),'01_Supuestos'!$F$19,0))-(MAX(0,(((('01_Supuestos'!D31*$I710)*'01_Supuestos'!$F$11*($H710-'01_Supuestos'!$F$9))-((('01_Supuestos'!D31*$I710)*'01_Supuestos'!$F$11*($H710-'01_Supuestos'!$F$9))*'01_Supuestos'!$F$12)-(('01_Supuestos'!D31*$I710)*'01_Supuestos'!$F$11*$K710)-(IF(('01_Supuestos'!D31*$I710)&gt;0,'01_Supuestos'!$F$15,0)))-($J710*'01_Supuestos'!D33)))*'01_Supuestos'!$F$16)</f>
        <v/>
      </c>
      <c r="V710" s="109">
        <f>((('01_Supuestos'!E31*$I710)*'01_Supuestos'!$F$11*($H710-'01_Supuestos'!$F$9))-((('01_Supuestos'!E31*$I710)*'01_Supuestos'!$F$11*($H710-'01_Supuestos'!$F$9))*'01_Supuestos'!$F$12)-(('01_Supuestos'!E31*$I710)*'01_Supuestos'!$F$11*$K710)-(IF(('01_Supuestos'!E31*$I710)&gt;0,'01_Supuestos'!$F$15,0)))-((('01_Supuestos'!E31*$I710)*'01_Supuestos'!$F$11*($H710-'01_Supuestos'!$F$9))*'01_Supuestos'!$F$18)-($J710*'01_Supuestos'!E32)-(IF('01_Supuestos'!E30=MAX('01_Supuestos'!$C$30:$M$30),'01_Supuestos'!$F$19,0))-(MAX(0,(((('01_Supuestos'!E31*$I710)*'01_Supuestos'!$F$11*($H710-'01_Supuestos'!$F$9))-((('01_Supuestos'!E31*$I710)*'01_Supuestos'!$F$11*($H710-'01_Supuestos'!$F$9))*'01_Supuestos'!$F$12)-(('01_Supuestos'!E31*$I710)*'01_Supuestos'!$F$11*$K710)-(IF(('01_Supuestos'!E31*$I710)&gt;0,'01_Supuestos'!$F$15,0)))-($J710*'01_Supuestos'!E33)))*'01_Supuestos'!$F$16)</f>
        <v/>
      </c>
      <c r="W710" s="109">
        <f>((('01_Supuestos'!F31*$I710)*'01_Supuestos'!$F$11*($H710-'01_Supuestos'!$F$9))-((('01_Supuestos'!F31*$I710)*'01_Supuestos'!$F$11*($H710-'01_Supuestos'!$F$9))*'01_Supuestos'!$F$12)-(('01_Supuestos'!F31*$I710)*'01_Supuestos'!$F$11*$K710)-(IF(('01_Supuestos'!F31*$I710)&gt;0,'01_Supuestos'!$F$15,0)))-((('01_Supuestos'!F31*$I710)*'01_Supuestos'!$F$11*($H710-'01_Supuestos'!$F$9))*'01_Supuestos'!$F$18)-($J710*'01_Supuestos'!F32)-(IF('01_Supuestos'!F30=MAX('01_Supuestos'!$C$30:$M$30),'01_Supuestos'!$F$19,0))-(MAX(0,(((('01_Supuestos'!F31*$I710)*'01_Supuestos'!$F$11*($H710-'01_Supuestos'!$F$9))-((('01_Supuestos'!F31*$I710)*'01_Supuestos'!$F$11*($H710-'01_Supuestos'!$F$9))*'01_Supuestos'!$F$12)-(('01_Supuestos'!F31*$I710)*'01_Supuestos'!$F$11*$K710)-(IF(('01_Supuestos'!F31*$I710)&gt;0,'01_Supuestos'!$F$15,0)))-($J710*'01_Supuestos'!F33)))*'01_Supuestos'!$F$16)</f>
        <v/>
      </c>
      <c r="X710" s="109">
        <f>((('01_Supuestos'!G31*$I710)*'01_Supuestos'!$F$11*($H710-'01_Supuestos'!$F$9))-((('01_Supuestos'!G31*$I710)*'01_Supuestos'!$F$11*($H710-'01_Supuestos'!$F$9))*'01_Supuestos'!$F$12)-(('01_Supuestos'!G31*$I710)*'01_Supuestos'!$F$11*$K710)-(IF(('01_Supuestos'!G31*$I710)&gt;0,'01_Supuestos'!$F$15,0)))-((('01_Supuestos'!G31*$I710)*'01_Supuestos'!$F$11*($H710-'01_Supuestos'!$F$9))*'01_Supuestos'!$F$18)-($J710*'01_Supuestos'!G32)-(IF('01_Supuestos'!G30=MAX('01_Supuestos'!$C$30:$M$30),'01_Supuestos'!$F$19,0))-(MAX(0,(((('01_Supuestos'!G31*$I710)*'01_Supuestos'!$F$11*($H710-'01_Supuestos'!$F$9))-((('01_Supuestos'!G31*$I710)*'01_Supuestos'!$F$11*($H710-'01_Supuestos'!$F$9))*'01_Supuestos'!$F$12)-(('01_Supuestos'!G31*$I710)*'01_Supuestos'!$F$11*$K710)-(IF(('01_Supuestos'!G31*$I710)&gt;0,'01_Supuestos'!$F$15,0)))-($J710*'01_Supuestos'!G33)))*'01_Supuestos'!$F$16)</f>
        <v/>
      </c>
      <c r="Y710" s="109">
        <f>((('01_Supuestos'!H31*$I710)*'01_Supuestos'!$F$11*($H710-'01_Supuestos'!$F$9))-((('01_Supuestos'!H31*$I710)*'01_Supuestos'!$F$11*($H710-'01_Supuestos'!$F$9))*'01_Supuestos'!$F$12)-(('01_Supuestos'!H31*$I710)*'01_Supuestos'!$F$11*$K710)-(IF(('01_Supuestos'!H31*$I710)&gt;0,'01_Supuestos'!$F$15,0)))-((('01_Supuestos'!H31*$I710)*'01_Supuestos'!$F$11*($H710-'01_Supuestos'!$F$9))*'01_Supuestos'!$F$18)-($J710*'01_Supuestos'!H32)-(IF('01_Supuestos'!H30=MAX('01_Supuestos'!$C$30:$M$30),'01_Supuestos'!$F$19,0))-(MAX(0,(((('01_Supuestos'!H31*$I710)*'01_Supuestos'!$F$11*($H710-'01_Supuestos'!$F$9))-((('01_Supuestos'!H31*$I710)*'01_Supuestos'!$F$11*($H710-'01_Supuestos'!$F$9))*'01_Supuestos'!$F$12)-(('01_Supuestos'!H31*$I710)*'01_Supuestos'!$F$11*$K710)-(IF(('01_Supuestos'!H31*$I710)&gt;0,'01_Supuestos'!$F$15,0)))-($J710*'01_Supuestos'!H33)))*'01_Supuestos'!$F$16)</f>
        <v/>
      </c>
      <c r="Z710" s="109">
        <f>((('01_Supuestos'!I31*$I710)*'01_Supuestos'!$F$11*($H710-'01_Supuestos'!$F$9))-((('01_Supuestos'!I31*$I710)*'01_Supuestos'!$F$11*($H710-'01_Supuestos'!$F$9))*'01_Supuestos'!$F$12)-(('01_Supuestos'!I31*$I710)*'01_Supuestos'!$F$11*$K710)-(IF(('01_Supuestos'!I31*$I710)&gt;0,'01_Supuestos'!$F$15,0)))-((('01_Supuestos'!I31*$I710)*'01_Supuestos'!$F$11*($H710-'01_Supuestos'!$F$9))*'01_Supuestos'!$F$18)-($J710*'01_Supuestos'!I32)-(IF('01_Supuestos'!I30=MAX('01_Supuestos'!$C$30:$M$30),'01_Supuestos'!$F$19,0))-(MAX(0,(((('01_Supuestos'!I31*$I710)*'01_Supuestos'!$F$11*($H710-'01_Supuestos'!$F$9))-((('01_Supuestos'!I31*$I710)*'01_Supuestos'!$F$11*($H710-'01_Supuestos'!$F$9))*'01_Supuestos'!$F$12)-(('01_Supuestos'!I31*$I710)*'01_Supuestos'!$F$11*$K710)-(IF(('01_Supuestos'!I31*$I710)&gt;0,'01_Supuestos'!$F$15,0)))-($J710*'01_Supuestos'!I33)))*'01_Supuestos'!$F$16)</f>
        <v/>
      </c>
      <c r="AA710" s="109">
        <f>((('01_Supuestos'!J31*$I710)*'01_Supuestos'!$F$11*($H710-'01_Supuestos'!$F$9))-((('01_Supuestos'!J31*$I710)*'01_Supuestos'!$F$11*($H710-'01_Supuestos'!$F$9))*'01_Supuestos'!$F$12)-(('01_Supuestos'!J31*$I710)*'01_Supuestos'!$F$11*$K710)-(IF(('01_Supuestos'!J31*$I710)&gt;0,'01_Supuestos'!$F$15,0)))-((('01_Supuestos'!J31*$I710)*'01_Supuestos'!$F$11*($H710-'01_Supuestos'!$F$9))*'01_Supuestos'!$F$18)-($J710*'01_Supuestos'!J32)-(IF('01_Supuestos'!J30=MAX('01_Supuestos'!$C$30:$M$30),'01_Supuestos'!$F$19,0))-(MAX(0,(((('01_Supuestos'!J31*$I710)*'01_Supuestos'!$F$11*($H710-'01_Supuestos'!$F$9))-((('01_Supuestos'!J31*$I710)*'01_Supuestos'!$F$11*($H710-'01_Supuestos'!$F$9))*'01_Supuestos'!$F$12)-(('01_Supuestos'!J31*$I710)*'01_Supuestos'!$F$11*$K710)-(IF(('01_Supuestos'!J31*$I710)&gt;0,'01_Supuestos'!$F$15,0)))-($J710*'01_Supuestos'!J33)))*'01_Supuestos'!$F$16)</f>
        <v/>
      </c>
      <c r="AB710" s="109">
        <f>((('01_Supuestos'!K31*$I710)*'01_Supuestos'!$F$11*($H710-'01_Supuestos'!$F$9))-((('01_Supuestos'!K31*$I710)*'01_Supuestos'!$F$11*($H710-'01_Supuestos'!$F$9))*'01_Supuestos'!$F$12)-(('01_Supuestos'!K31*$I710)*'01_Supuestos'!$F$11*$K710)-(IF(('01_Supuestos'!K31*$I710)&gt;0,'01_Supuestos'!$F$15,0)))-((('01_Supuestos'!K31*$I710)*'01_Supuestos'!$F$11*($H710-'01_Supuestos'!$F$9))*'01_Supuestos'!$F$18)-($J710*'01_Supuestos'!K32)-(IF('01_Supuestos'!K30=MAX('01_Supuestos'!$C$30:$M$30),'01_Supuestos'!$F$19,0))-(MAX(0,(((('01_Supuestos'!K31*$I710)*'01_Supuestos'!$F$11*($H710-'01_Supuestos'!$F$9))-((('01_Supuestos'!K31*$I710)*'01_Supuestos'!$F$11*($H710-'01_Supuestos'!$F$9))*'01_Supuestos'!$F$12)-(('01_Supuestos'!K31*$I710)*'01_Supuestos'!$F$11*$K710)-(IF(('01_Supuestos'!K31*$I710)&gt;0,'01_Supuestos'!$F$15,0)))-($J710*'01_Supuestos'!K33)))*'01_Supuestos'!$F$16)</f>
        <v/>
      </c>
      <c r="AC710" s="109">
        <f>((('01_Supuestos'!L31*$I710)*'01_Supuestos'!$F$11*($H710-'01_Supuestos'!$F$9))-((('01_Supuestos'!L31*$I710)*'01_Supuestos'!$F$11*($H710-'01_Supuestos'!$F$9))*'01_Supuestos'!$F$12)-(('01_Supuestos'!L31*$I710)*'01_Supuestos'!$F$11*$K710)-(IF(('01_Supuestos'!L31*$I710)&gt;0,'01_Supuestos'!$F$15,0)))-((('01_Supuestos'!L31*$I710)*'01_Supuestos'!$F$11*($H710-'01_Supuestos'!$F$9))*'01_Supuestos'!$F$18)-($J710*'01_Supuestos'!L32)-(IF('01_Supuestos'!L30=MAX('01_Supuestos'!$C$30:$M$30),'01_Supuestos'!$F$19,0))-(MAX(0,(((('01_Supuestos'!L31*$I710)*'01_Supuestos'!$F$11*($H710-'01_Supuestos'!$F$9))-((('01_Supuestos'!L31*$I710)*'01_Supuestos'!$F$11*($H710-'01_Supuestos'!$F$9))*'01_Supuestos'!$F$12)-(('01_Supuestos'!L31*$I710)*'01_Supuestos'!$F$11*$K710)-(IF(('01_Supuestos'!L31*$I710)&gt;0,'01_Supuestos'!$F$15,0)))-($J710*'01_Supuestos'!L33)))*'01_Supuestos'!$F$16)</f>
        <v/>
      </c>
      <c r="AD710" s="109">
        <f>((('01_Supuestos'!M31*$I710)*'01_Supuestos'!$F$11*($H710-'01_Supuestos'!$F$9))-((('01_Supuestos'!M31*$I710)*'01_Supuestos'!$F$11*($H710-'01_Supuestos'!$F$9))*'01_Supuestos'!$F$12)-(('01_Supuestos'!M31*$I710)*'01_Supuestos'!$F$11*$K710)-(IF(('01_Supuestos'!M31*$I710)&gt;0,'01_Supuestos'!$F$15,0)))-((('01_Supuestos'!M31*$I710)*'01_Supuestos'!$F$11*($H710-'01_Supuestos'!$F$9))*'01_Supuestos'!$F$18)-($J710*'01_Supuestos'!M32)-(IF('01_Supuestos'!M30=MAX('01_Supuestos'!$C$30:$M$30),'01_Supuestos'!$F$19,0))-(MAX(0,(((('01_Supuestos'!M31*$I710)*'01_Supuestos'!$F$11*($H710-'01_Supuestos'!$F$9))-((('01_Supuestos'!M31*$I710)*'01_Supuestos'!$F$11*($H710-'01_Supuestos'!$F$9))*'01_Supuestos'!$F$12)-(('01_Supuestos'!M31*$I710)*'01_Supuestos'!$F$11*$K710)-(IF(('01_Supuestos'!M31*$I710)&gt;0,'01_Supuestos'!$F$15,0)))-($J710*'01_Supuestos'!M33)))*'01_Supuestos'!$F$16)</f>
        <v/>
      </c>
      <c r="AE710" s="109">
        <f>0</f>
        <v/>
      </c>
      <c r="AF710" s="109">
        <f>IF(S710&gt;R710,"Appraisal+Decision",IF(S710&lt;R710,"Develop Now","Indiferente"))</f>
        <v/>
      </c>
    </row>
    <row r="711">
      <c r="A711" t="n">
        <v>681</v>
      </c>
      <c r="B711" s="53">
        <f>RAND()</f>
        <v/>
      </c>
      <c r="C711" s="53">
        <f>RAND()</f>
        <v/>
      </c>
      <c r="D711" s="53">
        <f>RAND()</f>
        <v/>
      </c>
      <c r="E711" s="53">
        <f>RAND()</f>
        <v/>
      </c>
      <c r="F711" s="53">
        <f>RAND()</f>
        <v/>
      </c>
      <c r="G711" s="53">
        <f>RAND()</f>
        <v/>
      </c>
      <c r="H711" s="109">
        <f>IF(B711&lt;($B$11-$B$10)/($B$12-$B$10), $B$10+SQRT(B711*($B$11-$B$10)*($B$12-$B$10)), $B$12-SQRT((1-B711)*($B$12-$B$11)*($B$12-$B$10)))</f>
        <v/>
      </c>
      <c r="I711" s="53">
        <f>MAX(0.1,NORMINV(C711,$B$13,$B$14))</f>
        <v/>
      </c>
      <c r="J711" s="109">
        <f>'01_Supuestos'!$F$13*MAX(0.65,NORMINV(D711,1,$B$15))</f>
        <v/>
      </c>
      <c r="K711" s="109">
        <f>'01_Supuestos'!$F$14*MAX(0.6,NORMINV(E711,1,$B$16))</f>
        <v/>
      </c>
      <c r="L711" s="109">
        <f>--(F711&lt;=$B$5)</f>
        <v/>
      </c>
      <c r="M711" s="109">
        <f>IF(L711=1, IF(G711&lt;=$B$6, "+", "-"), IF(G711&lt;=(1-$B$7), "+", "-"))</f>
        <v/>
      </c>
      <c r="N711" s="110">
        <f>IF(M711="+",'05_Bayes_Arbol'!$B$16,'05_Bayes_Arbol'!$B$17)</f>
        <v/>
      </c>
      <c r="O711" s="109">
        <f>SUMPRODUCT(T711:AD711,'01_Supuestos'!$C$34:$M$34)</f>
        <v/>
      </c>
      <c r="P711" s="109">
        <f>N711*O711 + (1-N711)*$B$9</f>
        <v/>
      </c>
      <c r="Q711" s="109">
        <f>--(P711&gt;0)</f>
        <v/>
      </c>
      <c r="R711" s="109">
        <f>IF(L711=1,O711,$B$9)</f>
        <v/>
      </c>
      <c r="S711" s="109">
        <f>-$B$8 + IF(Q711=1, IF(L711=1,O711,$B$9), 0)</f>
        <v/>
      </c>
      <c r="T711" s="109">
        <f>((('01_Supuestos'!C31*$I711)*'01_Supuestos'!$F$11*($H711-'01_Supuestos'!$F$9))-((('01_Supuestos'!C31*$I711)*'01_Supuestos'!$F$11*($H711-'01_Supuestos'!$F$9))*'01_Supuestos'!$F$12)-(('01_Supuestos'!C31*$I711)*'01_Supuestos'!$F$11*$K711)-(IF(('01_Supuestos'!C31*$I711)&gt;0,'01_Supuestos'!$F$15,0)))-((('01_Supuestos'!C31*$I711)*'01_Supuestos'!$F$11*($H711-'01_Supuestos'!$F$9))*'01_Supuestos'!$F$18)-($J711*'01_Supuestos'!C32)-(IF('01_Supuestos'!C30=MAX('01_Supuestos'!$C$30:$M$30),'01_Supuestos'!$F$19,0))-(MAX(0,(((('01_Supuestos'!C31*$I711)*'01_Supuestos'!$F$11*($H711-'01_Supuestos'!$F$9))-((('01_Supuestos'!C31*$I711)*'01_Supuestos'!$F$11*($H711-'01_Supuestos'!$F$9))*'01_Supuestos'!$F$12)-(('01_Supuestos'!C31*$I711)*'01_Supuestos'!$F$11*$K711)-(IF(('01_Supuestos'!C31*$I711)&gt;0,'01_Supuestos'!$F$15,0)))-($J711*'01_Supuestos'!C33)))*'01_Supuestos'!$F$16)</f>
        <v/>
      </c>
      <c r="U711" s="109">
        <f>((('01_Supuestos'!D31*$I711)*'01_Supuestos'!$F$11*($H711-'01_Supuestos'!$F$9))-((('01_Supuestos'!D31*$I711)*'01_Supuestos'!$F$11*($H711-'01_Supuestos'!$F$9))*'01_Supuestos'!$F$12)-(('01_Supuestos'!D31*$I711)*'01_Supuestos'!$F$11*$K711)-(IF(('01_Supuestos'!D31*$I711)&gt;0,'01_Supuestos'!$F$15,0)))-((('01_Supuestos'!D31*$I711)*'01_Supuestos'!$F$11*($H711-'01_Supuestos'!$F$9))*'01_Supuestos'!$F$18)-($J711*'01_Supuestos'!D32)-(IF('01_Supuestos'!D30=MAX('01_Supuestos'!$C$30:$M$30),'01_Supuestos'!$F$19,0))-(MAX(0,(((('01_Supuestos'!D31*$I711)*'01_Supuestos'!$F$11*($H711-'01_Supuestos'!$F$9))-((('01_Supuestos'!D31*$I711)*'01_Supuestos'!$F$11*($H711-'01_Supuestos'!$F$9))*'01_Supuestos'!$F$12)-(('01_Supuestos'!D31*$I711)*'01_Supuestos'!$F$11*$K711)-(IF(('01_Supuestos'!D31*$I711)&gt;0,'01_Supuestos'!$F$15,0)))-($J711*'01_Supuestos'!D33)))*'01_Supuestos'!$F$16)</f>
        <v/>
      </c>
      <c r="V711" s="109">
        <f>((('01_Supuestos'!E31*$I711)*'01_Supuestos'!$F$11*($H711-'01_Supuestos'!$F$9))-((('01_Supuestos'!E31*$I711)*'01_Supuestos'!$F$11*($H711-'01_Supuestos'!$F$9))*'01_Supuestos'!$F$12)-(('01_Supuestos'!E31*$I711)*'01_Supuestos'!$F$11*$K711)-(IF(('01_Supuestos'!E31*$I711)&gt;0,'01_Supuestos'!$F$15,0)))-((('01_Supuestos'!E31*$I711)*'01_Supuestos'!$F$11*($H711-'01_Supuestos'!$F$9))*'01_Supuestos'!$F$18)-($J711*'01_Supuestos'!E32)-(IF('01_Supuestos'!E30=MAX('01_Supuestos'!$C$30:$M$30),'01_Supuestos'!$F$19,0))-(MAX(0,(((('01_Supuestos'!E31*$I711)*'01_Supuestos'!$F$11*($H711-'01_Supuestos'!$F$9))-((('01_Supuestos'!E31*$I711)*'01_Supuestos'!$F$11*($H711-'01_Supuestos'!$F$9))*'01_Supuestos'!$F$12)-(('01_Supuestos'!E31*$I711)*'01_Supuestos'!$F$11*$K711)-(IF(('01_Supuestos'!E31*$I711)&gt;0,'01_Supuestos'!$F$15,0)))-($J711*'01_Supuestos'!E33)))*'01_Supuestos'!$F$16)</f>
        <v/>
      </c>
      <c r="W711" s="109">
        <f>((('01_Supuestos'!F31*$I711)*'01_Supuestos'!$F$11*($H711-'01_Supuestos'!$F$9))-((('01_Supuestos'!F31*$I711)*'01_Supuestos'!$F$11*($H711-'01_Supuestos'!$F$9))*'01_Supuestos'!$F$12)-(('01_Supuestos'!F31*$I711)*'01_Supuestos'!$F$11*$K711)-(IF(('01_Supuestos'!F31*$I711)&gt;0,'01_Supuestos'!$F$15,0)))-((('01_Supuestos'!F31*$I711)*'01_Supuestos'!$F$11*($H711-'01_Supuestos'!$F$9))*'01_Supuestos'!$F$18)-($J711*'01_Supuestos'!F32)-(IF('01_Supuestos'!F30=MAX('01_Supuestos'!$C$30:$M$30),'01_Supuestos'!$F$19,0))-(MAX(0,(((('01_Supuestos'!F31*$I711)*'01_Supuestos'!$F$11*($H711-'01_Supuestos'!$F$9))-((('01_Supuestos'!F31*$I711)*'01_Supuestos'!$F$11*($H711-'01_Supuestos'!$F$9))*'01_Supuestos'!$F$12)-(('01_Supuestos'!F31*$I711)*'01_Supuestos'!$F$11*$K711)-(IF(('01_Supuestos'!F31*$I711)&gt;0,'01_Supuestos'!$F$15,0)))-($J711*'01_Supuestos'!F33)))*'01_Supuestos'!$F$16)</f>
        <v/>
      </c>
      <c r="X711" s="109">
        <f>((('01_Supuestos'!G31*$I711)*'01_Supuestos'!$F$11*($H711-'01_Supuestos'!$F$9))-((('01_Supuestos'!G31*$I711)*'01_Supuestos'!$F$11*($H711-'01_Supuestos'!$F$9))*'01_Supuestos'!$F$12)-(('01_Supuestos'!G31*$I711)*'01_Supuestos'!$F$11*$K711)-(IF(('01_Supuestos'!G31*$I711)&gt;0,'01_Supuestos'!$F$15,0)))-((('01_Supuestos'!G31*$I711)*'01_Supuestos'!$F$11*($H711-'01_Supuestos'!$F$9))*'01_Supuestos'!$F$18)-($J711*'01_Supuestos'!G32)-(IF('01_Supuestos'!G30=MAX('01_Supuestos'!$C$30:$M$30),'01_Supuestos'!$F$19,0))-(MAX(0,(((('01_Supuestos'!G31*$I711)*'01_Supuestos'!$F$11*($H711-'01_Supuestos'!$F$9))-((('01_Supuestos'!G31*$I711)*'01_Supuestos'!$F$11*($H711-'01_Supuestos'!$F$9))*'01_Supuestos'!$F$12)-(('01_Supuestos'!G31*$I711)*'01_Supuestos'!$F$11*$K711)-(IF(('01_Supuestos'!G31*$I711)&gt;0,'01_Supuestos'!$F$15,0)))-($J711*'01_Supuestos'!G33)))*'01_Supuestos'!$F$16)</f>
        <v/>
      </c>
      <c r="Y711" s="109">
        <f>((('01_Supuestos'!H31*$I711)*'01_Supuestos'!$F$11*($H711-'01_Supuestos'!$F$9))-((('01_Supuestos'!H31*$I711)*'01_Supuestos'!$F$11*($H711-'01_Supuestos'!$F$9))*'01_Supuestos'!$F$12)-(('01_Supuestos'!H31*$I711)*'01_Supuestos'!$F$11*$K711)-(IF(('01_Supuestos'!H31*$I711)&gt;0,'01_Supuestos'!$F$15,0)))-((('01_Supuestos'!H31*$I711)*'01_Supuestos'!$F$11*($H711-'01_Supuestos'!$F$9))*'01_Supuestos'!$F$18)-($J711*'01_Supuestos'!H32)-(IF('01_Supuestos'!H30=MAX('01_Supuestos'!$C$30:$M$30),'01_Supuestos'!$F$19,0))-(MAX(0,(((('01_Supuestos'!H31*$I711)*'01_Supuestos'!$F$11*($H711-'01_Supuestos'!$F$9))-((('01_Supuestos'!H31*$I711)*'01_Supuestos'!$F$11*($H711-'01_Supuestos'!$F$9))*'01_Supuestos'!$F$12)-(('01_Supuestos'!H31*$I711)*'01_Supuestos'!$F$11*$K711)-(IF(('01_Supuestos'!H31*$I711)&gt;0,'01_Supuestos'!$F$15,0)))-($J711*'01_Supuestos'!H33)))*'01_Supuestos'!$F$16)</f>
        <v/>
      </c>
      <c r="Z711" s="109">
        <f>((('01_Supuestos'!I31*$I711)*'01_Supuestos'!$F$11*($H711-'01_Supuestos'!$F$9))-((('01_Supuestos'!I31*$I711)*'01_Supuestos'!$F$11*($H711-'01_Supuestos'!$F$9))*'01_Supuestos'!$F$12)-(('01_Supuestos'!I31*$I711)*'01_Supuestos'!$F$11*$K711)-(IF(('01_Supuestos'!I31*$I711)&gt;0,'01_Supuestos'!$F$15,0)))-((('01_Supuestos'!I31*$I711)*'01_Supuestos'!$F$11*($H711-'01_Supuestos'!$F$9))*'01_Supuestos'!$F$18)-($J711*'01_Supuestos'!I32)-(IF('01_Supuestos'!I30=MAX('01_Supuestos'!$C$30:$M$30),'01_Supuestos'!$F$19,0))-(MAX(0,(((('01_Supuestos'!I31*$I711)*'01_Supuestos'!$F$11*($H711-'01_Supuestos'!$F$9))-((('01_Supuestos'!I31*$I711)*'01_Supuestos'!$F$11*($H711-'01_Supuestos'!$F$9))*'01_Supuestos'!$F$12)-(('01_Supuestos'!I31*$I711)*'01_Supuestos'!$F$11*$K711)-(IF(('01_Supuestos'!I31*$I711)&gt;0,'01_Supuestos'!$F$15,0)))-($J711*'01_Supuestos'!I33)))*'01_Supuestos'!$F$16)</f>
        <v/>
      </c>
      <c r="AA711" s="109">
        <f>((('01_Supuestos'!J31*$I711)*'01_Supuestos'!$F$11*($H711-'01_Supuestos'!$F$9))-((('01_Supuestos'!J31*$I711)*'01_Supuestos'!$F$11*($H711-'01_Supuestos'!$F$9))*'01_Supuestos'!$F$12)-(('01_Supuestos'!J31*$I711)*'01_Supuestos'!$F$11*$K711)-(IF(('01_Supuestos'!J31*$I711)&gt;0,'01_Supuestos'!$F$15,0)))-((('01_Supuestos'!J31*$I711)*'01_Supuestos'!$F$11*($H711-'01_Supuestos'!$F$9))*'01_Supuestos'!$F$18)-($J711*'01_Supuestos'!J32)-(IF('01_Supuestos'!J30=MAX('01_Supuestos'!$C$30:$M$30),'01_Supuestos'!$F$19,0))-(MAX(0,(((('01_Supuestos'!J31*$I711)*'01_Supuestos'!$F$11*($H711-'01_Supuestos'!$F$9))-((('01_Supuestos'!J31*$I711)*'01_Supuestos'!$F$11*($H711-'01_Supuestos'!$F$9))*'01_Supuestos'!$F$12)-(('01_Supuestos'!J31*$I711)*'01_Supuestos'!$F$11*$K711)-(IF(('01_Supuestos'!J31*$I711)&gt;0,'01_Supuestos'!$F$15,0)))-($J711*'01_Supuestos'!J33)))*'01_Supuestos'!$F$16)</f>
        <v/>
      </c>
      <c r="AB711" s="109">
        <f>((('01_Supuestos'!K31*$I711)*'01_Supuestos'!$F$11*($H711-'01_Supuestos'!$F$9))-((('01_Supuestos'!K31*$I711)*'01_Supuestos'!$F$11*($H711-'01_Supuestos'!$F$9))*'01_Supuestos'!$F$12)-(('01_Supuestos'!K31*$I711)*'01_Supuestos'!$F$11*$K711)-(IF(('01_Supuestos'!K31*$I711)&gt;0,'01_Supuestos'!$F$15,0)))-((('01_Supuestos'!K31*$I711)*'01_Supuestos'!$F$11*($H711-'01_Supuestos'!$F$9))*'01_Supuestos'!$F$18)-($J711*'01_Supuestos'!K32)-(IF('01_Supuestos'!K30=MAX('01_Supuestos'!$C$30:$M$30),'01_Supuestos'!$F$19,0))-(MAX(0,(((('01_Supuestos'!K31*$I711)*'01_Supuestos'!$F$11*($H711-'01_Supuestos'!$F$9))-((('01_Supuestos'!K31*$I711)*'01_Supuestos'!$F$11*($H711-'01_Supuestos'!$F$9))*'01_Supuestos'!$F$12)-(('01_Supuestos'!K31*$I711)*'01_Supuestos'!$F$11*$K711)-(IF(('01_Supuestos'!K31*$I711)&gt;0,'01_Supuestos'!$F$15,0)))-($J711*'01_Supuestos'!K33)))*'01_Supuestos'!$F$16)</f>
        <v/>
      </c>
      <c r="AC711" s="109">
        <f>((('01_Supuestos'!L31*$I711)*'01_Supuestos'!$F$11*($H711-'01_Supuestos'!$F$9))-((('01_Supuestos'!L31*$I711)*'01_Supuestos'!$F$11*($H711-'01_Supuestos'!$F$9))*'01_Supuestos'!$F$12)-(('01_Supuestos'!L31*$I711)*'01_Supuestos'!$F$11*$K711)-(IF(('01_Supuestos'!L31*$I711)&gt;0,'01_Supuestos'!$F$15,0)))-((('01_Supuestos'!L31*$I711)*'01_Supuestos'!$F$11*($H711-'01_Supuestos'!$F$9))*'01_Supuestos'!$F$18)-($J711*'01_Supuestos'!L32)-(IF('01_Supuestos'!L30=MAX('01_Supuestos'!$C$30:$M$30),'01_Supuestos'!$F$19,0))-(MAX(0,(((('01_Supuestos'!L31*$I711)*'01_Supuestos'!$F$11*($H711-'01_Supuestos'!$F$9))-((('01_Supuestos'!L31*$I711)*'01_Supuestos'!$F$11*($H711-'01_Supuestos'!$F$9))*'01_Supuestos'!$F$12)-(('01_Supuestos'!L31*$I711)*'01_Supuestos'!$F$11*$K711)-(IF(('01_Supuestos'!L31*$I711)&gt;0,'01_Supuestos'!$F$15,0)))-($J711*'01_Supuestos'!L33)))*'01_Supuestos'!$F$16)</f>
        <v/>
      </c>
      <c r="AD711" s="109">
        <f>((('01_Supuestos'!M31*$I711)*'01_Supuestos'!$F$11*($H711-'01_Supuestos'!$F$9))-((('01_Supuestos'!M31*$I711)*'01_Supuestos'!$F$11*($H711-'01_Supuestos'!$F$9))*'01_Supuestos'!$F$12)-(('01_Supuestos'!M31*$I711)*'01_Supuestos'!$F$11*$K711)-(IF(('01_Supuestos'!M31*$I711)&gt;0,'01_Supuestos'!$F$15,0)))-((('01_Supuestos'!M31*$I711)*'01_Supuestos'!$F$11*($H711-'01_Supuestos'!$F$9))*'01_Supuestos'!$F$18)-($J711*'01_Supuestos'!M32)-(IF('01_Supuestos'!M30=MAX('01_Supuestos'!$C$30:$M$30),'01_Supuestos'!$F$19,0))-(MAX(0,(((('01_Supuestos'!M31*$I711)*'01_Supuestos'!$F$11*($H711-'01_Supuestos'!$F$9))-((('01_Supuestos'!M31*$I711)*'01_Supuestos'!$F$11*($H711-'01_Supuestos'!$F$9))*'01_Supuestos'!$F$12)-(('01_Supuestos'!M31*$I711)*'01_Supuestos'!$F$11*$K711)-(IF(('01_Supuestos'!M31*$I711)&gt;0,'01_Supuestos'!$F$15,0)))-($J711*'01_Supuestos'!M33)))*'01_Supuestos'!$F$16)</f>
        <v/>
      </c>
      <c r="AE711" s="109">
        <f>0</f>
        <v/>
      </c>
      <c r="AF711" s="109">
        <f>IF(S711&gt;R711,"Appraisal+Decision",IF(S711&lt;R711,"Develop Now","Indiferente"))</f>
        <v/>
      </c>
    </row>
    <row r="712">
      <c r="A712" t="n">
        <v>682</v>
      </c>
      <c r="B712" s="53">
        <f>RAND()</f>
        <v/>
      </c>
      <c r="C712" s="53">
        <f>RAND()</f>
        <v/>
      </c>
      <c r="D712" s="53">
        <f>RAND()</f>
        <v/>
      </c>
      <c r="E712" s="53">
        <f>RAND()</f>
        <v/>
      </c>
      <c r="F712" s="53">
        <f>RAND()</f>
        <v/>
      </c>
      <c r="G712" s="53">
        <f>RAND()</f>
        <v/>
      </c>
      <c r="H712" s="109">
        <f>IF(B712&lt;($B$11-$B$10)/($B$12-$B$10), $B$10+SQRT(B712*($B$11-$B$10)*($B$12-$B$10)), $B$12-SQRT((1-B712)*($B$12-$B$11)*($B$12-$B$10)))</f>
        <v/>
      </c>
      <c r="I712" s="53">
        <f>MAX(0.1,NORMINV(C712,$B$13,$B$14))</f>
        <v/>
      </c>
      <c r="J712" s="109">
        <f>'01_Supuestos'!$F$13*MAX(0.65,NORMINV(D712,1,$B$15))</f>
        <v/>
      </c>
      <c r="K712" s="109">
        <f>'01_Supuestos'!$F$14*MAX(0.6,NORMINV(E712,1,$B$16))</f>
        <v/>
      </c>
      <c r="L712" s="109">
        <f>--(F712&lt;=$B$5)</f>
        <v/>
      </c>
      <c r="M712" s="109">
        <f>IF(L712=1, IF(G712&lt;=$B$6, "+", "-"), IF(G712&lt;=(1-$B$7), "+", "-"))</f>
        <v/>
      </c>
      <c r="N712" s="110">
        <f>IF(M712="+",'05_Bayes_Arbol'!$B$16,'05_Bayes_Arbol'!$B$17)</f>
        <v/>
      </c>
      <c r="O712" s="109">
        <f>SUMPRODUCT(T712:AD712,'01_Supuestos'!$C$34:$M$34)</f>
        <v/>
      </c>
      <c r="P712" s="109">
        <f>N712*O712 + (1-N712)*$B$9</f>
        <v/>
      </c>
      <c r="Q712" s="109">
        <f>--(P712&gt;0)</f>
        <v/>
      </c>
      <c r="R712" s="109">
        <f>IF(L712=1,O712,$B$9)</f>
        <v/>
      </c>
      <c r="S712" s="109">
        <f>-$B$8 + IF(Q712=1, IF(L712=1,O712,$B$9), 0)</f>
        <v/>
      </c>
      <c r="T712" s="109">
        <f>((('01_Supuestos'!C31*$I712)*'01_Supuestos'!$F$11*($H712-'01_Supuestos'!$F$9))-((('01_Supuestos'!C31*$I712)*'01_Supuestos'!$F$11*($H712-'01_Supuestos'!$F$9))*'01_Supuestos'!$F$12)-(('01_Supuestos'!C31*$I712)*'01_Supuestos'!$F$11*$K712)-(IF(('01_Supuestos'!C31*$I712)&gt;0,'01_Supuestos'!$F$15,0)))-((('01_Supuestos'!C31*$I712)*'01_Supuestos'!$F$11*($H712-'01_Supuestos'!$F$9))*'01_Supuestos'!$F$18)-($J712*'01_Supuestos'!C32)-(IF('01_Supuestos'!C30=MAX('01_Supuestos'!$C$30:$M$30),'01_Supuestos'!$F$19,0))-(MAX(0,(((('01_Supuestos'!C31*$I712)*'01_Supuestos'!$F$11*($H712-'01_Supuestos'!$F$9))-((('01_Supuestos'!C31*$I712)*'01_Supuestos'!$F$11*($H712-'01_Supuestos'!$F$9))*'01_Supuestos'!$F$12)-(('01_Supuestos'!C31*$I712)*'01_Supuestos'!$F$11*$K712)-(IF(('01_Supuestos'!C31*$I712)&gt;0,'01_Supuestos'!$F$15,0)))-($J712*'01_Supuestos'!C33)))*'01_Supuestos'!$F$16)</f>
        <v/>
      </c>
      <c r="U712" s="109">
        <f>((('01_Supuestos'!D31*$I712)*'01_Supuestos'!$F$11*($H712-'01_Supuestos'!$F$9))-((('01_Supuestos'!D31*$I712)*'01_Supuestos'!$F$11*($H712-'01_Supuestos'!$F$9))*'01_Supuestos'!$F$12)-(('01_Supuestos'!D31*$I712)*'01_Supuestos'!$F$11*$K712)-(IF(('01_Supuestos'!D31*$I712)&gt;0,'01_Supuestos'!$F$15,0)))-((('01_Supuestos'!D31*$I712)*'01_Supuestos'!$F$11*($H712-'01_Supuestos'!$F$9))*'01_Supuestos'!$F$18)-($J712*'01_Supuestos'!D32)-(IF('01_Supuestos'!D30=MAX('01_Supuestos'!$C$30:$M$30),'01_Supuestos'!$F$19,0))-(MAX(0,(((('01_Supuestos'!D31*$I712)*'01_Supuestos'!$F$11*($H712-'01_Supuestos'!$F$9))-((('01_Supuestos'!D31*$I712)*'01_Supuestos'!$F$11*($H712-'01_Supuestos'!$F$9))*'01_Supuestos'!$F$12)-(('01_Supuestos'!D31*$I712)*'01_Supuestos'!$F$11*$K712)-(IF(('01_Supuestos'!D31*$I712)&gt;0,'01_Supuestos'!$F$15,0)))-($J712*'01_Supuestos'!D33)))*'01_Supuestos'!$F$16)</f>
        <v/>
      </c>
      <c r="V712" s="109">
        <f>((('01_Supuestos'!E31*$I712)*'01_Supuestos'!$F$11*($H712-'01_Supuestos'!$F$9))-((('01_Supuestos'!E31*$I712)*'01_Supuestos'!$F$11*($H712-'01_Supuestos'!$F$9))*'01_Supuestos'!$F$12)-(('01_Supuestos'!E31*$I712)*'01_Supuestos'!$F$11*$K712)-(IF(('01_Supuestos'!E31*$I712)&gt;0,'01_Supuestos'!$F$15,0)))-((('01_Supuestos'!E31*$I712)*'01_Supuestos'!$F$11*($H712-'01_Supuestos'!$F$9))*'01_Supuestos'!$F$18)-($J712*'01_Supuestos'!E32)-(IF('01_Supuestos'!E30=MAX('01_Supuestos'!$C$30:$M$30),'01_Supuestos'!$F$19,0))-(MAX(0,(((('01_Supuestos'!E31*$I712)*'01_Supuestos'!$F$11*($H712-'01_Supuestos'!$F$9))-((('01_Supuestos'!E31*$I712)*'01_Supuestos'!$F$11*($H712-'01_Supuestos'!$F$9))*'01_Supuestos'!$F$12)-(('01_Supuestos'!E31*$I712)*'01_Supuestos'!$F$11*$K712)-(IF(('01_Supuestos'!E31*$I712)&gt;0,'01_Supuestos'!$F$15,0)))-($J712*'01_Supuestos'!E33)))*'01_Supuestos'!$F$16)</f>
        <v/>
      </c>
      <c r="W712" s="109">
        <f>((('01_Supuestos'!F31*$I712)*'01_Supuestos'!$F$11*($H712-'01_Supuestos'!$F$9))-((('01_Supuestos'!F31*$I712)*'01_Supuestos'!$F$11*($H712-'01_Supuestos'!$F$9))*'01_Supuestos'!$F$12)-(('01_Supuestos'!F31*$I712)*'01_Supuestos'!$F$11*$K712)-(IF(('01_Supuestos'!F31*$I712)&gt;0,'01_Supuestos'!$F$15,0)))-((('01_Supuestos'!F31*$I712)*'01_Supuestos'!$F$11*($H712-'01_Supuestos'!$F$9))*'01_Supuestos'!$F$18)-($J712*'01_Supuestos'!F32)-(IF('01_Supuestos'!F30=MAX('01_Supuestos'!$C$30:$M$30),'01_Supuestos'!$F$19,0))-(MAX(0,(((('01_Supuestos'!F31*$I712)*'01_Supuestos'!$F$11*($H712-'01_Supuestos'!$F$9))-((('01_Supuestos'!F31*$I712)*'01_Supuestos'!$F$11*($H712-'01_Supuestos'!$F$9))*'01_Supuestos'!$F$12)-(('01_Supuestos'!F31*$I712)*'01_Supuestos'!$F$11*$K712)-(IF(('01_Supuestos'!F31*$I712)&gt;0,'01_Supuestos'!$F$15,0)))-($J712*'01_Supuestos'!F33)))*'01_Supuestos'!$F$16)</f>
        <v/>
      </c>
      <c r="X712" s="109">
        <f>((('01_Supuestos'!G31*$I712)*'01_Supuestos'!$F$11*($H712-'01_Supuestos'!$F$9))-((('01_Supuestos'!G31*$I712)*'01_Supuestos'!$F$11*($H712-'01_Supuestos'!$F$9))*'01_Supuestos'!$F$12)-(('01_Supuestos'!G31*$I712)*'01_Supuestos'!$F$11*$K712)-(IF(('01_Supuestos'!G31*$I712)&gt;0,'01_Supuestos'!$F$15,0)))-((('01_Supuestos'!G31*$I712)*'01_Supuestos'!$F$11*($H712-'01_Supuestos'!$F$9))*'01_Supuestos'!$F$18)-($J712*'01_Supuestos'!G32)-(IF('01_Supuestos'!G30=MAX('01_Supuestos'!$C$30:$M$30),'01_Supuestos'!$F$19,0))-(MAX(0,(((('01_Supuestos'!G31*$I712)*'01_Supuestos'!$F$11*($H712-'01_Supuestos'!$F$9))-((('01_Supuestos'!G31*$I712)*'01_Supuestos'!$F$11*($H712-'01_Supuestos'!$F$9))*'01_Supuestos'!$F$12)-(('01_Supuestos'!G31*$I712)*'01_Supuestos'!$F$11*$K712)-(IF(('01_Supuestos'!G31*$I712)&gt;0,'01_Supuestos'!$F$15,0)))-($J712*'01_Supuestos'!G33)))*'01_Supuestos'!$F$16)</f>
        <v/>
      </c>
      <c r="Y712" s="109">
        <f>((('01_Supuestos'!H31*$I712)*'01_Supuestos'!$F$11*($H712-'01_Supuestos'!$F$9))-((('01_Supuestos'!H31*$I712)*'01_Supuestos'!$F$11*($H712-'01_Supuestos'!$F$9))*'01_Supuestos'!$F$12)-(('01_Supuestos'!H31*$I712)*'01_Supuestos'!$F$11*$K712)-(IF(('01_Supuestos'!H31*$I712)&gt;0,'01_Supuestos'!$F$15,0)))-((('01_Supuestos'!H31*$I712)*'01_Supuestos'!$F$11*($H712-'01_Supuestos'!$F$9))*'01_Supuestos'!$F$18)-($J712*'01_Supuestos'!H32)-(IF('01_Supuestos'!H30=MAX('01_Supuestos'!$C$30:$M$30),'01_Supuestos'!$F$19,0))-(MAX(0,(((('01_Supuestos'!H31*$I712)*'01_Supuestos'!$F$11*($H712-'01_Supuestos'!$F$9))-((('01_Supuestos'!H31*$I712)*'01_Supuestos'!$F$11*($H712-'01_Supuestos'!$F$9))*'01_Supuestos'!$F$12)-(('01_Supuestos'!H31*$I712)*'01_Supuestos'!$F$11*$K712)-(IF(('01_Supuestos'!H31*$I712)&gt;0,'01_Supuestos'!$F$15,0)))-($J712*'01_Supuestos'!H33)))*'01_Supuestos'!$F$16)</f>
        <v/>
      </c>
      <c r="Z712" s="109">
        <f>((('01_Supuestos'!I31*$I712)*'01_Supuestos'!$F$11*($H712-'01_Supuestos'!$F$9))-((('01_Supuestos'!I31*$I712)*'01_Supuestos'!$F$11*($H712-'01_Supuestos'!$F$9))*'01_Supuestos'!$F$12)-(('01_Supuestos'!I31*$I712)*'01_Supuestos'!$F$11*$K712)-(IF(('01_Supuestos'!I31*$I712)&gt;0,'01_Supuestos'!$F$15,0)))-((('01_Supuestos'!I31*$I712)*'01_Supuestos'!$F$11*($H712-'01_Supuestos'!$F$9))*'01_Supuestos'!$F$18)-($J712*'01_Supuestos'!I32)-(IF('01_Supuestos'!I30=MAX('01_Supuestos'!$C$30:$M$30),'01_Supuestos'!$F$19,0))-(MAX(0,(((('01_Supuestos'!I31*$I712)*'01_Supuestos'!$F$11*($H712-'01_Supuestos'!$F$9))-((('01_Supuestos'!I31*$I712)*'01_Supuestos'!$F$11*($H712-'01_Supuestos'!$F$9))*'01_Supuestos'!$F$12)-(('01_Supuestos'!I31*$I712)*'01_Supuestos'!$F$11*$K712)-(IF(('01_Supuestos'!I31*$I712)&gt;0,'01_Supuestos'!$F$15,0)))-($J712*'01_Supuestos'!I33)))*'01_Supuestos'!$F$16)</f>
        <v/>
      </c>
      <c r="AA712" s="109">
        <f>((('01_Supuestos'!J31*$I712)*'01_Supuestos'!$F$11*($H712-'01_Supuestos'!$F$9))-((('01_Supuestos'!J31*$I712)*'01_Supuestos'!$F$11*($H712-'01_Supuestos'!$F$9))*'01_Supuestos'!$F$12)-(('01_Supuestos'!J31*$I712)*'01_Supuestos'!$F$11*$K712)-(IF(('01_Supuestos'!J31*$I712)&gt;0,'01_Supuestos'!$F$15,0)))-((('01_Supuestos'!J31*$I712)*'01_Supuestos'!$F$11*($H712-'01_Supuestos'!$F$9))*'01_Supuestos'!$F$18)-($J712*'01_Supuestos'!J32)-(IF('01_Supuestos'!J30=MAX('01_Supuestos'!$C$30:$M$30),'01_Supuestos'!$F$19,0))-(MAX(0,(((('01_Supuestos'!J31*$I712)*'01_Supuestos'!$F$11*($H712-'01_Supuestos'!$F$9))-((('01_Supuestos'!J31*$I712)*'01_Supuestos'!$F$11*($H712-'01_Supuestos'!$F$9))*'01_Supuestos'!$F$12)-(('01_Supuestos'!J31*$I712)*'01_Supuestos'!$F$11*$K712)-(IF(('01_Supuestos'!J31*$I712)&gt;0,'01_Supuestos'!$F$15,0)))-($J712*'01_Supuestos'!J33)))*'01_Supuestos'!$F$16)</f>
        <v/>
      </c>
      <c r="AB712" s="109">
        <f>((('01_Supuestos'!K31*$I712)*'01_Supuestos'!$F$11*($H712-'01_Supuestos'!$F$9))-((('01_Supuestos'!K31*$I712)*'01_Supuestos'!$F$11*($H712-'01_Supuestos'!$F$9))*'01_Supuestos'!$F$12)-(('01_Supuestos'!K31*$I712)*'01_Supuestos'!$F$11*$K712)-(IF(('01_Supuestos'!K31*$I712)&gt;0,'01_Supuestos'!$F$15,0)))-((('01_Supuestos'!K31*$I712)*'01_Supuestos'!$F$11*($H712-'01_Supuestos'!$F$9))*'01_Supuestos'!$F$18)-($J712*'01_Supuestos'!K32)-(IF('01_Supuestos'!K30=MAX('01_Supuestos'!$C$30:$M$30),'01_Supuestos'!$F$19,0))-(MAX(0,(((('01_Supuestos'!K31*$I712)*'01_Supuestos'!$F$11*($H712-'01_Supuestos'!$F$9))-((('01_Supuestos'!K31*$I712)*'01_Supuestos'!$F$11*($H712-'01_Supuestos'!$F$9))*'01_Supuestos'!$F$12)-(('01_Supuestos'!K31*$I712)*'01_Supuestos'!$F$11*$K712)-(IF(('01_Supuestos'!K31*$I712)&gt;0,'01_Supuestos'!$F$15,0)))-($J712*'01_Supuestos'!K33)))*'01_Supuestos'!$F$16)</f>
        <v/>
      </c>
      <c r="AC712" s="109">
        <f>((('01_Supuestos'!L31*$I712)*'01_Supuestos'!$F$11*($H712-'01_Supuestos'!$F$9))-((('01_Supuestos'!L31*$I712)*'01_Supuestos'!$F$11*($H712-'01_Supuestos'!$F$9))*'01_Supuestos'!$F$12)-(('01_Supuestos'!L31*$I712)*'01_Supuestos'!$F$11*$K712)-(IF(('01_Supuestos'!L31*$I712)&gt;0,'01_Supuestos'!$F$15,0)))-((('01_Supuestos'!L31*$I712)*'01_Supuestos'!$F$11*($H712-'01_Supuestos'!$F$9))*'01_Supuestos'!$F$18)-($J712*'01_Supuestos'!L32)-(IF('01_Supuestos'!L30=MAX('01_Supuestos'!$C$30:$M$30),'01_Supuestos'!$F$19,0))-(MAX(0,(((('01_Supuestos'!L31*$I712)*'01_Supuestos'!$F$11*($H712-'01_Supuestos'!$F$9))-((('01_Supuestos'!L31*$I712)*'01_Supuestos'!$F$11*($H712-'01_Supuestos'!$F$9))*'01_Supuestos'!$F$12)-(('01_Supuestos'!L31*$I712)*'01_Supuestos'!$F$11*$K712)-(IF(('01_Supuestos'!L31*$I712)&gt;0,'01_Supuestos'!$F$15,0)))-($J712*'01_Supuestos'!L33)))*'01_Supuestos'!$F$16)</f>
        <v/>
      </c>
      <c r="AD712" s="109">
        <f>((('01_Supuestos'!M31*$I712)*'01_Supuestos'!$F$11*($H712-'01_Supuestos'!$F$9))-((('01_Supuestos'!M31*$I712)*'01_Supuestos'!$F$11*($H712-'01_Supuestos'!$F$9))*'01_Supuestos'!$F$12)-(('01_Supuestos'!M31*$I712)*'01_Supuestos'!$F$11*$K712)-(IF(('01_Supuestos'!M31*$I712)&gt;0,'01_Supuestos'!$F$15,0)))-((('01_Supuestos'!M31*$I712)*'01_Supuestos'!$F$11*($H712-'01_Supuestos'!$F$9))*'01_Supuestos'!$F$18)-($J712*'01_Supuestos'!M32)-(IF('01_Supuestos'!M30=MAX('01_Supuestos'!$C$30:$M$30),'01_Supuestos'!$F$19,0))-(MAX(0,(((('01_Supuestos'!M31*$I712)*'01_Supuestos'!$F$11*($H712-'01_Supuestos'!$F$9))-((('01_Supuestos'!M31*$I712)*'01_Supuestos'!$F$11*($H712-'01_Supuestos'!$F$9))*'01_Supuestos'!$F$12)-(('01_Supuestos'!M31*$I712)*'01_Supuestos'!$F$11*$K712)-(IF(('01_Supuestos'!M31*$I712)&gt;0,'01_Supuestos'!$F$15,0)))-($J712*'01_Supuestos'!M33)))*'01_Supuestos'!$F$16)</f>
        <v/>
      </c>
      <c r="AE712" s="109">
        <f>0</f>
        <v/>
      </c>
      <c r="AF712" s="109">
        <f>IF(S712&gt;R712,"Appraisal+Decision",IF(S712&lt;R712,"Develop Now","Indiferente"))</f>
        <v/>
      </c>
    </row>
    <row r="713">
      <c r="A713" t="n">
        <v>683</v>
      </c>
      <c r="B713" s="53">
        <f>RAND()</f>
        <v/>
      </c>
      <c r="C713" s="53">
        <f>RAND()</f>
        <v/>
      </c>
      <c r="D713" s="53">
        <f>RAND()</f>
        <v/>
      </c>
      <c r="E713" s="53">
        <f>RAND()</f>
        <v/>
      </c>
      <c r="F713" s="53">
        <f>RAND()</f>
        <v/>
      </c>
      <c r="G713" s="53">
        <f>RAND()</f>
        <v/>
      </c>
      <c r="H713" s="109">
        <f>IF(B713&lt;($B$11-$B$10)/($B$12-$B$10), $B$10+SQRT(B713*($B$11-$B$10)*($B$12-$B$10)), $B$12-SQRT((1-B713)*($B$12-$B$11)*($B$12-$B$10)))</f>
        <v/>
      </c>
      <c r="I713" s="53">
        <f>MAX(0.1,NORMINV(C713,$B$13,$B$14))</f>
        <v/>
      </c>
      <c r="J713" s="109">
        <f>'01_Supuestos'!$F$13*MAX(0.65,NORMINV(D713,1,$B$15))</f>
        <v/>
      </c>
      <c r="K713" s="109">
        <f>'01_Supuestos'!$F$14*MAX(0.6,NORMINV(E713,1,$B$16))</f>
        <v/>
      </c>
      <c r="L713" s="109">
        <f>--(F713&lt;=$B$5)</f>
        <v/>
      </c>
      <c r="M713" s="109">
        <f>IF(L713=1, IF(G713&lt;=$B$6, "+", "-"), IF(G713&lt;=(1-$B$7), "+", "-"))</f>
        <v/>
      </c>
      <c r="N713" s="110">
        <f>IF(M713="+",'05_Bayes_Arbol'!$B$16,'05_Bayes_Arbol'!$B$17)</f>
        <v/>
      </c>
      <c r="O713" s="109">
        <f>SUMPRODUCT(T713:AD713,'01_Supuestos'!$C$34:$M$34)</f>
        <v/>
      </c>
      <c r="P713" s="109">
        <f>N713*O713 + (1-N713)*$B$9</f>
        <v/>
      </c>
      <c r="Q713" s="109">
        <f>--(P713&gt;0)</f>
        <v/>
      </c>
      <c r="R713" s="109">
        <f>IF(L713=1,O713,$B$9)</f>
        <v/>
      </c>
      <c r="S713" s="109">
        <f>-$B$8 + IF(Q713=1, IF(L713=1,O713,$B$9), 0)</f>
        <v/>
      </c>
      <c r="T713" s="109">
        <f>((('01_Supuestos'!C31*$I713)*'01_Supuestos'!$F$11*($H713-'01_Supuestos'!$F$9))-((('01_Supuestos'!C31*$I713)*'01_Supuestos'!$F$11*($H713-'01_Supuestos'!$F$9))*'01_Supuestos'!$F$12)-(('01_Supuestos'!C31*$I713)*'01_Supuestos'!$F$11*$K713)-(IF(('01_Supuestos'!C31*$I713)&gt;0,'01_Supuestos'!$F$15,0)))-((('01_Supuestos'!C31*$I713)*'01_Supuestos'!$F$11*($H713-'01_Supuestos'!$F$9))*'01_Supuestos'!$F$18)-($J713*'01_Supuestos'!C32)-(IF('01_Supuestos'!C30=MAX('01_Supuestos'!$C$30:$M$30),'01_Supuestos'!$F$19,0))-(MAX(0,(((('01_Supuestos'!C31*$I713)*'01_Supuestos'!$F$11*($H713-'01_Supuestos'!$F$9))-((('01_Supuestos'!C31*$I713)*'01_Supuestos'!$F$11*($H713-'01_Supuestos'!$F$9))*'01_Supuestos'!$F$12)-(('01_Supuestos'!C31*$I713)*'01_Supuestos'!$F$11*$K713)-(IF(('01_Supuestos'!C31*$I713)&gt;0,'01_Supuestos'!$F$15,0)))-($J713*'01_Supuestos'!C33)))*'01_Supuestos'!$F$16)</f>
        <v/>
      </c>
      <c r="U713" s="109">
        <f>((('01_Supuestos'!D31*$I713)*'01_Supuestos'!$F$11*($H713-'01_Supuestos'!$F$9))-((('01_Supuestos'!D31*$I713)*'01_Supuestos'!$F$11*($H713-'01_Supuestos'!$F$9))*'01_Supuestos'!$F$12)-(('01_Supuestos'!D31*$I713)*'01_Supuestos'!$F$11*$K713)-(IF(('01_Supuestos'!D31*$I713)&gt;0,'01_Supuestos'!$F$15,0)))-((('01_Supuestos'!D31*$I713)*'01_Supuestos'!$F$11*($H713-'01_Supuestos'!$F$9))*'01_Supuestos'!$F$18)-($J713*'01_Supuestos'!D32)-(IF('01_Supuestos'!D30=MAX('01_Supuestos'!$C$30:$M$30),'01_Supuestos'!$F$19,0))-(MAX(0,(((('01_Supuestos'!D31*$I713)*'01_Supuestos'!$F$11*($H713-'01_Supuestos'!$F$9))-((('01_Supuestos'!D31*$I713)*'01_Supuestos'!$F$11*($H713-'01_Supuestos'!$F$9))*'01_Supuestos'!$F$12)-(('01_Supuestos'!D31*$I713)*'01_Supuestos'!$F$11*$K713)-(IF(('01_Supuestos'!D31*$I713)&gt;0,'01_Supuestos'!$F$15,0)))-($J713*'01_Supuestos'!D33)))*'01_Supuestos'!$F$16)</f>
        <v/>
      </c>
      <c r="V713" s="109">
        <f>((('01_Supuestos'!E31*$I713)*'01_Supuestos'!$F$11*($H713-'01_Supuestos'!$F$9))-((('01_Supuestos'!E31*$I713)*'01_Supuestos'!$F$11*($H713-'01_Supuestos'!$F$9))*'01_Supuestos'!$F$12)-(('01_Supuestos'!E31*$I713)*'01_Supuestos'!$F$11*$K713)-(IF(('01_Supuestos'!E31*$I713)&gt;0,'01_Supuestos'!$F$15,0)))-((('01_Supuestos'!E31*$I713)*'01_Supuestos'!$F$11*($H713-'01_Supuestos'!$F$9))*'01_Supuestos'!$F$18)-($J713*'01_Supuestos'!E32)-(IF('01_Supuestos'!E30=MAX('01_Supuestos'!$C$30:$M$30),'01_Supuestos'!$F$19,0))-(MAX(0,(((('01_Supuestos'!E31*$I713)*'01_Supuestos'!$F$11*($H713-'01_Supuestos'!$F$9))-((('01_Supuestos'!E31*$I713)*'01_Supuestos'!$F$11*($H713-'01_Supuestos'!$F$9))*'01_Supuestos'!$F$12)-(('01_Supuestos'!E31*$I713)*'01_Supuestos'!$F$11*$K713)-(IF(('01_Supuestos'!E31*$I713)&gt;0,'01_Supuestos'!$F$15,0)))-($J713*'01_Supuestos'!E33)))*'01_Supuestos'!$F$16)</f>
        <v/>
      </c>
      <c r="W713" s="109">
        <f>((('01_Supuestos'!F31*$I713)*'01_Supuestos'!$F$11*($H713-'01_Supuestos'!$F$9))-((('01_Supuestos'!F31*$I713)*'01_Supuestos'!$F$11*($H713-'01_Supuestos'!$F$9))*'01_Supuestos'!$F$12)-(('01_Supuestos'!F31*$I713)*'01_Supuestos'!$F$11*$K713)-(IF(('01_Supuestos'!F31*$I713)&gt;0,'01_Supuestos'!$F$15,0)))-((('01_Supuestos'!F31*$I713)*'01_Supuestos'!$F$11*($H713-'01_Supuestos'!$F$9))*'01_Supuestos'!$F$18)-($J713*'01_Supuestos'!F32)-(IF('01_Supuestos'!F30=MAX('01_Supuestos'!$C$30:$M$30),'01_Supuestos'!$F$19,0))-(MAX(0,(((('01_Supuestos'!F31*$I713)*'01_Supuestos'!$F$11*($H713-'01_Supuestos'!$F$9))-((('01_Supuestos'!F31*$I713)*'01_Supuestos'!$F$11*($H713-'01_Supuestos'!$F$9))*'01_Supuestos'!$F$12)-(('01_Supuestos'!F31*$I713)*'01_Supuestos'!$F$11*$K713)-(IF(('01_Supuestos'!F31*$I713)&gt;0,'01_Supuestos'!$F$15,0)))-($J713*'01_Supuestos'!F33)))*'01_Supuestos'!$F$16)</f>
        <v/>
      </c>
      <c r="X713" s="109">
        <f>((('01_Supuestos'!G31*$I713)*'01_Supuestos'!$F$11*($H713-'01_Supuestos'!$F$9))-((('01_Supuestos'!G31*$I713)*'01_Supuestos'!$F$11*($H713-'01_Supuestos'!$F$9))*'01_Supuestos'!$F$12)-(('01_Supuestos'!G31*$I713)*'01_Supuestos'!$F$11*$K713)-(IF(('01_Supuestos'!G31*$I713)&gt;0,'01_Supuestos'!$F$15,0)))-((('01_Supuestos'!G31*$I713)*'01_Supuestos'!$F$11*($H713-'01_Supuestos'!$F$9))*'01_Supuestos'!$F$18)-($J713*'01_Supuestos'!G32)-(IF('01_Supuestos'!G30=MAX('01_Supuestos'!$C$30:$M$30),'01_Supuestos'!$F$19,0))-(MAX(0,(((('01_Supuestos'!G31*$I713)*'01_Supuestos'!$F$11*($H713-'01_Supuestos'!$F$9))-((('01_Supuestos'!G31*$I713)*'01_Supuestos'!$F$11*($H713-'01_Supuestos'!$F$9))*'01_Supuestos'!$F$12)-(('01_Supuestos'!G31*$I713)*'01_Supuestos'!$F$11*$K713)-(IF(('01_Supuestos'!G31*$I713)&gt;0,'01_Supuestos'!$F$15,0)))-($J713*'01_Supuestos'!G33)))*'01_Supuestos'!$F$16)</f>
        <v/>
      </c>
      <c r="Y713" s="109">
        <f>((('01_Supuestos'!H31*$I713)*'01_Supuestos'!$F$11*($H713-'01_Supuestos'!$F$9))-((('01_Supuestos'!H31*$I713)*'01_Supuestos'!$F$11*($H713-'01_Supuestos'!$F$9))*'01_Supuestos'!$F$12)-(('01_Supuestos'!H31*$I713)*'01_Supuestos'!$F$11*$K713)-(IF(('01_Supuestos'!H31*$I713)&gt;0,'01_Supuestos'!$F$15,0)))-((('01_Supuestos'!H31*$I713)*'01_Supuestos'!$F$11*($H713-'01_Supuestos'!$F$9))*'01_Supuestos'!$F$18)-($J713*'01_Supuestos'!H32)-(IF('01_Supuestos'!H30=MAX('01_Supuestos'!$C$30:$M$30),'01_Supuestos'!$F$19,0))-(MAX(0,(((('01_Supuestos'!H31*$I713)*'01_Supuestos'!$F$11*($H713-'01_Supuestos'!$F$9))-((('01_Supuestos'!H31*$I713)*'01_Supuestos'!$F$11*($H713-'01_Supuestos'!$F$9))*'01_Supuestos'!$F$12)-(('01_Supuestos'!H31*$I713)*'01_Supuestos'!$F$11*$K713)-(IF(('01_Supuestos'!H31*$I713)&gt;0,'01_Supuestos'!$F$15,0)))-($J713*'01_Supuestos'!H33)))*'01_Supuestos'!$F$16)</f>
        <v/>
      </c>
      <c r="Z713" s="109">
        <f>((('01_Supuestos'!I31*$I713)*'01_Supuestos'!$F$11*($H713-'01_Supuestos'!$F$9))-((('01_Supuestos'!I31*$I713)*'01_Supuestos'!$F$11*($H713-'01_Supuestos'!$F$9))*'01_Supuestos'!$F$12)-(('01_Supuestos'!I31*$I713)*'01_Supuestos'!$F$11*$K713)-(IF(('01_Supuestos'!I31*$I713)&gt;0,'01_Supuestos'!$F$15,0)))-((('01_Supuestos'!I31*$I713)*'01_Supuestos'!$F$11*($H713-'01_Supuestos'!$F$9))*'01_Supuestos'!$F$18)-($J713*'01_Supuestos'!I32)-(IF('01_Supuestos'!I30=MAX('01_Supuestos'!$C$30:$M$30),'01_Supuestos'!$F$19,0))-(MAX(0,(((('01_Supuestos'!I31*$I713)*'01_Supuestos'!$F$11*($H713-'01_Supuestos'!$F$9))-((('01_Supuestos'!I31*$I713)*'01_Supuestos'!$F$11*($H713-'01_Supuestos'!$F$9))*'01_Supuestos'!$F$12)-(('01_Supuestos'!I31*$I713)*'01_Supuestos'!$F$11*$K713)-(IF(('01_Supuestos'!I31*$I713)&gt;0,'01_Supuestos'!$F$15,0)))-($J713*'01_Supuestos'!I33)))*'01_Supuestos'!$F$16)</f>
        <v/>
      </c>
      <c r="AA713" s="109">
        <f>((('01_Supuestos'!J31*$I713)*'01_Supuestos'!$F$11*($H713-'01_Supuestos'!$F$9))-((('01_Supuestos'!J31*$I713)*'01_Supuestos'!$F$11*($H713-'01_Supuestos'!$F$9))*'01_Supuestos'!$F$12)-(('01_Supuestos'!J31*$I713)*'01_Supuestos'!$F$11*$K713)-(IF(('01_Supuestos'!J31*$I713)&gt;0,'01_Supuestos'!$F$15,0)))-((('01_Supuestos'!J31*$I713)*'01_Supuestos'!$F$11*($H713-'01_Supuestos'!$F$9))*'01_Supuestos'!$F$18)-($J713*'01_Supuestos'!J32)-(IF('01_Supuestos'!J30=MAX('01_Supuestos'!$C$30:$M$30),'01_Supuestos'!$F$19,0))-(MAX(0,(((('01_Supuestos'!J31*$I713)*'01_Supuestos'!$F$11*($H713-'01_Supuestos'!$F$9))-((('01_Supuestos'!J31*$I713)*'01_Supuestos'!$F$11*($H713-'01_Supuestos'!$F$9))*'01_Supuestos'!$F$12)-(('01_Supuestos'!J31*$I713)*'01_Supuestos'!$F$11*$K713)-(IF(('01_Supuestos'!J31*$I713)&gt;0,'01_Supuestos'!$F$15,0)))-($J713*'01_Supuestos'!J33)))*'01_Supuestos'!$F$16)</f>
        <v/>
      </c>
      <c r="AB713" s="109">
        <f>((('01_Supuestos'!K31*$I713)*'01_Supuestos'!$F$11*($H713-'01_Supuestos'!$F$9))-((('01_Supuestos'!K31*$I713)*'01_Supuestos'!$F$11*($H713-'01_Supuestos'!$F$9))*'01_Supuestos'!$F$12)-(('01_Supuestos'!K31*$I713)*'01_Supuestos'!$F$11*$K713)-(IF(('01_Supuestos'!K31*$I713)&gt;0,'01_Supuestos'!$F$15,0)))-((('01_Supuestos'!K31*$I713)*'01_Supuestos'!$F$11*($H713-'01_Supuestos'!$F$9))*'01_Supuestos'!$F$18)-($J713*'01_Supuestos'!K32)-(IF('01_Supuestos'!K30=MAX('01_Supuestos'!$C$30:$M$30),'01_Supuestos'!$F$19,0))-(MAX(0,(((('01_Supuestos'!K31*$I713)*'01_Supuestos'!$F$11*($H713-'01_Supuestos'!$F$9))-((('01_Supuestos'!K31*$I713)*'01_Supuestos'!$F$11*($H713-'01_Supuestos'!$F$9))*'01_Supuestos'!$F$12)-(('01_Supuestos'!K31*$I713)*'01_Supuestos'!$F$11*$K713)-(IF(('01_Supuestos'!K31*$I713)&gt;0,'01_Supuestos'!$F$15,0)))-($J713*'01_Supuestos'!K33)))*'01_Supuestos'!$F$16)</f>
        <v/>
      </c>
      <c r="AC713" s="109">
        <f>((('01_Supuestos'!L31*$I713)*'01_Supuestos'!$F$11*($H713-'01_Supuestos'!$F$9))-((('01_Supuestos'!L31*$I713)*'01_Supuestos'!$F$11*($H713-'01_Supuestos'!$F$9))*'01_Supuestos'!$F$12)-(('01_Supuestos'!L31*$I713)*'01_Supuestos'!$F$11*$K713)-(IF(('01_Supuestos'!L31*$I713)&gt;0,'01_Supuestos'!$F$15,0)))-((('01_Supuestos'!L31*$I713)*'01_Supuestos'!$F$11*($H713-'01_Supuestos'!$F$9))*'01_Supuestos'!$F$18)-($J713*'01_Supuestos'!L32)-(IF('01_Supuestos'!L30=MAX('01_Supuestos'!$C$30:$M$30),'01_Supuestos'!$F$19,0))-(MAX(0,(((('01_Supuestos'!L31*$I713)*'01_Supuestos'!$F$11*($H713-'01_Supuestos'!$F$9))-((('01_Supuestos'!L31*$I713)*'01_Supuestos'!$F$11*($H713-'01_Supuestos'!$F$9))*'01_Supuestos'!$F$12)-(('01_Supuestos'!L31*$I713)*'01_Supuestos'!$F$11*$K713)-(IF(('01_Supuestos'!L31*$I713)&gt;0,'01_Supuestos'!$F$15,0)))-($J713*'01_Supuestos'!L33)))*'01_Supuestos'!$F$16)</f>
        <v/>
      </c>
      <c r="AD713" s="109">
        <f>((('01_Supuestos'!M31*$I713)*'01_Supuestos'!$F$11*($H713-'01_Supuestos'!$F$9))-((('01_Supuestos'!M31*$I713)*'01_Supuestos'!$F$11*($H713-'01_Supuestos'!$F$9))*'01_Supuestos'!$F$12)-(('01_Supuestos'!M31*$I713)*'01_Supuestos'!$F$11*$K713)-(IF(('01_Supuestos'!M31*$I713)&gt;0,'01_Supuestos'!$F$15,0)))-((('01_Supuestos'!M31*$I713)*'01_Supuestos'!$F$11*($H713-'01_Supuestos'!$F$9))*'01_Supuestos'!$F$18)-($J713*'01_Supuestos'!M32)-(IF('01_Supuestos'!M30=MAX('01_Supuestos'!$C$30:$M$30),'01_Supuestos'!$F$19,0))-(MAX(0,(((('01_Supuestos'!M31*$I713)*'01_Supuestos'!$F$11*($H713-'01_Supuestos'!$F$9))-((('01_Supuestos'!M31*$I713)*'01_Supuestos'!$F$11*($H713-'01_Supuestos'!$F$9))*'01_Supuestos'!$F$12)-(('01_Supuestos'!M31*$I713)*'01_Supuestos'!$F$11*$K713)-(IF(('01_Supuestos'!M31*$I713)&gt;0,'01_Supuestos'!$F$15,0)))-($J713*'01_Supuestos'!M33)))*'01_Supuestos'!$F$16)</f>
        <v/>
      </c>
      <c r="AE713" s="109">
        <f>0</f>
        <v/>
      </c>
      <c r="AF713" s="109">
        <f>IF(S713&gt;R713,"Appraisal+Decision",IF(S713&lt;R713,"Develop Now","Indiferente"))</f>
        <v/>
      </c>
    </row>
    <row r="714">
      <c r="A714" t="n">
        <v>684</v>
      </c>
      <c r="B714" s="53">
        <f>RAND()</f>
        <v/>
      </c>
      <c r="C714" s="53">
        <f>RAND()</f>
        <v/>
      </c>
      <c r="D714" s="53">
        <f>RAND()</f>
        <v/>
      </c>
      <c r="E714" s="53">
        <f>RAND()</f>
        <v/>
      </c>
      <c r="F714" s="53">
        <f>RAND()</f>
        <v/>
      </c>
      <c r="G714" s="53">
        <f>RAND()</f>
        <v/>
      </c>
      <c r="H714" s="109">
        <f>IF(B714&lt;($B$11-$B$10)/($B$12-$B$10), $B$10+SQRT(B714*($B$11-$B$10)*($B$12-$B$10)), $B$12-SQRT((1-B714)*($B$12-$B$11)*($B$12-$B$10)))</f>
        <v/>
      </c>
      <c r="I714" s="53">
        <f>MAX(0.1,NORMINV(C714,$B$13,$B$14))</f>
        <v/>
      </c>
      <c r="J714" s="109">
        <f>'01_Supuestos'!$F$13*MAX(0.65,NORMINV(D714,1,$B$15))</f>
        <v/>
      </c>
      <c r="K714" s="109">
        <f>'01_Supuestos'!$F$14*MAX(0.6,NORMINV(E714,1,$B$16))</f>
        <v/>
      </c>
      <c r="L714" s="109">
        <f>--(F714&lt;=$B$5)</f>
        <v/>
      </c>
      <c r="M714" s="109">
        <f>IF(L714=1, IF(G714&lt;=$B$6, "+", "-"), IF(G714&lt;=(1-$B$7), "+", "-"))</f>
        <v/>
      </c>
      <c r="N714" s="110">
        <f>IF(M714="+",'05_Bayes_Arbol'!$B$16,'05_Bayes_Arbol'!$B$17)</f>
        <v/>
      </c>
      <c r="O714" s="109">
        <f>SUMPRODUCT(T714:AD714,'01_Supuestos'!$C$34:$M$34)</f>
        <v/>
      </c>
      <c r="P714" s="109">
        <f>N714*O714 + (1-N714)*$B$9</f>
        <v/>
      </c>
      <c r="Q714" s="109">
        <f>--(P714&gt;0)</f>
        <v/>
      </c>
      <c r="R714" s="109">
        <f>IF(L714=1,O714,$B$9)</f>
        <v/>
      </c>
      <c r="S714" s="109">
        <f>-$B$8 + IF(Q714=1, IF(L714=1,O714,$B$9), 0)</f>
        <v/>
      </c>
      <c r="T714" s="109">
        <f>((('01_Supuestos'!C31*$I714)*'01_Supuestos'!$F$11*($H714-'01_Supuestos'!$F$9))-((('01_Supuestos'!C31*$I714)*'01_Supuestos'!$F$11*($H714-'01_Supuestos'!$F$9))*'01_Supuestos'!$F$12)-(('01_Supuestos'!C31*$I714)*'01_Supuestos'!$F$11*$K714)-(IF(('01_Supuestos'!C31*$I714)&gt;0,'01_Supuestos'!$F$15,0)))-((('01_Supuestos'!C31*$I714)*'01_Supuestos'!$F$11*($H714-'01_Supuestos'!$F$9))*'01_Supuestos'!$F$18)-($J714*'01_Supuestos'!C32)-(IF('01_Supuestos'!C30=MAX('01_Supuestos'!$C$30:$M$30),'01_Supuestos'!$F$19,0))-(MAX(0,(((('01_Supuestos'!C31*$I714)*'01_Supuestos'!$F$11*($H714-'01_Supuestos'!$F$9))-((('01_Supuestos'!C31*$I714)*'01_Supuestos'!$F$11*($H714-'01_Supuestos'!$F$9))*'01_Supuestos'!$F$12)-(('01_Supuestos'!C31*$I714)*'01_Supuestos'!$F$11*$K714)-(IF(('01_Supuestos'!C31*$I714)&gt;0,'01_Supuestos'!$F$15,0)))-($J714*'01_Supuestos'!C33)))*'01_Supuestos'!$F$16)</f>
        <v/>
      </c>
      <c r="U714" s="109">
        <f>((('01_Supuestos'!D31*$I714)*'01_Supuestos'!$F$11*($H714-'01_Supuestos'!$F$9))-((('01_Supuestos'!D31*$I714)*'01_Supuestos'!$F$11*($H714-'01_Supuestos'!$F$9))*'01_Supuestos'!$F$12)-(('01_Supuestos'!D31*$I714)*'01_Supuestos'!$F$11*$K714)-(IF(('01_Supuestos'!D31*$I714)&gt;0,'01_Supuestos'!$F$15,0)))-((('01_Supuestos'!D31*$I714)*'01_Supuestos'!$F$11*($H714-'01_Supuestos'!$F$9))*'01_Supuestos'!$F$18)-($J714*'01_Supuestos'!D32)-(IF('01_Supuestos'!D30=MAX('01_Supuestos'!$C$30:$M$30),'01_Supuestos'!$F$19,0))-(MAX(0,(((('01_Supuestos'!D31*$I714)*'01_Supuestos'!$F$11*($H714-'01_Supuestos'!$F$9))-((('01_Supuestos'!D31*$I714)*'01_Supuestos'!$F$11*($H714-'01_Supuestos'!$F$9))*'01_Supuestos'!$F$12)-(('01_Supuestos'!D31*$I714)*'01_Supuestos'!$F$11*$K714)-(IF(('01_Supuestos'!D31*$I714)&gt;0,'01_Supuestos'!$F$15,0)))-($J714*'01_Supuestos'!D33)))*'01_Supuestos'!$F$16)</f>
        <v/>
      </c>
      <c r="V714" s="109">
        <f>((('01_Supuestos'!E31*$I714)*'01_Supuestos'!$F$11*($H714-'01_Supuestos'!$F$9))-((('01_Supuestos'!E31*$I714)*'01_Supuestos'!$F$11*($H714-'01_Supuestos'!$F$9))*'01_Supuestos'!$F$12)-(('01_Supuestos'!E31*$I714)*'01_Supuestos'!$F$11*$K714)-(IF(('01_Supuestos'!E31*$I714)&gt;0,'01_Supuestos'!$F$15,0)))-((('01_Supuestos'!E31*$I714)*'01_Supuestos'!$F$11*($H714-'01_Supuestos'!$F$9))*'01_Supuestos'!$F$18)-($J714*'01_Supuestos'!E32)-(IF('01_Supuestos'!E30=MAX('01_Supuestos'!$C$30:$M$30),'01_Supuestos'!$F$19,0))-(MAX(0,(((('01_Supuestos'!E31*$I714)*'01_Supuestos'!$F$11*($H714-'01_Supuestos'!$F$9))-((('01_Supuestos'!E31*$I714)*'01_Supuestos'!$F$11*($H714-'01_Supuestos'!$F$9))*'01_Supuestos'!$F$12)-(('01_Supuestos'!E31*$I714)*'01_Supuestos'!$F$11*$K714)-(IF(('01_Supuestos'!E31*$I714)&gt;0,'01_Supuestos'!$F$15,0)))-($J714*'01_Supuestos'!E33)))*'01_Supuestos'!$F$16)</f>
        <v/>
      </c>
      <c r="W714" s="109">
        <f>((('01_Supuestos'!F31*$I714)*'01_Supuestos'!$F$11*($H714-'01_Supuestos'!$F$9))-((('01_Supuestos'!F31*$I714)*'01_Supuestos'!$F$11*($H714-'01_Supuestos'!$F$9))*'01_Supuestos'!$F$12)-(('01_Supuestos'!F31*$I714)*'01_Supuestos'!$F$11*$K714)-(IF(('01_Supuestos'!F31*$I714)&gt;0,'01_Supuestos'!$F$15,0)))-((('01_Supuestos'!F31*$I714)*'01_Supuestos'!$F$11*($H714-'01_Supuestos'!$F$9))*'01_Supuestos'!$F$18)-($J714*'01_Supuestos'!F32)-(IF('01_Supuestos'!F30=MAX('01_Supuestos'!$C$30:$M$30),'01_Supuestos'!$F$19,0))-(MAX(0,(((('01_Supuestos'!F31*$I714)*'01_Supuestos'!$F$11*($H714-'01_Supuestos'!$F$9))-((('01_Supuestos'!F31*$I714)*'01_Supuestos'!$F$11*($H714-'01_Supuestos'!$F$9))*'01_Supuestos'!$F$12)-(('01_Supuestos'!F31*$I714)*'01_Supuestos'!$F$11*$K714)-(IF(('01_Supuestos'!F31*$I714)&gt;0,'01_Supuestos'!$F$15,0)))-($J714*'01_Supuestos'!F33)))*'01_Supuestos'!$F$16)</f>
        <v/>
      </c>
      <c r="X714" s="109">
        <f>((('01_Supuestos'!G31*$I714)*'01_Supuestos'!$F$11*($H714-'01_Supuestos'!$F$9))-((('01_Supuestos'!G31*$I714)*'01_Supuestos'!$F$11*($H714-'01_Supuestos'!$F$9))*'01_Supuestos'!$F$12)-(('01_Supuestos'!G31*$I714)*'01_Supuestos'!$F$11*$K714)-(IF(('01_Supuestos'!G31*$I714)&gt;0,'01_Supuestos'!$F$15,0)))-((('01_Supuestos'!G31*$I714)*'01_Supuestos'!$F$11*($H714-'01_Supuestos'!$F$9))*'01_Supuestos'!$F$18)-($J714*'01_Supuestos'!G32)-(IF('01_Supuestos'!G30=MAX('01_Supuestos'!$C$30:$M$30),'01_Supuestos'!$F$19,0))-(MAX(0,(((('01_Supuestos'!G31*$I714)*'01_Supuestos'!$F$11*($H714-'01_Supuestos'!$F$9))-((('01_Supuestos'!G31*$I714)*'01_Supuestos'!$F$11*($H714-'01_Supuestos'!$F$9))*'01_Supuestos'!$F$12)-(('01_Supuestos'!G31*$I714)*'01_Supuestos'!$F$11*$K714)-(IF(('01_Supuestos'!G31*$I714)&gt;0,'01_Supuestos'!$F$15,0)))-($J714*'01_Supuestos'!G33)))*'01_Supuestos'!$F$16)</f>
        <v/>
      </c>
      <c r="Y714" s="109">
        <f>((('01_Supuestos'!H31*$I714)*'01_Supuestos'!$F$11*($H714-'01_Supuestos'!$F$9))-((('01_Supuestos'!H31*$I714)*'01_Supuestos'!$F$11*($H714-'01_Supuestos'!$F$9))*'01_Supuestos'!$F$12)-(('01_Supuestos'!H31*$I714)*'01_Supuestos'!$F$11*$K714)-(IF(('01_Supuestos'!H31*$I714)&gt;0,'01_Supuestos'!$F$15,0)))-((('01_Supuestos'!H31*$I714)*'01_Supuestos'!$F$11*($H714-'01_Supuestos'!$F$9))*'01_Supuestos'!$F$18)-($J714*'01_Supuestos'!H32)-(IF('01_Supuestos'!H30=MAX('01_Supuestos'!$C$30:$M$30),'01_Supuestos'!$F$19,0))-(MAX(0,(((('01_Supuestos'!H31*$I714)*'01_Supuestos'!$F$11*($H714-'01_Supuestos'!$F$9))-((('01_Supuestos'!H31*$I714)*'01_Supuestos'!$F$11*($H714-'01_Supuestos'!$F$9))*'01_Supuestos'!$F$12)-(('01_Supuestos'!H31*$I714)*'01_Supuestos'!$F$11*$K714)-(IF(('01_Supuestos'!H31*$I714)&gt;0,'01_Supuestos'!$F$15,0)))-($J714*'01_Supuestos'!H33)))*'01_Supuestos'!$F$16)</f>
        <v/>
      </c>
      <c r="Z714" s="109">
        <f>((('01_Supuestos'!I31*$I714)*'01_Supuestos'!$F$11*($H714-'01_Supuestos'!$F$9))-((('01_Supuestos'!I31*$I714)*'01_Supuestos'!$F$11*($H714-'01_Supuestos'!$F$9))*'01_Supuestos'!$F$12)-(('01_Supuestos'!I31*$I714)*'01_Supuestos'!$F$11*$K714)-(IF(('01_Supuestos'!I31*$I714)&gt;0,'01_Supuestos'!$F$15,0)))-((('01_Supuestos'!I31*$I714)*'01_Supuestos'!$F$11*($H714-'01_Supuestos'!$F$9))*'01_Supuestos'!$F$18)-($J714*'01_Supuestos'!I32)-(IF('01_Supuestos'!I30=MAX('01_Supuestos'!$C$30:$M$30),'01_Supuestos'!$F$19,0))-(MAX(0,(((('01_Supuestos'!I31*$I714)*'01_Supuestos'!$F$11*($H714-'01_Supuestos'!$F$9))-((('01_Supuestos'!I31*$I714)*'01_Supuestos'!$F$11*($H714-'01_Supuestos'!$F$9))*'01_Supuestos'!$F$12)-(('01_Supuestos'!I31*$I714)*'01_Supuestos'!$F$11*$K714)-(IF(('01_Supuestos'!I31*$I714)&gt;0,'01_Supuestos'!$F$15,0)))-($J714*'01_Supuestos'!I33)))*'01_Supuestos'!$F$16)</f>
        <v/>
      </c>
      <c r="AA714" s="109">
        <f>((('01_Supuestos'!J31*$I714)*'01_Supuestos'!$F$11*($H714-'01_Supuestos'!$F$9))-((('01_Supuestos'!J31*$I714)*'01_Supuestos'!$F$11*($H714-'01_Supuestos'!$F$9))*'01_Supuestos'!$F$12)-(('01_Supuestos'!J31*$I714)*'01_Supuestos'!$F$11*$K714)-(IF(('01_Supuestos'!J31*$I714)&gt;0,'01_Supuestos'!$F$15,0)))-((('01_Supuestos'!J31*$I714)*'01_Supuestos'!$F$11*($H714-'01_Supuestos'!$F$9))*'01_Supuestos'!$F$18)-($J714*'01_Supuestos'!J32)-(IF('01_Supuestos'!J30=MAX('01_Supuestos'!$C$30:$M$30),'01_Supuestos'!$F$19,0))-(MAX(0,(((('01_Supuestos'!J31*$I714)*'01_Supuestos'!$F$11*($H714-'01_Supuestos'!$F$9))-((('01_Supuestos'!J31*$I714)*'01_Supuestos'!$F$11*($H714-'01_Supuestos'!$F$9))*'01_Supuestos'!$F$12)-(('01_Supuestos'!J31*$I714)*'01_Supuestos'!$F$11*$K714)-(IF(('01_Supuestos'!J31*$I714)&gt;0,'01_Supuestos'!$F$15,0)))-($J714*'01_Supuestos'!J33)))*'01_Supuestos'!$F$16)</f>
        <v/>
      </c>
      <c r="AB714" s="109">
        <f>((('01_Supuestos'!K31*$I714)*'01_Supuestos'!$F$11*($H714-'01_Supuestos'!$F$9))-((('01_Supuestos'!K31*$I714)*'01_Supuestos'!$F$11*($H714-'01_Supuestos'!$F$9))*'01_Supuestos'!$F$12)-(('01_Supuestos'!K31*$I714)*'01_Supuestos'!$F$11*$K714)-(IF(('01_Supuestos'!K31*$I714)&gt;0,'01_Supuestos'!$F$15,0)))-((('01_Supuestos'!K31*$I714)*'01_Supuestos'!$F$11*($H714-'01_Supuestos'!$F$9))*'01_Supuestos'!$F$18)-($J714*'01_Supuestos'!K32)-(IF('01_Supuestos'!K30=MAX('01_Supuestos'!$C$30:$M$30),'01_Supuestos'!$F$19,0))-(MAX(0,(((('01_Supuestos'!K31*$I714)*'01_Supuestos'!$F$11*($H714-'01_Supuestos'!$F$9))-((('01_Supuestos'!K31*$I714)*'01_Supuestos'!$F$11*($H714-'01_Supuestos'!$F$9))*'01_Supuestos'!$F$12)-(('01_Supuestos'!K31*$I714)*'01_Supuestos'!$F$11*$K714)-(IF(('01_Supuestos'!K31*$I714)&gt;0,'01_Supuestos'!$F$15,0)))-($J714*'01_Supuestos'!K33)))*'01_Supuestos'!$F$16)</f>
        <v/>
      </c>
      <c r="AC714" s="109">
        <f>((('01_Supuestos'!L31*$I714)*'01_Supuestos'!$F$11*($H714-'01_Supuestos'!$F$9))-((('01_Supuestos'!L31*$I714)*'01_Supuestos'!$F$11*($H714-'01_Supuestos'!$F$9))*'01_Supuestos'!$F$12)-(('01_Supuestos'!L31*$I714)*'01_Supuestos'!$F$11*$K714)-(IF(('01_Supuestos'!L31*$I714)&gt;0,'01_Supuestos'!$F$15,0)))-((('01_Supuestos'!L31*$I714)*'01_Supuestos'!$F$11*($H714-'01_Supuestos'!$F$9))*'01_Supuestos'!$F$18)-($J714*'01_Supuestos'!L32)-(IF('01_Supuestos'!L30=MAX('01_Supuestos'!$C$30:$M$30),'01_Supuestos'!$F$19,0))-(MAX(0,(((('01_Supuestos'!L31*$I714)*'01_Supuestos'!$F$11*($H714-'01_Supuestos'!$F$9))-((('01_Supuestos'!L31*$I714)*'01_Supuestos'!$F$11*($H714-'01_Supuestos'!$F$9))*'01_Supuestos'!$F$12)-(('01_Supuestos'!L31*$I714)*'01_Supuestos'!$F$11*$K714)-(IF(('01_Supuestos'!L31*$I714)&gt;0,'01_Supuestos'!$F$15,0)))-($J714*'01_Supuestos'!L33)))*'01_Supuestos'!$F$16)</f>
        <v/>
      </c>
      <c r="AD714" s="109">
        <f>((('01_Supuestos'!M31*$I714)*'01_Supuestos'!$F$11*($H714-'01_Supuestos'!$F$9))-((('01_Supuestos'!M31*$I714)*'01_Supuestos'!$F$11*($H714-'01_Supuestos'!$F$9))*'01_Supuestos'!$F$12)-(('01_Supuestos'!M31*$I714)*'01_Supuestos'!$F$11*$K714)-(IF(('01_Supuestos'!M31*$I714)&gt;0,'01_Supuestos'!$F$15,0)))-((('01_Supuestos'!M31*$I714)*'01_Supuestos'!$F$11*($H714-'01_Supuestos'!$F$9))*'01_Supuestos'!$F$18)-($J714*'01_Supuestos'!M32)-(IF('01_Supuestos'!M30=MAX('01_Supuestos'!$C$30:$M$30),'01_Supuestos'!$F$19,0))-(MAX(0,(((('01_Supuestos'!M31*$I714)*'01_Supuestos'!$F$11*($H714-'01_Supuestos'!$F$9))-((('01_Supuestos'!M31*$I714)*'01_Supuestos'!$F$11*($H714-'01_Supuestos'!$F$9))*'01_Supuestos'!$F$12)-(('01_Supuestos'!M31*$I714)*'01_Supuestos'!$F$11*$K714)-(IF(('01_Supuestos'!M31*$I714)&gt;0,'01_Supuestos'!$F$15,0)))-($J714*'01_Supuestos'!M33)))*'01_Supuestos'!$F$16)</f>
        <v/>
      </c>
      <c r="AE714" s="109">
        <f>0</f>
        <v/>
      </c>
      <c r="AF714" s="109">
        <f>IF(S714&gt;R714,"Appraisal+Decision",IF(S714&lt;R714,"Develop Now","Indiferente"))</f>
        <v/>
      </c>
    </row>
    <row r="715">
      <c r="A715" t="n">
        <v>685</v>
      </c>
      <c r="B715" s="53">
        <f>RAND()</f>
        <v/>
      </c>
      <c r="C715" s="53">
        <f>RAND()</f>
        <v/>
      </c>
      <c r="D715" s="53">
        <f>RAND()</f>
        <v/>
      </c>
      <c r="E715" s="53">
        <f>RAND()</f>
        <v/>
      </c>
      <c r="F715" s="53">
        <f>RAND()</f>
        <v/>
      </c>
      <c r="G715" s="53">
        <f>RAND()</f>
        <v/>
      </c>
      <c r="H715" s="109">
        <f>IF(B715&lt;($B$11-$B$10)/($B$12-$B$10), $B$10+SQRT(B715*($B$11-$B$10)*($B$12-$B$10)), $B$12-SQRT((1-B715)*($B$12-$B$11)*($B$12-$B$10)))</f>
        <v/>
      </c>
      <c r="I715" s="53">
        <f>MAX(0.1,NORMINV(C715,$B$13,$B$14))</f>
        <v/>
      </c>
      <c r="J715" s="109">
        <f>'01_Supuestos'!$F$13*MAX(0.65,NORMINV(D715,1,$B$15))</f>
        <v/>
      </c>
      <c r="K715" s="109">
        <f>'01_Supuestos'!$F$14*MAX(0.6,NORMINV(E715,1,$B$16))</f>
        <v/>
      </c>
      <c r="L715" s="109">
        <f>--(F715&lt;=$B$5)</f>
        <v/>
      </c>
      <c r="M715" s="109">
        <f>IF(L715=1, IF(G715&lt;=$B$6, "+", "-"), IF(G715&lt;=(1-$B$7), "+", "-"))</f>
        <v/>
      </c>
      <c r="N715" s="110">
        <f>IF(M715="+",'05_Bayes_Arbol'!$B$16,'05_Bayes_Arbol'!$B$17)</f>
        <v/>
      </c>
      <c r="O715" s="109">
        <f>SUMPRODUCT(T715:AD715,'01_Supuestos'!$C$34:$M$34)</f>
        <v/>
      </c>
      <c r="P715" s="109">
        <f>N715*O715 + (1-N715)*$B$9</f>
        <v/>
      </c>
      <c r="Q715" s="109">
        <f>--(P715&gt;0)</f>
        <v/>
      </c>
      <c r="R715" s="109">
        <f>IF(L715=1,O715,$B$9)</f>
        <v/>
      </c>
      <c r="S715" s="109">
        <f>-$B$8 + IF(Q715=1, IF(L715=1,O715,$B$9), 0)</f>
        <v/>
      </c>
      <c r="T715" s="109">
        <f>((('01_Supuestos'!C31*$I715)*'01_Supuestos'!$F$11*($H715-'01_Supuestos'!$F$9))-((('01_Supuestos'!C31*$I715)*'01_Supuestos'!$F$11*($H715-'01_Supuestos'!$F$9))*'01_Supuestos'!$F$12)-(('01_Supuestos'!C31*$I715)*'01_Supuestos'!$F$11*$K715)-(IF(('01_Supuestos'!C31*$I715)&gt;0,'01_Supuestos'!$F$15,0)))-((('01_Supuestos'!C31*$I715)*'01_Supuestos'!$F$11*($H715-'01_Supuestos'!$F$9))*'01_Supuestos'!$F$18)-($J715*'01_Supuestos'!C32)-(IF('01_Supuestos'!C30=MAX('01_Supuestos'!$C$30:$M$30),'01_Supuestos'!$F$19,0))-(MAX(0,(((('01_Supuestos'!C31*$I715)*'01_Supuestos'!$F$11*($H715-'01_Supuestos'!$F$9))-((('01_Supuestos'!C31*$I715)*'01_Supuestos'!$F$11*($H715-'01_Supuestos'!$F$9))*'01_Supuestos'!$F$12)-(('01_Supuestos'!C31*$I715)*'01_Supuestos'!$F$11*$K715)-(IF(('01_Supuestos'!C31*$I715)&gt;0,'01_Supuestos'!$F$15,0)))-($J715*'01_Supuestos'!C33)))*'01_Supuestos'!$F$16)</f>
        <v/>
      </c>
      <c r="U715" s="109">
        <f>((('01_Supuestos'!D31*$I715)*'01_Supuestos'!$F$11*($H715-'01_Supuestos'!$F$9))-((('01_Supuestos'!D31*$I715)*'01_Supuestos'!$F$11*($H715-'01_Supuestos'!$F$9))*'01_Supuestos'!$F$12)-(('01_Supuestos'!D31*$I715)*'01_Supuestos'!$F$11*$K715)-(IF(('01_Supuestos'!D31*$I715)&gt;0,'01_Supuestos'!$F$15,0)))-((('01_Supuestos'!D31*$I715)*'01_Supuestos'!$F$11*($H715-'01_Supuestos'!$F$9))*'01_Supuestos'!$F$18)-($J715*'01_Supuestos'!D32)-(IF('01_Supuestos'!D30=MAX('01_Supuestos'!$C$30:$M$30),'01_Supuestos'!$F$19,0))-(MAX(0,(((('01_Supuestos'!D31*$I715)*'01_Supuestos'!$F$11*($H715-'01_Supuestos'!$F$9))-((('01_Supuestos'!D31*$I715)*'01_Supuestos'!$F$11*($H715-'01_Supuestos'!$F$9))*'01_Supuestos'!$F$12)-(('01_Supuestos'!D31*$I715)*'01_Supuestos'!$F$11*$K715)-(IF(('01_Supuestos'!D31*$I715)&gt;0,'01_Supuestos'!$F$15,0)))-($J715*'01_Supuestos'!D33)))*'01_Supuestos'!$F$16)</f>
        <v/>
      </c>
      <c r="V715" s="109">
        <f>((('01_Supuestos'!E31*$I715)*'01_Supuestos'!$F$11*($H715-'01_Supuestos'!$F$9))-((('01_Supuestos'!E31*$I715)*'01_Supuestos'!$F$11*($H715-'01_Supuestos'!$F$9))*'01_Supuestos'!$F$12)-(('01_Supuestos'!E31*$I715)*'01_Supuestos'!$F$11*$K715)-(IF(('01_Supuestos'!E31*$I715)&gt;0,'01_Supuestos'!$F$15,0)))-((('01_Supuestos'!E31*$I715)*'01_Supuestos'!$F$11*($H715-'01_Supuestos'!$F$9))*'01_Supuestos'!$F$18)-($J715*'01_Supuestos'!E32)-(IF('01_Supuestos'!E30=MAX('01_Supuestos'!$C$30:$M$30),'01_Supuestos'!$F$19,0))-(MAX(0,(((('01_Supuestos'!E31*$I715)*'01_Supuestos'!$F$11*($H715-'01_Supuestos'!$F$9))-((('01_Supuestos'!E31*$I715)*'01_Supuestos'!$F$11*($H715-'01_Supuestos'!$F$9))*'01_Supuestos'!$F$12)-(('01_Supuestos'!E31*$I715)*'01_Supuestos'!$F$11*$K715)-(IF(('01_Supuestos'!E31*$I715)&gt;0,'01_Supuestos'!$F$15,0)))-($J715*'01_Supuestos'!E33)))*'01_Supuestos'!$F$16)</f>
        <v/>
      </c>
      <c r="W715" s="109">
        <f>((('01_Supuestos'!F31*$I715)*'01_Supuestos'!$F$11*($H715-'01_Supuestos'!$F$9))-((('01_Supuestos'!F31*$I715)*'01_Supuestos'!$F$11*($H715-'01_Supuestos'!$F$9))*'01_Supuestos'!$F$12)-(('01_Supuestos'!F31*$I715)*'01_Supuestos'!$F$11*$K715)-(IF(('01_Supuestos'!F31*$I715)&gt;0,'01_Supuestos'!$F$15,0)))-((('01_Supuestos'!F31*$I715)*'01_Supuestos'!$F$11*($H715-'01_Supuestos'!$F$9))*'01_Supuestos'!$F$18)-($J715*'01_Supuestos'!F32)-(IF('01_Supuestos'!F30=MAX('01_Supuestos'!$C$30:$M$30),'01_Supuestos'!$F$19,0))-(MAX(0,(((('01_Supuestos'!F31*$I715)*'01_Supuestos'!$F$11*($H715-'01_Supuestos'!$F$9))-((('01_Supuestos'!F31*$I715)*'01_Supuestos'!$F$11*($H715-'01_Supuestos'!$F$9))*'01_Supuestos'!$F$12)-(('01_Supuestos'!F31*$I715)*'01_Supuestos'!$F$11*$K715)-(IF(('01_Supuestos'!F31*$I715)&gt;0,'01_Supuestos'!$F$15,0)))-($J715*'01_Supuestos'!F33)))*'01_Supuestos'!$F$16)</f>
        <v/>
      </c>
      <c r="X715" s="109">
        <f>((('01_Supuestos'!G31*$I715)*'01_Supuestos'!$F$11*($H715-'01_Supuestos'!$F$9))-((('01_Supuestos'!G31*$I715)*'01_Supuestos'!$F$11*($H715-'01_Supuestos'!$F$9))*'01_Supuestos'!$F$12)-(('01_Supuestos'!G31*$I715)*'01_Supuestos'!$F$11*$K715)-(IF(('01_Supuestos'!G31*$I715)&gt;0,'01_Supuestos'!$F$15,0)))-((('01_Supuestos'!G31*$I715)*'01_Supuestos'!$F$11*($H715-'01_Supuestos'!$F$9))*'01_Supuestos'!$F$18)-($J715*'01_Supuestos'!G32)-(IF('01_Supuestos'!G30=MAX('01_Supuestos'!$C$30:$M$30),'01_Supuestos'!$F$19,0))-(MAX(0,(((('01_Supuestos'!G31*$I715)*'01_Supuestos'!$F$11*($H715-'01_Supuestos'!$F$9))-((('01_Supuestos'!G31*$I715)*'01_Supuestos'!$F$11*($H715-'01_Supuestos'!$F$9))*'01_Supuestos'!$F$12)-(('01_Supuestos'!G31*$I715)*'01_Supuestos'!$F$11*$K715)-(IF(('01_Supuestos'!G31*$I715)&gt;0,'01_Supuestos'!$F$15,0)))-($J715*'01_Supuestos'!G33)))*'01_Supuestos'!$F$16)</f>
        <v/>
      </c>
      <c r="Y715" s="109">
        <f>((('01_Supuestos'!H31*$I715)*'01_Supuestos'!$F$11*($H715-'01_Supuestos'!$F$9))-((('01_Supuestos'!H31*$I715)*'01_Supuestos'!$F$11*($H715-'01_Supuestos'!$F$9))*'01_Supuestos'!$F$12)-(('01_Supuestos'!H31*$I715)*'01_Supuestos'!$F$11*$K715)-(IF(('01_Supuestos'!H31*$I715)&gt;0,'01_Supuestos'!$F$15,0)))-((('01_Supuestos'!H31*$I715)*'01_Supuestos'!$F$11*($H715-'01_Supuestos'!$F$9))*'01_Supuestos'!$F$18)-($J715*'01_Supuestos'!H32)-(IF('01_Supuestos'!H30=MAX('01_Supuestos'!$C$30:$M$30),'01_Supuestos'!$F$19,0))-(MAX(0,(((('01_Supuestos'!H31*$I715)*'01_Supuestos'!$F$11*($H715-'01_Supuestos'!$F$9))-((('01_Supuestos'!H31*$I715)*'01_Supuestos'!$F$11*($H715-'01_Supuestos'!$F$9))*'01_Supuestos'!$F$12)-(('01_Supuestos'!H31*$I715)*'01_Supuestos'!$F$11*$K715)-(IF(('01_Supuestos'!H31*$I715)&gt;0,'01_Supuestos'!$F$15,0)))-($J715*'01_Supuestos'!H33)))*'01_Supuestos'!$F$16)</f>
        <v/>
      </c>
      <c r="Z715" s="109">
        <f>((('01_Supuestos'!I31*$I715)*'01_Supuestos'!$F$11*($H715-'01_Supuestos'!$F$9))-((('01_Supuestos'!I31*$I715)*'01_Supuestos'!$F$11*($H715-'01_Supuestos'!$F$9))*'01_Supuestos'!$F$12)-(('01_Supuestos'!I31*$I715)*'01_Supuestos'!$F$11*$K715)-(IF(('01_Supuestos'!I31*$I715)&gt;0,'01_Supuestos'!$F$15,0)))-((('01_Supuestos'!I31*$I715)*'01_Supuestos'!$F$11*($H715-'01_Supuestos'!$F$9))*'01_Supuestos'!$F$18)-($J715*'01_Supuestos'!I32)-(IF('01_Supuestos'!I30=MAX('01_Supuestos'!$C$30:$M$30),'01_Supuestos'!$F$19,0))-(MAX(0,(((('01_Supuestos'!I31*$I715)*'01_Supuestos'!$F$11*($H715-'01_Supuestos'!$F$9))-((('01_Supuestos'!I31*$I715)*'01_Supuestos'!$F$11*($H715-'01_Supuestos'!$F$9))*'01_Supuestos'!$F$12)-(('01_Supuestos'!I31*$I715)*'01_Supuestos'!$F$11*$K715)-(IF(('01_Supuestos'!I31*$I715)&gt;0,'01_Supuestos'!$F$15,0)))-($J715*'01_Supuestos'!I33)))*'01_Supuestos'!$F$16)</f>
        <v/>
      </c>
      <c r="AA715" s="109">
        <f>((('01_Supuestos'!J31*$I715)*'01_Supuestos'!$F$11*($H715-'01_Supuestos'!$F$9))-((('01_Supuestos'!J31*$I715)*'01_Supuestos'!$F$11*($H715-'01_Supuestos'!$F$9))*'01_Supuestos'!$F$12)-(('01_Supuestos'!J31*$I715)*'01_Supuestos'!$F$11*$K715)-(IF(('01_Supuestos'!J31*$I715)&gt;0,'01_Supuestos'!$F$15,0)))-((('01_Supuestos'!J31*$I715)*'01_Supuestos'!$F$11*($H715-'01_Supuestos'!$F$9))*'01_Supuestos'!$F$18)-($J715*'01_Supuestos'!J32)-(IF('01_Supuestos'!J30=MAX('01_Supuestos'!$C$30:$M$30),'01_Supuestos'!$F$19,0))-(MAX(0,(((('01_Supuestos'!J31*$I715)*'01_Supuestos'!$F$11*($H715-'01_Supuestos'!$F$9))-((('01_Supuestos'!J31*$I715)*'01_Supuestos'!$F$11*($H715-'01_Supuestos'!$F$9))*'01_Supuestos'!$F$12)-(('01_Supuestos'!J31*$I715)*'01_Supuestos'!$F$11*$K715)-(IF(('01_Supuestos'!J31*$I715)&gt;0,'01_Supuestos'!$F$15,0)))-($J715*'01_Supuestos'!J33)))*'01_Supuestos'!$F$16)</f>
        <v/>
      </c>
      <c r="AB715" s="109">
        <f>((('01_Supuestos'!K31*$I715)*'01_Supuestos'!$F$11*($H715-'01_Supuestos'!$F$9))-((('01_Supuestos'!K31*$I715)*'01_Supuestos'!$F$11*($H715-'01_Supuestos'!$F$9))*'01_Supuestos'!$F$12)-(('01_Supuestos'!K31*$I715)*'01_Supuestos'!$F$11*$K715)-(IF(('01_Supuestos'!K31*$I715)&gt;0,'01_Supuestos'!$F$15,0)))-((('01_Supuestos'!K31*$I715)*'01_Supuestos'!$F$11*($H715-'01_Supuestos'!$F$9))*'01_Supuestos'!$F$18)-($J715*'01_Supuestos'!K32)-(IF('01_Supuestos'!K30=MAX('01_Supuestos'!$C$30:$M$30),'01_Supuestos'!$F$19,0))-(MAX(0,(((('01_Supuestos'!K31*$I715)*'01_Supuestos'!$F$11*($H715-'01_Supuestos'!$F$9))-((('01_Supuestos'!K31*$I715)*'01_Supuestos'!$F$11*($H715-'01_Supuestos'!$F$9))*'01_Supuestos'!$F$12)-(('01_Supuestos'!K31*$I715)*'01_Supuestos'!$F$11*$K715)-(IF(('01_Supuestos'!K31*$I715)&gt;0,'01_Supuestos'!$F$15,0)))-($J715*'01_Supuestos'!K33)))*'01_Supuestos'!$F$16)</f>
        <v/>
      </c>
      <c r="AC715" s="109">
        <f>((('01_Supuestos'!L31*$I715)*'01_Supuestos'!$F$11*($H715-'01_Supuestos'!$F$9))-((('01_Supuestos'!L31*$I715)*'01_Supuestos'!$F$11*($H715-'01_Supuestos'!$F$9))*'01_Supuestos'!$F$12)-(('01_Supuestos'!L31*$I715)*'01_Supuestos'!$F$11*$K715)-(IF(('01_Supuestos'!L31*$I715)&gt;0,'01_Supuestos'!$F$15,0)))-((('01_Supuestos'!L31*$I715)*'01_Supuestos'!$F$11*($H715-'01_Supuestos'!$F$9))*'01_Supuestos'!$F$18)-($J715*'01_Supuestos'!L32)-(IF('01_Supuestos'!L30=MAX('01_Supuestos'!$C$30:$M$30),'01_Supuestos'!$F$19,0))-(MAX(0,(((('01_Supuestos'!L31*$I715)*'01_Supuestos'!$F$11*($H715-'01_Supuestos'!$F$9))-((('01_Supuestos'!L31*$I715)*'01_Supuestos'!$F$11*($H715-'01_Supuestos'!$F$9))*'01_Supuestos'!$F$12)-(('01_Supuestos'!L31*$I715)*'01_Supuestos'!$F$11*$K715)-(IF(('01_Supuestos'!L31*$I715)&gt;0,'01_Supuestos'!$F$15,0)))-($J715*'01_Supuestos'!L33)))*'01_Supuestos'!$F$16)</f>
        <v/>
      </c>
      <c r="AD715" s="109">
        <f>((('01_Supuestos'!M31*$I715)*'01_Supuestos'!$F$11*($H715-'01_Supuestos'!$F$9))-((('01_Supuestos'!M31*$I715)*'01_Supuestos'!$F$11*($H715-'01_Supuestos'!$F$9))*'01_Supuestos'!$F$12)-(('01_Supuestos'!M31*$I715)*'01_Supuestos'!$F$11*$K715)-(IF(('01_Supuestos'!M31*$I715)&gt;0,'01_Supuestos'!$F$15,0)))-((('01_Supuestos'!M31*$I715)*'01_Supuestos'!$F$11*($H715-'01_Supuestos'!$F$9))*'01_Supuestos'!$F$18)-($J715*'01_Supuestos'!M32)-(IF('01_Supuestos'!M30=MAX('01_Supuestos'!$C$30:$M$30),'01_Supuestos'!$F$19,0))-(MAX(0,(((('01_Supuestos'!M31*$I715)*'01_Supuestos'!$F$11*($H715-'01_Supuestos'!$F$9))-((('01_Supuestos'!M31*$I715)*'01_Supuestos'!$F$11*($H715-'01_Supuestos'!$F$9))*'01_Supuestos'!$F$12)-(('01_Supuestos'!M31*$I715)*'01_Supuestos'!$F$11*$K715)-(IF(('01_Supuestos'!M31*$I715)&gt;0,'01_Supuestos'!$F$15,0)))-($J715*'01_Supuestos'!M33)))*'01_Supuestos'!$F$16)</f>
        <v/>
      </c>
      <c r="AE715" s="109">
        <f>0</f>
        <v/>
      </c>
      <c r="AF715" s="109">
        <f>IF(S715&gt;R715,"Appraisal+Decision",IF(S715&lt;R715,"Develop Now","Indiferente"))</f>
        <v/>
      </c>
    </row>
    <row r="716">
      <c r="A716" t="n">
        <v>686</v>
      </c>
      <c r="B716" s="53">
        <f>RAND()</f>
        <v/>
      </c>
      <c r="C716" s="53">
        <f>RAND()</f>
        <v/>
      </c>
      <c r="D716" s="53">
        <f>RAND()</f>
        <v/>
      </c>
      <c r="E716" s="53">
        <f>RAND()</f>
        <v/>
      </c>
      <c r="F716" s="53">
        <f>RAND()</f>
        <v/>
      </c>
      <c r="G716" s="53">
        <f>RAND()</f>
        <v/>
      </c>
      <c r="H716" s="109">
        <f>IF(B716&lt;($B$11-$B$10)/($B$12-$B$10), $B$10+SQRT(B716*($B$11-$B$10)*($B$12-$B$10)), $B$12-SQRT((1-B716)*($B$12-$B$11)*($B$12-$B$10)))</f>
        <v/>
      </c>
      <c r="I716" s="53">
        <f>MAX(0.1,NORMINV(C716,$B$13,$B$14))</f>
        <v/>
      </c>
      <c r="J716" s="109">
        <f>'01_Supuestos'!$F$13*MAX(0.65,NORMINV(D716,1,$B$15))</f>
        <v/>
      </c>
      <c r="K716" s="109">
        <f>'01_Supuestos'!$F$14*MAX(0.6,NORMINV(E716,1,$B$16))</f>
        <v/>
      </c>
      <c r="L716" s="109">
        <f>--(F716&lt;=$B$5)</f>
        <v/>
      </c>
      <c r="M716" s="109">
        <f>IF(L716=1, IF(G716&lt;=$B$6, "+", "-"), IF(G716&lt;=(1-$B$7), "+", "-"))</f>
        <v/>
      </c>
      <c r="N716" s="110">
        <f>IF(M716="+",'05_Bayes_Arbol'!$B$16,'05_Bayes_Arbol'!$B$17)</f>
        <v/>
      </c>
      <c r="O716" s="109">
        <f>SUMPRODUCT(T716:AD716,'01_Supuestos'!$C$34:$M$34)</f>
        <v/>
      </c>
      <c r="P716" s="109">
        <f>N716*O716 + (1-N716)*$B$9</f>
        <v/>
      </c>
      <c r="Q716" s="109">
        <f>--(P716&gt;0)</f>
        <v/>
      </c>
      <c r="R716" s="109">
        <f>IF(L716=1,O716,$B$9)</f>
        <v/>
      </c>
      <c r="S716" s="109">
        <f>-$B$8 + IF(Q716=1, IF(L716=1,O716,$B$9), 0)</f>
        <v/>
      </c>
      <c r="T716" s="109">
        <f>((('01_Supuestos'!C31*$I716)*'01_Supuestos'!$F$11*($H716-'01_Supuestos'!$F$9))-((('01_Supuestos'!C31*$I716)*'01_Supuestos'!$F$11*($H716-'01_Supuestos'!$F$9))*'01_Supuestos'!$F$12)-(('01_Supuestos'!C31*$I716)*'01_Supuestos'!$F$11*$K716)-(IF(('01_Supuestos'!C31*$I716)&gt;0,'01_Supuestos'!$F$15,0)))-((('01_Supuestos'!C31*$I716)*'01_Supuestos'!$F$11*($H716-'01_Supuestos'!$F$9))*'01_Supuestos'!$F$18)-($J716*'01_Supuestos'!C32)-(IF('01_Supuestos'!C30=MAX('01_Supuestos'!$C$30:$M$30),'01_Supuestos'!$F$19,0))-(MAX(0,(((('01_Supuestos'!C31*$I716)*'01_Supuestos'!$F$11*($H716-'01_Supuestos'!$F$9))-((('01_Supuestos'!C31*$I716)*'01_Supuestos'!$F$11*($H716-'01_Supuestos'!$F$9))*'01_Supuestos'!$F$12)-(('01_Supuestos'!C31*$I716)*'01_Supuestos'!$F$11*$K716)-(IF(('01_Supuestos'!C31*$I716)&gt;0,'01_Supuestos'!$F$15,0)))-($J716*'01_Supuestos'!C33)))*'01_Supuestos'!$F$16)</f>
        <v/>
      </c>
      <c r="U716" s="109">
        <f>((('01_Supuestos'!D31*$I716)*'01_Supuestos'!$F$11*($H716-'01_Supuestos'!$F$9))-((('01_Supuestos'!D31*$I716)*'01_Supuestos'!$F$11*($H716-'01_Supuestos'!$F$9))*'01_Supuestos'!$F$12)-(('01_Supuestos'!D31*$I716)*'01_Supuestos'!$F$11*$K716)-(IF(('01_Supuestos'!D31*$I716)&gt;0,'01_Supuestos'!$F$15,0)))-((('01_Supuestos'!D31*$I716)*'01_Supuestos'!$F$11*($H716-'01_Supuestos'!$F$9))*'01_Supuestos'!$F$18)-($J716*'01_Supuestos'!D32)-(IF('01_Supuestos'!D30=MAX('01_Supuestos'!$C$30:$M$30),'01_Supuestos'!$F$19,0))-(MAX(0,(((('01_Supuestos'!D31*$I716)*'01_Supuestos'!$F$11*($H716-'01_Supuestos'!$F$9))-((('01_Supuestos'!D31*$I716)*'01_Supuestos'!$F$11*($H716-'01_Supuestos'!$F$9))*'01_Supuestos'!$F$12)-(('01_Supuestos'!D31*$I716)*'01_Supuestos'!$F$11*$K716)-(IF(('01_Supuestos'!D31*$I716)&gt;0,'01_Supuestos'!$F$15,0)))-($J716*'01_Supuestos'!D33)))*'01_Supuestos'!$F$16)</f>
        <v/>
      </c>
      <c r="V716" s="109">
        <f>((('01_Supuestos'!E31*$I716)*'01_Supuestos'!$F$11*($H716-'01_Supuestos'!$F$9))-((('01_Supuestos'!E31*$I716)*'01_Supuestos'!$F$11*($H716-'01_Supuestos'!$F$9))*'01_Supuestos'!$F$12)-(('01_Supuestos'!E31*$I716)*'01_Supuestos'!$F$11*$K716)-(IF(('01_Supuestos'!E31*$I716)&gt;0,'01_Supuestos'!$F$15,0)))-((('01_Supuestos'!E31*$I716)*'01_Supuestos'!$F$11*($H716-'01_Supuestos'!$F$9))*'01_Supuestos'!$F$18)-($J716*'01_Supuestos'!E32)-(IF('01_Supuestos'!E30=MAX('01_Supuestos'!$C$30:$M$30),'01_Supuestos'!$F$19,0))-(MAX(0,(((('01_Supuestos'!E31*$I716)*'01_Supuestos'!$F$11*($H716-'01_Supuestos'!$F$9))-((('01_Supuestos'!E31*$I716)*'01_Supuestos'!$F$11*($H716-'01_Supuestos'!$F$9))*'01_Supuestos'!$F$12)-(('01_Supuestos'!E31*$I716)*'01_Supuestos'!$F$11*$K716)-(IF(('01_Supuestos'!E31*$I716)&gt;0,'01_Supuestos'!$F$15,0)))-($J716*'01_Supuestos'!E33)))*'01_Supuestos'!$F$16)</f>
        <v/>
      </c>
      <c r="W716" s="109">
        <f>((('01_Supuestos'!F31*$I716)*'01_Supuestos'!$F$11*($H716-'01_Supuestos'!$F$9))-((('01_Supuestos'!F31*$I716)*'01_Supuestos'!$F$11*($H716-'01_Supuestos'!$F$9))*'01_Supuestos'!$F$12)-(('01_Supuestos'!F31*$I716)*'01_Supuestos'!$F$11*$K716)-(IF(('01_Supuestos'!F31*$I716)&gt;0,'01_Supuestos'!$F$15,0)))-((('01_Supuestos'!F31*$I716)*'01_Supuestos'!$F$11*($H716-'01_Supuestos'!$F$9))*'01_Supuestos'!$F$18)-($J716*'01_Supuestos'!F32)-(IF('01_Supuestos'!F30=MAX('01_Supuestos'!$C$30:$M$30),'01_Supuestos'!$F$19,0))-(MAX(0,(((('01_Supuestos'!F31*$I716)*'01_Supuestos'!$F$11*($H716-'01_Supuestos'!$F$9))-((('01_Supuestos'!F31*$I716)*'01_Supuestos'!$F$11*($H716-'01_Supuestos'!$F$9))*'01_Supuestos'!$F$12)-(('01_Supuestos'!F31*$I716)*'01_Supuestos'!$F$11*$K716)-(IF(('01_Supuestos'!F31*$I716)&gt;0,'01_Supuestos'!$F$15,0)))-($J716*'01_Supuestos'!F33)))*'01_Supuestos'!$F$16)</f>
        <v/>
      </c>
      <c r="X716" s="109">
        <f>((('01_Supuestos'!G31*$I716)*'01_Supuestos'!$F$11*($H716-'01_Supuestos'!$F$9))-((('01_Supuestos'!G31*$I716)*'01_Supuestos'!$F$11*($H716-'01_Supuestos'!$F$9))*'01_Supuestos'!$F$12)-(('01_Supuestos'!G31*$I716)*'01_Supuestos'!$F$11*$K716)-(IF(('01_Supuestos'!G31*$I716)&gt;0,'01_Supuestos'!$F$15,0)))-((('01_Supuestos'!G31*$I716)*'01_Supuestos'!$F$11*($H716-'01_Supuestos'!$F$9))*'01_Supuestos'!$F$18)-($J716*'01_Supuestos'!G32)-(IF('01_Supuestos'!G30=MAX('01_Supuestos'!$C$30:$M$30),'01_Supuestos'!$F$19,0))-(MAX(0,(((('01_Supuestos'!G31*$I716)*'01_Supuestos'!$F$11*($H716-'01_Supuestos'!$F$9))-((('01_Supuestos'!G31*$I716)*'01_Supuestos'!$F$11*($H716-'01_Supuestos'!$F$9))*'01_Supuestos'!$F$12)-(('01_Supuestos'!G31*$I716)*'01_Supuestos'!$F$11*$K716)-(IF(('01_Supuestos'!G31*$I716)&gt;0,'01_Supuestos'!$F$15,0)))-($J716*'01_Supuestos'!G33)))*'01_Supuestos'!$F$16)</f>
        <v/>
      </c>
      <c r="Y716" s="109">
        <f>((('01_Supuestos'!H31*$I716)*'01_Supuestos'!$F$11*($H716-'01_Supuestos'!$F$9))-((('01_Supuestos'!H31*$I716)*'01_Supuestos'!$F$11*($H716-'01_Supuestos'!$F$9))*'01_Supuestos'!$F$12)-(('01_Supuestos'!H31*$I716)*'01_Supuestos'!$F$11*$K716)-(IF(('01_Supuestos'!H31*$I716)&gt;0,'01_Supuestos'!$F$15,0)))-((('01_Supuestos'!H31*$I716)*'01_Supuestos'!$F$11*($H716-'01_Supuestos'!$F$9))*'01_Supuestos'!$F$18)-($J716*'01_Supuestos'!H32)-(IF('01_Supuestos'!H30=MAX('01_Supuestos'!$C$30:$M$30),'01_Supuestos'!$F$19,0))-(MAX(0,(((('01_Supuestos'!H31*$I716)*'01_Supuestos'!$F$11*($H716-'01_Supuestos'!$F$9))-((('01_Supuestos'!H31*$I716)*'01_Supuestos'!$F$11*($H716-'01_Supuestos'!$F$9))*'01_Supuestos'!$F$12)-(('01_Supuestos'!H31*$I716)*'01_Supuestos'!$F$11*$K716)-(IF(('01_Supuestos'!H31*$I716)&gt;0,'01_Supuestos'!$F$15,0)))-($J716*'01_Supuestos'!H33)))*'01_Supuestos'!$F$16)</f>
        <v/>
      </c>
      <c r="Z716" s="109">
        <f>((('01_Supuestos'!I31*$I716)*'01_Supuestos'!$F$11*($H716-'01_Supuestos'!$F$9))-((('01_Supuestos'!I31*$I716)*'01_Supuestos'!$F$11*($H716-'01_Supuestos'!$F$9))*'01_Supuestos'!$F$12)-(('01_Supuestos'!I31*$I716)*'01_Supuestos'!$F$11*$K716)-(IF(('01_Supuestos'!I31*$I716)&gt;0,'01_Supuestos'!$F$15,0)))-((('01_Supuestos'!I31*$I716)*'01_Supuestos'!$F$11*($H716-'01_Supuestos'!$F$9))*'01_Supuestos'!$F$18)-($J716*'01_Supuestos'!I32)-(IF('01_Supuestos'!I30=MAX('01_Supuestos'!$C$30:$M$30),'01_Supuestos'!$F$19,0))-(MAX(0,(((('01_Supuestos'!I31*$I716)*'01_Supuestos'!$F$11*($H716-'01_Supuestos'!$F$9))-((('01_Supuestos'!I31*$I716)*'01_Supuestos'!$F$11*($H716-'01_Supuestos'!$F$9))*'01_Supuestos'!$F$12)-(('01_Supuestos'!I31*$I716)*'01_Supuestos'!$F$11*$K716)-(IF(('01_Supuestos'!I31*$I716)&gt;0,'01_Supuestos'!$F$15,0)))-($J716*'01_Supuestos'!I33)))*'01_Supuestos'!$F$16)</f>
        <v/>
      </c>
      <c r="AA716" s="109">
        <f>((('01_Supuestos'!J31*$I716)*'01_Supuestos'!$F$11*($H716-'01_Supuestos'!$F$9))-((('01_Supuestos'!J31*$I716)*'01_Supuestos'!$F$11*($H716-'01_Supuestos'!$F$9))*'01_Supuestos'!$F$12)-(('01_Supuestos'!J31*$I716)*'01_Supuestos'!$F$11*$K716)-(IF(('01_Supuestos'!J31*$I716)&gt;0,'01_Supuestos'!$F$15,0)))-((('01_Supuestos'!J31*$I716)*'01_Supuestos'!$F$11*($H716-'01_Supuestos'!$F$9))*'01_Supuestos'!$F$18)-($J716*'01_Supuestos'!J32)-(IF('01_Supuestos'!J30=MAX('01_Supuestos'!$C$30:$M$30),'01_Supuestos'!$F$19,0))-(MAX(0,(((('01_Supuestos'!J31*$I716)*'01_Supuestos'!$F$11*($H716-'01_Supuestos'!$F$9))-((('01_Supuestos'!J31*$I716)*'01_Supuestos'!$F$11*($H716-'01_Supuestos'!$F$9))*'01_Supuestos'!$F$12)-(('01_Supuestos'!J31*$I716)*'01_Supuestos'!$F$11*$K716)-(IF(('01_Supuestos'!J31*$I716)&gt;0,'01_Supuestos'!$F$15,0)))-($J716*'01_Supuestos'!J33)))*'01_Supuestos'!$F$16)</f>
        <v/>
      </c>
      <c r="AB716" s="109">
        <f>((('01_Supuestos'!K31*$I716)*'01_Supuestos'!$F$11*($H716-'01_Supuestos'!$F$9))-((('01_Supuestos'!K31*$I716)*'01_Supuestos'!$F$11*($H716-'01_Supuestos'!$F$9))*'01_Supuestos'!$F$12)-(('01_Supuestos'!K31*$I716)*'01_Supuestos'!$F$11*$K716)-(IF(('01_Supuestos'!K31*$I716)&gt;0,'01_Supuestos'!$F$15,0)))-((('01_Supuestos'!K31*$I716)*'01_Supuestos'!$F$11*($H716-'01_Supuestos'!$F$9))*'01_Supuestos'!$F$18)-($J716*'01_Supuestos'!K32)-(IF('01_Supuestos'!K30=MAX('01_Supuestos'!$C$30:$M$30),'01_Supuestos'!$F$19,0))-(MAX(0,(((('01_Supuestos'!K31*$I716)*'01_Supuestos'!$F$11*($H716-'01_Supuestos'!$F$9))-((('01_Supuestos'!K31*$I716)*'01_Supuestos'!$F$11*($H716-'01_Supuestos'!$F$9))*'01_Supuestos'!$F$12)-(('01_Supuestos'!K31*$I716)*'01_Supuestos'!$F$11*$K716)-(IF(('01_Supuestos'!K31*$I716)&gt;0,'01_Supuestos'!$F$15,0)))-($J716*'01_Supuestos'!K33)))*'01_Supuestos'!$F$16)</f>
        <v/>
      </c>
      <c r="AC716" s="109">
        <f>((('01_Supuestos'!L31*$I716)*'01_Supuestos'!$F$11*($H716-'01_Supuestos'!$F$9))-((('01_Supuestos'!L31*$I716)*'01_Supuestos'!$F$11*($H716-'01_Supuestos'!$F$9))*'01_Supuestos'!$F$12)-(('01_Supuestos'!L31*$I716)*'01_Supuestos'!$F$11*$K716)-(IF(('01_Supuestos'!L31*$I716)&gt;0,'01_Supuestos'!$F$15,0)))-((('01_Supuestos'!L31*$I716)*'01_Supuestos'!$F$11*($H716-'01_Supuestos'!$F$9))*'01_Supuestos'!$F$18)-($J716*'01_Supuestos'!L32)-(IF('01_Supuestos'!L30=MAX('01_Supuestos'!$C$30:$M$30),'01_Supuestos'!$F$19,0))-(MAX(0,(((('01_Supuestos'!L31*$I716)*'01_Supuestos'!$F$11*($H716-'01_Supuestos'!$F$9))-((('01_Supuestos'!L31*$I716)*'01_Supuestos'!$F$11*($H716-'01_Supuestos'!$F$9))*'01_Supuestos'!$F$12)-(('01_Supuestos'!L31*$I716)*'01_Supuestos'!$F$11*$K716)-(IF(('01_Supuestos'!L31*$I716)&gt;0,'01_Supuestos'!$F$15,0)))-($J716*'01_Supuestos'!L33)))*'01_Supuestos'!$F$16)</f>
        <v/>
      </c>
      <c r="AD716" s="109">
        <f>((('01_Supuestos'!M31*$I716)*'01_Supuestos'!$F$11*($H716-'01_Supuestos'!$F$9))-((('01_Supuestos'!M31*$I716)*'01_Supuestos'!$F$11*($H716-'01_Supuestos'!$F$9))*'01_Supuestos'!$F$12)-(('01_Supuestos'!M31*$I716)*'01_Supuestos'!$F$11*$K716)-(IF(('01_Supuestos'!M31*$I716)&gt;0,'01_Supuestos'!$F$15,0)))-((('01_Supuestos'!M31*$I716)*'01_Supuestos'!$F$11*($H716-'01_Supuestos'!$F$9))*'01_Supuestos'!$F$18)-($J716*'01_Supuestos'!M32)-(IF('01_Supuestos'!M30=MAX('01_Supuestos'!$C$30:$M$30),'01_Supuestos'!$F$19,0))-(MAX(0,(((('01_Supuestos'!M31*$I716)*'01_Supuestos'!$F$11*($H716-'01_Supuestos'!$F$9))-((('01_Supuestos'!M31*$I716)*'01_Supuestos'!$F$11*($H716-'01_Supuestos'!$F$9))*'01_Supuestos'!$F$12)-(('01_Supuestos'!M31*$I716)*'01_Supuestos'!$F$11*$K716)-(IF(('01_Supuestos'!M31*$I716)&gt;0,'01_Supuestos'!$F$15,0)))-($J716*'01_Supuestos'!M33)))*'01_Supuestos'!$F$16)</f>
        <v/>
      </c>
      <c r="AE716" s="109">
        <f>0</f>
        <v/>
      </c>
      <c r="AF716" s="109">
        <f>IF(S716&gt;R716,"Appraisal+Decision",IF(S716&lt;R716,"Develop Now","Indiferente"))</f>
        <v/>
      </c>
    </row>
    <row r="717">
      <c r="A717" t="n">
        <v>687</v>
      </c>
      <c r="B717" s="53">
        <f>RAND()</f>
        <v/>
      </c>
      <c r="C717" s="53">
        <f>RAND()</f>
        <v/>
      </c>
      <c r="D717" s="53">
        <f>RAND()</f>
        <v/>
      </c>
      <c r="E717" s="53">
        <f>RAND()</f>
        <v/>
      </c>
      <c r="F717" s="53">
        <f>RAND()</f>
        <v/>
      </c>
      <c r="G717" s="53">
        <f>RAND()</f>
        <v/>
      </c>
      <c r="H717" s="109">
        <f>IF(B717&lt;($B$11-$B$10)/($B$12-$B$10), $B$10+SQRT(B717*($B$11-$B$10)*($B$12-$B$10)), $B$12-SQRT((1-B717)*($B$12-$B$11)*($B$12-$B$10)))</f>
        <v/>
      </c>
      <c r="I717" s="53">
        <f>MAX(0.1,NORMINV(C717,$B$13,$B$14))</f>
        <v/>
      </c>
      <c r="J717" s="109">
        <f>'01_Supuestos'!$F$13*MAX(0.65,NORMINV(D717,1,$B$15))</f>
        <v/>
      </c>
      <c r="K717" s="109">
        <f>'01_Supuestos'!$F$14*MAX(0.6,NORMINV(E717,1,$B$16))</f>
        <v/>
      </c>
      <c r="L717" s="109">
        <f>--(F717&lt;=$B$5)</f>
        <v/>
      </c>
      <c r="M717" s="109">
        <f>IF(L717=1, IF(G717&lt;=$B$6, "+", "-"), IF(G717&lt;=(1-$B$7), "+", "-"))</f>
        <v/>
      </c>
      <c r="N717" s="110">
        <f>IF(M717="+",'05_Bayes_Arbol'!$B$16,'05_Bayes_Arbol'!$B$17)</f>
        <v/>
      </c>
      <c r="O717" s="109">
        <f>SUMPRODUCT(T717:AD717,'01_Supuestos'!$C$34:$M$34)</f>
        <v/>
      </c>
      <c r="P717" s="109">
        <f>N717*O717 + (1-N717)*$B$9</f>
        <v/>
      </c>
      <c r="Q717" s="109">
        <f>--(P717&gt;0)</f>
        <v/>
      </c>
      <c r="R717" s="109">
        <f>IF(L717=1,O717,$B$9)</f>
        <v/>
      </c>
      <c r="S717" s="109">
        <f>-$B$8 + IF(Q717=1, IF(L717=1,O717,$B$9), 0)</f>
        <v/>
      </c>
      <c r="T717" s="109">
        <f>((('01_Supuestos'!C31*$I717)*'01_Supuestos'!$F$11*($H717-'01_Supuestos'!$F$9))-((('01_Supuestos'!C31*$I717)*'01_Supuestos'!$F$11*($H717-'01_Supuestos'!$F$9))*'01_Supuestos'!$F$12)-(('01_Supuestos'!C31*$I717)*'01_Supuestos'!$F$11*$K717)-(IF(('01_Supuestos'!C31*$I717)&gt;0,'01_Supuestos'!$F$15,0)))-((('01_Supuestos'!C31*$I717)*'01_Supuestos'!$F$11*($H717-'01_Supuestos'!$F$9))*'01_Supuestos'!$F$18)-($J717*'01_Supuestos'!C32)-(IF('01_Supuestos'!C30=MAX('01_Supuestos'!$C$30:$M$30),'01_Supuestos'!$F$19,0))-(MAX(0,(((('01_Supuestos'!C31*$I717)*'01_Supuestos'!$F$11*($H717-'01_Supuestos'!$F$9))-((('01_Supuestos'!C31*$I717)*'01_Supuestos'!$F$11*($H717-'01_Supuestos'!$F$9))*'01_Supuestos'!$F$12)-(('01_Supuestos'!C31*$I717)*'01_Supuestos'!$F$11*$K717)-(IF(('01_Supuestos'!C31*$I717)&gt;0,'01_Supuestos'!$F$15,0)))-($J717*'01_Supuestos'!C33)))*'01_Supuestos'!$F$16)</f>
        <v/>
      </c>
      <c r="U717" s="109">
        <f>((('01_Supuestos'!D31*$I717)*'01_Supuestos'!$F$11*($H717-'01_Supuestos'!$F$9))-((('01_Supuestos'!D31*$I717)*'01_Supuestos'!$F$11*($H717-'01_Supuestos'!$F$9))*'01_Supuestos'!$F$12)-(('01_Supuestos'!D31*$I717)*'01_Supuestos'!$F$11*$K717)-(IF(('01_Supuestos'!D31*$I717)&gt;0,'01_Supuestos'!$F$15,0)))-((('01_Supuestos'!D31*$I717)*'01_Supuestos'!$F$11*($H717-'01_Supuestos'!$F$9))*'01_Supuestos'!$F$18)-($J717*'01_Supuestos'!D32)-(IF('01_Supuestos'!D30=MAX('01_Supuestos'!$C$30:$M$30),'01_Supuestos'!$F$19,0))-(MAX(0,(((('01_Supuestos'!D31*$I717)*'01_Supuestos'!$F$11*($H717-'01_Supuestos'!$F$9))-((('01_Supuestos'!D31*$I717)*'01_Supuestos'!$F$11*($H717-'01_Supuestos'!$F$9))*'01_Supuestos'!$F$12)-(('01_Supuestos'!D31*$I717)*'01_Supuestos'!$F$11*$K717)-(IF(('01_Supuestos'!D31*$I717)&gt;0,'01_Supuestos'!$F$15,0)))-($J717*'01_Supuestos'!D33)))*'01_Supuestos'!$F$16)</f>
        <v/>
      </c>
      <c r="V717" s="109">
        <f>((('01_Supuestos'!E31*$I717)*'01_Supuestos'!$F$11*($H717-'01_Supuestos'!$F$9))-((('01_Supuestos'!E31*$I717)*'01_Supuestos'!$F$11*($H717-'01_Supuestos'!$F$9))*'01_Supuestos'!$F$12)-(('01_Supuestos'!E31*$I717)*'01_Supuestos'!$F$11*$K717)-(IF(('01_Supuestos'!E31*$I717)&gt;0,'01_Supuestos'!$F$15,0)))-((('01_Supuestos'!E31*$I717)*'01_Supuestos'!$F$11*($H717-'01_Supuestos'!$F$9))*'01_Supuestos'!$F$18)-($J717*'01_Supuestos'!E32)-(IF('01_Supuestos'!E30=MAX('01_Supuestos'!$C$30:$M$30),'01_Supuestos'!$F$19,0))-(MAX(0,(((('01_Supuestos'!E31*$I717)*'01_Supuestos'!$F$11*($H717-'01_Supuestos'!$F$9))-((('01_Supuestos'!E31*$I717)*'01_Supuestos'!$F$11*($H717-'01_Supuestos'!$F$9))*'01_Supuestos'!$F$12)-(('01_Supuestos'!E31*$I717)*'01_Supuestos'!$F$11*$K717)-(IF(('01_Supuestos'!E31*$I717)&gt;0,'01_Supuestos'!$F$15,0)))-($J717*'01_Supuestos'!E33)))*'01_Supuestos'!$F$16)</f>
        <v/>
      </c>
      <c r="W717" s="109">
        <f>((('01_Supuestos'!F31*$I717)*'01_Supuestos'!$F$11*($H717-'01_Supuestos'!$F$9))-((('01_Supuestos'!F31*$I717)*'01_Supuestos'!$F$11*($H717-'01_Supuestos'!$F$9))*'01_Supuestos'!$F$12)-(('01_Supuestos'!F31*$I717)*'01_Supuestos'!$F$11*$K717)-(IF(('01_Supuestos'!F31*$I717)&gt;0,'01_Supuestos'!$F$15,0)))-((('01_Supuestos'!F31*$I717)*'01_Supuestos'!$F$11*($H717-'01_Supuestos'!$F$9))*'01_Supuestos'!$F$18)-($J717*'01_Supuestos'!F32)-(IF('01_Supuestos'!F30=MAX('01_Supuestos'!$C$30:$M$30),'01_Supuestos'!$F$19,0))-(MAX(0,(((('01_Supuestos'!F31*$I717)*'01_Supuestos'!$F$11*($H717-'01_Supuestos'!$F$9))-((('01_Supuestos'!F31*$I717)*'01_Supuestos'!$F$11*($H717-'01_Supuestos'!$F$9))*'01_Supuestos'!$F$12)-(('01_Supuestos'!F31*$I717)*'01_Supuestos'!$F$11*$K717)-(IF(('01_Supuestos'!F31*$I717)&gt;0,'01_Supuestos'!$F$15,0)))-($J717*'01_Supuestos'!F33)))*'01_Supuestos'!$F$16)</f>
        <v/>
      </c>
      <c r="X717" s="109">
        <f>((('01_Supuestos'!G31*$I717)*'01_Supuestos'!$F$11*($H717-'01_Supuestos'!$F$9))-((('01_Supuestos'!G31*$I717)*'01_Supuestos'!$F$11*($H717-'01_Supuestos'!$F$9))*'01_Supuestos'!$F$12)-(('01_Supuestos'!G31*$I717)*'01_Supuestos'!$F$11*$K717)-(IF(('01_Supuestos'!G31*$I717)&gt;0,'01_Supuestos'!$F$15,0)))-((('01_Supuestos'!G31*$I717)*'01_Supuestos'!$F$11*($H717-'01_Supuestos'!$F$9))*'01_Supuestos'!$F$18)-($J717*'01_Supuestos'!G32)-(IF('01_Supuestos'!G30=MAX('01_Supuestos'!$C$30:$M$30),'01_Supuestos'!$F$19,0))-(MAX(0,(((('01_Supuestos'!G31*$I717)*'01_Supuestos'!$F$11*($H717-'01_Supuestos'!$F$9))-((('01_Supuestos'!G31*$I717)*'01_Supuestos'!$F$11*($H717-'01_Supuestos'!$F$9))*'01_Supuestos'!$F$12)-(('01_Supuestos'!G31*$I717)*'01_Supuestos'!$F$11*$K717)-(IF(('01_Supuestos'!G31*$I717)&gt;0,'01_Supuestos'!$F$15,0)))-($J717*'01_Supuestos'!G33)))*'01_Supuestos'!$F$16)</f>
        <v/>
      </c>
      <c r="Y717" s="109">
        <f>((('01_Supuestos'!H31*$I717)*'01_Supuestos'!$F$11*($H717-'01_Supuestos'!$F$9))-((('01_Supuestos'!H31*$I717)*'01_Supuestos'!$F$11*($H717-'01_Supuestos'!$F$9))*'01_Supuestos'!$F$12)-(('01_Supuestos'!H31*$I717)*'01_Supuestos'!$F$11*$K717)-(IF(('01_Supuestos'!H31*$I717)&gt;0,'01_Supuestos'!$F$15,0)))-((('01_Supuestos'!H31*$I717)*'01_Supuestos'!$F$11*($H717-'01_Supuestos'!$F$9))*'01_Supuestos'!$F$18)-($J717*'01_Supuestos'!H32)-(IF('01_Supuestos'!H30=MAX('01_Supuestos'!$C$30:$M$30),'01_Supuestos'!$F$19,0))-(MAX(0,(((('01_Supuestos'!H31*$I717)*'01_Supuestos'!$F$11*($H717-'01_Supuestos'!$F$9))-((('01_Supuestos'!H31*$I717)*'01_Supuestos'!$F$11*($H717-'01_Supuestos'!$F$9))*'01_Supuestos'!$F$12)-(('01_Supuestos'!H31*$I717)*'01_Supuestos'!$F$11*$K717)-(IF(('01_Supuestos'!H31*$I717)&gt;0,'01_Supuestos'!$F$15,0)))-($J717*'01_Supuestos'!H33)))*'01_Supuestos'!$F$16)</f>
        <v/>
      </c>
      <c r="Z717" s="109">
        <f>((('01_Supuestos'!I31*$I717)*'01_Supuestos'!$F$11*($H717-'01_Supuestos'!$F$9))-((('01_Supuestos'!I31*$I717)*'01_Supuestos'!$F$11*($H717-'01_Supuestos'!$F$9))*'01_Supuestos'!$F$12)-(('01_Supuestos'!I31*$I717)*'01_Supuestos'!$F$11*$K717)-(IF(('01_Supuestos'!I31*$I717)&gt;0,'01_Supuestos'!$F$15,0)))-((('01_Supuestos'!I31*$I717)*'01_Supuestos'!$F$11*($H717-'01_Supuestos'!$F$9))*'01_Supuestos'!$F$18)-($J717*'01_Supuestos'!I32)-(IF('01_Supuestos'!I30=MAX('01_Supuestos'!$C$30:$M$30),'01_Supuestos'!$F$19,0))-(MAX(0,(((('01_Supuestos'!I31*$I717)*'01_Supuestos'!$F$11*($H717-'01_Supuestos'!$F$9))-((('01_Supuestos'!I31*$I717)*'01_Supuestos'!$F$11*($H717-'01_Supuestos'!$F$9))*'01_Supuestos'!$F$12)-(('01_Supuestos'!I31*$I717)*'01_Supuestos'!$F$11*$K717)-(IF(('01_Supuestos'!I31*$I717)&gt;0,'01_Supuestos'!$F$15,0)))-($J717*'01_Supuestos'!I33)))*'01_Supuestos'!$F$16)</f>
        <v/>
      </c>
      <c r="AA717" s="109">
        <f>((('01_Supuestos'!J31*$I717)*'01_Supuestos'!$F$11*($H717-'01_Supuestos'!$F$9))-((('01_Supuestos'!J31*$I717)*'01_Supuestos'!$F$11*($H717-'01_Supuestos'!$F$9))*'01_Supuestos'!$F$12)-(('01_Supuestos'!J31*$I717)*'01_Supuestos'!$F$11*$K717)-(IF(('01_Supuestos'!J31*$I717)&gt;0,'01_Supuestos'!$F$15,0)))-((('01_Supuestos'!J31*$I717)*'01_Supuestos'!$F$11*($H717-'01_Supuestos'!$F$9))*'01_Supuestos'!$F$18)-($J717*'01_Supuestos'!J32)-(IF('01_Supuestos'!J30=MAX('01_Supuestos'!$C$30:$M$30),'01_Supuestos'!$F$19,0))-(MAX(0,(((('01_Supuestos'!J31*$I717)*'01_Supuestos'!$F$11*($H717-'01_Supuestos'!$F$9))-((('01_Supuestos'!J31*$I717)*'01_Supuestos'!$F$11*($H717-'01_Supuestos'!$F$9))*'01_Supuestos'!$F$12)-(('01_Supuestos'!J31*$I717)*'01_Supuestos'!$F$11*$K717)-(IF(('01_Supuestos'!J31*$I717)&gt;0,'01_Supuestos'!$F$15,0)))-($J717*'01_Supuestos'!J33)))*'01_Supuestos'!$F$16)</f>
        <v/>
      </c>
      <c r="AB717" s="109">
        <f>((('01_Supuestos'!K31*$I717)*'01_Supuestos'!$F$11*($H717-'01_Supuestos'!$F$9))-((('01_Supuestos'!K31*$I717)*'01_Supuestos'!$F$11*($H717-'01_Supuestos'!$F$9))*'01_Supuestos'!$F$12)-(('01_Supuestos'!K31*$I717)*'01_Supuestos'!$F$11*$K717)-(IF(('01_Supuestos'!K31*$I717)&gt;0,'01_Supuestos'!$F$15,0)))-((('01_Supuestos'!K31*$I717)*'01_Supuestos'!$F$11*($H717-'01_Supuestos'!$F$9))*'01_Supuestos'!$F$18)-($J717*'01_Supuestos'!K32)-(IF('01_Supuestos'!K30=MAX('01_Supuestos'!$C$30:$M$30),'01_Supuestos'!$F$19,0))-(MAX(0,(((('01_Supuestos'!K31*$I717)*'01_Supuestos'!$F$11*($H717-'01_Supuestos'!$F$9))-((('01_Supuestos'!K31*$I717)*'01_Supuestos'!$F$11*($H717-'01_Supuestos'!$F$9))*'01_Supuestos'!$F$12)-(('01_Supuestos'!K31*$I717)*'01_Supuestos'!$F$11*$K717)-(IF(('01_Supuestos'!K31*$I717)&gt;0,'01_Supuestos'!$F$15,0)))-($J717*'01_Supuestos'!K33)))*'01_Supuestos'!$F$16)</f>
        <v/>
      </c>
      <c r="AC717" s="109">
        <f>((('01_Supuestos'!L31*$I717)*'01_Supuestos'!$F$11*($H717-'01_Supuestos'!$F$9))-((('01_Supuestos'!L31*$I717)*'01_Supuestos'!$F$11*($H717-'01_Supuestos'!$F$9))*'01_Supuestos'!$F$12)-(('01_Supuestos'!L31*$I717)*'01_Supuestos'!$F$11*$K717)-(IF(('01_Supuestos'!L31*$I717)&gt;0,'01_Supuestos'!$F$15,0)))-((('01_Supuestos'!L31*$I717)*'01_Supuestos'!$F$11*($H717-'01_Supuestos'!$F$9))*'01_Supuestos'!$F$18)-($J717*'01_Supuestos'!L32)-(IF('01_Supuestos'!L30=MAX('01_Supuestos'!$C$30:$M$30),'01_Supuestos'!$F$19,0))-(MAX(0,(((('01_Supuestos'!L31*$I717)*'01_Supuestos'!$F$11*($H717-'01_Supuestos'!$F$9))-((('01_Supuestos'!L31*$I717)*'01_Supuestos'!$F$11*($H717-'01_Supuestos'!$F$9))*'01_Supuestos'!$F$12)-(('01_Supuestos'!L31*$I717)*'01_Supuestos'!$F$11*$K717)-(IF(('01_Supuestos'!L31*$I717)&gt;0,'01_Supuestos'!$F$15,0)))-($J717*'01_Supuestos'!L33)))*'01_Supuestos'!$F$16)</f>
        <v/>
      </c>
      <c r="AD717" s="109">
        <f>((('01_Supuestos'!M31*$I717)*'01_Supuestos'!$F$11*($H717-'01_Supuestos'!$F$9))-((('01_Supuestos'!M31*$I717)*'01_Supuestos'!$F$11*($H717-'01_Supuestos'!$F$9))*'01_Supuestos'!$F$12)-(('01_Supuestos'!M31*$I717)*'01_Supuestos'!$F$11*$K717)-(IF(('01_Supuestos'!M31*$I717)&gt;0,'01_Supuestos'!$F$15,0)))-((('01_Supuestos'!M31*$I717)*'01_Supuestos'!$F$11*($H717-'01_Supuestos'!$F$9))*'01_Supuestos'!$F$18)-($J717*'01_Supuestos'!M32)-(IF('01_Supuestos'!M30=MAX('01_Supuestos'!$C$30:$M$30),'01_Supuestos'!$F$19,0))-(MAX(0,(((('01_Supuestos'!M31*$I717)*'01_Supuestos'!$F$11*($H717-'01_Supuestos'!$F$9))-((('01_Supuestos'!M31*$I717)*'01_Supuestos'!$F$11*($H717-'01_Supuestos'!$F$9))*'01_Supuestos'!$F$12)-(('01_Supuestos'!M31*$I717)*'01_Supuestos'!$F$11*$K717)-(IF(('01_Supuestos'!M31*$I717)&gt;0,'01_Supuestos'!$F$15,0)))-($J717*'01_Supuestos'!M33)))*'01_Supuestos'!$F$16)</f>
        <v/>
      </c>
      <c r="AE717" s="109">
        <f>0</f>
        <v/>
      </c>
      <c r="AF717" s="109">
        <f>IF(S717&gt;R717,"Appraisal+Decision",IF(S717&lt;R717,"Develop Now","Indiferente"))</f>
        <v/>
      </c>
    </row>
    <row r="718">
      <c r="A718" t="n">
        <v>688</v>
      </c>
      <c r="B718" s="53">
        <f>RAND()</f>
        <v/>
      </c>
      <c r="C718" s="53">
        <f>RAND()</f>
        <v/>
      </c>
      <c r="D718" s="53">
        <f>RAND()</f>
        <v/>
      </c>
      <c r="E718" s="53">
        <f>RAND()</f>
        <v/>
      </c>
      <c r="F718" s="53">
        <f>RAND()</f>
        <v/>
      </c>
      <c r="G718" s="53">
        <f>RAND()</f>
        <v/>
      </c>
      <c r="H718" s="109">
        <f>IF(B718&lt;($B$11-$B$10)/($B$12-$B$10), $B$10+SQRT(B718*($B$11-$B$10)*($B$12-$B$10)), $B$12-SQRT((1-B718)*($B$12-$B$11)*($B$12-$B$10)))</f>
        <v/>
      </c>
      <c r="I718" s="53">
        <f>MAX(0.1,NORMINV(C718,$B$13,$B$14))</f>
        <v/>
      </c>
      <c r="J718" s="109">
        <f>'01_Supuestos'!$F$13*MAX(0.65,NORMINV(D718,1,$B$15))</f>
        <v/>
      </c>
      <c r="K718" s="109">
        <f>'01_Supuestos'!$F$14*MAX(0.6,NORMINV(E718,1,$B$16))</f>
        <v/>
      </c>
      <c r="L718" s="109">
        <f>--(F718&lt;=$B$5)</f>
        <v/>
      </c>
      <c r="M718" s="109">
        <f>IF(L718=1, IF(G718&lt;=$B$6, "+", "-"), IF(G718&lt;=(1-$B$7), "+", "-"))</f>
        <v/>
      </c>
      <c r="N718" s="110">
        <f>IF(M718="+",'05_Bayes_Arbol'!$B$16,'05_Bayes_Arbol'!$B$17)</f>
        <v/>
      </c>
      <c r="O718" s="109">
        <f>SUMPRODUCT(T718:AD718,'01_Supuestos'!$C$34:$M$34)</f>
        <v/>
      </c>
      <c r="P718" s="109">
        <f>N718*O718 + (1-N718)*$B$9</f>
        <v/>
      </c>
      <c r="Q718" s="109">
        <f>--(P718&gt;0)</f>
        <v/>
      </c>
      <c r="R718" s="109">
        <f>IF(L718=1,O718,$B$9)</f>
        <v/>
      </c>
      <c r="S718" s="109">
        <f>-$B$8 + IF(Q718=1, IF(L718=1,O718,$B$9), 0)</f>
        <v/>
      </c>
      <c r="T718" s="109">
        <f>((('01_Supuestos'!C31*$I718)*'01_Supuestos'!$F$11*($H718-'01_Supuestos'!$F$9))-((('01_Supuestos'!C31*$I718)*'01_Supuestos'!$F$11*($H718-'01_Supuestos'!$F$9))*'01_Supuestos'!$F$12)-(('01_Supuestos'!C31*$I718)*'01_Supuestos'!$F$11*$K718)-(IF(('01_Supuestos'!C31*$I718)&gt;0,'01_Supuestos'!$F$15,0)))-((('01_Supuestos'!C31*$I718)*'01_Supuestos'!$F$11*($H718-'01_Supuestos'!$F$9))*'01_Supuestos'!$F$18)-($J718*'01_Supuestos'!C32)-(IF('01_Supuestos'!C30=MAX('01_Supuestos'!$C$30:$M$30),'01_Supuestos'!$F$19,0))-(MAX(0,(((('01_Supuestos'!C31*$I718)*'01_Supuestos'!$F$11*($H718-'01_Supuestos'!$F$9))-((('01_Supuestos'!C31*$I718)*'01_Supuestos'!$F$11*($H718-'01_Supuestos'!$F$9))*'01_Supuestos'!$F$12)-(('01_Supuestos'!C31*$I718)*'01_Supuestos'!$F$11*$K718)-(IF(('01_Supuestos'!C31*$I718)&gt;0,'01_Supuestos'!$F$15,0)))-($J718*'01_Supuestos'!C33)))*'01_Supuestos'!$F$16)</f>
        <v/>
      </c>
      <c r="U718" s="109">
        <f>((('01_Supuestos'!D31*$I718)*'01_Supuestos'!$F$11*($H718-'01_Supuestos'!$F$9))-((('01_Supuestos'!D31*$I718)*'01_Supuestos'!$F$11*($H718-'01_Supuestos'!$F$9))*'01_Supuestos'!$F$12)-(('01_Supuestos'!D31*$I718)*'01_Supuestos'!$F$11*$K718)-(IF(('01_Supuestos'!D31*$I718)&gt;0,'01_Supuestos'!$F$15,0)))-((('01_Supuestos'!D31*$I718)*'01_Supuestos'!$F$11*($H718-'01_Supuestos'!$F$9))*'01_Supuestos'!$F$18)-($J718*'01_Supuestos'!D32)-(IF('01_Supuestos'!D30=MAX('01_Supuestos'!$C$30:$M$30),'01_Supuestos'!$F$19,0))-(MAX(0,(((('01_Supuestos'!D31*$I718)*'01_Supuestos'!$F$11*($H718-'01_Supuestos'!$F$9))-((('01_Supuestos'!D31*$I718)*'01_Supuestos'!$F$11*($H718-'01_Supuestos'!$F$9))*'01_Supuestos'!$F$12)-(('01_Supuestos'!D31*$I718)*'01_Supuestos'!$F$11*$K718)-(IF(('01_Supuestos'!D31*$I718)&gt;0,'01_Supuestos'!$F$15,0)))-($J718*'01_Supuestos'!D33)))*'01_Supuestos'!$F$16)</f>
        <v/>
      </c>
      <c r="V718" s="109">
        <f>((('01_Supuestos'!E31*$I718)*'01_Supuestos'!$F$11*($H718-'01_Supuestos'!$F$9))-((('01_Supuestos'!E31*$I718)*'01_Supuestos'!$F$11*($H718-'01_Supuestos'!$F$9))*'01_Supuestos'!$F$12)-(('01_Supuestos'!E31*$I718)*'01_Supuestos'!$F$11*$K718)-(IF(('01_Supuestos'!E31*$I718)&gt;0,'01_Supuestos'!$F$15,0)))-((('01_Supuestos'!E31*$I718)*'01_Supuestos'!$F$11*($H718-'01_Supuestos'!$F$9))*'01_Supuestos'!$F$18)-($J718*'01_Supuestos'!E32)-(IF('01_Supuestos'!E30=MAX('01_Supuestos'!$C$30:$M$30),'01_Supuestos'!$F$19,0))-(MAX(0,(((('01_Supuestos'!E31*$I718)*'01_Supuestos'!$F$11*($H718-'01_Supuestos'!$F$9))-((('01_Supuestos'!E31*$I718)*'01_Supuestos'!$F$11*($H718-'01_Supuestos'!$F$9))*'01_Supuestos'!$F$12)-(('01_Supuestos'!E31*$I718)*'01_Supuestos'!$F$11*$K718)-(IF(('01_Supuestos'!E31*$I718)&gt;0,'01_Supuestos'!$F$15,0)))-($J718*'01_Supuestos'!E33)))*'01_Supuestos'!$F$16)</f>
        <v/>
      </c>
      <c r="W718" s="109">
        <f>((('01_Supuestos'!F31*$I718)*'01_Supuestos'!$F$11*($H718-'01_Supuestos'!$F$9))-((('01_Supuestos'!F31*$I718)*'01_Supuestos'!$F$11*($H718-'01_Supuestos'!$F$9))*'01_Supuestos'!$F$12)-(('01_Supuestos'!F31*$I718)*'01_Supuestos'!$F$11*$K718)-(IF(('01_Supuestos'!F31*$I718)&gt;0,'01_Supuestos'!$F$15,0)))-((('01_Supuestos'!F31*$I718)*'01_Supuestos'!$F$11*($H718-'01_Supuestos'!$F$9))*'01_Supuestos'!$F$18)-($J718*'01_Supuestos'!F32)-(IF('01_Supuestos'!F30=MAX('01_Supuestos'!$C$30:$M$30),'01_Supuestos'!$F$19,0))-(MAX(0,(((('01_Supuestos'!F31*$I718)*'01_Supuestos'!$F$11*($H718-'01_Supuestos'!$F$9))-((('01_Supuestos'!F31*$I718)*'01_Supuestos'!$F$11*($H718-'01_Supuestos'!$F$9))*'01_Supuestos'!$F$12)-(('01_Supuestos'!F31*$I718)*'01_Supuestos'!$F$11*$K718)-(IF(('01_Supuestos'!F31*$I718)&gt;0,'01_Supuestos'!$F$15,0)))-($J718*'01_Supuestos'!F33)))*'01_Supuestos'!$F$16)</f>
        <v/>
      </c>
      <c r="X718" s="109">
        <f>((('01_Supuestos'!G31*$I718)*'01_Supuestos'!$F$11*($H718-'01_Supuestos'!$F$9))-((('01_Supuestos'!G31*$I718)*'01_Supuestos'!$F$11*($H718-'01_Supuestos'!$F$9))*'01_Supuestos'!$F$12)-(('01_Supuestos'!G31*$I718)*'01_Supuestos'!$F$11*$K718)-(IF(('01_Supuestos'!G31*$I718)&gt;0,'01_Supuestos'!$F$15,0)))-((('01_Supuestos'!G31*$I718)*'01_Supuestos'!$F$11*($H718-'01_Supuestos'!$F$9))*'01_Supuestos'!$F$18)-($J718*'01_Supuestos'!G32)-(IF('01_Supuestos'!G30=MAX('01_Supuestos'!$C$30:$M$30),'01_Supuestos'!$F$19,0))-(MAX(0,(((('01_Supuestos'!G31*$I718)*'01_Supuestos'!$F$11*($H718-'01_Supuestos'!$F$9))-((('01_Supuestos'!G31*$I718)*'01_Supuestos'!$F$11*($H718-'01_Supuestos'!$F$9))*'01_Supuestos'!$F$12)-(('01_Supuestos'!G31*$I718)*'01_Supuestos'!$F$11*$K718)-(IF(('01_Supuestos'!G31*$I718)&gt;0,'01_Supuestos'!$F$15,0)))-($J718*'01_Supuestos'!G33)))*'01_Supuestos'!$F$16)</f>
        <v/>
      </c>
      <c r="Y718" s="109">
        <f>((('01_Supuestos'!H31*$I718)*'01_Supuestos'!$F$11*($H718-'01_Supuestos'!$F$9))-((('01_Supuestos'!H31*$I718)*'01_Supuestos'!$F$11*($H718-'01_Supuestos'!$F$9))*'01_Supuestos'!$F$12)-(('01_Supuestos'!H31*$I718)*'01_Supuestos'!$F$11*$K718)-(IF(('01_Supuestos'!H31*$I718)&gt;0,'01_Supuestos'!$F$15,0)))-((('01_Supuestos'!H31*$I718)*'01_Supuestos'!$F$11*($H718-'01_Supuestos'!$F$9))*'01_Supuestos'!$F$18)-($J718*'01_Supuestos'!H32)-(IF('01_Supuestos'!H30=MAX('01_Supuestos'!$C$30:$M$30),'01_Supuestos'!$F$19,0))-(MAX(0,(((('01_Supuestos'!H31*$I718)*'01_Supuestos'!$F$11*($H718-'01_Supuestos'!$F$9))-((('01_Supuestos'!H31*$I718)*'01_Supuestos'!$F$11*($H718-'01_Supuestos'!$F$9))*'01_Supuestos'!$F$12)-(('01_Supuestos'!H31*$I718)*'01_Supuestos'!$F$11*$K718)-(IF(('01_Supuestos'!H31*$I718)&gt;0,'01_Supuestos'!$F$15,0)))-($J718*'01_Supuestos'!H33)))*'01_Supuestos'!$F$16)</f>
        <v/>
      </c>
      <c r="Z718" s="109">
        <f>((('01_Supuestos'!I31*$I718)*'01_Supuestos'!$F$11*($H718-'01_Supuestos'!$F$9))-((('01_Supuestos'!I31*$I718)*'01_Supuestos'!$F$11*($H718-'01_Supuestos'!$F$9))*'01_Supuestos'!$F$12)-(('01_Supuestos'!I31*$I718)*'01_Supuestos'!$F$11*$K718)-(IF(('01_Supuestos'!I31*$I718)&gt;0,'01_Supuestos'!$F$15,0)))-((('01_Supuestos'!I31*$I718)*'01_Supuestos'!$F$11*($H718-'01_Supuestos'!$F$9))*'01_Supuestos'!$F$18)-($J718*'01_Supuestos'!I32)-(IF('01_Supuestos'!I30=MAX('01_Supuestos'!$C$30:$M$30),'01_Supuestos'!$F$19,0))-(MAX(0,(((('01_Supuestos'!I31*$I718)*'01_Supuestos'!$F$11*($H718-'01_Supuestos'!$F$9))-((('01_Supuestos'!I31*$I718)*'01_Supuestos'!$F$11*($H718-'01_Supuestos'!$F$9))*'01_Supuestos'!$F$12)-(('01_Supuestos'!I31*$I718)*'01_Supuestos'!$F$11*$K718)-(IF(('01_Supuestos'!I31*$I718)&gt;0,'01_Supuestos'!$F$15,0)))-($J718*'01_Supuestos'!I33)))*'01_Supuestos'!$F$16)</f>
        <v/>
      </c>
      <c r="AA718" s="109">
        <f>((('01_Supuestos'!J31*$I718)*'01_Supuestos'!$F$11*($H718-'01_Supuestos'!$F$9))-((('01_Supuestos'!J31*$I718)*'01_Supuestos'!$F$11*($H718-'01_Supuestos'!$F$9))*'01_Supuestos'!$F$12)-(('01_Supuestos'!J31*$I718)*'01_Supuestos'!$F$11*$K718)-(IF(('01_Supuestos'!J31*$I718)&gt;0,'01_Supuestos'!$F$15,0)))-((('01_Supuestos'!J31*$I718)*'01_Supuestos'!$F$11*($H718-'01_Supuestos'!$F$9))*'01_Supuestos'!$F$18)-($J718*'01_Supuestos'!J32)-(IF('01_Supuestos'!J30=MAX('01_Supuestos'!$C$30:$M$30),'01_Supuestos'!$F$19,0))-(MAX(0,(((('01_Supuestos'!J31*$I718)*'01_Supuestos'!$F$11*($H718-'01_Supuestos'!$F$9))-((('01_Supuestos'!J31*$I718)*'01_Supuestos'!$F$11*($H718-'01_Supuestos'!$F$9))*'01_Supuestos'!$F$12)-(('01_Supuestos'!J31*$I718)*'01_Supuestos'!$F$11*$K718)-(IF(('01_Supuestos'!J31*$I718)&gt;0,'01_Supuestos'!$F$15,0)))-($J718*'01_Supuestos'!J33)))*'01_Supuestos'!$F$16)</f>
        <v/>
      </c>
      <c r="AB718" s="109">
        <f>((('01_Supuestos'!K31*$I718)*'01_Supuestos'!$F$11*($H718-'01_Supuestos'!$F$9))-((('01_Supuestos'!K31*$I718)*'01_Supuestos'!$F$11*($H718-'01_Supuestos'!$F$9))*'01_Supuestos'!$F$12)-(('01_Supuestos'!K31*$I718)*'01_Supuestos'!$F$11*$K718)-(IF(('01_Supuestos'!K31*$I718)&gt;0,'01_Supuestos'!$F$15,0)))-((('01_Supuestos'!K31*$I718)*'01_Supuestos'!$F$11*($H718-'01_Supuestos'!$F$9))*'01_Supuestos'!$F$18)-($J718*'01_Supuestos'!K32)-(IF('01_Supuestos'!K30=MAX('01_Supuestos'!$C$30:$M$30),'01_Supuestos'!$F$19,0))-(MAX(0,(((('01_Supuestos'!K31*$I718)*'01_Supuestos'!$F$11*($H718-'01_Supuestos'!$F$9))-((('01_Supuestos'!K31*$I718)*'01_Supuestos'!$F$11*($H718-'01_Supuestos'!$F$9))*'01_Supuestos'!$F$12)-(('01_Supuestos'!K31*$I718)*'01_Supuestos'!$F$11*$K718)-(IF(('01_Supuestos'!K31*$I718)&gt;0,'01_Supuestos'!$F$15,0)))-($J718*'01_Supuestos'!K33)))*'01_Supuestos'!$F$16)</f>
        <v/>
      </c>
      <c r="AC718" s="109">
        <f>((('01_Supuestos'!L31*$I718)*'01_Supuestos'!$F$11*($H718-'01_Supuestos'!$F$9))-((('01_Supuestos'!L31*$I718)*'01_Supuestos'!$F$11*($H718-'01_Supuestos'!$F$9))*'01_Supuestos'!$F$12)-(('01_Supuestos'!L31*$I718)*'01_Supuestos'!$F$11*$K718)-(IF(('01_Supuestos'!L31*$I718)&gt;0,'01_Supuestos'!$F$15,0)))-((('01_Supuestos'!L31*$I718)*'01_Supuestos'!$F$11*($H718-'01_Supuestos'!$F$9))*'01_Supuestos'!$F$18)-($J718*'01_Supuestos'!L32)-(IF('01_Supuestos'!L30=MAX('01_Supuestos'!$C$30:$M$30),'01_Supuestos'!$F$19,0))-(MAX(0,(((('01_Supuestos'!L31*$I718)*'01_Supuestos'!$F$11*($H718-'01_Supuestos'!$F$9))-((('01_Supuestos'!L31*$I718)*'01_Supuestos'!$F$11*($H718-'01_Supuestos'!$F$9))*'01_Supuestos'!$F$12)-(('01_Supuestos'!L31*$I718)*'01_Supuestos'!$F$11*$K718)-(IF(('01_Supuestos'!L31*$I718)&gt;0,'01_Supuestos'!$F$15,0)))-($J718*'01_Supuestos'!L33)))*'01_Supuestos'!$F$16)</f>
        <v/>
      </c>
      <c r="AD718" s="109">
        <f>((('01_Supuestos'!M31*$I718)*'01_Supuestos'!$F$11*($H718-'01_Supuestos'!$F$9))-((('01_Supuestos'!M31*$I718)*'01_Supuestos'!$F$11*($H718-'01_Supuestos'!$F$9))*'01_Supuestos'!$F$12)-(('01_Supuestos'!M31*$I718)*'01_Supuestos'!$F$11*$K718)-(IF(('01_Supuestos'!M31*$I718)&gt;0,'01_Supuestos'!$F$15,0)))-((('01_Supuestos'!M31*$I718)*'01_Supuestos'!$F$11*($H718-'01_Supuestos'!$F$9))*'01_Supuestos'!$F$18)-($J718*'01_Supuestos'!M32)-(IF('01_Supuestos'!M30=MAX('01_Supuestos'!$C$30:$M$30),'01_Supuestos'!$F$19,0))-(MAX(0,(((('01_Supuestos'!M31*$I718)*'01_Supuestos'!$F$11*($H718-'01_Supuestos'!$F$9))-((('01_Supuestos'!M31*$I718)*'01_Supuestos'!$F$11*($H718-'01_Supuestos'!$F$9))*'01_Supuestos'!$F$12)-(('01_Supuestos'!M31*$I718)*'01_Supuestos'!$F$11*$K718)-(IF(('01_Supuestos'!M31*$I718)&gt;0,'01_Supuestos'!$F$15,0)))-($J718*'01_Supuestos'!M33)))*'01_Supuestos'!$F$16)</f>
        <v/>
      </c>
      <c r="AE718" s="109">
        <f>0</f>
        <v/>
      </c>
      <c r="AF718" s="109">
        <f>IF(S718&gt;R718,"Appraisal+Decision",IF(S718&lt;R718,"Develop Now","Indiferente"))</f>
        <v/>
      </c>
    </row>
    <row r="719">
      <c r="A719" t="n">
        <v>689</v>
      </c>
      <c r="B719" s="53">
        <f>RAND()</f>
        <v/>
      </c>
      <c r="C719" s="53">
        <f>RAND()</f>
        <v/>
      </c>
      <c r="D719" s="53">
        <f>RAND()</f>
        <v/>
      </c>
      <c r="E719" s="53">
        <f>RAND()</f>
        <v/>
      </c>
      <c r="F719" s="53">
        <f>RAND()</f>
        <v/>
      </c>
      <c r="G719" s="53">
        <f>RAND()</f>
        <v/>
      </c>
      <c r="H719" s="109">
        <f>IF(B719&lt;($B$11-$B$10)/($B$12-$B$10), $B$10+SQRT(B719*($B$11-$B$10)*($B$12-$B$10)), $B$12-SQRT((1-B719)*($B$12-$B$11)*($B$12-$B$10)))</f>
        <v/>
      </c>
      <c r="I719" s="53">
        <f>MAX(0.1,NORMINV(C719,$B$13,$B$14))</f>
        <v/>
      </c>
      <c r="J719" s="109">
        <f>'01_Supuestos'!$F$13*MAX(0.65,NORMINV(D719,1,$B$15))</f>
        <v/>
      </c>
      <c r="K719" s="109">
        <f>'01_Supuestos'!$F$14*MAX(0.6,NORMINV(E719,1,$B$16))</f>
        <v/>
      </c>
      <c r="L719" s="109">
        <f>--(F719&lt;=$B$5)</f>
        <v/>
      </c>
      <c r="M719" s="109">
        <f>IF(L719=1, IF(G719&lt;=$B$6, "+", "-"), IF(G719&lt;=(1-$B$7), "+", "-"))</f>
        <v/>
      </c>
      <c r="N719" s="110">
        <f>IF(M719="+",'05_Bayes_Arbol'!$B$16,'05_Bayes_Arbol'!$B$17)</f>
        <v/>
      </c>
      <c r="O719" s="109">
        <f>SUMPRODUCT(T719:AD719,'01_Supuestos'!$C$34:$M$34)</f>
        <v/>
      </c>
      <c r="P719" s="109">
        <f>N719*O719 + (1-N719)*$B$9</f>
        <v/>
      </c>
      <c r="Q719" s="109">
        <f>--(P719&gt;0)</f>
        <v/>
      </c>
      <c r="R719" s="109">
        <f>IF(L719=1,O719,$B$9)</f>
        <v/>
      </c>
      <c r="S719" s="109">
        <f>-$B$8 + IF(Q719=1, IF(L719=1,O719,$B$9), 0)</f>
        <v/>
      </c>
      <c r="T719" s="109">
        <f>((('01_Supuestos'!C31*$I719)*'01_Supuestos'!$F$11*($H719-'01_Supuestos'!$F$9))-((('01_Supuestos'!C31*$I719)*'01_Supuestos'!$F$11*($H719-'01_Supuestos'!$F$9))*'01_Supuestos'!$F$12)-(('01_Supuestos'!C31*$I719)*'01_Supuestos'!$F$11*$K719)-(IF(('01_Supuestos'!C31*$I719)&gt;0,'01_Supuestos'!$F$15,0)))-((('01_Supuestos'!C31*$I719)*'01_Supuestos'!$F$11*($H719-'01_Supuestos'!$F$9))*'01_Supuestos'!$F$18)-($J719*'01_Supuestos'!C32)-(IF('01_Supuestos'!C30=MAX('01_Supuestos'!$C$30:$M$30),'01_Supuestos'!$F$19,0))-(MAX(0,(((('01_Supuestos'!C31*$I719)*'01_Supuestos'!$F$11*($H719-'01_Supuestos'!$F$9))-((('01_Supuestos'!C31*$I719)*'01_Supuestos'!$F$11*($H719-'01_Supuestos'!$F$9))*'01_Supuestos'!$F$12)-(('01_Supuestos'!C31*$I719)*'01_Supuestos'!$F$11*$K719)-(IF(('01_Supuestos'!C31*$I719)&gt;0,'01_Supuestos'!$F$15,0)))-($J719*'01_Supuestos'!C33)))*'01_Supuestos'!$F$16)</f>
        <v/>
      </c>
      <c r="U719" s="109">
        <f>((('01_Supuestos'!D31*$I719)*'01_Supuestos'!$F$11*($H719-'01_Supuestos'!$F$9))-((('01_Supuestos'!D31*$I719)*'01_Supuestos'!$F$11*($H719-'01_Supuestos'!$F$9))*'01_Supuestos'!$F$12)-(('01_Supuestos'!D31*$I719)*'01_Supuestos'!$F$11*$K719)-(IF(('01_Supuestos'!D31*$I719)&gt;0,'01_Supuestos'!$F$15,0)))-((('01_Supuestos'!D31*$I719)*'01_Supuestos'!$F$11*($H719-'01_Supuestos'!$F$9))*'01_Supuestos'!$F$18)-($J719*'01_Supuestos'!D32)-(IF('01_Supuestos'!D30=MAX('01_Supuestos'!$C$30:$M$30),'01_Supuestos'!$F$19,0))-(MAX(0,(((('01_Supuestos'!D31*$I719)*'01_Supuestos'!$F$11*($H719-'01_Supuestos'!$F$9))-((('01_Supuestos'!D31*$I719)*'01_Supuestos'!$F$11*($H719-'01_Supuestos'!$F$9))*'01_Supuestos'!$F$12)-(('01_Supuestos'!D31*$I719)*'01_Supuestos'!$F$11*$K719)-(IF(('01_Supuestos'!D31*$I719)&gt;0,'01_Supuestos'!$F$15,0)))-($J719*'01_Supuestos'!D33)))*'01_Supuestos'!$F$16)</f>
        <v/>
      </c>
      <c r="V719" s="109">
        <f>((('01_Supuestos'!E31*$I719)*'01_Supuestos'!$F$11*($H719-'01_Supuestos'!$F$9))-((('01_Supuestos'!E31*$I719)*'01_Supuestos'!$F$11*($H719-'01_Supuestos'!$F$9))*'01_Supuestos'!$F$12)-(('01_Supuestos'!E31*$I719)*'01_Supuestos'!$F$11*$K719)-(IF(('01_Supuestos'!E31*$I719)&gt;0,'01_Supuestos'!$F$15,0)))-((('01_Supuestos'!E31*$I719)*'01_Supuestos'!$F$11*($H719-'01_Supuestos'!$F$9))*'01_Supuestos'!$F$18)-($J719*'01_Supuestos'!E32)-(IF('01_Supuestos'!E30=MAX('01_Supuestos'!$C$30:$M$30),'01_Supuestos'!$F$19,0))-(MAX(0,(((('01_Supuestos'!E31*$I719)*'01_Supuestos'!$F$11*($H719-'01_Supuestos'!$F$9))-((('01_Supuestos'!E31*$I719)*'01_Supuestos'!$F$11*($H719-'01_Supuestos'!$F$9))*'01_Supuestos'!$F$12)-(('01_Supuestos'!E31*$I719)*'01_Supuestos'!$F$11*$K719)-(IF(('01_Supuestos'!E31*$I719)&gt;0,'01_Supuestos'!$F$15,0)))-($J719*'01_Supuestos'!E33)))*'01_Supuestos'!$F$16)</f>
        <v/>
      </c>
      <c r="W719" s="109">
        <f>((('01_Supuestos'!F31*$I719)*'01_Supuestos'!$F$11*($H719-'01_Supuestos'!$F$9))-((('01_Supuestos'!F31*$I719)*'01_Supuestos'!$F$11*($H719-'01_Supuestos'!$F$9))*'01_Supuestos'!$F$12)-(('01_Supuestos'!F31*$I719)*'01_Supuestos'!$F$11*$K719)-(IF(('01_Supuestos'!F31*$I719)&gt;0,'01_Supuestos'!$F$15,0)))-((('01_Supuestos'!F31*$I719)*'01_Supuestos'!$F$11*($H719-'01_Supuestos'!$F$9))*'01_Supuestos'!$F$18)-($J719*'01_Supuestos'!F32)-(IF('01_Supuestos'!F30=MAX('01_Supuestos'!$C$30:$M$30),'01_Supuestos'!$F$19,0))-(MAX(0,(((('01_Supuestos'!F31*$I719)*'01_Supuestos'!$F$11*($H719-'01_Supuestos'!$F$9))-((('01_Supuestos'!F31*$I719)*'01_Supuestos'!$F$11*($H719-'01_Supuestos'!$F$9))*'01_Supuestos'!$F$12)-(('01_Supuestos'!F31*$I719)*'01_Supuestos'!$F$11*$K719)-(IF(('01_Supuestos'!F31*$I719)&gt;0,'01_Supuestos'!$F$15,0)))-($J719*'01_Supuestos'!F33)))*'01_Supuestos'!$F$16)</f>
        <v/>
      </c>
      <c r="X719" s="109">
        <f>((('01_Supuestos'!G31*$I719)*'01_Supuestos'!$F$11*($H719-'01_Supuestos'!$F$9))-((('01_Supuestos'!G31*$I719)*'01_Supuestos'!$F$11*($H719-'01_Supuestos'!$F$9))*'01_Supuestos'!$F$12)-(('01_Supuestos'!G31*$I719)*'01_Supuestos'!$F$11*$K719)-(IF(('01_Supuestos'!G31*$I719)&gt;0,'01_Supuestos'!$F$15,0)))-((('01_Supuestos'!G31*$I719)*'01_Supuestos'!$F$11*($H719-'01_Supuestos'!$F$9))*'01_Supuestos'!$F$18)-($J719*'01_Supuestos'!G32)-(IF('01_Supuestos'!G30=MAX('01_Supuestos'!$C$30:$M$30),'01_Supuestos'!$F$19,0))-(MAX(0,(((('01_Supuestos'!G31*$I719)*'01_Supuestos'!$F$11*($H719-'01_Supuestos'!$F$9))-((('01_Supuestos'!G31*$I719)*'01_Supuestos'!$F$11*($H719-'01_Supuestos'!$F$9))*'01_Supuestos'!$F$12)-(('01_Supuestos'!G31*$I719)*'01_Supuestos'!$F$11*$K719)-(IF(('01_Supuestos'!G31*$I719)&gt;0,'01_Supuestos'!$F$15,0)))-($J719*'01_Supuestos'!G33)))*'01_Supuestos'!$F$16)</f>
        <v/>
      </c>
      <c r="Y719" s="109">
        <f>((('01_Supuestos'!H31*$I719)*'01_Supuestos'!$F$11*($H719-'01_Supuestos'!$F$9))-((('01_Supuestos'!H31*$I719)*'01_Supuestos'!$F$11*($H719-'01_Supuestos'!$F$9))*'01_Supuestos'!$F$12)-(('01_Supuestos'!H31*$I719)*'01_Supuestos'!$F$11*$K719)-(IF(('01_Supuestos'!H31*$I719)&gt;0,'01_Supuestos'!$F$15,0)))-((('01_Supuestos'!H31*$I719)*'01_Supuestos'!$F$11*($H719-'01_Supuestos'!$F$9))*'01_Supuestos'!$F$18)-($J719*'01_Supuestos'!H32)-(IF('01_Supuestos'!H30=MAX('01_Supuestos'!$C$30:$M$30),'01_Supuestos'!$F$19,0))-(MAX(0,(((('01_Supuestos'!H31*$I719)*'01_Supuestos'!$F$11*($H719-'01_Supuestos'!$F$9))-((('01_Supuestos'!H31*$I719)*'01_Supuestos'!$F$11*($H719-'01_Supuestos'!$F$9))*'01_Supuestos'!$F$12)-(('01_Supuestos'!H31*$I719)*'01_Supuestos'!$F$11*$K719)-(IF(('01_Supuestos'!H31*$I719)&gt;0,'01_Supuestos'!$F$15,0)))-($J719*'01_Supuestos'!H33)))*'01_Supuestos'!$F$16)</f>
        <v/>
      </c>
      <c r="Z719" s="109">
        <f>((('01_Supuestos'!I31*$I719)*'01_Supuestos'!$F$11*($H719-'01_Supuestos'!$F$9))-((('01_Supuestos'!I31*$I719)*'01_Supuestos'!$F$11*($H719-'01_Supuestos'!$F$9))*'01_Supuestos'!$F$12)-(('01_Supuestos'!I31*$I719)*'01_Supuestos'!$F$11*$K719)-(IF(('01_Supuestos'!I31*$I719)&gt;0,'01_Supuestos'!$F$15,0)))-((('01_Supuestos'!I31*$I719)*'01_Supuestos'!$F$11*($H719-'01_Supuestos'!$F$9))*'01_Supuestos'!$F$18)-($J719*'01_Supuestos'!I32)-(IF('01_Supuestos'!I30=MAX('01_Supuestos'!$C$30:$M$30),'01_Supuestos'!$F$19,0))-(MAX(0,(((('01_Supuestos'!I31*$I719)*'01_Supuestos'!$F$11*($H719-'01_Supuestos'!$F$9))-((('01_Supuestos'!I31*$I719)*'01_Supuestos'!$F$11*($H719-'01_Supuestos'!$F$9))*'01_Supuestos'!$F$12)-(('01_Supuestos'!I31*$I719)*'01_Supuestos'!$F$11*$K719)-(IF(('01_Supuestos'!I31*$I719)&gt;0,'01_Supuestos'!$F$15,0)))-($J719*'01_Supuestos'!I33)))*'01_Supuestos'!$F$16)</f>
        <v/>
      </c>
      <c r="AA719" s="109">
        <f>((('01_Supuestos'!J31*$I719)*'01_Supuestos'!$F$11*($H719-'01_Supuestos'!$F$9))-((('01_Supuestos'!J31*$I719)*'01_Supuestos'!$F$11*($H719-'01_Supuestos'!$F$9))*'01_Supuestos'!$F$12)-(('01_Supuestos'!J31*$I719)*'01_Supuestos'!$F$11*$K719)-(IF(('01_Supuestos'!J31*$I719)&gt;0,'01_Supuestos'!$F$15,0)))-((('01_Supuestos'!J31*$I719)*'01_Supuestos'!$F$11*($H719-'01_Supuestos'!$F$9))*'01_Supuestos'!$F$18)-($J719*'01_Supuestos'!J32)-(IF('01_Supuestos'!J30=MAX('01_Supuestos'!$C$30:$M$30),'01_Supuestos'!$F$19,0))-(MAX(0,(((('01_Supuestos'!J31*$I719)*'01_Supuestos'!$F$11*($H719-'01_Supuestos'!$F$9))-((('01_Supuestos'!J31*$I719)*'01_Supuestos'!$F$11*($H719-'01_Supuestos'!$F$9))*'01_Supuestos'!$F$12)-(('01_Supuestos'!J31*$I719)*'01_Supuestos'!$F$11*$K719)-(IF(('01_Supuestos'!J31*$I719)&gt;0,'01_Supuestos'!$F$15,0)))-($J719*'01_Supuestos'!J33)))*'01_Supuestos'!$F$16)</f>
        <v/>
      </c>
      <c r="AB719" s="109">
        <f>((('01_Supuestos'!K31*$I719)*'01_Supuestos'!$F$11*($H719-'01_Supuestos'!$F$9))-((('01_Supuestos'!K31*$I719)*'01_Supuestos'!$F$11*($H719-'01_Supuestos'!$F$9))*'01_Supuestos'!$F$12)-(('01_Supuestos'!K31*$I719)*'01_Supuestos'!$F$11*$K719)-(IF(('01_Supuestos'!K31*$I719)&gt;0,'01_Supuestos'!$F$15,0)))-((('01_Supuestos'!K31*$I719)*'01_Supuestos'!$F$11*($H719-'01_Supuestos'!$F$9))*'01_Supuestos'!$F$18)-($J719*'01_Supuestos'!K32)-(IF('01_Supuestos'!K30=MAX('01_Supuestos'!$C$30:$M$30),'01_Supuestos'!$F$19,0))-(MAX(0,(((('01_Supuestos'!K31*$I719)*'01_Supuestos'!$F$11*($H719-'01_Supuestos'!$F$9))-((('01_Supuestos'!K31*$I719)*'01_Supuestos'!$F$11*($H719-'01_Supuestos'!$F$9))*'01_Supuestos'!$F$12)-(('01_Supuestos'!K31*$I719)*'01_Supuestos'!$F$11*$K719)-(IF(('01_Supuestos'!K31*$I719)&gt;0,'01_Supuestos'!$F$15,0)))-($J719*'01_Supuestos'!K33)))*'01_Supuestos'!$F$16)</f>
        <v/>
      </c>
      <c r="AC719" s="109">
        <f>((('01_Supuestos'!L31*$I719)*'01_Supuestos'!$F$11*($H719-'01_Supuestos'!$F$9))-((('01_Supuestos'!L31*$I719)*'01_Supuestos'!$F$11*($H719-'01_Supuestos'!$F$9))*'01_Supuestos'!$F$12)-(('01_Supuestos'!L31*$I719)*'01_Supuestos'!$F$11*$K719)-(IF(('01_Supuestos'!L31*$I719)&gt;0,'01_Supuestos'!$F$15,0)))-((('01_Supuestos'!L31*$I719)*'01_Supuestos'!$F$11*($H719-'01_Supuestos'!$F$9))*'01_Supuestos'!$F$18)-($J719*'01_Supuestos'!L32)-(IF('01_Supuestos'!L30=MAX('01_Supuestos'!$C$30:$M$30),'01_Supuestos'!$F$19,0))-(MAX(0,(((('01_Supuestos'!L31*$I719)*'01_Supuestos'!$F$11*($H719-'01_Supuestos'!$F$9))-((('01_Supuestos'!L31*$I719)*'01_Supuestos'!$F$11*($H719-'01_Supuestos'!$F$9))*'01_Supuestos'!$F$12)-(('01_Supuestos'!L31*$I719)*'01_Supuestos'!$F$11*$K719)-(IF(('01_Supuestos'!L31*$I719)&gt;0,'01_Supuestos'!$F$15,0)))-($J719*'01_Supuestos'!L33)))*'01_Supuestos'!$F$16)</f>
        <v/>
      </c>
      <c r="AD719" s="109">
        <f>((('01_Supuestos'!M31*$I719)*'01_Supuestos'!$F$11*($H719-'01_Supuestos'!$F$9))-((('01_Supuestos'!M31*$I719)*'01_Supuestos'!$F$11*($H719-'01_Supuestos'!$F$9))*'01_Supuestos'!$F$12)-(('01_Supuestos'!M31*$I719)*'01_Supuestos'!$F$11*$K719)-(IF(('01_Supuestos'!M31*$I719)&gt;0,'01_Supuestos'!$F$15,0)))-((('01_Supuestos'!M31*$I719)*'01_Supuestos'!$F$11*($H719-'01_Supuestos'!$F$9))*'01_Supuestos'!$F$18)-($J719*'01_Supuestos'!M32)-(IF('01_Supuestos'!M30=MAX('01_Supuestos'!$C$30:$M$30),'01_Supuestos'!$F$19,0))-(MAX(0,(((('01_Supuestos'!M31*$I719)*'01_Supuestos'!$F$11*($H719-'01_Supuestos'!$F$9))-((('01_Supuestos'!M31*$I719)*'01_Supuestos'!$F$11*($H719-'01_Supuestos'!$F$9))*'01_Supuestos'!$F$12)-(('01_Supuestos'!M31*$I719)*'01_Supuestos'!$F$11*$K719)-(IF(('01_Supuestos'!M31*$I719)&gt;0,'01_Supuestos'!$F$15,0)))-($J719*'01_Supuestos'!M33)))*'01_Supuestos'!$F$16)</f>
        <v/>
      </c>
      <c r="AE719" s="109">
        <f>0</f>
        <v/>
      </c>
      <c r="AF719" s="109">
        <f>IF(S719&gt;R719,"Appraisal+Decision",IF(S719&lt;R719,"Develop Now","Indiferente"))</f>
        <v/>
      </c>
    </row>
    <row r="720">
      <c r="A720" t="n">
        <v>690</v>
      </c>
      <c r="B720" s="53">
        <f>RAND()</f>
        <v/>
      </c>
      <c r="C720" s="53">
        <f>RAND()</f>
        <v/>
      </c>
      <c r="D720" s="53">
        <f>RAND()</f>
        <v/>
      </c>
      <c r="E720" s="53">
        <f>RAND()</f>
        <v/>
      </c>
      <c r="F720" s="53">
        <f>RAND()</f>
        <v/>
      </c>
      <c r="G720" s="53">
        <f>RAND()</f>
        <v/>
      </c>
      <c r="H720" s="109">
        <f>IF(B720&lt;($B$11-$B$10)/($B$12-$B$10), $B$10+SQRT(B720*($B$11-$B$10)*($B$12-$B$10)), $B$12-SQRT((1-B720)*($B$12-$B$11)*($B$12-$B$10)))</f>
        <v/>
      </c>
      <c r="I720" s="53">
        <f>MAX(0.1,NORMINV(C720,$B$13,$B$14))</f>
        <v/>
      </c>
      <c r="J720" s="109">
        <f>'01_Supuestos'!$F$13*MAX(0.65,NORMINV(D720,1,$B$15))</f>
        <v/>
      </c>
      <c r="K720" s="109">
        <f>'01_Supuestos'!$F$14*MAX(0.6,NORMINV(E720,1,$B$16))</f>
        <v/>
      </c>
      <c r="L720" s="109">
        <f>--(F720&lt;=$B$5)</f>
        <v/>
      </c>
      <c r="M720" s="109">
        <f>IF(L720=1, IF(G720&lt;=$B$6, "+", "-"), IF(G720&lt;=(1-$B$7), "+", "-"))</f>
        <v/>
      </c>
      <c r="N720" s="110">
        <f>IF(M720="+",'05_Bayes_Arbol'!$B$16,'05_Bayes_Arbol'!$B$17)</f>
        <v/>
      </c>
      <c r="O720" s="109">
        <f>SUMPRODUCT(T720:AD720,'01_Supuestos'!$C$34:$M$34)</f>
        <v/>
      </c>
      <c r="P720" s="109">
        <f>N720*O720 + (1-N720)*$B$9</f>
        <v/>
      </c>
      <c r="Q720" s="109">
        <f>--(P720&gt;0)</f>
        <v/>
      </c>
      <c r="R720" s="109">
        <f>IF(L720=1,O720,$B$9)</f>
        <v/>
      </c>
      <c r="S720" s="109">
        <f>-$B$8 + IF(Q720=1, IF(L720=1,O720,$B$9), 0)</f>
        <v/>
      </c>
      <c r="T720" s="109">
        <f>((('01_Supuestos'!C31*$I720)*'01_Supuestos'!$F$11*($H720-'01_Supuestos'!$F$9))-((('01_Supuestos'!C31*$I720)*'01_Supuestos'!$F$11*($H720-'01_Supuestos'!$F$9))*'01_Supuestos'!$F$12)-(('01_Supuestos'!C31*$I720)*'01_Supuestos'!$F$11*$K720)-(IF(('01_Supuestos'!C31*$I720)&gt;0,'01_Supuestos'!$F$15,0)))-((('01_Supuestos'!C31*$I720)*'01_Supuestos'!$F$11*($H720-'01_Supuestos'!$F$9))*'01_Supuestos'!$F$18)-($J720*'01_Supuestos'!C32)-(IF('01_Supuestos'!C30=MAX('01_Supuestos'!$C$30:$M$30),'01_Supuestos'!$F$19,0))-(MAX(0,(((('01_Supuestos'!C31*$I720)*'01_Supuestos'!$F$11*($H720-'01_Supuestos'!$F$9))-((('01_Supuestos'!C31*$I720)*'01_Supuestos'!$F$11*($H720-'01_Supuestos'!$F$9))*'01_Supuestos'!$F$12)-(('01_Supuestos'!C31*$I720)*'01_Supuestos'!$F$11*$K720)-(IF(('01_Supuestos'!C31*$I720)&gt;0,'01_Supuestos'!$F$15,0)))-($J720*'01_Supuestos'!C33)))*'01_Supuestos'!$F$16)</f>
        <v/>
      </c>
      <c r="U720" s="109">
        <f>((('01_Supuestos'!D31*$I720)*'01_Supuestos'!$F$11*($H720-'01_Supuestos'!$F$9))-((('01_Supuestos'!D31*$I720)*'01_Supuestos'!$F$11*($H720-'01_Supuestos'!$F$9))*'01_Supuestos'!$F$12)-(('01_Supuestos'!D31*$I720)*'01_Supuestos'!$F$11*$K720)-(IF(('01_Supuestos'!D31*$I720)&gt;0,'01_Supuestos'!$F$15,0)))-((('01_Supuestos'!D31*$I720)*'01_Supuestos'!$F$11*($H720-'01_Supuestos'!$F$9))*'01_Supuestos'!$F$18)-($J720*'01_Supuestos'!D32)-(IF('01_Supuestos'!D30=MAX('01_Supuestos'!$C$30:$M$30),'01_Supuestos'!$F$19,0))-(MAX(0,(((('01_Supuestos'!D31*$I720)*'01_Supuestos'!$F$11*($H720-'01_Supuestos'!$F$9))-((('01_Supuestos'!D31*$I720)*'01_Supuestos'!$F$11*($H720-'01_Supuestos'!$F$9))*'01_Supuestos'!$F$12)-(('01_Supuestos'!D31*$I720)*'01_Supuestos'!$F$11*$K720)-(IF(('01_Supuestos'!D31*$I720)&gt;0,'01_Supuestos'!$F$15,0)))-($J720*'01_Supuestos'!D33)))*'01_Supuestos'!$F$16)</f>
        <v/>
      </c>
      <c r="V720" s="109">
        <f>((('01_Supuestos'!E31*$I720)*'01_Supuestos'!$F$11*($H720-'01_Supuestos'!$F$9))-((('01_Supuestos'!E31*$I720)*'01_Supuestos'!$F$11*($H720-'01_Supuestos'!$F$9))*'01_Supuestos'!$F$12)-(('01_Supuestos'!E31*$I720)*'01_Supuestos'!$F$11*$K720)-(IF(('01_Supuestos'!E31*$I720)&gt;0,'01_Supuestos'!$F$15,0)))-((('01_Supuestos'!E31*$I720)*'01_Supuestos'!$F$11*($H720-'01_Supuestos'!$F$9))*'01_Supuestos'!$F$18)-($J720*'01_Supuestos'!E32)-(IF('01_Supuestos'!E30=MAX('01_Supuestos'!$C$30:$M$30),'01_Supuestos'!$F$19,0))-(MAX(0,(((('01_Supuestos'!E31*$I720)*'01_Supuestos'!$F$11*($H720-'01_Supuestos'!$F$9))-((('01_Supuestos'!E31*$I720)*'01_Supuestos'!$F$11*($H720-'01_Supuestos'!$F$9))*'01_Supuestos'!$F$12)-(('01_Supuestos'!E31*$I720)*'01_Supuestos'!$F$11*$K720)-(IF(('01_Supuestos'!E31*$I720)&gt;0,'01_Supuestos'!$F$15,0)))-($J720*'01_Supuestos'!E33)))*'01_Supuestos'!$F$16)</f>
        <v/>
      </c>
      <c r="W720" s="109">
        <f>((('01_Supuestos'!F31*$I720)*'01_Supuestos'!$F$11*($H720-'01_Supuestos'!$F$9))-((('01_Supuestos'!F31*$I720)*'01_Supuestos'!$F$11*($H720-'01_Supuestos'!$F$9))*'01_Supuestos'!$F$12)-(('01_Supuestos'!F31*$I720)*'01_Supuestos'!$F$11*$K720)-(IF(('01_Supuestos'!F31*$I720)&gt;0,'01_Supuestos'!$F$15,0)))-((('01_Supuestos'!F31*$I720)*'01_Supuestos'!$F$11*($H720-'01_Supuestos'!$F$9))*'01_Supuestos'!$F$18)-($J720*'01_Supuestos'!F32)-(IF('01_Supuestos'!F30=MAX('01_Supuestos'!$C$30:$M$30),'01_Supuestos'!$F$19,0))-(MAX(0,(((('01_Supuestos'!F31*$I720)*'01_Supuestos'!$F$11*($H720-'01_Supuestos'!$F$9))-((('01_Supuestos'!F31*$I720)*'01_Supuestos'!$F$11*($H720-'01_Supuestos'!$F$9))*'01_Supuestos'!$F$12)-(('01_Supuestos'!F31*$I720)*'01_Supuestos'!$F$11*$K720)-(IF(('01_Supuestos'!F31*$I720)&gt;0,'01_Supuestos'!$F$15,0)))-($J720*'01_Supuestos'!F33)))*'01_Supuestos'!$F$16)</f>
        <v/>
      </c>
      <c r="X720" s="109">
        <f>((('01_Supuestos'!G31*$I720)*'01_Supuestos'!$F$11*($H720-'01_Supuestos'!$F$9))-((('01_Supuestos'!G31*$I720)*'01_Supuestos'!$F$11*($H720-'01_Supuestos'!$F$9))*'01_Supuestos'!$F$12)-(('01_Supuestos'!G31*$I720)*'01_Supuestos'!$F$11*$K720)-(IF(('01_Supuestos'!G31*$I720)&gt;0,'01_Supuestos'!$F$15,0)))-((('01_Supuestos'!G31*$I720)*'01_Supuestos'!$F$11*($H720-'01_Supuestos'!$F$9))*'01_Supuestos'!$F$18)-($J720*'01_Supuestos'!G32)-(IF('01_Supuestos'!G30=MAX('01_Supuestos'!$C$30:$M$30),'01_Supuestos'!$F$19,0))-(MAX(0,(((('01_Supuestos'!G31*$I720)*'01_Supuestos'!$F$11*($H720-'01_Supuestos'!$F$9))-((('01_Supuestos'!G31*$I720)*'01_Supuestos'!$F$11*($H720-'01_Supuestos'!$F$9))*'01_Supuestos'!$F$12)-(('01_Supuestos'!G31*$I720)*'01_Supuestos'!$F$11*$K720)-(IF(('01_Supuestos'!G31*$I720)&gt;0,'01_Supuestos'!$F$15,0)))-($J720*'01_Supuestos'!G33)))*'01_Supuestos'!$F$16)</f>
        <v/>
      </c>
      <c r="Y720" s="109">
        <f>((('01_Supuestos'!H31*$I720)*'01_Supuestos'!$F$11*($H720-'01_Supuestos'!$F$9))-((('01_Supuestos'!H31*$I720)*'01_Supuestos'!$F$11*($H720-'01_Supuestos'!$F$9))*'01_Supuestos'!$F$12)-(('01_Supuestos'!H31*$I720)*'01_Supuestos'!$F$11*$K720)-(IF(('01_Supuestos'!H31*$I720)&gt;0,'01_Supuestos'!$F$15,0)))-((('01_Supuestos'!H31*$I720)*'01_Supuestos'!$F$11*($H720-'01_Supuestos'!$F$9))*'01_Supuestos'!$F$18)-($J720*'01_Supuestos'!H32)-(IF('01_Supuestos'!H30=MAX('01_Supuestos'!$C$30:$M$30),'01_Supuestos'!$F$19,0))-(MAX(0,(((('01_Supuestos'!H31*$I720)*'01_Supuestos'!$F$11*($H720-'01_Supuestos'!$F$9))-((('01_Supuestos'!H31*$I720)*'01_Supuestos'!$F$11*($H720-'01_Supuestos'!$F$9))*'01_Supuestos'!$F$12)-(('01_Supuestos'!H31*$I720)*'01_Supuestos'!$F$11*$K720)-(IF(('01_Supuestos'!H31*$I720)&gt;0,'01_Supuestos'!$F$15,0)))-($J720*'01_Supuestos'!H33)))*'01_Supuestos'!$F$16)</f>
        <v/>
      </c>
      <c r="Z720" s="109">
        <f>((('01_Supuestos'!I31*$I720)*'01_Supuestos'!$F$11*($H720-'01_Supuestos'!$F$9))-((('01_Supuestos'!I31*$I720)*'01_Supuestos'!$F$11*($H720-'01_Supuestos'!$F$9))*'01_Supuestos'!$F$12)-(('01_Supuestos'!I31*$I720)*'01_Supuestos'!$F$11*$K720)-(IF(('01_Supuestos'!I31*$I720)&gt;0,'01_Supuestos'!$F$15,0)))-((('01_Supuestos'!I31*$I720)*'01_Supuestos'!$F$11*($H720-'01_Supuestos'!$F$9))*'01_Supuestos'!$F$18)-($J720*'01_Supuestos'!I32)-(IF('01_Supuestos'!I30=MAX('01_Supuestos'!$C$30:$M$30),'01_Supuestos'!$F$19,0))-(MAX(0,(((('01_Supuestos'!I31*$I720)*'01_Supuestos'!$F$11*($H720-'01_Supuestos'!$F$9))-((('01_Supuestos'!I31*$I720)*'01_Supuestos'!$F$11*($H720-'01_Supuestos'!$F$9))*'01_Supuestos'!$F$12)-(('01_Supuestos'!I31*$I720)*'01_Supuestos'!$F$11*$K720)-(IF(('01_Supuestos'!I31*$I720)&gt;0,'01_Supuestos'!$F$15,0)))-($J720*'01_Supuestos'!I33)))*'01_Supuestos'!$F$16)</f>
        <v/>
      </c>
      <c r="AA720" s="109">
        <f>((('01_Supuestos'!J31*$I720)*'01_Supuestos'!$F$11*($H720-'01_Supuestos'!$F$9))-((('01_Supuestos'!J31*$I720)*'01_Supuestos'!$F$11*($H720-'01_Supuestos'!$F$9))*'01_Supuestos'!$F$12)-(('01_Supuestos'!J31*$I720)*'01_Supuestos'!$F$11*$K720)-(IF(('01_Supuestos'!J31*$I720)&gt;0,'01_Supuestos'!$F$15,0)))-((('01_Supuestos'!J31*$I720)*'01_Supuestos'!$F$11*($H720-'01_Supuestos'!$F$9))*'01_Supuestos'!$F$18)-($J720*'01_Supuestos'!J32)-(IF('01_Supuestos'!J30=MAX('01_Supuestos'!$C$30:$M$30),'01_Supuestos'!$F$19,0))-(MAX(0,(((('01_Supuestos'!J31*$I720)*'01_Supuestos'!$F$11*($H720-'01_Supuestos'!$F$9))-((('01_Supuestos'!J31*$I720)*'01_Supuestos'!$F$11*($H720-'01_Supuestos'!$F$9))*'01_Supuestos'!$F$12)-(('01_Supuestos'!J31*$I720)*'01_Supuestos'!$F$11*$K720)-(IF(('01_Supuestos'!J31*$I720)&gt;0,'01_Supuestos'!$F$15,0)))-($J720*'01_Supuestos'!J33)))*'01_Supuestos'!$F$16)</f>
        <v/>
      </c>
      <c r="AB720" s="109">
        <f>((('01_Supuestos'!K31*$I720)*'01_Supuestos'!$F$11*($H720-'01_Supuestos'!$F$9))-((('01_Supuestos'!K31*$I720)*'01_Supuestos'!$F$11*($H720-'01_Supuestos'!$F$9))*'01_Supuestos'!$F$12)-(('01_Supuestos'!K31*$I720)*'01_Supuestos'!$F$11*$K720)-(IF(('01_Supuestos'!K31*$I720)&gt;0,'01_Supuestos'!$F$15,0)))-((('01_Supuestos'!K31*$I720)*'01_Supuestos'!$F$11*($H720-'01_Supuestos'!$F$9))*'01_Supuestos'!$F$18)-($J720*'01_Supuestos'!K32)-(IF('01_Supuestos'!K30=MAX('01_Supuestos'!$C$30:$M$30),'01_Supuestos'!$F$19,0))-(MAX(0,(((('01_Supuestos'!K31*$I720)*'01_Supuestos'!$F$11*($H720-'01_Supuestos'!$F$9))-((('01_Supuestos'!K31*$I720)*'01_Supuestos'!$F$11*($H720-'01_Supuestos'!$F$9))*'01_Supuestos'!$F$12)-(('01_Supuestos'!K31*$I720)*'01_Supuestos'!$F$11*$K720)-(IF(('01_Supuestos'!K31*$I720)&gt;0,'01_Supuestos'!$F$15,0)))-($J720*'01_Supuestos'!K33)))*'01_Supuestos'!$F$16)</f>
        <v/>
      </c>
      <c r="AC720" s="109">
        <f>((('01_Supuestos'!L31*$I720)*'01_Supuestos'!$F$11*($H720-'01_Supuestos'!$F$9))-((('01_Supuestos'!L31*$I720)*'01_Supuestos'!$F$11*($H720-'01_Supuestos'!$F$9))*'01_Supuestos'!$F$12)-(('01_Supuestos'!L31*$I720)*'01_Supuestos'!$F$11*$K720)-(IF(('01_Supuestos'!L31*$I720)&gt;0,'01_Supuestos'!$F$15,0)))-((('01_Supuestos'!L31*$I720)*'01_Supuestos'!$F$11*($H720-'01_Supuestos'!$F$9))*'01_Supuestos'!$F$18)-($J720*'01_Supuestos'!L32)-(IF('01_Supuestos'!L30=MAX('01_Supuestos'!$C$30:$M$30),'01_Supuestos'!$F$19,0))-(MAX(0,(((('01_Supuestos'!L31*$I720)*'01_Supuestos'!$F$11*($H720-'01_Supuestos'!$F$9))-((('01_Supuestos'!L31*$I720)*'01_Supuestos'!$F$11*($H720-'01_Supuestos'!$F$9))*'01_Supuestos'!$F$12)-(('01_Supuestos'!L31*$I720)*'01_Supuestos'!$F$11*$K720)-(IF(('01_Supuestos'!L31*$I720)&gt;0,'01_Supuestos'!$F$15,0)))-($J720*'01_Supuestos'!L33)))*'01_Supuestos'!$F$16)</f>
        <v/>
      </c>
      <c r="AD720" s="109">
        <f>((('01_Supuestos'!M31*$I720)*'01_Supuestos'!$F$11*($H720-'01_Supuestos'!$F$9))-((('01_Supuestos'!M31*$I720)*'01_Supuestos'!$F$11*($H720-'01_Supuestos'!$F$9))*'01_Supuestos'!$F$12)-(('01_Supuestos'!M31*$I720)*'01_Supuestos'!$F$11*$K720)-(IF(('01_Supuestos'!M31*$I720)&gt;0,'01_Supuestos'!$F$15,0)))-((('01_Supuestos'!M31*$I720)*'01_Supuestos'!$F$11*($H720-'01_Supuestos'!$F$9))*'01_Supuestos'!$F$18)-($J720*'01_Supuestos'!M32)-(IF('01_Supuestos'!M30=MAX('01_Supuestos'!$C$30:$M$30),'01_Supuestos'!$F$19,0))-(MAX(0,(((('01_Supuestos'!M31*$I720)*'01_Supuestos'!$F$11*($H720-'01_Supuestos'!$F$9))-((('01_Supuestos'!M31*$I720)*'01_Supuestos'!$F$11*($H720-'01_Supuestos'!$F$9))*'01_Supuestos'!$F$12)-(('01_Supuestos'!M31*$I720)*'01_Supuestos'!$F$11*$K720)-(IF(('01_Supuestos'!M31*$I720)&gt;0,'01_Supuestos'!$F$15,0)))-($J720*'01_Supuestos'!M33)))*'01_Supuestos'!$F$16)</f>
        <v/>
      </c>
      <c r="AE720" s="109">
        <f>0</f>
        <v/>
      </c>
      <c r="AF720" s="109">
        <f>IF(S720&gt;R720,"Appraisal+Decision",IF(S720&lt;R720,"Develop Now","Indiferente"))</f>
        <v/>
      </c>
    </row>
    <row r="721">
      <c r="A721" t="n">
        <v>691</v>
      </c>
      <c r="B721" s="53">
        <f>RAND()</f>
        <v/>
      </c>
      <c r="C721" s="53">
        <f>RAND()</f>
        <v/>
      </c>
      <c r="D721" s="53">
        <f>RAND()</f>
        <v/>
      </c>
      <c r="E721" s="53">
        <f>RAND()</f>
        <v/>
      </c>
      <c r="F721" s="53">
        <f>RAND()</f>
        <v/>
      </c>
      <c r="G721" s="53">
        <f>RAND()</f>
        <v/>
      </c>
      <c r="H721" s="109">
        <f>IF(B721&lt;($B$11-$B$10)/($B$12-$B$10), $B$10+SQRT(B721*($B$11-$B$10)*($B$12-$B$10)), $B$12-SQRT((1-B721)*($B$12-$B$11)*($B$12-$B$10)))</f>
        <v/>
      </c>
      <c r="I721" s="53">
        <f>MAX(0.1,NORMINV(C721,$B$13,$B$14))</f>
        <v/>
      </c>
      <c r="J721" s="109">
        <f>'01_Supuestos'!$F$13*MAX(0.65,NORMINV(D721,1,$B$15))</f>
        <v/>
      </c>
      <c r="K721" s="109">
        <f>'01_Supuestos'!$F$14*MAX(0.6,NORMINV(E721,1,$B$16))</f>
        <v/>
      </c>
      <c r="L721" s="109">
        <f>--(F721&lt;=$B$5)</f>
        <v/>
      </c>
      <c r="M721" s="109">
        <f>IF(L721=1, IF(G721&lt;=$B$6, "+", "-"), IF(G721&lt;=(1-$B$7), "+", "-"))</f>
        <v/>
      </c>
      <c r="N721" s="110">
        <f>IF(M721="+",'05_Bayes_Arbol'!$B$16,'05_Bayes_Arbol'!$B$17)</f>
        <v/>
      </c>
      <c r="O721" s="109">
        <f>SUMPRODUCT(T721:AD721,'01_Supuestos'!$C$34:$M$34)</f>
        <v/>
      </c>
      <c r="P721" s="109">
        <f>N721*O721 + (1-N721)*$B$9</f>
        <v/>
      </c>
      <c r="Q721" s="109">
        <f>--(P721&gt;0)</f>
        <v/>
      </c>
      <c r="R721" s="109">
        <f>IF(L721=1,O721,$B$9)</f>
        <v/>
      </c>
      <c r="S721" s="109">
        <f>-$B$8 + IF(Q721=1, IF(L721=1,O721,$B$9), 0)</f>
        <v/>
      </c>
      <c r="T721" s="109">
        <f>((('01_Supuestos'!C31*$I721)*'01_Supuestos'!$F$11*($H721-'01_Supuestos'!$F$9))-((('01_Supuestos'!C31*$I721)*'01_Supuestos'!$F$11*($H721-'01_Supuestos'!$F$9))*'01_Supuestos'!$F$12)-(('01_Supuestos'!C31*$I721)*'01_Supuestos'!$F$11*$K721)-(IF(('01_Supuestos'!C31*$I721)&gt;0,'01_Supuestos'!$F$15,0)))-((('01_Supuestos'!C31*$I721)*'01_Supuestos'!$F$11*($H721-'01_Supuestos'!$F$9))*'01_Supuestos'!$F$18)-($J721*'01_Supuestos'!C32)-(IF('01_Supuestos'!C30=MAX('01_Supuestos'!$C$30:$M$30),'01_Supuestos'!$F$19,0))-(MAX(0,(((('01_Supuestos'!C31*$I721)*'01_Supuestos'!$F$11*($H721-'01_Supuestos'!$F$9))-((('01_Supuestos'!C31*$I721)*'01_Supuestos'!$F$11*($H721-'01_Supuestos'!$F$9))*'01_Supuestos'!$F$12)-(('01_Supuestos'!C31*$I721)*'01_Supuestos'!$F$11*$K721)-(IF(('01_Supuestos'!C31*$I721)&gt;0,'01_Supuestos'!$F$15,0)))-($J721*'01_Supuestos'!C33)))*'01_Supuestos'!$F$16)</f>
        <v/>
      </c>
      <c r="U721" s="109">
        <f>((('01_Supuestos'!D31*$I721)*'01_Supuestos'!$F$11*($H721-'01_Supuestos'!$F$9))-((('01_Supuestos'!D31*$I721)*'01_Supuestos'!$F$11*($H721-'01_Supuestos'!$F$9))*'01_Supuestos'!$F$12)-(('01_Supuestos'!D31*$I721)*'01_Supuestos'!$F$11*$K721)-(IF(('01_Supuestos'!D31*$I721)&gt;0,'01_Supuestos'!$F$15,0)))-((('01_Supuestos'!D31*$I721)*'01_Supuestos'!$F$11*($H721-'01_Supuestos'!$F$9))*'01_Supuestos'!$F$18)-($J721*'01_Supuestos'!D32)-(IF('01_Supuestos'!D30=MAX('01_Supuestos'!$C$30:$M$30),'01_Supuestos'!$F$19,0))-(MAX(0,(((('01_Supuestos'!D31*$I721)*'01_Supuestos'!$F$11*($H721-'01_Supuestos'!$F$9))-((('01_Supuestos'!D31*$I721)*'01_Supuestos'!$F$11*($H721-'01_Supuestos'!$F$9))*'01_Supuestos'!$F$12)-(('01_Supuestos'!D31*$I721)*'01_Supuestos'!$F$11*$K721)-(IF(('01_Supuestos'!D31*$I721)&gt;0,'01_Supuestos'!$F$15,0)))-($J721*'01_Supuestos'!D33)))*'01_Supuestos'!$F$16)</f>
        <v/>
      </c>
      <c r="V721" s="109">
        <f>((('01_Supuestos'!E31*$I721)*'01_Supuestos'!$F$11*($H721-'01_Supuestos'!$F$9))-((('01_Supuestos'!E31*$I721)*'01_Supuestos'!$F$11*($H721-'01_Supuestos'!$F$9))*'01_Supuestos'!$F$12)-(('01_Supuestos'!E31*$I721)*'01_Supuestos'!$F$11*$K721)-(IF(('01_Supuestos'!E31*$I721)&gt;0,'01_Supuestos'!$F$15,0)))-((('01_Supuestos'!E31*$I721)*'01_Supuestos'!$F$11*($H721-'01_Supuestos'!$F$9))*'01_Supuestos'!$F$18)-($J721*'01_Supuestos'!E32)-(IF('01_Supuestos'!E30=MAX('01_Supuestos'!$C$30:$M$30),'01_Supuestos'!$F$19,0))-(MAX(0,(((('01_Supuestos'!E31*$I721)*'01_Supuestos'!$F$11*($H721-'01_Supuestos'!$F$9))-((('01_Supuestos'!E31*$I721)*'01_Supuestos'!$F$11*($H721-'01_Supuestos'!$F$9))*'01_Supuestos'!$F$12)-(('01_Supuestos'!E31*$I721)*'01_Supuestos'!$F$11*$K721)-(IF(('01_Supuestos'!E31*$I721)&gt;0,'01_Supuestos'!$F$15,0)))-($J721*'01_Supuestos'!E33)))*'01_Supuestos'!$F$16)</f>
        <v/>
      </c>
      <c r="W721" s="109">
        <f>((('01_Supuestos'!F31*$I721)*'01_Supuestos'!$F$11*($H721-'01_Supuestos'!$F$9))-((('01_Supuestos'!F31*$I721)*'01_Supuestos'!$F$11*($H721-'01_Supuestos'!$F$9))*'01_Supuestos'!$F$12)-(('01_Supuestos'!F31*$I721)*'01_Supuestos'!$F$11*$K721)-(IF(('01_Supuestos'!F31*$I721)&gt;0,'01_Supuestos'!$F$15,0)))-((('01_Supuestos'!F31*$I721)*'01_Supuestos'!$F$11*($H721-'01_Supuestos'!$F$9))*'01_Supuestos'!$F$18)-($J721*'01_Supuestos'!F32)-(IF('01_Supuestos'!F30=MAX('01_Supuestos'!$C$30:$M$30),'01_Supuestos'!$F$19,0))-(MAX(0,(((('01_Supuestos'!F31*$I721)*'01_Supuestos'!$F$11*($H721-'01_Supuestos'!$F$9))-((('01_Supuestos'!F31*$I721)*'01_Supuestos'!$F$11*($H721-'01_Supuestos'!$F$9))*'01_Supuestos'!$F$12)-(('01_Supuestos'!F31*$I721)*'01_Supuestos'!$F$11*$K721)-(IF(('01_Supuestos'!F31*$I721)&gt;0,'01_Supuestos'!$F$15,0)))-($J721*'01_Supuestos'!F33)))*'01_Supuestos'!$F$16)</f>
        <v/>
      </c>
      <c r="X721" s="109">
        <f>((('01_Supuestos'!G31*$I721)*'01_Supuestos'!$F$11*($H721-'01_Supuestos'!$F$9))-((('01_Supuestos'!G31*$I721)*'01_Supuestos'!$F$11*($H721-'01_Supuestos'!$F$9))*'01_Supuestos'!$F$12)-(('01_Supuestos'!G31*$I721)*'01_Supuestos'!$F$11*$K721)-(IF(('01_Supuestos'!G31*$I721)&gt;0,'01_Supuestos'!$F$15,0)))-((('01_Supuestos'!G31*$I721)*'01_Supuestos'!$F$11*($H721-'01_Supuestos'!$F$9))*'01_Supuestos'!$F$18)-($J721*'01_Supuestos'!G32)-(IF('01_Supuestos'!G30=MAX('01_Supuestos'!$C$30:$M$30),'01_Supuestos'!$F$19,0))-(MAX(0,(((('01_Supuestos'!G31*$I721)*'01_Supuestos'!$F$11*($H721-'01_Supuestos'!$F$9))-((('01_Supuestos'!G31*$I721)*'01_Supuestos'!$F$11*($H721-'01_Supuestos'!$F$9))*'01_Supuestos'!$F$12)-(('01_Supuestos'!G31*$I721)*'01_Supuestos'!$F$11*$K721)-(IF(('01_Supuestos'!G31*$I721)&gt;0,'01_Supuestos'!$F$15,0)))-($J721*'01_Supuestos'!G33)))*'01_Supuestos'!$F$16)</f>
        <v/>
      </c>
      <c r="Y721" s="109">
        <f>((('01_Supuestos'!H31*$I721)*'01_Supuestos'!$F$11*($H721-'01_Supuestos'!$F$9))-((('01_Supuestos'!H31*$I721)*'01_Supuestos'!$F$11*($H721-'01_Supuestos'!$F$9))*'01_Supuestos'!$F$12)-(('01_Supuestos'!H31*$I721)*'01_Supuestos'!$F$11*$K721)-(IF(('01_Supuestos'!H31*$I721)&gt;0,'01_Supuestos'!$F$15,0)))-((('01_Supuestos'!H31*$I721)*'01_Supuestos'!$F$11*($H721-'01_Supuestos'!$F$9))*'01_Supuestos'!$F$18)-($J721*'01_Supuestos'!H32)-(IF('01_Supuestos'!H30=MAX('01_Supuestos'!$C$30:$M$30),'01_Supuestos'!$F$19,0))-(MAX(0,(((('01_Supuestos'!H31*$I721)*'01_Supuestos'!$F$11*($H721-'01_Supuestos'!$F$9))-((('01_Supuestos'!H31*$I721)*'01_Supuestos'!$F$11*($H721-'01_Supuestos'!$F$9))*'01_Supuestos'!$F$12)-(('01_Supuestos'!H31*$I721)*'01_Supuestos'!$F$11*$K721)-(IF(('01_Supuestos'!H31*$I721)&gt;0,'01_Supuestos'!$F$15,0)))-($J721*'01_Supuestos'!H33)))*'01_Supuestos'!$F$16)</f>
        <v/>
      </c>
      <c r="Z721" s="109">
        <f>((('01_Supuestos'!I31*$I721)*'01_Supuestos'!$F$11*($H721-'01_Supuestos'!$F$9))-((('01_Supuestos'!I31*$I721)*'01_Supuestos'!$F$11*($H721-'01_Supuestos'!$F$9))*'01_Supuestos'!$F$12)-(('01_Supuestos'!I31*$I721)*'01_Supuestos'!$F$11*$K721)-(IF(('01_Supuestos'!I31*$I721)&gt;0,'01_Supuestos'!$F$15,0)))-((('01_Supuestos'!I31*$I721)*'01_Supuestos'!$F$11*($H721-'01_Supuestos'!$F$9))*'01_Supuestos'!$F$18)-($J721*'01_Supuestos'!I32)-(IF('01_Supuestos'!I30=MAX('01_Supuestos'!$C$30:$M$30),'01_Supuestos'!$F$19,0))-(MAX(0,(((('01_Supuestos'!I31*$I721)*'01_Supuestos'!$F$11*($H721-'01_Supuestos'!$F$9))-((('01_Supuestos'!I31*$I721)*'01_Supuestos'!$F$11*($H721-'01_Supuestos'!$F$9))*'01_Supuestos'!$F$12)-(('01_Supuestos'!I31*$I721)*'01_Supuestos'!$F$11*$K721)-(IF(('01_Supuestos'!I31*$I721)&gt;0,'01_Supuestos'!$F$15,0)))-($J721*'01_Supuestos'!I33)))*'01_Supuestos'!$F$16)</f>
        <v/>
      </c>
      <c r="AA721" s="109">
        <f>((('01_Supuestos'!J31*$I721)*'01_Supuestos'!$F$11*($H721-'01_Supuestos'!$F$9))-((('01_Supuestos'!J31*$I721)*'01_Supuestos'!$F$11*($H721-'01_Supuestos'!$F$9))*'01_Supuestos'!$F$12)-(('01_Supuestos'!J31*$I721)*'01_Supuestos'!$F$11*$K721)-(IF(('01_Supuestos'!J31*$I721)&gt;0,'01_Supuestos'!$F$15,0)))-((('01_Supuestos'!J31*$I721)*'01_Supuestos'!$F$11*($H721-'01_Supuestos'!$F$9))*'01_Supuestos'!$F$18)-($J721*'01_Supuestos'!J32)-(IF('01_Supuestos'!J30=MAX('01_Supuestos'!$C$30:$M$30),'01_Supuestos'!$F$19,0))-(MAX(0,(((('01_Supuestos'!J31*$I721)*'01_Supuestos'!$F$11*($H721-'01_Supuestos'!$F$9))-((('01_Supuestos'!J31*$I721)*'01_Supuestos'!$F$11*($H721-'01_Supuestos'!$F$9))*'01_Supuestos'!$F$12)-(('01_Supuestos'!J31*$I721)*'01_Supuestos'!$F$11*$K721)-(IF(('01_Supuestos'!J31*$I721)&gt;0,'01_Supuestos'!$F$15,0)))-($J721*'01_Supuestos'!J33)))*'01_Supuestos'!$F$16)</f>
        <v/>
      </c>
      <c r="AB721" s="109">
        <f>((('01_Supuestos'!K31*$I721)*'01_Supuestos'!$F$11*($H721-'01_Supuestos'!$F$9))-((('01_Supuestos'!K31*$I721)*'01_Supuestos'!$F$11*($H721-'01_Supuestos'!$F$9))*'01_Supuestos'!$F$12)-(('01_Supuestos'!K31*$I721)*'01_Supuestos'!$F$11*$K721)-(IF(('01_Supuestos'!K31*$I721)&gt;0,'01_Supuestos'!$F$15,0)))-((('01_Supuestos'!K31*$I721)*'01_Supuestos'!$F$11*($H721-'01_Supuestos'!$F$9))*'01_Supuestos'!$F$18)-($J721*'01_Supuestos'!K32)-(IF('01_Supuestos'!K30=MAX('01_Supuestos'!$C$30:$M$30),'01_Supuestos'!$F$19,0))-(MAX(0,(((('01_Supuestos'!K31*$I721)*'01_Supuestos'!$F$11*($H721-'01_Supuestos'!$F$9))-((('01_Supuestos'!K31*$I721)*'01_Supuestos'!$F$11*($H721-'01_Supuestos'!$F$9))*'01_Supuestos'!$F$12)-(('01_Supuestos'!K31*$I721)*'01_Supuestos'!$F$11*$K721)-(IF(('01_Supuestos'!K31*$I721)&gt;0,'01_Supuestos'!$F$15,0)))-($J721*'01_Supuestos'!K33)))*'01_Supuestos'!$F$16)</f>
        <v/>
      </c>
      <c r="AC721" s="109">
        <f>((('01_Supuestos'!L31*$I721)*'01_Supuestos'!$F$11*($H721-'01_Supuestos'!$F$9))-((('01_Supuestos'!L31*$I721)*'01_Supuestos'!$F$11*($H721-'01_Supuestos'!$F$9))*'01_Supuestos'!$F$12)-(('01_Supuestos'!L31*$I721)*'01_Supuestos'!$F$11*$K721)-(IF(('01_Supuestos'!L31*$I721)&gt;0,'01_Supuestos'!$F$15,0)))-((('01_Supuestos'!L31*$I721)*'01_Supuestos'!$F$11*($H721-'01_Supuestos'!$F$9))*'01_Supuestos'!$F$18)-($J721*'01_Supuestos'!L32)-(IF('01_Supuestos'!L30=MAX('01_Supuestos'!$C$30:$M$30),'01_Supuestos'!$F$19,0))-(MAX(0,(((('01_Supuestos'!L31*$I721)*'01_Supuestos'!$F$11*($H721-'01_Supuestos'!$F$9))-((('01_Supuestos'!L31*$I721)*'01_Supuestos'!$F$11*($H721-'01_Supuestos'!$F$9))*'01_Supuestos'!$F$12)-(('01_Supuestos'!L31*$I721)*'01_Supuestos'!$F$11*$K721)-(IF(('01_Supuestos'!L31*$I721)&gt;0,'01_Supuestos'!$F$15,0)))-($J721*'01_Supuestos'!L33)))*'01_Supuestos'!$F$16)</f>
        <v/>
      </c>
      <c r="AD721" s="109">
        <f>((('01_Supuestos'!M31*$I721)*'01_Supuestos'!$F$11*($H721-'01_Supuestos'!$F$9))-((('01_Supuestos'!M31*$I721)*'01_Supuestos'!$F$11*($H721-'01_Supuestos'!$F$9))*'01_Supuestos'!$F$12)-(('01_Supuestos'!M31*$I721)*'01_Supuestos'!$F$11*$K721)-(IF(('01_Supuestos'!M31*$I721)&gt;0,'01_Supuestos'!$F$15,0)))-((('01_Supuestos'!M31*$I721)*'01_Supuestos'!$F$11*($H721-'01_Supuestos'!$F$9))*'01_Supuestos'!$F$18)-($J721*'01_Supuestos'!M32)-(IF('01_Supuestos'!M30=MAX('01_Supuestos'!$C$30:$M$30),'01_Supuestos'!$F$19,0))-(MAX(0,(((('01_Supuestos'!M31*$I721)*'01_Supuestos'!$F$11*($H721-'01_Supuestos'!$F$9))-((('01_Supuestos'!M31*$I721)*'01_Supuestos'!$F$11*($H721-'01_Supuestos'!$F$9))*'01_Supuestos'!$F$12)-(('01_Supuestos'!M31*$I721)*'01_Supuestos'!$F$11*$K721)-(IF(('01_Supuestos'!M31*$I721)&gt;0,'01_Supuestos'!$F$15,0)))-($J721*'01_Supuestos'!M33)))*'01_Supuestos'!$F$16)</f>
        <v/>
      </c>
      <c r="AE721" s="109">
        <f>0</f>
        <v/>
      </c>
      <c r="AF721" s="109">
        <f>IF(S721&gt;R721,"Appraisal+Decision",IF(S721&lt;R721,"Develop Now","Indiferente"))</f>
        <v/>
      </c>
    </row>
    <row r="722">
      <c r="A722" t="n">
        <v>692</v>
      </c>
      <c r="B722" s="53">
        <f>RAND()</f>
        <v/>
      </c>
      <c r="C722" s="53">
        <f>RAND()</f>
        <v/>
      </c>
      <c r="D722" s="53">
        <f>RAND()</f>
        <v/>
      </c>
      <c r="E722" s="53">
        <f>RAND()</f>
        <v/>
      </c>
      <c r="F722" s="53">
        <f>RAND()</f>
        <v/>
      </c>
      <c r="G722" s="53">
        <f>RAND()</f>
        <v/>
      </c>
      <c r="H722" s="109">
        <f>IF(B722&lt;($B$11-$B$10)/($B$12-$B$10), $B$10+SQRT(B722*($B$11-$B$10)*($B$12-$B$10)), $B$12-SQRT((1-B722)*($B$12-$B$11)*($B$12-$B$10)))</f>
        <v/>
      </c>
      <c r="I722" s="53">
        <f>MAX(0.1,NORMINV(C722,$B$13,$B$14))</f>
        <v/>
      </c>
      <c r="J722" s="109">
        <f>'01_Supuestos'!$F$13*MAX(0.65,NORMINV(D722,1,$B$15))</f>
        <v/>
      </c>
      <c r="K722" s="109">
        <f>'01_Supuestos'!$F$14*MAX(0.6,NORMINV(E722,1,$B$16))</f>
        <v/>
      </c>
      <c r="L722" s="109">
        <f>--(F722&lt;=$B$5)</f>
        <v/>
      </c>
      <c r="M722" s="109">
        <f>IF(L722=1, IF(G722&lt;=$B$6, "+", "-"), IF(G722&lt;=(1-$B$7), "+", "-"))</f>
        <v/>
      </c>
      <c r="N722" s="110">
        <f>IF(M722="+",'05_Bayes_Arbol'!$B$16,'05_Bayes_Arbol'!$B$17)</f>
        <v/>
      </c>
      <c r="O722" s="109">
        <f>SUMPRODUCT(T722:AD722,'01_Supuestos'!$C$34:$M$34)</f>
        <v/>
      </c>
      <c r="P722" s="109">
        <f>N722*O722 + (1-N722)*$B$9</f>
        <v/>
      </c>
      <c r="Q722" s="109">
        <f>--(P722&gt;0)</f>
        <v/>
      </c>
      <c r="R722" s="109">
        <f>IF(L722=1,O722,$B$9)</f>
        <v/>
      </c>
      <c r="S722" s="109">
        <f>-$B$8 + IF(Q722=1, IF(L722=1,O722,$B$9), 0)</f>
        <v/>
      </c>
      <c r="T722" s="109">
        <f>((('01_Supuestos'!C31*$I722)*'01_Supuestos'!$F$11*($H722-'01_Supuestos'!$F$9))-((('01_Supuestos'!C31*$I722)*'01_Supuestos'!$F$11*($H722-'01_Supuestos'!$F$9))*'01_Supuestos'!$F$12)-(('01_Supuestos'!C31*$I722)*'01_Supuestos'!$F$11*$K722)-(IF(('01_Supuestos'!C31*$I722)&gt;0,'01_Supuestos'!$F$15,0)))-((('01_Supuestos'!C31*$I722)*'01_Supuestos'!$F$11*($H722-'01_Supuestos'!$F$9))*'01_Supuestos'!$F$18)-($J722*'01_Supuestos'!C32)-(IF('01_Supuestos'!C30=MAX('01_Supuestos'!$C$30:$M$30),'01_Supuestos'!$F$19,0))-(MAX(0,(((('01_Supuestos'!C31*$I722)*'01_Supuestos'!$F$11*($H722-'01_Supuestos'!$F$9))-((('01_Supuestos'!C31*$I722)*'01_Supuestos'!$F$11*($H722-'01_Supuestos'!$F$9))*'01_Supuestos'!$F$12)-(('01_Supuestos'!C31*$I722)*'01_Supuestos'!$F$11*$K722)-(IF(('01_Supuestos'!C31*$I722)&gt;0,'01_Supuestos'!$F$15,0)))-($J722*'01_Supuestos'!C33)))*'01_Supuestos'!$F$16)</f>
        <v/>
      </c>
      <c r="U722" s="109">
        <f>((('01_Supuestos'!D31*$I722)*'01_Supuestos'!$F$11*($H722-'01_Supuestos'!$F$9))-((('01_Supuestos'!D31*$I722)*'01_Supuestos'!$F$11*($H722-'01_Supuestos'!$F$9))*'01_Supuestos'!$F$12)-(('01_Supuestos'!D31*$I722)*'01_Supuestos'!$F$11*$K722)-(IF(('01_Supuestos'!D31*$I722)&gt;0,'01_Supuestos'!$F$15,0)))-((('01_Supuestos'!D31*$I722)*'01_Supuestos'!$F$11*($H722-'01_Supuestos'!$F$9))*'01_Supuestos'!$F$18)-($J722*'01_Supuestos'!D32)-(IF('01_Supuestos'!D30=MAX('01_Supuestos'!$C$30:$M$30),'01_Supuestos'!$F$19,0))-(MAX(0,(((('01_Supuestos'!D31*$I722)*'01_Supuestos'!$F$11*($H722-'01_Supuestos'!$F$9))-((('01_Supuestos'!D31*$I722)*'01_Supuestos'!$F$11*($H722-'01_Supuestos'!$F$9))*'01_Supuestos'!$F$12)-(('01_Supuestos'!D31*$I722)*'01_Supuestos'!$F$11*$K722)-(IF(('01_Supuestos'!D31*$I722)&gt;0,'01_Supuestos'!$F$15,0)))-($J722*'01_Supuestos'!D33)))*'01_Supuestos'!$F$16)</f>
        <v/>
      </c>
      <c r="V722" s="109">
        <f>((('01_Supuestos'!E31*$I722)*'01_Supuestos'!$F$11*($H722-'01_Supuestos'!$F$9))-((('01_Supuestos'!E31*$I722)*'01_Supuestos'!$F$11*($H722-'01_Supuestos'!$F$9))*'01_Supuestos'!$F$12)-(('01_Supuestos'!E31*$I722)*'01_Supuestos'!$F$11*$K722)-(IF(('01_Supuestos'!E31*$I722)&gt;0,'01_Supuestos'!$F$15,0)))-((('01_Supuestos'!E31*$I722)*'01_Supuestos'!$F$11*($H722-'01_Supuestos'!$F$9))*'01_Supuestos'!$F$18)-($J722*'01_Supuestos'!E32)-(IF('01_Supuestos'!E30=MAX('01_Supuestos'!$C$30:$M$30),'01_Supuestos'!$F$19,0))-(MAX(0,(((('01_Supuestos'!E31*$I722)*'01_Supuestos'!$F$11*($H722-'01_Supuestos'!$F$9))-((('01_Supuestos'!E31*$I722)*'01_Supuestos'!$F$11*($H722-'01_Supuestos'!$F$9))*'01_Supuestos'!$F$12)-(('01_Supuestos'!E31*$I722)*'01_Supuestos'!$F$11*$K722)-(IF(('01_Supuestos'!E31*$I722)&gt;0,'01_Supuestos'!$F$15,0)))-($J722*'01_Supuestos'!E33)))*'01_Supuestos'!$F$16)</f>
        <v/>
      </c>
      <c r="W722" s="109">
        <f>((('01_Supuestos'!F31*$I722)*'01_Supuestos'!$F$11*($H722-'01_Supuestos'!$F$9))-((('01_Supuestos'!F31*$I722)*'01_Supuestos'!$F$11*($H722-'01_Supuestos'!$F$9))*'01_Supuestos'!$F$12)-(('01_Supuestos'!F31*$I722)*'01_Supuestos'!$F$11*$K722)-(IF(('01_Supuestos'!F31*$I722)&gt;0,'01_Supuestos'!$F$15,0)))-((('01_Supuestos'!F31*$I722)*'01_Supuestos'!$F$11*($H722-'01_Supuestos'!$F$9))*'01_Supuestos'!$F$18)-($J722*'01_Supuestos'!F32)-(IF('01_Supuestos'!F30=MAX('01_Supuestos'!$C$30:$M$30),'01_Supuestos'!$F$19,0))-(MAX(0,(((('01_Supuestos'!F31*$I722)*'01_Supuestos'!$F$11*($H722-'01_Supuestos'!$F$9))-((('01_Supuestos'!F31*$I722)*'01_Supuestos'!$F$11*($H722-'01_Supuestos'!$F$9))*'01_Supuestos'!$F$12)-(('01_Supuestos'!F31*$I722)*'01_Supuestos'!$F$11*$K722)-(IF(('01_Supuestos'!F31*$I722)&gt;0,'01_Supuestos'!$F$15,0)))-($J722*'01_Supuestos'!F33)))*'01_Supuestos'!$F$16)</f>
        <v/>
      </c>
      <c r="X722" s="109">
        <f>((('01_Supuestos'!G31*$I722)*'01_Supuestos'!$F$11*($H722-'01_Supuestos'!$F$9))-((('01_Supuestos'!G31*$I722)*'01_Supuestos'!$F$11*($H722-'01_Supuestos'!$F$9))*'01_Supuestos'!$F$12)-(('01_Supuestos'!G31*$I722)*'01_Supuestos'!$F$11*$K722)-(IF(('01_Supuestos'!G31*$I722)&gt;0,'01_Supuestos'!$F$15,0)))-((('01_Supuestos'!G31*$I722)*'01_Supuestos'!$F$11*($H722-'01_Supuestos'!$F$9))*'01_Supuestos'!$F$18)-($J722*'01_Supuestos'!G32)-(IF('01_Supuestos'!G30=MAX('01_Supuestos'!$C$30:$M$30),'01_Supuestos'!$F$19,0))-(MAX(0,(((('01_Supuestos'!G31*$I722)*'01_Supuestos'!$F$11*($H722-'01_Supuestos'!$F$9))-((('01_Supuestos'!G31*$I722)*'01_Supuestos'!$F$11*($H722-'01_Supuestos'!$F$9))*'01_Supuestos'!$F$12)-(('01_Supuestos'!G31*$I722)*'01_Supuestos'!$F$11*$K722)-(IF(('01_Supuestos'!G31*$I722)&gt;0,'01_Supuestos'!$F$15,0)))-($J722*'01_Supuestos'!G33)))*'01_Supuestos'!$F$16)</f>
        <v/>
      </c>
      <c r="Y722" s="109">
        <f>((('01_Supuestos'!H31*$I722)*'01_Supuestos'!$F$11*($H722-'01_Supuestos'!$F$9))-((('01_Supuestos'!H31*$I722)*'01_Supuestos'!$F$11*($H722-'01_Supuestos'!$F$9))*'01_Supuestos'!$F$12)-(('01_Supuestos'!H31*$I722)*'01_Supuestos'!$F$11*$K722)-(IF(('01_Supuestos'!H31*$I722)&gt;0,'01_Supuestos'!$F$15,0)))-((('01_Supuestos'!H31*$I722)*'01_Supuestos'!$F$11*($H722-'01_Supuestos'!$F$9))*'01_Supuestos'!$F$18)-($J722*'01_Supuestos'!H32)-(IF('01_Supuestos'!H30=MAX('01_Supuestos'!$C$30:$M$30),'01_Supuestos'!$F$19,0))-(MAX(0,(((('01_Supuestos'!H31*$I722)*'01_Supuestos'!$F$11*($H722-'01_Supuestos'!$F$9))-((('01_Supuestos'!H31*$I722)*'01_Supuestos'!$F$11*($H722-'01_Supuestos'!$F$9))*'01_Supuestos'!$F$12)-(('01_Supuestos'!H31*$I722)*'01_Supuestos'!$F$11*$K722)-(IF(('01_Supuestos'!H31*$I722)&gt;0,'01_Supuestos'!$F$15,0)))-($J722*'01_Supuestos'!H33)))*'01_Supuestos'!$F$16)</f>
        <v/>
      </c>
      <c r="Z722" s="109">
        <f>((('01_Supuestos'!I31*$I722)*'01_Supuestos'!$F$11*($H722-'01_Supuestos'!$F$9))-((('01_Supuestos'!I31*$I722)*'01_Supuestos'!$F$11*($H722-'01_Supuestos'!$F$9))*'01_Supuestos'!$F$12)-(('01_Supuestos'!I31*$I722)*'01_Supuestos'!$F$11*$K722)-(IF(('01_Supuestos'!I31*$I722)&gt;0,'01_Supuestos'!$F$15,0)))-((('01_Supuestos'!I31*$I722)*'01_Supuestos'!$F$11*($H722-'01_Supuestos'!$F$9))*'01_Supuestos'!$F$18)-($J722*'01_Supuestos'!I32)-(IF('01_Supuestos'!I30=MAX('01_Supuestos'!$C$30:$M$30),'01_Supuestos'!$F$19,0))-(MAX(0,(((('01_Supuestos'!I31*$I722)*'01_Supuestos'!$F$11*($H722-'01_Supuestos'!$F$9))-((('01_Supuestos'!I31*$I722)*'01_Supuestos'!$F$11*($H722-'01_Supuestos'!$F$9))*'01_Supuestos'!$F$12)-(('01_Supuestos'!I31*$I722)*'01_Supuestos'!$F$11*$K722)-(IF(('01_Supuestos'!I31*$I722)&gt;0,'01_Supuestos'!$F$15,0)))-($J722*'01_Supuestos'!I33)))*'01_Supuestos'!$F$16)</f>
        <v/>
      </c>
      <c r="AA722" s="109">
        <f>((('01_Supuestos'!J31*$I722)*'01_Supuestos'!$F$11*($H722-'01_Supuestos'!$F$9))-((('01_Supuestos'!J31*$I722)*'01_Supuestos'!$F$11*($H722-'01_Supuestos'!$F$9))*'01_Supuestos'!$F$12)-(('01_Supuestos'!J31*$I722)*'01_Supuestos'!$F$11*$K722)-(IF(('01_Supuestos'!J31*$I722)&gt;0,'01_Supuestos'!$F$15,0)))-((('01_Supuestos'!J31*$I722)*'01_Supuestos'!$F$11*($H722-'01_Supuestos'!$F$9))*'01_Supuestos'!$F$18)-($J722*'01_Supuestos'!J32)-(IF('01_Supuestos'!J30=MAX('01_Supuestos'!$C$30:$M$30),'01_Supuestos'!$F$19,0))-(MAX(0,(((('01_Supuestos'!J31*$I722)*'01_Supuestos'!$F$11*($H722-'01_Supuestos'!$F$9))-((('01_Supuestos'!J31*$I722)*'01_Supuestos'!$F$11*($H722-'01_Supuestos'!$F$9))*'01_Supuestos'!$F$12)-(('01_Supuestos'!J31*$I722)*'01_Supuestos'!$F$11*$K722)-(IF(('01_Supuestos'!J31*$I722)&gt;0,'01_Supuestos'!$F$15,0)))-($J722*'01_Supuestos'!J33)))*'01_Supuestos'!$F$16)</f>
        <v/>
      </c>
      <c r="AB722" s="109">
        <f>((('01_Supuestos'!K31*$I722)*'01_Supuestos'!$F$11*($H722-'01_Supuestos'!$F$9))-((('01_Supuestos'!K31*$I722)*'01_Supuestos'!$F$11*($H722-'01_Supuestos'!$F$9))*'01_Supuestos'!$F$12)-(('01_Supuestos'!K31*$I722)*'01_Supuestos'!$F$11*$K722)-(IF(('01_Supuestos'!K31*$I722)&gt;0,'01_Supuestos'!$F$15,0)))-((('01_Supuestos'!K31*$I722)*'01_Supuestos'!$F$11*($H722-'01_Supuestos'!$F$9))*'01_Supuestos'!$F$18)-($J722*'01_Supuestos'!K32)-(IF('01_Supuestos'!K30=MAX('01_Supuestos'!$C$30:$M$30),'01_Supuestos'!$F$19,0))-(MAX(0,(((('01_Supuestos'!K31*$I722)*'01_Supuestos'!$F$11*($H722-'01_Supuestos'!$F$9))-((('01_Supuestos'!K31*$I722)*'01_Supuestos'!$F$11*($H722-'01_Supuestos'!$F$9))*'01_Supuestos'!$F$12)-(('01_Supuestos'!K31*$I722)*'01_Supuestos'!$F$11*$K722)-(IF(('01_Supuestos'!K31*$I722)&gt;0,'01_Supuestos'!$F$15,0)))-($J722*'01_Supuestos'!K33)))*'01_Supuestos'!$F$16)</f>
        <v/>
      </c>
      <c r="AC722" s="109">
        <f>((('01_Supuestos'!L31*$I722)*'01_Supuestos'!$F$11*($H722-'01_Supuestos'!$F$9))-((('01_Supuestos'!L31*$I722)*'01_Supuestos'!$F$11*($H722-'01_Supuestos'!$F$9))*'01_Supuestos'!$F$12)-(('01_Supuestos'!L31*$I722)*'01_Supuestos'!$F$11*$K722)-(IF(('01_Supuestos'!L31*$I722)&gt;0,'01_Supuestos'!$F$15,0)))-((('01_Supuestos'!L31*$I722)*'01_Supuestos'!$F$11*($H722-'01_Supuestos'!$F$9))*'01_Supuestos'!$F$18)-($J722*'01_Supuestos'!L32)-(IF('01_Supuestos'!L30=MAX('01_Supuestos'!$C$30:$M$30),'01_Supuestos'!$F$19,0))-(MAX(0,(((('01_Supuestos'!L31*$I722)*'01_Supuestos'!$F$11*($H722-'01_Supuestos'!$F$9))-((('01_Supuestos'!L31*$I722)*'01_Supuestos'!$F$11*($H722-'01_Supuestos'!$F$9))*'01_Supuestos'!$F$12)-(('01_Supuestos'!L31*$I722)*'01_Supuestos'!$F$11*$K722)-(IF(('01_Supuestos'!L31*$I722)&gt;0,'01_Supuestos'!$F$15,0)))-($J722*'01_Supuestos'!L33)))*'01_Supuestos'!$F$16)</f>
        <v/>
      </c>
      <c r="AD722" s="109">
        <f>((('01_Supuestos'!M31*$I722)*'01_Supuestos'!$F$11*($H722-'01_Supuestos'!$F$9))-((('01_Supuestos'!M31*$I722)*'01_Supuestos'!$F$11*($H722-'01_Supuestos'!$F$9))*'01_Supuestos'!$F$12)-(('01_Supuestos'!M31*$I722)*'01_Supuestos'!$F$11*$K722)-(IF(('01_Supuestos'!M31*$I722)&gt;0,'01_Supuestos'!$F$15,0)))-((('01_Supuestos'!M31*$I722)*'01_Supuestos'!$F$11*($H722-'01_Supuestos'!$F$9))*'01_Supuestos'!$F$18)-($J722*'01_Supuestos'!M32)-(IF('01_Supuestos'!M30=MAX('01_Supuestos'!$C$30:$M$30),'01_Supuestos'!$F$19,0))-(MAX(0,(((('01_Supuestos'!M31*$I722)*'01_Supuestos'!$F$11*($H722-'01_Supuestos'!$F$9))-((('01_Supuestos'!M31*$I722)*'01_Supuestos'!$F$11*($H722-'01_Supuestos'!$F$9))*'01_Supuestos'!$F$12)-(('01_Supuestos'!M31*$I722)*'01_Supuestos'!$F$11*$K722)-(IF(('01_Supuestos'!M31*$I722)&gt;0,'01_Supuestos'!$F$15,0)))-($J722*'01_Supuestos'!M33)))*'01_Supuestos'!$F$16)</f>
        <v/>
      </c>
      <c r="AE722" s="109">
        <f>0</f>
        <v/>
      </c>
      <c r="AF722" s="109">
        <f>IF(S722&gt;R722,"Appraisal+Decision",IF(S722&lt;R722,"Develop Now","Indiferente"))</f>
        <v/>
      </c>
    </row>
    <row r="723">
      <c r="A723" t="n">
        <v>693</v>
      </c>
      <c r="B723" s="53">
        <f>RAND()</f>
        <v/>
      </c>
      <c r="C723" s="53">
        <f>RAND()</f>
        <v/>
      </c>
      <c r="D723" s="53">
        <f>RAND()</f>
        <v/>
      </c>
      <c r="E723" s="53">
        <f>RAND()</f>
        <v/>
      </c>
      <c r="F723" s="53">
        <f>RAND()</f>
        <v/>
      </c>
      <c r="G723" s="53">
        <f>RAND()</f>
        <v/>
      </c>
      <c r="H723" s="109">
        <f>IF(B723&lt;($B$11-$B$10)/($B$12-$B$10), $B$10+SQRT(B723*($B$11-$B$10)*($B$12-$B$10)), $B$12-SQRT((1-B723)*($B$12-$B$11)*($B$12-$B$10)))</f>
        <v/>
      </c>
      <c r="I723" s="53">
        <f>MAX(0.1,NORMINV(C723,$B$13,$B$14))</f>
        <v/>
      </c>
      <c r="J723" s="109">
        <f>'01_Supuestos'!$F$13*MAX(0.65,NORMINV(D723,1,$B$15))</f>
        <v/>
      </c>
      <c r="K723" s="109">
        <f>'01_Supuestos'!$F$14*MAX(0.6,NORMINV(E723,1,$B$16))</f>
        <v/>
      </c>
      <c r="L723" s="109">
        <f>--(F723&lt;=$B$5)</f>
        <v/>
      </c>
      <c r="M723" s="109">
        <f>IF(L723=1, IF(G723&lt;=$B$6, "+", "-"), IF(G723&lt;=(1-$B$7), "+", "-"))</f>
        <v/>
      </c>
      <c r="N723" s="110">
        <f>IF(M723="+",'05_Bayes_Arbol'!$B$16,'05_Bayes_Arbol'!$B$17)</f>
        <v/>
      </c>
      <c r="O723" s="109">
        <f>SUMPRODUCT(T723:AD723,'01_Supuestos'!$C$34:$M$34)</f>
        <v/>
      </c>
      <c r="P723" s="109">
        <f>N723*O723 + (1-N723)*$B$9</f>
        <v/>
      </c>
      <c r="Q723" s="109">
        <f>--(P723&gt;0)</f>
        <v/>
      </c>
      <c r="R723" s="109">
        <f>IF(L723=1,O723,$B$9)</f>
        <v/>
      </c>
      <c r="S723" s="109">
        <f>-$B$8 + IF(Q723=1, IF(L723=1,O723,$B$9), 0)</f>
        <v/>
      </c>
      <c r="T723" s="109">
        <f>((('01_Supuestos'!C31*$I723)*'01_Supuestos'!$F$11*($H723-'01_Supuestos'!$F$9))-((('01_Supuestos'!C31*$I723)*'01_Supuestos'!$F$11*($H723-'01_Supuestos'!$F$9))*'01_Supuestos'!$F$12)-(('01_Supuestos'!C31*$I723)*'01_Supuestos'!$F$11*$K723)-(IF(('01_Supuestos'!C31*$I723)&gt;0,'01_Supuestos'!$F$15,0)))-((('01_Supuestos'!C31*$I723)*'01_Supuestos'!$F$11*($H723-'01_Supuestos'!$F$9))*'01_Supuestos'!$F$18)-($J723*'01_Supuestos'!C32)-(IF('01_Supuestos'!C30=MAX('01_Supuestos'!$C$30:$M$30),'01_Supuestos'!$F$19,0))-(MAX(0,(((('01_Supuestos'!C31*$I723)*'01_Supuestos'!$F$11*($H723-'01_Supuestos'!$F$9))-((('01_Supuestos'!C31*$I723)*'01_Supuestos'!$F$11*($H723-'01_Supuestos'!$F$9))*'01_Supuestos'!$F$12)-(('01_Supuestos'!C31*$I723)*'01_Supuestos'!$F$11*$K723)-(IF(('01_Supuestos'!C31*$I723)&gt;0,'01_Supuestos'!$F$15,0)))-($J723*'01_Supuestos'!C33)))*'01_Supuestos'!$F$16)</f>
        <v/>
      </c>
      <c r="U723" s="109">
        <f>((('01_Supuestos'!D31*$I723)*'01_Supuestos'!$F$11*($H723-'01_Supuestos'!$F$9))-((('01_Supuestos'!D31*$I723)*'01_Supuestos'!$F$11*($H723-'01_Supuestos'!$F$9))*'01_Supuestos'!$F$12)-(('01_Supuestos'!D31*$I723)*'01_Supuestos'!$F$11*$K723)-(IF(('01_Supuestos'!D31*$I723)&gt;0,'01_Supuestos'!$F$15,0)))-((('01_Supuestos'!D31*$I723)*'01_Supuestos'!$F$11*($H723-'01_Supuestos'!$F$9))*'01_Supuestos'!$F$18)-($J723*'01_Supuestos'!D32)-(IF('01_Supuestos'!D30=MAX('01_Supuestos'!$C$30:$M$30),'01_Supuestos'!$F$19,0))-(MAX(0,(((('01_Supuestos'!D31*$I723)*'01_Supuestos'!$F$11*($H723-'01_Supuestos'!$F$9))-((('01_Supuestos'!D31*$I723)*'01_Supuestos'!$F$11*($H723-'01_Supuestos'!$F$9))*'01_Supuestos'!$F$12)-(('01_Supuestos'!D31*$I723)*'01_Supuestos'!$F$11*$K723)-(IF(('01_Supuestos'!D31*$I723)&gt;0,'01_Supuestos'!$F$15,0)))-($J723*'01_Supuestos'!D33)))*'01_Supuestos'!$F$16)</f>
        <v/>
      </c>
      <c r="V723" s="109">
        <f>((('01_Supuestos'!E31*$I723)*'01_Supuestos'!$F$11*($H723-'01_Supuestos'!$F$9))-((('01_Supuestos'!E31*$I723)*'01_Supuestos'!$F$11*($H723-'01_Supuestos'!$F$9))*'01_Supuestos'!$F$12)-(('01_Supuestos'!E31*$I723)*'01_Supuestos'!$F$11*$K723)-(IF(('01_Supuestos'!E31*$I723)&gt;0,'01_Supuestos'!$F$15,0)))-((('01_Supuestos'!E31*$I723)*'01_Supuestos'!$F$11*($H723-'01_Supuestos'!$F$9))*'01_Supuestos'!$F$18)-($J723*'01_Supuestos'!E32)-(IF('01_Supuestos'!E30=MAX('01_Supuestos'!$C$30:$M$30),'01_Supuestos'!$F$19,0))-(MAX(0,(((('01_Supuestos'!E31*$I723)*'01_Supuestos'!$F$11*($H723-'01_Supuestos'!$F$9))-((('01_Supuestos'!E31*$I723)*'01_Supuestos'!$F$11*($H723-'01_Supuestos'!$F$9))*'01_Supuestos'!$F$12)-(('01_Supuestos'!E31*$I723)*'01_Supuestos'!$F$11*$K723)-(IF(('01_Supuestos'!E31*$I723)&gt;0,'01_Supuestos'!$F$15,0)))-($J723*'01_Supuestos'!E33)))*'01_Supuestos'!$F$16)</f>
        <v/>
      </c>
      <c r="W723" s="109">
        <f>((('01_Supuestos'!F31*$I723)*'01_Supuestos'!$F$11*($H723-'01_Supuestos'!$F$9))-((('01_Supuestos'!F31*$I723)*'01_Supuestos'!$F$11*($H723-'01_Supuestos'!$F$9))*'01_Supuestos'!$F$12)-(('01_Supuestos'!F31*$I723)*'01_Supuestos'!$F$11*$K723)-(IF(('01_Supuestos'!F31*$I723)&gt;0,'01_Supuestos'!$F$15,0)))-((('01_Supuestos'!F31*$I723)*'01_Supuestos'!$F$11*($H723-'01_Supuestos'!$F$9))*'01_Supuestos'!$F$18)-($J723*'01_Supuestos'!F32)-(IF('01_Supuestos'!F30=MAX('01_Supuestos'!$C$30:$M$30),'01_Supuestos'!$F$19,0))-(MAX(0,(((('01_Supuestos'!F31*$I723)*'01_Supuestos'!$F$11*($H723-'01_Supuestos'!$F$9))-((('01_Supuestos'!F31*$I723)*'01_Supuestos'!$F$11*($H723-'01_Supuestos'!$F$9))*'01_Supuestos'!$F$12)-(('01_Supuestos'!F31*$I723)*'01_Supuestos'!$F$11*$K723)-(IF(('01_Supuestos'!F31*$I723)&gt;0,'01_Supuestos'!$F$15,0)))-($J723*'01_Supuestos'!F33)))*'01_Supuestos'!$F$16)</f>
        <v/>
      </c>
      <c r="X723" s="109">
        <f>((('01_Supuestos'!G31*$I723)*'01_Supuestos'!$F$11*($H723-'01_Supuestos'!$F$9))-((('01_Supuestos'!G31*$I723)*'01_Supuestos'!$F$11*($H723-'01_Supuestos'!$F$9))*'01_Supuestos'!$F$12)-(('01_Supuestos'!G31*$I723)*'01_Supuestos'!$F$11*$K723)-(IF(('01_Supuestos'!G31*$I723)&gt;0,'01_Supuestos'!$F$15,0)))-((('01_Supuestos'!G31*$I723)*'01_Supuestos'!$F$11*($H723-'01_Supuestos'!$F$9))*'01_Supuestos'!$F$18)-($J723*'01_Supuestos'!G32)-(IF('01_Supuestos'!G30=MAX('01_Supuestos'!$C$30:$M$30),'01_Supuestos'!$F$19,0))-(MAX(0,(((('01_Supuestos'!G31*$I723)*'01_Supuestos'!$F$11*($H723-'01_Supuestos'!$F$9))-((('01_Supuestos'!G31*$I723)*'01_Supuestos'!$F$11*($H723-'01_Supuestos'!$F$9))*'01_Supuestos'!$F$12)-(('01_Supuestos'!G31*$I723)*'01_Supuestos'!$F$11*$K723)-(IF(('01_Supuestos'!G31*$I723)&gt;0,'01_Supuestos'!$F$15,0)))-($J723*'01_Supuestos'!G33)))*'01_Supuestos'!$F$16)</f>
        <v/>
      </c>
      <c r="Y723" s="109">
        <f>((('01_Supuestos'!H31*$I723)*'01_Supuestos'!$F$11*($H723-'01_Supuestos'!$F$9))-((('01_Supuestos'!H31*$I723)*'01_Supuestos'!$F$11*($H723-'01_Supuestos'!$F$9))*'01_Supuestos'!$F$12)-(('01_Supuestos'!H31*$I723)*'01_Supuestos'!$F$11*$K723)-(IF(('01_Supuestos'!H31*$I723)&gt;0,'01_Supuestos'!$F$15,0)))-((('01_Supuestos'!H31*$I723)*'01_Supuestos'!$F$11*($H723-'01_Supuestos'!$F$9))*'01_Supuestos'!$F$18)-($J723*'01_Supuestos'!H32)-(IF('01_Supuestos'!H30=MAX('01_Supuestos'!$C$30:$M$30),'01_Supuestos'!$F$19,0))-(MAX(0,(((('01_Supuestos'!H31*$I723)*'01_Supuestos'!$F$11*($H723-'01_Supuestos'!$F$9))-((('01_Supuestos'!H31*$I723)*'01_Supuestos'!$F$11*($H723-'01_Supuestos'!$F$9))*'01_Supuestos'!$F$12)-(('01_Supuestos'!H31*$I723)*'01_Supuestos'!$F$11*$K723)-(IF(('01_Supuestos'!H31*$I723)&gt;0,'01_Supuestos'!$F$15,0)))-($J723*'01_Supuestos'!H33)))*'01_Supuestos'!$F$16)</f>
        <v/>
      </c>
      <c r="Z723" s="109">
        <f>((('01_Supuestos'!I31*$I723)*'01_Supuestos'!$F$11*($H723-'01_Supuestos'!$F$9))-((('01_Supuestos'!I31*$I723)*'01_Supuestos'!$F$11*($H723-'01_Supuestos'!$F$9))*'01_Supuestos'!$F$12)-(('01_Supuestos'!I31*$I723)*'01_Supuestos'!$F$11*$K723)-(IF(('01_Supuestos'!I31*$I723)&gt;0,'01_Supuestos'!$F$15,0)))-((('01_Supuestos'!I31*$I723)*'01_Supuestos'!$F$11*($H723-'01_Supuestos'!$F$9))*'01_Supuestos'!$F$18)-($J723*'01_Supuestos'!I32)-(IF('01_Supuestos'!I30=MAX('01_Supuestos'!$C$30:$M$30),'01_Supuestos'!$F$19,0))-(MAX(0,(((('01_Supuestos'!I31*$I723)*'01_Supuestos'!$F$11*($H723-'01_Supuestos'!$F$9))-((('01_Supuestos'!I31*$I723)*'01_Supuestos'!$F$11*($H723-'01_Supuestos'!$F$9))*'01_Supuestos'!$F$12)-(('01_Supuestos'!I31*$I723)*'01_Supuestos'!$F$11*$K723)-(IF(('01_Supuestos'!I31*$I723)&gt;0,'01_Supuestos'!$F$15,0)))-($J723*'01_Supuestos'!I33)))*'01_Supuestos'!$F$16)</f>
        <v/>
      </c>
      <c r="AA723" s="109">
        <f>((('01_Supuestos'!J31*$I723)*'01_Supuestos'!$F$11*($H723-'01_Supuestos'!$F$9))-((('01_Supuestos'!J31*$I723)*'01_Supuestos'!$F$11*($H723-'01_Supuestos'!$F$9))*'01_Supuestos'!$F$12)-(('01_Supuestos'!J31*$I723)*'01_Supuestos'!$F$11*$K723)-(IF(('01_Supuestos'!J31*$I723)&gt;0,'01_Supuestos'!$F$15,0)))-((('01_Supuestos'!J31*$I723)*'01_Supuestos'!$F$11*($H723-'01_Supuestos'!$F$9))*'01_Supuestos'!$F$18)-($J723*'01_Supuestos'!J32)-(IF('01_Supuestos'!J30=MAX('01_Supuestos'!$C$30:$M$30),'01_Supuestos'!$F$19,0))-(MAX(0,(((('01_Supuestos'!J31*$I723)*'01_Supuestos'!$F$11*($H723-'01_Supuestos'!$F$9))-((('01_Supuestos'!J31*$I723)*'01_Supuestos'!$F$11*($H723-'01_Supuestos'!$F$9))*'01_Supuestos'!$F$12)-(('01_Supuestos'!J31*$I723)*'01_Supuestos'!$F$11*$K723)-(IF(('01_Supuestos'!J31*$I723)&gt;0,'01_Supuestos'!$F$15,0)))-($J723*'01_Supuestos'!J33)))*'01_Supuestos'!$F$16)</f>
        <v/>
      </c>
      <c r="AB723" s="109">
        <f>((('01_Supuestos'!K31*$I723)*'01_Supuestos'!$F$11*($H723-'01_Supuestos'!$F$9))-((('01_Supuestos'!K31*$I723)*'01_Supuestos'!$F$11*($H723-'01_Supuestos'!$F$9))*'01_Supuestos'!$F$12)-(('01_Supuestos'!K31*$I723)*'01_Supuestos'!$F$11*$K723)-(IF(('01_Supuestos'!K31*$I723)&gt;0,'01_Supuestos'!$F$15,0)))-((('01_Supuestos'!K31*$I723)*'01_Supuestos'!$F$11*($H723-'01_Supuestos'!$F$9))*'01_Supuestos'!$F$18)-($J723*'01_Supuestos'!K32)-(IF('01_Supuestos'!K30=MAX('01_Supuestos'!$C$30:$M$30),'01_Supuestos'!$F$19,0))-(MAX(0,(((('01_Supuestos'!K31*$I723)*'01_Supuestos'!$F$11*($H723-'01_Supuestos'!$F$9))-((('01_Supuestos'!K31*$I723)*'01_Supuestos'!$F$11*($H723-'01_Supuestos'!$F$9))*'01_Supuestos'!$F$12)-(('01_Supuestos'!K31*$I723)*'01_Supuestos'!$F$11*$K723)-(IF(('01_Supuestos'!K31*$I723)&gt;0,'01_Supuestos'!$F$15,0)))-($J723*'01_Supuestos'!K33)))*'01_Supuestos'!$F$16)</f>
        <v/>
      </c>
      <c r="AC723" s="109">
        <f>((('01_Supuestos'!L31*$I723)*'01_Supuestos'!$F$11*($H723-'01_Supuestos'!$F$9))-((('01_Supuestos'!L31*$I723)*'01_Supuestos'!$F$11*($H723-'01_Supuestos'!$F$9))*'01_Supuestos'!$F$12)-(('01_Supuestos'!L31*$I723)*'01_Supuestos'!$F$11*$K723)-(IF(('01_Supuestos'!L31*$I723)&gt;0,'01_Supuestos'!$F$15,0)))-((('01_Supuestos'!L31*$I723)*'01_Supuestos'!$F$11*($H723-'01_Supuestos'!$F$9))*'01_Supuestos'!$F$18)-($J723*'01_Supuestos'!L32)-(IF('01_Supuestos'!L30=MAX('01_Supuestos'!$C$30:$M$30),'01_Supuestos'!$F$19,0))-(MAX(0,(((('01_Supuestos'!L31*$I723)*'01_Supuestos'!$F$11*($H723-'01_Supuestos'!$F$9))-((('01_Supuestos'!L31*$I723)*'01_Supuestos'!$F$11*($H723-'01_Supuestos'!$F$9))*'01_Supuestos'!$F$12)-(('01_Supuestos'!L31*$I723)*'01_Supuestos'!$F$11*$K723)-(IF(('01_Supuestos'!L31*$I723)&gt;0,'01_Supuestos'!$F$15,0)))-($J723*'01_Supuestos'!L33)))*'01_Supuestos'!$F$16)</f>
        <v/>
      </c>
      <c r="AD723" s="109">
        <f>((('01_Supuestos'!M31*$I723)*'01_Supuestos'!$F$11*($H723-'01_Supuestos'!$F$9))-((('01_Supuestos'!M31*$I723)*'01_Supuestos'!$F$11*($H723-'01_Supuestos'!$F$9))*'01_Supuestos'!$F$12)-(('01_Supuestos'!M31*$I723)*'01_Supuestos'!$F$11*$K723)-(IF(('01_Supuestos'!M31*$I723)&gt;0,'01_Supuestos'!$F$15,0)))-((('01_Supuestos'!M31*$I723)*'01_Supuestos'!$F$11*($H723-'01_Supuestos'!$F$9))*'01_Supuestos'!$F$18)-($J723*'01_Supuestos'!M32)-(IF('01_Supuestos'!M30=MAX('01_Supuestos'!$C$30:$M$30),'01_Supuestos'!$F$19,0))-(MAX(0,(((('01_Supuestos'!M31*$I723)*'01_Supuestos'!$F$11*($H723-'01_Supuestos'!$F$9))-((('01_Supuestos'!M31*$I723)*'01_Supuestos'!$F$11*($H723-'01_Supuestos'!$F$9))*'01_Supuestos'!$F$12)-(('01_Supuestos'!M31*$I723)*'01_Supuestos'!$F$11*$K723)-(IF(('01_Supuestos'!M31*$I723)&gt;0,'01_Supuestos'!$F$15,0)))-($J723*'01_Supuestos'!M33)))*'01_Supuestos'!$F$16)</f>
        <v/>
      </c>
      <c r="AE723" s="109">
        <f>0</f>
        <v/>
      </c>
      <c r="AF723" s="109">
        <f>IF(S723&gt;R723,"Appraisal+Decision",IF(S723&lt;R723,"Develop Now","Indiferente"))</f>
        <v/>
      </c>
    </row>
    <row r="724">
      <c r="A724" t="n">
        <v>694</v>
      </c>
      <c r="B724" s="53">
        <f>RAND()</f>
        <v/>
      </c>
      <c r="C724" s="53">
        <f>RAND()</f>
        <v/>
      </c>
      <c r="D724" s="53">
        <f>RAND()</f>
        <v/>
      </c>
      <c r="E724" s="53">
        <f>RAND()</f>
        <v/>
      </c>
      <c r="F724" s="53">
        <f>RAND()</f>
        <v/>
      </c>
      <c r="G724" s="53">
        <f>RAND()</f>
        <v/>
      </c>
      <c r="H724" s="109">
        <f>IF(B724&lt;($B$11-$B$10)/($B$12-$B$10), $B$10+SQRT(B724*($B$11-$B$10)*($B$12-$B$10)), $B$12-SQRT((1-B724)*($B$12-$B$11)*($B$12-$B$10)))</f>
        <v/>
      </c>
      <c r="I724" s="53">
        <f>MAX(0.1,NORMINV(C724,$B$13,$B$14))</f>
        <v/>
      </c>
      <c r="J724" s="109">
        <f>'01_Supuestos'!$F$13*MAX(0.65,NORMINV(D724,1,$B$15))</f>
        <v/>
      </c>
      <c r="K724" s="109">
        <f>'01_Supuestos'!$F$14*MAX(0.6,NORMINV(E724,1,$B$16))</f>
        <v/>
      </c>
      <c r="L724" s="109">
        <f>--(F724&lt;=$B$5)</f>
        <v/>
      </c>
      <c r="M724" s="109">
        <f>IF(L724=1, IF(G724&lt;=$B$6, "+", "-"), IF(G724&lt;=(1-$B$7), "+", "-"))</f>
        <v/>
      </c>
      <c r="N724" s="110">
        <f>IF(M724="+",'05_Bayes_Arbol'!$B$16,'05_Bayes_Arbol'!$B$17)</f>
        <v/>
      </c>
      <c r="O724" s="109">
        <f>SUMPRODUCT(T724:AD724,'01_Supuestos'!$C$34:$M$34)</f>
        <v/>
      </c>
      <c r="P724" s="109">
        <f>N724*O724 + (1-N724)*$B$9</f>
        <v/>
      </c>
      <c r="Q724" s="109">
        <f>--(P724&gt;0)</f>
        <v/>
      </c>
      <c r="R724" s="109">
        <f>IF(L724=1,O724,$B$9)</f>
        <v/>
      </c>
      <c r="S724" s="109">
        <f>-$B$8 + IF(Q724=1, IF(L724=1,O724,$B$9), 0)</f>
        <v/>
      </c>
      <c r="T724" s="109">
        <f>((('01_Supuestos'!C31*$I724)*'01_Supuestos'!$F$11*($H724-'01_Supuestos'!$F$9))-((('01_Supuestos'!C31*$I724)*'01_Supuestos'!$F$11*($H724-'01_Supuestos'!$F$9))*'01_Supuestos'!$F$12)-(('01_Supuestos'!C31*$I724)*'01_Supuestos'!$F$11*$K724)-(IF(('01_Supuestos'!C31*$I724)&gt;0,'01_Supuestos'!$F$15,0)))-((('01_Supuestos'!C31*$I724)*'01_Supuestos'!$F$11*($H724-'01_Supuestos'!$F$9))*'01_Supuestos'!$F$18)-($J724*'01_Supuestos'!C32)-(IF('01_Supuestos'!C30=MAX('01_Supuestos'!$C$30:$M$30),'01_Supuestos'!$F$19,0))-(MAX(0,(((('01_Supuestos'!C31*$I724)*'01_Supuestos'!$F$11*($H724-'01_Supuestos'!$F$9))-((('01_Supuestos'!C31*$I724)*'01_Supuestos'!$F$11*($H724-'01_Supuestos'!$F$9))*'01_Supuestos'!$F$12)-(('01_Supuestos'!C31*$I724)*'01_Supuestos'!$F$11*$K724)-(IF(('01_Supuestos'!C31*$I724)&gt;0,'01_Supuestos'!$F$15,0)))-($J724*'01_Supuestos'!C33)))*'01_Supuestos'!$F$16)</f>
        <v/>
      </c>
      <c r="U724" s="109">
        <f>((('01_Supuestos'!D31*$I724)*'01_Supuestos'!$F$11*($H724-'01_Supuestos'!$F$9))-((('01_Supuestos'!D31*$I724)*'01_Supuestos'!$F$11*($H724-'01_Supuestos'!$F$9))*'01_Supuestos'!$F$12)-(('01_Supuestos'!D31*$I724)*'01_Supuestos'!$F$11*$K724)-(IF(('01_Supuestos'!D31*$I724)&gt;0,'01_Supuestos'!$F$15,0)))-((('01_Supuestos'!D31*$I724)*'01_Supuestos'!$F$11*($H724-'01_Supuestos'!$F$9))*'01_Supuestos'!$F$18)-($J724*'01_Supuestos'!D32)-(IF('01_Supuestos'!D30=MAX('01_Supuestos'!$C$30:$M$30),'01_Supuestos'!$F$19,0))-(MAX(0,(((('01_Supuestos'!D31*$I724)*'01_Supuestos'!$F$11*($H724-'01_Supuestos'!$F$9))-((('01_Supuestos'!D31*$I724)*'01_Supuestos'!$F$11*($H724-'01_Supuestos'!$F$9))*'01_Supuestos'!$F$12)-(('01_Supuestos'!D31*$I724)*'01_Supuestos'!$F$11*$K724)-(IF(('01_Supuestos'!D31*$I724)&gt;0,'01_Supuestos'!$F$15,0)))-($J724*'01_Supuestos'!D33)))*'01_Supuestos'!$F$16)</f>
        <v/>
      </c>
      <c r="V724" s="109">
        <f>((('01_Supuestos'!E31*$I724)*'01_Supuestos'!$F$11*($H724-'01_Supuestos'!$F$9))-((('01_Supuestos'!E31*$I724)*'01_Supuestos'!$F$11*($H724-'01_Supuestos'!$F$9))*'01_Supuestos'!$F$12)-(('01_Supuestos'!E31*$I724)*'01_Supuestos'!$F$11*$K724)-(IF(('01_Supuestos'!E31*$I724)&gt;0,'01_Supuestos'!$F$15,0)))-((('01_Supuestos'!E31*$I724)*'01_Supuestos'!$F$11*($H724-'01_Supuestos'!$F$9))*'01_Supuestos'!$F$18)-($J724*'01_Supuestos'!E32)-(IF('01_Supuestos'!E30=MAX('01_Supuestos'!$C$30:$M$30),'01_Supuestos'!$F$19,0))-(MAX(0,(((('01_Supuestos'!E31*$I724)*'01_Supuestos'!$F$11*($H724-'01_Supuestos'!$F$9))-((('01_Supuestos'!E31*$I724)*'01_Supuestos'!$F$11*($H724-'01_Supuestos'!$F$9))*'01_Supuestos'!$F$12)-(('01_Supuestos'!E31*$I724)*'01_Supuestos'!$F$11*$K724)-(IF(('01_Supuestos'!E31*$I724)&gt;0,'01_Supuestos'!$F$15,0)))-($J724*'01_Supuestos'!E33)))*'01_Supuestos'!$F$16)</f>
        <v/>
      </c>
      <c r="W724" s="109">
        <f>((('01_Supuestos'!F31*$I724)*'01_Supuestos'!$F$11*($H724-'01_Supuestos'!$F$9))-((('01_Supuestos'!F31*$I724)*'01_Supuestos'!$F$11*($H724-'01_Supuestos'!$F$9))*'01_Supuestos'!$F$12)-(('01_Supuestos'!F31*$I724)*'01_Supuestos'!$F$11*$K724)-(IF(('01_Supuestos'!F31*$I724)&gt;0,'01_Supuestos'!$F$15,0)))-((('01_Supuestos'!F31*$I724)*'01_Supuestos'!$F$11*($H724-'01_Supuestos'!$F$9))*'01_Supuestos'!$F$18)-($J724*'01_Supuestos'!F32)-(IF('01_Supuestos'!F30=MAX('01_Supuestos'!$C$30:$M$30),'01_Supuestos'!$F$19,0))-(MAX(0,(((('01_Supuestos'!F31*$I724)*'01_Supuestos'!$F$11*($H724-'01_Supuestos'!$F$9))-((('01_Supuestos'!F31*$I724)*'01_Supuestos'!$F$11*($H724-'01_Supuestos'!$F$9))*'01_Supuestos'!$F$12)-(('01_Supuestos'!F31*$I724)*'01_Supuestos'!$F$11*$K724)-(IF(('01_Supuestos'!F31*$I724)&gt;0,'01_Supuestos'!$F$15,0)))-($J724*'01_Supuestos'!F33)))*'01_Supuestos'!$F$16)</f>
        <v/>
      </c>
      <c r="X724" s="109">
        <f>((('01_Supuestos'!G31*$I724)*'01_Supuestos'!$F$11*($H724-'01_Supuestos'!$F$9))-((('01_Supuestos'!G31*$I724)*'01_Supuestos'!$F$11*($H724-'01_Supuestos'!$F$9))*'01_Supuestos'!$F$12)-(('01_Supuestos'!G31*$I724)*'01_Supuestos'!$F$11*$K724)-(IF(('01_Supuestos'!G31*$I724)&gt;0,'01_Supuestos'!$F$15,0)))-((('01_Supuestos'!G31*$I724)*'01_Supuestos'!$F$11*($H724-'01_Supuestos'!$F$9))*'01_Supuestos'!$F$18)-($J724*'01_Supuestos'!G32)-(IF('01_Supuestos'!G30=MAX('01_Supuestos'!$C$30:$M$30),'01_Supuestos'!$F$19,0))-(MAX(0,(((('01_Supuestos'!G31*$I724)*'01_Supuestos'!$F$11*($H724-'01_Supuestos'!$F$9))-((('01_Supuestos'!G31*$I724)*'01_Supuestos'!$F$11*($H724-'01_Supuestos'!$F$9))*'01_Supuestos'!$F$12)-(('01_Supuestos'!G31*$I724)*'01_Supuestos'!$F$11*$K724)-(IF(('01_Supuestos'!G31*$I724)&gt;0,'01_Supuestos'!$F$15,0)))-($J724*'01_Supuestos'!G33)))*'01_Supuestos'!$F$16)</f>
        <v/>
      </c>
      <c r="Y724" s="109">
        <f>((('01_Supuestos'!H31*$I724)*'01_Supuestos'!$F$11*($H724-'01_Supuestos'!$F$9))-((('01_Supuestos'!H31*$I724)*'01_Supuestos'!$F$11*($H724-'01_Supuestos'!$F$9))*'01_Supuestos'!$F$12)-(('01_Supuestos'!H31*$I724)*'01_Supuestos'!$F$11*$K724)-(IF(('01_Supuestos'!H31*$I724)&gt;0,'01_Supuestos'!$F$15,0)))-((('01_Supuestos'!H31*$I724)*'01_Supuestos'!$F$11*($H724-'01_Supuestos'!$F$9))*'01_Supuestos'!$F$18)-($J724*'01_Supuestos'!H32)-(IF('01_Supuestos'!H30=MAX('01_Supuestos'!$C$30:$M$30),'01_Supuestos'!$F$19,0))-(MAX(0,(((('01_Supuestos'!H31*$I724)*'01_Supuestos'!$F$11*($H724-'01_Supuestos'!$F$9))-((('01_Supuestos'!H31*$I724)*'01_Supuestos'!$F$11*($H724-'01_Supuestos'!$F$9))*'01_Supuestos'!$F$12)-(('01_Supuestos'!H31*$I724)*'01_Supuestos'!$F$11*$K724)-(IF(('01_Supuestos'!H31*$I724)&gt;0,'01_Supuestos'!$F$15,0)))-($J724*'01_Supuestos'!H33)))*'01_Supuestos'!$F$16)</f>
        <v/>
      </c>
      <c r="Z724" s="109">
        <f>((('01_Supuestos'!I31*$I724)*'01_Supuestos'!$F$11*($H724-'01_Supuestos'!$F$9))-((('01_Supuestos'!I31*$I724)*'01_Supuestos'!$F$11*($H724-'01_Supuestos'!$F$9))*'01_Supuestos'!$F$12)-(('01_Supuestos'!I31*$I724)*'01_Supuestos'!$F$11*$K724)-(IF(('01_Supuestos'!I31*$I724)&gt;0,'01_Supuestos'!$F$15,0)))-((('01_Supuestos'!I31*$I724)*'01_Supuestos'!$F$11*($H724-'01_Supuestos'!$F$9))*'01_Supuestos'!$F$18)-($J724*'01_Supuestos'!I32)-(IF('01_Supuestos'!I30=MAX('01_Supuestos'!$C$30:$M$30),'01_Supuestos'!$F$19,0))-(MAX(0,(((('01_Supuestos'!I31*$I724)*'01_Supuestos'!$F$11*($H724-'01_Supuestos'!$F$9))-((('01_Supuestos'!I31*$I724)*'01_Supuestos'!$F$11*($H724-'01_Supuestos'!$F$9))*'01_Supuestos'!$F$12)-(('01_Supuestos'!I31*$I724)*'01_Supuestos'!$F$11*$K724)-(IF(('01_Supuestos'!I31*$I724)&gt;0,'01_Supuestos'!$F$15,0)))-($J724*'01_Supuestos'!I33)))*'01_Supuestos'!$F$16)</f>
        <v/>
      </c>
      <c r="AA724" s="109">
        <f>((('01_Supuestos'!J31*$I724)*'01_Supuestos'!$F$11*($H724-'01_Supuestos'!$F$9))-((('01_Supuestos'!J31*$I724)*'01_Supuestos'!$F$11*($H724-'01_Supuestos'!$F$9))*'01_Supuestos'!$F$12)-(('01_Supuestos'!J31*$I724)*'01_Supuestos'!$F$11*$K724)-(IF(('01_Supuestos'!J31*$I724)&gt;0,'01_Supuestos'!$F$15,0)))-((('01_Supuestos'!J31*$I724)*'01_Supuestos'!$F$11*($H724-'01_Supuestos'!$F$9))*'01_Supuestos'!$F$18)-($J724*'01_Supuestos'!J32)-(IF('01_Supuestos'!J30=MAX('01_Supuestos'!$C$30:$M$30),'01_Supuestos'!$F$19,0))-(MAX(0,(((('01_Supuestos'!J31*$I724)*'01_Supuestos'!$F$11*($H724-'01_Supuestos'!$F$9))-((('01_Supuestos'!J31*$I724)*'01_Supuestos'!$F$11*($H724-'01_Supuestos'!$F$9))*'01_Supuestos'!$F$12)-(('01_Supuestos'!J31*$I724)*'01_Supuestos'!$F$11*$K724)-(IF(('01_Supuestos'!J31*$I724)&gt;0,'01_Supuestos'!$F$15,0)))-($J724*'01_Supuestos'!J33)))*'01_Supuestos'!$F$16)</f>
        <v/>
      </c>
      <c r="AB724" s="109">
        <f>((('01_Supuestos'!K31*$I724)*'01_Supuestos'!$F$11*($H724-'01_Supuestos'!$F$9))-((('01_Supuestos'!K31*$I724)*'01_Supuestos'!$F$11*($H724-'01_Supuestos'!$F$9))*'01_Supuestos'!$F$12)-(('01_Supuestos'!K31*$I724)*'01_Supuestos'!$F$11*$K724)-(IF(('01_Supuestos'!K31*$I724)&gt;0,'01_Supuestos'!$F$15,0)))-((('01_Supuestos'!K31*$I724)*'01_Supuestos'!$F$11*($H724-'01_Supuestos'!$F$9))*'01_Supuestos'!$F$18)-($J724*'01_Supuestos'!K32)-(IF('01_Supuestos'!K30=MAX('01_Supuestos'!$C$30:$M$30),'01_Supuestos'!$F$19,0))-(MAX(0,(((('01_Supuestos'!K31*$I724)*'01_Supuestos'!$F$11*($H724-'01_Supuestos'!$F$9))-((('01_Supuestos'!K31*$I724)*'01_Supuestos'!$F$11*($H724-'01_Supuestos'!$F$9))*'01_Supuestos'!$F$12)-(('01_Supuestos'!K31*$I724)*'01_Supuestos'!$F$11*$K724)-(IF(('01_Supuestos'!K31*$I724)&gt;0,'01_Supuestos'!$F$15,0)))-($J724*'01_Supuestos'!K33)))*'01_Supuestos'!$F$16)</f>
        <v/>
      </c>
      <c r="AC724" s="109">
        <f>((('01_Supuestos'!L31*$I724)*'01_Supuestos'!$F$11*($H724-'01_Supuestos'!$F$9))-((('01_Supuestos'!L31*$I724)*'01_Supuestos'!$F$11*($H724-'01_Supuestos'!$F$9))*'01_Supuestos'!$F$12)-(('01_Supuestos'!L31*$I724)*'01_Supuestos'!$F$11*$K724)-(IF(('01_Supuestos'!L31*$I724)&gt;0,'01_Supuestos'!$F$15,0)))-((('01_Supuestos'!L31*$I724)*'01_Supuestos'!$F$11*($H724-'01_Supuestos'!$F$9))*'01_Supuestos'!$F$18)-($J724*'01_Supuestos'!L32)-(IF('01_Supuestos'!L30=MAX('01_Supuestos'!$C$30:$M$30),'01_Supuestos'!$F$19,0))-(MAX(0,(((('01_Supuestos'!L31*$I724)*'01_Supuestos'!$F$11*($H724-'01_Supuestos'!$F$9))-((('01_Supuestos'!L31*$I724)*'01_Supuestos'!$F$11*($H724-'01_Supuestos'!$F$9))*'01_Supuestos'!$F$12)-(('01_Supuestos'!L31*$I724)*'01_Supuestos'!$F$11*$K724)-(IF(('01_Supuestos'!L31*$I724)&gt;0,'01_Supuestos'!$F$15,0)))-($J724*'01_Supuestos'!L33)))*'01_Supuestos'!$F$16)</f>
        <v/>
      </c>
      <c r="AD724" s="109">
        <f>((('01_Supuestos'!M31*$I724)*'01_Supuestos'!$F$11*($H724-'01_Supuestos'!$F$9))-((('01_Supuestos'!M31*$I724)*'01_Supuestos'!$F$11*($H724-'01_Supuestos'!$F$9))*'01_Supuestos'!$F$12)-(('01_Supuestos'!M31*$I724)*'01_Supuestos'!$F$11*$K724)-(IF(('01_Supuestos'!M31*$I724)&gt;0,'01_Supuestos'!$F$15,0)))-((('01_Supuestos'!M31*$I724)*'01_Supuestos'!$F$11*($H724-'01_Supuestos'!$F$9))*'01_Supuestos'!$F$18)-($J724*'01_Supuestos'!M32)-(IF('01_Supuestos'!M30=MAX('01_Supuestos'!$C$30:$M$30),'01_Supuestos'!$F$19,0))-(MAX(0,(((('01_Supuestos'!M31*$I724)*'01_Supuestos'!$F$11*($H724-'01_Supuestos'!$F$9))-((('01_Supuestos'!M31*$I724)*'01_Supuestos'!$F$11*($H724-'01_Supuestos'!$F$9))*'01_Supuestos'!$F$12)-(('01_Supuestos'!M31*$I724)*'01_Supuestos'!$F$11*$K724)-(IF(('01_Supuestos'!M31*$I724)&gt;0,'01_Supuestos'!$F$15,0)))-($J724*'01_Supuestos'!M33)))*'01_Supuestos'!$F$16)</f>
        <v/>
      </c>
      <c r="AE724" s="109">
        <f>0</f>
        <v/>
      </c>
      <c r="AF724" s="109">
        <f>IF(S724&gt;R724,"Appraisal+Decision",IF(S724&lt;R724,"Develop Now","Indiferente"))</f>
        <v/>
      </c>
    </row>
    <row r="725">
      <c r="A725" t="n">
        <v>695</v>
      </c>
      <c r="B725" s="53">
        <f>RAND()</f>
        <v/>
      </c>
      <c r="C725" s="53">
        <f>RAND()</f>
        <v/>
      </c>
      <c r="D725" s="53">
        <f>RAND()</f>
        <v/>
      </c>
      <c r="E725" s="53">
        <f>RAND()</f>
        <v/>
      </c>
      <c r="F725" s="53">
        <f>RAND()</f>
        <v/>
      </c>
      <c r="G725" s="53">
        <f>RAND()</f>
        <v/>
      </c>
      <c r="H725" s="109">
        <f>IF(B725&lt;($B$11-$B$10)/($B$12-$B$10), $B$10+SQRT(B725*($B$11-$B$10)*($B$12-$B$10)), $B$12-SQRT((1-B725)*($B$12-$B$11)*($B$12-$B$10)))</f>
        <v/>
      </c>
      <c r="I725" s="53">
        <f>MAX(0.1,NORMINV(C725,$B$13,$B$14))</f>
        <v/>
      </c>
      <c r="J725" s="109">
        <f>'01_Supuestos'!$F$13*MAX(0.65,NORMINV(D725,1,$B$15))</f>
        <v/>
      </c>
      <c r="K725" s="109">
        <f>'01_Supuestos'!$F$14*MAX(0.6,NORMINV(E725,1,$B$16))</f>
        <v/>
      </c>
      <c r="L725" s="109">
        <f>--(F725&lt;=$B$5)</f>
        <v/>
      </c>
      <c r="M725" s="109">
        <f>IF(L725=1, IF(G725&lt;=$B$6, "+", "-"), IF(G725&lt;=(1-$B$7), "+", "-"))</f>
        <v/>
      </c>
      <c r="N725" s="110">
        <f>IF(M725="+",'05_Bayes_Arbol'!$B$16,'05_Bayes_Arbol'!$B$17)</f>
        <v/>
      </c>
      <c r="O725" s="109">
        <f>SUMPRODUCT(T725:AD725,'01_Supuestos'!$C$34:$M$34)</f>
        <v/>
      </c>
      <c r="P725" s="109">
        <f>N725*O725 + (1-N725)*$B$9</f>
        <v/>
      </c>
      <c r="Q725" s="109">
        <f>--(P725&gt;0)</f>
        <v/>
      </c>
      <c r="R725" s="109">
        <f>IF(L725=1,O725,$B$9)</f>
        <v/>
      </c>
      <c r="S725" s="109">
        <f>-$B$8 + IF(Q725=1, IF(L725=1,O725,$B$9), 0)</f>
        <v/>
      </c>
      <c r="T725" s="109">
        <f>((('01_Supuestos'!C31*$I725)*'01_Supuestos'!$F$11*($H725-'01_Supuestos'!$F$9))-((('01_Supuestos'!C31*$I725)*'01_Supuestos'!$F$11*($H725-'01_Supuestos'!$F$9))*'01_Supuestos'!$F$12)-(('01_Supuestos'!C31*$I725)*'01_Supuestos'!$F$11*$K725)-(IF(('01_Supuestos'!C31*$I725)&gt;0,'01_Supuestos'!$F$15,0)))-((('01_Supuestos'!C31*$I725)*'01_Supuestos'!$F$11*($H725-'01_Supuestos'!$F$9))*'01_Supuestos'!$F$18)-($J725*'01_Supuestos'!C32)-(IF('01_Supuestos'!C30=MAX('01_Supuestos'!$C$30:$M$30),'01_Supuestos'!$F$19,0))-(MAX(0,(((('01_Supuestos'!C31*$I725)*'01_Supuestos'!$F$11*($H725-'01_Supuestos'!$F$9))-((('01_Supuestos'!C31*$I725)*'01_Supuestos'!$F$11*($H725-'01_Supuestos'!$F$9))*'01_Supuestos'!$F$12)-(('01_Supuestos'!C31*$I725)*'01_Supuestos'!$F$11*$K725)-(IF(('01_Supuestos'!C31*$I725)&gt;0,'01_Supuestos'!$F$15,0)))-($J725*'01_Supuestos'!C33)))*'01_Supuestos'!$F$16)</f>
        <v/>
      </c>
      <c r="U725" s="109">
        <f>((('01_Supuestos'!D31*$I725)*'01_Supuestos'!$F$11*($H725-'01_Supuestos'!$F$9))-((('01_Supuestos'!D31*$I725)*'01_Supuestos'!$F$11*($H725-'01_Supuestos'!$F$9))*'01_Supuestos'!$F$12)-(('01_Supuestos'!D31*$I725)*'01_Supuestos'!$F$11*$K725)-(IF(('01_Supuestos'!D31*$I725)&gt;0,'01_Supuestos'!$F$15,0)))-((('01_Supuestos'!D31*$I725)*'01_Supuestos'!$F$11*($H725-'01_Supuestos'!$F$9))*'01_Supuestos'!$F$18)-($J725*'01_Supuestos'!D32)-(IF('01_Supuestos'!D30=MAX('01_Supuestos'!$C$30:$M$30),'01_Supuestos'!$F$19,0))-(MAX(0,(((('01_Supuestos'!D31*$I725)*'01_Supuestos'!$F$11*($H725-'01_Supuestos'!$F$9))-((('01_Supuestos'!D31*$I725)*'01_Supuestos'!$F$11*($H725-'01_Supuestos'!$F$9))*'01_Supuestos'!$F$12)-(('01_Supuestos'!D31*$I725)*'01_Supuestos'!$F$11*$K725)-(IF(('01_Supuestos'!D31*$I725)&gt;0,'01_Supuestos'!$F$15,0)))-($J725*'01_Supuestos'!D33)))*'01_Supuestos'!$F$16)</f>
        <v/>
      </c>
      <c r="V725" s="109">
        <f>((('01_Supuestos'!E31*$I725)*'01_Supuestos'!$F$11*($H725-'01_Supuestos'!$F$9))-((('01_Supuestos'!E31*$I725)*'01_Supuestos'!$F$11*($H725-'01_Supuestos'!$F$9))*'01_Supuestos'!$F$12)-(('01_Supuestos'!E31*$I725)*'01_Supuestos'!$F$11*$K725)-(IF(('01_Supuestos'!E31*$I725)&gt;0,'01_Supuestos'!$F$15,0)))-((('01_Supuestos'!E31*$I725)*'01_Supuestos'!$F$11*($H725-'01_Supuestos'!$F$9))*'01_Supuestos'!$F$18)-($J725*'01_Supuestos'!E32)-(IF('01_Supuestos'!E30=MAX('01_Supuestos'!$C$30:$M$30),'01_Supuestos'!$F$19,0))-(MAX(0,(((('01_Supuestos'!E31*$I725)*'01_Supuestos'!$F$11*($H725-'01_Supuestos'!$F$9))-((('01_Supuestos'!E31*$I725)*'01_Supuestos'!$F$11*($H725-'01_Supuestos'!$F$9))*'01_Supuestos'!$F$12)-(('01_Supuestos'!E31*$I725)*'01_Supuestos'!$F$11*$K725)-(IF(('01_Supuestos'!E31*$I725)&gt;0,'01_Supuestos'!$F$15,0)))-($J725*'01_Supuestos'!E33)))*'01_Supuestos'!$F$16)</f>
        <v/>
      </c>
      <c r="W725" s="109">
        <f>((('01_Supuestos'!F31*$I725)*'01_Supuestos'!$F$11*($H725-'01_Supuestos'!$F$9))-((('01_Supuestos'!F31*$I725)*'01_Supuestos'!$F$11*($H725-'01_Supuestos'!$F$9))*'01_Supuestos'!$F$12)-(('01_Supuestos'!F31*$I725)*'01_Supuestos'!$F$11*$K725)-(IF(('01_Supuestos'!F31*$I725)&gt;0,'01_Supuestos'!$F$15,0)))-((('01_Supuestos'!F31*$I725)*'01_Supuestos'!$F$11*($H725-'01_Supuestos'!$F$9))*'01_Supuestos'!$F$18)-($J725*'01_Supuestos'!F32)-(IF('01_Supuestos'!F30=MAX('01_Supuestos'!$C$30:$M$30),'01_Supuestos'!$F$19,0))-(MAX(0,(((('01_Supuestos'!F31*$I725)*'01_Supuestos'!$F$11*($H725-'01_Supuestos'!$F$9))-((('01_Supuestos'!F31*$I725)*'01_Supuestos'!$F$11*($H725-'01_Supuestos'!$F$9))*'01_Supuestos'!$F$12)-(('01_Supuestos'!F31*$I725)*'01_Supuestos'!$F$11*$K725)-(IF(('01_Supuestos'!F31*$I725)&gt;0,'01_Supuestos'!$F$15,0)))-($J725*'01_Supuestos'!F33)))*'01_Supuestos'!$F$16)</f>
        <v/>
      </c>
      <c r="X725" s="109">
        <f>((('01_Supuestos'!G31*$I725)*'01_Supuestos'!$F$11*($H725-'01_Supuestos'!$F$9))-((('01_Supuestos'!G31*$I725)*'01_Supuestos'!$F$11*($H725-'01_Supuestos'!$F$9))*'01_Supuestos'!$F$12)-(('01_Supuestos'!G31*$I725)*'01_Supuestos'!$F$11*$K725)-(IF(('01_Supuestos'!G31*$I725)&gt;0,'01_Supuestos'!$F$15,0)))-((('01_Supuestos'!G31*$I725)*'01_Supuestos'!$F$11*($H725-'01_Supuestos'!$F$9))*'01_Supuestos'!$F$18)-($J725*'01_Supuestos'!G32)-(IF('01_Supuestos'!G30=MAX('01_Supuestos'!$C$30:$M$30),'01_Supuestos'!$F$19,0))-(MAX(0,(((('01_Supuestos'!G31*$I725)*'01_Supuestos'!$F$11*($H725-'01_Supuestos'!$F$9))-((('01_Supuestos'!G31*$I725)*'01_Supuestos'!$F$11*($H725-'01_Supuestos'!$F$9))*'01_Supuestos'!$F$12)-(('01_Supuestos'!G31*$I725)*'01_Supuestos'!$F$11*$K725)-(IF(('01_Supuestos'!G31*$I725)&gt;0,'01_Supuestos'!$F$15,0)))-($J725*'01_Supuestos'!G33)))*'01_Supuestos'!$F$16)</f>
        <v/>
      </c>
      <c r="Y725" s="109">
        <f>((('01_Supuestos'!H31*$I725)*'01_Supuestos'!$F$11*($H725-'01_Supuestos'!$F$9))-((('01_Supuestos'!H31*$I725)*'01_Supuestos'!$F$11*($H725-'01_Supuestos'!$F$9))*'01_Supuestos'!$F$12)-(('01_Supuestos'!H31*$I725)*'01_Supuestos'!$F$11*$K725)-(IF(('01_Supuestos'!H31*$I725)&gt;0,'01_Supuestos'!$F$15,0)))-((('01_Supuestos'!H31*$I725)*'01_Supuestos'!$F$11*($H725-'01_Supuestos'!$F$9))*'01_Supuestos'!$F$18)-($J725*'01_Supuestos'!H32)-(IF('01_Supuestos'!H30=MAX('01_Supuestos'!$C$30:$M$30),'01_Supuestos'!$F$19,0))-(MAX(0,(((('01_Supuestos'!H31*$I725)*'01_Supuestos'!$F$11*($H725-'01_Supuestos'!$F$9))-((('01_Supuestos'!H31*$I725)*'01_Supuestos'!$F$11*($H725-'01_Supuestos'!$F$9))*'01_Supuestos'!$F$12)-(('01_Supuestos'!H31*$I725)*'01_Supuestos'!$F$11*$K725)-(IF(('01_Supuestos'!H31*$I725)&gt;0,'01_Supuestos'!$F$15,0)))-($J725*'01_Supuestos'!H33)))*'01_Supuestos'!$F$16)</f>
        <v/>
      </c>
      <c r="Z725" s="109">
        <f>((('01_Supuestos'!I31*$I725)*'01_Supuestos'!$F$11*($H725-'01_Supuestos'!$F$9))-((('01_Supuestos'!I31*$I725)*'01_Supuestos'!$F$11*($H725-'01_Supuestos'!$F$9))*'01_Supuestos'!$F$12)-(('01_Supuestos'!I31*$I725)*'01_Supuestos'!$F$11*$K725)-(IF(('01_Supuestos'!I31*$I725)&gt;0,'01_Supuestos'!$F$15,0)))-((('01_Supuestos'!I31*$I725)*'01_Supuestos'!$F$11*($H725-'01_Supuestos'!$F$9))*'01_Supuestos'!$F$18)-($J725*'01_Supuestos'!I32)-(IF('01_Supuestos'!I30=MAX('01_Supuestos'!$C$30:$M$30),'01_Supuestos'!$F$19,0))-(MAX(0,(((('01_Supuestos'!I31*$I725)*'01_Supuestos'!$F$11*($H725-'01_Supuestos'!$F$9))-((('01_Supuestos'!I31*$I725)*'01_Supuestos'!$F$11*($H725-'01_Supuestos'!$F$9))*'01_Supuestos'!$F$12)-(('01_Supuestos'!I31*$I725)*'01_Supuestos'!$F$11*$K725)-(IF(('01_Supuestos'!I31*$I725)&gt;0,'01_Supuestos'!$F$15,0)))-($J725*'01_Supuestos'!I33)))*'01_Supuestos'!$F$16)</f>
        <v/>
      </c>
      <c r="AA725" s="109">
        <f>((('01_Supuestos'!J31*$I725)*'01_Supuestos'!$F$11*($H725-'01_Supuestos'!$F$9))-((('01_Supuestos'!J31*$I725)*'01_Supuestos'!$F$11*($H725-'01_Supuestos'!$F$9))*'01_Supuestos'!$F$12)-(('01_Supuestos'!J31*$I725)*'01_Supuestos'!$F$11*$K725)-(IF(('01_Supuestos'!J31*$I725)&gt;0,'01_Supuestos'!$F$15,0)))-((('01_Supuestos'!J31*$I725)*'01_Supuestos'!$F$11*($H725-'01_Supuestos'!$F$9))*'01_Supuestos'!$F$18)-($J725*'01_Supuestos'!J32)-(IF('01_Supuestos'!J30=MAX('01_Supuestos'!$C$30:$M$30),'01_Supuestos'!$F$19,0))-(MAX(0,(((('01_Supuestos'!J31*$I725)*'01_Supuestos'!$F$11*($H725-'01_Supuestos'!$F$9))-((('01_Supuestos'!J31*$I725)*'01_Supuestos'!$F$11*($H725-'01_Supuestos'!$F$9))*'01_Supuestos'!$F$12)-(('01_Supuestos'!J31*$I725)*'01_Supuestos'!$F$11*$K725)-(IF(('01_Supuestos'!J31*$I725)&gt;0,'01_Supuestos'!$F$15,0)))-($J725*'01_Supuestos'!J33)))*'01_Supuestos'!$F$16)</f>
        <v/>
      </c>
      <c r="AB725" s="109">
        <f>((('01_Supuestos'!K31*$I725)*'01_Supuestos'!$F$11*($H725-'01_Supuestos'!$F$9))-((('01_Supuestos'!K31*$I725)*'01_Supuestos'!$F$11*($H725-'01_Supuestos'!$F$9))*'01_Supuestos'!$F$12)-(('01_Supuestos'!K31*$I725)*'01_Supuestos'!$F$11*$K725)-(IF(('01_Supuestos'!K31*$I725)&gt;0,'01_Supuestos'!$F$15,0)))-((('01_Supuestos'!K31*$I725)*'01_Supuestos'!$F$11*($H725-'01_Supuestos'!$F$9))*'01_Supuestos'!$F$18)-($J725*'01_Supuestos'!K32)-(IF('01_Supuestos'!K30=MAX('01_Supuestos'!$C$30:$M$30),'01_Supuestos'!$F$19,0))-(MAX(0,(((('01_Supuestos'!K31*$I725)*'01_Supuestos'!$F$11*($H725-'01_Supuestos'!$F$9))-((('01_Supuestos'!K31*$I725)*'01_Supuestos'!$F$11*($H725-'01_Supuestos'!$F$9))*'01_Supuestos'!$F$12)-(('01_Supuestos'!K31*$I725)*'01_Supuestos'!$F$11*$K725)-(IF(('01_Supuestos'!K31*$I725)&gt;0,'01_Supuestos'!$F$15,0)))-($J725*'01_Supuestos'!K33)))*'01_Supuestos'!$F$16)</f>
        <v/>
      </c>
      <c r="AC725" s="109">
        <f>((('01_Supuestos'!L31*$I725)*'01_Supuestos'!$F$11*($H725-'01_Supuestos'!$F$9))-((('01_Supuestos'!L31*$I725)*'01_Supuestos'!$F$11*($H725-'01_Supuestos'!$F$9))*'01_Supuestos'!$F$12)-(('01_Supuestos'!L31*$I725)*'01_Supuestos'!$F$11*$K725)-(IF(('01_Supuestos'!L31*$I725)&gt;0,'01_Supuestos'!$F$15,0)))-((('01_Supuestos'!L31*$I725)*'01_Supuestos'!$F$11*($H725-'01_Supuestos'!$F$9))*'01_Supuestos'!$F$18)-($J725*'01_Supuestos'!L32)-(IF('01_Supuestos'!L30=MAX('01_Supuestos'!$C$30:$M$30),'01_Supuestos'!$F$19,0))-(MAX(0,(((('01_Supuestos'!L31*$I725)*'01_Supuestos'!$F$11*($H725-'01_Supuestos'!$F$9))-((('01_Supuestos'!L31*$I725)*'01_Supuestos'!$F$11*($H725-'01_Supuestos'!$F$9))*'01_Supuestos'!$F$12)-(('01_Supuestos'!L31*$I725)*'01_Supuestos'!$F$11*$K725)-(IF(('01_Supuestos'!L31*$I725)&gt;0,'01_Supuestos'!$F$15,0)))-($J725*'01_Supuestos'!L33)))*'01_Supuestos'!$F$16)</f>
        <v/>
      </c>
      <c r="AD725" s="109">
        <f>((('01_Supuestos'!M31*$I725)*'01_Supuestos'!$F$11*($H725-'01_Supuestos'!$F$9))-((('01_Supuestos'!M31*$I725)*'01_Supuestos'!$F$11*($H725-'01_Supuestos'!$F$9))*'01_Supuestos'!$F$12)-(('01_Supuestos'!M31*$I725)*'01_Supuestos'!$F$11*$K725)-(IF(('01_Supuestos'!M31*$I725)&gt;0,'01_Supuestos'!$F$15,0)))-((('01_Supuestos'!M31*$I725)*'01_Supuestos'!$F$11*($H725-'01_Supuestos'!$F$9))*'01_Supuestos'!$F$18)-($J725*'01_Supuestos'!M32)-(IF('01_Supuestos'!M30=MAX('01_Supuestos'!$C$30:$M$30),'01_Supuestos'!$F$19,0))-(MAX(0,(((('01_Supuestos'!M31*$I725)*'01_Supuestos'!$F$11*($H725-'01_Supuestos'!$F$9))-((('01_Supuestos'!M31*$I725)*'01_Supuestos'!$F$11*($H725-'01_Supuestos'!$F$9))*'01_Supuestos'!$F$12)-(('01_Supuestos'!M31*$I725)*'01_Supuestos'!$F$11*$K725)-(IF(('01_Supuestos'!M31*$I725)&gt;0,'01_Supuestos'!$F$15,0)))-($J725*'01_Supuestos'!M33)))*'01_Supuestos'!$F$16)</f>
        <v/>
      </c>
      <c r="AE725" s="109">
        <f>0</f>
        <v/>
      </c>
      <c r="AF725" s="109">
        <f>IF(S725&gt;R725,"Appraisal+Decision",IF(S725&lt;R725,"Develop Now","Indiferente"))</f>
        <v/>
      </c>
    </row>
    <row r="726">
      <c r="A726" t="n">
        <v>696</v>
      </c>
      <c r="B726" s="53">
        <f>RAND()</f>
        <v/>
      </c>
      <c r="C726" s="53">
        <f>RAND()</f>
        <v/>
      </c>
      <c r="D726" s="53">
        <f>RAND()</f>
        <v/>
      </c>
      <c r="E726" s="53">
        <f>RAND()</f>
        <v/>
      </c>
      <c r="F726" s="53">
        <f>RAND()</f>
        <v/>
      </c>
      <c r="G726" s="53">
        <f>RAND()</f>
        <v/>
      </c>
      <c r="H726" s="109">
        <f>IF(B726&lt;($B$11-$B$10)/($B$12-$B$10), $B$10+SQRT(B726*($B$11-$B$10)*($B$12-$B$10)), $B$12-SQRT((1-B726)*($B$12-$B$11)*($B$12-$B$10)))</f>
        <v/>
      </c>
      <c r="I726" s="53">
        <f>MAX(0.1,NORMINV(C726,$B$13,$B$14))</f>
        <v/>
      </c>
      <c r="J726" s="109">
        <f>'01_Supuestos'!$F$13*MAX(0.65,NORMINV(D726,1,$B$15))</f>
        <v/>
      </c>
      <c r="K726" s="109">
        <f>'01_Supuestos'!$F$14*MAX(0.6,NORMINV(E726,1,$B$16))</f>
        <v/>
      </c>
      <c r="L726" s="109">
        <f>--(F726&lt;=$B$5)</f>
        <v/>
      </c>
      <c r="M726" s="109">
        <f>IF(L726=1, IF(G726&lt;=$B$6, "+", "-"), IF(G726&lt;=(1-$B$7), "+", "-"))</f>
        <v/>
      </c>
      <c r="N726" s="110">
        <f>IF(M726="+",'05_Bayes_Arbol'!$B$16,'05_Bayes_Arbol'!$B$17)</f>
        <v/>
      </c>
      <c r="O726" s="109">
        <f>SUMPRODUCT(T726:AD726,'01_Supuestos'!$C$34:$M$34)</f>
        <v/>
      </c>
      <c r="P726" s="109">
        <f>N726*O726 + (1-N726)*$B$9</f>
        <v/>
      </c>
      <c r="Q726" s="109">
        <f>--(P726&gt;0)</f>
        <v/>
      </c>
      <c r="R726" s="109">
        <f>IF(L726=1,O726,$B$9)</f>
        <v/>
      </c>
      <c r="S726" s="109">
        <f>-$B$8 + IF(Q726=1, IF(L726=1,O726,$B$9), 0)</f>
        <v/>
      </c>
      <c r="T726" s="109">
        <f>((('01_Supuestos'!C31*$I726)*'01_Supuestos'!$F$11*($H726-'01_Supuestos'!$F$9))-((('01_Supuestos'!C31*$I726)*'01_Supuestos'!$F$11*($H726-'01_Supuestos'!$F$9))*'01_Supuestos'!$F$12)-(('01_Supuestos'!C31*$I726)*'01_Supuestos'!$F$11*$K726)-(IF(('01_Supuestos'!C31*$I726)&gt;0,'01_Supuestos'!$F$15,0)))-((('01_Supuestos'!C31*$I726)*'01_Supuestos'!$F$11*($H726-'01_Supuestos'!$F$9))*'01_Supuestos'!$F$18)-($J726*'01_Supuestos'!C32)-(IF('01_Supuestos'!C30=MAX('01_Supuestos'!$C$30:$M$30),'01_Supuestos'!$F$19,0))-(MAX(0,(((('01_Supuestos'!C31*$I726)*'01_Supuestos'!$F$11*($H726-'01_Supuestos'!$F$9))-((('01_Supuestos'!C31*$I726)*'01_Supuestos'!$F$11*($H726-'01_Supuestos'!$F$9))*'01_Supuestos'!$F$12)-(('01_Supuestos'!C31*$I726)*'01_Supuestos'!$F$11*$K726)-(IF(('01_Supuestos'!C31*$I726)&gt;0,'01_Supuestos'!$F$15,0)))-($J726*'01_Supuestos'!C33)))*'01_Supuestos'!$F$16)</f>
        <v/>
      </c>
      <c r="U726" s="109">
        <f>((('01_Supuestos'!D31*$I726)*'01_Supuestos'!$F$11*($H726-'01_Supuestos'!$F$9))-((('01_Supuestos'!D31*$I726)*'01_Supuestos'!$F$11*($H726-'01_Supuestos'!$F$9))*'01_Supuestos'!$F$12)-(('01_Supuestos'!D31*$I726)*'01_Supuestos'!$F$11*$K726)-(IF(('01_Supuestos'!D31*$I726)&gt;0,'01_Supuestos'!$F$15,0)))-((('01_Supuestos'!D31*$I726)*'01_Supuestos'!$F$11*($H726-'01_Supuestos'!$F$9))*'01_Supuestos'!$F$18)-($J726*'01_Supuestos'!D32)-(IF('01_Supuestos'!D30=MAX('01_Supuestos'!$C$30:$M$30),'01_Supuestos'!$F$19,0))-(MAX(0,(((('01_Supuestos'!D31*$I726)*'01_Supuestos'!$F$11*($H726-'01_Supuestos'!$F$9))-((('01_Supuestos'!D31*$I726)*'01_Supuestos'!$F$11*($H726-'01_Supuestos'!$F$9))*'01_Supuestos'!$F$12)-(('01_Supuestos'!D31*$I726)*'01_Supuestos'!$F$11*$K726)-(IF(('01_Supuestos'!D31*$I726)&gt;0,'01_Supuestos'!$F$15,0)))-($J726*'01_Supuestos'!D33)))*'01_Supuestos'!$F$16)</f>
        <v/>
      </c>
      <c r="V726" s="109">
        <f>((('01_Supuestos'!E31*$I726)*'01_Supuestos'!$F$11*($H726-'01_Supuestos'!$F$9))-((('01_Supuestos'!E31*$I726)*'01_Supuestos'!$F$11*($H726-'01_Supuestos'!$F$9))*'01_Supuestos'!$F$12)-(('01_Supuestos'!E31*$I726)*'01_Supuestos'!$F$11*$K726)-(IF(('01_Supuestos'!E31*$I726)&gt;0,'01_Supuestos'!$F$15,0)))-((('01_Supuestos'!E31*$I726)*'01_Supuestos'!$F$11*($H726-'01_Supuestos'!$F$9))*'01_Supuestos'!$F$18)-($J726*'01_Supuestos'!E32)-(IF('01_Supuestos'!E30=MAX('01_Supuestos'!$C$30:$M$30),'01_Supuestos'!$F$19,0))-(MAX(0,(((('01_Supuestos'!E31*$I726)*'01_Supuestos'!$F$11*($H726-'01_Supuestos'!$F$9))-((('01_Supuestos'!E31*$I726)*'01_Supuestos'!$F$11*($H726-'01_Supuestos'!$F$9))*'01_Supuestos'!$F$12)-(('01_Supuestos'!E31*$I726)*'01_Supuestos'!$F$11*$K726)-(IF(('01_Supuestos'!E31*$I726)&gt;0,'01_Supuestos'!$F$15,0)))-($J726*'01_Supuestos'!E33)))*'01_Supuestos'!$F$16)</f>
        <v/>
      </c>
      <c r="W726" s="109">
        <f>((('01_Supuestos'!F31*$I726)*'01_Supuestos'!$F$11*($H726-'01_Supuestos'!$F$9))-((('01_Supuestos'!F31*$I726)*'01_Supuestos'!$F$11*($H726-'01_Supuestos'!$F$9))*'01_Supuestos'!$F$12)-(('01_Supuestos'!F31*$I726)*'01_Supuestos'!$F$11*$K726)-(IF(('01_Supuestos'!F31*$I726)&gt;0,'01_Supuestos'!$F$15,0)))-((('01_Supuestos'!F31*$I726)*'01_Supuestos'!$F$11*($H726-'01_Supuestos'!$F$9))*'01_Supuestos'!$F$18)-($J726*'01_Supuestos'!F32)-(IF('01_Supuestos'!F30=MAX('01_Supuestos'!$C$30:$M$30),'01_Supuestos'!$F$19,0))-(MAX(0,(((('01_Supuestos'!F31*$I726)*'01_Supuestos'!$F$11*($H726-'01_Supuestos'!$F$9))-((('01_Supuestos'!F31*$I726)*'01_Supuestos'!$F$11*($H726-'01_Supuestos'!$F$9))*'01_Supuestos'!$F$12)-(('01_Supuestos'!F31*$I726)*'01_Supuestos'!$F$11*$K726)-(IF(('01_Supuestos'!F31*$I726)&gt;0,'01_Supuestos'!$F$15,0)))-($J726*'01_Supuestos'!F33)))*'01_Supuestos'!$F$16)</f>
        <v/>
      </c>
      <c r="X726" s="109">
        <f>((('01_Supuestos'!G31*$I726)*'01_Supuestos'!$F$11*($H726-'01_Supuestos'!$F$9))-((('01_Supuestos'!G31*$I726)*'01_Supuestos'!$F$11*($H726-'01_Supuestos'!$F$9))*'01_Supuestos'!$F$12)-(('01_Supuestos'!G31*$I726)*'01_Supuestos'!$F$11*$K726)-(IF(('01_Supuestos'!G31*$I726)&gt;0,'01_Supuestos'!$F$15,0)))-((('01_Supuestos'!G31*$I726)*'01_Supuestos'!$F$11*($H726-'01_Supuestos'!$F$9))*'01_Supuestos'!$F$18)-($J726*'01_Supuestos'!G32)-(IF('01_Supuestos'!G30=MAX('01_Supuestos'!$C$30:$M$30),'01_Supuestos'!$F$19,0))-(MAX(0,(((('01_Supuestos'!G31*$I726)*'01_Supuestos'!$F$11*($H726-'01_Supuestos'!$F$9))-((('01_Supuestos'!G31*$I726)*'01_Supuestos'!$F$11*($H726-'01_Supuestos'!$F$9))*'01_Supuestos'!$F$12)-(('01_Supuestos'!G31*$I726)*'01_Supuestos'!$F$11*$K726)-(IF(('01_Supuestos'!G31*$I726)&gt;0,'01_Supuestos'!$F$15,0)))-($J726*'01_Supuestos'!G33)))*'01_Supuestos'!$F$16)</f>
        <v/>
      </c>
      <c r="Y726" s="109">
        <f>((('01_Supuestos'!H31*$I726)*'01_Supuestos'!$F$11*($H726-'01_Supuestos'!$F$9))-((('01_Supuestos'!H31*$I726)*'01_Supuestos'!$F$11*($H726-'01_Supuestos'!$F$9))*'01_Supuestos'!$F$12)-(('01_Supuestos'!H31*$I726)*'01_Supuestos'!$F$11*$K726)-(IF(('01_Supuestos'!H31*$I726)&gt;0,'01_Supuestos'!$F$15,0)))-((('01_Supuestos'!H31*$I726)*'01_Supuestos'!$F$11*($H726-'01_Supuestos'!$F$9))*'01_Supuestos'!$F$18)-($J726*'01_Supuestos'!H32)-(IF('01_Supuestos'!H30=MAX('01_Supuestos'!$C$30:$M$30),'01_Supuestos'!$F$19,0))-(MAX(0,(((('01_Supuestos'!H31*$I726)*'01_Supuestos'!$F$11*($H726-'01_Supuestos'!$F$9))-((('01_Supuestos'!H31*$I726)*'01_Supuestos'!$F$11*($H726-'01_Supuestos'!$F$9))*'01_Supuestos'!$F$12)-(('01_Supuestos'!H31*$I726)*'01_Supuestos'!$F$11*$K726)-(IF(('01_Supuestos'!H31*$I726)&gt;0,'01_Supuestos'!$F$15,0)))-($J726*'01_Supuestos'!H33)))*'01_Supuestos'!$F$16)</f>
        <v/>
      </c>
      <c r="Z726" s="109">
        <f>((('01_Supuestos'!I31*$I726)*'01_Supuestos'!$F$11*($H726-'01_Supuestos'!$F$9))-((('01_Supuestos'!I31*$I726)*'01_Supuestos'!$F$11*($H726-'01_Supuestos'!$F$9))*'01_Supuestos'!$F$12)-(('01_Supuestos'!I31*$I726)*'01_Supuestos'!$F$11*$K726)-(IF(('01_Supuestos'!I31*$I726)&gt;0,'01_Supuestos'!$F$15,0)))-((('01_Supuestos'!I31*$I726)*'01_Supuestos'!$F$11*($H726-'01_Supuestos'!$F$9))*'01_Supuestos'!$F$18)-($J726*'01_Supuestos'!I32)-(IF('01_Supuestos'!I30=MAX('01_Supuestos'!$C$30:$M$30),'01_Supuestos'!$F$19,0))-(MAX(0,(((('01_Supuestos'!I31*$I726)*'01_Supuestos'!$F$11*($H726-'01_Supuestos'!$F$9))-((('01_Supuestos'!I31*$I726)*'01_Supuestos'!$F$11*($H726-'01_Supuestos'!$F$9))*'01_Supuestos'!$F$12)-(('01_Supuestos'!I31*$I726)*'01_Supuestos'!$F$11*$K726)-(IF(('01_Supuestos'!I31*$I726)&gt;0,'01_Supuestos'!$F$15,0)))-($J726*'01_Supuestos'!I33)))*'01_Supuestos'!$F$16)</f>
        <v/>
      </c>
      <c r="AA726" s="109">
        <f>((('01_Supuestos'!J31*$I726)*'01_Supuestos'!$F$11*($H726-'01_Supuestos'!$F$9))-((('01_Supuestos'!J31*$I726)*'01_Supuestos'!$F$11*($H726-'01_Supuestos'!$F$9))*'01_Supuestos'!$F$12)-(('01_Supuestos'!J31*$I726)*'01_Supuestos'!$F$11*$K726)-(IF(('01_Supuestos'!J31*$I726)&gt;0,'01_Supuestos'!$F$15,0)))-((('01_Supuestos'!J31*$I726)*'01_Supuestos'!$F$11*($H726-'01_Supuestos'!$F$9))*'01_Supuestos'!$F$18)-($J726*'01_Supuestos'!J32)-(IF('01_Supuestos'!J30=MAX('01_Supuestos'!$C$30:$M$30),'01_Supuestos'!$F$19,0))-(MAX(0,(((('01_Supuestos'!J31*$I726)*'01_Supuestos'!$F$11*($H726-'01_Supuestos'!$F$9))-((('01_Supuestos'!J31*$I726)*'01_Supuestos'!$F$11*($H726-'01_Supuestos'!$F$9))*'01_Supuestos'!$F$12)-(('01_Supuestos'!J31*$I726)*'01_Supuestos'!$F$11*$K726)-(IF(('01_Supuestos'!J31*$I726)&gt;0,'01_Supuestos'!$F$15,0)))-($J726*'01_Supuestos'!J33)))*'01_Supuestos'!$F$16)</f>
        <v/>
      </c>
      <c r="AB726" s="109">
        <f>((('01_Supuestos'!K31*$I726)*'01_Supuestos'!$F$11*($H726-'01_Supuestos'!$F$9))-((('01_Supuestos'!K31*$I726)*'01_Supuestos'!$F$11*($H726-'01_Supuestos'!$F$9))*'01_Supuestos'!$F$12)-(('01_Supuestos'!K31*$I726)*'01_Supuestos'!$F$11*$K726)-(IF(('01_Supuestos'!K31*$I726)&gt;0,'01_Supuestos'!$F$15,0)))-((('01_Supuestos'!K31*$I726)*'01_Supuestos'!$F$11*($H726-'01_Supuestos'!$F$9))*'01_Supuestos'!$F$18)-($J726*'01_Supuestos'!K32)-(IF('01_Supuestos'!K30=MAX('01_Supuestos'!$C$30:$M$30),'01_Supuestos'!$F$19,0))-(MAX(0,(((('01_Supuestos'!K31*$I726)*'01_Supuestos'!$F$11*($H726-'01_Supuestos'!$F$9))-((('01_Supuestos'!K31*$I726)*'01_Supuestos'!$F$11*($H726-'01_Supuestos'!$F$9))*'01_Supuestos'!$F$12)-(('01_Supuestos'!K31*$I726)*'01_Supuestos'!$F$11*$K726)-(IF(('01_Supuestos'!K31*$I726)&gt;0,'01_Supuestos'!$F$15,0)))-($J726*'01_Supuestos'!K33)))*'01_Supuestos'!$F$16)</f>
        <v/>
      </c>
      <c r="AC726" s="109">
        <f>((('01_Supuestos'!L31*$I726)*'01_Supuestos'!$F$11*($H726-'01_Supuestos'!$F$9))-((('01_Supuestos'!L31*$I726)*'01_Supuestos'!$F$11*($H726-'01_Supuestos'!$F$9))*'01_Supuestos'!$F$12)-(('01_Supuestos'!L31*$I726)*'01_Supuestos'!$F$11*$K726)-(IF(('01_Supuestos'!L31*$I726)&gt;0,'01_Supuestos'!$F$15,0)))-((('01_Supuestos'!L31*$I726)*'01_Supuestos'!$F$11*($H726-'01_Supuestos'!$F$9))*'01_Supuestos'!$F$18)-($J726*'01_Supuestos'!L32)-(IF('01_Supuestos'!L30=MAX('01_Supuestos'!$C$30:$M$30),'01_Supuestos'!$F$19,0))-(MAX(0,(((('01_Supuestos'!L31*$I726)*'01_Supuestos'!$F$11*($H726-'01_Supuestos'!$F$9))-((('01_Supuestos'!L31*$I726)*'01_Supuestos'!$F$11*($H726-'01_Supuestos'!$F$9))*'01_Supuestos'!$F$12)-(('01_Supuestos'!L31*$I726)*'01_Supuestos'!$F$11*$K726)-(IF(('01_Supuestos'!L31*$I726)&gt;0,'01_Supuestos'!$F$15,0)))-($J726*'01_Supuestos'!L33)))*'01_Supuestos'!$F$16)</f>
        <v/>
      </c>
      <c r="AD726" s="109">
        <f>((('01_Supuestos'!M31*$I726)*'01_Supuestos'!$F$11*($H726-'01_Supuestos'!$F$9))-((('01_Supuestos'!M31*$I726)*'01_Supuestos'!$F$11*($H726-'01_Supuestos'!$F$9))*'01_Supuestos'!$F$12)-(('01_Supuestos'!M31*$I726)*'01_Supuestos'!$F$11*$K726)-(IF(('01_Supuestos'!M31*$I726)&gt;0,'01_Supuestos'!$F$15,0)))-((('01_Supuestos'!M31*$I726)*'01_Supuestos'!$F$11*($H726-'01_Supuestos'!$F$9))*'01_Supuestos'!$F$18)-($J726*'01_Supuestos'!M32)-(IF('01_Supuestos'!M30=MAX('01_Supuestos'!$C$30:$M$30),'01_Supuestos'!$F$19,0))-(MAX(0,(((('01_Supuestos'!M31*$I726)*'01_Supuestos'!$F$11*($H726-'01_Supuestos'!$F$9))-((('01_Supuestos'!M31*$I726)*'01_Supuestos'!$F$11*($H726-'01_Supuestos'!$F$9))*'01_Supuestos'!$F$12)-(('01_Supuestos'!M31*$I726)*'01_Supuestos'!$F$11*$K726)-(IF(('01_Supuestos'!M31*$I726)&gt;0,'01_Supuestos'!$F$15,0)))-($J726*'01_Supuestos'!M33)))*'01_Supuestos'!$F$16)</f>
        <v/>
      </c>
      <c r="AE726" s="109">
        <f>0</f>
        <v/>
      </c>
      <c r="AF726" s="109">
        <f>IF(S726&gt;R726,"Appraisal+Decision",IF(S726&lt;R726,"Develop Now","Indiferente"))</f>
        <v/>
      </c>
    </row>
    <row r="727">
      <c r="A727" t="n">
        <v>697</v>
      </c>
      <c r="B727" s="53">
        <f>RAND()</f>
        <v/>
      </c>
      <c r="C727" s="53">
        <f>RAND()</f>
        <v/>
      </c>
      <c r="D727" s="53">
        <f>RAND()</f>
        <v/>
      </c>
      <c r="E727" s="53">
        <f>RAND()</f>
        <v/>
      </c>
      <c r="F727" s="53">
        <f>RAND()</f>
        <v/>
      </c>
      <c r="G727" s="53">
        <f>RAND()</f>
        <v/>
      </c>
      <c r="H727" s="109">
        <f>IF(B727&lt;($B$11-$B$10)/($B$12-$B$10), $B$10+SQRT(B727*($B$11-$B$10)*($B$12-$B$10)), $B$12-SQRT((1-B727)*($B$12-$B$11)*($B$12-$B$10)))</f>
        <v/>
      </c>
      <c r="I727" s="53">
        <f>MAX(0.1,NORMINV(C727,$B$13,$B$14))</f>
        <v/>
      </c>
      <c r="J727" s="109">
        <f>'01_Supuestos'!$F$13*MAX(0.65,NORMINV(D727,1,$B$15))</f>
        <v/>
      </c>
      <c r="K727" s="109">
        <f>'01_Supuestos'!$F$14*MAX(0.6,NORMINV(E727,1,$B$16))</f>
        <v/>
      </c>
      <c r="L727" s="109">
        <f>--(F727&lt;=$B$5)</f>
        <v/>
      </c>
      <c r="M727" s="109">
        <f>IF(L727=1, IF(G727&lt;=$B$6, "+", "-"), IF(G727&lt;=(1-$B$7), "+", "-"))</f>
        <v/>
      </c>
      <c r="N727" s="110">
        <f>IF(M727="+",'05_Bayes_Arbol'!$B$16,'05_Bayes_Arbol'!$B$17)</f>
        <v/>
      </c>
      <c r="O727" s="109">
        <f>SUMPRODUCT(T727:AD727,'01_Supuestos'!$C$34:$M$34)</f>
        <v/>
      </c>
      <c r="P727" s="109">
        <f>N727*O727 + (1-N727)*$B$9</f>
        <v/>
      </c>
      <c r="Q727" s="109">
        <f>--(P727&gt;0)</f>
        <v/>
      </c>
      <c r="R727" s="109">
        <f>IF(L727=1,O727,$B$9)</f>
        <v/>
      </c>
      <c r="S727" s="109">
        <f>-$B$8 + IF(Q727=1, IF(L727=1,O727,$B$9), 0)</f>
        <v/>
      </c>
      <c r="T727" s="109">
        <f>((('01_Supuestos'!C31*$I727)*'01_Supuestos'!$F$11*($H727-'01_Supuestos'!$F$9))-((('01_Supuestos'!C31*$I727)*'01_Supuestos'!$F$11*($H727-'01_Supuestos'!$F$9))*'01_Supuestos'!$F$12)-(('01_Supuestos'!C31*$I727)*'01_Supuestos'!$F$11*$K727)-(IF(('01_Supuestos'!C31*$I727)&gt;0,'01_Supuestos'!$F$15,0)))-((('01_Supuestos'!C31*$I727)*'01_Supuestos'!$F$11*($H727-'01_Supuestos'!$F$9))*'01_Supuestos'!$F$18)-($J727*'01_Supuestos'!C32)-(IF('01_Supuestos'!C30=MAX('01_Supuestos'!$C$30:$M$30),'01_Supuestos'!$F$19,0))-(MAX(0,(((('01_Supuestos'!C31*$I727)*'01_Supuestos'!$F$11*($H727-'01_Supuestos'!$F$9))-((('01_Supuestos'!C31*$I727)*'01_Supuestos'!$F$11*($H727-'01_Supuestos'!$F$9))*'01_Supuestos'!$F$12)-(('01_Supuestos'!C31*$I727)*'01_Supuestos'!$F$11*$K727)-(IF(('01_Supuestos'!C31*$I727)&gt;0,'01_Supuestos'!$F$15,0)))-($J727*'01_Supuestos'!C33)))*'01_Supuestos'!$F$16)</f>
        <v/>
      </c>
      <c r="U727" s="109">
        <f>((('01_Supuestos'!D31*$I727)*'01_Supuestos'!$F$11*($H727-'01_Supuestos'!$F$9))-((('01_Supuestos'!D31*$I727)*'01_Supuestos'!$F$11*($H727-'01_Supuestos'!$F$9))*'01_Supuestos'!$F$12)-(('01_Supuestos'!D31*$I727)*'01_Supuestos'!$F$11*$K727)-(IF(('01_Supuestos'!D31*$I727)&gt;0,'01_Supuestos'!$F$15,0)))-((('01_Supuestos'!D31*$I727)*'01_Supuestos'!$F$11*($H727-'01_Supuestos'!$F$9))*'01_Supuestos'!$F$18)-($J727*'01_Supuestos'!D32)-(IF('01_Supuestos'!D30=MAX('01_Supuestos'!$C$30:$M$30),'01_Supuestos'!$F$19,0))-(MAX(0,(((('01_Supuestos'!D31*$I727)*'01_Supuestos'!$F$11*($H727-'01_Supuestos'!$F$9))-((('01_Supuestos'!D31*$I727)*'01_Supuestos'!$F$11*($H727-'01_Supuestos'!$F$9))*'01_Supuestos'!$F$12)-(('01_Supuestos'!D31*$I727)*'01_Supuestos'!$F$11*$K727)-(IF(('01_Supuestos'!D31*$I727)&gt;0,'01_Supuestos'!$F$15,0)))-($J727*'01_Supuestos'!D33)))*'01_Supuestos'!$F$16)</f>
        <v/>
      </c>
      <c r="V727" s="109">
        <f>((('01_Supuestos'!E31*$I727)*'01_Supuestos'!$F$11*($H727-'01_Supuestos'!$F$9))-((('01_Supuestos'!E31*$I727)*'01_Supuestos'!$F$11*($H727-'01_Supuestos'!$F$9))*'01_Supuestos'!$F$12)-(('01_Supuestos'!E31*$I727)*'01_Supuestos'!$F$11*$K727)-(IF(('01_Supuestos'!E31*$I727)&gt;0,'01_Supuestos'!$F$15,0)))-((('01_Supuestos'!E31*$I727)*'01_Supuestos'!$F$11*($H727-'01_Supuestos'!$F$9))*'01_Supuestos'!$F$18)-($J727*'01_Supuestos'!E32)-(IF('01_Supuestos'!E30=MAX('01_Supuestos'!$C$30:$M$30),'01_Supuestos'!$F$19,0))-(MAX(0,(((('01_Supuestos'!E31*$I727)*'01_Supuestos'!$F$11*($H727-'01_Supuestos'!$F$9))-((('01_Supuestos'!E31*$I727)*'01_Supuestos'!$F$11*($H727-'01_Supuestos'!$F$9))*'01_Supuestos'!$F$12)-(('01_Supuestos'!E31*$I727)*'01_Supuestos'!$F$11*$K727)-(IF(('01_Supuestos'!E31*$I727)&gt;0,'01_Supuestos'!$F$15,0)))-($J727*'01_Supuestos'!E33)))*'01_Supuestos'!$F$16)</f>
        <v/>
      </c>
      <c r="W727" s="109">
        <f>((('01_Supuestos'!F31*$I727)*'01_Supuestos'!$F$11*($H727-'01_Supuestos'!$F$9))-((('01_Supuestos'!F31*$I727)*'01_Supuestos'!$F$11*($H727-'01_Supuestos'!$F$9))*'01_Supuestos'!$F$12)-(('01_Supuestos'!F31*$I727)*'01_Supuestos'!$F$11*$K727)-(IF(('01_Supuestos'!F31*$I727)&gt;0,'01_Supuestos'!$F$15,0)))-((('01_Supuestos'!F31*$I727)*'01_Supuestos'!$F$11*($H727-'01_Supuestos'!$F$9))*'01_Supuestos'!$F$18)-($J727*'01_Supuestos'!F32)-(IF('01_Supuestos'!F30=MAX('01_Supuestos'!$C$30:$M$30),'01_Supuestos'!$F$19,0))-(MAX(0,(((('01_Supuestos'!F31*$I727)*'01_Supuestos'!$F$11*($H727-'01_Supuestos'!$F$9))-((('01_Supuestos'!F31*$I727)*'01_Supuestos'!$F$11*($H727-'01_Supuestos'!$F$9))*'01_Supuestos'!$F$12)-(('01_Supuestos'!F31*$I727)*'01_Supuestos'!$F$11*$K727)-(IF(('01_Supuestos'!F31*$I727)&gt;0,'01_Supuestos'!$F$15,0)))-($J727*'01_Supuestos'!F33)))*'01_Supuestos'!$F$16)</f>
        <v/>
      </c>
      <c r="X727" s="109">
        <f>((('01_Supuestos'!G31*$I727)*'01_Supuestos'!$F$11*($H727-'01_Supuestos'!$F$9))-((('01_Supuestos'!G31*$I727)*'01_Supuestos'!$F$11*($H727-'01_Supuestos'!$F$9))*'01_Supuestos'!$F$12)-(('01_Supuestos'!G31*$I727)*'01_Supuestos'!$F$11*$K727)-(IF(('01_Supuestos'!G31*$I727)&gt;0,'01_Supuestos'!$F$15,0)))-((('01_Supuestos'!G31*$I727)*'01_Supuestos'!$F$11*($H727-'01_Supuestos'!$F$9))*'01_Supuestos'!$F$18)-($J727*'01_Supuestos'!G32)-(IF('01_Supuestos'!G30=MAX('01_Supuestos'!$C$30:$M$30),'01_Supuestos'!$F$19,0))-(MAX(0,(((('01_Supuestos'!G31*$I727)*'01_Supuestos'!$F$11*($H727-'01_Supuestos'!$F$9))-((('01_Supuestos'!G31*$I727)*'01_Supuestos'!$F$11*($H727-'01_Supuestos'!$F$9))*'01_Supuestos'!$F$12)-(('01_Supuestos'!G31*$I727)*'01_Supuestos'!$F$11*$K727)-(IF(('01_Supuestos'!G31*$I727)&gt;0,'01_Supuestos'!$F$15,0)))-($J727*'01_Supuestos'!G33)))*'01_Supuestos'!$F$16)</f>
        <v/>
      </c>
      <c r="Y727" s="109">
        <f>((('01_Supuestos'!H31*$I727)*'01_Supuestos'!$F$11*($H727-'01_Supuestos'!$F$9))-((('01_Supuestos'!H31*$I727)*'01_Supuestos'!$F$11*($H727-'01_Supuestos'!$F$9))*'01_Supuestos'!$F$12)-(('01_Supuestos'!H31*$I727)*'01_Supuestos'!$F$11*$K727)-(IF(('01_Supuestos'!H31*$I727)&gt;0,'01_Supuestos'!$F$15,0)))-((('01_Supuestos'!H31*$I727)*'01_Supuestos'!$F$11*($H727-'01_Supuestos'!$F$9))*'01_Supuestos'!$F$18)-($J727*'01_Supuestos'!H32)-(IF('01_Supuestos'!H30=MAX('01_Supuestos'!$C$30:$M$30),'01_Supuestos'!$F$19,0))-(MAX(0,(((('01_Supuestos'!H31*$I727)*'01_Supuestos'!$F$11*($H727-'01_Supuestos'!$F$9))-((('01_Supuestos'!H31*$I727)*'01_Supuestos'!$F$11*($H727-'01_Supuestos'!$F$9))*'01_Supuestos'!$F$12)-(('01_Supuestos'!H31*$I727)*'01_Supuestos'!$F$11*$K727)-(IF(('01_Supuestos'!H31*$I727)&gt;0,'01_Supuestos'!$F$15,0)))-($J727*'01_Supuestos'!H33)))*'01_Supuestos'!$F$16)</f>
        <v/>
      </c>
      <c r="Z727" s="109">
        <f>((('01_Supuestos'!I31*$I727)*'01_Supuestos'!$F$11*($H727-'01_Supuestos'!$F$9))-((('01_Supuestos'!I31*$I727)*'01_Supuestos'!$F$11*($H727-'01_Supuestos'!$F$9))*'01_Supuestos'!$F$12)-(('01_Supuestos'!I31*$I727)*'01_Supuestos'!$F$11*$K727)-(IF(('01_Supuestos'!I31*$I727)&gt;0,'01_Supuestos'!$F$15,0)))-((('01_Supuestos'!I31*$I727)*'01_Supuestos'!$F$11*($H727-'01_Supuestos'!$F$9))*'01_Supuestos'!$F$18)-($J727*'01_Supuestos'!I32)-(IF('01_Supuestos'!I30=MAX('01_Supuestos'!$C$30:$M$30),'01_Supuestos'!$F$19,0))-(MAX(0,(((('01_Supuestos'!I31*$I727)*'01_Supuestos'!$F$11*($H727-'01_Supuestos'!$F$9))-((('01_Supuestos'!I31*$I727)*'01_Supuestos'!$F$11*($H727-'01_Supuestos'!$F$9))*'01_Supuestos'!$F$12)-(('01_Supuestos'!I31*$I727)*'01_Supuestos'!$F$11*$K727)-(IF(('01_Supuestos'!I31*$I727)&gt;0,'01_Supuestos'!$F$15,0)))-($J727*'01_Supuestos'!I33)))*'01_Supuestos'!$F$16)</f>
        <v/>
      </c>
      <c r="AA727" s="109">
        <f>((('01_Supuestos'!J31*$I727)*'01_Supuestos'!$F$11*($H727-'01_Supuestos'!$F$9))-((('01_Supuestos'!J31*$I727)*'01_Supuestos'!$F$11*($H727-'01_Supuestos'!$F$9))*'01_Supuestos'!$F$12)-(('01_Supuestos'!J31*$I727)*'01_Supuestos'!$F$11*$K727)-(IF(('01_Supuestos'!J31*$I727)&gt;0,'01_Supuestos'!$F$15,0)))-((('01_Supuestos'!J31*$I727)*'01_Supuestos'!$F$11*($H727-'01_Supuestos'!$F$9))*'01_Supuestos'!$F$18)-($J727*'01_Supuestos'!J32)-(IF('01_Supuestos'!J30=MAX('01_Supuestos'!$C$30:$M$30),'01_Supuestos'!$F$19,0))-(MAX(0,(((('01_Supuestos'!J31*$I727)*'01_Supuestos'!$F$11*($H727-'01_Supuestos'!$F$9))-((('01_Supuestos'!J31*$I727)*'01_Supuestos'!$F$11*($H727-'01_Supuestos'!$F$9))*'01_Supuestos'!$F$12)-(('01_Supuestos'!J31*$I727)*'01_Supuestos'!$F$11*$K727)-(IF(('01_Supuestos'!J31*$I727)&gt;0,'01_Supuestos'!$F$15,0)))-($J727*'01_Supuestos'!J33)))*'01_Supuestos'!$F$16)</f>
        <v/>
      </c>
      <c r="AB727" s="109">
        <f>((('01_Supuestos'!K31*$I727)*'01_Supuestos'!$F$11*($H727-'01_Supuestos'!$F$9))-((('01_Supuestos'!K31*$I727)*'01_Supuestos'!$F$11*($H727-'01_Supuestos'!$F$9))*'01_Supuestos'!$F$12)-(('01_Supuestos'!K31*$I727)*'01_Supuestos'!$F$11*$K727)-(IF(('01_Supuestos'!K31*$I727)&gt;0,'01_Supuestos'!$F$15,0)))-((('01_Supuestos'!K31*$I727)*'01_Supuestos'!$F$11*($H727-'01_Supuestos'!$F$9))*'01_Supuestos'!$F$18)-($J727*'01_Supuestos'!K32)-(IF('01_Supuestos'!K30=MAX('01_Supuestos'!$C$30:$M$30),'01_Supuestos'!$F$19,0))-(MAX(0,(((('01_Supuestos'!K31*$I727)*'01_Supuestos'!$F$11*($H727-'01_Supuestos'!$F$9))-((('01_Supuestos'!K31*$I727)*'01_Supuestos'!$F$11*($H727-'01_Supuestos'!$F$9))*'01_Supuestos'!$F$12)-(('01_Supuestos'!K31*$I727)*'01_Supuestos'!$F$11*$K727)-(IF(('01_Supuestos'!K31*$I727)&gt;0,'01_Supuestos'!$F$15,0)))-($J727*'01_Supuestos'!K33)))*'01_Supuestos'!$F$16)</f>
        <v/>
      </c>
      <c r="AC727" s="109">
        <f>((('01_Supuestos'!L31*$I727)*'01_Supuestos'!$F$11*($H727-'01_Supuestos'!$F$9))-((('01_Supuestos'!L31*$I727)*'01_Supuestos'!$F$11*($H727-'01_Supuestos'!$F$9))*'01_Supuestos'!$F$12)-(('01_Supuestos'!L31*$I727)*'01_Supuestos'!$F$11*$K727)-(IF(('01_Supuestos'!L31*$I727)&gt;0,'01_Supuestos'!$F$15,0)))-((('01_Supuestos'!L31*$I727)*'01_Supuestos'!$F$11*($H727-'01_Supuestos'!$F$9))*'01_Supuestos'!$F$18)-($J727*'01_Supuestos'!L32)-(IF('01_Supuestos'!L30=MAX('01_Supuestos'!$C$30:$M$30),'01_Supuestos'!$F$19,0))-(MAX(0,(((('01_Supuestos'!L31*$I727)*'01_Supuestos'!$F$11*($H727-'01_Supuestos'!$F$9))-((('01_Supuestos'!L31*$I727)*'01_Supuestos'!$F$11*($H727-'01_Supuestos'!$F$9))*'01_Supuestos'!$F$12)-(('01_Supuestos'!L31*$I727)*'01_Supuestos'!$F$11*$K727)-(IF(('01_Supuestos'!L31*$I727)&gt;0,'01_Supuestos'!$F$15,0)))-($J727*'01_Supuestos'!L33)))*'01_Supuestos'!$F$16)</f>
        <v/>
      </c>
      <c r="AD727" s="109">
        <f>((('01_Supuestos'!M31*$I727)*'01_Supuestos'!$F$11*($H727-'01_Supuestos'!$F$9))-((('01_Supuestos'!M31*$I727)*'01_Supuestos'!$F$11*($H727-'01_Supuestos'!$F$9))*'01_Supuestos'!$F$12)-(('01_Supuestos'!M31*$I727)*'01_Supuestos'!$F$11*$K727)-(IF(('01_Supuestos'!M31*$I727)&gt;0,'01_Supuestos'!$F$15,0)))-((('01_Supuestos'!M31*$I727)*'01_Supuestos'!$F$11*($H727-'01_Supuestos'!$F$9))*'01_Supuestos'!$F$18)-($J727*'01_Supuestos'!M32)-(IF('01_Supuestos'!M30=MAX('01_Supuestos'!$C$30:$M$30),'01_Supuestos'!$F$19,0))-(MAX(0,(((('01_Supuestos'!M31*$I727)*'01_Supuestos'!$F$11*($H727-'01_Supuestos'!$F$9))-((('01_Supuestos'!M31*$I727)*'01_Supuestos'!$F$11*($H727-'01_Supuestos'!$F$9))*'01_Supuestos'!$F$12)-(('01_Supuestos'!M31*$I727)*'01_Supuestos'!$F$11*$K727)-(IF(('01_Supuestos'!M31*$I727)&gt;0,'01_Supuestos'!$F$15,0)))-($J727*'01_Supuestos'!M33)))*'01_Supuestos'!$F$16)</f>
        <v/>
      </c>
      <c r="AE727" s="109">
        <f>0</f>
        <v/>
      </c>
      <c r="AF727" s="109">
        <f>IF(S727&gt;R727,"Appraisal+Decision",IF(S727&lt;R727,"Develop Now","Indiferente"))</f>
        <v/>
      </c>
    </row>
    <row r="728">
      <c r="A728" t="n">
        <v>698</v>
      </c>
      <c r="B728" s="53">
        <f>RAND()</f>
        <v/>
      </c>
      <c r="C728" s="53">
        <f>RAND()</f>
        <v/>
      </c>
      <c r="D728" s="53">
        <f>RAND()</f>
        <v/>
      </c>
      <c r="E728" s="53">
        <f>RAND()</f>
        <v/>
      </c>
      <c r="F728" s="53">
        <f>RAND()</f>
        <v/>
      </c>
      <c r="G728" s="53">
        <f>RAND()</f>
        <v/>
      </c>
      <c r="H728" s="109">
        <f>IF(B728&lt;($B$11-$B$10)/($B$12-$B$10), $B$10+SQRT(B728*($B$11-$B$10)*($B$12-$B$10)), $B$12-SQRT((1-B728)*($B$12-$B$11)*($B$12-$B$10)))</f>
        <v/>
      </c>
      <c r="I728" s="53">
        <f>MAX(0.1,NORMINV(C728,$B$13,$B$14))</f>
        <v/>
      </c>
      <c r="J728" s="109">
        <f>'01_Supuestos'!$F$13*MAX(0.65,NORMINV(D728,1,$B$15))</f>
        <v/>
      </c>
      <c r="K728" s="109">
        <f>'01_Supuestos'!$F$14*MAX(0.6,NORMINV(E728,1,$B$16))</f>
        <v/>
      </c>
      <c r="L728" s="109">
        <f>--(F728&lt;=$B$5)</f>
        <v/>
      </c>
      <c r="M728" s="109">
        <f>IF(L728=1, IF(G728&lt;=$B$6, "+", "-"), IF(G728&lt;=(1-$B$7), "+", "-"))</f>
        <v/>
      </c>
      <c r="N728" s="110">
        <f>IF(M728="+",'05_Bayes_Arbol'!$B$16,'05_Bayes_Arbol'!$B$17)</f>
        <v/>
      </c>
      <c r="O728" s="109">
        <f>SUMPRODUCT(T728:AD728,'01_Supuestos'!$C$34:$M$34)</f>
        <v/>
      </c>
      <c r="P728" s="109">
        <f>N728*O728 + (1-N728)*$B$9</f>
        <v/>
      </c>
      <c r="Q728" s="109">
        <f>--(P728&gt;0)</f>
        <v/>
      </c>
      <c r="R728" s="109">
        <f>IF(L728=1,O728,$B$9)</f>
        <v/>
      </c>
      <c r="S728" s="109">
        <f>-$B$8 + IF(Q728=1, IF(L728=1,O728,$B$9), 0)</f>
        <v/>
      </c>
      <c r="T728" s="109">
        <f>((('01_Supuestos'!C31*$I728)*'01_Supuestos'!$F$11*($H728-'01_Supuestos'!$F$9))-((('01_Supuestos'!C31*$I728)*'01_Supuestos'!$F$11*($H728-'01_Supuestos'!$F$9))*'01_Supuestos'!$F$12)-(('01_Supuestos'!C31*$I728)*'01_Supuestos'!$F$11*$K728)-(IF(('01_Supuestos'!C31*$I728)&gt;0,'01_Supuestos'!$F$15,0)))-((('01_Supuestos'!C31*$I728)*'01_Supuestos'!$F$11*($H728-'01_Supuestos'!$F$9))*'01_Supuestos'!$F$18)-($J728*'01_Supuestos'!C32)-(IF('01_Supuestos'!C30=MAX('01_Supuestos'!$C$30:$M$30),'01_Supuestos'!$F$19,0))-(MAX(0,(((('01_Supuestos'!C31*$I728)*'01_Supuestos'!$F$11*($H728-'01_Supuestos'!$F$9))-((('01_Supuestos'!C31*$I728)*'01_Supuestos'!$F$11*($H728-'01_Supuestos'!$F$9))*'01_Supuestos'!$F$12)-(('01_Supuestos'!C31*$I728)*'01_Supuestos'!$F$11*$K728)-(IF(('01_Supuestos'!C31*$I728)&gt;0,'01_Supuestos'!$F$15,0)))-($J728*'01_Supuestos'!C33)))*'01_Supuestos'!$F$16)</f>
        <v/>
      </c>
      <c r="U728" s="109">
        <f>((('01_Supuestos'!D31*$I728)*'01_Supuestos'!$F$11*($H728-'01_Supuestos'!$F$9))-((('01_Supuestos'!D31*$I728)*'01_Supuestos'!$F$11*($H728-'01_Supuestos'!$F$9))*'01_Supuestos'!$F$12)-(('01_Supuestos'!D31*$I728)*'01_Supuestos'!$F$11*$K728)-(IF(('01_Supuestos'!D31*$I728)&gt;0,'01_Supuestos'!$F$15,0)))-((('01_Supuestos'!D31*$I728)*'01_Supuestos'!$F$11*($H728-'01_Supuestos'!$F$9))*'01_Supuestos'!$F$18)-($J728*'01_Supuestos'!D32)-(IF('01_Supuestos'!D30=MAX('01_Supuestos'!$C$30:$M$30),'01_Supuestos'!$F$19,0))-(MAX(0,(((('01_Supuestos'!D31*$I728)*'01_Supuestos'!$F$11*($H728-'01_Supuestos'!$F$9))-((('01_Supuestos'!D31*$I728)*'01_Supuestos'!$F$11*($H728-'01_Supuestos'!$F$9))*'01_Supuestos'!$F$12)-(('01_Supuestos'!D31*$I728)*'01_Supuestos'!$F$11*$K728)-(IF(('01_Supuestos'!D31*$I728)&gt;0,'01_Supuestos'!$F$15,0)))-($J728*'01_Supuestos'!D33)))*'01_Supuestos'!$F$16)</f>
        <v/>
      </c>
      <c r="V728" s="109">
        <f>((('01_Supuestos'!E31*$I728)*'01_Supuestos'!$F$11*($H728-'01_Supuestos'!$F$9))-((('01_Supuestos'!E31*$I728)*'01_Supuestos'!$F$11*($H728-'01_Supuestos'!$F$9))*'01_Supuestos'!$F$12)-(('01_Supuestos'!E31*$I728)*'01_Supuestos'!$F$11*$K728)-(IF(('01_Supuestos'!E31*$I728)&gt;0,'01_Supuestos'!$F$15,0)))-((('01_Supuestos'!E31*$I728)*'01_Supuestos'!$F$11*($H728-'01_Supuestos'!$F$9))*'01_Supuestos'!$F$18)-($J728*'01_Supuestos'!E32)-(IF('01_Supuestos'!E30=MAX('01_Supuestos'!$C$30:$M$30),'01_Supuestos'!$F$19,0))-(MAX(0,(((('01_Supuestos'!E31*$I728)*'01_Supuestos'!$F$11*($H728-'01_Supuestos'!$F$9))-((('01_Supuestos'!E31*$I728)*'01_Supuestos'!$F$11*($H728-'01_Supuestos'!$F$9))*'01_Supuestos'!$F$12)-(('01_Supuestos'!E31*$I728)*'01_Supuestos'!$F$11*$K728)-(IF(('01_Supuestos'!E31*$I728)&gt;0,'01_Supuestos'!$F$15,0)))-($J728*'01_Supuestos'!E33)))*'01_Supuestos'!$F$16)</f>
        <v/>
      </c>
      <c r="W728" s="109">
        <f>((('01_Supuestos'!F31*$I728)*'01_Supuestos'!$F$11*($H728-'01_Supuestos'!$F$9))-((('01_Supuestos'!F31*$I728)*'01_Supuestos'!$F$11*($H728-'01_Supuestos'!$F$9))*'01_Supuestos'!$F$12)-(('01_Supuestos'!F31*$I728)*'01_Supuestos'!$F$11*$K728)-(IF(('01_Supuestos'!F31*$I728)&gt;0,'01_Supuestos'!$F$15,0)))-((('01_Supuestos'!F31*$I728)*'01_Supuestos'!$F$11*($H728-'01_Supuestos'!$F$9))*'01_Supuestos'!$F$18)-($J728*'01_Supuestos'!F32)-(IF('01_Supuestos'!F30=MAX('01_Supuestos'!$C$30:$M$30),'01_Supuestos'!$F$19,0))-(MAX(0,(((('01_Supuestos'!F31*$I728)*'01_Supuestos'!$F$11*($H728-'01_Supuestos'!$F$9))-((('01_Supuestos'!F31*$I728)*'01_Supuestos'!$F$11*($H728-'01_Supuestos'!$F$9))*'01_Supuestos'!$F$12)-(('01_Supuestos'!F31*$I728)*'01_Supuestos'!$F$11*$K728)-(IF(('01_Supuestos'!F31*$I728)&gt;0,'01_Supuestos'!$F$15,0)))-($J728*'01_Supuestos'!F33)))*'01_Supuestos'!$F$16)</f>
        <v/>
      </c>
      <c r="X728" s="109">
        <f>((('01_Supuestos'!G31*$I728)*'01_Supuestos'!$F$11*($H728-'01_Supuestos'!$F$9))-((('01_Supuestos'!G31*$I728)*'01_Supuestos'!$F$11*($H728-'01_Supuestos'!$F$9))*'01_Supuestos'!$F$12)-(('01_Supuestos'!G31*$I728)*'01_Supuestos'!$F$11*$K728)-(IF(('01_Supuestos'!G31*$I728)&gt;0,'01_Supuestos'!$F$15,0)))-((('01_Supuestos'!G31*$I728)*'01_Supuestos'!$F$11*($H728-'01_Supuestos'!$F$9))*'01_Supuestos'!$F$18)-($J728*'01_Supuestos'!G32)-(IF('01_Supuestos'!G30=MAX('01_Supuestos'!$C$30:$M$30),'01_Supuestos'!$F$19,0))-(MAX(0,(((('01_Supuestos'!G31*$I728)*'01_Supuestos'!$F$11*($H728-'01_Supuestos'!$F$9))-((('01_Supuestos'!G31*$I728)*'01_Supuestos'!$F$11*($H728-'01_Supuestos'!$F$9))*'01_Supuestos'!$F$12)-(('01_Supuestos'!G31*$I728)*'01_Supuestos'!$F$11*$K728)-(IF(('01_Supuestos'!G31*$I728)&gt;0,'01_Supuestos'!$F$15,0)))-($J728*'01_Supuestos'!G33)))*'01_Supuestos'!$F$16)</f>
        <v/>
      </c>
      <c r="Y728" s="109">
        <f>((('01_Supuestos'!H31*$I728)*'01_Supuestos'!$F$11*($H728-'01_Supuestos'!$F$9))-((('01_Supuestos'!H31*$I728)*'01_Supuestos'!$F$11*($H728-'01_Supuestos'!$F$9))*'01_Supuestos'!$F$12)-(('01_Supuestos'!H31*$I728)*'01_Supuestos'!$F$11*$K728)-(IF(('01_Supuestos'!H31*$I728)&gt;0,'01_Supuestos'!$F$15,0)))-((('01_Supuestos'!H31*$I728)*'01_Supuestos'!$F$11*($H728-'01_Supuestos'!$F$9))*'01_Supuestos'!$F$18)-($J728*'01_Supuestos'!H32)-(IF('01_Supuestos'!H30=MAX('01_Supuestos'!$C$30:$M$30),'01_Supuestos'!$F$19,0))-(MAX(0,(((('01_Supuestos'!H31*$I728)*'01_Supuestos'!$F$11*($H728-'01_Supuestos'!$F$9))-((('01_Supuestos'!H31*$I728)*'01_Supuestos'!$F$11*($H728-'01_Supuestos'!$F$9))*'01_Supuestos'!$F$12)-(('01_Supuestos'!H31*$I728)*'01_Supuestos'!$F$11*$K728)-(IF(('01_Supuestos'!H31*$I728)&gt;0,'01_Supuestos'!$F$15,0)))-($J728*'01_Supuestos'!H33)))*'01_Supuestos'!$F$16)</f>
        <v/>
      </c>
      <c r="Z728" s="109">
        <f>((('01_Supuestos'!I31*$I728)*'01_Supuestos'!$F$11*($H728-'01_Supuestos'!$F$9))-((('01_Supuestos'!I31*$I728)*'01_Supuestos'!$F$11*($H728-'01_Supuestos'!$F$9))*'01_Supuestos'!$F$12)-(('01_Supuestos'!I31*$I728)*'01_Supuestos'!$F$11*$K728)-(IF(('01_Supuestos'!I31*$I728)&gt;0,'01_Supuestos'!$F$15,0)))-((('01_Supuestos'!I31*$I728)*'01_Supuestos'!$F$11*($H728-'01_Supuestos'!$F$9))*'01_Supuestos'!$F$18)-($J728*'01_Supuestos'!I32)-(IF('01_Supuestos'!I30=MAX('01_Supuestos'!$C$30:$M$30),'01_Supuestos'!$F$19,0))-(MAX(0,(((('01_Supuestos'!I31*$I728)*'01_Supuestos'!$F$11*($H728-'01_Supuestos'!$F$9))-((('01_Supuestos'!I31*$I728)*'01_Supuestos'!$F$11*($H728-'01_Supuestos'!$F$9))*'01_Supuestos'!$F$12)-(('01_Supuestos'!I31*$I728)*'01_Supuestos'!$F$11*$K728)-(IF(('01_Supuestos'!I31*$I728)&gt;0,'01_Supuestos'!$F$15,0)))-($J728*'01_Supuestos'!I33)))*'01_Supuestos'!$F$16)</f>
        <v/>
      </c>
      <c r="AA728" s="109">
        <f>((('01_Supuestos'!J31*$I728)*'01_Supuestos'!$F$11*($H728-'01_Supuestos'!$F$9))-((('01_Supuestos'!J31*$I728)*'01_Supuestos'!$F$11*($H728-'01_Supuestos'!$F$9))*'01_Supuestos'!$F$12)-(('01_Supuestos'!J31*$I728)*'01_Supuestos'!$F$11*$K728)-(IF(('01_Supuestos'!J31*$I728)&gt;0,'01_Supuestos'!$F$15,0)))-((('01_Supuestos'!J31*$I728)*'01_Supuestos'!$F$11*($H728-'01_Supuestos'!$F$9))*'01_Supuestos'!$F$18)-($J728*'01_Supuestos'!J32)-(IF('01_Supuestos'!J30=MAX('01_Supuestos'!$C$30:$M$30),'01_Supuestos'!$F$19,0))-(MAX(0,(((('01_Supuestos'!J31*$I728)*'01_Supuestos'!$F$11*($H728-'01_Supuestos'!$F$9))-((('01_Supuestos'!J31*$I728)*'01_Supuestos'!$F$11*($H728-'01_Supuestos'!$F$9))*'01_Supuestos'!$F$12)-(('01_Supuestos'!J31*$I728)*'01_Supuestos'!$F$11*$K728)-(IF(('01_Supuestos'!J31*$I728)&gt;0,'01_Supuestos'!$F$15,0)))-($J728*'01_Supuestos'!J33)))*'01_Supuestos'!$F$16)</f>
        <v/>
      </c>
      <c r="AB728" s="109">
        <f>((('01_Supuestos'!K31*$I728)*'01_Supuestos'!$F$11*($H728-'01_Supuestos'!$F$9))-((('01_Supuestos'!K31*$I728)*'01_Supuestos'!$F$11*($H728-'01_Supuestos'!$F$9))*'01_Supuestos'!$F$12)-(('01_Supuestos'!K31*$I728)*'01_Supuestos'!$F$11*$K728)-(IF(('01_Supuestos'!K31*$I728)&gt;0,'01_Supuestos'!$F$15,0)))-((('01_Supuestos'!K31*$I728)*'01_Supuestos'!$F$11*($H728-'01_Supuestos'!$F$9))*'01_Supuestos'!$F$18)-($J728*'01_Supuestos'!K32)-(IF('01_Supuestos'!K30=MAX('01_Supuestos'!$C$30:$M$30),'01_Supuestos'!$F$19,0))-(MAX(0,(((('01_Supuestos'!K31*$I728)*'01_Supuestos'!$F$11*($H728-'01_Supuestos'!$F$9))-((('01_Supuestos'!K31*$I728)*'01_Supuestos'!$F$11*($H728-'01_Supuestos'!$F$9))*'01_Supuestos'!$F$12)-(('01_Supuestos'!K31*$I728)*'01_Supuestos'!$F$11*$K728)-(IF(('01_Supuestos'!K31*$I728)&gt;0,'01_Supuestos'!$F$15,0)))-($J728*'01_Supuestos'!K33)))*'01_Supuestos'!$F$16)</f>
        <v/>
      </c>
      <c r="AC728" s="109">
        <f>((('01_Supuestos'!L31*$I728)*'01_Supuestos'!$F$11*($H728-'01_Supuestos'!$F$9))-((('01_Supuestos'!L31*$I728)*'01_Supuestos'!$F$11*($H728-'01_Supuestos'!$F$9))*'01_Supuestos'!$F$12)-(('01_Supuestos'!L31*$I728)*'01_Supuestos'!$F$11*$K728)-(IF(('01_Supuestos'!L31*$I728)&gt;0,'01_Supuestos'!$F$15,0)))-((('01_Supuestos'!L31*$I728)*'01_Supuestos'!$F$11*($H728-'01_Supuestos'!$F$9))*'01_Supuestos'!$F$18)-($J728*'01_Supuestos'!L32)-(IF('01_Supuestos'!L30=MAX('01_Supuestos'!$C$30:$M$30),'01_Supuestos'!$F$19,0))-(MAX(0,(((('01_Supuestos'!L31*$I728)*'01_Supuestos'!$F$11*($H728-'01_Supuestos'!$F$9))-((('01_Supuestos'!L31*$I728)*'01_Supuestos'!$F$11*($H728-'01_Supuestos'!$F$9))*'01_Supuestos'!$F$12)-(('01_Supuestos'!L31*$I728)*'01_Supuestos'!$F$11*$K728)-(IF(('01_Supuestos'!L31*$I728)&gt;0,'01_Supuestos'!$F$15,0)))-($J728*'01_Supuestos'!L33)))*'01_Supuestos'!$F$16)</f>
        <v/>
      </c>
      <c r="AD728" s="109">
        <f>((('01_Supuestos'!M31*$I728)*'01_Supuestos'!$F$11*($H728-'01_Supuestos'!$F$9))-((('01_Supuestos'!M31*$I728)*'01_Supuestos'!$F$11*($H728-'01_Supuestos'!$F$9))*'01_Supuestos'!$F$12)-(('01_Supuestos'!M31*$I728)*'01_Supuestos'!$F$11*$K728)-(IF(('01_Supuestos'!M31*$I728)&gt;0,'01_Supuestos'!$F$15,0)))-((('01_Supuestos'!M31*$I728)*'01_Supuestos'!$F$11*($H728-'01_Supuestos'!$F$9))*'01_Supuestos'!$F$18)-($J728*'01_Supuestos'!M32)-(IF('01_Supuestos'!M30=MAX('01_Supuestos'!$C$30:$M$30),'01_Supuestos'!$F$19,0))-(MAX(0,(((('01_Supuestos'!M31*$I728)*'01_Supuestos'!$F$11*($H728-'01_Supuestos'!$F$9))-((('01_Supuestos'!M31*$I728)*'01_Supuestos'!$F$11*($H728-'01_Supuestos'!$F$9))*'01_Supuestos'!$F$12)-(('01_Supuestos'!M31*$I728)*'01_Supuestos'!$F$11*$K728)-(IF(('01_Supuestos'!M31*$I728)&gt;0,'01_Supuestos'!$F$15,0)))-($J728*'01_Supuestos'!M33)))*'01_Supuestos'!$F$16)</f>
        <v/>
      </c>
      <c r="AE728" s="109">
        <f>0</f>
        <v/>
      </c>
      <c r="AF728" s="109">
        <f>IF(S728&gt;R728,"Appraisal+Decision",IF(S728&lt;R728,"Develop Now","Indiferente"))</f>
        <v/>
      </c>
    </row>
    <row r="729">
      <c r="A729" t="n">
        <v>699</v>
      </c>
      <c r="B729" s="53">
        <f>RAND()</f>
        <v/>
      </c>
      <c r="C729" s="53">
        <f>RAND()</f>
        <v/>
      </c>
      <c r="D729" s="53">
        <f>RAND()</f>
        <v/>
      </c>
      <c r="E729" s="53">
        <f>RAND()</f>
        <v/>
      </c>
      <c r="F729" s="53">
        <f>RAND()</f>
        <v/>
      </c>
      <c r="G729" s="53">
        <f>RAND()</f>
        <v/>
      </c>
      <c r="H729" s="109">
        <f>IF(B729&lt;($B$11-$B$10)/($B$12-$B$10), $B$10+SQRT(B729*($B$11-$B$10)*($B$12-$B$10)), $B$12-SQRT((1-B729)*($B$12-$B$11)*($B$12-$B$10)))</f>
        <v/>
      </c>
      <c r="I729" s="53">
        <f>MAX(0.1,NORMINV(C729,$B$13,$B$14))</f>
        <v/>
      </c>
      <c r="J729" s="109">
        <f>'01_Supuestos'!$F$13*MAX(0.65,NORMINV(D729,1,$B$15))</f>
        <v/>
      </c>
      <c r="K729" s="109">
        <f>'01_Supuestos'!$F$14*MAX(0.6,NORMINV(E729,1,$B$16))</f>
        <v/>
      </c>
      <c r="L729" s="109">
        <f>--(F729&lt;=$B$5)</f>
        <v/>
      </c>
      <c r="M729" s="109">
        <f>IF(L729=1, IF(G729&lt;=$B$6, "+", "-"), IF(G729&lt;=(1-$B$7), "+", "-"))</f>
        <v/>
      </c>
      <c r="N729" s="110">
        <f>IF(M729="+",'05_Bayes_Arbol'!$B$16,'05_Bayes_Arbol'!$B$17)</f>
        <v/>
      </c>
      <c r="O729" s="109">
        <f>SUMPRODUCT(T729:AD729,'01_Supuestos'!$C$34:$M$34)</f>
        <v/>
      </c>
      <c r="P729" s="109">
        <f>N729*O729 + (1-N729)*$B$9</f>
        <v/>
      </c>
      <c r="Q729" s="109">
        <f>--(P729&gt;0)</f>
        <v/>
      </c>
      <c r="R729" s="109">
        <f>IF(L729=1,O729,$B$9)</f>
        <v/>
      </c>
      <c r="S729" s="109">
        <f>-$B$8 + IF(Q729=1, IF(L729=1,O729,$B$9), 0)</f>
        <v/>
      </c>
      <c r="T729" s="109">
        <f>((('01_Supuestos'!C31*$I729)*'01_Supuestos'!$F$11*($H729-'01_Supuestos'!$F$9))-((('01_Supuestos'!C31*$I729)*'01_Supuestos'!$F$11*($H729-'01_Supuestos'!$F$9))*'01_Supuestos'!$F$12)-(('01_Supuestos'!C31*$I729)*'01_Supuestos'!$F$11*$K729)-(IF(('01_Supuestos'!C31*$I729)&gt;0,'01_Supuestos'!$F$15,0)))-((('01_Supuestos'!C31*$I729)*'01_Supuestos'!$F$11*($H729-'01_Supuestos'!$F$9))*'01_Supuestos'!$F$18)-($J729*'01_Supuestos'!C32)-(IF('01_Supuestos'!C30=MAX('01_Supuestos'!$C$30:$M$30),'01_Supuestos'!$F$19,0))-(MAX(0,(((('01_Supuestos'!C31*$I729)*'01_Supuestos'!$F$11*($H729-'01_Supuestos'!$F$9))-((('01_Supuestos'!C31*$I729)*'01_Supuestos'!$F$11*($H729-'01_Supuestos'!$F$9))*'01_Supuestos'!$F$12)-(('01_Supuestos'!C31*$I729)*'01_Supuestos'!$F$11*$K729)-(IF(('01_Supuestos'!C31*$I729)&gt;0,'01_Supuestos'!$F$15,0)))-($J729*'01_Supuestos'!C33)))*'01_Supuestos'!$F$16)</f>
        <v/>
      </c>
      <c r="U729" s="109">
        <f>((('01_Supuestos'!D31*$I729)*'01_Supuestos'!$F$11*($H729-'01_Supuestos'!$F$9))-((('01_Supuestos'!D31*$I729)*'01_Supuestos'!$F$11*($H729-'01_Supuestos'!$F$9))*'01_Supuestos'!$F$12)-(('01_Supuestos'!D31*$I729)*'01_Supuestos'!$F$11*$K729)-(IF(('01_Supuestos'!D31*$I729)&gt;0,'01_Supuestos'!$F$15,0)))-((('01_Supuestos'!D31*$I729)*'01_Supuestos'!$F$11*($H729-'01_Supuestos'!$F$9))*'01_Supuestos'!$F$18)-($J729*'01_Supuestos'!D32)-(IF('01_Supuestos'!D30=MAX('01_Supuestos'!$C$30:$M$30),'01_Supuestos'!$F$19,0))-(MAX(0,(((('01_Supuestos'!D31*$I729)*'01_Supuestos'!$F$11*($H729-'01_Supuestos'!$F$9))-((('01_Supuestos'!D31*$I729)*'01_Supuestos'!$F$11*($H729-'01_Supuestos'!$F$9))*'01_Supuestos'!$F$12)-(('01_Supuestos'!D31*$I729)*'01_Supuestos'!$F$11*$K729)-(IF(('01_Supuestos'!D31*$I729)&gt;0,'01_Supuestos'!$F$15,0)))-($J729*'01_Supuestos'!D33)))*'01_Supuestos'!$F$16)</f>
        <v/>
      </c>
      <c r="V729" s="109">
        <f>((('01_Supuestos'!E31*$I729)*'01_Supuestos'!$F$11*($H729-'01_Supuestos'!$F$9))-((('01_Supuestos'!E31*$I729)*'01_Supuestos'!$F$11*($H729-'01_Supuestos'!$F$9))*'01_Supuestos'!$F$12)-(('01_Supuestos'!E31*$I729)*'01_Supuestos'!$F$11*$K729)-(IF(('01_Supuestos'!E31*$I729)&gt;0,'01_Supuestos'!$F$15,0)))-((('01_Supuestos'!E31*$I729)*'01_Supuestos'!$F$11*($H729-'01_Supuestos'!$F$9))*'01_Supuestos'!$F$18)-($J729*'01_Supuestos'!E32)-(IF('01_Supuestos'!E30=MAX('01_Supuestos'!$C$30:$M$30),'01_Supuestos'!$F$19,0))-(MAX(0,(((('01_Supuestos'!E31*$I729)*'01_Supuestos'!$F$11*($H729-'01_Supuestos'!$F$9))-((('01_Supuestos'!E31*$I729)*'01_Supuestos'!$F$11*($H729-'01_Supuestos'!$F$9))*'01_Supuestos'!$F$12)-(('01_Supuestos'!E31*$I729)*'01_Supuestos'!$F$11*$K729)-(IF(('01_Supuestos'!E31*$I729)&gt;0,'01_Supuestos'!$F$15,0)))-($J729*'01_Supuestos'!E33)))*'01_Supuestos'!$F$16)</f>
        <v/>
      </c>
      <c r="W729" s="109">
        <f>((('01_Supuestos'!F31*$I729)*'01_Supuestos'!$F$11*($H729-'01_Supuestos'!$F$9))-((('01_Supuestos'!F31*$I729)*'01_Supuestos'!$F$11*($H729-'01_Supuestos'!$F$9))*'01_Supuestos'!$F$12)-(('01_Supuestos'!F31*$I729)*'01_Supuestos'!$F$11*$K729)-(IF(('01_Supuestos'!F31*$I729)&gt;0,'01_Supuestos'!$F$15,0)))-((('01_Supuestos'!F31*$I729)*'01_Supuestos'!$F$11*($H729-'01_Supuestos'!$F$9))*'01_Supuestos'!$F$18)-($J729*'01_Supuestos'!F32)-(IF('01_Supuestos'!F30=MAX('01_Supuestos'!$C$30:$M$30),'01_Supuestos'!$F$19,0))-(MAX(0,(((('01_Supuestos'!F31*$I729)*'01_Supuestos'!$F$11*($H729-'01_Supuestos'!$F$9))-((('01_Supuestos'!F31*$I729)*'01_Supuestos'!$F$11*($H729-'01_Supuestos'!$F$9))*'01_Supuestos'!$F$12)-(('01_Supuestos'!F31*$I729)*'01_Supuestos'!$F$11*$K729)-(IF(('01_Supuestos'!F31*$I729)&gt;0,'01_Supuestos'!$F$15,0)))-($J729*'01_Supuestos'!F33)))*'01_Supuestos'!$F$16)</f>
        <v/>
      </c>
      <c r="X729" s="109">
        <f>((('01_Supuestos'!G31*$I729)*'01_Supuestos'!$F$11*($H729-'01_Supuestos'!$F$9))-((('01_Supuestos'!G31*$I729)*'01_Supuestos'!$F$11*($H729-'01_Supuestos'!$F$9))*'01_Supuestos'!$F$12)-(('01_Supuestos'!G31*$I729)*'01_Supuestos'!$F$11*$K729)-(IF(('01_Supuestos'!G31*$I729)&gt;0,'01_Supuestos'!$F$15,0)))-((('01_Supuestos'!G31*$I729)*'01_Supuestos'!$F$11*($H729-'01_Supuestos'!$F$9))*'01_Supuestos'!$F$18)-($J729*'01_Supuestos'!G32)-(IF('01_Supuestos'!G30=MAX('01_Supuestos'!$C$30:$M$30),'01_Supuestos'!$F$19,0))-(MAX(0,(((('01_Supuestos'!G31*$I729)*'01_Supuestos'!$F$11*($H729-'01_Supuestos'!$F$9))-((('01_Supuestos'!G31*$I729)*'01_Supuestos'!$F$11*($H729-'01_Supuestos'!$F$9))*'01_Supuestos'!$F$12)-(('01_Supuestos'!G31*$I729)*'01_Supuestos'!$F$11*$K729)-(IF(('01_Supuestos'!G31*$I729)&gt;0,'01_Supuestos'!$F$15,0)))-($J729*'01_Supuestos'!G33)))*'01_Supuestos'!$F$16)</f>
        <v/>
      </c>
      <c r="Y729" s="109">
        <f>((('01_Supuestos'!H31*$I729)*'01_Supuestos'!$F$11*($H729-'01_Supuestos'!$F$9))-((('01_Supuestos'!H31*$I729)*'01_Supuestos'!$F$11*($H729-'01_Supuestos'!$F$9))*'01_Supuestos'!$F$12)-(('01_Supuestos'!H31*$I729)*'01_Supuestos'!$F$11*$K729)-(IF(('01_Supuestos'!H31*$I729)&gt;0,'01_Supuestos'!$F$15,0)))-((('01_Supuestos'!H31*$I729)*'01_Supuestos'!$F$11*($H729-'01_Supuestos'!$F$9))*'01_Supuestos'!$F$18)-($J729*'01_Supuestos'!H32)-(IF('01_Supuestos'!H30=MAX('01_Supuestos'!$C$30:$M$30),'01_Supuestos'!$F$19,0))-(MAX(0,(((('01_Supuestos'!H31*$I729)*'01_Supuestos'!$F$11*($H729-'01_Supuestos'!$F$9))-((('01_Supuestos'!H31*$I729)*'01_Supuestos'!$F$11*($H729-'01_Supuestos'!$F$9))*'01_Supuestos'!$F$12)-(('01_Supuestos'!H31*$I729)*'01_Supuestos'!$F$11*$K729)-(IF(('01_Supuestos'!H31*$I729)&gt;0,'01_Supuestos'!$F$15,0)))-($J729*'01_Supuestos'!H33)))*'01_Supuestos'!$F$16)</f>
        <v/>
      </c>
      <c r="Z729" s="109">
        <f>((('01_Supuestos'!I31*$I729)*'01_Supuestos'!$F$11*($H729-'01_Supuestos'!$F$9))-((('01_Supuestos'!I31*$I729)*'01_Supuestos'!$F$11*($H729-'01_Supuestos'!$F$9))*'01_Supuestos'!$F$12)-(('01_Supuestos'!I31*$I729)*'01_Supuestos'!$F$11*$K729)-(IF(('01_Supuestos'!I31*$I729)&gt;0,'01_Supuestos'!$F$15,0)))-((('01_Supuestos'!I31*$I729)*'01_Supuestos'!$F$11*($H729-'01_Supuestos'!$F$9))*'01_Supuestos'!$F$18)-($J729*'01_Supuestos'!I32)-(IF('01_Supuestos'!I30=MAX('01_Supuestos'!$C$30:$M$30),'01_Supuestos'!$F$19,0))-(MAX(0,(((('01_Supuestos'!I31*$I729)*'01_Supuestos'!$F$11*($H729-'01_Supuestos'!$F$9))-((('01_Supuestos'!I31*$I729)*'01_Supuestos'!$F$11*($H729-'01_Supuestos'!$F$9))*'01_Supuestos'!$F$12)-(('01_Supuestos'!I31*$I729)*'01_Supuestos'!$F$11*$K729)-(IF(('01_Supuestos'!I31*$I729)&gt;0,'01_Supuestos'!$F$15,0)))-($J729*'01_Supuestos'!I33)))*'01_Supuestos'!$F$16)</f>
        <v/>
      </c>
      <c r="AA729" s="109">
        <f>((('01_Supuestos'!J31*$I729)*'01_Supuestos'!$F$11*($H729-'01_Supuestos'!$F$9))-((('01_Supuestos'!J31*$I729)*'01_Supuestos'!$F$11*($H729-'01_Supuestos'!$F$9))*'01_Supuestos'!$F$12)-(('01_Supuestos'!J31*$I729)*'01_Supuestos'!$F$11*$K729)-(IF(('01_Supuestos'!J31*$I729)&gt;0,'01_Supuestos'!$F$15,0)))-((('01_Supuestos'!J31*$I729)*'01_Supuestos'!$F$11*($H729-'01_Supuestos'!$F$9))*'01_Supuestos'!$F$18)-($J729*'01_Supuestos'!J32)-(IF('01_Supuestos'!J30=MAX('01_Supuestos'!$C$30:$M$30),'01_Supuestos'!$F$19,0))-(MAX(0,(((('01_Supuestos'!J31*$I729)*'01_Supuestos'!$F$11*($H729-'01_Supuestos'!$F$9))-((('01_Supuestos'!J31*$I729)*'01_Supuestos'!$F$11*($H729-'01_Supuestos'!$F$9))*'01_Supuestos'!$F$12)-(('01_Supuestos'!J31*$I729)*'01_Supuestos'!$F$11*$K729)-(IF(('01_Supuestos'!J31*$I729)&gt;0,'01_Supuestos'!$F$15,0)))-($J729*'01_Supuestos'!J33)))*'01_Supuestos'!$F$16)</f>
        <v/>
      </c>
      <c r="AB729" s="109">
        <f>((('01_Supuestos'!K31*$I729)*'01_Supuestos'!$F$11*($H729-'01_Supuestos'!$F$9))-((('01_Supuestos'!K31*$I729)*'01_Supuestos'!$F$11*($H729-'01_Supuestos'!$F$9))*'01_Supuestos'!$F$12)-(('01_Supuestos'!K31*$I729)*'01_Supuestos'!$F$11*$K729)-(IF(('01_Supuestos'!K31*$I729)&gt;0,'01_Supuestos'!$F$15,0)))-((('01_Supuestos'!K31*$I729)*'01_Supuestos'!$F$11*($H729-'01_Supuestos'!$F$9))*'01_Supuestos'!$F$18)-($J729*'01_Supuestos'!K32)-(IF('01_Supuestos'!K30=MAX('01_Supuestos'!$C$30:$M$30),'01_Supuestos'!$F$19,0))-(MAX(0,(((('01_Supuestos'!K31*$I729)*'01_Supuestos'!$F$11*($H729-'01_Supuestos'!$F$9))-((('01_Supuestos'!K31*$I729)*'01_Supuestos'!$F$11*($H729-'01_Supuestos'!$F$9))*'01_Supuestos'!$F$12)-(('01_Supuestos'!K31*$I729)*'01_Supuestos'!$F$11*$K729)-(IF(('01_Supuestos'!K31*$I729)&gt;0,'01_Supuestos'!$F$15,0)))-($J729*'01_Supuestos'!K33)))*'01_Supuestos'!$F$16)</f>
        <v/>
      </c>
      <c r="AC729" s="109">
        <f>((('01_Supuestos'!L31*$I729)*'01_Supuestos'!$F$11*($H729-'01_Supuestos'!$F$9))-((('01_Supuestos'!L31*$I729)*'01_Supuestos'!$F$11*($H729-'01_Supuestos'!$F$9))*'01_Supuestos'!$F$12)-(('01_Supuestos'!L31*$I729)*'01_Supuestos'!$F$11*$K729)-(IF(('01_Supuestos'!L31*$I729)&gt;0,'01_Supuestos'!$F$15,0)))-((('01_Supuestos'!L31*$I729)*'01_Supuestos'!$F$11*($H729-'01_Supuestos'!$F$9))*'01_Supuestos'!$F$18)-($J729*'01_Supuestos'!L32)-(IF('01_Supuestos'!L30=MAX('01_Supuestos'!$C$30:$M$30),'01_Supuestos'!$F$19,0))-(MAX(0,(((('01_Supuestos'!L31*$I729)*'01_Supuestos'!$F$11*($H729-'01_Supuestos'!$F$9))-((('01_Supuestos'!L31*$I729)*'01_Supuestos'!$F$11*($H729-'01_Supuestos'!$F$9))*'01_Supuestos'!$F$12)-(('01_Supuestos'!L31*$I729)*'01_Supuestos'!$F$11*$K729)-(IF(('01_Supuestos'!L31*$I729)&gt;0,'01_Supuestos'!$F$15,0)))-($J729*'01_Supuestos'!L33)))*'01_Supuestos'!$F$16)</f>
        <v/>
      </c>
      <c r="AD729" s="109">
        <f>((('01_Supuestos'!M31*$I729)*'01_Supuestos'!$F$11*($H729-'01_Supuestos'!$F$9))-((('01_Supuestos'!M31*$I729)*'01_Supuestos'!$F$11*($H729-'01_Supuestos'!$F$9))*'01_Supuestos'!$F$12)-(('01_Supuestos'!M31*$I729)*'01_Supuestos'!$F$11*$K729)-(IF(('01_Supuestos'!M31*$I729)&gt;0,'01_Supuestos'!$F$15,0)))-((('01_Supuestos'!M31*$I729)*'01_Supuestos'!$F$11*($H729-'01_Supuestos'!$F$9))*'01_Supuestos'!$F$18)-($J729*'01_Supuestos'!M32)-(IF('01_Supuestos'!M30=MAX('01_Supuestos'!$C$30:$M$30),'01_Supuestos'!$F$19,0))-(MAX(0,(((('01_Supuestos'!M31*$I729)*'01_Supuestos'!$F$11*($H729-'01_Supuestos'!$F$9))-((('01_Supuestos'!M31*$I729)*'01_Supuestos'!$F$11*($H729-'01_Supuestos'!$F$9))*'01_Supuestos'!$F$12)-(('01_Supuestos'!M31*$I729)*'01_Supuestos'!$F$11*$K729)-(IF(('01_Supuestos'!M31*$I729)&gt;0,'01_Supuestos'!$F$15,0)))-($J729*'01_Supuestos'!M33)))*'01_Supuestos'!$F$16)</f>
        <v/>
      </c>
      <c r="AE729" s="109">
        <f>0</f>
        <v/>
      </c>
      <c r="AF729" s="109">
        <f>IF(S729&gt;R729,"Appraisal+Decision",IF(S729&lt;R729,"Develop Now","Indiferente"))</f>
        <v/>
      </c>
    </row>
    <row r="730">
      <c r="A730" t="n">
        <v>700</v>
      </c>
      <c r="B730" s="53">
        <f>RAND()</f>
        <v/>
      </c>
      <c r="C730" s="53">
        <f>RAND()</f>
        <v/>
      </c>
      <c r="D730" s="53">
        <f>RAND()</f>
        <v/>
      </c>
      <c r="E730" s="53">
        <f>RAND()</f>
        <v/>
      </c>
      <c r="F730" s="53">
        <f>RAND()</f>
        <v/>
      </c>
      <c r="G730" s="53">
        <f>RAND()</f>
        <v/>
      </c>
      <c r="H730" s="109">
        <f>IF(B730&lt;($B$11-$B$10)/($B$12-$B$10), $B$10+SQRT(B730*($B$11-$B$10)*($B$12-$B$10)), $B$12-SQRT((1-B730)*($B$12-$B$11)*($B$12-$B$10)))</f>
        <v/>
      </c>
      <c r="I730" s="53">
        <f>MAX(0.1,NORMINV(C730,$B$13,$B$14))</f>
        <v/>
      </c>
      <c r="J730" s="109">
        <f>'01_Supuestos'!$F$13*MAX(0.65,NORMINV(D730,1,$B$15))</f>
        <v/>
      </c>
      <c r="K730" s="109">
        <f>'01_Supuestos'!$F$14*MAX(0.6,NORMINV(E730,1,$B$16))</f>
        <v/>
      </c>
      <c r="L730" s="109">
        <f>--(F730&lt;=$B$5)</f>
        <v/>
      </c>
      <c r="M730" s="109">
        <f>IF(L730=1, IF(G730&lt;=$B$6, "+", "-"), IF(G730&lt;=(1-$B$7), "+", "-"))</f>
        <v/>
      </c>
      <c r="N730" s="110">
        <f>IF(M730="+",'05_Bayes_Arbol'!$B$16,'05_Bayes_Arbol'!$B$17)</f>
        <v/>
      </c>
      <c r="O730" s="109">
        <f>SUMPRODUCT(T730:AD730,'01_Supuestos'!$C$34:$M$34)</f>
        <v/>
      </c>
      <c r="P730" s="109">
        <f>N730*O730 + (1-N730)*$B$9</f>
        <v/>
      </c>
      <c r="Q730" s="109">
        <f>--(P730&gt;0)</f>
        <v/>
      </c>
      <c r="R730" s="109">
        <f>IF(L730=1,O730,$B$9)</f>
        <v/>
      </c>
      <c r="S730" s="109">
        <f>-$B$8 + IF(Q730=1, IF(L730=1,O730,$B$9), 0)</f>
        <v/>
      </c>
      <c r="T730" s="109">
        <f>((('01_Supuestos'!C31*$I730)*'01_Supuestos'!$F$11*($H730-'01_Supuestos'!$F$9))-((('01_Supuestos'!C31*$I730)*'01_Supuestos'!$F$11*($H730-'01_Supuestos'!$F$9))*'01_Supuestos'!$F$12)-(('01_Supuestos'!C31*$I730)*'01_Supuestos'!$F$11*$K730)-(IF(('01_Supuestos'!C31*$I730)&gt;0,'01_Supuestos'!$F$15,0)))-((('01_Supuestos'!C31*$I730)*'01_Supuestos'!$F$11*($H730-'01_Supuestos'!$F$9))*'01_Supuestos'!$F$18)-($J730*'01_Supuestos'!C32)-(IF('01_Supuestos'!C30=MAX('01_Supuestos'!$C$30:$M$30),'01_Supuestos'!$F$19,0))-(MAX(0,(((('01_Supuestos'!C31*$I730)*'01_Supuestos'!$F$11*($H730-'01_Supuestos'!$F$9))-((('01_Supuestos'!C31*$I730)*'01_Supuestos'!$F$11*($H730-'01_Supuestos'!$F$9))*'01_Supuestos'!$F$12)-(('01_Supuestos'!C31*$I730)*'01_Supuestos'!$F$11*$K730)-(IF(('01_Supuestos'!C31*$I730)&gt;0,'01_Supuestos'!$F$15,0)))-($J730*'01_Supuestos'!C33)))*'01_Supuestos'!$F$16)</f>
        <v/>
      </c>
      <c r="U730" s="109">
        <f>((('01_Supuestos'!D31*$I730)*'01_Supuestos'!$F$11*($H730-'01_Supuestos'!$F$9))-((('01_Supuestos'!D31*$I730)*'01_Supuestos'!$F$11*($H730-'01_Supuestos'!$F$9))*'01_Supuestos'!$F$12)-(('01_Supuestos'!D31*$I730)*'01_Supuestos'!$F$11*$K730)-(IF(('01_Supuestos'!D31*$I730)&gt;0,'01_Supuestos'!$F$15,0)))-((('01_Supuestos'!D31*$I730)*'01_Supuestos'!$F$11*($H730-'01_Supuestos'!$F$9))*'01_Supuestos'!$F$18)-($J730*'01_Supuestos'!D32)-(IF('01_Supuestos'!D30=MAX('01_Supuestos'!$C$30:$M$30),'01_Supuestos'!$F$19,0))-(MAX(0,(((('01_Supuestos'!D31*$I730)*'01_Supuestos'!$F$11*($H730-'01_Supuestos'!$F$9))-((('01_Supuestos'!D31*$I730)*'01_Supuestos'!$F$11*($H730-'01_Supuestos'!$F$9))*'01_Supuestos'!$F$12)-(('01_Supuestos'!D31*$I730)*'01_Supuestos'!$F$11*$K730)-(IF(('01_Supuestos'!D31*$I730)&gt;0,'01_Supuestos'!$F$15,0)))-($J730*'01_Supuestos'!D33)))*'01_Supuestos'!$F$16)</f>
        <v/>
      </c>
      <c r="V730" s="109">
        <f>((('01_Supuestos'!E31*$I730)*'01_Supuestos'!$F$11*($H730-'01_Supuestos'!$F$9))-((('01_Supuestos'!E31*$I730)*'01_Supuestos'!$F$11*($H730-'01_Supuestos'!$F$9))*'01_Supuestos'!$F$12)-(('01_Supuestos'!E31*$I730)*'01_Supuestos'!$F$11*$K730)-(IF(('01_Supuestos'!E31*$I730)&gt;0,'01_Supuestos'!$F$15,0)))-((('01_Supuestos'!E31*$I730)*'01_Supuestos'!$F$11*($H730-'01_Supuestos'!$F$9))*'01_Supuestos'!$F$18)-($J730*'01_Supuestos'!E32)-(IF('01_Supuestos'!E30=MAX('01_Supuestos'!$C$30:$M$30),'01_Supuestos'!$F$19,0))-(MAX(0,(((('01_Supuestos'!E31*$I730)*'01_Supuestos'!$F$11*($H730-'01_Supuestos'!$F$9))-((('01_Supuestos'!E31*$I730)*'01_Supuestos'!$F$11*($H730-'01_Supuestos'!$F$9))*'01_Supuestos'!$F$12)-(('01_Supuestos'!E31*$I730)*'01_Supuestos'!$F$11*$K730)-(IF(('01_Supuestos'!E31*$I730)&gt;0,'01_Supuestos'!$F$15,0)))-($J730*'01_Supuestos'!E33)))*'01_Supuestos'!$F$16)</f>
        <v/>
      </c>
      <c r="W730" s="109">
        <f>((('01_Supuestos'!F31*$I730)*'01_Supuestos'!$F$11*($H730-'01_Supuestos'!$F$9))-((('01_Supuestos'!F31*$I730)*'01_Supuestos'!$F$11*($H730-'01_Supuestos'!$F$9))*'01_Supuestos'!$F$12)-(('01_Supuestos'!F31*$I730)*'01_Supuestos'!$F$11*$K730)-(IF(('01_Supuestos'!F31*$I730)&gt;0,'01_Supuestos'!$F$15,0)))-((('01_Supuestos'!F31*$I730)*'01_Supuestos'!$F$11*($H730-'01_Supuestos'!$F$9))*'01_Supuestos'!$F$18)-($J730*'01_Supuestos'!F32)-(IF('01_Supuestos'!F30=MAX('01_Supuestos'!$C$30:$M$30),'01_Supuestos'!$F$19,0))-(MAX(0,(((('01_Supuestos'!F31*$I730)*'01_Supuestos'!$F$11*($H730-'01_Supuestos'!$F$9))-((('01_Supuestos'!F31*$I730)*'01_Supuestos'!$F$11*($H730-'01_Supuestos'!$F$9))*'01_Supuestos'!$F$12)-(('01_Supuestos'!F31*$I730)*'01_Supuestos'!$F$11*$K730)-(IF(('01_Supuestos'!F31*$I730)&gt;0,'01_Supuestos'!$F$15,0)))-($J730*'01_Supuestos'!F33)))*'01_Supuestos'!$F$16)</f>
        <v/>
      </c>
      <c r="X730" s="109">
        <f>((('01_Supuestos'!G31*$I730)*'01_Supuestos'!$F$11*($H730-'01_Supuestos'!$F$9))-((('01_Supuestos'!G31*$I730)*'01_Supuestos'!$F$11*($H730-'01_Supuestos'!$F$9))*'01_Supuestos'!$F$12)-(('01_Supuestos'!G31*$I730)*'01_Supuestos'!$F$11*$K730)-(IF(('01_Supuestos'!G31*$I730)&gt;0,'01_Supuestos'!$F$15,0)))-((('01_Supuestos'!G31*$I730)*'01_Supuestos'!$F$11*($H730-'01_Supuestos'!$F$9))*'01_Supuestos'!$F$18)-($J730*'01_Supuestos'!G32)-(IF('01_Supuestos'!G30=MAX('01_Supuestos'!$C$30:$M$30),'01_Supuestos'!$F$19,0))-(MAX(0,(((('01_Supuestos'!G31*$I730)*'01_Supuestos'!$F$11*($H730-'01_Supuestos'!$F$9))-((('01_Supuestos'!G31*$I730)*'01_Supuestos'!$F$11*($H730-'01_Supuestos'!$F$9))*'01_Supuestos'!$F$12)-(('01_Supuestos'!G31*$I730)*'01_Supuestos'!$F$11*$K730)-(IF(('01_Supuestos'!G31*$I730)&gt;0,'01_Supuestos'!$F$15,0)))-($J730*'01_Supuestos'!G33)))*'01_Supuestos'!$F$16)</f>
        <v/>
      </c>
      <c r="Y730" s="109">
        <f>((('01_Supuestos'!H31*$I730)*'01_Supuestos'!$F$11*($H730-'01_Supuestos'!$F$9))-((('01_Supuestos'!H31*$I730)*'01_Supuestos'!$F$11*($H730-'01_Supuestos'!$F$9))*'01_Supuestos'!$F$12)-(('01_Supuestos'!H31*$I730)*'01_Supuestos'!$F$11*$K730)-(IF(('01_Supuestos'!H31*$I730)&gt;0,'01_Supuestos'!$F$15,0)))-((('01_Supuestos'!H31*$I730)*'01_Supuestos'!$F$11*($H730-'01_Supuestos'!$F$9))*'01_Supuestos'!$F$18)-($J730*'01_Supuestos'!H32)-(IF('01_Supuestos'!H30=MAX('01_Supuestos'!$C$30:$M$30),'01_Supuestos'!$F$19,0))-(MAX(0,(((('01_Supuestos'!H31*$I730)*'01_Supuestos'!$F$11*($H730-'01_Supuestos'!$F$9))-((('01_Supuestos'!H31*$I730)*'01_Supuestos'!$F$11*($H730-'01_Supuestos'!$F$9))*'01_Supuestos'!$F$12)-(('01_Supuestos'!H31*$I730)*'01_Supuestos'!$F$11*$K730)-(IF(('01_Supuestos'!H31*$I730)&gt;0,'01_Supuestos'!$F$15,0)))-($J730*'01_Supuestos'!H33)))*'01_Supuestos'!$F$16)</f>
        <v/>
      </c>
      <c r="Z730" s="109">
        <f>((('01_Supuestos'!I31*$I730)*'01_Supuestos'!$F$11*($H730-'01_Supuestos'!$F$9))-((('01_Supuestos'!I31*$I730)*'01_Supuestos'!$F$11*($H730-'01_Supuestos'!$F$9))*'01_Supuestos'!$F$12)-(('01_Supuestos'!I31*$I730)*'01_Supuestos'!$F$11*$K730)-(IF(('01_Supuestos'!I31*$I730)&gt;0,'01_Supuestos'!$F$15,0)))-((('01_Supuestos'!I31*$I730)*'01_Supuestos'!$F$11*($H730-'01_Supuestos'!$F$9))*'01_Supuestos'!$F$18)-($J730*'01_Supuestos'!I32)-(IF('01_Supuestos'!I30=MAX('01_Supuestos'!$C$30:$M$30),'01_Supuestos'!$F$19,0))-(MAX(0,(((('01_Supuestos'!I31*$I730)*'01_Supuestos'!$F$11*($H730-'01_Supuestos'!$F$9))-((('01_Supuestos'!I31*$I730)*'01_Supuestos'!$F$11*($H730-'01_Supuestos'!$F$9))*'01_Supuestos'!$F$12)-(('01_Supuestos'!I31*$I730)*'01_Supuestos'!$F$11*$K730)-(IF(('01_Supuestos'!I31*$I730)&gt;0,'01_Supuestos'!$F$15,0)))-($J730*'01_Supuestos'!I33)))*'01_Supuestos'!$F$16)</f>
        <v/>
      </c>
      <c r="AA730" s="109">
        <f>((('01_Supuestos'!J31*$I730)*'01_Supuestos'!$F$11*($H730-'01_Supuestos'!$F$9))-((('01_Supuestos'!J31*$I730)*'01_Supuestos'!$F$11*($H730-'01_Supuestos'!$F$9))*'01_Supuestos'!$F$12)-(('01_Supuestos'!J31*$I730)*'01_Supuestos'!$F$11*$K730)-(IF(('01_Supuestos'!J31*$I730)&gt;0,'01_Supuestos'!$F$15,0)))-((('01_Supuestos'!J31*$I730)*'01_Supuestos'!$F$11*($H730-'01_Supuestos'!$F$9))*'01_Supuestos'!$F$18)-($J730*'01_Supuestos'!J32)-(IF('01_Supuestos'!J30=MAX('01_Supuestos'!$C$30:$M$30),'01_Supuestos'!$F$19,0))-(MAX(0,(((('01_Supuestos'!J31*$I730)*'01_Supuestos'!$F$11*($H730-'01_Supuestos'!$F$9))-((('01_Supuestos'!J31*$I730)*'01_Supuestos'!$F$11*($H730-'01_Supuestos'!$F$9))*'01_Supuestos'!$F$12)-(('01_Supuestos'!J31*$I730)*'01_Supuestos'!$F$11*$K730)-(IF(('01_Supuestos'!J31*$I730)&gt;0,'01_Supuestos'!$F$15,0)))-($J730*'01_Supuestos'!J33)))*'01_Supuestos'!$F$16)</f>
        <v/>
      </c>
      <c r="AB730" s="109">
        <f>((('01_Supuestos'!K31*$I730)*'01_Supuestos'!$F$11*($H730-'01_Supuestos'!$F$9))-((('01_Supuestos'!K31*$I730)*'01_Supuestos'!$F$11*($H730-'01_Supuestos'!$F$9))*'01_Supuestos'!$F$12)-(('01_Supuestos'!K31*$I730)*'01_Supuestos'!$F$11*$K730)-(IF(('01_Supuestos'!K31*$I730)&gt;0,'01_Supuestos'!$F$15,0)))-((('01_Supuestos'!K31*$I730)*'01_Supuestos'!$F$11*($H730-'01_Supuestos'!$F$9))*'01_Supuestos'!$F$18)-($J730*'01_Supuestos'!K32)-(IF('01_Supuestos'!K30=MAX('01_Supuestos'!$C$30:$M$30),'01_Supuestos'!$F$19,0))-(MAX(0,(((('01_Supuestos'!K31*$I730)*'01_Supuestos'!$F$11*($H730-'01_Supuestos'!$F$9))-((('01_Supuestos'!K31*$I730)*'01_Supuestos'!$F$11*($H730-'01_Supuestos'!$F$9))*'01_Supuestos'!$F$12)-(('01_Supuestos'!K31*$I730)*'01_Supuestos'!$F$11*$K730)-(IF(('01_Supuestos'!K31*$I730)&gt;0,'01_Supuestos'!$F$15,0)))-($J730*'01_Supuestos'!K33)))*'01_Supuestos'!$F$16)</f>
        <v/>
      </c>
      <c r="AC730" s="109">
        <f>((('01_Supuestos'!L31*$I730)*'01_Supuestos'!$F$11*($H730-'01_Supuestos'!$F$9))-((('01_Supuestos'!L31*$I730)*'01_Supuestos'!$F$11*($H730-'01_Supuestos'!$F$9))*'01_Supuestos'!$F$12)-(('01_Supuestos'!L31*$I730)*'01_Supuestos'!$F$11*$K730)-(IF(('01_Supuestos'!L31*$I730)&gt;0,'01_Supuestos'!$F$15,0)))-((('01_Supuestos'!L31*$I730)*'01_Supuestos'!$F$11*($H730-'01_Supuestos'!$F$9))*'01_Supuestos'!$F$18)-($J730*'01_Supuestos'!L32)-(IF('01_Supuestos'!L30=MAX('01_Supuestos'!$C$30:$M$30),'01_Supuestos'!$F$19,0))-(MAX(0,(((('01_Supuestos'!L31*$I730)*'01_Supuestos'!$F$11*($H730-'01_Supuestos'!$F$9))-((('01_Supuestos'!L31*$I730)*'01_Supuestos'!$F$11*($H730-'01_Supuestos'!$F$9))*'01_Supuestos'!$F$12)-(('01_Supuestos'!L31*$I730)*'01_Supuestos'!$F$11*$K730)-(IF(('01_Supuestos'!L31*$I730)&gt;0,'01_Supuestos'!$F$15,0)))-($J730*'01_Supuestos'!L33)))*'01_Supuestos'!$F$16)</f>
        <v/>
      </c>
      <c r="AD730" s="109">
        <f>((('01_Supuestos'!M31*$I730)*'01_Supuestos'!$F$11*($H730-'01_Supuestos'!$F$9))-((('01_Supuestos'!M31*$I730)*'01_Supuestos'!$F$11*($H730-'01_Supuestos'!$F$9))*'01_Supuestos'!$F$12)-(('01_Supuestos'!M31*$I730)*'01_Supuestos'!$F$11*$K730)-(IF(('01_Supuestos'!M31*$I730)&gt;0,'01_Supuestos'!$F$15,0)))-((('01_Supuestos'!M31*$I730)*'01_Supuestos'!$F$11*($H730-'01_Supuestos'!$F$9))*'01_Supuestos'!$F$18)-($J730*'01_Supuestos'!M32)-(IF('01_Supuestos'!M30=MAX('01_Supuestos'!$C$30:$M$30),'01_Supuestos'!$F$19,0))-(MAX(0,(((('01_Supuestos'!M31*$I730)*'01_Supuestos'!$F$11*($H730-'01_Supuestos'!$F$9))-((('01_Supuestos'!M31*$I730)*'01_Supuestos'!$F$11*($H730-'01_Supuestos'!$F$9))*'01_Supuestos'!$F$12)-(('01_Supuestos'!M31*$I730)*'01_Supuestos'!$F$11*$K730)-(IF(('01_Supuestos'!M31*$I730)&gt;0,'01_Supuestos'!$F$15,0)))-($J730*'01_Supuestos'!M33)))*'01_Supuestos'!$F$16)</f>
        <v/>
      </c>
      <c r="AE730" s="109">
        <f>0</f>
        <v/>
      </c>
      <c r="AF730" s="109">
        <f>IF(S730&gt;R730,"Appraisal+Decision",IF(S730&lt;R730,"Develop Now","Indiferente"))</f>
        <v/>
      </c>
    </row>
    <row r="731">
      <c r="A731" t="n">
        <v>701</v>
      </c>
      <c r="B731" s="53">
        <f>RAND()</f>
        <v/>
      </c>
      <c r="C731" s="53">
        <f>RAND()</f>
        <v/>
      </c>
      <c r="D731" s="53">
        <f>RAND()</f>
        <v/>
      </c>
      <c r="E731" s="53">
        <f>RAND()</f>
        <v/>
      </c>
      <c r="F731" s="53">
        <f>RAND()</f>
        <v/>
      </c>
      <c r="G731" s="53">
        <f>RAND()</f>
        <v/>
      </c>
      <c r="H731" s="109">
        <f>IF(B731&lt;($B$11-$B$10)/($B$12-$B$10), $B$10+SQRT(B731*($B$11-$B$10)*($B$12-$B$10)), $B$12-SQRT((1-B731)*($B$12-$B$11)*($B$12-$B$10)))</f>
        <v/>
      </c>
      <c r="I731" s="53">
        <f>MAX(0.1,NORMINV(C731,$B$13,$B$14))</f>
        <v/>
      </c>
      <c r="J731" s="109">
        <f>'01_Supuestos'!$F$13*MAX(0.65,NORMINV(D731,1,$B$15))</f>
        <v/>
      </c>
      <c r="K731" s="109">
        <f>'01_Supuestos'!$F$14*MAX(0.6,NORMINV(E731,1,$B$16))</f>
        <v/>
      </c>
      <c r="L731" s="109">
        <f>--(F731&lt;=$B$5)</f>
        <v/>
      </c>
      <c r="M731" s="109">
        <f>IF(L731=1, IF(G731&lt;=$B$6, "+", "-"), IF(G731&lt;=(1-$B$7), "+", "-"))</f>
        <v/>
      </c>
      <c r="N731" s="110">
        <f>IF(M731="+",'05_Bayes_Arbol'!$B$16,'05_Bayes_Arbol'!$B$17)</f>
        <v/>
      </c>
      <c r="O731" s="109">
        <f>SUMPRODUCT(T731:AD731,'01_Supuestos'!$C$34:$M$34)</f>
        <v/>
      </c>
      <c r="P731" s="109">
        <f>N731*O731 + (1-N731)*$B$9</f>
        <v/>
      </c>
      <c r="Q731" s="109">
        <f>--(P731&gt;0)</f>
        <v/>
      </c>
      <c r="R731" s="109">
        <f>IF(L731=1,O731,$B$9)</f>
        <v/>
      </c>
      <c r="S731" s="109">
        <f>-$B$8 + IF(Q731=1, IF(L731=1,O731,$B$9), 0)</f>
        <v/>
      </c>
      <c r="T731" s="109">
        <f>((('01_Supuestos'!C31*$I731)*'01_Supuestos'!$F$11*($H731-'01_Supuestos'!$F$9))-((('01_Supuestos'!C31*$I731)*'01_Supuestos'!$F$11*($H731-'01_Supuestos'!$F$9))*'01_Supuestos'!$F$12)-(('01_Supuestos'!C31*$I731)*'01_Supuestos'!$F$11*$K731)-(IF(('01_Supuestos'!C31*$I731)&gt;0,'01_Supuestos'!$F$15,0)))-((('01_Supuestos'!C31*$I731)*'01_Supuestos'!$F$11*($H731-'01_Supuestos'!$F$9))*'01_Supuestos'!$F$18)-($J731*'01_Supuestos'!C32)-(IF('01_Supuestos'!C30=MAX('01_Supuestos'!$C$30:$M$30),'01_Supuestos'!$F$19,0))-(MAX(0,(((('01_Supuestos'!C31*$I731)*'01_Supuestos'!$F$11*($H731-'01_Supuestos'!$F$9))-((('01_Supuestos'!C31*$I731)*'01_Supuestos'!$F$11*($H731-'01_Supuestos'!$F$9))*'01_Supuestos'!$F$12)-(('01_Supuestos'!C31*$I731)*'01_Supuestos'!$F$11*$K731)-(IF(('01_Supuestos'!C31*$I731)&gt;0,'01_Supuestos'!$F$15,0)))-($J731*'01_Supuestos'!C33)))*'01_Supuestos'!$F$16)</f>
        <v/>
      </c>
      <c r="U731" s="109">
        <f>((('01_Supuestos'!D31*$I731)*'01_Supuestos'!$F$11*($H731-'01_Supuestos'!$F$9))-((('01_Supuestos'!D31*$I731)*'01_Supuestos'!$F$11*($H731-'01_Supuestos'!$F$9))*'01_Supuestos'!$F$12)-(('01_Supuestos'!D31*$I731)*'01_Supuestos'!$F$11*$K731)-(IF(('01_Supuestos'!D31*$I731)&gt;0,'01_Supuestos'!$F$15,0)))-((('01_Supuestos'!D31*$I731)*'01_Supuestos'!$F$11*($H731-'01_Supuestos'!$F$9))*'01_Supuestos'!$F$18)-($J731*'01_Supuestos'!D32)-(IF('01_Supuestos'!D30=MAX('01_Supuestos'!$C$30:$M$30),'01_Supuestos'!$F$19,0))-(MAX(0,(((('01_Supuestos'!D31*$I731)*'01_Supuestos'!$F$11*($H731-'01_Supuestos'!$F$9))-((('01_Supuestos'!D31*$I731)*'01_Supuestos'!$F$11*($H731-'01_Supuestos'!$F$9))*'01_Supuestos'!$F$12)-(('01_Supuestos'!D31*$I731)*'01_Supuestos'!$F$11*$K731)-(IF(('01_Supuestos'!D31*$I731)&gt;0,'01_Supuestos'!$F$15,0)))-($J731*'01_Supuestos'!D33)))*'01_Supuestos'!$F$16)</f>
        <v/>
      </c>
      <c r="V731" s="109">
        <f>((('01_Supuestos'!E31*$I731)*'01_Supuestos'!$F$11*($H731-'01_Supuestos'!$F$9))-((('01_Supuestos'!E31*$I731)*'01_Supuestos'!$F$11*($H731-'01_Supuestos'!$F$9))*'01_Supuestos'!$F$12)-(('01_Supuestos'!E31*$I731)*'01_Supuestos'!$F$11*$K731)-(IF(('01_Supuestos'!E31*$I731)&gt;0,'01_Supuestos'!$F$15,0)))-((('01_Supuestos'!E31*$I731)*'01_Supuestos'!$F$11*($H731-'01_Supuestos'!$F$9))*'01_Supuestos'!$F$18)-($J731*'01_Supuestos'!E32)-(IF('01_Supuestos'!E30=MAX('01_Supuestos'!$C$30:$M$30),'01_Supuestos'!$F$19,0))-(MAX(0,(((('01_Supuestos'!E31*$I731)*'01_Supuestos'!$F$11*($H731-'01_Supuestos'!$F$9))-((('01_Supuestos'!E31*$I731)*'01_Supuestos'!$F$11*($H731-'01_Supuestos'!$F$9))*'01_Supuestos'!$F$12)-(('01_Supuestos'!E31*$I731)*'01_Supuestos'!$F$11*$K731)-(IF(('01_Supuestos'!E31*$I731)&gt;0,'01_Supuestos'!$F$15,0)))-($J731*'01_Supuestos'!E33)))*'01_Supuestos'!$F$16)</f>
        <v/>
      </c>
      <c r="W731" s="109">
        <f>((('01_Supuestos'!F31*$I731)*'01_Supuestos'!$F$11*($H731-'01_Supuestos'!$F$9))-((('01_Supuestos'!F31*$I731)*'01_Supuestos'!$F$11*($H731-'01_Supuestos'!$F$9))*'01_Supuestos'!$F$12)-(('01_Supuestos'!F31*$I731)*'01_Supuestos'!$F$11*$K731)-(IF(('01_Supuestos'!F31*$I731)&gt;0,'01_Supuestos'!$F$15,0)))-((('01_Supuestos'!F31*$I731)*'01_Supuestos'!$F$11*($H731-'01_Supuestos'!$F$9))*'01_Supuestos'!$F$18)-($J731*'01_Supuestos'!F32)-(IF('01_Supuestos'!F30=MAX('01_Supuestos'!$C$30:$M$30),'01_Supuestos'!$F$19,0))-(MAX(0,(((('01_Supuestos'!F31*$I731)*'01_Supuestos'!$F$11*($H731-'01_Supuestos'!$F$9))-((('01_Supuestos'!F31*$I731)*'01_Supuestos'!$F$11*($H731-'01_Supuestos'!$F$9))*'01_Supuestos'!$F$12)-(('01_Supuestos'!F31*$I731)*'01_Supuestos'!$F$11*$K731)-(IF(('01_Supuestos'!F31*$I731)&gt;0,'01_Supuestos'!$F$15,0)))-($J731*'01_Supuestos'!F33)))*'01_Supuestos'!$F$16)</f>
        <v/>
      </c>
      <c r="X731" s="109">
        <f>((('01_Supuestos'!G31*$I731)*'01_Supuestos'!$F$11*($H731-'01_Supuestos'!$F$9))-((('01_Supuestos'!G31*$I731)*'01_Supuestos'!$F$11*($H731-'01_Supuestos'!$F$9))*'01_Supuestos'!$F$12)-(('01_Supuestos'!G31*$I731)*'01_Supuestos'!$F$11*$K731)-(IF(('01_Supuestos'!G31*$I731)&gt;0,'01_Supuestos'!$F$15,0)))-((('01_Supuestos'!G31*$I731)*'01_Supuestos'!$F$11*($H731-'01_Supuestos'!$F$9))*'01_Supuestos'!$F$18)-($J731*'01_Supuestos'!G32)-(IF('01_Supuestos'!G30=MAX('01_Supuestos'!$C$30:$M$30),'01_Supuestos'!$F$19,0))-(MAX(0,(((('01_Supuestos'!G31*$I731)*'01_Supuestos'!$F$11*($H731-'01_Supuestos'!$F$9))-((('01_Supuestos'!G31*$I731)*'01_Supuestos'!$F$11*($H731-'01_Supuestos'!$F$9))*'01_Supuestos'!$F$12)-(('01_Supuestos'!G31*$I731)*'01_Supuestos'!$F$11*$K731)-(IF(('01_Supuestos'!G31*$I731)&gt;0,'01_Supuestos'!$F$15,0)))-($J731*'01_Supuestos'!G33)))*'01_Supuestos'!$F$16)</f>
        <v/>
      </c>
      <c r="Y731" s="109">
        <f>((('01_Supuestos'!H31*$I731)*'01_Supuestos'!$F$11*($H731-'01_Supuestos'!$F$9))-((('01_Supuestos'!H31*$I731)*'01_Supuestos'!$F$11*($H731-'01_Supuestos'!$F$9))*'01_Supuestos'!$F$12)-(('01_Supuestos'!H31*$I731)*'01_Supuestos'!$F$11*$K731)-(IF(('01_Supuestos'!H31*$I731)&gt;0,'01_Supuestos'!$F$15,0)))-((('01_Supuestos'!H31*$I731)*'01_Supuestos'!$F$11*($H731-'01_Supuestos'!$F$9))*'01_Supuestos'!$F$18)-($J731*'01_Supuestos'!H32)-(IF('01_Supuestos'!H30=MAX('01_Supuestos'!$C$30:$M$30),'01_Supuestos'!$F$19,0))-(MAX(0,(((('01_Supuestos'!H31*$I731)*'01_Supuestos'!$F$11*($H731-'01_Supuestos'!$F$9))-((('01_Supuestos'!H31*$I731)*'01_Supuestos'!$F$11*($H731-'01_Supuestos'!$F$9))*'01_Supuestos'!$F$12)-(('01_Supuestos'!H31*$I731)*'01_Supuestos'!$F$11*$K731)-(IF(('01_Supuestos'!H31*$I731)&gt;0,'01_Supuestos'!$F$15,0)))-($J731*'01_Supuestos'!H33)))*'01_Supuestos'!$F$16)</f>
        <v/>
      </c>
      <c r="Z731" s="109">
        <f>((('01_Supuestos'!I31*$I731)*'01_Supuestos'!$F$11*($H731-'01_Supuestos'!$F$9))-((('01_Supuestos'!I31*$I731)*'01_Supuestos'!$F$11*($H731-'01_Supuestos'!$F$9))*'01_Supuestos'!$F$12)-(('01_Supuestos'!I31*$I731)*'01_Supuestos'!$F$11*$K731)-(IF(('01_Supuestos'!I31*$I731)&gt;0,'01_Supuestos'!$F$15,0)))-((('01_Supuestos'!I31*$I731)*'01_Supuestos'!$F$11*($H731-'01_Supuestos'!$F$9))*'01_Supuestos'!$F$18)-($J731*'01_Supuestos'!I32)-(IF('01_Supuestos'!I30=MAX('01_Supuestos'!$C$30:$M$30),'01_Supuestos'!$F$19,0))-(MAX(0,(((('01_Supuestos'!I31*$I731)*'01_Supuestos'!$F$11*($H731-'01_Supuestos'!$F$9))-((('01_Supuestos'!I31*$I731)*'01_Supuestos'!$F$11*($H731-'01_Supuestos'!$F$9))*'01_Supuestos'!$F$12)-(('01_Supuestos'!I31*$I731)*'01_Supuestos'!$F$11*$K731)-(IF(('01_Supuestos'!I31*$I731)&gt;0,'01_Supuestos'!$F$15,0)))-($J731*'01_Supuestos'!I33)))*'01_Supuestos'!$F$16)</f>
        <v/>
      </c>
      <c r="AA731" s="109">
        <f>((('01_Supuestos'!J31*$I731)*'01_Supuestos'!$F$11*($H731-'01_Supuestos'!$F$9))-((('01_Supuestos'!J31*$I731)*'01_Supuestos'!$F$11*($H731-'01_Supuestos'!$F$9))*'01_Supuestos'!$F$12)-(('01_Supuestos'!J31*$I731)*'01_Supuestos'!$F$11*$K731)-(IF(('01_Supuestos'!J31*$I731)&gt;0,'01_Supuestos'!$F$15,0)))-((('01_Supuestos'!J31*$I731)*'01_Supuestos'!$F$11*($H731-'01_Supuestos'!$F$9))*'01_Supuestos'!$F$18)-($J731*'01_Supuestos'!J32)-(IF('01_Supuestos'!J30=MAX('01_Supuestos'!$C$30:$M$30),'01_Supuestos'!$F$19,0))-(MAX(0,(((('01_Supuestos'!J31*$I731)*'01_Supuestos'!$F$11*($H731-'01_Supuestos'!$F$9))-((('01_Supuestos'!J31*$I731)*'01_Supuestos'!$F$11*($H731-'01_Supuestos'!$F$9))*'01_Supuestos'!$F$12)-(('01_Supuestos'!J31*$I731)*'01_Supuestos'!$F$11*$K731)-(IF(('01_Supuestos'!J31*$I731)&gt;0,'01_Supuestos'!$F$15,0)))-($J731*'01_Supuestos'!J33)))*'01_Supuestos'!$F$16)</f>
        <v/>
      </c>
      <c r="AB731" s="109">
        <f>((('01_Supuestos'!K31*$I731)*'01_Supuestos'!$F$11*($H731-'01_Supuestos'!$F$9))-((('01_Supuestos'!K31*$I731)*'01_Supuestos'!$F$11*($H731-'01_Supuestos'!$F$9))*'01_Supuestos'!$F$12)-(('01_Supuestos'!K31*$I731)*'01_Supuestos'!$F$11*$K731)-(IF(('01_Supuestos'!K31*$I731)&gt;0,'01_Supuestos'!$F$15,0)))-((('01_Supuestos'!K31*$I731)*'01_Supuestos'!$F$11*($H731-'01_Supuestos'!$F$9))*'01_Supuestos'!$F$18)-($J731*'01_Supuestos'!K32)-(IF('01_Supuestos'!K30=MAX('01_Supuestos'!$C$30:$M$30),'01_Supuestos'!$F$19,0))-(MAX(0,(((('01_Supuestos'!K31*$I731)*'01_Supuestos'!$F$11*($H731-'01_Supuestos'!$F$9))-((('01_Supuestos'!K31*$I731)*'01_Supuestos'!$F$11*($H731-'01_Supuestos'!$F$9))*'01_Supuestos'!$F$12)-(('01_Supuestos'!K31*$I731)*'01_Supuestos'!$F$11*$K731)-(IF(('01_Supuestos'!K31*$I731)&gt;0,'01_Supuestos'!$F$15,0)))-($J731*'01_Supuestos'!K33)))*'01_Supuestos'!$F$16)</f>
        <v/>
      </c>
      <c r="AC731" s="109">
        <f>((('01_Supuestos'!L31*$I731)*'01_Supuestos'!$F$11*($H731-'01_Supuestos'!$F$9))-((('01_Supuestos'!L31*$I731)*'01_Supuestos'!$F$11*($H731-'01_Supuestos'!$F$9))*'01_Supuestos'!$F$12)-(('01_Supuestos'!L31*$I731)*'01_Supuestos'!$F$11*$K731)-(IF(('01_Supuestos'!L31*$I731)&gt;0,'01_Supuestos'!$F$15,0)))-((('01_Supuestos'!L31*$I731)*'01_Supuestos'!$F$11*($H731-'01_Supuestos'!$F$9))*'01_Supuestos'!$F$18)-($J731*'01_Supuestos'!L32)-(IF('01_Supuestos'!L30=MAX('01_Supuestos'!$C$30:$M$30),'01_Supuestos'!$F$19,0))-(MAX(0,(((('01_Supuestos'!L31*$I731)*'01_Supuestos'!$F$11*($H731-'01_Supuestos'!$F$9))-((('01_Supuestos'!L31*$I731)*'01_Supuestos'!$F$11*($H731-'01_Supuestos'!$F$9))*'01_Supuestos'!$F$12)-(('01_Supuestos'!L31*$I731)*'01_Supuestos'!$F$11*$K731)-(IF(('01_Supuestos'!L31*$I731)&gt;0,'01_Supuestos'!$F$15,0)))-($J731*'01_Supuestos'!L33)))*'01_Supuestos'!$F$16)</f>
        <v/>
      </c>
      <c r="AD731" s="109">
        <f>((('01_Supuestos'!M31*$I731)*'01_Supuestos'!$F$11*($H731-'01_Supuestos'!$F$9))-((('01_Supuestos'!M31*$I731)*'01_Supuestos'!$F$11*($H731-'01_Supuestos'!$F$9))*'01_Supuestos'!$F$12)-(('01_Supuestos'!M31*$I731)*'01_Supuestos'!$F$11*$K731)-(IF(('01_Supuestos'!M31*$I731)&gt;0,'01_Supuestos'!$F$15,0)))-((('01_Supuestos'!M31*$I731)*'01_Supuestos'!$F$11*($H731-'01_Supuestos'!$F$9))*'01_Supuestos'!$F$18)-($J731*'01_Supuestos'!M32)-(IF('01_Supuestos'!M30=MAX('01_Supuestos'!$C$30:$M$30),'01_Supuestos'!$F$19,0))-(MAX(0,(((('01_Supuestos'!M31*$I731)*'01_Supuestos'!$F$11*($H731-'01_Supuestos'!$F$9))-((('01_Supuestos'!M31*$I731)*'01_Supuestos'!$F$11*($H731-'01_Supuestos'!$F$9))*'01_Supuestos'!$F$12)-(('01_Supuestos'!M31*$I731)*'01_Supuestos'!$F$11*$K731)-(IF(('01_Supuestos'!M31*$I731)&gt;0,'01_Supuestos'!$F$15,0)))-($J731*'01_Supuestos'!M33)))*'01_Supuestos'!$F$16)</f>
        <v/>
      </c>
      <c r="AE731" s="109">
        <f>0</f>
        <v/>
      </c>
      <c r="AF731" s="109">
        <f>IF(S731&gt;R731,"Appraisal+Decision",IF(S731&lt;R731,"Develop Now","Indiferente"))</f>
        <v/>
      </c>
    </row>
    <row r="732">
      <c r="A732" t="n">
        <v>702</v>
      </c>
      <c r="B732" s="53">
        <f>RAND()</f>
        <v/>
      </c>
      <c r="C732" s="53">
        <f>RAND()</f>
        <v/>
      </c>
      <c r="D732" s="53">
        <f>RAND()</f>
        <v/>
      </c>
      <c r="E732" s="53">
        <f>RAND()</f>
        <v/>
      </c>
      <c r="F732" s="53">
        <f>RAND()</f>
        <v/>
      </c>
      <c r="G732" s="53">
        <f>RAND()</f>
        <v/>
      </c>
      <c r="H732" s="109">
        <f>IF(B732&lt;($B$11-$B$10)/($B$12-$B$10), $B$10+SQRT(B732*($B$11-$B$10)*($B$12-$B$10)), $B$12-SQRT((1-B732)*($B$12-$B$11)*($B$12-$B$10)))</f>
        <v/>
      </c>
      <c r="I732" s="53">
        <f>MAX(0.1,NORMINV(C732,$B$13,$B$14))</f>
        <v/>
      </c>
      <c r="J732" s="109">
        <f>'01_Supuestos'!$F$13*MAX(0.65,NORMINV(D732,1,$B$15))</f>
        <v/>
      </c>
      <c r="K732" s="109">
        <f>'01_Supuestos'!$F$14*MAX(0.6,NORMINV(E732,1,$B$16))</f>
        <v/>
      </c>
      <c r="L732" s="109">
        <f>--(F732&lt;=$B$5)</f>
        <v/>
      </c>
      <c r="M732" s="109">
        <f>IF(L732=1, IF(G732&lt;=$B$6, "+", "-"), IF(G732&lt;=(1-$B$7), "+", "-"))</f>
        <v/>
      </c>
      <c r="N732" s="110">
        <f>IF(M732="+",'05_Bayes_Arbol'!$B$16,'05_Bayes_Arbol'!$B$17)</f>
        <v/>
      </c>
      <c r="O732" s="109">
        <f>SUMPRODUCT(T732:AD732,'01_Supuestos'!$C$34:$M$34)</f>
        <v/>
      </c>
      <c r="P732" s="109">
        <f>N732*O732 + (1-N732)*$B$9</f>
        <v/>
      </c>
      <c r="Q732" s="109">
        <f>--(P732&gt;0)</f>
        <v/>
      </c>
      <c r="R732" s="109">
        <f>IF(L732=1,O732,$B$9)</f>
        <v/>
      </c>
      <c r="S732" s="109">
        <f>-$B$8 + IF(Q732=1, IF(L732=1,O732,$B$9), 0)</f>
        <v/>
      </c>
      <c r="T732" s="109">
        <f>((('01_Supuestos'!C31*$I732)*'01_Supuestos'!$F$11*($H732-'01_Supuestos'!$F$9))-((('01_Supuestos'!C31*$I732)*'01_Supuestos'!$F$11*($H732-'01_Supuestos'!$F$9))*'01_Supuestos'!$F$12)-(('01_Supuestos'!C31*$I732)*'01_Supuestos'!$F$11*$K732)-(IF(('01_Supuestos'!C31*$I732)&gt;0,'01_Supuestos'!$F$15,0)))-((('01_Supuestos'!C31*$I732)*'01_Supuestos'!$F$11*($H732-'01_Supuestos'!$F$9))*'01_Supuestos'!$F$18)-($J732*'01_Supuestos'!C32)-(IF('01_Supuestos'!C30=MAX('01_Supuestos'!$C$30:$M$30),'01_Supuestos'!$F$19,0))-(MAX(0,(((('01_Supuestos'!C31*$I732)*'01_Supuestos'!$F$11*($H732-'01_Supuestos'!$F$9))-((('01_Supuestos'!C31*$I732)*'01_Supuestos'!$F$11*($H732-'01_Supuestos'!$F$9))*'01_Supuestos'!$F$12)-(('01_Supuestos'!C31*$I732)*'01_Supuestos'!$F$11*$K732)-(IF(('01_Supuestos'!C31*$I732)&gt;0,'01_Supuestos'!$F$15,0)))-($J732*'01_Supuestos'!C33)))*'01_Supuestos'!$F$16)</f>
        <v/>
      </c>
      <c r="U732" s="109">
        <f>((('01_Supuestos'!D31*$I732)*'01_Supuestos'!$F$11*($H732-'01_Supuestos'!$F$9))-((('01_Supuestos'!D31*$I732)*'01_Supuestos'!$F$11*($H732-'01_Supuestos'!$F$9))*'01_Supuestos'!$F$12)-(('01_Supuestos'!D31*$I732)*'01_Supuestos'!$F$11*$K732)-(IF(('01_Supuestos'!D31*$I732)&gt;0,'01_Supuestos'!$F$15,0)))-((('01_Supuestos'!D31*$I732)*'01_Supuestos'!$F$11*($H732-'01_Supuestos'!$F$9))*'01_Supuestos'!$F$18)-($J732*'01_Supuestos'!D32)-(IF('01_Supuestos'!D30=MAX('01_Supuestos'!$C$30:$M$30),'01_Supuestos'!$F$19,0))-(MAX(0,(((('01_Supuestos'!D31*$I732)*'01_Supuestos'!$F$11*($H732-'01_Supuestos'!$F$9))-((('01_Supuestos'!D31*$I732)*'01_Supuestos'!$F$11*($H732-'01_Supuestos'!$F$9))*'01_Supuestos'!$F$12)-(('01_Supuestos'!D31*$I732)*'01_Supuestos'!$F$11*$K732)-(IF(('01_Supuestos'!D31*$I732)&gt;0,'01_Supuestos'!$F$15,0)))-($J732*'01_Supuestos'!D33)))*'01_Supuestos'!$F$16)</f>
        <v/>
      </c>
      <c r="V732" s="109">
        <f>((('01_Supuestos'!E31*$I732)*'01_Supuestos'!$F$11*($H732-'01_Supuestos'!$F$9))-((('01_Supuestos'!E31*$I732)*'01_Supuestos'!$F$11*($H732-'01_Supuestos'!$F$9))*'01_Supuestos'!$F$12)-(('01_Supuestos'!E31*$I732)*'01_Supuestos'!$F$11*$K732)-(IF(('01_Supuestos'!E31*$I732)&gt;0,'01_Supuestos'!$F$15,0)))-((('01_Supuestos'!E31*$I732)*'01_Supuestos'!$F$11*($H732-'01_Supuestos'!$F$9))*'01_Supuestos'!$F$18)-($J732*'01_Supuestos'!E32)-(IF('01_Supuestos'!E30=MAX('01_Supuestos'!$C$30:$M$30),'01_Supuestos'!$F$19,0))-(MAX(0,(((('01_Supuestos'!E31*$I732)*'01_Supuestos'!$F$11*($H732-'01_Supuestos'!$F$9))-((('01_Supuestos'!E31*$I732)*'01_Supuestos'!$F$11*($H732-'01_Supuestos'!$F$9))*'01_Supuestos'!$F$12)-(('01_Supuestos'!E31*$I732)*'01_Supuestos'!$F$11*$K732)-(IF(('01_Supuestos'!E31*$I732)&gt;0,'01_Supuestos'!$F$15,0)))-($J732*'01_Supuestos'!E33)))*'01_Supuestos'!$F$16)</f>
        <v/>
      </c>
      <c r="W732" s="109">
        <f>((('01_Supuestos'!F31*$I732)*'01_Supuestos'!$F$11*($H732-'01_Supuestos'!$F$9))-((('01_Supuestos'!F31*$I732)*'01_Supuestos'!$F$11*($H732-'01_Supuestos'!$F$9))*'01_Supuestos'!$F$12)-(('01_Supuestos'!F31*$I732)*'01_Supuestos'!$F$11*$K732)-(IF(('01_Supuestos'!F31*$I732)&gt;0,'01_Supuestos'!$F$15,0)))-((('01_Supuestos'!F31*$I732)*'01_Supuestos'!$F$11*($H732-'01_Supuestos'!$F$9))*'01_Supuestos'!$F$18)-($J732*'01_Supuestos'!F32)-(IF('01_Supuestos'!F30=MAX('01_Supuestos'!$C$30:$M$30),'01_Supuestos'!$F$19,0))-(MAX(0,(((('01_Supuestos'!F31*$I732)*'01_Supuestos'!$F$11*($H732-'01_Supuestos'!$F$9))-((('01_Supuestos'!F31*$I732)*'01_Supuestos'!$F$11*($H732-'01_Supuestos'!$F$9))*'01_Supuestos'!$F$12)-(('01_Supuestos'!F31*$I732)*'01_Supuestos'!$F$11*$K732)-(IF(('01_Supuestos'!F31*$I732)&gt;0,'01_Supuestos'!$F$15,0)))-($J732*'01_Supuestos'!F33)))*'01_Supuestos'!$F$16)</f>
        <v/>
      </c>
      <c r="X732" s="109">
        <f>((('01_Supuestos'!G31*$I732)*'01_Supuestos'!$F$11*($H732-'01_Supuestos'!$F$9))-((('01_Supuestos'!G31*$I732)*'01_Supuestos'!$F$11*($H732-'01_Supuestos'!$F$9))*'01_Supuestos'!$F$12)-(('01_Supuestos'!G31*$I732)*'01_Supuestos'!$F$11*$K732)-(IF(('01_Supuestos'!G31*$I732)&gt;0,'01_Supuestos'!$F$15,0)))-((('01_Supuestos'!G31*$I732)*'01_Supuestos'!$F$11*($H732-'01_Supuestos'!$F$9))*'01_Supuestos'!$F$18)-($J732*'01_Supuestos'!G32)-(IF('01_Supuestos'!G30=MAX('01_Supuestos'!$C$30:$M$30),'01_Supuestos'!$F$19,0))-(MAX(0,(((('01_Supuestos'!G31*$I732)*'01_Supuestos'!$F$11*($H732-'01_Supuestos'!$F$9))-((('01_Supuestos'!G31*$I732)*'01_Supuestos'!$F$11*($H732-'01_Supuestos'!$F$9))*'01_Supuestos'!$F$12)-(('01_Supuestos'!G31*$I732)*'01_Supuestos'!$F$11*$K732)-(IF(('01_Supuestos'!G31*$I732)&gt;0,'01_Supuestos'!$F$15,0)))-($J732*'01_Supuestos'!G33)))*'01_Supuestos'!$F$16)</f>
        <v/>
      </c>
      <c r="Y732" s="109">
        <f>((('01_Supuestos'!H31*$I732)*'01_Supuestos'!$F$11*($H732-'01_Supuestos'!$F$9))-((('01_Supuestos'!H31*$I732)*'01_Supuestos'!$F$11*($H732-'01_Supuestos'!$F$9))*'01_Supuestos'!$F$12)-(('01_Supuestos'!H31*$I732)*'01_Supuestos'!$F$11*$K732)-(IF(('01_Supuestos'!H31*$I732)&gt;0,'01_Supuestos'!$F$15,0)))-((('01_Supuestos'!H31*$I732)*'01_Supuestos'!$F$11*($H732-'01_Supuestos'!$F$9))*'01_Supuestos'!$F$18)-($J732*'01_Supuestos'!H32)-(IF('01_Supuestos'!H30=MAX('01_Supuestos'!$C$30:$M$30),'01_Supuestos'!$F$19,0))-(MAX(0,(((('01_Supuestos'!H31*$I732)*'01_Supuestos'!$F$11*($H732-'01_Supuestos'!$F$9))-((('01_Supuestos'!H31*$I732)*'01_Supuestos'!$F$11*($H732-'01_Supuestos'!$F$9))*'01_Supuestos'!$F$12)-(('01_Supuestos'!H31*$I732)*'01_Supuestos'!$F$11*$K732)-(IF(('01_Supuestos'!H31*$I732)&gt;0,'01_Supuestos'!$F$15,0)))-($J732*'01_Supuestos'!H33)))*'01_Supuestos'!$F$16)</f>
        <v/>
      </c>
      <c r="Z732" s="109">
        <f>((('01_Supuestos'!I31*$I732)*'01_Supuestos'!$F$11*($H732-'01_Supuestos'!$F$9))-((('01_Supuestos'!I31*$I732)*'01_Supuestos'!$F$11*($H732-'01_Supuestos'!$F$9))*'01_Supuestos'!$F$12)-(('01_Supuestos'!I31*$I732)*'01_Supuestos'!$F$11*$K732)-(IF(('01_Supuestos'!I31*$I732)&gt;0,'01_Supuestos'!$F$15,0)))-((('01_Supuestos'!I31*$I732)*'01_Supuestos'!$F$11*($H732-'01_Supuestos'!$F$9))*'01_Supuestos'!$F$18)-($J732*'01_Supuestos'!I32)-(IF('01_Supuestos'!I30=MAX('01_Supuestos'!$C$30:$M$30),'01_Supuestos'!$F$19,0))-(MAX(0,(((('01_Supuestos'!I31*$I732)*'01_Supuestos'!$F$11*($H732-'01_Supuestos'!$F$9))-((('01_Supuestos'!I31*$I732)*'01_Supuestos'!$F$11*($H732-'01_Supuestos'!$F$9))*'01_Supuestos'!$F$12)-(('01_Supuestos'!I31*$I732)*'01_Supuestos'!$F$11*$K732)-(IF(('01_Supuestos'!I31*$I732)&gt;0,'01_Supuestos'!$F$15,0)))-($J732*'01_Supuestos'!I33)))*'01_Supuestos'!$F$16)</f>
        <v/>
      </c>
      <c r="AA732" s="109">
        <f>((('01_Supuestos'!J31*$I732)*'01_Supuestos'!$F$11*($H732-'01_Supuestos'!$F$9))-((('01_Supuestos'!J31*$I732)*'01_Supuestos'!$F$11*($H732-'01_Supuestos'!$F$9))*'01_Supuestos'!$F$12)-(('01_Supuestos'!J31*$I732)*'01_Supuestos'!$F$11*$K732)-(IF(('01_Supuestos'!J31*$I732)&gt;0,'01_Supuestos'!$F$15,0)))-((('01_Supuestos'!J31*$I732)*'01_Supuestos'!$F$11*($H732-'01_Supuestos'!$F$9))*'01_Supuestos'!$F$18)-($J732*'01_Supuestos'!J32)-(IF('01_Supuestos'!J30=MAX('01_Supuestos'!$C$30:$M$30),'01_Supuestos'!$F$19,0))-(MAX(0,(((('01_Supuestos'!J31*$I732)*'01_Supuestos'!$F$11*($H732-'01_Supuestos'!$F$9))-((('01_Supuestos'!J31*$I732)*'01_Supuestos'!$F$11*($H732-'01_Supuestos'!$F$9))*'01_Supuestos'!$F$12)-(('01_Supuestos'!J31*$I732)*'01_Supuestos'!$F$11*$K732)-(IF(('01_Supuestos'!J31*$I732)&gt;0,'01_Supuestos'!$F$15,0)))-($J732*'01_Supuestos'!J33)))*'01_Supuestos'!$F$16)</f>
        <v/>
      </c>
      <c r="AB732" s="109">
        <f>((('01_Supuestos'!K31*$I732)*'01_Supuestos'!$F$11*($H732-'01_Supuestos'!$F$9))-((('01_Supuestos'!K31*$I732)*'01_Supuestos'!$F$11*($H732-'01_Supuestos'!$F$9))*'01_Supuestos'!$F$12)-(('01_Supuestos'!K31*$I732)*'01_Supuestos'!$F$11*$K732)-(IF(('01_Supuestos'!K31*$I732)&gt;0,'01_Supuestos'!$F$15,0)))-((('01_Supuestos'!K31*$I732)*'01_Supuestos'!$F$11*($H732-'01_Supuestos'!$F$9))*'01_Supuestos'!$F$18)-($J732*'01_Supuestos'!K32)-(IF('01_Supuestos'!K30=MAX('01_Supuestos'!$C$30:$M$30),'01_Supuestos'!$F$19,0))-(MAX(0,(((('01_Supuestos'!K31*$I732)*'01_Supuestos'!$F$11*($H732-'01_Supuestos'!$F$9))-((('01_Supuestos'!K31*$I732)*'01_Supuestos'!$F$11*($H732-'01_Supuestos'!$F$9))*'01_Supuestos'!$F$12)-(('01_Supuestos'!K31*$I732)*'01_Supuestos'!$F$11*$K732)-(IF(('01_Supuestos'!K31*$I732)&gt;0,'01_Supuestos'!$F$15,0)))-($J732*'01_Supuestos'!K33)))*'01_Supuestos'!$F$16)</f>
        <v/>
      </c>
      <c r="AC732" s="109">
        <f>((('01_Supuestos'!L31*$I732)*'01_Supuestos'!$F$11*($H732-'01_Supuestos'!$F$9))-((('01_Supuestos'!L31*$I732)*'01_Supuestos'!$F$11*($H732-'01_Supuestos'!$F$9))*'01_Supuestos'!$F$12)-(('01_Supuestos'!L31*$I732)*'01_Supuestos'!$F$11*$K732)-(IF(('01_Supuestos'!L31*$I732)&gt;0,'01_Supuestos'!$F$15,0)))-((('01_Supuestos'!L31*$I732)*'01_Supuestos'!$F$11*($H732-'01_Supuestos'!$F$9))*'01_Supuestos'!$F$18)-($J732*'01_Supuestos'!L32)-(IF('01_Supuestos'!L30=MAX('01_Supuestos'!$C$30:$M$30),'01_Supuestos'!$F$19,0))-(MAX(0,(((('01_Supuestos'!L31*$I732)*'01_Supuestos'!$F$11*($H732-'01_Supuestos'!$F$9))-((('01_Supuestos'!L31*$I732)*'01_Supuestos'!$F$11*($H732-'01_Supuestos'!$F$9))*'01_Supuestos'!$F$12)-(('01_Supuestos'!L31*$I732)*'01_Supuestos'!$F$11*$K732)-(IF(('01_Supuestos'!L31*$I732)&gt;0,'01_Supuestos'!$F$15,0)))-($J732*'01_Supuestos'!L33)))*'01_Supuestos'!$F$16)</f>
        <v/>
      </c>
      <c r="AD732" s="109">
        <f>((('01_Supuestos'!M31*$I732)*'01_Supuestos'!$F$11*($H732-'01_Supuestos'!$F$9))-((('01_Supuestos'!M31*$I732)*'01_Supuestos'!$F$11*($H732-'01_Supuestos'!$F$9))*'01_Supuestos'!$F$12)-(('01_Supuestos'!M31*$I732)*'01_Supuestos'!$F$11*$K732)-(IF(('01_Supuestos'!M31*$I732)&gt;0,'01_Supuestos'!$F$15,0)))-((('01_Supuestos'!M31*$I732)*'01_Supuestos'!$F$11*($H732-'01_Supuestos'!$F$9))*'01_Supuestos'!$F$18)-($J732*'01_Supuestos'!M32)-(IF('01_Supuestos'!M30=MAX('01_Supuestos'!$C$30:$M$30),'01_Supuestos'!$F$19,0))-(MAX(0,(((('01_Supuestos'!M31*$I732)*'01_Supuestos'!$F$11*($H732-'01_Supuestos'!$F$9))-((('01_Supuestos'!M31*$I732)*'01_Supuestos'!$F$11*($H732-'01_Supuestos'!$F$9))*'01_Supuestos'!$F$12)-(('01_Supuestos'!M31*$I732)*'01_Supuestos'!$F$11*$K732)-(IF(('01_Supuestos'!M31*$I732)&gt;0,'01_Supuestos'!$F$15,0)))-($J732*'01_Supuestos'!M33)))*'01_Supuestos'!$F$16)</f>
        <v/>
      </c>
      <c r="AE732" s="109">
        <f>0</f>
        <v/>
      </c>
      <c r="AF732" s="109">
        <f>IF(S732&gt;R732,"Appraisal+Decision",IF(S732&lt;R732,"Develop Now","Indiferente"))</f>
        <v/>
      </c>
    </row>
    <row r="733">
      <c r="A733" t="n">
        <v>703</v>
      </c>
      <c r="B733" s="53">
        <f>RAND()</f>
        <v/>
      </c>
      <c r="C733" s="53">
        <f>RAND()</f>
        <v/>
      </c>
      <c r="D733" s="53">
        <f>RAND()</f>
        <v/>
      </c>
      <c r="E733" s="53">
        <f>RAND()</f>
        <v/>
      </c>
      <c r="F733" s="53">
        <f>RAND()</f>
        <v/>
      </c>
      <c r="G733" s="53">
        <f>RAND()</f>
        <v/>
      </c>
      <c r="H733" s="109">
        <f>IF(B733&lt;($B$11-$B$10)/($B$12-$B$10), $B$10+SQRT(B733*($B$11-$B$10)*($B$12-$B$10)), $B$12-SQRT((1-B733)*($B$12-$B$11)*($B$12-$B$10)))</f>
        <v/>
      </c>
      <c r="I733" s="53">
        <f>MAX(0.1,NORMINV(C733,$B$13,$B$14))</f>
        <v/>
      </c>
      <c r="J733" s="109">
        <f>'01_Supuestos'!$F$13*MAX(0.65,NORMINV(D733,1,$B$15))</f>
        <v/>
      </c>
      <c r="K733" s="109">
        <f>'01_Supuestos'!$F$14*MAX(0.6,NORMINV(E733,1,$B$16))</f>
        <v/>
      </c>
      <c r="L733" s="109">
        <f>--(F733&lt;=$B$5)</f>
        <v/>
      </c>
      <c r="M733" s="109">
        <f>IF(L733=1, IF(G733&lt;=$B$6, "+", "-"), IF(G733&lt;=(1-$B$7), "+", "-"))</f>
        <v/>
      </c>
      <c r="N733" s="110">
        <f>IF(M733="+",'05_Bayes_Arbol'!$B$16,'05_Bayes_Arbol'!$B$17)</f>
        <v/>
      </c>
      <c r="O733" s="109">
        <f>SUMPRODUCT(T733:AD733,'01_Supuestos'!$C$34:$M$34)</f>
        <v/>
      </c>
      <c r="P733" s="109">
        <f>N733*O733 + (1-N733)*$B$9</f>
        <v/>
      </c>
      <c r="Q733" s="109">
        <f>--(P733&gt;0)</f>
        <v/>
      </c>
      <c r="R733" s="109">
        <f>IF(L733=1,O733,$B$9)</f>
        <v/>
      </c>
      <c r="S733" s="109">
        <f>-$B$8 + IF(Q733=1, IF(L733=1,O733,$B$9), 0)</f>
        <v/>
      </c>
      <c r="T733" s="109">
        <f>((('01_Supuestos'!C31*$I733)*'01_Supuestos'!$F$11*($H733-'01_Supuestos'!$F$9))-((('01_Supuestos'!C31*$I733)*'01_Supuestos'!$F$11*($H733-'01_Supuestos'!$F$9))*'01_Supuestos'!$F$12)-(('01_Supuestos'!C31*$I733)*'01_Supuestos'!$F$11*$K733)-(IF(('01_Supuestos'!C31*$I733)&gt;0,'01_Supuestos'!$F$15,0)))-((('01_Supuestos'!C31*$I733)*'01_Supuestos'!$F$11*($H733-'01_Supuestos'!$F$9))*'01_Supuestos'!$F$18)-($J733*'01_Supuestos'!C32)-(IF('01_Supuestos'!C30=MAX('01_Supuestos'!$C$30:$M$30),'01_Supuestos'!$F$19,0))-(MAX(0,(((('01_Supuestos'!C31*$I733)*'01_Supuestos'!$F$11*($H733-'01_Supuestos'!$F$9))-((('01_Supuestos'!C31*$I733)*'01_Supuestos'!$F$11*($H733-'01_Supuestos'!$F$9))*'01_Supuestos'!$F$12)-(('01_Supuestos'!C31*$I733)*'01_Supuestos'!$F$11*$K733)-(IF(('01_Supuestos'!C31*$I733)&gt;0,'01_Supuestos'!$F$15,0)))-($J733*'01_Supuestos'!C33)))*'01_Supuestos'!$F$16)</f>
        <v/>
      </c>
      <c r="U733" s="109">
        <f>((('01_Supuestos'!D31*$I733)*'01_Supuestos'!$F$11*($H733-'01_Supuestos'!$F$9))-((('01_Supuestos'!D31*$I733)*'01_Supuestos'!$F$11*($H733-'01_Supuestos'!$F$9))*'01_Supuestos'!$F$12)-(('01_Supuestos'!D31*$I733)*'01_Supuestos'!$F$11*$K733)-(IF(('01_Supuestos'!D31*$I733)&gt;0,'01_Supuestos'!$F$15,0)))-((('01_Supuestos'!D31*$I733)*'01_Supuestos'!$F$11*($H733-'01_Supuestos'!$F$9))*'01_Supuestos'!$F$18)-($J733*'01_Supuestos'!D32)-(IF('01_Supuestos'!D30=MAX('01_Supuestos'!$C$30:$M$30),'01_Supuestos'!$F$19,0))-(MAX(0,(((('01_Supuestos'!D31*$I733)*'01_Supuestos'!$F$11*($H733-'01_Supuestos'!$F$9))-((('01_Supuestos'!D31*$I733)*'01_Supuestos'!$F$11*($H733-'01_Supuestos'!$F$9))*'01_Supuestos'!$F$12)-(('01_Supuestos'!D31*$I733)*'01_Supuestos'!$F$11*$K733)-(IF(('01_Supuestos'!D31*$I733)&gt;0,'01_Supuestos'!$F$15,0)))-($J733*'01_Supuestos'!D33)))*'01_Supuestos'!$F$16)</f>
        <v/>
      </c>
      <c r="V733" s="109">
        <f>((('01_Supuestos'!E31*$I733)*'01_Supuestos'!$F$11*($H733-'01_Supuestos'!$F$9))-((('01_Supuestos'!E31*$I733)*'01_Supuestos'!$F$11*($H733-'01_Supuestos'!$F$9))*'01_Supuestos'!$F$12)-(('01_Supuestos'!E31*$I733)*'01_Supuestos'!$F$11*$K733)-(IF(('01_Supuestos'!E31*$I733)&gt;0,'01_Supuestos'!$F$15,0)))-((('01_Supuestos'!E31*$I733)*'01_Supuestos'!$F$11*($H733-'01_Supuestos'!$F$9))*'01_Supuestos'!$F$18)-($J733*'01_Supuestos'!E32)-(IF('01_Supuestos'!E30=MAX('01_Supuestos'!$C$30:$M$30),'01_Supuestos'!$F$19,0))-(MAX(0,(((('01_Supuestos'!E31*$I733)*'01_Supuestos'!$F$11*($H733-'01_Supuestos'!$F$9))-((('01_Supuestos'!E31*$I733)*'01_Supuestos'!$F$11*($H733-'01_Supuestos'!$F$9))*'01_Supuestos'!$F$12)-(('01_Supuestos'!E31*$I733)*'01_Supuestos'!$F$11*$K733)-(IF(('01_Supuestos'!E31*$I733)&gt;0,'01_Supuestos'!$F$15,0)))-($J733*'01_Supuestos'!E33)))*'01_Supuestos'!$F$16)</f>
        <v/>
      </c>
      <c r="W733" s="109">
        <f>((('01_Supuestos'!F31*$I733)*'01_Supuestos'!$F$11*($H733-'01_Supuestos'!$F$9))-((('01_Supuestos'!F31*$I733)*'01_Supuestos'!$F$11*($H733-'01_Supuestos'!$F$9))*'01_Supuestos'!$F$12)-(('01_Supuestos'!F31*$I733)*'01_Supuestos'!$F$11*$K733)-(IF(('01_Supuestos'!F31*$I733)&gt;0,'01_Supuestos'!$F$15,0)))-((('01_Supuestos'!F31*$I733)*'01_Supuestos'!$F$11*($H733-'01_Supuestos'!$F$9))*'01_Supuestos'!$F$18)-($J733*'01_Supuestos'!F32)-(IF('01_Supuestos'!F30=MAX('01_Supuestos'!$C$30:$M$30),'01_Supuestos'!$F$19,0))-(MAX(0,(((('01_Supuestos'!F31*$I733)*'01_Supuestos'!$F$11*($H733-'01_Supuestos'!$F$9))-((('01_Supuestos'!F31*$I733)*'01_Supuestos'!$F$11*($H733-'01_Supuestos'!$F$9))*'01_Supuestos'!$F$12)-(('01_Supuestos'!F31*$I733)*'01_Supuestos'!$F$11*$K733)-(IF(('01_Supuestos'!F31*$I733)&gt;0,'01_Supuestos'!$F$15,0)))-($J733*'01_Supuestos'!F33)))*'01_Supuestos'!$F$16)</f>
        <v/>
      </c>
      <c r="X733" s="109">
        <f>((('01_Supuestos'!G31*$I733)*'01_Supuestos'!$F$11*($H733-'01_Supuestos'!$F$9))-((('01_Supuestos'!G31*$I733)*'01_Supuestos'!$F$11*($H733-'01_Supuestos'!$F$9))*'01_Supuestos'!$F$12)-(('01_Supuestos'!G31*$I733)*'01_Supuestos'!$F$11*$K733)-(IF(('01_Supuestos'!G31*$I733)&gt;0,'01_Supuestos'!$F$15,0)))-((('01_Supuestos'!G31*$I733)*'01_Supuestos'!$F$11*($H733-'01_Supuestos'!$F$9))*'01_Supuestos'!$F$18)-($J733*'01_Supuestos'!G32)-(IF('01_Supuestos'!G30=MAX('01_Supuestos'!$C$30:$M$30),'01_Supuestos'!$F$19,0))-(MAX(0,(((('01_Supuestos'!G31*$I733)*'01_Supuestos'!$F$11*($H733-'01_Supuestos'!$F$9))-((('01_Supuestos'!G31*$I733)*'01_Supuestos'!$F$11*($H733-'01_Supuestos'!$F$9))*'01_Supuestos'!$F$12)-(('01_Supuestos'!G31*$I733)*'01_Supuestos'!$F$11*$K733)-(IF(('01_Supuestos'!G31*$I733)&gt;0,'01_Supuestos'!$F$15,0)))-($J733*'01_Supuestos'!G33)))*'01_Supuestos'!$F$16)</f>
        <v/>
      </c>
      <c r="Y733" s="109">
        <f>((('01_Supuestos'!H31*$I733)*'01_Supuestos'!$F$11*($H733-'01_Supuestos'!$F$9))-((('01_Supuestos'!H31*$I733)*'01_Supuestos'!$F$11*($H733-'01_Supuestos'!$F$9))*'01_Supuestos'!$F$12)-(('01_Supuestos'!H31*$I733)*'01_Supuestos'!$F$11*$K733)-(IF(('01_Supuestos'!H31*$I733)&gt;0,'01_Supuestos'!$F$15,0)))-((('01_Supuestos'!H31*$I733)*'01_Supuestos'!$F$11*($H733-'01_Supuestos'!$F$9))*'01_Supuestos'!$F$18)-($J733*'01_Supuestos'!H32)-(IF('01_Supuestos'!H30=MAX('01_Supuestos'!$C$30:$M$30),'01_Supuestos'!$F$19,0))-(MAX(0,(((('01_Supuestos'!H31*$I733)*'01_Supuestos'!$F$11*($H733-'01_Supuestos'!$F$9))-((('01_Supuestos'!H31*$I733)*'01_Supuestos'!$F$11*($H733-'01_Supuestos'!$F$9))*'01_Supuestos'!$F$12)-(('01_Supuestos'!H31*$I733)*'01_Supuestos'!$F$11*$K733)-(IF(('01_Supuestos'!H31*$I733)&gt;0,'01_Supuestos'!$F$15,0)))-($J733*'01_Supuestos'!H33)))*'01_Supuestos'!$F$16)</f>
        <v/>
      </c>
      <c r="Z733" s="109">
        <f>((('01_Supuestos'!I31*$I733)*'01_Supuestos'!$F$11*($H733-'01_Supuestos'!$F$9))-((('01_Supuestos'!I31*$I733)*'01_Supuestos'!$F$11*($H733-'01_Supuestos'!$F$9))*'01_Supuestos'!$F$12)-(('01_Supuestos'!I31*$I733)*'01_Supuestos'!$F$11*$K733)-(IF(('01_Supuestos'!I31*$I733)&gt;0,'01_Supuestos'!$F$15,0)))-((('01_Supuestos'!I31*$I733)*'01_Supuestos'!$F$11*($H733-'01_Supuestos'!$F$9))*'01_Supuestos'!$F$18)-($J733*'01_Supuestos'!I32)-(IF('01_Supuestos'!I30=MAX('01_Supuestos'!$C$30:$M$30),'01_Supuestos'!$F$19,0))-(MAX(0,(((('01_Supuestos'!I31*$I733)*'01_Supuestos'!$F$11*($H733-'01_Supuestos'!$F$9))-((('01_Supuestos'!I31*$I733)*'01_Supuestos'!$F$11*($H733-'01_Supuestos'!$F$9))*'01_Supuestos'!$F$12)-(('01_Supuestos'!I31*$I733)*'01_Supuestos'!$F$11*$K733)-(IF(('01_Supuestos'!I31*$I733)&gt;0,'01_Supuestos'!$F$15,0)))-($J733*'01_Supuestos'!I33)))*'01_Supuestos'!$F$16)</f>
        <v/>
      </c>
      <c r="AA733" s="109">
        <f>((('01_Supuestos'!J31*$I733)*'01_Supuestos'!$F$11*($H733-'01_Supuestos'!$F$9))-((('01_Supuestos'!J31*$I733)*'01_Supuestos'!$F$11*($H733-'01_Supuestos'!$F$9))*'01_Supuestos'!$F$12)-(('01_Supuestos'!J31*$I733)*'01_Supuestos'!$F$11*$K733)-(IF(('01_Supuestos'!J31*$I733)&gt;0,'01_Supuestos'!$F$15,0)))-((('01_Supuestos'!J31*$I733)*'01_Supuestos'!$F$11*($H733-'01_Supuestos'!$F$9))*'01_Supuestos'!$F$18)-($J733*'01_Supuestos'!J32)-(IF('01_Supuestos'!J30=MAX('01_Supuestos'!$C$30:$M$30),'01_Supuestos'!$F$19,0))-(MAX(0,(((('01_Supuestos'!J31*$I733)*'01_Supuestos'!$F$11*($H733-'01_Supuestos'!$F$9))-((('01_Supuestos'!J31*$I733)*'01_Supuestos'!$F$11*($H733-'01_Supuestos'!$F$9))*'01_Supuestos'!$F$12)-(('01_Supuestos'!J31*$I733)*'01_Supuestos'!$F$11*$K733)-(IF(('01_Supuestos'!J31*$I733)&gt;0,'01_Supuestos'!$F$15,0)))-($J733*'01_Supuestos'!J33)))*'01_Supuestos'!$F$16)</f>
        <v/>
      </c>
      <c r="AB733" s="109">
        <f>((('01_Supuestos'!K31*$I733)*'01_Supuestos'!$F$11*($H733-'01_Supuestos'!$F$9))-((('01_Supuestos'!K31*$I733)*'01_Supuestos'!$F$11*($H733-'01_Supuestos'!$F$9))*'01_Supuestos'!$F$12)-(('01_Supuestos'!K31*$I733)*'01_Supuestos'!$F$11*$K733)-(IF(('01_Supuestos'!K31*$I733)&gt;0,'01_Supuestos'!$F$15,0)))-((('01_Supuestos'!K31*$I733)*'01_Supuestos'!$F$11*($H733-'01_Supuestos'!$F$9))*'01_Supuestos'!$F$18)-($J733*'01_Supuestos'!K32)-(IF('01_Supuestos'!K30=MAX('01_Supuestos'!$C$30:$M$30),'01_Supuestos'!$F$19,0))-(MAX(0,(((('01_Supuestos'!K31*$I733)*'01_Supuestos'!$F$11*($H733-'01_Supuestos'!$F$9))-((('01_Supuestos'!K31*$I733)*'01_Supuestos'!$F$11*($H733-'01_Supuestos'!$F$9))*'01_Supuestos'!$F$12)-(('01_Supuestos'!K31*$I733)*'01_Supuestos'!$F$11*$K733)-(IF(('01_Supuestos'!K31*$I733)&gt;0,'01_Supuestos'!$F$15,0)))-($J733*'01_Supuestos'!K33)))*'01_Supuestos'!$F$16)</f>
        <v/>
      </c>
      <c r="AC733" s="109">
        <f>((('01_Supuestos'!L31*$I733)*'01_Supuestos'!$F$11*($H733-'01_Supuestos'!$F$9))-((('01_Supuestos'!L31*$I733)*'01_Supuestos'!$F$11*($H733-'01_Supuestos'!$F$9))*'01_Supuestos'!$F$12)-(('01_Supuestos'!L31*$I733)*'01_Supuestos'!$F$11*$K733)-(IF(('01_Supuestos'!L31*$I733)&gt;0,'01_Supuestos'!$F$15,0)))-((('01_Supuestos'!L31*$I733)*'01_Supuestos'!$F$11*($H733-'01_Supuestos'!$F$9))*'01_Supuestos'!$F$18)-($J733*'01_Supuestos'!L32)-(IF('01_Supuestos'!L30=MAX('01_Supuestos'!$C$30:$M$30),'01_Supuestos'!$F$19,0))-(MAX(0,(((('01_Supuestos'!L31*$I733)*'01_Supuestos'!$F$11*($H733-'01_Supuestos'!$F$9))-((('01_Supuestos'!L31*$I733)*'01_Supuestos'!$F$11*($H733-'01_Supuestos'!$F$9))*'01_Supuestos'!$F$12)-(('01_Supuestos'!L31*$I733)*'01_Supuestos'!$F$11*$K733)-(IF(('01_Supuestos'!L31*$I733)&gt;0,'01_Supuestos'!$F$15,0)))-($J733*'01_Supuestos'!L33)))*'01_Supuestos'!$F$16)</f>
        <v/>
      </c>
      <c r="AD733" s="109">
        <f>((('01_Supuestos'!M31*$I733)*'01_Supuestos'!$F$11*($H733-'01_Supuestos'!$F$9))-((('01_Supuestos'!M31*$I733)*'01_Supuestos'!$F$11*($H733-'01_Supuestos'!$F$9))*'01_Supuestos'!$F$12)-(('01_Supuestos'!M31*$I733)*'01_Supuestos'!$F$11*$K733)-(IF(('01_Supuestos'!M31*$I733)&gt;0,'01_Supuestos'!$F$15,0)))-((('01_Supuestos'!M31*$I733)*'01_Supuestos'!$F$11*($H733-'01_Supuestos'!$F$9))*'01_Supuestos'!$F$18)-($J733*'01_Supuestos'!M32)-(IF('01_Supuestos'!M30=MAX('01_Supuestos'!$C$30:$M$30),'01_Supuestos'!$F$19,0))-(MAX(0,(((('01_Supuestos'!M31*$I733)*'01_Supuestos'!$F$11*($H733-'01_Supuestos'!$F$9))-((('01_Supuestos'!M31*$I733)*'01_Supuestos'!$F$11*($H733-'01_Supuestos'!$F$9))*'01_Supuestos'!$F$12)-(('01_Supuestos'!M31*$I733)*'01_Supuestos'!$F$11*$K733)-(IF(('01_Supuestos'!M31*$I733)&gt;0,'01_Supuestos'!$F$15,0)))-($J733*'01_Supuestos'!M33)))*'01_Supuestos'!$F$16)</f>
        <v/>
      </c>
      <c r="AE733" s="109">
        <f>0</f>
        <v/>
      </c>
      <c r="AF733" s="109">
        <f>IF(S733&gt;R733,"Appraisal+Decision",IF(S733&lt;R733,"Develop Now","Indiferente"))</f>
        <v/>
      </c>
    </row>
    <row r="734">
      <c r="A734" t="n">
        <v>704</v>
      </c>
      <c r="B734" s="53">
        <f>RAND()</f>
        <v/>
      </c>
      <c r="C734" s="53">
        <f>RAND()</f>
        <v/>
      </c>
      <c r="D734" s="53">
        <f>RAND()</f>
        <v/>
      </c>
      <c r="E734" s="53">
        <f>RAND()</f>
        <v/>
      </c>
      <c r="F734" s="53">
        <f>RAND()</f>
        <v/>
      </c>
      <c r="G734" s="53">
        <f>RAND()</f>
        <v/>
      </c>
      <c r="H734" s="109">
        <f>IF(B734&lt;($B$11-$B$10)/($B$12-$B$10), $B$10+SQRT(B734*($B$11-$B$10)*($B$12-$B$10)), $B$12-SQRT((1-B734)*($B$12-$B$11)*($B$12-$B$10)))</f>
        <v/>
      </c>
      <c r="I734" s="53">
        <f>MAX(0.1,NORMINV(C734,$B$13,$B$14))</f>
        <v/>
      </c>
      <c r="J734" s="109">
        <f>'01_Supuestos'!$F$13*MAX(0.65,NORMINV(D734,1,$B$15))</f>
        <v/>
      </c>
      <c r="K734" s="109">
        <f>'01_Supuestos'!$F$14*MAX(0.6,NORMINV(E734,1,$B$16))</f>
        <v/>
      </c>
      <c r="L734" s="109">
        <f>--(F734&lt;=$B$5)</f>
        <v/>
      </c>
      <c r="M734" s="109">
        <f>IF(L734=1, IF(G734&lt;=$B$6, "+", "-"), IF(G734&lt;=(1-$B$7), "+", "-"))</f>
        <v/>
      </c>
      <c r="N734" s="110">
        <f>IF(M734="+",'05_Bayes_Arbol'!$B$16,'05_Bayes_Arbol'!$B$17)</f>
        <v/>
      </c>
      <c r="O734" s="109">
        <f>SUMPRODUCT(T734:AD734,'01_Supuestos'!$C$34:$M$34)</f>
        <v/>
      </c>
      <c r="P734" s="109">
        <f>N734*O734 + (1-N734)*$B$9</f>
        <v/>
      </c>
      <c r="Q734" s="109">
        <f>--(P734&gt;0)</f>
        <v/>
      </c>
      <c r="R734" s="109">
        <f>IF(L734=1,O734,$B$9)</f>
        <v/>
      </c>
      <c r="S734" s="109">
        <f>-$B$8 + IF(Q734=1, IF(L734=1,O734,$B$9), 0)</f>
        <v/>
      </c>
      <c r="T734" s="109">
        <f>((('01_Supuestos'!C31*$I734)*'01_Supuestos'!$F$11*($H734-'01_Supuestos'!$F$9))-((('01_Supuestos'!C31*$I734)*'01_Supuestos'!$F$11*($H734-'01_Supuestos'!$F$9))*'01_Supuestos'!$F$12)-(('01_Supuestos'!C31*$I734)*'01_Supuestos'!$F$11*$K734)-(IF(('01_Supuestos'!C31*$I734)&gt;0,'01_Supuestos'!$F$15,0)))-((('01_Supuestos'!C31*$I734)*'01_Supuestos'!$F$11*($H734-'01_Supuestos'!$F$9))*'01_Supuestos'!$F$18)-($J734*'01_Supuestos'!C32)-(IF('01_Supuestos'!C30=MAX('01_Supuestos'!$C$30:$M$30),'01_Supuestos'!$F$19,0))-(MAX(0,(((('01_Supuestos'!C31*$I734)*'01_Supuestos'!$F$11*($H734-'01_Supuestos'!$F$9))-((('01_Supuestos'!C31*$I734)*'01_Supuestos'!$F$11*($H734-'01_Supuestos'!$F$9))*'01_Supuestos'!$F$12)-(('01_Supuestos'!C31*$I734)*'01_Supuestos'!$F$11*$K734)-(IF(('01_Supuestos'!C31*$I734)&gt;0,'01_Supuestos'!$F$15,0)))-($J734*'01_Supuestos'!C33)))*'01_Supuestos'!$F$16)</f>
        <v/>
      </c>
      <c r="U734" s="109">
        <f>((('01_Supuestos'!D31*$I734)*'01_Supuestos'!$F$11*($H734-'01_Supuestos'!$F$9))-((('01_Supuestos'!D31*$I734)*'01_Supuestos'!$F$11*($H734-'01_Supuestos'!$F$9))*'01_Supuestos'!$F$12)-(('01_Supuestos'!D31*$I734)*'01_Supuestos'!$F$11*$K734)-(IF(('01_Supuestos'!D31*$I734)&gt;0,'01_Supuestos'!$F$15,0)))-((('01_Supuestos'!D31*$I734)*'01_Supuestos'!$F$11*($H734-'01_Supuestos'!$F$9))*'01_Supuestos'!$F$18)-($J734*'01_Supuestos'!D32)-(IF('01_Supuestos'!D30=MAX('01_Supuestos'!$C$30:$M$30),'01_Supuestos'!$F$19,0))-(MAX(0,(((('01_Supuestos'!D31*$I734)*'01_Supuestos'!$F$11*($H734-'01_Supuestos'!$F$9))-((('01_Supuestos'!D31*$I734)*'01_Supuestos'!$F$11*($H734-'01_Supuestos'!$F$9))*'01_Supuestos'!$F$12)-(('01_Supuestos'!D31*$I734)*'01_Supuestos'!$F$11*$K734)-(IF(('01_Supuestos'!D31*$I734)&gt;0,'01_Supuestos'!$F$15,0)))-($J734*'01_Supuestos'!D33)))*'01_Supuestos'!$F$16)</f>
        <v/>
      </c>
      <c r="V734" s="109">
        <f>((('01_Supuestos'!E31*$I734)*'01_Supuestos'!$F$11*($H734-'01_Supuestos'!$F$9))-((('01_Supuestos'!E31*$I734)*'01_Supuestos'!$F$11*($H734-'01_Supuestos'!$F$9))*'01_Supuestos'!$F$12)-(('01_Supuestos'!E31*$I734)*'01_Supuestos'!$F$11*$K734)-(IF(('01_Supuestos'!E31*$I734)&gt;0,'01_Supuestos'!$F$15,0)))-((('01_Supuestos'!E31*$I734)*'01_Supuestos'!$F$11*($H734-'01_Supuestos'!$F$9))*'01_Supuestos'!$F$18)-($J734*'01_Supuestos'!E32)-(IF('01_Supuestos'!E30=MAX('01_Supuestos'!$C$30:$M$30),'01_Supuestos'!$F$19,0))-(MAX(0,(((('01_Supuestos'!E31*$I734)*'01_Supuestos'!$F$11*($H734-'01_Supuestos'!$F$9))-((('01_Supuestos'!E31*$I734)*'01_Supuestos'!$F$11*($H734-'01_Supuestos'!$F$9))*'01_Supuestos'!$F$12)-(('01_Supuestos'!E31*$I734)*'01_Supuestos'!$F$11*$K734)-(IF(('01_Supuestos'!E31*$I734)&gt;0,'01_Supuestos'!$F$15,0)))-($J734*'01_Supuestos'!E33)))*'01_Supuestos'!$F$16)</f>
        <v/>
      </c>
      <c r="W734" s="109">
        <f>((('01_Supuestos'!F31*$I734)*'01_Supuestos'!$F$11*($H734-'01_Supuestos'!$F$9))-((('01_Supuestos'!F31*$I734)*'01_Supuestos'!$F$11*($H734-'01_Supuestos'!$F$9))*'01_Supuestos'!$F$12)-(('01_Supuestos'!F31*$I734)*'01_Supuestos'!$F$11*$K734)-(IF(('01_Supuestos'!F31*$I734)&gt;0,'01_Supuestos'!$F$15,0)))-((('01_Supuestos'!F31*$I734)*'01_Supuestos'!$F$11*($H734-'01_Supuestos'!$F$9))*'01_Supuestos'!$F$18)-($J734*'01_Supuestos'!F32)-(IF('01_Supuestos'!F30=MAX('01_Supuestos'!$C$30:$M$30),'01_Supuestos'!$F$19,0))-(MAX(0,(((('01_Supuestos'!F31*$I734)*'01_Supuestos'!$F$11*($H734-'01_Supuestos'!$F$9))-((('01_Supuestos'!F31*$I734)*'01_Supuestos'!$F$11*($H734-'01_Supuestos'!$F$9))*'01_Supuestos'!$F$12)-(('01_Supuestos'!F31*$I734)*'01_Supuestos'!$F$11*$K734)-(IF(('01_Supuestos'!F31*$I734)&gt;0,'01_Supuestos'!$F$15,0)))-($J734*'01_Supuestos'!F33)))*'01_Supuestos'!$F$16)</f>
        <v/>
      </c>
      <c r="X734" s="109">
        <f>((('01_Supuestos'!G31*$I734)*'01_Supuestos'!$F$11*($H734-'01_Supuestos'!$F$9))-((('01_Supuestos'!G31*$I734)*'01_Supuestos'!$F$11*($H734-'01_Supuestos'!$F$9))*'01_Supuestos'!$F$12)-(('01_Supuestos'!G31*$I734)*'01_Supuestos'!$F$11*$K734)-(IF(('01_Supuestos'!G31*$I734)&gt;0,'01_Supuestos'!$F$15,0)))-((('01_Supuestos'!G31*$I734)*'01_Supuestos'!$F$11*($H734-'01_Supuestos'!$F$9))*'01_Supuestos'!$F$18)-($J734*'01_Supuestos'!G32)-(IF('01_Supuestos'!G30=MAX('01_Supuestos'!$C$30:$M$30),'01_Supuestos'!$F$19,0))-(MAX(0,(((('01_Supuestos'!G31*$I734)*'01_Supuestos'!$F$11*($H734-'01_Supuestos'!$F$9))-((('01_Supuestos'!G31*$I734)*'01_Supuestos'!$F$11*($H734-'01_Supuestos'!$F$9))*'01_Supuestos'!$F$12)-(('01_Supuestos'!G31*$I734)*'01_Supuestos'!$F$11*$K734)-(IF(('01_Supuestos'!G31*$I734)&gt;0,'01_Supuestos'!$F$15,0)))-($J734*'01_Supuestos'!G33)))*'01_Supuestos'!$F$16)</f>
        <v/>
      </c>
      <c r="Y734" s="109">
        <f>((('01_Supuestos'!H31*$I734)*'01_Supuestos'!$F$11*($H734-'01_Supuestos'!$F$9))-((('01_Supuestos'!H31*$I734)*'01_Supuestos'!$F$11*($H734-'01_Supuestos'!$F$9))*'01_Supuestos'!$F$12)-(('01_Supuestos'!H31*$I734)*'01_Supuestos'!$F$11*$K734)-(IF(('01_Supuestos'!H31*$I734)&gt;0,'01_Supuestos'!$F$15,0)))-((('01_Supuestos'!H31*$I734)*'01_Supuestos'!$F$11*($H734-'01_Supuestos'!$F$9))*'01_Supuestos'!$F$18)-($J734*'01_Supuestos'!H32)-(IF('01_Supuestos'!H30=MAX('01_Supuestos'!$C$30:$M$30),'01_Supuestos'!$F$19,0))-(MAX(0,(((('01_Supuestos'!H31*$I734)*'01_Supuestos'!$F$11*($H734-'01_Supuestos'!$F$9))-((('01_Supuestos'!H31*$I734)*'01_Supuestos'!$F$11*($H734-'01_Supuestos'!$F$9))*'01_Supuestos'!$F$12)-(('01_Supuestos'!H31*$I734)*'01_Supuestos'!$F$11*$K734)-(IF(('01_Supuestos'!H31*$I734)&gt;0,'01_Supuestos'!$F$15,0)))-($J734*'01_Supuestos'!H33)))*'01_Supuestos'!$F$16)</f>
        <v/>
      </c>
      <c r="Z734" s="109">
        <f>((('01_Supuestos'!I31*$I734)*'01_Supuestos'!$F$11*($H734-'01_Supuestos'!$F$9))-((('01_Supuestos'!I31*$I734)*'01_Supuestos'!$F$11*($H734-'01_Supuestos'!$F$9))*'01_Supuestos'!$F$12)-(('01_Supuestos'!I31*$I734)*'01_Supuestos'!$F$11*$K734)-(IF(('01_Supuestos'!I31*$I734)&gt;0,'01_Supuestos'!$F$15,0)))-((('01_Supuestos'!I31*$I734)*'01_Supuestos'!$F$11*($H734-'01_Supuestos'!$F$9))*'01_Supuestos'!$F$18)-($J734*'01_Supuestos'!I32)-(IF('01_Supuestos'!I30=MAX('01_Supuestos'!$C$30:$M$30),'01_Supuestos'!$F$19,0))-(MAX(0,(((('01_Supuestos'!I31*$I734)*'01_Supuestos'!$F$11*($H734-'01_Supuestos'!$F$9))-((('01_Supuestos'!I31*$I734)*'01_Supuestos'!$F$11*($H734-'01_Supuestos'!$F$9))*'01_Supuestos'!$F$12)-(('01_Supuestos'!I31*$I734)*'01_Supuestos'!$F$11*$K734)-(IF(('01_Supuestos'!I31*$I734)&gt;0,'01_Supuestos'!$F$15,0)))-($J734*'01_Supuestos'!I33)))*'01_Supuestos'!$F$16)</f>
        <v/>
      </c>
      <c r="AA734" s="109">
        <f>((('01_Supuestos'!J31*$I734)*'01_Supuestos'!$F$11*($H734-'01_Supuestos'!$F$9))-((('01_Supuestos'!J31*$I734)*'01_Supuestos'!$F$11*($H734-'01_Supuestos'!$F$9))*'01_Supuestos'!$F$12)-(('01_Supuestos'!J31*$I734)*'01_Supuestos'!$F$11*$K734)-(IF(('01_Supuestos'!J31*$I734)&gt;0,'01_Supuestos'!$F$15,0)))-((('01_Supuestos'!J31*$I734)*'01_Supuestos'!$F$11*($H734-'01_Supuestos'!$F$9))*'01_Supuestos'!$F$18)-($J734*'01_Supuestos'!J32)-(IF('01_Supuestos'!J30=MAX('01_Supuestos'!$C$30:$M$30),'01_Supuestos'!$F$19,0))-(MAX(0,(((('01_Supuestos'!J31*$I734)*'01_Supuestos'!$F$11*($H734-'01_Supuestos'!$F$9))-((('01_Supuestos'!J31*$I734)*'01_Supuestos'!$F$11*($H734-'01_Supuestos'!$F$9))*'01_Supuestos'!$F$12)-(('01_Supuestos'!J31*$I734)*'01_Supuestos'!$F$11*$K734)-(IF(('01_Supuestos'!J31*$I734)&gt;0,'01_Supuestos'!$F$15,0)))-($J734*'01_Supuestos'!J33)))*'01_Supuestos'!$F$16)</f>
        <v/>
      </c>
      <c r="AB734" s="109">
        <f>((('01_Supuestos'!K31*$I734)*'01_Supuestos'!$F$11*($H734-'01_Supuestos'!$F$9))-((('01_Supuestos'!K31*$I734)*'01_Supuestos'!$F$11*($H734-'01_Supuestos'!$F$9))*'01_Supuestos'!$F$12)-(('01_Supuestos'!K31*$I734)*'01_Supuestos'!$F$11*$K734)-(IF(('01_Supuestos'!K31*$I734)&gt;0,'01_Supuestos'!$F$15,0)))-((('01_Supuestos'!K31*$I734)*'01_Supuestos'!$F$11*($H734-'01_Supuestos'!$F$9))*'01_Supuestos'!$F$18)-($J734*'01_Supuestos'!K32)-(IF('01_Supuestos'!K30=MAX('01_Supuestos'!$C$30:$M$30),'01_Supuestos'!$F$19,0))-(MAX(0,(((('01_Supuestos'!K31*$I734)*'01_Supuestos'!$F$11*($H734-'01_Supuestos'!$F$9))-((('01_Supuestos'!K31*$I734)*'01_Supuestos'!$F$11*($H734-'01_Supuestos'!$F$9))*'01_Supuestos'!$F$12)-(('01_Supuestos'!K31*$I734)*'01_Supuestos'!$F$11*$K734)-(IF(('01_Supuestos'!K31*$I734)&gt;0,'01_Supuestos'!$F$15,0)))-($J734*'01_Supuestos'!K33)))*'01_Supuestos'!$F$16)</f>
        <v/>
      </c>
      <c r="AC734" s="109">
        <f>((('01_Supuestos'!L31*$I734)*'01_Supuestos'!$F$11*($H734-'01_Supuestos'!$F$9))-((('01_Supuestos'!L31*$I734)*'01_Supuestos'!$F$11*($H734-'01_Supuestos'!$F$9))*'01_Supuestos'!$F$12)-(('01_Supuestos'!L31*$I734)*'01_Supuestos'!$F$11*$K734)-(IF(('01_Supuestos'!L31*$I734)&gt;0,'01_Supuestos'!$F$15,0)))-((('01_Supuestos'!L31*$I734)*'01_Supuestos'!$F$11*($H734-'01_Supuestos'!$F$9))*'01_Supuestos'!$F$18)-($J734*'01_Supuestos'!L32)-(IF('01_Supuestos'!L30=MAX('01_Supuestos'!$C$30:$M$30),'01_Supuestos'!$F$19,0))-(MAX(0,(((('01_Supuestos'!L31*$I734)*'01_Supuestos'!$F$11*($H734-'01_Supuestos'!$F$9))-((('01_Supuestos'!L31*$I734)*'01_Supuestos'!$F$11*($H734-'01_Supuestos'!$F$9))*'01_Supuestos'!$F$12)-(('01_Supuestos'!L31*$I734)*'01_Supuestos'!$F$11*$K734)-(IF(('01_Supuestos'!L31*$I734)&gt;0,'01_Supuestos'!$F$15,0)))-($J734*'01_Supuestos'!L33)))*'01_Supuestos'!$F$16)</f>
        <v/>
      </c>
      <c r="AD734" s="109">
        <f>((('01_Supuestos'!M31*$I734)*'01_Supuestos'!$F$11*($H734-'01_Supuestos'!$F$9))-((('01_Supuestos'!M31*$I734)*'01_Supuestos'!$F$11*($H734-'01_Supuestos'!$F$9))*'01_Supuestos'!$F$12)-(('01_Supuestos'!M31*$I734)*'01_Supuestos'!$F$11*$K734)-(IF(('01_Supuestos'!M31*$I734)&gt;0,'01_Supuestos'!$F$15,0)))-((('01_Supuestos'!M31*$I734)*'01_Supuestos'!$F$11*($H734-'01_Supuestos'!$F$9))*'01_Supuestos'!$F$18)-($J734*'01_Supuestos'!M32)-(IF('01_Supuestos'!M30=MAX('01_Supuestos'!$C$30:$M$30),'01_Supuestos'!$F$19,0))-(MAX(0,(((('01_Supuestos'!M31*$I734)*'01_Supuestos'!$F$11*($H734-'01_Supuestos'!$F$9))-((('01_Supuestos'!M31*$I734)*'01_Supuestos'!$F$11*($H734-'01_Supuestos'!$F$9))*'01_Supuestos'!$F$12)-(('01_Supuestos'!M31*$I734)*'01_Supuestos'!$F$11*$K734)-(IF(('01_Supuestos'!M31*$I734)&gt;0,'01_Supuestos'!$F$15,0)))-($J734*'01_Supuestos'!M33)))*'01_Supuestos'!$F$16)</f>
        <v/>
      </c>
      <c r="AE734" s="109">
        <f>0</f>
        <v/>
      </c>
      <c r="AF734" s="109">
        <f>IF(S734&gt;R734,"Appraisal+Decision",IF(S734&lt;R734,"Develop Now","Indiferente"))</f>
        <v/>
      </c>
    </row>
    <row r="735">
      <c r="A735" t="n">
        <v>705</v>
      </c>
      <c r="B735" s="53">
        <f>RAND()</f>
        <v/>
      </c>
      <c r="C735" s="53">
        <f>RAND()</f>
        <v/>
      </c>
      <c r="D735" s="53">
        <f>RAND()</f>
        <v/>
      </c>
      <c r="E735" s="53">
        <f>RAND()</f>
        <v/>
      </c>
      <c r="F735" s="53">
        <f>RAND()</f>
        <v/>
      </c>
      <c r="G735" s="53">
        <f>RAND()</f>
        <v/>
      </c>
      <c r="H735" s="109">
        <f>IF(B735&lt;($B$11-$B$10)/($B$12-$B$10), $B$10+SQRT(B735*($B$11-$B$10)*($B$12-$B$10)), $B$12-SQRT((1-B735)*($B$12-$B$11)*($B$12-$B$10)))</f>
        <v/>
      </c>
      <c r="I735" s="53">
        <f>MAX(0.1,NORMINV(C735,$B$13,$B$14))</f>
        <v/>
      </c>
      <c r="J735" s="109">
        <f>'01_Supuestos'!$F$13*MAX(0.65,NORMINV(D735,1,$B$15))</f>
        <v/>
      </c>
      <c r="K735" s="109">
        <f>'01_Supuestos'!$F$14*MAX(0.6,NORMINV(E735,1,$B$16))</f>
        <v/>
      </c>
      <c r="L735" s="109">
        <f>--(F735&lt;=$B$5)</f>
        <v/>
      </c>
      <c r="M735" s="109">
        <f>IF(L735=1, IF(G735&lt;=$B$6, "+", "-"), IF(G735&lt;=(1-$B$7), "+", "-"))</f>
        <v/>
      </c>
      <c r="N735" s="110">
        <f>IF(M735="+",'05_Bayes_Arbol'!$B$16,'05_Bayes_Arbol'!$B$17)</f>
        <v/>
      </c>
      <c r="O735" s="109">
        <f>SUMPRODUCT(T735:AD735,'01_Supuestos'!$C$34:$M$34)</f>
        <v/>
      </c>
      <c r="P735" s="109">
        <f>N735*O735 + (1-N735)*$B$9</f>
        <v/>
      </c>
      <c r="Q735" s="109">
        <f>--(P735&gt;0)</f>
        <v/>
      </c>
      <c r="R735" s="109">
        <f>IF(L735=1,O735,$B$9)</f>
        <v/>
      </c>
      <c r="S735" s="109">
        <f>-$B$8 + IF(Q735=1, IF(L735=1,O735,$B$9), 0)</f>
        <v/>
      </c>
      <c r="T735" s="109">
        <f>((('01_Supuestos'!C31*$I735)*'01_Supuestos'!$F$11*($H735-'01_Supuestos'!$F$9))-((('01_Supuestos'!C31*$I735)*'01_Supuestos'!$F$11*($H735-'01_Supuestos'!$F$9))*'01_Supuestos'!$F$12)-(('01_Supuestos'!C31*$I735)*'01_Supuestos'!$F$11*$K735)-(IF(('01_Supuestos'!C31*$I735)&gt;0,'01_Supuestos'!$F$15,0)))-((('01_Supuestos'!C31*$I735)*'01_Supuestos'!$F$11*($H735-'01_Supuestos'!$F$9))*'01_Supuestos'!$F$18)-($J735*'01_Supuestos'!C32)-(IF('01_Supuestos'!C30=MAX('01_Supuestos'!$C$30:$M$30),'01_Supuestos'!$F$19,0))-(MAX(0,(((('01_Supuestos'!C31*$I735)*'01_Supuestos'!$F$11*($H735-'01_Supuestos'!$F$9))-((('01_Supuestos'!C31*$I735)*'01_Supuestos'!$F$11*($H735-'01_Supuestos'!$F$9))*'01_Supuestos'!$F$12)-(('01_Supuestos'!C31*$I735)*'01_Supuestos'!$F$11*$K735)-(IF(('01_Supuestos'!C31*$I735)&gt;0,'01_Supuestos'!$F$15,0)))-($J735*'01_Supuestos'!C33)))*'01_Supuestos'!$F$16)</f>
        <v/>
      </c>
      <c r="U735" s="109">
        <f>((('01_Supuestos'!D31*$I735)*'01_Supuestos'!$F$11*($H735-'01_Supuestos'!$F$9))-((('01_Supuestos'!D31*$I735)*'01_Supuestos'!$F$11*($H735-'01_Supuestos'!$F$9))*'01_Supuestos'!$F$12)-(('01_Supuestos'!D31*$I735)*'01_Supuestos'!$F$11*$K735)-(IF(('01_Supuestos'!D31*$I735)&gt;0,'01_Supuestos'!$F$15,0)))-((('01_Supuestos'!D31*$I735)*'01_Supuestos'!$F$11*($H735-'01_Supuestos'!$F$9))*'01_Supuestos'!$F$18)-($J735*'01_Supuestos'!D32)-(IF('01_Supuestos'!D30=MAX('01_Supuestos'!$C$30:$M$30),'01_Supuestos'!$F$19,0))-(MAX(0,(((('01_Supuestos'!D31*$I735)*'01_Supuestos'!$F$11*($H735-'01_Supuestos'!$F$9))-((('01_Supuestos'!D31*$I735)*'01_Supuestos'!$F$11*($H735-'01_Supuestos'!$F$9))*'01_Supuestos'!$F$12)-(('01_Supuestos'!D31*$I735)*'01_Supuestos'!$F$11*$K735)-(IF(('01_Supuestos'!D31*$I735)&gt;0,'01_Supuestos'!$F$15,0)))-($J735*'01_Supuestos'!D33)))*'01_Supuestos'!$F$16)</f>
        <v/>
      </c>
      <c r="V735" s="109">
        <f>((('01_Supuestos'!E31*$I735)*'01_Supuestos'!$F$11*($H735-'01_Supuestos'!$F$9))-((('01_Supuestos'!E31*$I735)*'01_Supuestos'!$F$11*($H735-'01_Supuestos'!$F$9))*'01_Supuestos'!$F$12)-(('01_Supuestos'!E31*$I735)*'01_Supuestos'!$F$11*$K735)-(IF(('01_Supuestos'!E31*$I735)&gt;0,'01_Supuestos'!$F$15,0)))-((('01_Supuestos'!E31*$I735)*'01_Supuestos'!$F$11*($H735-'01_Supuestos'!$F$9))*'01_Supuestos'!$F$18)-($J735*'01_Supuestos'!E32)-(IF('01_Supuestos'!E30=MAX('01_Supuestos'!$C$30:$M$30),'01_Supuestos'!$F$19,0))-(MAX(0,(((('01_Supuestos'!E31*$I735)*'01_Supuestos'!$F$11*($H735-'01_Supuestos'!$F$9))-((('01_Supuestos'!E31*$I735)*'01_Supuestos'!$F$11*($H735-'01_Supuestos'!$F$9))*'01_Supuestos'!$F$12)-(('01_Supuestos'!E31*$I735)*'01_Supuestos'!$F$11*$K735)-(IF(('01_Supuestos'!E31*$I735)&gt;0,'01_Supuestos'!$F$15,0)))-($J735*'01_Supuestos'!E33)))*'01_Supuestos'!$F$16)</f>
        <v/>
      </c>
      <c r="W735" s="109">
        <f>((('01_Supuestos'!F31*$I735)*'01_Supuestos'!$F$11*($H735-'01_Supuestos'!$F$9))-((('01_Supuestos'!F31*$I735)*'01_Supuestos'!$F$11*($H735-'01_Supuestos'!$F$9))*'01_Supuestos'!$F$12)-(('01_Supuestos'!F31*$I735)*'01_Supuestos'!$F$11*$K735)-(IF(('01_Supuestos'!F31*$I735)&gt;0,'01_Supuestos'!$F$15,0)))-((('01_Supuestos'!F31*$I735)*'01_Supuestos'!$F$11*($H735-'01_Supuestos'!$F$9))*'01_Supuestos'!$F$18)-($J735*'01_Supuestos'!F32)-(IF('01_Supuestos'!F30=MAX('01_Supuestos'!$C$30:$M$30),'01_Supuestos'!$F$19,0))-(MAX(0,(((('01_Supuestos'!F31*$I735)*'01_Supuestos'!$F$11*($H735-'01_Supuestos'!$F$9))-((('01_Supuestos'!F31*$I735)*'01_Supuestos'!$F$11*($H735-'01_Supuestos'!$F$9))*'01_Supuestos'!$F$12)-(('01_Supuestos'!F31*$I735)*'01_Supuestos'!$F$11*$K735)-(IF(('01_Supuestos'!F31*$I735)&gt;0,'01_Supuestos'!$F$15,0)))-($J735*'01_Supuestos'!F33)))*'01_Supuestos'!$F$16)</f>
        <v/>
      </c>
      <c r="X735" s="109">
        <f>((('01_Supuestos'!G31*$I735)*'01_Supuestos'!$F$11*($H735-'01_Supuestos'!$F$9))-((('01_Supuestos'!G31*$I735)*'01_Supuestos'!$F$11*($H735-'01_Supuestos'!$F$9))*'01_Supuestos'!$F$12)-(('01_Supuestos'!G31*$I735)*'01_Supuestos'!$F$11*$K735)-(IF(('01_Supuestos'!G31*$I735)&gt;0,'01_Supuestos'!$F$15,0)))-((('01_Supuestos'!G31*$I735)*'01_Supuestos'!$F$11*($H735-'01_Supuestos'!$F$9))*'01_Supuestos'!$F$18)-($J735*'01_Supuestos'!G32)-(IF('01_Supuestos'!G30=MAX('01_Supuestos'!$C$30:$M$30),'01_Supuestos'!$F$19,0))-(MAX(0,(((('01_Supuestos'!G31*$I735)*'01_Supuestos'!$F$11*($H735-'01_Supuestos'!$F$9))-((('01_Supuestos'!G31*$I735)*'01_Supuestos'!$F$11*($H735-'01_Supuestos'!$F$9))*'01_Supuestos'!$F$12)-(('01_Supuestos'!G31*$I735)*'01_Supuestos'!$F$11*$K735)-(IF(('01_Supuestos'!G31*$I735)&gt;0,'01_Supuestos'!$F$15,0)))-($J735*'01_Supuestos'!G33)))*'01_Supuestos'!$F$16)</f>
        <v/>
      </c>
      <c r="Y735" s="109">
        <f>((('01_Supuestos'!H31*$I735)*'01_Supuestos'!$F$11*($H735-'01_Supuestos'!$F$9))-((('01_Supuestos'!H31*$I735)*'01_Supuestos'!$F$11*($H735-'01_Supuestos'!$F$9))*'01_Supuestos'!$F$12)-(('01_Supuestos'!H31*$I735)*'01_Supuestos'!$F$11*$K735)-(IF(('01_Supuestos'!H31*$I735)&gt;0,'01_Supuestos'!$F$15,0)))-((('01_Supuestos'!H31*$I735)*'01_Supuestos'!$F$11*($H735-'01_Supuestos'!$F$9))*'01_Supuestos'!$F$18)-($J735*'01_Supuestos'!H32)-(IF('01_Supuestos'!H30=MAX('01_Supuestos'!$C$30:$M$30),'01_Supuestos'!$F$19,0))-(MAX(0,(((('01_Supuestos'!H31*$I735)*'01_Supuestos'!$F$11*($H735-'01_Supuestos'!$F$9))-((('01_Supuestos'!H31*$I735)*'01_Supuestos'!$F$11*($H735-'01_Supuestos'!$F$9))*'01_Supuestos'!$F$12)-(('01_Supuestos'!H31*$I735)*'01_Supuestos'!$F$11*$K735)-(IF(('01_Supuestos'!H31*$I735)&gt;0,'01_Supuestos'!$F$15,0)))-($J735*'01_Supuestos'!H33)))*'01_Supuestos'!$F$16)</f>
        <v/>
      </c>
      <c r="Z735" s="109">
        <f>((('01_Supuestos'!I31*$I735)*'01_Supuestos'!$F$11*($H735-'01_Supuestos'!$F$9))-((('01_Supuestos'!I31*$I735)*'01_Supuestos'!$F$11*($H735-'01_Supuestos'!$F$9))*'01_Supuestos'!$F$12)-(('01_Supuestos'!I31*$I735)*'01_Supuestos'!$F$11*$K735)-(IF(('01_Supuestos'!I31*$I735)&gt;0,'01_Supuestos'!$F$15,0)))-((('01_Supuestos'!I31*$I735)*'01_Supuestos'!$F$11*($H735-'01_Supuestos'!$F$9))*'01_Supuestos'!$F$18)-($J735*'01_Supuestos'!I32)-(IF('01_Supuestos'!I30=MAX('01_Supuestos'!$C$30:$M$30),'01_Supuestos'!$F$19,0))-(MAX(0,(((('01_Supuestos'!I31*$I735)*'01_Supuestos'!$F$11*($H735-'01_Supuestos'!$F$9))-((('01_Supuestos'!I31*$I735)*'01_Supuestos'!$F$11*($H735-'01_Supuestos'!$F$9))*'01_Supuestos'!$F$12)-(('01_Supuestos'!I31*$I735)*'01_Supuestos'!$F$11*$K735)-(IF(('01_Supuestos'!I31*$I735)&gt;0,'01_Supuestos'!$F$15,0)))-($J735*'01_Supuestos'!I33)))*'01_Supuestos'!$F$16)</f>
        <v/>
      </c>
      <c r="AA735" s="109">
        <f>((('01_Supuestos'!J31*$I735)*'01_Supuestos'!$F$11*($H735-'01_Supuestos'!$F$9))-((('01_Supuestos'!J31*$I735)*'01_Supuestos'!$F$11*($H735-'01_Supuestos'!$F$9))*'01_Supuestos'!$F$12)-(('01_Supuestos'!J31*$I735)*'01_Supuestos'!$F$11*$K735)-(IF(('01_Supuestos'!J31*$I735)&gt;0,'01_Supuestos'!$F$15,0)))-((('01_Supuestos'!J31*$I735)*'01_Supuestos'!$F$11*($H735-'01_Supuestos'!$F$9))*'01_Supuestos'!$F$18)-($J735*'01_Supuestos'!J32)-(IF('01_Supuestos'!J30=MAX('01_Supuestos'!$C$30:$M$30),'01_Supuestos'!$F$19,0))-(MAX(0,(((('01_Supuestos'!J31*$I735)*'01_Supuestos'!$F$11*($H735-'01_Supuestos'!$F$9))-((('01_Supuestos'!J31*$I735)*'01_Supuestos'!$F$11*($H735-'01_Supuestos'!$F$9))*'01_Supuestos'!$F$12)-(('01_Supuestos'!J31*$I735)*'01_Supuestos'!$F$11*$K735)-(IF(('01_Supuestos'!J31*$I735)&gt;0,'01_Supuestos'!$F$15,0)))-($J735*'01_Supuestos'!J33)))*'01_Supuestos'!$F$16)</f>
        <v/>
      </c>
      <c r="AB735" s="109">
        <f>((('01_Supuestos'!K31*$I735)*'01_Supuestos'!$F$11*($H735-'01_Supuestos'!$F$9))-((('01_Supuestos'!K31*$I735)*'01_Supuestos'!$F$11*($H735-'01_Supuestos'!$F$9))*'01_Supuestos'!$F$12)-(('01_Supuestos'!K31*$I735)*'01_Supuestos'!$F$11*$K735)-(IF(('01_Supuestos'!K31*$I735)&gt;0,'01_Supuestos'!$F$15,0)))-((('01_Supuestos'!K31*$I735)*'01_Supuestos'!$F$11*($H735-'01_Supuestos'!$F$9))*'01_Supuestos'!$F$18)-($J735*'01_Supuestos'!K32)-(IF('01_Supuestos'!K30=MAX('01_Supuestos'!$C$30:$M$30),'01_Supuestos'!$F$19,0))-(MAX(0,(((('01_Supuestos'!K31*$I735)*'01_Supuestos'!$F$11*($H735-'01_Supuestos'!$F$9))-((('01_Supuestos'!K31*$I735)*'01_Supuestos'!$F$11*($H735-'01_Supuestos'!$F$9))*'01_Supuestos'!$F$12)-(('01_Supuestos'!K31*$I735)*'01_Supuestos'!$F$11*$K735)-(IF(('01_Supuestos'!K31*$I735)&gt;0,'01_Supuestos'!$F$15,0)))-($J735*'01_Supuestos'!K33)))*'01_Supuestos'!$F$16)</f>
        <v/>
      </c>
      <c r="AC735" s="109">
        <f>((('01_Supuestos'!L31*$I735)*'01_Supuestos'!$F$11*($H735-'01_Supuestos'!$F$9))-((('01_Supuestos'!L31*$I735)*'01_Supuestos'!$F$11*($H735-'01_Supuestos'!$F$9))*'01_Supuestos'!$F$12)-(('01_Supuestos'!L31*$I735)*'01_Supuestos'!$F$11*$K735)-(IF(('01_Supuestos'!L31*$I735)&gt;0,'01_Supuestos'!$F$15,0)))-((('01_Supuestos'!L31*$I735)*'01_Supuestos'!$F$11*($H735-'01_Supuestos'!$F$9))*'01_Supuestos'!$F$18)-($J735*'01_Supuestos'!L32)-(IF('01_Supuestos'!L30=MAX('01_Supuestos'!$C$30:$M$30),'01_Supuestos'!$F$19,0))-(MAX(0,(((('01_Supuestos'!L31*$I735)*'01_Supuestos'!$F$11*($H735-'01_Supuestos'!$F$9))-((('01_Supuestos'!L31*$I735)*'01_Supuestos'!$F$11*($H735-'01_Supuestos'!$F$9))*'01_Supuestos'!$F$12)-(('01_Supuestos'!L31*$I735)*'01_Supuestos'!$F$11*$K735)-(IF(('01_Supuestos'!L31*$I735)&gt;0,'01_Supuestos'!$F$15,0)))-($J735*'01_Supuestos'!L33)))*'01_Supuestos'!$F$16)</f>
        <v/>
      </c>
      <c r="AD735" s="109">
        <f>((('01_Supuestos'!M31*$I735)*'01_Supuestos'!$F$11*($H735-'01_Supuestos'!$F$9))-((('01_Supuestos'!M31*$I735)*'01_Supuestos'!$F$11*($H735-'01_Supuestos'!$F$9))*'01_Supuestos'!$F$12)-(('01_Supuestos'!M31*$I735)*'01_Supuestos'!$F$11*$K735)-(IF(('01_Supuestos'!M31*$I735)&gt;0,'01_Supuestos'!$F$15,0)))-((('01_Supuestos'!M31*$I735)*'01_Supuestos'!$F$11*($H735-'01_Supuestos'!$F$9))*'01_Supuestos'!$F$18)-($J735*'01_Supuestos'!M32)-(IF('01_Supuestos'!M30=MAX('01_Supuestos'!$C$30:$M$30),'01_Supuestos'!$F$19,0))-(MAX(0,(((('01_Supuestos'!M31*$I735)*'01_Supuestos'!$F$11*($H735-'01_Supuestos'!$F$9))-((('01_Supuestos'!M31*$I735)*'01_Supuestos'!$F$11*($H735-'01_Supuestos'!$F$9))*'01_Supuestos'!$F$12)-(('01_Supuestos'!M31*$I735)*'01_Supuestos'!$F$11*$K735)-(IF(('01_Supuestos'!M31*$I735)&gt;0,'01_Supuestos'!$F$15,0)))-($J735*'01_Supuestos'!M33)))*'01_Supuestos'!$F$16)</f>
        <v/>
      </c>
      <c r="AE735" s="109">
        <f>0</f>
        <v/>
      </c>
      <c r="AF735" s="109">
        <f>IF(S735&gt;R735,"Appraisal+Decision",IF(S735&lt;R735,"Develop Now","Indiferente"))</f>
        <v/>
      </c>
    </row>
    <row r="736">
      <c r="A736" t="n">
        <v>706</v>
      </c>
      <c r="B736" s="53">
        <f>RAND()</f>
        <v/>
      </c>
      <c r="C736" s="53">
        <f>RAND()</f>
        <v/>
      </c>
      <c r="D736" s="53">
        <f>RAND()</f>
        <v/>
      </c>
      <c r="E736" s="53">
        <f>RAND()</f>
        <v/>
      </c>
      <c r="F736" s="53">
        <f>RAND()</f>
        <v/>
      </c>
      <c r="G736" s="53">
        <f>RAND()</f>
        <v/>
      </c>
      <c r="H736" s="109">
        <f>IF(B736&lt;($B$11-$B$10)/($B$12-$B$10), $B$10+SQRT(B736*($B$11-$B$10)*($B$12-$B$10)), $B$12-SQRT((1-B736)*($B$12-$B$11)*($B$12-$B$10)))</f>
        <v/>
      </c>
      <c r="I736" s="53">
        <f>MAX(0.1,NORMINV(C736,$B$13,$B$14))</f>
        <v/>
      </c>
      <c r="J736" s="109">
        <f>'01_Supuestos'!$F$13*MAX(0.65,NORMINV(D736,1,$B$15))</f>
        <v/>
      </c>
      <c r="K736" s="109">
        <f>'01_Supuestos'!$F$14*MAX(0.6,NORMINV(E736,1,$B$16))</f>
        <v/>
      </c>
      <c r="L736" s="109">
        <f>--(F736&lt;=$B$5)</f>
        <v/>
      </c>
      <c r="M736" s="109">
        <f>IF(L736=1, IF(G736&lt;=$B$6, "+", "-"), IF(G736&lt;=(1-$B$7), "+", "-"))</f>
        <v/>
      </c>
      <c r="N736" s="110">
        <f>IF(M736="+",'05_Bayes_Arbol'!$B$16,'05_Bayes_Arbol'!$B$17)</f>
        <v/>
      </c>
      <c r="O736" s="109">
        <f>SUMPRODUCT(T736:AD736,'01_Supuestos'!$C$34:$M$34)</f>
        <v/>
      </c>
      <c r="P736" s="109">
        <f>N736*O736 + (1-N736)*$B$9</f>
        <v/>
      </c>
      <c r="Q736" s="109">
        <f>--(P736&gt;0)</f>
        <v/>
      </c>
      <c r="R736" s="109">
        <f>IF(L736=1,O736,$B$9)</f>
        <v/>
      </c>
      <c r="S736" s="109">
        <f>-$B$8 + IF(Q736=1, IF(L736=1,O736,$B$9), 0)</f>
        <v/>
      </c>
      <c r="T736" s="109">
        <f>((('01_Supuestos'!C31*$I736)*'01_Supuestos'!$F$11*($H736-'01_Supuestos'!$F$9))-((('01_Supuestos'!C31*$I736)*'01_Supuestos'!$F$11*($H736-'01_Supuestos'!$F$9))*'01_Supuestos'!$F$12)-(('01_Supuestos'!C31*$I736)*'01_Supuestos'!$F$11*$K736)-(IF(('01_Supuestos'!C31*$I736)&gt;0,'01_Supuestos'!$F$15,0)))-((('01_Supuestos'!C31*$I736)*'01_Supuestos'!$F$11*($H736-'01_Supuestos'!$F$9))*'01_Supuestos'!$F$18)-($J736*'01_Supuestos'!C32)-(IF('01_Supuestos'!C30=MAX('01_Supuestos'!$C$30:$M$30),'01_Supuestos'!$F$19,0))-(MAX(0,(((('01_Supuestos'!C31*$I736)*'01_Supuestos'!$F$11*($H736-'01_Supuestos'!$F$9))-((('01_Supuestos'!C31*$I736)*'01_Supuestos'!$F$11*($H736-'01_Supuestos'!$F$9))*'01_Supuestos'!$F$12)-(('01_Supuestos'!C31*$I736)*'01_Supuestos'!$F$11*$K736)-(IF(('01_Supuestos'!C31*$I736)&gt;0,'01_Supuestos'!$F$15,0)))-($J736*'01_Supuestos'!C33)))*'01_Supuestos'!$F$16)</f>
        <v/>
      </c>
      <c r="U736" s="109">
        <f>((('01_Supuestos'!D31*$I736)*'01_Supuestos'!$F$11*($H736-'01_Supuestos'!$F$9))-((('01_Supuestos'!D31*$I736)*'01_Supuestos'!$F$11*($H736-'01_Supuestos'!$F$9))*'01_Supuestos'!$F$12)-(('01_Supuestos'!D31*$I736)*'01_Supuestos'!$F$11*$K736)-(IF(('01_Supuestos'!D31*$I736)&gt;0,'01_Supuestos'!$F$15,0)))-((('01_Supuestos'!D31*$I736)*'01_Supuestos'!$F$11*($H736-'01_Supuestos'!$F$9))*'01_Supuestos'!$F$18)-($J736*'01_Supuestos'!D32)-(IF('01_Supuestos'!D30=MAX('01_Supuestos'!$C$30:$M$30),'01_Supuestos'!$F$19,0))-(MAX(0,(((('01_Supuestos'!D31*$I736)*'01_Supuestos'!$F$11*($H736-'01_Supuestos'!$F$9))-((('01_Supuestos'!D31*$I736)*'01_Supuestos'!$F$11*($H736-'01_Supuestos'!$F$9))*'01_Supuestos'!$F$12)-(('01_Supuestos'!D31*$I736)*'01_Supuestos'!$F$11*$K736)-(IF(('01_Supuestos'!D31*$I736)&gt;0,'01_Supuestos'!$F$15,0)))-($J736*'01_Supuestos'!D33)))*'01_Supuestos'!$F$16)</f>
        <v/>
      </c>
      <c r="V736" s="109">
        <f>((('01_Supuestos'!E31*$I736)*'01_Supuestos'!$F$11*($H736-'01_Supuestos'!$F$9))-((('01_Supuestos'!E31*$I736)*'01_Supuestos'!$F$11*($H736-'01_Supuestos'!$F$9))*'01_Supuestos'!$F$12)-(('01_Supuestos'!E31*$I736)*'01_Supuestos'!$F$11*$K736)-(IF(('01_Supuestos'!E31*$I736)&gt;0,'01_Supuestos'!$F$15,0)))-((('01_Supuestos'!E31*$I736)*'01_Supuestos'!$F$11*($H736-'01_Supuestos'!$F$9))*'01_Supuestos'!$F$18)-($J736*'01_Supuestos'!E32)-(IF('01_Supuestos'!E30=MAX('01_Supuestos'!$C$30:$M$30),'01_Supuestos'!$F$19,0))-(MAX(0,(((('01_Supuestos'!E31*$I736)*'01_Supuestos'!$F$11*($H736-'01_Supuestos'!$F$9))-((('01_Supuestos'!E31*$I736)*'01_Supuestos'!$F$11*($H736-'01_Supuestos'!$F$9))*'01_Supuestos'!$F$12)-(('01_Supuestos'!E31*$I736)*'01_Supuestos'!$F$11*$K736)-(IF(('01_Supuestos'!E31*$I736)&gt;0,'01_Supuestos'!$F$15,0)))-($J736*'01_Supuestos'!E33)))*'01_Supuestos'!$F$16)</f>
        <v/>
      </c>
      <c r="W736" s="109">
        <f>((('01_Supuestos'!F31*$I736)*'01_Supuestos'!$F$11*($H736-'01_Supuestos'!$F$9))-((('01_Supuestos'!F31*$I736)*'01_Supuestos'!$F$11*($H736-'01_Supuestos'!$F$9))*'01_Supuestos'!$F$12)-(('01_Supuestos'!F31*$I736)*'01_Supuestos'!$F$11*$K736)-(IF(('01_Supuestos'!F31*$I736)&gt;0,'01_Supuestos'!$F$15,0)))-((('01_Supuestos'!F31*$I736)*'01_Supuestos'!$F$11*($H736-'01_Supuestos'!$F$9))*'01_Supuestos'!$F$18)-($J736*'01_Supuestos'!F32)-(IF('01_Supuestos'!F30=MAX('01_Supuestos'!$C$30:$M$30),'01_Supuestos'!$F$19,0))-(MAX(0,(((('01_Supuestos'!F31*$I736)*'01_Supuestos'!$F$11*($H736-'01_Supuestos'!$F$9))-((('01_Supuestos'!F31*$I736)*'01_Supuestos'!$F$11*($H736-'01_Supuestos'!$F$9))*'01_Supuestos'!$F$12)-(('01_Supuestos'!F31*$I736)*'01_Supuestos'!$F$11*$K736)-(IF(('01_Supuestos'!F31*$I736)&gt;0,'01_Supuestos'!$F$15,0)))-($J736*'01_Supuestos'!F33)))*'01_Supuestos'!$F$16)</f>
        <v/>
      </c>
      <c r="X736" s="109">
        <f>((('01_Supuestos'!G31*$I736)*'01_Supuestos'!$F$11*($H736-'01_Supuestos'!$F$9))-((('01_Supuestos'!G31*$I736)*'01_Supuestos'!$F$11*($H736-'01_Supuestos'!$F$9))*'01_Supuestos'!$F$12)-(('01_Supuestos'!G31*$I736)*'01_Supuestos'!$F$11*$K736)-(IF(('01_Supuestos'!G31*$I736)&gt;0,'01_Supuestos'!$F$15,0)))-((('01_Supuestos'!G31*$I736)*'01_Supuestos'!$F$11*($H736-'01_Supuestos'!$F$9))*'01_Supuestos'!$F$18)-($J736*'01_Supuestos'!G32)-(IF('01_Supuestos'!G30=MAX('01_Supuestos'!$C$30:$M$30),'01_Supuestos'!$F$19,0))-(MAX(0,(((('01_Supuestos'!G31*$I736)*'01_Supuestos'!$F$11*($H736-'01_Supuestos'!$F$9))-((('01_Supuestos'!G31*$I736)*'01_Supuestos'!$F$11*($H736-'01_Supuestos'!$F$9))*'01_Supuestos'!$F$12)-(('01_Supuestos'!G31*$I736)*'01_Supuestos'!$F$11*$K736)-(IF(('01_Supuestos'!G31*$I736)&gt;0,'01_Supuestos'!$F$15,0)))-($J736*'01_Supuestos'!G33)))*'01_Supuestos'!$F$16)</f>
        <v/>
      </c>
      <c r="Y736" s="109">
        <f>((('01_Supuestos'!H31*$I736)*'01_Supuestos'!$F$11*($H736-'01_Supuestos'!$F$9))-((('01_Supuestos'!H31*$I736)*'01_Supuestos'!$F$11*($H736-'01_Supuestos'!$F$9))*'01_Supuestos'!$F$12)-(('01_Supuestos'!H31*$I736)*'01_Supuestos'!$F$11*$K736)-(IF(('01_Supuestos'!H31*$I736)&gt;0,'01_Supuestos'!$F$15,0)))-((('01_Supuestos'!H31*$I736)*'01_Supuestos'!$F$11*($H736-'01_Supuestos'!$F$9))*'01_Supuestos'!$F$18)-($J736*'01_Supuestos'!H32)-(IF('01_Supuestos'!H30=MAX('01_Supuestos'!$C$30:$M$30),'01_Supuestos'!$F$19,0))-(MAX(0,(((('01_Supuestos'!H31*$I736)*'01_Supuestos'!$F$11*($H736-'01_Supuestos'!$F$9))-((('01_Supuestos'!H31*$I736)*'01_Supuestos'!$F$11*($H736-'01_Supuestos'!$F$9))*'01_Supuestos'!$F$12)-(('01_Supuestos'!H31*$I736)*'01_Supuestos'!$F$11*$K736)-(IF(('01_Supuestos'!H31*$I736)&gt;0,'01_Supuestos'!$F$15,0)))-($J736*'01_Supuestos'!H33)))*'01_Supuestos'!$F$16)</f>
        <v/>
      </c>
      <c r="Z736" s="109">
        <f>((('01_Supuestos'!I31*$I736)*'01_Supuestos'!$F$11*($H736-'01_Supuestos'!$F$9))-((('01_Supuestos'!I31*$I736)*'01_Supuestos'!$F$11*($H736-'01_Supuestos'!$F$9))*'01_Supuestos'!$F$12)-(('01_Supuestos'!I31*$I736)*'01_Supuestos'!$F$11*$K736)-(IF(('01_Supuestos'!I31*$I736)&gt;0,'01_Supuestos'!$F$15,0)))-((('01_Supuestos'!I31*$I736)*'01_Supuestos'!$F$11*($H736-'01_Supuestos'!$F$9))*'01_Supuestos'!$F$18)-($J736*'01_Supuestos'!I32)-(IF('01_Supuestos'!I30=MAX('01_Supuestos'!$C$30:$M$30),'01_Supuestos'!$F$19,0))-(MAX(0,(((('01_Supuestos'!I31*$I736)*'01_Supuestos'!$F$11*($H736-'01_Supuestos'!$F$9))-((('01_Supuestos'!I31*$I736)*'01_Supuestos'!$F$11*($H736-'01_Supuestos'!$F$9))*'01_Supuestos'!$F$12)-(('01_Supuestos'!I31*$I736)*'01_Supuestos'!$F$11*$K736)-(IF(('01_Supuestos'!I31*$I736)&gt;0,'01_Supuestos'!$F$15,0)))-($J736*'01_Supuestos'!I33)))*'01_Supuestos'!$F$16)</f>
        <v/>
      </c>
      <c r="AA736" s="109">
        <f>((('01_Supuestos'!J31*$I736)*'01_Supuestos'!$F$11*($H736-'01_Supuestos'!$F$9))-((('01_Supuestos'!J31*$I736)*'01_Supuestos'!$F$11*($H736-'01_Supuestos'!$F$9))*'01_Supuestos'!$F$12)-(('01_Supuestos'!J31*$I736)*'01_Supuestos'!$F$11*$K736)-(IF(('01_Supuestos'!J31*$I736)&gt;0,'01_Supuestos'!$F$15,0)))-((('01_Supuestos'!J31*$I736)*'01_Supuestos'!$F$11*($H736-'01_Supuestos'!$F$9))*'01_Supuestos'!$F$18)-($J736*'01_Supuestos'!J32)-(IF('01_Supuestos'!J30=MAX('01_Supuestos'!$C$30:$M$30),'01_Supuestos'!$F$19,0))-(MAX(0,(((('01_Supuestos'!J31*$I736)*'01_Supuestos'!$F$11*($H736-'01_Supuestos'!$F$9))-((('01_Supuestos'!J31*$I736)*'01_Supuestos'!$F$11*($H736-'01_Supuestos'!$F$9))*'01_Supuestos'!$F$12)-(('01_Supuestos'!J31*$I736)*'01_Supuestos'!$F$11*$K736)-(IF(('01_Supuestos'!J31*$I736)&gt;0,'01_Supuestos'!$F$15,0)))-($J736*'01_Supuestos'!J33)))*'01_Supuestos'!$F$16)</f>
        <v/>
      </c>
      <c r="AB736" s="109">
        <f>((('01_Supuestos'!K31*$I736)*'01_Supuestos'!$F$11*($H736-'01_Supuestos'!$F$9))-((('01_Supuestos'!K31*$I736)*'01_Supuestos'!$F$11*($H736-'01_Supuestos'!$F$9))*'01_Supuestos'!$F$12)-(('01_Supuestos'!K31*$I736)*'01_Supuestos'!$F$11*$K736)-(IF(('01_Supuestos'!K31*$I736)&gt;0,'01_Supuestos'!$F$15,0)))-((('01_Supuestos'!K31*$I736)*'01_Supuestos'!$F$11*($H736-'01_Supuestos'!$F$9))*'01_Supuestos'!$F$18)-($J736*'01_Supuestos'!K32)-(IF('01_Supuestos'!K30=MAX('01_Supuestos'!$C$30:$M$30),'01_Supuestos'!$F$19,0))-(MAX(0,(((('01_Supuestos'!K31*$I736)*'01_Supuestos'!$F$11*($H736-'01_Supuestos'!$F$9))-((('01_Supuestos'!K31*$I736)*'01_Supuestos'!$F$11*($H736-'01_Supuestos'!$F$9))*'01_Supuestos'!$F$12)-(('01_Supuestos'!K31*$I736)*'01_Supuestos'!$F$11*$K736)-(IF(('01_Supuestos'!K31*$I736)&gt;0,'01_Supuestos'!$F$15,0)))-($J736*'01_Supuestos'!K33)))*'01_Supuestos'!$F$16)</f>
        <v/>
      </c>
      <c r="AC736" s="109">
        <f>((('01_Supuestos'!L31*$I736)*'01_Supuestos'!$F$11*($H736-'01_Supuestos'!$F$9))-((('01_Supuestos'!L31*$I736)*'01_Supuestos'!$F$11*($H736-'01_Supuestos'!$F$9))*'01_Supuestos'!$F$12)-(('01_Supuestos'!L31*$I736)*'01_Supuestos'!$F$11*$K736)-(IF(('01_Supuestos'!L31*$I736)&gt;0,'01_Supuestos'!$F$15,0)))-((('01_Supuestos'!L31*$I736)*'01_Supuestos'!$F$11*($H736-'01_Supuestos'!$F$9))*'01_Supuestos'!$F$18)-($J736*'01_Supuestos'!L32)-(IF('01_Supuestos'!L30=MAX('01_Supuestos'!$C$30:$M$30),'01_Supuestos'!$F$19,0))-(MAX(0,(((('01_Supuestos'!L31*$I736)*'01_Supuestos'!$F$11*($H736-'01_Supuestos'!$F$9))-((('01_Supuestos'!L31*$I736)*'01_Supuestos'!$F$11*($H736-'01_Supuestos'!$F$9))*'01_Supuestos'!$F$12)-(('01_Supuestos'!L31*$I736)*'01_Supuestos'!$F$11*$K736)-(IF(('01_Supuestos'!L31*$I736)&gt;0,'01_Supuestos'!$F$15,0)))-($J736*'01_Supuestos'!L33)))*'01_Supuestos'!$F$16)</f>
        <v/>
      </c>
      <c r="AD736" s="109">
        <f>((('01_Supuestos'!M31*$I736)*'01_Supuestos'!$F$11*($H736-'01_Supuestos'!$F$9))-((('01_Supuestos'!M31*$I736)*'01_Supuestos'!$F$11*($H736-'01_Supuestos'!$F$9))*'01_Supuestos'!$F$12)-(('01_Supuestos'!M31*$I736)*'01_Supuestos'!$F$11*$K736)-(IF(('01_Supuestos'!M31*$I736)&gt;0,'01_Supuestos'!$F$15,0)))-((('01_Supuestos'!M31*$I736)*'01_Supuestos'!$F$11*($H736-'01_Supuestos'!$F$9))*'01_Supuestos'!$F$18)-($J736*'01_Supuestos'!M32)-(IF('01_Supuestos'!M30=MAX('01_Supuestos'!$C$30:$M$30),'01_Supuestos'!$F$19,0))-(MAX(0,(((('01_Supuestos'!M31*$I736)*'01_Supuestos'!$F$11*($H736-'01_Supuestos'!$F$9))-((('01_Supuestos'!M31*$I736)*'01_Supuestos'!$F$11*($H736-'01_Supuestos'!$F$9))*'01_Supuestos'!$F$12)-(('01_Supuestos'!M31*$I736)*'01_Supuestos'!$F$11*$K736)-(IF(('01_Supuestos'!M31*$I736)&gt;0,'01_Supuestos'!$F$15,0)))-($J736*'01_Supuestos'!M33)))*'01_Supuestos'!$F$16)</f>
        <v/>
      </c>
      <c r="AE736" s="109">
        <f>0</f>
        <v/>
      </c>
      <c r="AF736" s="109">
        <f>IF(S736&gt;R736,"Appraisal+Decision",IF(S736&lt;R736,"Develop Now","Indiferente"))</f>
        <v/>
      </c>
    </row>
    <row r="737">
      <c r="A737" t="n">
        <v>707</v>
      </c>
      <c r="B737" s="53">
        <f>RAND()</f>
        <v/>
      </c>
      <c r="C737" s="53">
        <f>RAND()</f>
        <v/>
      </c>
      <c r="D737" s="53">
        <f>RAND()</f>
        <v/>
      </c>
      <c r="E737" s="53">
        <f>RAND()</f>
        <v/>
      </c>
      <c r="F737" s="53">
        <f>RAND()</f>
        <v/>
      </c>
      <c r="G737" s="53">
        <f>RAND()</f>
        <v/>
      </c>
      <c r="H737" s="109">
        <f>IF(B737&lt;($B$11-$B$10)/($B$12-$B$10), $B$10+SQRT(B737*($B$11-$B$10)*($B$12-$B$10)), $B$12-SQRT((1-B737)*($B$12-$B$11)*($B$12-$B$10)))</f>
        <v/>
      </c>
      <c r="I737" s="53">
        <f>MAX(0.1,NORMINV(C737,$B$13,$B$14))</f>
        <v/>
      </c>
      <c r="J737" s="109">
        <f>'01_Supuestos'!$F$13*MAX(0.65,NORMINV(D737,1,$B$15))</f>
        <v/>
      </c>
      <c r="K737" s="109">
        <f>'01_Supuestos'!$F$14*MAX(0.6,NORMINV(E737,1,$B$16))</f>
        <v/>
      </c>
      <c r="L737" s="109">
        <f>--(F737&lt;=$B$5)</f>
        <v/>
      </c>
      <c r="M737" s="109">
        <f>IF(L737=1, IF(G737&lt;=$B$6, "+", "-"), IF(G737&lt;=(1-$B$7), "+", "-"))</f>
        <v/>
      </c>
      <c r="N737" s="110">
        <f>IF(M737="+",'05_Bayes_Arbol'!$B$16,'05_Bayes_Arbol'!$B$17)</f>
        <v/>
      </c>
      <c r="O737" s="109">
        <f>SUMPRODUCT(T737:AD737,'01_Supuestos'!$C$34:$M$34)</f>
        <v/>
      </c>
      <c r="P737" s="109">
        <f>N737*O737 + (1-N737)*$B$9</f>
        <v/>
      </c>
      <c r="Q737" s="109">
        <f>--(P737&gt;0)</f>
        <v/>
      </c>
      <c r="R737" s="109">
        <f>IF(L737=1,O737,$B$9)</f>
        <v/>
      </c>
      <c r="S737" s="109">
        <f>-$B$8 + IF(Q737=1, IF(L737=1,O737,$B$9), 0)</f>
        <v/>
      </c>
      <c r="T737" s="109">
        <f>((('01_Supuestos'!C31*$I737)*'01_Supuestos'!$F$11*($H737-'01_Supuestos'!$F$9))-((('01_Supuestos'!C31*$I737)*'01_Supuestos'!$F$11*($H737-'01_Supuestos'!$F$9))*'01_Supuestos'!$F$12)-(('01_Supuestos'!C31*$I737)*'01_Supuestos'!$F$11*$K737)-(IF(('01_Supuestos'!C31*$I737)&gt;0,'01_Supuestos'!$F$15,0)))-((('01_Supuestos'!C31*$I737)*'01_Supuestos'!$F$11*($H737-'01_Supuestos'!$F$9))*'01_Supuestos'!$F$18)-($J737*'01_Supuestos'!C32)-(IF('01_Supuestos'!C30=MAX('01_Supuestos'!$C$30:$M$30),'01_Supuestos'!$F$19,0))-(MAX(0,(((('01_Supuestos'!C31*$I737)*'01_Supuestos'!$F$11*($H737-'01_Supuestos'!$F$9))-((('01_Supuestos'!C31*$I737)*'01_Supuestos'!$F$11*($H737-'01_Supuestos'!$F$9))*'01_Supuestos'!$F$12)-(('01_Supuestos'!C31*$I737)*'01_Supuestos'!$F$11*$K737)-(IF(('01_Supuestos'!C31*$I737)&gt;0,'01_Supuestos'!$F$15,0)))-($J737*'01_Supuestos'!C33)))*'01_Supuestos'!$F$16)</f>
        <v/>
      </c>
      <c r="U737" s="109">
        <f>((('01_Supuestos'!D31*$I737)*'01_Supuestos'!$F$11*($H737-'01_Supuestos'!$F$9))-((('01_Supuestos'!D31*$I737)*'01_Supuestos'!$F$11*($H737-'01_Supuestos'!$F$9))*'01_Supuestos'!$F$12)-(('01_Supuestos'!D31*$I737)*'01_Supuestos'!$F$11*$K737)-(IF(('01_Supuestos'!D31*$I737)&gt;0,'01_Supuestos'!$F$15,0)))-((('01_Supuestos'!D31*$I737)*'01_Supuestos'!$F$11*($H737-'01_Supuestos'!$F$9))*'01_Supuestos'!$F$18)-($J737*'01_Supuestos'!D32)-(IF('01_Supuestos'!D30=MAX('01_Supuestos'!$C$30:$M$30),'01_Supuestos'!$F$19,0))-(MAX(0,(((('01_Supuestos'!D31*$I737)*'01_Supuestos'!$F$11*($H737-'01_Supuestos'!$F$9))-((('01_Supuestos'!D31*$I737)*'01_Supuestos'!$F$11*($H737-'01_Supuestos'!$F$9))*'01_Supuestos'!$F$12)-(('01_Supuestos'!D31*$I737)*'01_Supuestos'!$F$11*$K737)-(IF(('01_Supuestos'!D31*$I737)&gt;0,'01_Supuestos'!$F$15,0)))-($J737*'01_Supuestos'!D33)))*'01_Supuestos'!$F$16)</f>
        <v/>
      </c>
      <c r="V737" s="109">
        <f>((('01_Supuestos'!E31*$I737)*'01_Supuestos'!$F$11*($H737-'01_Supuestos'!$F$9))-((('01_Supuestos'!E31*$I737)*'01_Supuestos'!$F$11*($H737-'01_Supuestos'!$F$9))*'01_Supuestos'!$F$12)-(('01_Supuestos'!E31*$I737)*'01_Supuestos'!$F$11*$K737)-(IF(('01_Supuestos'!E31*$I737)&gt;0,'01_Supuestos'!$F$15,0)))-((('01_Supuestos'!E31*$I737)*'01_Supuestos'!$F$11*($H737-'01_Supuestos'!$F$9))*'01_Supuestos'!$F$18)-($J737*'01_Supuestos'!E32)-(IF('01_Supuestos'!E30=MAX('01_Supuestos'!$C$30:$M$30),'01_Supuestos'!$F$19,0))-(MAX(0,(((('01_Supuestos'!E31*$I737)*'01_Supuestos'!$F$11*($H737-'01_Supuestos'!$F$9))-((('01_Supuestos'!E31*$I737)*'01_Supuestos'!$F$11*($H737-'01_Supuestos'!$F$9))*'01_Supuestos'!$F$12)-(('01_Supuestos'!E31*$I737)*'01_Supuestos'!$F$11*$K737)-(IF(('01_Supuestos'!E31*$I737)&gt;0,'01_Supuestos'!$F$15,0)))-($J737*'01_Supuestos'!E33)))*'01_Supuestos'!$F$16)</f>
        <v/>
      </c>
      <c r="W737" s="109">
        <f>((('01_Supuestos'!F31*$I737)*'01_Supuestos'!$F$11*($H737-'01_Supuestos'!$F$9))-((('01_Supuestos'!F31*$I737)*'01_Supuestos'!$F$11*($H737-'01_Supuestos'!$F$9))*'01_Supuestos'!$F$12)-(('01_Supuestos'!F31*$I737)*'01_Supuestos'!$F$11*$K737)-(IF(('01_Supuestos'!F31*$I737)&gt;0,'01_Supuestos'!$F$15,0)))-((('01_Supuestos'!F31*$I737)*'01_Supuestos'!$F$11*($H737-'01_Supuestos'!$F$9))*'01_Supuestos'!$F$18)-($J737*'01_Supuestos'!F32)-(IF('01_Supuestos'!F30=MAX('01_Supuestos'!$C$30:$M$30),'01_Supuestos'!$F$19,0))-(MAX(0,(((('01_Supuestos'!F31*$I737)*'01_Supuestos'!$F$11*($H737-'01_Supuestos'!$F$9))-((('01_Supuestos'!F31*$I737)*'01_Supuestos'!$F$11*($H737-'01_Supuestos'!$F$9))*'01_Supuestos'!$F$12)-(('01_Supuestos'!F31*$I737)*'01_Supuestos'!$F$11*$K737)-(IF(('01_Supuestos'!F31*$I737)&gt;0,'01_Supuestos'!$F$15,0)))-($J737*'01_Supuestos'!F33)))*'01_Supuestos'!$F$16)</f>
        <v/>
      </c>
      <c r="X737" s="109">
        <f>((('01_Supuestos'!G31*$I737)*'01_Supuestos'!$F$11*($H737-'01_Supuestos'!$F$9))-((('01_Supuestos'!G31*$I737)*'01_Supuestos'!$F$11*($H737-'01_Supuestos'!$F$9))*'01_Supuestos'!$F$12)-(('01_Supuestos'!G31*$I737)*'01_Supuestos'!$F$11*$K737)-(IF(('01_Supuestos'!G31*$I737)&gt;0,'01_Supuestos'!$F$15,0)))-((('01_Supuestos'!G31*$I737)*'01_Supuestos'!$F$11*($H737-'01_Supuestos'!$F$9))*'01_Supuestos'!$F$18)-($J737*'01_Supuestos'!G32)-(IF('01_Supuestos'!G30=MAX('01_Supuestos'!$C$30:$M$30),'01_Supuestos'!$F$19,0))-(MAX(0,(((('01_Supuestos'!G31*$I737)*'01_Supuestos'!$F$11*($H737-'01_Supuestos'!$F$9))-((('01_Supuestos'!G31*$I737)*'01_Supuestos'!$F$11*($H737-'01_Supuestos'!$F$9))*'01_Supuestos'!$F$12)-(('01_Supuestos'!G31*$I737)*'01_Supuestos'!$F$11*$K737)-(IF(('01_Supuestos'!G31*$I737)&gt;0,'01_Supuestos'!$F$15,0)))-($J737*'01_Supuestos'!G33)))*'01_Supuestos'!$F$16)</f>
        <v/>
      </c>
      <c r="Y737" s="109">
        <f>((('01_Supuestos'!H31*$I737)*'01_Supuestos'!$F$11*($H737-'01_Supuestos'!$F$9))-((('01_Supuestos'!H31*$I737)*'01_Supuestos'!$F$11*($H737-'01_Supuestos'!$F$9))*'01_Supuestos'!$F$12)-(('01_Supuestos'!H31*$I737)*'01_Supuestos'!$F$11*$K737)-(IF(('01_Supuestos'!H31*$I737)&gt;0,'01_Supuestos'!$F$15,0)))-((('01_Supuestos'!H31*$I737)*'01_Supuestos'!$F$11*($H737-'01_Supuestos'!$F$9))*'01_Supuestos'!$F$18)-($J737*'01_Supuestos'!H32)-(IF('01_Supuestos'!H30=MAX('01_Supuestos'!$C$30:$M$30),'01_Supuestos'!$F$19,0))-(MAX(0,(((('01_Supuestos'!H31*$I737)*'01_Supuestos'!$F$11*($H737-'01_Supuestos'!$F$9))-((('01_Supuestos'!H31*$I737)*'01_Supuestos'!$F$11*($H737-'01_Supuestos'!$F$9))*'01_Supuestos'!$F$12)-(('01_Supuestos'!H31*$I737)*'01_Supuestos'!$F$11*$K737)-(IF(('01_Supuestos'!H31*$I737)&gt;0,'01_Supuestos'!$F$15,0)))-($J737*'01_Supuestos'!H33)))*'01_Supuestos'!$F$16)</f>
        <v/>
      </c>
      <c r="Z737" s="109">
        <f>((('01_Supuestos'!I31*$I737)*'01_Supuestos'!$F$11*($H737-'01_Supuestos'!$F$9))-((('01_Supuestos'!I31*$I737)*'01_Supuestos'!$F$11*($H737-'01_Supuestos'!$F$9))*'01_Supuestos'!$F$12)-(('01_Supuestos'!I31*$I737)*'01_Supuestos'!$F$11*$K737)-(IF(('01_Supuestos'!I31*$I737)&gt;0,'01_Supuestos'!$F$15,0)))-((('01_Supuestos'!I31*$I737)*'01_Supuestos'!$F$11*($H737-'01_Supuestos'!$F$9))*'01_Supuestos'!$F$18)-($J737*'01_Supuestos'!I32)-(IF('01_Supuestos'!I30=MAX('01_Supuestos'!$C$30:$M$30),'01_Supuestos'!$F$19,0))-(MAX(0,(((('01_Supuestos'!I31*$I737)*'01_Supuestos'!$F$11*($H737-'01_Supuestos'!$F$9))-((('01_Supuestos'!I31*$I737)*'01_Supuestos'!$F$11*($H737-'01_Supuestos'!$F$9))*'01_Supuestos'!$F$12)-(('01_Supuestos'!I31*$I737)*'01_Supuestos'!$F$11*$K737)-(IF(('01_Supuestos'!I31*$I737)&gt;0,'01_Supuestos'!$F$15,0)))-($J737*'01_Supuestos'!I33)))*'01_Supuestos'!$F$16)</f>
        <v/>
      </c>
      <c r="AA737" s="109">
        <f>((('01_Supuestos'!J31*$I737)*'01_Supuestos'!$F$11*($H737-'01_Supuestos'!$F$9))-((('01_Supuestos'!J31*$I737)*'01_Supuestos'!$F$11*($H737-'01_Supuestos'!$F$9))*'01_Supuestos'!$F$12)-(('01_Supuestos'!J31*$I737)*'01_Supuestos'!$F$11*$K737)-(IF(('01_Supuestos'!J31*$I737)&gt;0,'01_Supuestos'!$F$15,0)))-((('01_Supuestos'!J31*$I737)*'01_Supuestos'!$F$11*($H737-'01_Supuestos'!$F$9))*'01_Supuestos'!$F$18)-($J737*'01_Supuestos'!J32)-(IF('01_Supuestos'!J30=MAX('01_Supuestos'!$C$30:$M$30),'01_Supuestos'!$F$19,0))-(MAX(0,(((('01_Supuestos'!J31*$I737)*'01_Supuestos'!$F$11*($H737-'01_Supuestos'!$F$9))-((('01_Supuestos'!J31*$I737)*'01_Supuestos'!$F$11*($H737-'01_Supuestos'!$F$9))*'01_Supuestos'!$F$12)-(('01_Supuestos'!J31*$I737)*'01_Supuestos'!$F$11*$K737)-(IF(('01_Supuestos'!J31*$I737)&gt;0,'01_Supuestos'!$F$15,0)))-($J737*'01_Supuestos'!J33)))*'01_Supuestos'!$F$16)</f>
        <v/>
      </c>
      <c r="AB737" s="109">
        <f>((('01_Supuestos'!K31*$I737)*'01_Supuestos'!$F$11*($H737-'01_Supuestos'!$F$9))-((('01_Supuestos'!K31*$I737)*'01_Supuestos'!$F$11*($H737-'01_Supuestos'!$F$9))*'01_Supuestos'!$F$12)-(('01_Supuestos'!K31*$I737)*'01_Supuestos'!$F$11*$K737)-(IF(('01_Supuestos'!K31*$I737)&gt;0,'01_Supuestos'!$F$15,0)))-((('01_Supuestos'!K31*$I737)*'01_Supuestos'!$F$11*($H737-'01_Supuestos'!$F$9))*'01_Supuestos'!$F$18)-($J737*'01_Supuestos'!K32)-(IF('01_Supuestos'!K30=MAX('01_Supuestos'!$C$30:$M$30),'01_Supuestos'!$F$19,0))-(MAX(0,(((('01_Supuestos'!K31*$I737)*'01_Supuestos'!$F$11*($H737-'01_Supuestos'!$F$9))-((('01_Supuestos'!K31*$I737)*'01_Supuestos'!$F$11*($H737-'01_Supuestos'!$F$9))*'01_Supuestos'!$F$12)-(('01_Supuestos'!K31*$I737)*'01_Supuestos'!$F$11*$K737)-(IF(('01_Supuestos'!K31*$I737)&gt;0,'01_Supuestos'!$F$15,0)))-($J737*'01_Supuestos'!K33)))*'01_Supuestos'!$F$16)</f>
        <v/>
      </c>
      <c r="AC737" s="109">
        <f>((('01_Supuestos'!L31*$I737)*'01_Supuestos'!$F$11*($H737-'01_Supuestos'!$F$9))-((('01_Supuestos'!L31*$I737)*'01_Supuestos'!$F$11*($H737-'01_Supuestos'!$F$9))*'01_Supuestos'!$F$12)-(('01_Supuestos'!L31*$I737)*'01_Supuestos'!$F$11*$K737)-(IF(('01_Supuestos'!L31*$I737)&gt;0,'01_Supuestos'!$F$15,0)))-((('01_Supuestos'!L31*$I737)*'01_Supuestos'!$F$11*($H737-'01_Supuestos'!$F$9))*'01_Supuestos'!$F$18)-($J737*'01_Supuestos'!L32)-(IF('01_Supuestos'!L30=MAX('01_Supuestos'!$C$30:$M$30),'01_Supuestos'!$F$19,0))-(MAX(0,(((('01_Supuestos'!L31*$I737)*'01_Supuestos'!$F$11*($H737-'01_Supuestos'!$F$9))-((('01_Supuestos'!L31*$I737)*'01_Supuestos'!$F$11*($H737-'01_Supuestos'!$F$9))*'01_Supuestos'!$F$12)-(('01_Supuestos'!L31*$I737)*'01_Supuestos'!$F$11*$K737)-(IF(('01_Supuestos'!L31*$I737)&gt;0,'01_Supuestos'!$F$15,0)))-($J737*'01_Supuestos'!L33)))*'01_Supuestos'!$F$16)</f>
        <v/>
      </c>
      <c r="AD737" s="109">
        <f>((('01_Supuestos'!M31*$I737)*'01_Supuestos'!$F$11*($H737-'01_Supuestos'!$F$9))-((('01_Supuestos'!M31*$I737)*'01_Supuestos'!$F$11*($H737-'01_Supuestos'!$F$9))*'01_Supuestos'!$F$12)-(('01_Supuestos'!M31*$I737)*'01_Supuestos'!$F$11*$K737)-(IF(('01_Supuestos'!M31*$I737)&gt;0,'01_Supuestos'!$F$15,0)))-((('01_Supuestos'!M31*$I737)*'01_Supuestos'!$F$11*($H737-'01_Supuestos'!$F$9))*'01_Supuestos'!$F$18)-($J737*'01_Supuestos'!M32)-(IF('01_Supuestos'!M30=MAX('01_Supuestos'!$C$30:$M$30),'01_Supuestos'!$F$19,0))-(MAX(0,(((('01_Supuestos'!M31*$I737)*'01_Supuestos'!$F$11*($H737-'01_Supuestos'!$F$9))-((('01_Supuestos'!M31*$I737)*'01_Supuestos'!$F$11*($H737-'01_Supuestos'!$F$9))*'01_Supuestos'!$F$12)-(('01_Supuestos'!M31*$I737)*'01_Supuestos'!$F$11*$K737)-(IF(('01_Supuestos'!M31*$I737)&gt;0,'01_Supuestos'!$F$15,0)))-($J737*'01_Supuestos'!M33)))*'01_Supuestos'!$F$16)</f>
        <v/>
      </c>
      <c r="AE737" s="109">
        <f>0</f>
        <v/>
      </c>
      <c r="AF737" s="109">
        <f>IF(S737&gt;R737,"Appraisal+Decision",IF(S737&lt;R737,"Develop Now","Indiferente"))</f>
        <v/>
      </c>
    </row>
    <row r="738">
      <c r="A738" t="n">
        <v>708</v>
      </c>
      <c r="B738" s="53">
        <f>RAND()</f>
        <v/>
      </c>
      <c r="C738" s="53">
        <f>RAND()</f>
        <v/>
      </c>
      <c r="D738" s="53">
        <f>RAND()</f>
        <v/>
      </c>
      <c r="E738" s="53">
        <f>RAND()</f>
        <v/>
      </c>
      <c r="F738" s="53">
        <f>RAND()</f>
        <v/>
      </c>
      <c r="G738" s="53">
        <f>RAND()</f>
        <v/>
      </c>
      <c r="H738" s="109">
        <f>IF(B738&lt;($B$11-$B$10)/($B$12-$B$10), $B$10+SQRT(B738*($B$11-$B$10)*($B$12-$B$10)), $B$12-SQRT((1-B738)*($B$12-$B$11)*($B$12-$B$10)))</f>
        <v/>
      </c>
      <c r="I738" s="53">
        <f>MAX(0.1,NORMINV(C738,$B$13,$B$14))</f>
        <v/>
      </c>
      <c r="J738" s="109">
        <f>'01_Supuestos'!$F$13*MAX(0.65,NORMINV(D738,1,$B$15))</f>
        <v/>
      </c>
      <c r="K738" s="109">
        <f>'01_Supuestos'!$F$14*MAX(0.6,NORMINV(E738,1,$B$16))</f>
        <v/>
      </c>
      <c r="L738" s="109">
        <f>--(F738&lt;=$B$5)</f>
        <v/>
      </c>
      <c r="M738" s="109">
        <f>IF(L738=1, IF(G738&lt;=$B$6, "+", "-"), IF(G738&lt;=(1-$B$7), "+", "-"))</f>
        <v/>
      </c>
      <c r="N738" s="110">
        <f>IF(M738="+",'05_Bayes_Arbol'!$B$16,'05_Bayes_Arbol'!$B$17)</f>
        <v/>
      </c>
      <c r="O738" s="109">
        <f>SUMPRODUCT(T738:AD738,'01_Supuestos'!$C$34:$M$34)</f>
        <v/>
      </c>
      <c r="P738" s="109">
        <f>N738*O738 + (1-N738)*$B$9</f>
        <v/>
      </c>
      <c r="Q738" s="109">
        <f>--(P738&gt;0)</f>
        <v/>
      </c>
      <c r="R738" s="109">
        <f>IF(L738=1,O738,$B$9)</f>
        <v/>
      </c>
      <c r="S738" s="109">
        <f>-$B$8 + IF(Q738=1, IF(L738=1,O738,$B$9), 0)</f>
        <v/>
      </c>
      <c r="T738" s="109">
        <f>((('01_Supuestos'!C31*$I738)*'01_Supuestos'!$F$11*($H738-'01_Supuestos'!$F$9))-((('01_Supuestos'!C31*$I738)*'01_Supuestos'!$F$11*($H738-'01_Supuestos'!$F$9))*'01_Supuestos'!$F$12)-(('01_Supuestos'!C31*$I738)*'01_Supuestos'!$F$11*$K738)-(IF(('01_Supuestos'!C31*$I738)&gt;0,'01_Supuestos'!$F$15,0)))-((('01_Supuestos'!C31*$I738)*'01_Supuestos'!$F$11*($H738-'01_Supuestos'!$F$9))*'01_Supuestos'!$F$18)-($J738*'01_Supuestos'!C32)-(IF('01_Supuestos'!C30=MAX('01_Supuestos'!$C$30:$M$30),'01_Supuestos'!$F$19,0))-(MAX(0,(((('01_Supuestos'!C31*$I738)*'01_Supuestos'!$F$11*($H738-'01_Supuestos'!$F$9))-((('01_Supuestos'!C31*$I738)*'01_Supuestos'!$F$11*($H738-'01_Supuestos'!$F$9))*'01_Supuestos'!$F$12)-(('01_Supuestos'!C31*$I738)*'01_Supuestos'!$F$11*$K738)-(IF(('01_Supuestos'!C31*$I738)&gt;0,'01_Supuestos'!$F$15,0)))-($J738*'01_Supuestos'!C33)))*'01_Supuestos'!$F$16)</f>
        <v/>
      </c>
      <c r="U738" s="109">
        <f>((('01_Supuestos'!D31*$I738)*'01_Supuestos'!$F$11*($H738-'01_Supuestos'!$F$9))-((('01_Supuestos'!D31*$I738)*'01_Supuestos'!$F$11*($H738-'01_Supuestos'!$F$9))*'01_Supuestos'!$F$12)-(('01_Supuestos'!D31*$I738)*'01_Supuestos'!$F$11*$K738)-(IF(('01_Supuestos'!D31*$I738)&gt;0,'01_Supuestos'!$F$15,0)))-((('01_Supuestos'!D31*$I738)*'01_Supuestos'!$F$11*($H738-'01_Supuestos'!$F$9))*'01_Supuestos'!$F$18)-($J738*'01_Supuestos'!D32)-(IF('01_Supuestos'!D30=MAX('01_Supuestos'!$C$30:$M$30),'01_Supuestos'!$F$19,0))-(MAX(0,(((('01_Supuestos'!D31*$I738)*'01_Supuestos'!$F$11*($H738-'01_Supuestos'!$F$9))-((('01_Supuestos'!D31*$I738)*'01_Supuestos'!$F$11*($H738-'01_Supuestos'!$F$9))*'01_Supuestos'!$F$12)-(('01_Supuestos'!D31*$I738)*'01_Supuestos'!$F$11*$K738)-(IF(('01_Supuestos'!D31*$I738)&gt;0,'01_Supuestos'!$F$15,0)))-($J738*'01_Supuestos'!D33)))*'01_Supuestos'!$F$16)</f>
        <v/>
      </c>
      <c r="V738" s="109">
        <f>((('01_Supuestos'!E31*$I738)*'01_Supuestos'!$F$11*($H738-'01_Supuestos'!$F$9))-((('01_Supuestos'!E31*$I738)*'01_Supuestos'!$F$11*($H738-'01_Supuestos'!$F$9))*'01_Supuestos'!$F$12)-(('01_Supuestos'!E31*$I738)*'01_Supuestos'!$F$11*$K738)-(IF(('01_Supuestos'!E31*$I738)&gt;0,'01_Supuestos'!$F$15,0)))-((('01_Supuestos'!E31*$I738)*'01_Supuestos'!$F$11*($H738-'01_Supuestos'!$F$9))*'01_Supuestos'!$F$18)-($J738*'01_Supuestos'!E32)-(IF('01_Supuestos'!E30=MAX('01_Supuestos'!$C$30:$M$30),'01_Supuestos'!$F$19,0))-(MAX(0,(((('01_Supuestos'!E31*$I738)*'01_Supuestos'!$F$11*($H738-'01_Supuestos'!$F$9))-((('01_Supuestos'!E31*$I738)*'01_Supuestos'!$F$11*($H738-'01_Supuestos'!$F$9))*'01_Supuestos'!$F$12)-(('01_Supuestos'!E31*$I738)*'01_Supuestos'!$F$11*$K738)-(IF(('01_Supuestos'!E31*$I738)&gt;0,'01_Supuestos'!$F$15,0)))-($J738*'01_Supuestos'!E33)))*'01_Supuestos'!$F$16)</f>
        <v/>
      </c>
      <c r="W738" s="109">
        <f>((('01_Supuestos'!F31*$I738)*'01_Supuestos'!$F$11*($H738-'01_Supuestos'!$F$9))-((('01_Supuestos'!F31*$I738)*'01_Supuestos'!$F$11*($H738-'01_Supuestos'!$F$9))*'01_Supuestos'!$F$12)-(('01_Supuestos'!F31*$I738)*'01_Supuestos'!$F$11*$K738)-(IF(('01_Supuestos'!F31*$I738)&gt;0,'01_Supuestos'!$F$15,0)))-((('01_Supuestos'!F31*$I738)*'01_Supuestos'!$F$11*($H738-'01_Supuestos'!$F$9))*'01_Supuestos'!$F$18)-($J738*'01_Supuestos'!F32)-(IF('01_Supuestos'!F30=MAX('01_Supuestos'!$C$30:$M$30),'01_Supuestos'!$F$19,0))-(MAX(0,(((('01_Supuestos'!F31*$I738)*'01_Supuestos'!$F$11*($H738-'01_Supuestos'!$F$9))-((('01_Supuestos'!F31*$I738)*'01_Supuestos'!$F$11*($H738-'01_Supuestos'!$F$9))*'01_Supuestos'!$F$12)-(('01_Supuestos'!F31*$I738)*'01_Supuestos'!$F$11*$K738)-(IF(('01_Supuestos'!F31*$I738)&gt;0,'01_Supuestos'!$F$15,0)))-($J738*'01_Supuestos'!F33)))*'01_Supuestos'!$F$16)</f>
        <v/>
      </c>
      <c r="X738" s="109">
        <f>((('01_Supuestos'!G31*$I738)*'01_Supuestos'!$F$11*($H738-'01_Supuestos'!$F$9))-((('01_Supuestos'!G31*$I738)*'01_Supuestos'!$F$11*($H738-'01_Supuestos'!$F$9))*'01_Supuestos'!$F$12)-(('01_Supuestos'!G31*$I738)*'01_Supuestos'!$F$11*$K738)-(IF(('01_Supuestos'!G31*$I738)&gt;0,'01_Supuestos'!$F$15,0)))-((('01_Supuestos'!G31*$I738)*'01_Supuestos'!$F$11*($H738-'01_Supuestos'!$F$9))*'01_Supuestos'!$F$18)-($J738*'01_Supuestos'!G32)-(IF('01_Supuestos'!G30=MAX('01_Supuestos'!$C$30:$M$30),'01_Supuestos'!$F$19,0))-(MAX(0,(((('01_Supuestos'!G31*$I738)*'01_Supuestos'!$F$11*($H738-'01_Supuestos'!$F$9))-((('01_Supuestos'!G31*$I738)*'01_Supuestos'!$F$11*($H738-'01_Supuestos'!$F$9))*'01_Supuestos'!$F$12)-(('01_Supuestos'!G31*$I738)*'01_Supuestos'!$F$11*$K738)-(IF(('01_Supuestos'!G31*$I738)&gt;0,'01_Supuestos'!$F$15,0)))-($J738*'01_Supuestos'!G33)))*'01_Supuestos'!$F$16)</f>
        <v/>
      </c>
      <c r="Y738" s="109">
        <f>((('01_Supuestos'!H31*$I738)*'01_Supuestos'!$F$11*($H738-'01_Supuestos'!$F$9))-((('01_Supuestos'!H31*$I738)*'01_Supuestos'!$F$11*($H738-'01_Supuestos'!$F$9))*'01_Supuestos'!$F$12)-(('01_Supuestos'!H31*$I738)*'01_Supuestos'!$F$11*$K738)-(IF(('01_Supuestos'!H31*$I738)&gt;0,'01_Supuestos'!$F$15,0)))-((('01_Supuestos'!H31*$I738)*'01_Supuestos'!$F$11*($H738-'01_Supuestos'!$F$9))*'01_Supuestos'!$F$18)-($J738*'01_Supuestos'!H32)-(IF('01_Supuestos'!H30=MAX('01_Supuestos'!$C$30:$M$30),'01_Supuestos'!$F$19,0))-(MAX(0,(((('01_Supuestos'!H31*$I738)*'01_Supuestos'!$F$11*($H738-'01_Supuestos'!$F$9))-((('01_Supuestos'!H31*$I738)*'01_Supuestos'!$F$11*($H738-'01_Supuestos'!$F$9))*'01_Supuestos'!$F$12)-(('01_Supuestos'!H31*$I738)*'01_Supuestos'!$F$11*$K738)-(IF(('01_Supuestos'!H31*$I738)&gt;0,'01_Supuestos'!$F$15,0)))-($J738*'01_Supuestos'!H33)))*'01_Supuestos'!$F$16)</f>
        <v/>
      </c>
      <c r="Z738" s="109">
        <f>((('01_Supuestos'!I31*$I738)*'01_Supuestos'!$F$11*($H738-'01_Supuestos'!$F$9))-((('01_Supuestos'!I31*$I738)*'01_Supuestos'!$F$11*($H738-'01_Supuestos'!$F$9))*'01_Supuestos'!$F$12)-(('01_Supuestos'!I31*$I738)*'01_Supuestos'!$F$11*$K738)-(IF(('01_Supuestos'!I31*$I738)&gt;0,'01_Supuestos'!$F$15,0)))-((('01_Supuestos'!I31*$I738)*'01_Supuestos'!$F$11*($H738-'01_Supuestos'!$F$9))*'01_Supuestos'!$F$18)-($J738*'01_Supuestos'!I32)-(IF('01_Supuestos'!I30=MAX('01_Supuestos'!$C$30:$M$30),'01_Supuestos'!$F$19,0))-(MAX(0,(((('01_Supuestos'!I31*$I738)*'01_Supuestos'!$F$11*($H738-'01_Supuestos'!$F$9))-((('01_Supuestos'!I31*$I738)*'01_Supuestos'!$F$11*($H738-'01_Supuestos'!$F$9))*'01_Supuestos'!$F$12)-(('01_Supuestos'!I31*$I738)*'01_Supuestos'!$F$11*$K738)-(IF(('01_Supuestos'!I31*$I738)&gt;0,'01_Supuestos'!$F$15,0)))-($J738*'01_Supuestos'!I33)))*'01_Supuestos'!$F$16)</f>
        <v/>
      </c>
      <c r="AA738" s="109">
        <f>((('01_Supuestos'!J31*$I738)*'01_Supuestos'!$F$11*($H738-'01_Supuestos'!$F$9))-((('01_Supuestos'!J31*$I738)*'01_Supuestos'!$F$11*($H738-'01_Supuestos'!$F$9))*'01_Supuestos'!$F$12)-(('01_Supuestos'!J31*$I738)*'01_Supuestos'!$F$11*$K738)-(IF(('01_Supuestos'!J31*$I738)&gt;0,'01_Supuestos'!$F$15,0)))-((('01_Supuestos'!J31*$I738)*'01_Supuestos'!$F$11*($H738-'01_Supuestos'!$F$9))*'01_Supuestos'!$F$18)-($J738*'01_Supuestos'!J32)-(IF('01_Supuestos'!J30=MAX('01_Supuestos'!$C$30:$M$30),'01_Supuestos'!$F$19,0))-(MAX(0,(((('01_Supuestos'!J31*$I738)*'01_Supuestos'!$F$11*($H738-'01_Supuestos'!$F$9))-((('01_Supuestos'!J31*$I738)*'01_Supuestos'!$F$11*($H738-'01_Supuestos'!$F$9))*'01_Supuestos'!$F$12)-(('01_Supuestos'!J31*$I738)*'01_Supuestos'!$F$11*$K738)-(IF(('01_Supuestos'!J31*$I738)&gt;0,'01_Supuestos'!$F$15,0)))-($J738*'01_Supuestos'!J33)))*'01_Supuestos'!$F$16)</f>
        <v/>
      </c>
      <c r="AB738" s="109">
        <f>((('01_Supuestos'!K31*$I738)*'01_Supuestos'!$F$11*($H738-'01_Supuestos'!$F$9))-((('01_Supuestos'!K31*$I738)*'01_Supuestos'!$F$11*($H738-'01_Supuestos'!$F$9))*'01_Supuestos'!$F$12)-(('01_Supuestos'!K31*$I738)*'01_Supuestos'!$F$11*$K738)-(IF(('01_Supuestos'!K31*$I738)&gt;0,'01_Supuestos'!$F$15,0)))-((('01_Supuestos'!K31*$I738)*'01_Supuestos'!$F$11*($H738-'01_Supuestos'!$F$9))*'01_Supuestos'!$F$18)-($J738*'01_Supuestos'!K32)-(IF('01_Supuestos'!K30=MAX('01_Supuestos'!$C$30:$M$30),'01_Supuestos'!$F$19,0))-(MAX(0,(((('01_Supuestos'!K31*$I738)*'01_Supuestos'!$F$11*($H738-'01_Supuestos'!$F$9))-((('01_Supuestos'!K31*$I738)*'01_Supuestos'!$F$11*($H738-'01_Supuestos'!$F$9))*'01_Supuestos'!$F$12)-(('01_Supuestos'!K31*$I738)*'01_Supuestos'!$F$11*$K738)-(IF(('01_Supuestos'!K31*$I738)&gt;0,'01_Supuestos'!$F$15,0)))-($J738*'01_Supuestos'!K33)))*'01_Supuestos'!$F$16)</f>
        <v/>
      </c>
      <c r="AC738" s="109">
        <f>((('01_Supuestos'!L31*$I738)*'01_Supuestos'!$F$11*($H738-'01_Supuestos'!$F$9))-((('01_Supuestos'!L31*$I738)*'01_Supuestos'!$F$11*($H738-'01_Supuestos'!$F$9))*'01_Supuestos'!$F$12)-(('01_Supuestos'!L31*$I738)*'01_Supuestos'!$F$11*$K738)-(IF(('01_Supuestos'!L31*$I738)&gt;0,'01_Supuestos'!$F$15,0)))-((('01_Supuestos'!L31*$I738)*'01_Supuestos'!$F$11*($H738-'01_Supuestos'!$F$9))*'01_Supuestos'!$F$18)-($J738*'01_Supuestos'!L32)-(IF('01_Supuestos'!L30=MAX('01_Supuestos'!$C$30:$M$30),'01_Supuestos'!$F$19,0))-(MAX(0,(((('01_Supuestos'!L31*$I738)*'01_Supuestos'!$F$11*($H738-'01_Supuestos'!$F$9))-((('01_Supuestos'!L31*$I738)*'01_Supuestos'!$F$11*($H738-'01_Supuestos'!$F$9))*'01_Supuestos'!$F$12)-(('01_Supuestos'!L31*$I738)*'01_Supuestos'!$F$11*$K738)-(IF(('01_Supuestos'!L31*$I738)&gt;0,'01_Supuestos'!$F$15,0)))-($J738*'01_Supuestos'!L33)))*'01_Supuestos'!$F$16)</f>
        <v/>
      </c>
      <c r="AD738" s="109">
        <f>((('01_Supuestos'!M31*$I738)*'01_Supuestos'!$F$11*($H738-'01_Supuestos'!$F$9))-((('01_Supuestos'!M31*$I738)*'01_Supuestos'!$F$11*($H738-'01_Supuestos'!$F$9))*'01_Supuestos'!$F$12)-(('01_Supuestos'!M31*$I738)*'01_Supuestos'!$F$11*$K738)-(IF(('01_Supuestos'!M31*$I738)&gt;0,'01_Supuestos'!$F$15,0)))-((('01_Supuestos'!M31*$I738)*'01_Supuestos'!$F$11*($H738-'01_Supuestos'!$F$9))*'01_Supuestos'!$F$18)-($J738*'01_Supuestos'!M32)-(IF('01_Supuestos'!M30=MAX('01_Supuestos'!$C$30:$M$30),'01_Supuestos'!$F$19,0))-(MAX(0,(((('01_Supuestos'!M31*$I738)*'01_Supuestos'!$F$11*($H738-'01_Supuestos'!$F$9))-((('01_Supuestos'!M31*$I738)*'01_Supuestos'!$F$11*($H738-'01_Supuestos'!$F$9))*'01_Supuestos'!$F$12)-(('01_Supuestos'!M31*$I738)*'01_Supuestos'!$F$11*$K738)-(IF(('01_Supuestos'!M31*$I738)&gt;0,'01_Supuestos'!$F$15,0)))-($J738*'01_Supuestos'!M33)))*'01_Supuestos'!$F$16)</f>
        <v/>
      </c>
      <c r="AE738" s="109">
        <f>0</f>
        <v/>
      </c>
      <c r="AF738" s="109">
        <f>IF(S738&gt;R738,"Appraisal+Decision",IF(S738&lt;R738,"Develop Now","Indiferente"))</f>
        <v/>
      </c>
    </row>
    <row r="739">
      <c r="A739" t="n">
        <v>709</v>
      </c>
      <c r="B739" s="53">
        <f>RAND()</f>
        <v/>
      </c>
      <c r="C739" s="53">
        <f>RAND()</f>
        <v/>
      </c>
      <c r="D739" s="53">
        <f>RAND()</f>
        <v/>
      </c>
      <c r="E739" s="53">
        <f>RAND()</f>
        <v/>
      </c>
      <c r="F739" s="53">
        <f>RAND()</f>
        <v/>
      </c>
      <c r="G739" s="53">
        <f>RAND()</f>
        <v/>
      </c>
      <c r="H739" s="109">
        <f>IF(B739&lt;($B$11-$B$10)/($B$12-$B$10), $B$10+SQRT(B739*($B$11-$B$10)*($B$12-$B$10)), $B$12-SQRT((1-B739)*($B$12-$B$11)*($B$12-$B$10)))</f>
        <v/>
      </c>
      <c r="I739" s="53">
        <f>MAX(0.1,NORMINV(C739,$B$13,$B$14))</f>
        <v/>
      </c>
      <c r="J739" s="109">
        <f>'01_Supuestos'!$F$13*MAX(0.65,NORMINV(D739,1,$B$15))</f>
        <v/>
      </c>
      <c r="K739" s="109">
        <f>'01_Supuestos'!$F$14*MAX(0.6,NORMINV(E739,1,$B$16))</f>
        <v/>
      </c>
      <c r="L739" s="109">
        <f>--(F739&lt;=$B$5)</f>
        <v/>
      </c>
      <c r="M739" s="109">
        <f>IF(L739=1, IF(G739&lt;=$B$6, "+", "-"), IF(G739&lt;=(1-$B$7), "+", "-"))</f>
        <v/>
      </c>
      <c r="N739" s="110">
        <f>IF(M739="+",'05_Bayes_Arbol'!$B$16,'05_Bayes_Arbol'!$B$17)</f>
        <v/>
      </c>
      <c r="O739" s="109">
        <f>SUMPRODUCT(T739:AD739,'01_Supuestos'!$C$34:$M$34)</f>
        <v/>
      </c>
      <c r="P739" s="109">
        <f>N739*O739 + (1-N739)*$B$9</f>
        <v/>
      </c>
      <c r="Q739" s="109">
        <f>--(P739&gt;0)</f>
        <v/>
      </c>
      <c r="R739" s="109">
        <f>IF(L739=1,O739,$B$9)</f>
        <v/>
      </c>
      <c r="S739" s="109">
        <f>-$B$8 + IF(Q739=1, IF(L739=1,O739,$B$9), 0)</f>
        <v/>
      </c>
      <c r="T739" s="109">
        <f>((('01_Supuestos'!C31*$I739)*'01_Supuestos'!$F$11*($H739-'01_Supuestos'!$F$9))-((('01_Supuestos'!C31*$I739)*'01_Supuestos'!$F$11*($H739-'01_Supuestos'!$F$9))*'01_Supuestos'!$F$12)-(('01_Supuestos'!C31*$I739)*'01_Supuestos'!$F$11*$K739)-(IF(('01_Supuestos'!C31*$I739)&gt;0,'01_Supuestos'!$F$15,0)))-((('01_Supuestos'!C31*$I739)*'01_Supuestos'!$F$11*($H739-'01_Supuestos'!$F$9))*'01_Supuestos'!$F$18)-($J739*'01_Supuestos'!C32)-(IF('01_Supuestos'!C30=MAX('01_Supuestos'!$C$30:$M$30),'01_Supuestos'!$F$19,0))-(MAX(0,(((('01_Supuestos'!C31*$I739)*'01_Supuestos'!$F$11*($H739-'01_Supuestos'!$F$9))-((('01_Supuestos'!C31*$I739)*'01_Supuestos'!$F$11*($H739-'01_Supuestos'!$F$9))*'01_Supuestos'!$F$12)-(('01_Supuestos'!C31*$I739)*'01_Supuestos'!$F$11*$K739)-(IF(('01_Supuestos'!C31*$I739)&gt;0,'01_Supuestos'!$F$15,0)))-($J739*'01_Supuestos'!C33)))*'01_Supuestos'!$F$16)</f>
        <v/>
      </c>
      <c r="U739" s="109">
        <f>((('01_Supuestos'!D31*$I739)*'01_Supuestos'!$F$11*($H739-'01_Supuestos'!$F$9))-((('01_Supuestos'!D31*$I739)*'01_Supuestos'!$F$11*($H739-'01_Supuestos'!$F$9))*'01_Supuestos'!$F$12)-(('01_Supuestos'!D31*$I739)*'01_Supuestos'!$F$11*$K739)-(IF(('01_Supuestos'!D31*$I739)&gt;0,'01_Supuestos'!$F$15,0)))-((('01_Supuestos'!D31*$I739)*'01_Supuestos'!$F$11*($H739-'01_Supuestos'!$F$9))*'01_Supuestos'!$F$18)-($J739*'01_Supuestos'!D32)-(IF('01_Supuestos'!D30=MAX('01_Supuestos'!$C$30:$M$30),'01_Supuestos'!$F$19,0))-(MAX(0,(((('01_Supuestos'!D31*$I739)*'01_Supuestos'!$F$11*($H739-'01_Supuestos'!$F$9))-((('01_Supuestos'!D31*$I739)*'01_Supuestos'!$F$11*($H739-'01_Supuestos'!$F$9))*'01_Supuestos'!$F$12)-(('01_Supuestos'!D31*$I739)*'01_Supuestos'!$F$11*$K739)-(IF(('01_Supuestos'!D31*$I739)&gt;0,'01_Supuestos'!$F$15,0)))-($J739*'01_Supuestos'!D33)))*'01_Supuestos'!$F$16)</f>
        <v/>
      </c>
      <c r="V739" s="109">
        <f>((('01_Supuestos'!E31*$I739)*'01_Supuestos'!$F$11*($H739-'01_Supuestos'!$F$9))-((('01_Supuestos'!E31*$I739)*'01_Supuestos'!$F$11*($H739-'01_Supuestos'!$F$9))*'01_Supuestos'!$F$12)-(('01_Supuestos'!E31*$I739)*'01_Supuestos'!$F$11*$K739)-(IF(('01_Supuestos'!E31*$I739)&gt;0,'01_Supuestos'!$F$15,0)))-((('01_Supuestos'!E31*$I739)*'01_Supuestos'!$F$11*($H739-'01_Supuestos'!$F$9))*'01_Supuestos'!$F$18)-($J739*'01_Supuestos'!E32)-(IF('01_Supuestos'!E30=MAX('01_Supuestos'!$C$30:$M$30),'01_Supuestos'!$F$19,0))-(MAX(0,(((('01_Supuestos'!E31*$I739)*'01_Supuestos'!$F$11*($H739-'01_Supuestos'!$F$9))-((('01_Supuestos'!E31*$I739)*'01_Supuestos'!$F$11*($H739-'01_Supuestos'!$F$9))*'01_Supuestos'!$F$12)-(('01_Supuestos'!E31*$I739)*'01_Supuestos'!$F$11*$K739)-(IF(('01_Supuestos'!E31*$I739)&gt;0,'01_Supuestos'!$F$15,0)))-($J739*'01_Supuestos'!E33)))*'01_Supuestos'!$F$16)</f>
        <v/>
      </c>
      <c r="W739" s="109">
        <f>((('01_Supuestos'!F31*$I739)*'01_Supuestos'!$F$11*($H739-'01_Supuestos'!$F$9))-((('01_Supuestos'!F31*$I739)*'01_Supuestos'!$F$11*($H739-'01_Supuestos'!$F$9))*'01_Supuestos'!$F$12)-(('01_Supuestos'!F31*$I739)*'01_Supuestos'!$F$11*$K739)-(IF(('01_Supuestos'!F31*$I739)&gt;0,'01_Supuestos'!$F$15,0)))-((('01_Supuestos'!F31*$I739)*'01_Supuestos'!$F$11*($H739-'01_Supuestos'!$F$9))*'01_Supuestos'!$F$18)-($J739*'01_Supuestos'!F32)-(IF('01_Supuestos'!F30=MAX('01_Supuestos'!$C$30:$M$30),'01_Supuestos'!$F$19,0))-(MAX(0,(((('01_Supuestos'!F31*$I739)*'01_Supuestos'!$F$11*($H739-'01_Supuestos'!$F$9))-((('01_Supuestos'!F31*$I739)*'01_Supuestos'!$F$11*($H739-'01_Supuestos'!$F$9))*'01_Supuestos'!$F$12)-(('01_Supuestos'!F31*$I739)*'01_Supuestos'!$F$11*$K739)-(IF(('01_Supuestos'!F31*$I739)&gt;0,'01_Supuestos'!$F$15,0)))-($J739*'01_Supuestos'!F33)))*'01_Supuestos'!$F$16)</f>
        <v/>
      </c>
      <c r="X739" s="109">
        <f>((('01_Supuestos'!G31*$I739)*'01_Supuestos'!$F$11*($H739-'01_Supuestos'!$F$9))-((('01_Supuestos'!G31*$I739)*'01_Supuestos'!$F$11*($H739-'01_Supuestos'!$F$9))*'01_Supuestos'!$F$12)-(('01_Supuestos'!G31*$I739)*'01_Supuestos'!$F$11*$K739)-(IF(('01_Supuestos'!G31*$I739)&gt;0,'01_Supuestos'!$F$15,0)))-((('01_Supuestos'!G31*$I739)*'01_Supuestos'!$F$11*($H739-'01_Supuestos'!$F$9))*'01_Supuestos'!$F$18)-($J739*'01_Supuestos'!G32)-(IF('01_Supuestos'!G30=MAX('01_Supuestos'!$C$30:$M$30),'01_Supuestos'!$F$19,0))-(MAX(0,(((('01_Supuestos'!G31*$I739)*'01_Supuestos'!$F$11*($H739-'01_Supuestos'!$F$9))-((('01_Supuestos'!G31*$I739)*'01_Supuestos'!$F$11*($H739-'01_Supuestos'!$F$9))*'01_Supuestos'!$F$12)-(('01_Supuestos'!G31*$I739)*'01_Supuestos'!$F$11*$K739)-(IF(('01_Supuestos'!G31*$I739)&gt;0,'01_Supuestos'!$F$15,0)))-($J739*'01_Supuestos'!G33)))*'01_Supuestos'!$F$16)</f>
        <v/>
      </c>
      <c r="Y739" s="109">
        <f>((('01_Supuestos'!H31*$I739)*'01_Supuestos'!$F$11*($H739-'01_Supuestos'!$F$9))-((('01_Supuestos'!H31*$I739)*'01_Supuestos'!$F$11*($H739-'01_Supuestos'!$F$9))*'01_Supuestos'!$F$12)-(('01_Supuestos'!H31*$I739)*'01_Supuestos'!$F$11*$K739)-(IF(('01_Supuestos'!H31*$I739)&gt;0,'01_Supuestos'!$F$15,0)))-((('01_Supuestos'!H31*$I739)*'01_Supuestos'!$F$11*($H739-'01_Supuestos'!$F$9))*'01_Supuestos'!$F$18)-($J739*'01_Supuestos'!H32)-(IF('01_Supuestos'!H30=MAX('01_Supuestos'!$C$30:$M$30),'01_Supuestos'!$F$19,0))-(MAX(0,(((('01_Supuestos'!H31*$I739)*'01_Supuestos'!$F$11*($H739-'01_Supuestos'!$F$9))-((('01_Supuestos'!H31*$I739)*'01_Supuestos'!$F$11*($H739-'01_Supuestos'!$F$9))*'01_Supuestos'!$F$12)-(('01_Supuestos'!H31*$I739)*'01_Supuestos'!$F$11*$K739)-(IF(('01_Supuestos'!H31*$I739)&gt;0,'01_Supuestos'!$F$15,0)))-($J739*'01_Supuestos'!H33)))*'01_Supuestos'!$F$16)</f>
        <v/>
      </c>
      <c r="Z739" s="109">
        <f>((('01_Supuestos'!I31*$I739)*'01_Supuestos'!$F$11*($H739-'01_Supuestos'!$F$9))-((('01_Supuestos'!I31*$I739)*'01_Supuestos'!$F$11*($H739-'01_Supuestos'!$F$9))*'01_Supuestos'!$F$12)-(('01_Supuestos'!I31*$I739)*'01_Supuestos'!$F$11*$K739)-(IF(('01_Supuestos'!I31*$I739)&gt;0,'01_Supuestos'!$F$15,0)))-((('01_Supuestos'!I31*$I739)*'01_Supuestos'!$F$11*($H739-'01_Supuestos'!$F$9))*'01_Supuestos'!$F$18)-($J739*'01_Supuestos'!I32)-(IF('01_Supuestos'!I30=MAX('01_Supuestos'!$C$30:$M$30),'01_Supuestos'!$F$19,0))-(MAX(0,(((('01_Supuestos'!I31*$I739)*'01_Supuestos'!$F$11*($H739-'01_Supuestos'!$F$9))-((('01_Supuestos'!I31*$I739)*'01_Supuestos'!$F$11*($H739-'01_Supuestos'!$F$9))*'01_Supuestos'!$F$12)-(('01_Supuestos'!I31*$I739)*'01_Supuestos'!$F$11*$K739)-(IF(('01_Supuestos'!I31*$I739)&gt;0,'01_Supuestos'!$F$15,0)))-($J739*'01_Supuestos'!I33)))*'01_Supuestos'!$F$16)</f>
        <v/>
      </c>
      <c r="AA739" s="109">
        <f>((('01_Supuestos'!J31*$I739)*'01_Supuestos'!$F$11*($H739-'01_Supuestos'!$F$9))-((('01_Supuestos'!J31*$I739)*'01_Supuestos'!$F$11*($H739-'01_Supuestos'!$F$9))*'01_Supuestos'!$F$12)-(('01_Supuestos'!J31*$I739)*'01_Supuestos'!$F$11*$K739)-(IF(('01_Supuestos'!J31*$I739)&gt;0,'01_Supuestos'!$F$15,0)))-((('01_Supuestos'!J31*$I739)*'01_Supuestos'!$F$11*($H739-'01_Supuestos'!$F$9))*'01_Supuestos'!$F$18)-($J739*'01_Supuestos'!J32)-(IF('01_Supuestos'!J30=MAX('01_Supuestos'!$C$30:$M$30),'01_Supuestos'!$F$19,0))-(MAX(0,(((('01_Supuestos'!J31*$I739)*'01_Supuestos'!$F$11*($H739-'01_Supuestos'!$F$9))-((('01_Supuestos'!J31*$I739)*'01_Supuestos'!$F$11*($H739-'01_Supuestos'!$F$9))*'01_Supuestos'!$F$12)-(('01_Supuestos'!J31*$I739)*'01_Supuestos'!$F$11*$K739)-(IF(('01_Supuestos'!J31*$I739)&gt;0,'01_Supuestos'!$F$15,0)))-($J739*'01_Supuestos'!J33)))*'01_Supuestos'!$F$16)</f>
        <v/>
      </c>
      <c r="AB739" s="109">
        <f>((('01_Supuestos'!K31*$I739)*'01_Supuestos'!$F$11*($H739-'01_Supuestos'!$F$9))-((('01_Supuestos'!K31*$I739)*'01_Supuestos'!$F$11*($H739-'01_Supuestos'!$F$9))*'01_Supuestos'!$F$12)-(('01_Supuestos'!K31*$I739)*'01_Supuestos'!$F$11*$K739)-(IF(('01_Supuestos'!K31*$I739)&gt;0,'01_Supuestos'!$F$15,0)))-((('01_Supuestos'!K31*$I739)*'01_Supuestos'!$F$11*($H739-'01_Supuestos'!$F$9))*'01_Supuestos'!$F$18)-($J739*'01_Supuestos'!K32)-(IF('01_Supuestos'!K30=MAX('01_Supuestos'!$C$30:$M$30),'01_Supuestos'!$F$19,0))-(MAX(0,(((('01_Supuestos'!K31*$I739)*'01_Supuestos'!$F$11*($H739-'01_Supuestos'!$F$9))-((('01_Supuestos'!K31*$I739)*'01_Supuestos'!$F$11*($H739-'01_Supuestos'!$F$9))*'01_Supuestos'!$F$12)-(('01_Supuestos'!K31*$I739)*'01_Supuestos'!$F$11*$K739)-(IF(('01_Supuestos'!K31*$I739)&gt;0,'01_Supuestos'!$F$15,0)))-($J739*'01_Supuestos'!K33)))*'01_Supuestos'!$F$16)</f>
        <v/>
      </c>
      <c r="AC739" s="109">
        <f>((('01_Supuestos'!L31*$I739)*'01_Supuestos'!$F$11*($H739-'01_Supuestos'!$F$9))-((('01_Supuestos'!L31*$I739)*'01_Supuestos'!$F$11*($H739-'01_Supuestos'!$F$9))*'01_Supuestos'!$F$12)-(('01_Supuestos'!L31*$I739)*'01_Supuestos'!$F$11*$K739)-(IF(('01_Supuestos'!L31*$I739)&gt;0,'01_Supuestos'!$F$15,0)))-((('01_Supuestos'!L31*$I739)*'01_Supuestos'!$F$11*($H739-'01_Supuestos'!$F$9))*'01_Supuestos'!$F$18)-($J739*'01_Supuestos'!L32)-(IF('01_Supuestos'!L30=MAX('01_Supuestos'!$C$30:$M$30),'01_Supuestos'!$F$19,0))-(MAX(0,(((('01_Supuestos'!L31*$I739)*'01_Supuestos'!$F$11*($H739-'01_Supuestos'!$F$9))-((('01_Supuestos'!L31*$I739)*'01_Supuestos'!$F$11*($H739-'01_Supuestos'!$F$9))*'01_Supuestos'!$F$12)-(('01_Supuestos'!L31*$I739)*'01_Supuestos'!$F$11*$K739)-(IF(('01_Supuestos'!L31*$I739)&gt;0,'01_Supuestos'!$F$15,0)))-($J739*'01_Supuestos'!L33)))*'01_Supuestos'!$F$16)</f>
        <v/>
      </c>
      <c r="AD739" s="109">
        <f>((('01_Supuestos'!M31*$I739)*'01_Supuestos'!$F$11*($H739-'01_Supuestos'!$F$9))-((('01_Supuestos'!M31*$I739)*'01_Supuestos'!$F$11*($H739-'01_Supuestos'!$F$9))*'01_Supuestos'!$F$12)-(('01_Supuestos'!M31*$I739)*'01_Supuestos'!$F$11*$K739)-(IF(('01_Supuestos'!M31*$I739)&gt;0,'01_Supuestos'!$F$15,0)))-((('01_Supuestos'!M31*$I739)*'01_Supuestos'!$F$11*($H739-'01_Supuestos'!$F$9))*'01_Supuestos'!$F$18)-($J739*'01_Supuestos'!M32)-(IF('01_Supuestos'!M30=MAX('01_Supuestos'!$C$30:$M$30),'01_Supuestos'!$F$19,0))-(MAX(0,(((('01_Supuestos'!M31*$I739)*'01_Supuestos'!$F$11*($H739-'01_Supuestos'!$F$9))-((('01_Supuestos'!M31*$I739)*'01_Supuestos'!$F$11*($H739-'01_Supuestos'!$F$9))*'01_Supuestos'!$F$12)-(('01_Supuestos'!M31*$I739)*'01_Supuestos'!$F$11*$K739)-(IF(('01_Supuestos'!M31*$I739)&gt;0,'01_Supuestos'!$F$15,0)))-($J739*'01_Supuestos'!M33)))*'01_Supuestos'!$F$16)</f>
        <v/>
      </c>
      <c r="AE739" s="109">
        <f>0</f>
        <v/>
      </c>
      <c r="AF739" s="109">
        <f>IF(S739&gt;R739,"Appraisal+Decision",IF(S739&lt;R739,"Develop Now","Indiferente"))</f>
        <v/>
      </c>
    </row>
    <row r="740">
      <c r="A740" t="n">
        <v>710</v>
      </c>
      <c r="B740" s="53">
        <f>RAND()</f>
        <v/>
      </c>
      <c r="C740" s="53">
        <f>RAND()</f>
        <v/>
      </c>
      <c r="D740" s="53">
        <f>RAND()</f>
        <v/>
      </c>
      <c r="E740" s="53">
        <f>RAND()</f>
        <v/>
      </c>
      <c r="F740" s="53">
        <f>RAND()</f>
        <v/>
      </c>
      <c r="G740" s="53">
        <f>RAND()</f>
        <v/>
      </c>
      <c r="H740" s="109">
        <f>IF(B740&lt;($B$11-$B$10)/($B$12-$B$10), $B$10+SQRT(B740*($B$11-$B$10)*($B$12-$B$10)), $B$12-SQRT((1-B740)*($B$12-$B$11)*($B$12-$B$10)))</f>
        <v/>
      </c>
      <c r="I740" s="53">
        <f>MAX(0.1,NORMINV(C740,$B$13,$B$14))</f>
        <v/>
      </c>
      <c r="J740" s="109">
        <f>'01_Supuestos'!$F$13*MAX(0.65,NORMINV(D740,1,$B$15))</f>
        <v/>
      </c>
      <c r="K740" s="109">
        <f>'01_Supuestos'!$F$14*MAX(0.6,NORMINV(E740,1,$B$16))</f>
        <v/>
      </c>
      <c r="L740" s="109">
        <f>--(F740&lt;=$B$5)</f>
        <v/>
      </c>
      <c r="M740" s="109">
        <f>IF(L740=1, IF(G740&lt;=$B$6, "+", "-"), IF(G740&lt;=(1-$B$7), "+", "-"))</f>
        <v/>
      </c>
      <c r="N740" s="110">
        <f>IF(M740="+",'05_Bayes_Arbol'!$B$16,'05_Bayes_Arbol'!$B$17)</f>
        <v/>
      </c>
      <c r="O740" s="109">
        <f>SUMPRODUCT(T740:AD740,'01_Supuestos'!$C$34:$M$34)</f>
        <v/>
      </c>
      <c r="P740" s="109">
        <f>N740*O740 + (1-N740)*$B$9</f>
        <v/>
      </c>
      <c r="Q740" s="109">
        <f>--(P740&gt;0)</f>
        <v/>
      </c>
      <c r="R740" s="109">
        <f>IF(L740=1,O740,$B$9)</f>
        <v/>
      </c>
      <c r="S740" s="109">
        <f>-$B$8 + IF(Q740=1, IF(L740=1,O740,$B$9), 0)</f>
        <v/>
      </c>
      <c r="T740" s="109">
        <f>((('01_Supuestos'!C31*$I740)*'01_Supuestos'!$F$11*($H740-'01_Supuestos'!$F$9))-((('01_Supuestos'!C31*$I740)*'01_Supuestos'!$F$11*($H740-'01_Supuestos'!$F$9))*'01_Supuestos'!$F$12)-(('01_Supuestos'!C31*$I740)*'01_Supuestos'!$F$11*$K740)-(IF(('01_Supuestos'!C31*$I740)&gt;0,'01_Supuestos'!$F$15,0)))-((('01_Supuestos'!C31*$I740)*'01_Supuestos'!$F$11*($H740-'01_Supuestos'!$F$9))*'01_Supuestos'!$F$18)-($J740*'01_Supuestos'!C32)-(IF('01_Supuestos'!C30=MAX('01_Supuestos'!$C$30:$M$30),'01_Supuestos'!$F$19,0))-(MAX(0,(((('01_Supuestos'!C31*$I740)*'01_Supuestos'!$F$11*($H740-'01_Supuestos'!$F$9))-((('01_Supuestos'!C31*$I740)*'01_Supuestos'!$F$11*($H740-'01_Supuestos'!$F$9))*'01_Supuestos'!$F$12)-(('01_Supuestos'!C31*$I740)*'01_Supuestos'!$F$11*$K740)-(IF(('01_Supuestos'!C31*$I740)&gt;0,'01_Supuestos'!$F$15,0)))-($J740*'01_Supuestos'!C33)))*'01_Supuestos'!$F$16)</f>
        <v/>
      </c>
      <c r="U740" s="109">
        <f>((('01_Supuestos'!D31*$I740)*'01_Supuestos'!$F$11*($H740-'01_Supuestos'!$F$9))-((('01_Supuestos'!D31*$I740)*'01_Supuestos'!$F$11*($H740-'01_Supuestos'!$F$9))*'01_Supuestos'!$F$12)-(('01_Supuestos'!D31*$I740)*'01_Supuestos'!$F$11*$K740)-(IF(('01_Supuestos'!D31*$I740)&gt;0,'01_Supuestos'!$F$15,0)))-((('01_Supuestos'!D31*$I740)*'01_Supuestos'!$F$11*($H740-'01_Supuestos'!$F$9))*'01_Supuestos'!$F$18)-($J740*'01_Supuestos'!D32)-(IF('01_Supuestos'!D30=MAX('01_Supuestos'!$C$30:$M$30),'01_Supuestos'!$F$19,0))-(MAX(0,(((('01_Supuestos'!D31*$I740)*'01_Supuestos'!$F$11*($H740-'01_Supuestos'!$F$9))-((('01_Supuestos'!D31*$I740)*'01_Supuestos'!$F$11*($H740-'01_Supuestos'!$F$9))*'01_Supuestos'!$F$12)-(('01_Supuestos'!D31*$I740)*'01_Supuestos'!$F$11*$K740)-(IF(('01_Supuestos'!D31*$I740)&gt;0,'01_Supuestos'!$F$15,0)))-($J740*'01_Supuestos'!D33)))*'01_Supuestos'!$F$16)</f>
        <v/>
      </c>
      <c r="V740" s="109">
        <f>((('01_Supuestos'!E31*$I740)*'01_Supuestos'!$F$11*($H740-'01_Supuestos'!$F$9))-((('01_Supuestos'!E31*$I740)*'01_Supuestos'!$F$11*($H740-'01_Supuestos'!$F$9))*'01_Supuestos'!$F$12)-(('01_Supuestos'!E31*$I740)*'01_Supuestos'!$F$11*$K740)-(IF(('01_Supuestos'!E31*$I740)&gt;0,'01_Supuestos'!$F$15,0)))-((('01_Supuestos'!E31*$I740)*'01_Supuestos'!$F$11*($H740-'01_Supuestos'!$F$9))*'01_Supuestos'!$F$18)-($J740*'01_Supuestos'!E32)-(IF('01_Supuestos'!E30=MAX('01_Supuestos'!$C$30:$M$30),'01_Supuestos'!$F$19,0))-(MAX(0,(((('01_Supuestos'!E31*$I740)*'01_Supuestos'!$F$11*($H740-'01_Supuestos'!$F$9))-((('01_Supuestos'!E31*$I740)*'01_Supuestos'!$F$11*($H740-'01_Supuestos'!$F$9))*'01_Supuestos'!$F$12)-(('01_Supuestos'!E31*$I740)*'01_Supuestos'!$F$11*$K740)-(IF(('01_Supuestos'!E31*$I740)&gt;0,'01_Supuestos'!$F$15,0)))-($J740*'01_Supuestos'!E33)))*'01_Supuestos'!$F$16)</f>
        <v/>
      </c>
      <c r="W740" s="109">
        <f>((('01_Supuestos'!F31*$I740)*'01_Supuestos'!$F$11*($H740-'01_Supuestos'!$F$9))-((('01_Supuestos'!F31*$I740)*'01_Supuestos'!$F$11*($H740-'01_Supuestos'!$F$9))*'01_Supuestos'!$F$12)-(('01_Supuestos'!F31*$I740)*'01_Supuestos'!$F$11*$K740)-(IF(('01_Supuestos'!F31*$I740)&gt;0,'01_Supuestos'!$F$15,0)))-((('01_Supuestos'!F31*$I740)*'01_Supuestos'!$F$11*($H740-'01_Supuestos'!$F$9))*'01_Supuestos'!$F$18)-($J740*'01_Supuestos'!F32)-(IF('01_Supuestos'!F30=MAX('01_Supuestos'!$C$30:$M$30),'01_Supuestos'!$F$19,0))-(MAX(0,(((('01_Supuestos'!F31*$I740)*'01_Supuestos'!$F$11*($H740-'01_Supuestos'!$F$9))-((('01_Supuestos'!F31*$I740)*'01_Supuestos'!$F$11*($H740-'01_Supuestos'!$F$9))*'01_Supuestos'!$F$12)-(('01_Supuestos'!F31*$I740)*'01_Supuestos'!$F$11*$K740)-(IF(('01_Supuestos'!F31*$I740)&gt;0,'01_Supuestos'!$F$15,0)))-($J740*'01_Supuestos'!F33)))*'01_Supuestos'!$F$16)</f>
        <v/>
      </c>
      <c r="X740" s="109">
        <f>((('01_Supuestos'!G31*$I740)*'01_Supuestos'!$F$11*($H740-'01_Supuestos'!$F$9))-((('01_Supuestos'!G31*$I740)*'01_Supuestos'!$F$11*($H740-'01_Supuestos'!$F$9))*'01_Supuestos'!$F$12)-(('01_Supuestos'!G31*$I740)*'01_Supuestos'!$F$11*$K740)-(IF(('01_Supuestos'!G31*$I740)&gt;0,'01_Supuestos'!$F$15,0)))-((('01_Supuestos'!G31*$I740)*'01_Supuestos'!$F$11*($H740-'01_Supuestos'!$F$9))*'01_Supuestos'!$F$18)-($J740*'01_Supuestos'!G32)-(IF('01_Supuestos'!G30=MAX('01_Supuestos'!$C$30:$M$30),'01_Supuestos'!$F$19,0))-(MAX(0,(((('01_Supuestos'!G31*$I740)*'01_Supuestos'!$F$11*($H740-'01_Supuestos'!$F$9))-((('01_Supuestos'!G31*$I740)*'01_Supuestos'!$F$11*($H740-'01_Supuestos'!$F$9))*'01_Supuestos'!$F$12)-(('01_Supuestos'!G31*$I740)*'01_Supuestos'!$F$11*$K740)-(IF(('01_Supuestos'!G31*$I740)&gt;0,'01_Supuestos'!$F$15,0)))-($J740*'01_Supuestos'!G33)))*'01_Supuestos'!$F$16)</f>
        <v/>
      </c>
      <c r="Y740" s="109">
        <f>((('01_Supuestos'!H31*$I740)*'01_Supuestos'!$F$11*($H740-'01_Supuestos'!$F$9))-((('01_Supuestos'!H31*$I740)*'01_Supuestos'!$F$11*($H740-'01_Supuestos'!$F$9))*'01_Supuestos'!$F$12)-(('01_Supuestos'!H31*$I740)*'01_Supuestos'!$F$11*$K740)-(IF(('01_Supuestos'!H31*$I740)&gt;0,'01_Supuestos'!$F$15,0)))-((('01_Supuestos'!H31*$I740)*'01_Supuestos'!$F$11*($H740-'01_Supuestos'!$F$9))*'01_Supuestos'!$F$18)-($J740*'01_Supuestos'!H32)-(IF('01_Supuestos'!H30=MAX('01_Supuestos'!$C$30:$M$30),'01_Supuestos'!$F$19,0))-(MAX(0,(((('01_Supuestos'!H31*$I740)*'01_Supuestos'!$F$11*($H740-'01_Supuestos'!$F$9))-((('01_Supuestos'!H31*$I740)*'01_Supuestos'!$F$11*($H740-'01_Supuestos'!$F$9))*'01_Supuestos'!$F$12)-(('01_Supuestos'!H31*$I740)*'01_Supuestos'!$F$11*$K740)-(IF(('01_Supuestos'!H31*$I740)&gt;0,'01_Supuestos'!$F$15,0)))-($J740*'01_Supuestos'!H33)))*'01_Supuestos'!$F$16)</f>
        <v/>
      </c>
      <c r="Z740" s="109">
        <f>((('01_Supuestos'!I31*$I740)*'01_Supuestos'!$F$11*($H740-'01_Supuestos'!$F$9))-((('01_Supuestos'!I31*$I740)*'01_Supuestos'!$F$11*($H740-'01_Supuestos'!$F$9))*'01_Supuestos'!$F$12)-(('01_Supuestos'!I31*$I740)*'01_Supuestos'!$F$11*$K740)-(IF(('01_Supuestos'!I31*$I740)&gt;0,'01_Supuestos'!$F$15,0)))-((('01_Supuestos'!I31*$I740)*'01_Supuestos'!$F$11*($H740-'01_Supuestos'!$F$9))*'01_Supuestos'!$F$18)-($J740*'01_Supuestos'!I32)-(IF('01_Supuestos'!I30=MAX('01_Supuestos'!$C$30:$M$30),'01_Supuestos'!$F$19,0))-(MAX(0,(((('01_Supuestos'!I31*$I740)*'01_Supuestos'!$F$11*($H740-'01_Supuestos'!$F$9))-((('01_Supuestos'!I31*$I740)*'01_Supuestos'!$F$11*($H740-'01_Supuestos'!$F$9))*'01_Supuestos'!$F$12)-(('01_Supuestos'!I31*$I740)*'01_Supuestos'!$F$11*$K740)-(IF(('01_Supuestos'!I31*$I740)&gt;0,'01_Supuestos'!$F$15,0)))-($J740*'01_Supuestos'!I33)))*'01_Supuestos'!$F$16)</f>
        <v/>
      </c>
      <c r="AA740" s="109">
        <f>((('01_Supuestos'!J31*$I740)*'01_Supuestos'!$F$11*($H740-'01_Supuestos'!$F$9))-((('01_Supuestos'!J31*$I740)*'01_Supuestos'!$F$11*($H740-'01_Supuestos'!$F$9))*'01_Supuestos'!$F$12)-(('01_Supuestos'!J31*$I740)*'01_Supuestos'!$F$11*$K740)-(IF(('01_Supuestos'!J31*$I740)&gt;0,'01_Supuestos'!$F$15,0)))-((('01_Supuestos'!J31*$I740)*'01_Supuestos'!$F$11*($H740-'01_Supuestos'!$F$9))*'01_Supuestos'!$F$18)-($J740*'01_Supuestos'!J32)-(IF('01_Supuestos'!J30=MAX('01_Supuestos'!$C$30:$M$30),'01_Supuestos'!$F$19,0))-(MAX(0,(((('01_Supuestos'!J31*$I740)*'01_Supuestos'!$F$11*($H740-'01_Supuestos'!$F$9))-((('01_Supuestos'!J31*$I740)*'01_Supuestos'!$F$11*($H740-'01_Supuestos'!$F$9))*'01_Supuestos'!$F$12)-(('01_Supuestos'!J31*$I740)*'01_Supuestos'!$F$11*$K740)-(IF(('01_Supuestos'!J31*$I740)&gt;0,'01_Supuestos'!$F$15,0)))-($J740*'01_Supuestos'!J33)))*'01_Supuestos'!$F$16)</f>
        <v/>
      </c>
      <c r="AB740" s="109">
        <f>((('01_Supuestos'!K31*$I740)*'01_Supuestos'!$F$11*($H740-'01_Supuestos'!$F$9))-((('01_Supuestos'!K31*$I740)*'01_Supuestos'!$F$11*($H740-'01_Supuestos'!$F$9))*'01_Supuestos'!$F$12)-(('01_Supuestos'!K31*$I740)*'01_Supuestos'!$F$11*$K740)-(IF(('01_Supuestos'!K31*$I740)&gt;0,'01_Supuestos'!$F$15,0)))-((('01_Supuestos'!K31*$I740)*'01_Supuestos'!$F$11*($H740-'01_Supuestos'!$F$9))*'01_Supuestos'!$F$18)-($J740*'01_Supuestos'!K32)-(IF('01_Supuestos'!K30=MAX('01_Supuestos'!$C$30:$M$30),'01_Supuestos'!$F$19,0))-(MAX(0,(((('01_Supuestos'!K31*$I740)*'01_Supuestos'!$F$11*($H740-'01_Supuestos'!$F$9))-((('01_Supuestos'!K31*$I740)*'01_Supuestos'!$F$11*($H740-'01_Supuestos'!$F$9))*'01_Supuestos'!$F$12)-(('01_Supuestos'!K31*$I740)*'01_Supuestos'!$F$11*$K740)-(IF(('01_Supuestos'!K31*$I740)&gt;0,'01_Supuestos'!$F$15,0)))-($J740*'01_Supuestos'!K33)))*'01_Supuestos'!$F$16)</f>
        <v/>
      </c>
      <c r="AC740" s="109">
        <f>((('01_Supuestos'!L31*$I740)*'01_Supuestos'!$F$11*($H740-'01_Supuestos'!$F$9))-((('01_Supuestos'!L31*$I740)*'01_Supuestos'!$F$11*($H740-'01_Supuestos'!$F$9))*'01_Supuestos'!$F$12)-(('01_Supuestos'!L31*$I740)*'01_Supuestos'!$F$11*$K740)-(IF(('01_Supuestos'!L31*$I740)&gt;0,'01_Supuestos'!$F$15,0)))-((('01_Supuestos'!L31*$I740)*'01_Supuestos'!$F$11*($H740-'01_Supuestos'!$F$9))*'01_Supuestos'!$F$18)-($J740*'01_Supuestos'!L32)-(IF('01_Supuestos'!L30=MAX('01_Supuestos'!$C$30:$M$30),'01_Supuestos'!$F$19,0))-(MAX(0,(((('01_Supuestos'!L31*$I740)*'01_Supuestos'!$F$11*($H740-'01_Supuestos'!$F$9))-((('01_Supuestos'!L31*$I740)*'01_Supuestos'!$F$11*($H740-'01_Supuestos'!$F$9))*'01_Supuestos'!$F$12)-(('01_Supuestos'!L31*$I740)*'01_Supuestos'!$F$11*$K740)-(IF(('01_Supuestos'!L31*$I740)&gt;0,'01_Supuestos'!$F$15,0)))-($J740*'01_Supuestos'!L33)))*'01_Supuestos'!$F$16)</f>
        <v/>
      </c>
      <c r="AD740" s="109">
        <f>((('01_Supuestos'!M31*$I740)*'01_Supuestos'!$F$11*($H740-'01_Supuestos'!$F$9))-((('01_Supuestos'!M31*$I740)*'01_Supuestos'!$F$11*($H740-'01_Supuestos'!$F$9))*'01_Supuestos'!$F$12)-(('01_Supuestos'!M31*$I740)*'01_Supuestos'!$F$11*$K740)-(IF(('01_Supuestos'!M31*$I740)&gt;0,'01_Supuestos'!$F$15,0)))-((('01_Supuestos'!M31*$I740)*'01_Supuestos'!$F$11*($H740-'01_Supuestos'!$F$9))*'01_Supuestos'!$F$18)-($J740*'01_Supuestos'!M32)-(IF('01_Supuestos'!M30=MAX('01_Supuestos'!$C$30:$M$30),'01_Supuestos'!$F$19,0))-(MAX(0,(((('01_Supuestos'!M31*$I740)*'01_Supuestos'!$F$11*($H740-'01_Supuestos'!$F$9))-((('01_Supuestos'!M31*$I740)*'01_Supuestos'!$F$11*($H740-'01_Supuestos'!$F$9))*'01_Supuestos'!$F$12)-(('01_Supuestos'!M31*$I740)*'01_Supuestos'!$F$11*$K740)-(IF(('01_Supuestos'!M31*$I740)&gt;0,'01_Supuestos'!$F$15,0)))-($J740*'01_Supuestos'!M33)))*'01_Supuestos'!$F$16)</f>
        <v/>
      </c>
      <c r="AE740" s="109">
        <f>0</f>
        <v/>
      </c>
      <c r="AF740" s="109">
        <f>IF(S740&gt;R740,"Appraisal+Decision",IF(S740&lt;R740,"Develop Now","Indiferente"))</f>
        <v/>
      </c>
    </row>
    <row r="741">
      <c r="A741" t="n">
        <v>711</v>
      </c>
      <c r="B741" s="53">
        <f>RAND()</f>
        <v/>
      </c>
      <c r="C741" s="53">
        <f>RAND()</f>
        <v/>
      </c>
      <c r="D741" s="53">
        <f>RAND()</f>
        <v/>
      </c>
      <c r="E741" s="53">
        <f>RAND()</f>
        <v/>
      </c>
      <c r="F741" s="53">
        <f>RAND()</f>
        <v/>
      </c>
      <c r="G741" s="53">
        <f>RAND()</f>
        <v/>
      </c>
      <c r="H741" s="109">
        <f>IF(B741&lt;($B$11-$B$10)/($B$12-$B$10), $B$10+SQRT(B741*($B$11-$B$10)*($B$12-$B$10)), $B$12-SQRT((1-B741)*($B$12-$B$11)*($B$12-$B$10)))</f>
        <v/>
      </c>
      <c r="I741" s="53">
        <f>MAX(0.1,NORMINV(C741,$B$13,$B$14))</f>
        <v/>
      </c>
      <c r="J741" s="109">
        <f>'01_Supuestos'!$F$13*MAX(0.65,NORMINV(D741,1,$B$15))</f>
        <v/>
      </c>
      <c r="K741" s="109">
        <f>'01_Supuestos'!$F$14*MAX(0.6,NORMINV(E741,1,$B$16))</f>
        <v/>
      </c>
      <c r="L741" s="109">
        <f>--(F741&lt;=$B$5)</f>
        <v/>
      </c>
      <c r="M741" s="109">
        <f>IF(L741=1, IF(G741&lt;=$B$6, "+", "-"), IF(G741&lt;=(1-$B$7), "+", "-"))</f>
        <v/>
      </c>
      <c r="N741" s="110">
        <f>IF(M741="+",'05_Bayes_Arbol'!$B$16,'05_Bayes_Arbol'!$B$17)</f>
        <v/>
      </c>
      <c r="O741" s="109">
        <f>SUMPRODUCT(T741:AD741,'01_Supuestos'!$C$34:$M$34)</f>
        <v/>
      </c>
      <c r="P741" s="109">
        <f>N741*O741 + (1-N741)*$B$9</f>
        <v/>
      </c>
      <c r="Q741" s="109">
        <f>--(P741&gt;0)</f>
        <v/>
      </c>
      <c r="R741" s="109">
        <f>IF(L741=1,O741,$B$9)</f>
        <v/>
      </c>
      <c r="S741" s="109">
        <f>-$B$8 + IF(Q741=1, IF(L741=1,O741,$B$9), 0)</f>
        <v/>
      </c>
      <c r="T741" s="109">
        <f>((('01_Supuestos'!C31*$I741)*'01_Supuestos'!$F$11*($H741-'01_Supuestos'!$F$9))-((('01_Supuestos'!C31*$I741)*'01_Supuestos'!$F$11*($H741-'01_Supuestos'!$F$9))*'01_Supuestos'!$F$12)-(('01_Supuestos'!C31*$I741)*'01_Supuestos'!$F$11*$K741)-(IF(('01_Supuestos'!C31*$I741)&gt;0,'01_Supuestos'!$F$15,0)))-((('01_Supuestos'!C31*$I741)*'01_Supuestos'!$F$11*($H741-'01_Supuestos'!$F$9))*'01_Supuestos'!$F$18)-($J741*'01_Supuestos'!C32)-(IF('01_Supuestos'!C30=MAX('01_Supuestos'!$C$30:$M$30),'01_Supuestos'!$F$19,0))-(MAX(0,(((('01_Supuestos'!C31*$I741)*'01_Supuestos'!$F$11*($H741-'01_Supuestos'!$F$9))-((('01_Supuestos'!C31*$I741)*'01_Supuestos'!$F$11*($H741-'01_Supuestos'!$F$9))*'01_Supuestos'!$F$12)-(('01_Supuestos'!C31*$I741)*'01_Supuestos'!$F$11*$K741)-(IF(('01_Supuestos'!C31*$I741)&gt;0,'01_Supuestos'!$F$15,0)))-($J741*'01_Supuestos'!C33)))*'01_Supuestos'!$F$16)</f>
        <v/>
      </c>
      <c r="U741" s="109">
        <f>((('01_Supuestos'!D31*$I741)*'01_Supuestos'!$F$11*($H741-'01_Supuestos'!$F$9))-((('01_Supuestos'!D31*$I741)*'01_Supuestos'!$F$11*($H741-'01_Supuestos'!$F$9))*'01_Supuestos'!$F$12)-(('01_Supuestos'!D31*$I741)*'01_Supuestos'!$F$11*$K741)-(IF(('01_Supuestos'!D31*$I741)&gt;0,'01_Supuestos'!$F$15,0)))-((('01_Supuestos'!D31*$I741)*'01_Supuestos'!$F$11*($H741-'01_Supuestos'!$F$9))*'01_Supuestos'!$F$18)-($J741*'01_Supuestos'!D32)-(IF('01_Supuestos'!D30=MAX('01_Supuestos'!$C$30:$M$30),'01_Supuestos'!$F$19,0))-(MAX(0,(((('01_Supuestos'!D31*$I741)*'01_Supuestos'!$F$11*($H741-'01_Supuestos'!$F$9))-((('01_Supuestos'!D31*$I741)*'01_Supuestos'!$F$11*($H741-'01_Supuestos'!$F$9))*'01_Supuestos'!$F$12)-(('01_Supuestos'!D31*$I741)*'01_Supuestos'!$F$11*$K741)-(IF(('01_Supuestos'!D31*$I741)&gt;0,'01_Supuestos'!$F$15,0)))-($J741*'01_Supuestos'!D33)))*'01_Supuestos'!$F$16)</f>
        <v/>
      </c>
      <c r="V741" s="109">
        <f>((('01_Supuestos'!E31*$I741)*'01_Supuestos'!$F$11*($H741-'01_Supuestos'!$F$9))-((('01_Supuestos'!E31*$I741)*'01_Supuestos'!$F$11*($H741-'01_Supuestos'!$F$9))*'01_Supuestos'!$F$12)-(('01_Supuestos'!E31*$I741)*'01_Supuestos'!$F$11*$K741)-(IF(('01_Supuestos'!E31*$I741)&gt;0,'01_Supuestos'!$F$15,0)))-((('01_Supuestos'!E31*$I741)*'01_Supuestos'!$F$11*($H741-'01_Supuestos'!$F$9))*'01_Supuestos'!$F$18)-($J741*'01_Supuestos'!E32)-(IF('01_Supuestos'!E30=MAX('01_Supuestos'!$C$30:$M$30),'01_Supuestos'!$F$19,0))-(MAX(0,(((('01_Supuestos'!E31*$I741)*'01_Supuestos'!$F$11*($H741-'01_Supuestos'!$F$9))-((('01_Supuestos'!E31*$I741)*'01_Supuestos'!$F$11*($H741-'01_Supuestos'!$F$9))*'01_Supuestos'!$F$12)-(('01_Supuestos'!E31*$I741)*'01_Supuestos'!$F$11*$K741)-(IF(('01_Supuestos'!E31*$I741)&gt;0,'01_Supuestos'!$F$15,0)))-($J741*'01_Supuestos'!E33)))*'01_Supuestos'!$F$16)</f>
        <v/>
      </c>
      <c r="W741" s="109">
        <f>((('01_Supuestos'!F31*$I741)*'01_Supuestos'!$F$11*($H741-'01_Supuestos'!$F$9))-((('01_Supuestos'!F31*$I741)*'01_Supuestos'!$F$11*($H741-'01_Supuestos'!$F$9))*'01_Supuestos'!$F$12)-(('01_Supuestos'!F31*$I741)*'01_Supuestos'!$F$11*$K741)-(IF(('01_Supuestos'!F31*$I741)&gt;0,'01_Supuestos'!$F$15,0)))-((('01_Supuestos'!F31*$I741)*'01_Supuestos'!$F$11*($H741-'01_Supuestos'!$F$9))*'01_Supuestos'!$F$18)-($J741*'01_Supuestos'!F32)-(IF('01_Supuestos'!F30=MAX('01_Supuestos'!$C$30:$M$30),'01_Supuestos'!$F$19,0))-(MAX(0,(((('01_Supuestos'!F31*$I741)*'01_Supuestos'!$F$11*($H741-'01_Supuestos'!$F$9))-((('01_Supuestos'!F31*$I741)*'01_Supuestos'!$F$11*($H741-'01_Supuestos'!$F$9))*'01_Supuestos'!$F$12)-(('01_Supuestos'!F31*$I741)*'01_Supuestos'!$F$11*$K741)-(IF(('01_Supuestos'!F31*$I741)&gt;0,'01_Supuestos'!$F$15,0)))-($J741*'01_Supuestos'!F33)))*'01_Supuestos'!$F$16)</f>
        <v/>
      </c>
      <c r="X741" s="109">
        <f>((('01_Supuestos'!G31*$I741)*'01_Supuestos'!$F$11*($H741-'01_Supuestos'!$F$9))-((('01_Supuestos'!G31*$I741)*'01_Supuestos'!$F$11*($H741-'01_Supuestos'!$F$9))*'01_Supuestos'!$F$12)-(('01_Supuestos'!G31*$I741)*'01_Supuestos'!$F$11*$K741)-(IF(('01_Supuestos'!G31*$I741)&gt;0,'01_Supuestos'!$F$15,0)))-((('01_Supuestos'!G31*$I741)*'01_Supuestos'!$F$11*($H741-'01_Supuestos'!$F$9))*'01_Supuestos'!$F$18)-($J741*'01_Supuestos'!G32)-(IF('01_Supuestos'!G30=MAX('01_Supuestos'!$C$30:$M$30),'01_Supuestos'!$F$19,0))-(MAX(0,(((('01_Supuestos'!G31*$I741)*'01_Supuestos'!$F$11*($H741-'01_Supuestos'!$F$9))-((('01_Supuestos'!G31*$I741)*'01_Supuestos'!$F$11*($H741-'01_Supuestos'!$F$9))*'01_Supuestos'!$F$12)-(('01_Supuestos'!G31*$I741)*'01_Supuestos'!$F$11*$K741)-(IF(('01_Supuestos'!G31*$I741)&gt;0,'01_Supuestos'!$F$15,0)))-($J741*'01_Supuestos'!G33)))*'01_Supuestos'!$F$16)</f>
        <v/>
      </c>
      <c r="Y741" s="109">
        <f>((('01_Supuestos'!H31*$I741)*'01_Supuestos'!$F$11*($H741-'01_Supuestos'!$F$9))-((('01_Supuestos'!H31*$I741)*'01_Supuestos'!$F$11*($H741-'01_Supuestos'!$F$9))*'01_Supuestos'!$F$12)-(('01_Supuestos'!H31*$I741)*'01_Supuestos'!$F$11*$K741)-(IF(('01_Supuestos'!H31*$I741)&gt;0,'01_Supuestos'!$F$15,0)))-((('01_Supuestos'!H31*$I741)*'01_Supuestos'!$F$11*($H741-'01_Supuestos'!$F$9))*'01_Supuestos'!$F$18)-($J741*'01_Supuestos'!H32)-(IF('01_Supuestos'!H30=MAX('01_Supuestos'!$C$30:$M$30),'01_Supuestos'!$F$19,0))-(MAX(0,(((('01_Supuestos'!H31*$I741)*'01_Supuestos'!$F$11*($H741-'01_Supuestos'!$F$9))-((('01_Supuestos'!H31*$I741)*'01_Supuestos'!$F$11*($H741-'01_Supuestos'!$F$9))*'01_Supuestos'!$F$12)-(('01_Supuestos'!H31*$I741)*'01_Supuestos'!$F$11*$K741)-(IF(('01_Supuestos'!H31*$I741)&gt;0,'01_Supuestos'!$F$15,0)))-($J741*'01_Supuestos'!H33)))*'01_Supuestos'!$F$16)</f>
        <v/>
      </c>
      <c r="Z741" s="109">
        <f>((('01_Supuestos'!I31*$I741)*'01_Supuestos'!$F$11*($H741-'01_Supuestos'!$F$9))-((('01_Supuestos'!I31*$I741)*'01_Supuestos'!$F$11*($H741-'01_Supuestos'!$F$9))*'01_Supuestos'!$F$12)-(('01_Supuestos'!I31*$I741)*'01_Supuestos'!$F$11*$K741)-(IF(('01_Supuestos'!I31*$I741)&gt;0,'01_Supuestos'!$F$15,0)))-((('01_Supuestos'!I31*$I741)*'01_Supuestos'!$F$11*($H741-'01_Supuestos'!$F$9))*'01_Supuestos'!$F$18)-($J741*'01_Supuestos'!I32)-(IF('01_Supuestos'!I30=MAX('01_Supuestos'!$C$30:$M$30),'01_Supuestos'!$F$19,0))-(MAX(0,(((('01_Supuestos'!I31*$I741)*'01_Supuestos'!$F$11*($H741-'01_Supuestos'!$F$9))-((('01_Supuestos'!I31*$I741)*'01_Supuestos'!$F$11*($H741-'01_Supuestos'!$F$9))*'01_Supuestos'!$F$12)-(('01_Supuestos'!I31*$I741)*'01_Supuestos'!$F$11*$K741)-(IF(('01_Supuestos'!I31*$I741)&gt;0,'01_Supuestos'!$F$15,0)))-($J741*'01_Supuestos'!I33)))*'01_Supuestos'!$F$16)</f>
        <v/>
      </c>
      <c r="AA741" s="109">
        <f>((('01_Supuestos'!J31*$I741)*'01_Supuestos'!$F$11*($H741-'01_Supuestos'!$F$9))-((('01_Supuestos'!J31*$I741)*'01_Supuestos'!$F$11*($H741-'01_Supuestos'!$F$9))*'01_Supuestos'!$F$12)-(('01_Supuestos'!J31*$I741)*'01_Supuestos'!$F$11*$K741)-(IF(('01_Supuestos'!J31*$I741)&gt;0,'01_Supuestos'!$F$15,0)))-((('01_Supuestos'!J31*$I741)*'01_Supuestos'!$F$11*($H741-'01_Supuestos'!$F$9))*'01_Supuestos'!$F$18)-($J741*'01_Supuestos'!J32)-(IF('01_Supuestos'!J30=MAX('01_Supuestos'!$C$30:$M$30),'01_Supuestos'!$F$19,0))-(MAX(0,(((('01_Supuestos'!J31*$I741)*'01_Supuestos'!$F$11*($H741-'01_Supuestos'!$F$9))-((('01_Supuestos'!J31*$I741)*'01_Supuestos'!$F$11*($H741-'01_Supuestos'!$F$9))*'01_Supuestos'!$F$12)-(('01_Supuestos'!J31*$I741)*'01_Supuestos'!$F$11*$K741)-(IF(('01_Supuestos'!J31*$I741)&gt;0,'01_Supuestos'!$F$15,0)))-($J741*'01_Supuestos'!J33)))*'01_Supuestos'!$F$16)</f>
        <v/>
      </c>
      <c r="AB741" s="109">
        <f>((('01_Supuestos'!K31*$I741)*'01_Supuestos'!$F$11*($H741-'01_Supuestos'!$F$9))-((('01_Supuestos'!K31*$I741)*'01_Supuestos'!$F$11*($H741-'01_Supuestos'!$F$9))*'01_Supuestos'!$F$12)-(('01_Supuestos'!K31*$I741)*'01_Supuestos'!$F$11*$K741)-(IF(('01_Supuestos'!K31*$I741)&gt;0,'01_Supuestos'!$F$15,0)))-((('01_Supuestos'!K31*$I741)*'01_Supuestos'!$F$11*($H741-'01_Supuestos'!$F$9))*'01_Supuestos'!$F$18)-($J741*'01_Supuestos'!K32)-(IF('01_Supuestos'!K30=MAX('01_Supuestos'!$C$30:$M$30),'01_Supuestos'!$F$19,0))-(MAX(0,(((('01_Supuestos'!K31*$I741)*'01_Supuestos'!$F$11*($H741-'01_Supuestos'!$F$9))-((('01_Supuestos'!K31*$I741)*'01_Supuestos'!$F$11*($H741-'01_Supuestos'!$F$9))*'01_Supuestos'!$F$12)-(('01_Supuestos'!K31*$I741)*'01_Supuestos'!$F$11*$K741)-(IF(('01_Supuestos'!K31*$I741)&gt;0,'01_Supuestos'!$F$15,0)))-($J741*'01_Supuestos'!K33)))*'01_Supuestos'!$F$16)</f>
        <v/>
      </c>
      <c r="AC741" s="109">
        <f>((('01_Supuestos'!L31*$I741)*'01_Supuestos'!$F$11*($H741-'01_Supuestos'!$F$9))-((('01_Supuestos'!L31*$I741)*'01_Supuestos'!$F$11*($H741-'01_Supuestos'!$F$9))*'01_Supuestos'!$F$12)-(('01_Supuestos'!L31*$I741)*'01_Supuestos'!$F$11*$K741)-(IF(('01_Supuestos'!L31*$I741)&gt;0,'01_Supuestos'!$F$15,0)))-((('01_Supuestos'!L31*$I741)*'01_Supuestos'!$F$11*($H741-'01_Supuestos'!$F$9))*'01_Supuestos'!$F$18)-($J741*'01_Supuestos'!L32)-(IF('01_Supuestos'!L30=MAX('01_Supuestos'!$C$30:$M$30),'01_Supuestos'!$F$19,0))-(MAX(0,(((('01_Supuestos'!L31*$I741)*'01_Supuestos'!$F$11*($H741-'01_Supuestos'!$F$9))-((('01_Supuestos'!L31*$I741)*'01_Supuestos'!$F$11*($H741-'01_Supuestos'!$F$9))*'01_Supuestos'!$F$12)-(('01_Supuestos'!L31*$I741)*'01_Supuestos'!$F$11*$K741)-(IF(('01_Supuestos'!L31*$I741)&gt;0,'01_Supuestos'!$F$15,0)))-($J741*'01_Supuestos'!L33)))*'01_Supuestos'!$F$16)</f>
        <v/>
      </c>
      <c r="AD741" s="109">
        <f>((('01_Supuestos'!M31*$I741)*'01_Supuestos'!$F$11*($H741-'01_Supuestos'!$F$9))-((('01_Supuestos'!M31*$I741)*'01_Supuestos'!$F$11*($H741-'01_Supuestos'!$F$9))*'01_Supuestos'!$F$12)-(('01_Supuestos'!M31*$I741)*'01_Supuestos'!$F$11*$K741)-(IF(('01_Supuestos'!M31*$I741)&gt;0,'01_Supuestos'!$F$15,0)))-((('01_Supuestos'!M31*$I741)*'01_Supuestos'!$F$11*($H741-'01_Supuestos'!$F$9))*'01_Supuestos'!$F$18)-($J741*'01_Supuestos'!M32)-(IF('01_Supuestos'!M30=MAX('01_Supuestos'!$C$30:$M$30),'01_Supuestos'!$F$19,0))-(MAX(0,(((('01_Supuestos'!M31*$I741)*'01_Supuestos'!$F$11*($H741-'01_Supuestos'!$F$9))-((('01_Supuestos'!M31*$I741)*'01_Supuestos'!$F$11*($H741-'01_Supuestos'!$F$9))*'01_Supuestos'!$F$12)-(('01_Supuestos'!M31*$I741)*'01_Supuestos'!$F$11*$K741)-(IF(('01_Supuestos'!M31*$I741)&gt;0,'01_Supuestos'!$F$15,0)))-($J741*'01_Supuestos'!M33)))*'01_Supuestos'!$F$16)</f>
        <v/>
      </c>
      <c r="AE741" s="109">
        <f>0</f>
        <v/>
      </c>
      <c r="AF741" s="109">
        <f>IF(S741&gt;R741,"Appraisal+Decision",IF(S741&lt;R741,"Develop Now","Indiferente"))</f>
        <v/>
      </c>
    </row>
    <row r="742">
      <c r="A742" t="n">
        <v>712</v>
      </c>
      <c r="B742" s="53">
        <f>RAND()</f>
        <v/>
      </c>
      <c r="C742" s="53">
        <f>RAND()</f>
        <v/>
      </c>
      <c r="D742" s="53">
        <f>RAND()</f>
        <v/>
      </c>
      <c r="E742" s="53">
        <f>RAND()</f>
        <v/>
      </c>
      <c r="F742" s="53">
        <f>RAND()</f>
        <v/>
      </c>
      <c r="G742" s="53">
        <f>RAND()</f>
        <v/>
      </c>
      <c r="H742" s="109">
        <f>IF(B742&lt;($B$11-$B$10)/($B$12-$B$10), $B$10+SQRT(B742*($B$11-$B$10)*($B$12-$B$10)), $B$12-SQRT((1-B742)*($B$12-$B$11)*($B$12-$B$10)))</f>
        <v/>
      </c>
      <c r="I742" s="53">
        <f>MAX(0.1,NORMINV(C742,$B$13,$B$14))</f>
        <v/>
      </c>
      <c r="J742" s="109">
        <f>'01_Supuestos'!$F$13*MAX(0.65,NORMINV(D742,1,$B$15))</f>
        <v/>
      </c>
      <c r="K742" s="109">
        <f>'01_Supuestos'!$F$14*MAX(0.6,NORMINV(E742,1,$B$16))</f>
        <v/>
      </c>
      <c r="L742" s="109">
        <f>--(F742&lt;=$B$5)</f>
        <v/>
      </c>
      <c r="M742" s="109">
        <f>IF(L742=1, IF(G742&lt;=$B$6, "+", "-"), IF(G742&lt;=(1-$B$7), "+", "-"))</f>
        <v/>
      </c>
      <c r="N742" s="110">
        <f>IF(M742="+",'05_Bayes_Arbol'!$B$16,'05_Bayes_Arbol'!$B$17)</f>
        <v/>
      </c>
      <c r="O742" s="109">
        <f>SUMPRODUCT(T742:AD742,'01_Supuestos'!$C$34:$M$34)</f>
        <v/>
      </c>
      <c r="P742" s="109">
        <f>N742*O742 + (1-N742)*$B$9</f>
        <v/>
      </c>
      <c r="Q742" s="109">
        <f>--(P742&gt;0)</f>
        <v/>
      </c>
      <c r="R742" s="109">
        <f>IF(L742=1,O742,$B$9)</f>
        <v/>
      </c>
      <c r="S742" s="109">
        <f>-$B$8 + IF(Q742=1, IF(L742=1,O742,$B$9), 0)</f>
        <v/>
      </c>
      <c r="T742" s="109">
        <f>((('01_Supuestos'!C31*$I742)*'01_Supuestos'!$F$11*($H742-'01_Supuestos'!$F$9))-((('01_Supuestos'!C31*$I742)*'01_Supuestos'!$F$11*($H742-'01_Supuestos'!$F$9))*'01_Supuestos'!$F$12)-(('01_Supuestos'!C31*$I742)*'01_Supuestos'!$F$11*$K742)-(IF(('01_Supuestos'!C31*$I742)&gt;0,'01_Supuestos'!$F$15,0)))-((('01_Supuestos'!C31*$I742)*'01_Supuestos'!$F$11*($H742-'01_Supuestos'!$F$9))*'01_Supuestos'!$F$18)-($J742*'01_Supuestos'!C32)-(IF('01_Supuestos'!C30=MAX('01_Supuestos'!$C$30:$M$30),'01_Supuestos'!$F$19,0))-(MAX(0,(((('01_Supuestos'!C31*$I742)*'01_Supuestos'!$F$11*($H742-'01_Supuestos'!$F$9))-((('01_Supuestos'!C31*$I742)*'01_Supuestos'!$F$11*($H742-'01_Supuestos'!$F$9))*'01_Supuestos'!$F$12)-(('01_Supuestos'!C31*$I742)*'01_Supuestos'!$F$11*$K742)-(IF(('01_Supuestos'!C31*$I742)&gt;0,'01_Supuestos'!$F$15,0)))-($J742*'01_Supuestos'!C33)))*'01_Supuestos'!$F$16)</f>
        <v/>
      </c>
      <c r="U742" s="109">
        <f>((('01_Supuestos'!D31*$I742)*'01_Supuestos'!$F$11*($H742-'01_Supuestos'!$F$9))-((('01_Supuestos'!D31*$I742)*'01_Supuestos'!$F$11*($H742-'01_Supuestos'!$F$9))*'01_Supuestos'!$F$12)-(('01_Supuestos'!D31*$I742)*'01_Supuestos'!$F$11*$K742)-(IF(('01_Supuestos'!D31*$I742)&gt;0,'01_Supuestos'!$F$15,0)))-((('01_Supuestos'!D31*$I742)*'01_Supuestos'!$F$11*($H742-'01_Supuestos'!$F$9))*'01_Supuestos'!$F$18)-($J742*'01_Supuestos'!D32)-(IF('01_Supuestos'!D30=MAX('01_Supuestos'!$C$30:$M$30),'01_Supuestos'!$F$19,0))-(MAX(0,(((('01_Supuestos'!D31*$I742)*'01_Supuestos'!$F$11*($H742-'01_Supuestos'!$F$9))-((('01_Supuestos'!D31*$I742)*'01_Supuestos'!$F$11*($H742-'01_Supuestos'!$F$9))*'01_Supuestos'!$F$12)-(('01_Supuestos'!D31*$I742)*'01_Supuestos'!$F$11*$K742)-(IF(('01_Supuestos'!D31*$I742)&gt;0,'01_Supuestos'!$F$15,0)))-($J742*'01_Supuestos'!D33)))*'01_Supuestos'!$F$16)</f>
        <v/>
      </c>
      <c r="V742" s="109">
        <f>((('01_Supuestos'!E31*$I742)*'01_Supuestos'!$F$11*($H742-'01_Supuestos'!$F$9))-((('01_Supuestos'!E31*$I742)*'01_Supuestos'!$F$11*($H742-'01_Supuestos'!$F$9))*'01_Supuestos'!$F$12)-(('01_Supuestos'!E31*$I742)*'01_Supuestos'!$F$11*$K742)-(IF(('01_Supuestos'!E31*$I742)&gt;0,'01_Supuestos'!$F$15,0)))-((('01_Supuestos'!E31*$I742)*'01_Supuestos'!$F$11*($H742-'01_Supuestos'!$F$9))*'01_Supuestos'!$F$18)-($J742*'01_Supuestos'!E32)-(IF('01_Supuestos'!E30=MAX('01_Supuestos'!$C$30:$M$30),'01_Supuestos'!$F$19,0))-(MAX(0,(((('01_Supuestos'!E31*$I742)*'01_Supuestos'!$F$11*($H742-'01_Supuestos'!$F$9))-((('01_Supuestos'!E31*$I742)*'01_Supuestos'!$F$11*($H742-'01_Supuestos'!$F$9))*'01_Supuestos'!$F$12)-(('01_Supuestos'!E31*$I742)*'01_Supuestos'!$F$11*$K742)-(IF(('01_Supuestos'!E31*$I742)&gt;0,'01_Supuestos'!$F$15,0)))-($J742*'01_Supuestos'!E33)))*'01_Supuestos'!$F$16)</f>
        <v/>
      </c>
      <c r="W742" s="109">
        <f>((('01_Supuestos'!F31*$I742)*'01_Supuestos'!$F$11*($H742-'01_Supuestos'!$F$9))-((('01_Supuestos'!F31*$I742)*'01_Supuestos'!$F$11*($H742-'01_Supuestos'!$F$9))*'01_Supuestos'!$F$12)-(('01_Supuestos'!F31*$I742)*'01_Supuestos'!$F$11*$K742)-(IF(('01_Supuestos'!F31*$I742)&gt;0,'01_Supuestos'!$F$15,0)))-((('01_Supuestos'!F31*$I742)*'01_Supuestos'!$F$11*($H742-'01_Supuestos'!$F$9))*'01_Supuestos'!$F$18)-($J742*'01_Supuestos'!F32)-(IF('01_Supuestos'!F30=MAX('01_Supuestos'!$C$30:$M$30),'01_Supuestos'!$F$19,0))-(MAX(0,(((('01_Supuestos'!F31*$I742)*'01_Supuestos'!$F$11*($H742-'01_Supuestos'!$F$9))-((('01_Supuestos'!F31*$I742)*'01_Supuestos'!$F$11*($H742-'01_Supuestos'!$F$9))*'01_Supuestos'!$F$12)-(('01_Supuestos'!F31*$I742)*'01_Supuestos'!$F$11*$K742)-(IF(('01_Supuestos'!F31*$I742)&gt;0,'01_Supuestos'!$F$15,0)))-($J742*'01_Supuestos'!F33)))*'01_Supuestos'!$F$16)</f>
        <v/>
      </c>
      <c r="X742" s="109">
        <f>((('01_Supuestos'!G31*$I742)*'01_Supuestos'!$F$11*($H742-'01_Supuestos'!$F$9))-((('01_Supuestos'!G31*$I742)*'01_Supuestos'!$F$11*($H742-'01_Supuestos'!$F$9))*'01_Supuestos'!$F$12)-(('01_Supuestos'!G31*$I742)*'01_Supuestos'!$F$11*$K742)-(IF(('01_Supuestos'!G31*$I742)&gt;0,'01_Supuestos'!$F$15,0)))-((('01_Supuestos'!G31*$I742)*'01_Supuestos'!$F$11*($H742-'01_Supuestos'!$F$9))*'01_Supuestos'!$F$18)-($J742*'01_Supuestos'!G32)-(IF('01_Supuestos'!G30=MAX('01_Supuestos'!$C$30:$M$30),'01_Supuestos'!$F$19,0))-(MAX(0,(((('01_Supuestos'!G31*$I742)*'01_Supuestos'!$F$11*($H742-'01_Supuestos'!$F$9))-((('01_Supuestos'!G31*$I742)*'01_Supuestos'!$F$11*($H742-'01_Supuestos'!$F$9))*'01_Supuestos'!$F$12)-(('01_Supuestos'!G31*$I742)*'01_Supuestos'!$F$11*$K742)-(IF(('01_Supuestos'!G31*$I742)&gt;0,'01_Supuestos'!$F$15,0)))-($J742*'01_Supuestos'!G33)))*'01_Supuestos'!$F$16)</f>
        <v/>
      </c>
      <c r="Y742" s="109">
        <f>((('01_Supuestos'!H31*$I742)*'01_Supuestos'!$F$11*($H742-'01_Supuestos'!$F$9))-((('01_Supuestos'!H31*$I742)*'01_Supuestos'!$F$11*($H742-'01_Supuestos'!$F$9))*'01_Supuestos'!$F$12)-(('01_Supuestos'!H31*$I742)*'01_Supuestos'!$F$11*$K742)-(IF(('01_Supuestos'!H31*$I742)&gt;0,'01_Supuestos'!$F$15,0)))-((('01_Supuestos'!H31*$I742)*'01_Supuestos'!$F$11*($H742-'01_Supuestos'!$F$9))*'01_Supuestos'!$F$18)-($J742*'01_Supuestos'!H32)-(IF('01_Supuestos'!H30=MAX('01_Supuestos'!$C$30:$M$30),'01_Supuestos'!$F$19,0))-(MAX(0,(((('01_Supuestos'!H31*$I742)*'01_Supuestos'!$F$11*($H742-'01_Supuestos'!$F$9))-((('01_Supuestos'!H31*$I742)*'01_Supuestos'!$F$11*($H742-'01_Supuestos'!$F$9))*'01_Supuestos'!$F$12)-(('01_Supuestos'!H31*$I742)*'01_Supuestos'!$F$11*$K742)-(IF(('01_Supuestos'!H31*$I742)&gt;0,'01_Supuestos'!$F$15,0)))-($J742*'01_Supuestos'!H33)))*'01_Supuestos'!$F$16)</f>
        <v/>
      </c>
      <c r="Z742" s="109">
        <f>((('01_Supuestos'!I31*$I742)*'01_Supuestos'!$F$11*($H742-'01_Supuestos'!$F$9))-((('01_Supuestos'!I31*$I742)*'01_Supuestos'!$F$11*($H742-'01_Supuestos'!$F$9))*'01_Supuestos'!$F$12)-(('01_Supuestos'!I31*$I742)*'01_Supuestos'!$F$11*$K742)-(IF(('01_Supuestos'!I31*$I742)&gt;0,'01_Supuestos'!$F$15,0)))-((('01_Supuestos'!I31*$I742)*'01_Supuestos'!$F$11*($H742-'01_Supuestos'!$F$9))*'01_Supuestos'!$F$18)-($J742*'01_Supuestos'!I32)-(IF('01_Supuestos'!I30=MAX('01_Supuestos'!$C$30:$M$30),'01_Supuestos'!$F$19,0))-(MAX(0,(((('01_Supuestos'!I31*$I742)*'01_Supuestos'!$F$11*($H742-'01_Supuestos'!$F$9))-((('01_Supuestos'!I31*$I742)*'01_Supuestos'!$F$11*($H742-'01_Supuestos'!$F$9))*'01_Supuestos'!$F$12)-(('01_Supuestos'!I31*$I742)*'01_Supuestos'!$F$11*$K742)-(IF(('01_Supuestos'!I31*$I742)&gt;0,'01_Supuestos'!$F$15,0)))-($J742*'01_Supuestos'!I33)))*'01_Supuestos'!$F$16)</f>
        <v/>
      </c>
      <c r="AA742" s="109">
        <f>((('01_Supuestos'!J31*$I742)*'01_Supuestos'!$F$11*($H742-'01_Supuestos'!$F$9))-((('01_Supuestos'!J31*$I742)*'01_Supuestos'!$F$11*($H742-'01_Supuestos'!$F$9))*'01_Supuestos'!$F$12)-(('01_Supuestos'!J31*$I742)*'01_Supuestos'!$F$11*$K742)-(IF(('01_Supuestos'!J31*$I742)&gt;0,'01_Supuestos'!$F$15,0)))-((('01_Supuestos'!J31*$I742)*'01_Supuestos'!$F$11*($H742-'01_Supuestos'!$F$9))*'01_Supuestos'!$F$18)-($J742*'01_Supuestos'!J32)-(IF('01_Supuestos'!J30=MAX('01_Supuestos'!$C$30:$M$30),'01_Supuestos'!$F$19,0))-(MAX(0,(((('01_Supuestos'!J31*$I742)*'01_Supuestos'!$F$11*($H742-'01_Supuestos'!$F$9))-((('01_Supuestos'!J31*$I742)*'01_Supuestos'!$F$11*($H742-'01_Supuestos'!$F$9))*'01_Supuestos'!$F$12)-(('01_Supuestos'!J31*$I742)*'01_Supuestos'!$F$11*$K742)-(IF(('01_Supuestos'!J31*$I742)&gt;0,'01_Supuestos'!$F$15,0)))-($J742*'01_Supuestos'!J33)))*'01_Supuestos'!$F$16)</f>
        <v/>
      </c>
      <c r="AB742" s="109">
        <f>((('01_Supuestos'!K31*$I742)*'01_Supuestos'!$F$11*($H742-'01_Supuestos'!$F$9))-((('01_Supuestos'!K31*$I742)*'01_Supuestos'!$F$11*($H742-'01_Supuestos'!$F$9))*'01_Supuestos'!$F$12)-(('01_Supuestos'!K31*$I742)*'01_Supuestos'!$F$11*$K742)-(IF(('01_Supuestos'!K31*$I742)&gt;0,'01_Supuestos'!$F$15,0)))-((('01_Supuestos'!K31*$I742)*'01_Supuestos'!$F$11*($H742-'01_Supuestos'!$F$9))*'01_Supuestos'!$F$18)-($J742*'01_Supuestos'!K32)-(IF('01_Supuestos'!K30=MAX('01_Supuestos'!$C$30:$M$30),'01_Supuestos'!$F$19,0))-(MAX(0,(((('01_Supuestos'!K31*$I742)*'01_Supuestos'!$F$11*($H742-'01_Supuestos'!$F$9))-((('01_Supuestos'!K31*$I742)*'01_Supuestos'!$F$11*($H742-'01_Supuestos'!$F$9))*'01_Supuestos'!$F$12)-(('01_Supuestos'!K31*$I742)*'01_Supuestos'!$F$11*$K742)-(IF(('01_Supuestos'!K31*$I742)&gt;0,'01_Supuestos'!$F$15,0)))-($J742*'01_Supuestos'!K33)))*'01_Supuestos'!$F$16)</f>
        <v/>
      </c>
      <c r="AC742" s="109">
        <f>((('01_Supuestos'!L31*$I742)*'01_Supuestos'!$F$11*($H742-'01_Supuestos'!$F$9))-((('01_Supuestos'!L31*$I742)*'01_Supuestos'!$F$11*($H742-'01_Supuestos'!$F$9))*'01_Supuestos'!$F$12)-(('01_Supuestos'!L31*$I742)*'01_Supuestos'!$F$11*$K742)-(IF(('01_Supuestos'!L31*$I742)&gt;0,'01_Supuestos'!$F$15,0)))-((('01_Supuestos'!L31*$I742)*'01_Supuestos'!$F$11*($H742-'01_Supuestos'!$F$9))*'01_Supuestos'!$F$18)-($J742*'01_Supuestos'!L32)-(IF('01_Supuestos'!L30=MAX('01_Supuestos'!$C$30:$M$30),'01_Supuestos'!$F$19,0))-(MAX(0,(((('01_Supuestos'!L31*$I742)*'01_Supuestos'!$F$11*($H742-'01_Supuestos'!$F$9))-((('01_Supuestos'!L31*$I742)*'01_Supuestos'!$F$11*($H742-'01_Supuestos'!$F$9))*'01_Supuestos'!$F$12)-(('01_Supuestos'!L31*$I742)*'01_Supuestos'!$F$11*$K742)-(IF(('01_Supuestos'!L31*$I742)&gt;0,'01_Supuestos'!$F$15,0)))-($J742*'01_Supuestos'!L33)))*'01_Supuestos'!$F$16)</f>
        <v/>
      </c>
      <c r="AD742" s="109">
        <f>((('01_Supuestos'!M31*$I742)*'01_Supuestos'!$F$11*($H742-'01_Supuestos'!$F$9))-((('01_Supuestos'!M31*$I742)*'01_Supuestos'!$F$11*($H742-'01_Supuestos'!$F$9))*'01_Supuestos'!$F$12)-(('01_Supuestos'!M31*$I742)*'01_Supuestos'!$F$11*$K742)-(IF(('01_Supuestos'!M31*$I742)&gt;0,'01_Supuestos'!$F$15,0)))-((('01_Supuestos'!M31*$I742)*'01_Supuestos'!$F$11*($H742-'01_Supuestos'!$F$9))*'01_Supuestos'!$F$18)-($J742*'01_Supuestos'!M32)-(IF('01_Supuestos'!M30=MAX('01_Supuestos'!$C$30:$M$30),'01_Supuestos'!$F$19,0))-(MAX(0,(((('01_Supuestos'!M31*$I742)*'01_Supuestos'!$F$11*($H742-'01_Supuestos'!$F$9))-((('01_Supuestos'!M31*$I742)*'01_Supuestos'!$F$11*($H742-'01_Supuestos'!$F$9))*'01_Supuestos'!$F$12)-(('01_Supuestos'!M31*$I742)*'01_Supuestos'!$F$11*$K742)-(IF(('01_Supuestos'!M31*$I742)&gt;0,'01_Supuestos'!$F$15,0)))-($J742*'01_Supuestos'!M33)))*'01_Supuestos'!$F$16)</f>
        <v/>
      </c>
      <c r="AE742" s="109">
        <f>0</f>
        <v/>
      </c>
      <c r="AF742" s="109">
        <f>IF(S742&gt;R742,"Appraisal+Decision",IF(S742&lt;R742,"Develop Now","Indiferente"))</f>
        <v/>
      </c>
    </row>
    <row r="743">
      <c r="A743" t="n">
        <v>713</v>
      </c>
      <c r="B743" s="53">
        <f>RAND()</f>
        <v/>
      </c>
      <c r="C743" s="53">
        <f>RAND()</f>
        <v/>
      </c>
      <c r="D743" s="53">
        <f>RAND()</f>
        <v/>
      </c>
      <c r="E743" s="53">
        <f>RAND()</f>
        <v/>
      </c>
      <c r="F743" s="53">
        <f>RAND()</f>
        <v/>
      </c>
      <c r="G743" s="53">
        <f>RAND()</f>
        <v/>
      </c>
      <c r="H743" s="109">
        <f>IF(B743&lt;($B$11-$B$10)/($B$12-$B$10), $B$10+SQRT(B743*($B$11-$B$10)*($B$12-$B$10)), $B$12-SQRT((1-B743)*($B$12-$B$11)*($B$12-$B$10)))</f>
        <v/>
      </c>
      <c r="I743" s="53">
        <f>MAX(0.1,NORMINV(C743,$B$13,$B$14))</f>
        <v/>
      </c>
      <c r="J743" s="109">
        <f>'01_Supuestos'!$F$13*MAX(0.65,NORMINV(D743,1,$B$15))</f>
        <v/>
      </c>
      <c r="K743" s="109">
        <f>'01_Supuestos'!$F$14*MAX(0.6,NORMINV(E743,1,$B$16))</f>
        <v/>
      </c>
      <c r="L743" s="109">
        <f>--(F743&lt;=$B$5)</f>
        <v/>
      </c>
      <c r="M743" s="109">
        <f>IF(L743=1, IF(G743&lt;=$B$6, "+", "-"), IF(G743&lt;=(1-$B$7), "+", "-"))</f>
        <v/>
      </c>
      <c r="N743" s="110">
        <f>IF(M743="+",'05_Bayes_Arbol'!$B$16,'05_Bayes_Arbol'!$B$17)</f>
        <v/>
      </c>
      <c r="O743" s="109">
        <f>SUMPRODUCT(T743:AD743,'01_Supuestos'!$C$34:$M$34)</f>
        <v/>
      </c>
      <c r="P743" s="109">
        <f>N743*O743 + (1-N743)*$B$9</f>
        <v/>
      </c>
      <c r="Q743" s="109">
        <f>--(P743&gt;0)</f>
        <v/>
      </c>
      <c r="R743" s="109">
        <f>IF(L743=1,O743,$B$9)</f>
        <v/>
      </c>
      <c r="S743" s="109">
        <f>-$B$8 + IF(Q743=1, IF(L743=1,O743,$B$9), 0)</f>
        <v/>
      </c>
      <c r="T743" s="109">
        <f>((('01_Supuestos'!C31*$I743)*'01_Supuestos'!$F$11*($H743-'01_Supuestos'!$F$9))-((('01_Supuestos'!C31*$I743)*'01_Supuestos'!$F$11*($H743-'01_Supuestos'!$F$9))*'01_Supuestos'!$F$12)-(('01_Supuestos'!C31*$I743)*'01_Supuestos'!$F$11*$K743)-(IF(('01_Supuestos'!C31*$I743)&gt;0,'01_Supuestos'!$F$15,0)))-((('01_Supuestos'!C31*$I743)*'01_Supuestos'!$F$11*($H743-'01_Supuestos'!$F$9))*'01_Supuestos'!$F$18)-($J743*'01_Supuestos'!C32)-(IF('01_Supuestos'!C30=MAX('01_Supuestos'!$C$30:$M$30),'01_Supuestos'!$F$19,0))-(MAX(0,(((('01_Supuestos'!C31*$I743)*'01_Supuestos'!$F$11*($H743-'01_Supuestos'!$F$9))-((('01_Supuestos'!C31*$I743)*'01_Supuestos'!$F$11*($H743-'01_Supuestos'!$F$9))*'01_Supuestos'!$F$12)-(('01_Supuestos'!C31*$I743)*'01_Supuestos'!$F$11*$K743)-(IF(('01_Supuestos'!C31*$I743)&gt;0,'01_Supuestos'!$F$15,0)))-($J743*'01_Supuestos'!C33)))*'01_Supuestos'!$F$16)</f>
        <v/>
      </c>
      <c r="U743" s="109">
        <f>((('01_Supuestos'!D31*$I743)*'01_Supuestos'!$F$11*($H743-'01_Supuestos'!$F$9))-((('01_Supuestos'!D31*$I743)*'01_Supuestos'!$F$11*($H743-'01_Supuestos'!$F$9))*'01_Supuestos'!$F$12)-(('01_Supuestos'!D31*$I743)*'01_Supuestos'!$F$11*$K743)-(IF(('01_Supuestos'!D31*$I743)&gt;0,'01_Supuestos'!$F$15,0)))-((('01_Supuestos'!D31*$I743)*'01_Supuestos'!$F$11*($H743-'01_Supuestos'!$F$9))*'01_Supuestos'!$F$18)-($J743*'01_Supuestos'!D32)-(IF('01_Supuestos'!D30=MAX('01_Supuestos'!$C$30:$M$30),'01_Supuestos'!$F$19,0))-(MAX(0,(((('01_Supuestos'!D31*$I743)*'01_Supuestos'!$F$11*($H743-'01_Supuestos'!$F$9))-((('01_Supuestos'!D31*$I743)*'01_Supuestos'!$F$11*($H743-'01_Supuestos'!$F$9))*'01_Supuestos'!$F$12)-(('01_Supuestos'!D31*$I743)*'01_Supuestos'!$F$11*$K743)-(IF(('01_Supuestos'!D31*$I743)&gt;0,'01_Supuestos'!$F$15,0)))-($J743*'01_Supuestos'!D33)))*'01_Supuestos'!$F$16)</f>
        <v/>
      </c>
      <c r="V743" s="109">
        <f>((('01_Supuestos'!E31*$I743)*'01_Supuestos'!$F$11*($H743-'01_Supuestos'!$F$9))-((('01_Supuestos'!E31*$I743)*'01_Supuestos'!$F$11*($H743-'01_Supuestos'!$F$9))*'01_Supuestos'!$F$12)-(('01_Supuestos'!E31*$I743)*'01_Supuestos'!$F$11*$K743)-(IF(('01_Supuestos'!E31*$I743)&gt;0,'01_Supuestos'!$F$15,0)))-((('01_Supuestos'!E31*$I743)*'01_Supuestos'!$F$11*($H743-'01_Supuestos'!$F$9))*'01_Supuestos'!$F$18)-($J743*'01_Supuestos'!E32)-(IF('01_Supuestos'!E30=MAX('01_Supuestos'!$C$30:$M$30),'01_Supuestos'!$F$19,0))-(MAX(0,(((('01_Supuestos'!E31*$I743)*'01_Supuestos'!$F$11*($H743-'01_Supuestos'!$F$9))-((('01_Supuestos'!E31*$I743)*'01_Supuestos'!$F$11*($H743-'01_Supuestos'!$F$9))*'01_Supuestos'!$F$12)-(('01_Supuestos'!E31*$I743)*'01_Supuestos'!$F$11*$K743)-(IF(('01_Supuestos'!E31*$I743)&gt;0,'01_Supuestos'!$F$15,0)))-($J743*'01_Supuestos'!E33)))*'01_Supuestos'!$F$16)</f>
        <v/>
      </c>
      <c r="W743" s="109">
        <f>((('01_Supuestos'!F31*$I743)*'01_Supuestos'!$F$11*($H743-'01_Supuestos'!$F$9))-((('01_Supuestos'!F31*$I743)*'01_Supuestos'!$F$11*($H743-'01_Supuestos'!$F$9))*'01_Supuestos'!$F$12)-(('01_Supuestos'!F31*$I743)*'01_Supuestos'!$F$11*$K743)-(IF(('01_Supuestos'!F31*$I743)&gt;0,'01_Supuestos'!$F$15,0)))-((('01_Supuestos'!F31*$I743)*'01_Supuestos'!$F$11*($H743-'01_Supuestos'!$F$9))*'01_Supuestos'!$F$18)-($J743*'01_Supuestos'!F32)-(IF('01_Supuestos'!F30=MAX('01_Supuestos'!$C$30:$M$30),'01_Supuestos'!$F$19,0))-(MAX(0,(((('01_Supuestos'!F31*$I743)*'01_Supuestos'!$F$11*($H743-'01_Supuestos'!$F$9))-((('01_Supuestos'!F31*$I743)*'01_Supuestos'!$F$11*($H743-'01_Supuestos'!$F$9))*'01_Supuestos'!$F$12)-(('01_Supuestos'!F31*$I743)*'01_Supuestos'!$F$11*$K743)-(IF(('01_Supuestos'!F31*$I743)&gt;0,'01_Supuestos'!$F$15,0)))-($J743*'01_Supuestos'!F33)))*'01_Supuestos'!$F$16)</f>
        <v/>
      </c>
      <c r="X743" s="109">
        <f>((('01_Supuestos'!G31*$I743)*'01_Supuestos'!$F$11*($H743-'01_Supuestos'!$F$9))-((('01_Supuestos'!G31*$I743)*'01_Supuestos'!$F$11*($H743-'01_Supuestos'!$F$9))*'01_Supuestos'!$F$12)-(('01_Supuestos'!G31*$I743)*'01_Supuestos'!$F$11*$K743)-(IF(('01_Supuestos'!G31*$I743)&gt;0,'01_Supuestos'!$F$15,0)))-((('01_Supuestos'!G31*$I743)*'01_Supuestos'!$F$11*($H743-'01_Supuestos'!$F$9))*'01_Supuestos'!$F$18)-($J743*'01_Supuestos'!G32)-(IF('01_Supuestos'!G30=MAX('01_Supuestos'!$C$30:$M$30),'01_Supuestos'!$F$19,0))-(MAX(0,(((('01_Supuestos'!G31*$I743)*'01_Supuestos'!$F$11*($H743-'01_Supuestos'!$F$9))-((('01_Supuestos'!G31*$I743)*'01_Supuestos'!$F$11*($H743-'01_Supuestos'!$F$9))*'01_Supuestos'!$F$12)-(('01_Supuestos'!G31*$I743)*'01_Supuestos'!$F$11*$K743)-(IF(('01_Supuestos'!G31*$I743)&gt;0,'01_Supuestos'!$F$15,0)))-($J743*'01_Supuestos'!G33)))*'01_Supuestos'!$F$16)</f>
        <v/>
      </c>
      <c r="Y743" s="109">
        <f>((('01_Supuestos'!H31*$I743)*'01_Supuestos'!$F$11*($H743-'01_Supuestos'!$F$9))-((('01_Supuestos'!H31*$I743)*'01_Supuestos'!$F$11*($H743-'01_Supuestos'!$F$9))*'01_Supuestos'!$F$12)-(('01_Supuestos'!H31*$I743)*'01_Supuestos'!$F$11*$K743)-(IF(('01_Supuestos'!H31*$I743)&gt;0,'01_Supuestos'!$F$15,0)))-((('01_Supuestos'!H31*$I743)*'01_Supuestos'!$F$11*($H743-'01_Supuestos'!$F$9))*'01_Supuestos'!$F$18)-($J743*'01_Supuestos'!H32)-(IF('01_Supuestos'!H30=MAX('01_Supuestos'!$C$30:$M$30),'01_Supuestos'!$F$19,0))-(MAX(0,(((('01_Supuestos'!H31*$I743)*'01_Supuestos'!$F$11*($H743-'01_Supuestos'!$F$9))-((('01_Supuestos'!H31*$I743)*'01_Supuestos'!$F$11*($H743-'01_Supuestos'!$F$9))*'01_Supuestos'!$F$12)-(('01_Supuestos'!H31*$I743)*'01_Supuestos'!$F$11*$K743)-(IF(('01_Supuestos'!H31*$I743)&gt;0,'01_Supuestos'!$F$15,0)))-($J743*'01_Supuestos'!H33)))*'01_Supuestos'!$F$16)</f>
        <v/>
      </c>
      <c r="Z743" s="109">
        <f>((('01_Supuestos'!I31*$I743)*'01_Supuestos'!$F$11*($H743-'01_Supuestos'!$F$9))-((('01_Supuestos'!I31*$I743)*'01_Supuestos'!$F$11*($H743-'01_Supuestos'!$F$9))*'01_Supuestos'!$F$12)-(('01_Supuestos'!I31*$I743)*'01_Supuestos'!$F$11*$K743)-(IF(('01_Supuestos'!I31*$I743)&gt;0,'01_Supuestos'!$F$15,0)))-((('01_Supuestos'!I31*$I743)*'01_Supuestos'!$F$11*($H743-'01_Supuestos'!$F$9))*'01_Supuestos'!$F$18)-($J743*'01_Supuestos'!I32)-(IF('01_Supuestos'!I30=MAX('01_Supuestos'!$C$30:$M$30),'01_Supuestos'!$F$19,0))-(MAX(0,(((('01_Supuestos'!I31*$I743)*'01_Supuestos'!$F$11*($H743-'01_Supuestos'!$F$9))-((('01_Supuestos'!I31*$I743)*'01_Supuestos'!$F$11*($H743-'01_Supuestos'!$F$9))*'01_Supuestos'!$F$12)-(('01_Supuestos'!I31*$I743)*'01_Supuestos'!$F$11*$K743)-(IF(('01_Supuestos'!I31*$I743)&gt;0,'01_Supuestos'!$F$15,0)))-($J743*'01_Supuestos'!I33)))*'01_Supuestos'!$F$16)</f>
        <v/>
      </c>
      <c r="AA743" s="109">
        <f>((('01_Supuestos'!J31*$I743)*'01_Supuestos'!$F$11*($H743-'01_Supuestos'!$F$9))-((('01_Supuestos'!J31*$I743)*'01_Supuestos'!$F$11*($H743-'01_Supuestos'!$F$9))*'01_Supuestos'!$F$12)-(('01_Supuestos'!J31*$I743)*'01_Supuestos'!$F$11*$K743)-(IF(('01_Supuestos'!J31*$I743)&gt;0,'01_Supuestos'!$F$15,0)))-((('01_Supuestos'!J31*$I743)*'01_Supuestos'!$F$11*($H743-'01_Supuestos'!$F$9))*'01_Supuestos'!$F$18)-($J743*'01_Supuestos'!J32)-(IF('01_Supuestos'!J30=MAX('01_Supuestos'!$C$30:$M$30),'01_Supuestos'!$F$19,0))-(MAX(0,(((('01_Supuestos'!J31*$I743)*'01_Supuestos'!$F$11*($H743-'01_Supuestos'!$F$9))-((('01_Supuestos'!J31*$I743)*'01_Supuestos'!$F$11*($H743-'01_Supuestos'!$F$9))*'01_Supuestos'!$F$12)-(('01_Supuestos'!J31*$I743)*'01_Supuestos'!$F$11*$K743)-(IF(('01_Supuestos'!J31*$I743)&gt;0,'01_Supuestos'!$F$15,0)))-($J743*'01_Supuestos'!J33)))*'01_Supuestos'!$F$16)</f>
        <v/>
      </c>
      <c r="AB743" s="109">
        <f>((('01_Supuestos'!K31*$I743)*'01_Supuestos'!$F$11*($H743-'01_Supuestos'!$F$9))-((('01_Supuestos'!K31*$I743)*'01_Supuestos'!$F$11*($H743-'01_Supuestos'!$F$9))*'01_Supuestos'!$F$12)-(('01_Supuestos'!K31*$I743)*'01_Supuestos'!$F$11*$K743)-(IF(('01_Supuestos'!K31*$I743)&gt;0,'01_Supuestos'!$F$15,0)))-((('01_Supuestos'!K31*$I743)*'01_Supuestos'!$F$11*($H743-'01_Supuestos'!$F$9))*'01_Supuestos'!$F$18)-($J743*'01_Supuestos'!K32)-(IF('01_Supuestos'!K30=MAX('01_Supuestos'!$C$30:$M$30),'01_Supuestos'!$F$19,0))-(MAX(0,(((('01_Supuestos'!K31*$I743)*'01_Supuestos'!$F$11*($H743-'01_Supuestos'!$F$9))-((('01_Supuestos'!K31*$I743)*'01_Supuestos'!$F$11*($H743-'01_Supuestos'!$F$9))*'01_Supuestos'!$F$12)-(('01_Supuestos'!K31*$I743)*'01_Supuestos'!$F$11*$K743)-(IF(('01_Supuestos'!K31*$I743)&gt;0,'01_Supuestos'!$F$15,0)))-($J743*'01_Supuestos'!K33)))*'01_Supuestos'!$F$16)</f>
        <v/>
      </c>
      <c r="AC743" s="109">
        <f>((('01_Supuestos'!L31*$I743)*'01_Supuestos'!$F$11*($H743-'01_Supuestos'!$F$9))-((('01_Supuestos'!L31*$I743)*'01_Supuestos'!$F$11*($H743-'01_Supuestos'!$F$9))*'01_Supuestos'!$F$12)-(('01_Supuestos'!L31*$I743)*'01_Supuestos'!$F$11*$K743)-(IF(('01_Supuestos'!L31*$I743)&gt;0,'01_Supuestos'!$F$15,0)))-((('01_Supuestos'!L31*$I743)*'01_Supuestos'!$F$11*($H743-'01_Supuestos'!$F$9))*'01_Supuestos'!$F$18)-($J743*'01_Supuestos'!L32)-(IF('01_Supuestos'!L30=MAX('01_Supuestos'!$C$30:$M$30),'01_Supuestos'!$F$19,0))-(MAX(0,(((('01_Supuestos'!L31*$I743)*'01_Supuestos'!$F$11*($H743-'01_Supuestos'!$F$9))-((('01_Supuestos'!L31*$I743)*'01_Supuestos'!$F$11*($H743-'01_Supuestos'!$F$9))*'01_Supuestos'!$F$12)-(('01_Supuestos'!L31*$I743)*'01_Supuestos'!$F$11*$K743)-(IF(('01_Supuestos'!L31*$I743)&gt;0,'01_Supuestos'!$F$15,0)))-($J743*'01_Supuestos'!L33)))*'01_Supuestos'!$F$16)</f>
        <v/>
      </c>
      <c r="AD743" s="109">
        <f>((('01_Supuestos'!M31*$I743)*'01_Supuestos'!$F$11*($H743-'01_Supuestos'!$F$9))-((('01_Supuestos'!M31*$I743)*'01_Supuestos'!$F$11*($H743-'01_Supuestos'!$F$9))*'01_Supuestos'!$F$12)-(('01_Supuestos'!M31*$I743)*'01_Supuestos'!$F$11*$K743)-(IF(('01_Supuestos'!M31*$I743)&gt;0,'01_Supuestos'!$F$15,0)))-((('01_Supuestos'!M31*$I743)*'01_Supuestos'!$F$11*($H743-'01_Supuestos'!$F$9))*'01_Supuestos'!$F$18)-($J743*'01_Supuestos'!M32)-(IF('01_Supuestos'!M30=MAX('01_Supuestos'!$C$30:$M$30),'01_Supuestos'!$F$19,0))-(MAX(0,(((('01_Supuestos'!M31*$I743)*'01_Supuestos'!$F$11*($H743-'01_Supuestos'!$F$9))-((('01_Supuestos'!M31*$I743)*'01_Supuestos'!$F$11*($H743-'01_Supuestos'!$F$9))*'01_Supuestos'!$F$12)-(('01_Supuestos'!M31*$I743)*'01_Supuestos'!$F$11*$K743)-(IF(('01_Supuestos'!M31*$I743)&gt;0,'01_Supuestos'!$F$15,0)))-($J743*'01_Supuestos'!M33)))*'01_Supuestos'!$F$16)</f>
        <v/>
      </c>
      <c r="AE743" s="109">
        <f>0</f>
        <v/>
      </c>
      <c r="AF743" s="109">
        <f>IF(S743&gt;R743,"Appraisal+Decision",IF(S743&lt;R743,"Develop Now","Indiferente"))</f>
        <v/>
      </c>
    </row>
    <row r="744">
      <c r="A744" t="n">
        <v>714</v>
      </c>
      <c r="B744" s="53">
        <f>RAND()</f>
        <v/>
      </c>
      <c r="C744" s="53">
        <f>RAND()</f>
        <v/>
      </c>
      <c r="D744" s="53">
        <f>RAND()</f>
        <v/>
      </c>
      <c r="E744" s="53">
        <f>RAND()</f>
        <v/>
      </c>
      <c r="F744" s="53">
        <f>RAND()</f>
        <v/>
      </c>
      <c r="G744" s="53">
        <f>RAND()</f>
        <v/>
      </c>
      <c r="H744" s="109">
        <f>IF(B744&lt;($B$11-$B$10)/($B$12-$B$10), $B$10+SQRT(B744*($B$11-$B$10)*($B$12-$B$10)), $B$12-SQRT((1-B744)*($B$12-$B$11)*($B$12-$B$10)))</f>
        <v/>
      </c>
      <c r="I744" s="53">
        <f>MAX(0.1,NORMINV(C744,$B$13,$B$14))</f>
        <v/>
      </c>
      <c r="J744" s="109">
        <f>'01_Supuestos'!$F$13*MAX(0.65,NORMINV(D744,1,$B$15))</f>
        <v/>
      </c>
      <c r="K744" s="109">
        <f>'01_Supuestos'!$F$14*MAX(0.6,NORMINV(E744,1,$B$16))</f>
        <v/>
      </c>
      <c r="L744" s="109">
        <f>--(F744&lt;=$B$5)</f>
        <v/>
      </c>
      <c r="M744" s="109">
        <f>IF(L744=1, IF(G744&lt;=$B$6, "+", "-"), IF(G744&lt;=(1-$B$7), "+", "-"))</f>
        <v/>
      </c>
      <c r="N744" s="110">
        <f>IF(M744="+",'05_Bayes_Arbol'!$B$16,'05_Bayes_Arbol'!$B$17)</f>
        <v/>
      </c>
      <c r="O744" s="109">
        <f>SUMPRODUCT(T744:AD744,'01_Supuestos'!$C$34:$M$34)</f>
        <v/>
      </c>
      <c r="P744" s="109">
        <f>N744*O744 + (1-N744)*$B$9</f>
        <v/>
      </c>
      <c r="Q744" s="109">
        <f>--(P744&gt;0)</f>
        <v/>
      </c>
      <c r="R744" s="109">
        <f>IF(L744=1,O744,$B$9)</f>
        <v/>
      </c>
      <c r="S744" s="109">
        <f>-$B$8 + IF(Q744=1, IF(L744=1,O744,$B$9), 0)</f>
        <v/>
      </c>
      <c r="T744" s="109">
        <f>((('01_Supuestos'!C31*$I744)*'01_Supuestos'!$F$11*($H744-'01_Supuestos'!$F$9))-((('01_Supuestos'!C31*$I744)*'01_Supuestos'!$F$11*($H744-'01_Supuestos'!$F$9))*'01_Supuestos'!$F$12)-(('01_Supuestos'!C31*$I744)*'01_Supuestos'!$F$11*$K744)-(IF(('01_Supuestos'!C31*$I744)&gt;0,'01_Supuestos'!$F$15,0)))-((('01_Supuestos'!C31*$I744)*'01_Supuestos'!$F$11*($H744-'01_Supuestos'!$F$9))*'01_Supuestos'!$F$18)-($J744*'01_Supuestos'!C32)-(IF('01_Supuestos'!C30=MAX('01_Supuestos'!$C$30:$M$30),'01_Supuestos'!$F$19,0))-(MAX(0,(((('01_Supuestos'!C31*$I744)*'01_Supuestos'!$F$11*($H744-'01_Supuestos'!$F$9))-((('01_Supuestos'!C31*$I744)*'01_Supuestos'!$F$11*($H744-'01_Supuestos'!$F$9))*'01_Supuestos'!$F$12)-(('01_Supuestos'!C31*$I744)*'01_Supuestos'!$F$11*$K744)-(IF(('01_Supuestos'!C31*$I744)&gt;0,'01_Supuestos'!$F$15,0)))-($J744*'01_Supuestos'!C33)))*'01_Supuestos'!$F$16)</f>
        <v/>
      </c>
      <c r="U744" s="109">
        <f>((('01_Supuestos'!D31*$I744)*'01_Supuestos'!$F$11*($H744-'01_Supuestos'!$F$9))-((('01_Supuestos'!D31*$I744)*'01_Supuestos'!$F$11*($H744-'01_Supuestos'!$F$9))*'01_Supuestos'!$F$12)-(('01_Supuestos'!D31*$I744)*'01_Supuestos'!$F$11*$K744)-(IF(('01_Supuestos'!D31*$I744)&gt;0,'01_Supuestos'!$F$15,0)))-((('01_Supuestos'!D31*$I744)*'01_Supuestos'!$F$11*($H744-'01_Supuestos'!$F$9))*'01_Supuestos'!$F$18)-($J744*'01_Supuestos'!D32)-(IF('01_Supuestos'!D30=MAX('01_Supuestos'!$C$30:$M$30),'01_Supuestos'!$F$19,0))-(MAX(0,(((('01_Supuestos'!D31*$I744)*'01_Supuestos'!$F$11*($H744-'01_Supuestos'!$F$9))-((('01_Supuestos'!D31*$I744)*'01_Supuestos'!$F$11*($H744-'01_Supuestos'!$F$9))*'01_Supuestos'!$F$12)-(('01_Supuestos'!D31*$I744)*'01_Supuestos'!$F$11*$K744)-(IF(('01_Supuestos'!D31*$I744)&gt;0,'01_Supuestos'!$F$15,0)))-($J744*'01_Supuestos'!D33)))*'01_Supuestos'!$F$16)</f>
        <v/>
      </c>
      <c r="V744" s="109">
        <f>((('01_Supuestos'!E31*$I744)*'01_Supuestos'!$F$11*($H744-'01_Supuestos'!$F$9))-((('01_Supuestos'!E31*$I744)*'01_Supuestos'!$F$11*($H744-'01_Supuestos'!$F$9))*'01_Supuestos'!$F$12)-(('01_Supuestos'!E31*$I744)*'01_Supuestos'!$F$11*$K744)-(IF(('01_Supuestos'!E31*$I744)&gt;0,'01_Supuestos'!$F$15,0)))-((('01_Supuestos'!E31*$I744)*'01_Supuestos'!$F$11*($H744-'01_Supuestos'!$F$9))*'01_Supuestos'!$F$18)-($J744*'01_Supuestos'!E32)-(IF('01_Supuestos'!E30=MAX('01_Supuestos'!$C$30:$M$30),'01_Supuestos'!$F$19,0))-(MAX(0,(((('01_Supuestos'!E31*$I744)*'01_Supuestos'!$F$11*($H744-'01_Supuestos'!$F$9))-((('01_Supuestos'!E31*$I744)*'01_Supuestos'!$F$11*($H744-'01_Supuestos'!$F$9))*'01_Supuestos'!$F$12)-(('01_Supuestos'!E31*$I744)*'01_Supuestos'!$F$11*$K744)-(IF(('01_Supuestos'!E31*$I744)&gt;0,'01_Supuestos'!$F$15,0)))-($J744*'01_Supuestos'!E33)))*'01_Supuestos'!$F$16)</f>
        <v/>
      </c>
      <c r="W744" s="109">
        <f>((('01_Supuestos'!F31*$I744)*'01_Supuestos'!$F$11*($H744-'01_Supuestos'!$F$9))-((('01_Supuestos'!F31*$I744)*'01_Supuestos'!$F$11*($H744-'01_Supuestos'!$F$9))*'01_Supuestos'!$F$12)-(('01_Supuestos'!F31*$I744)*'01_Supuestos'!$F$11*$K744)-(IF(('01_Supuestos'!F31*$I744)&gt;0,'01_Supuestos'!$F$15,0)))-((('01_Supuestos'!F31*$I744)*'01_Supuestos'!$F$11*($H744-'01_Supuestos'!$F$9))*'01_Supuestos'!$F$18)-($J744*'01_Supuestos'!F32)-(IF('01_Supuestos'!F30=MAX('01_Supuestos'!$C$30:$M$30),'01_Supuestos'!$F$19,0))-(MAX(0,(((('01_Supuestos'!F31*$I744)*'01_Supuestos'!$F$11*($H744-'01_Supuestos'!$F$9))-((('01_Supuestos'!F31*$I744)*'01_Supuestos'!$F$11*($H744-'01_Supuestos'!$F$9))*'01_Supuestos'!$F$12)-(('01_Supuestos'!F31*$I744)*'01_Supuestos'!$F$11*$K744)-(IF(('01_Supuestos'!F31*$I744)&gt;0,'01_Supuestos'!$F$15,0)))-($J744*'01_Supuestos'!F33)))*'01_Supuestos'!$F$16)</f>
        <v/>
      </c>
      <c r="X744" s="109">
        <f>((('01_Supuestos'!G31*$I744)*'01_Supuestos'!$F$11*($H744-'01_Supuestos'!$F$9))-((('01_Supuestos'!G31*$I744)*'01_Supuestos'!$F$11*($H744-'01_Supuestos'!$F$9))*'01_Supuestos'!$F$12)-(('01_Supuestos'!G31*$I744)*'01_Supuestos'!$F$11*$K744)-(IF(('01_Supuestos'!G31*$I744)&gt;0,'01_Supuestos'!$F$15,0)))-((('01_Supuestos'!G31*$I744)*'01_Supuestos'!$F$11*($H744-'01_Supuestos'!$F$9))*'01_Supuestos'!$F$18)-($J744*'01_Supuestos'!G32)-(IF('01_Supuestos'!G30=MAX('01_Supuestos'!$C$30:$M$30),'01_Supuestos'!$F$19,0))-(MAX(0,(((('01_Supuestos'!G31*$I744)*'01_Supuestos'!$F$11*($H744-'01_Supuestos'!$F$9))-((('01_Supuestos'!G31*$I744)*'01_Supuestos'!$F$11*($H744-'01_Supuestos'!$F$9))*'01_Supuestos'!$F$12)-(('01_Supuestos'!G31*$I744)*'01_Supuestos'!$F$11*$K744)-(IF(('01_Supuestos'!G31*$I744)&gt;0,'01_Supuestos'!$F$15,0)))-($J744*'01_Supuestos'!G33)))*'01_Supuestos'!$F$16)</f>
        <v/>
      </c>
      <c r="Y744" s="109">
        <f>((('01_Supuestos'!H31*$I744)*'01_Supuestos'!$F$11*($H744-'01_Supuestos'!$F$9))-((('01_Supuestos'!H31*$I744)*'01_Supuestos'!$F$11*($H744-'01_Supuestos'!$F$9))*'01_Supuestos'!$F$12)-(('01_Supuestos'!H31*$I744)*'01_Supuestos'!$F$11*$K744)-(IF(('01_Supuestos'!H31*$I744)&gt;0,'01_Supuestos'!$F$15,0)))-((('01_Supuestos'!H31*$I744)*'01_Supuestos'!$F$11*($H744-'01_Supuestos'!$F$9))*'01_Supuestos'!$F$18)-($J744*'01_Supuestos'!H32)-(IF('01_Supuestos'!H30=MAX('01_Supuestos'!$C$30:$M$30),'01_Supuestos'!$F$19,0))-(MAX(0,(((('01_Supuestos'!H31*$I744)*'01_Supuestos'!$F$11*($H744-'01_Supuestos'!$F$9))-((('01_Supuestos'!H31*$I744)*'01_Supuestos'!$F$11*($H744-'01_Supuestos'!$F$9))*'01_Supuestos'!$F$12)-(('01_Supuestos'!H31*$I744)*'01_Supuestos'!$F$11*$K744)-(IF(('01_Supuestos'!H31*$I744)&gt;0,'01_Supuestos'!$F$15,0)))-($J744*'01_Supuestos'!H33)))*'01_Supuestos'!$F$16)</f>
        <v/>
      </c>
      <c r="Z744" s="109">
        <f>((('01_Supuestos'!I31*$I744)*'01_Supuestos'!$F$11*($H744-'01_Supuestos'!$F$9))-((('01_Supuestos'!I31*$I744)*'01_Supuestos'!$F$11*($H744-'01_Supuestos'!$F$9))*'01_Supuestos'!$F$12)-(('01_Supuestos'!I31*$I744)*'01_Supuestos'!$F$11*$K744)-(IF(('01_Supuestos'!I31*$I744)&gt;0,'01_Supuestos'!$F$15,0)))-((('01_Supuestos'!I31*$I744)*'01_Supuestos'!$F$11*($H744-'01_Supuestos'!$F$9))*'01_Supuestos'!$F$18)-($J744*'01_Supuestos'!I32)-(IF('01_Supuestos'!I30=MAX('01_Supuestos'!$C$30:$M$30),'01_Supuestos'!$F$19,0))-(MAX(0,(((('01_Supuestos'!I31*$I744)*'01_Supuestos'!$F$11*($H744-'01_Supuestos'!$F$9))-((('01_Supuestos'!I31*$I744)*'01_Supuestos'!$F$11*($H744-'01_Supuestos'!$F$9))*'01_Supuestos'!$F$12)-(('01_Supuestos'!I31*$I744)*'01_Supuestos'!$F$11*$K744)-(IF(('01_Supuestos'!I31*$I744)&gt;0,'01_Supuestos'!$F$15,0)))-($J744*'01_Supuestos'!I33)))*'01_Supuestos'!$F$16)</f>
        <v/>
      </c>
      <c r="AA744" s="109">
        <f>((('01_Supuestos'!J31*$I744)*'01_Supuestos'!$F$11*($H744-'01_Supuestos'!$F$9))-((('01_Supuestos'!J31*$I744)*'01_Supuestos'!$F$11*($H744-'01_Supuestos'!$F$9))*'01_Supuestos'!$F$12)-(('01_Supuestos'!J31*$I744)*'01_Supuestos'!$F$11*$K744)-(IF(('01_Supuestos'!J31*$I744)&gt;0,'01_Supuestos'!$F$15,0)))-((('01_Supuestos'!J31*$I744)*'01_Supuestos'!$F$11*($H744-'01_Supuestos'!$F$9))*'01_Supuestos'!$F$18)-($J744*'01_Supuestos'!J32)-(IF('01_Supuestos'!J30=MAX('01_Supuestos'!$C$30:$M$30),'01_Supuestos'!$F$19,0))-(MAX(0,(((('01_Supuestos'!J31*$I744)*'01_Supuestos'!$F$11*($H744-'01_Supuestos'!$F$9))-((('01_Supuestos'!J31*$I744)*'01_Supuestos'!$F$11*($H744-'01_Supuestos'!$F$9))*'01_Supuestos'!$F$12)-(('01_Supuestos'!J31*$I744)*'01_Supuestos'!$F$11*$K744)-(IF(('01_Supuestos'!J31*$I744)&gt;0,'01_Supuestos'!$F$15,0)))-($J744*'01_Supuestos'!J33)))*'01_Supuestos'!$F$16)</f>
        <v/>
      </c>
      <c r="AB744" s="109">
        <f>((('01_Supuestos'!K31*$I744)*'01_Supuestos'!$F$11*($H744-'01_Supuestos'!$F$9))-((('01_Supuestos'!K31*$I744)*'01_Supuestos'!$F$11*($H744-'01_Supuestos'!$F$9))*'01_Supuestos'!$F$12)-(('01_Supuestos'!K31*$I744)*'01_Supuestos'!$F$11*$K744)-(IF(('01_Supuestos'!K31*$I744)&gt;0,'01_Supuestos'!$F$15,0)))-((('01_Supuestos'!K31*$I744)*'01_Supuestos'!$F$11*($H744-'01_Supuestos'!$F$9))*'01_Supuestos'!$F$18)-($J744*'01_Supuestos'!K32)-(IF('01_Supuestos'!K30=MAX('01_Supuestos'!$C$30:$M$30),'01_Supuestos'!$F$19,0))-(MAX(0,(((('01_Supuestos'!K31*$I744)*'01_Supuestos'!$F$11*($H744-'01_Supuestos'!$F$9))-((('01_Supuestos'!K31*$I744)*'01_Supuestos'!$F$11*($H744-'01_Supuestos'!$F$9))*'01_Supuestos'!$F$12)-(('01_Supuestos'!K31*$I744)*'01_Supuestos'!$F$11*$K744)-(IF(('01_Supuestos'!K31*$I744)&gt;0,'01_Supuestos'!$F$15,0)))-($J744*'01_Supuestos'!K33)))*'01_Supuestos'!$F$16)</f>
        <v/>
      </c>
      <c r="AC744" s="109">
        <f>((('01_Supuestos'!L31*$I744)*'01_Supuestos'!$F$11*($H744-'01_Supuestos'!$F$9))-((('01_Supuestos'!L31*$I744)*'01_Supuestos'!$F$11*($H744-'01_Supuestos'!$F$9))*'01_Supuestos'!$F$12)-(('01_Supuestos'!L31*$I744)*'01_Supuestos'!$F$11*$K744)-(IF(('01_Supuestos'!L31*$I744)&gt;0,'01_Supuestos'!$F$15,0)))-((('01_Supuestos'!L31*$I744)*'01_Supuestos'!$F$11*($H744-'01_Supuestos'!$F$9))*'01_Supuestos'!$F$18)-($J744*'01_Supuestos'!L32)-(IF('01_Supuestos'!L30=MAX('01_Supuestos'!$C$30:$M$30),'01_Supuestos'!$F$19,0))-(MAX(0,(((('01_Supuestos'!L31*$I744)*'01_Supuestos'!$F$11*($H744-'01_Supuestos'!$F$9))-((('01_Supuestos'!L31*$I744)*'01_Supuestos'!$F$11*($H744-'01_Supuestos'!$F$9))*'01_Supuestos'!$F$12)-(('01_Supuestos'!L31*$I744)*'01_Supuestos'!$F$11*$K744)-(IF(('01_Supuestos'!L31*$I744)&gt;0,'01_Supuestos'!$F$15,0)))-($J744*'01_Supuestos'!L33)))*'01_Supuestos'!$F$16)</f>
        <v/>
      </c>
      <c r="AD744" s="109">
        <f>((('01_Supuestos'!M31*$I744)*'01_Supuestos'!$F$11*($H744-'01_Supuestos'!$F$9))-((('01_Supuestos'!M31*$I744)*'01_Supuestos'!$F$11*($H744-'01_Supuestos'!$F$9))*'01_Supuestos'!$F$12)-(('01_Supuestos'!M31*$I744)*'01_Supuestos'!$F$11*$K744)-(IF(('01_Supuestos'!M31*$I744)&gt;0,'01_Supuestos'!$F$15,0)))-((('01_Supuestos'!M31*$I744)*'01_Supuestos'!$F$11*($H744-'01_Supuestos'!$F$9))*'01_Supuestos'!$F$18)-($J744*'01_Supuestos'!M32)-(IF('01_Supuestos'!M30=MAX('01_Supuestos'!$C$30:$M$30),'01_Supuestos'!$F$19,0))-(MAX(0,(((('01_Supuestos'!M31*$I744)*'01_Supuestos'!$F$11*($H744-'01_Supuestos'!$F$9))-((('01_Supuestos'!M31*$I744)*'01_Supuestos'!$F$11*($H744-'01_Supuestos'!$F$9))*'01_Supuestos'!$F$12)-(('01_Supuestos'!M31*$I744)*'01_Supuestos'!$F$11*$K744)-(IF(('01_Supuestos'!M31*$I744)&gt;0,'01_Supuestos'!$F$15,0)))-($J744*'01_Supuestos'!M33)))*'01_Supuestos'!$F$16)</f>
        <v/>
      </c>
      <c r="AE744" s="109">
        <f>0</f>
        <v/>
      </c>
      <c r="AF744" s="109">
        <f>IF(S744&gt;R744,"Appraisal+Decision",IF(S744&lt;R744,"Develop Now","Indiferente"))</f>
        <v/>
      </c>
    </row>
    <row r="745">
      <c r="A745" t="n">
        <v>715</v>
      </c>
      <c r="B745" s="53">
        <f>RAND()</f>
        <v/>
      </c>
      <c r="C745" s="53">
        <f>RAND()</f>
        <v/>
      </c>
      <c r="D745" s="53">
        <f>RAND()</f>
        <v/>
      </c>
      <c r="E745" s="53">
        <f>RAND()</f>
        <v/>
      </c>
      <c r="F745" s="53">
        <f>RAND()</f>
        <v/>
      </c>
      <c r="G745" s="53">
        <f>RAND()</f>
        <v/>
      </c>
      <c r="H745" s="109">
        <f>IF(B745&lt;($B$11-$B$10)/($B$12-$B$10), $B$10+SQRT(B745*($B$11-$B$10)*($B$12-$B$10)), $B$12-SQRT((1-B745)*($B$12-$B$11)*($B$12-$B$10)))</f>
        <v/>
      </c>
      <c r="I745" s="53">
        <f>MAX(0.1,NORMINV(C745,$B$13,$B$14))</f>
        <v/>
      </c>
      <c r="J745" s="109">
        <f>'01_Supuestos'!$F$13*MAX(0.65,NORMINV(D745,1,$B$15))</f>
        <v/>
      </c>
      <c r="K745" s="109">
        <f>'01_Supuestos'!$F$14*MAX(0.6,NORMINV(E745,1,$B$16))</f>
        <v/>
      </c>
      <c r="L745" s="109">
        <f>--(F745&lt;=$B$5)</f>
        <v/>
      </c>
      <c r="M745" s="109">
        <f>IF(L745=1, IF(G745&lt;=$B$6, "+", "-"), IF(G745&lt;=(1-$B$7), "+", "-"))</f>
        <v/>
      </c>
      <c r="N745" s="110">
        <f>IF(M745="+",'05_Bayes_Arbol'!$B$16,'05_Bayes_Arbol'!$B$17)</f>
        <v/>
      </c>
      <c r="O745" s="109">
        <f>SUMPRODUCT(T745:AD745,'01_Supuestos'!$C$34:$M$34)</f>
        <v/>
      </c>
      <c r="P745" s="109">
        <f>N745*O745 + (1-N745)*$B$9</f>
        <v/>
      </c>
      <c r="Q745" s="109">
        <f>--(P745&gt;0)</f>
        <v/>
      </c>
      <c r="R745" s="109">
        <f>IF(L745=1,O745,$B$9)</f>
        <v/>
      </c>
      <c r="S745" s="109">
        <f>-$B$8 + IF(Q745=1, IF(L745=1,O745,$B$9), 0)</f>
        <v/>
      </c>
      <c r="T745" s="109">
        <f>((('01_Supuestos'!C31*$I745)*'01_Supuestos'!$F$11*($H745-'01_Supuestos'!$F$9))-((('01_Supuestos'!C31*$I745)*'01_Supuestos'!$F$11*($H745-'01_Supuestos'!$F$9))*'01_Supuestos'!$F$12)-(('01_Supuestos'!C31*$I745)*'01_Supuestos'!$F$11*$K745)-(IF(('01_Supuestos'!C31*$I745)&gt;0,'01_Supuestos'!$F$15,0)))-((('01_Supuestos'!C31*$I745)*'01_Supuestos'!$F$11*($H745-'01_Supuestos'!$F$9))*'01_Supuestos'!$F$18)-($J745*'01_Supuestos'!C32)-(IF('01_Supuestos'!C30=MAX('01_Supuestos'!$C$30:$M$30),'01_Supuestos'!$F$19,0))-(MAX(0,(((('01_Supuestos'!C31*$I745)*'01_Supuestos'!$F$11*($H745-'01_Supuestos'!$F$9))-((('01_Supuestos'!C31*$I745)*'01_Supuestos'!$F$11*($H745-'01_Supuestos'!$F$9))*'01_Supuestos'!$F$12)-(('01_Supuestos'!C31*$I745)*'01_Supuestos'!$F$11*$K745)-(IF(('01_Supuestos'!C31*$I745)&gt;0,'01_Supuestos'!$F$15,0)))-($J745*'01_Supuestos'!C33)))*'01_Supuestos'!$F$16)</f>
        <v/>
      </c>
      <c r="U745" s="109">
        <f>((('01_Supuestos'!D31*$I745)*'01_Supuestos'!$F$11*($H745-'01_Supuestos'!$F$9))-((('01_Supuestos'!D31*$I745)*'01_Supuestos'!$F$11*($H745-'01_Supuestos'!$F$9))*'01_Supuestos'!$F$12)-(('01_Supuestos'!D31*$I745)*'01_Supuestos'!$F$11*$K745)-(IF(('01_Supuestos'!D31*$I745)&gt;0,'01_Supuestos'!$F$15,0)))-((('01_Supuestos'!D31*$I745)*'01_Supuestos'!$F$11*($H745-'01_Supuestos'!$F$9))*'01_Supuestos'!$F$18)-($J745*'01_Supuestos'!D32)-(IF('01_Supuestos'!D30=MAX('01_Supuestos'!$C$30:$M$30),'01_Supuestos'!$F$19,0))-(MAX(0,(((('01_Supuestos'!D31*$I745)*'01_Supuestos'!$F$11*($H745-'01_Supuestos'!$F$9))-((('01_Supuestos'!D31*$I745)*'01_Supuestos'!$F$11*($H745-'01_Supuestos'!$F$9))*'01_Supuestos'!$F$12)-(('01_Supuestos'!D31*$I745)*'01_Supuestos'!$F$11*$K745)-(IF(('01_Supuestos'!D31*$I745)&gt;0,'01_Supuestos'!$F$15,0)))-($J745*'01_Supuestos'!D33)))*'01_Supuestos'!$F$16)</f>
        <v/>
      </c>
      <c r="V745" s="109">
        <f>((('01_Supuestos'!E31*$I745)*'01_Supuestos'!$F$11*($H745-'01_Supuestos'!$F$9))-((('01_Supuestos'!E31*$I745)*'01_Supuestos'!$F$11*($H745-'01_Supuestos'!$F$9))*'01_Supuestos'!$F$12)-(('01_Supuestos'!E31*$I745)*'01_Supuestos'!$F$11*$K745)-(IF(('01_Supuestos'!E31*$I745)&gt;0,'01_Supuestos'!$F$15,0)))-((('01_Supuestos'!E31*$I745)*'01_Supuestos'!$F$11*($H745-'01_Supuestos'!$F$9))*'01_Supuestos'!$F$18)-($J745*'01_Supuestos'!E32)-(IF('01_Supuestos'!E30=MAX('01_Supuestos'!$C$30:$M$30),'01_Supuestos'!$F$19,0))-(MAX(0,(((('01_Supuestos'!E31*$I745)*'01_Supuestos'!$F$11*($H745-'01_Supuestos'!$F$9))-((('01_Supuestos'!E31*$I745)*'01_Supuestos'!$F$11*($H745-'01_Supuestos'!$F$9))*'01_Supuestos'!$F$12)-(('01_Supuestos'!E31*$I745)*'01_Supuestos'!$F$11*$K745)-(IF(('01_Supuestos'!E31*$I745)&gt;0,'01_Supuestos'!$F$15,0)))-($J745*'01_Supuestos'!E33)))*'01_Supuestos'!$F$16)</f>
        <v/>
      </c>
      <c r="W745" s="109">
        <f>((('01_Supuestos'!F31*$I745)*'01_Supuestos'!$F$11*($H745-'01_Supuestos'!$F$9))-((('01_Supuestos'!F31*$I745)*'01_Supuestos'!$F$11*($H745-'01_Supuestos'!$F$9))*'01_Supuestos'!$F$12)-(('01_Supuestos'!F31*$I745)*'01_Supuestos'!$F$11*$K745)-(IF(('01_Supuestos'!F31*$I745)&gt;0,'01_Supuestos'!$F$15,0)))-((('01_Supuestos'!F31*$I745)*'01_Supuestos'!$F$11*($H745-'01_Supuestos'!$F$9))*'01_Supuestos'!$F$18)-($J745*'01_Supuestos'!F32)-(IF('01_Supuestos'!F30=MAX('01_Supuestos'!$C$30:$M$30),'01_Supuestos'!$F$19,0))-(MAX(0,(((('01_Supuestos'!F31*$I745)*'01_Supuestos'!$F$11*($H745-'01_Supuestos'!$F$9))-((('01_Supuestos'!F31*$I745)*'01_Supuestos'!$F$11*($H745-'01_Supuestos'!$F$9))*'01_Supuestos'!$F$12)-(('01_Supuestos'!F31*$I745)*'01_Supuestos'!$F$11*$K745)-(IF(('01_Supuestos'!F31*$I745)&gt;0,'01_Supuestos'!$F$15,0)))-($J745*'01_Supuestos'!F33)))*'01_Supuestos'!$F$16)</f>
        <v/>
      </c>
      <c r="X745" s="109">
        <f>((('01_Supuestos'!G31*$I745)*'01_Supuestos'!$F$11*($H745-'01_Supuestos'!$F$9))-((('01_Supuestos'!G31*$I745)*'01_Supuestos'!$F$11*($H745-'01_Supuestos'!$F$9))*'01_Supuestos'!$F$12)-(('01_Supuestos'!G31*$I745)*'01_Supuestos'!$F$11*$K745)-(IF(('01_Supuestos'!G31*$I745)&gt;0,'01_Supuestos'!$F$15,0)))-((('01_Supuestos'!G31*$I745)*'01_Supuestos'!$F$11*($H745-'01_Supuestos'!$F$9))*'01_Supuestos'!$F$18)-($J745*'01_Supuestos'!G32)-(IF('01_Supuestos'!G30=MAX('01_Supuestos'!$C$30:$M$30),'01_Supuestos'!$F$19,0))-(MAX(0,(((('01_Supuestos'!G31*$I745)*'01_Supuestos'!$F$11*($H745-'01_Supuestos'!$F$9))-((('01_Supuestos'!G31*$I745)*'01_Supuestos'!$F$11*($H745-'01_Supuestos'!$F$9))*'01_Supuestos'!$F$12)-(('01_Supuestos'!G31*$I745)*'01_Supuestos'!$F$11*$K745)-(IF(('01_Supuestos'!G31*$I745)&gt;0,'01_Supuestos'!$F$15,0)))-($J745*'01_Supuestos'!G33)))*'01_Supuestos'!$F$16)</f>
        <v/>
      </c>
      <c r="Y745" s="109">
        <f>((('01_Supuestos'!H31*$I745)*'01_Supuestos'!$F$11*($H745-'01_Supuestos'!$F$9))-((('01_Supuestos'!H31*$I745)*'01_Supuestos'!$F$11*($H745-'01_Supuestos'!$F$9))*'01_Supuestos'!$F$12)-(('01_Supuestos'!H31*$I745)*'01_Supuestos'!$F$11*$K745)-(IF(('01_Supuestos'!H31*$I745)&gt;0,'01_Supuestos'!$F$15,0)))-((('01_Supuestos'!H31*$I745)*'01_Supuestos'!$F$11*($H745-'01_Supuestos'!$F$9))*'01_Supuestos'!$F$18)-($J745*'01_Supuestos'!H32)-(IF('01_Supuestos'!H30=MAX('01_Supuestos'!$C$30:$M$30),'01_Supuestos'!$F$19,0))-(MAX(0,(((('01_Supuestos'!H31*$I745)*'01_Supuestos'!$F$11*($H745-'01_Supuestos'!$F$9))-((('01_Supuestos'!H31*$I745)*'01_Supuestos'!$F$11*($H745-'01_Supuestos'!$F$9))*'01_Supuestos'!$F$12)-(('01_Supuestos'!H31*$I745)*'01_Supuestos'!$F$11*$K745)-(IF(('01_Supuestos'!H31*$I745)&gt;0,'01_Supuestos'!$F$15,0)))-($J745*'01_Supuestos'!H33)))*'01_Supuestos'!$F$16)</f>
        <v/>
      </c>
      <c r="Z745" s="109">
        <f>((('01_Supuestos'!I31*$I745)*'01_Supuestos'!$F$11*($H745-'01_Supuestos'!$F$9))-((('01_Supuestos'!I31*$I745)*'01_Supuestos'!$F$11*($H745-'01_Supuestos'!$F$9))*'01_Supuestos'!$F$12)-(('01_Supuestos'!I31*$I745)*'01_Supuestos'!$F$11*$K745)-(IF(('01_Supuestos'!I31*$I745)&gt;0,'01_Supuestos'!$F$15,0)))-((('01_Supuestos'!I31*$I745)*'01_Supuestos'!$F$11*($H745-'01_Supuestos'!$F$9))*'01_Supuestos'!$F$18)-($J745*'01_Supuestos'!I32)-(IF('01_Supuestos'!I30=MAX('01_Supuestos'!$C$30:$M$30),'01_Supuestos'!$F$19,0))-(MAX(0,(((('01_Supuestos'!I31*$I745)*'01_Supuestos'!$F$11*($H745-'01_Supuestos'!$F$9))-((('01_Supuestos'!I31*$I745)*'01_Supuestos'!$F$11*($H745-'01_Supuestos'!$F$9))*'01_Supuestos'!$F$12)-(('01_Supuestos'!I31*$I745)*'01_Supuestos'!$F$11*$K745)-(IF(('01_Supuestos'!I31*$I745)&gt;0,'01_Supuestos'!$F$15,0)))-($J745*'01_Supuestos'!I33)))*'01_Supuestos'!$F$16)</f>
        <v/>
      </c>
      <c r="AA745" s="109">
        <f>((('01_Supuestos'!J31*$I745)*'01_Supuestos'!$F$11*($H745-'01_Supuestos'!$F$9))-((('01_Supuestos'!J31*$I745)*'01_Supuestos'!$F$11*($H745-'01_Supuestos'!$F$9))*'01_Supuestos'!$F$12)-(('01_Supuestos'!J31*$I745)*'01_Supuestos'!$F$11*$K745)-(IF(('01_Supuestos'!J31*$I745)&gt;0,'01_Supuestos'!$F$15,0)))-((('01_Supuestos'!J31*$I745)*'01_Supuestos'!$F$11*($H745-'01_Supuestos'!$F$9))*'01_Supuestos'!$F$18)-($J745*'01_Supuestos'!J32)-(IF('01_Supuestos'!J30=MAX('01_Supuestos'!$C$30:$M$30),'01_Supuestos'!$F$19,0))-(MAX(0,(((('01_Supuestos'!J31*$I745)*'01_Supuestos'!$F$11*($H745-'01_Supuestos'!$F$9))-((('01_Supuestos'!J31*$I745)*'01_Supuestos'!$F$11*($H745-'01_Supuestos'!$F$9))*'01_Supuestos'!$F$12)-(('01_Supuestos'!J31*$I745)*'01_Supuestos'!$F$11*$K745)-(IF(('01_Supuestos'!J31*$I745)&gt;0,'01_Supuestos'!$F$15,0)))-($J745*'01_Supuestos'!J33)))*'01_Supuestos'!$F$16)</f>
        <v/>
      </c>
      <c r="AB745" s="109">
        <f>((('01_Supuestos'!K31*$I745)*'01_Supuestos'!$F$11*($H745-'01_Supuestos'!$F$9))-((('01_Supuestos'!K31*$I745)*'01_Supuestos'!$F$11*($H745-'01_Supuestos'!$F$9))*'01_Supuestos'!$F$12)-(('01_Supuestos'!K31*$I745)*'01_Supuestos'!$F$11*$K745)-(IF(('01_Supuestos'!K31*$I745)&gt;0,'01_Supuestos'!$F$15,0)))-((('01_Supuestos'!K31*$I745)*'01_Supuestos'!$F$11*($H745-'01_Supuestos'!$F$9))*'01_Supuestos'!$F$18)-($J745*'01_Supuestos'!K32)-(IF('01_Supuestos'!K30=MAX('01_Supuestos'!$C$30:$M$30),'01_Supuestos'!$F$19,0))-(MAX(0,(((('01_Supuestos'!K31*$I745)*'01_Supuestos'!$F$11*($H745-'01_Supuestos'!$F$9))-((('01_Supuestos'!K31*$I745)*'01_Supuestos'!$F$11*($H745-'01_Supuestos'!$F$9))*'01_Supuestos'!$F$12)-(('01_Supuestos'!K31*$I745)*'01_Supuestos'!$F$11*$K745)-(IF(('01_Supuestos'!K31*$I745)&gt;0,'01_Supuestos'!$F$15,0)))-($J745*'01_Supuestos'!K33)))*'01_Supuestos'!$F$16)</f>
        <v/>
      </c>
      <c r="AC745" s="109">
        <f>((('01_Supuestos'!L31*$I745)*'01_Supuestos'!$F$11*($H745-'01_Supuestos'!$F$9))-((('01_Supuestos'!L31*$I745)*'01_Supuestos'!$F$11*($H745-'01_Supuestos'!$F$9))*'01_Supuestos'!$F$12)-(('01_Supuestos'!L31*$I745)*'01_Supuestos'!$F$11*$K745)-(IF(('01_Supuestos'!L31*$I745)&gt;0,'01_Supuestos'!$F$15,0)))-((('01_Supuestos'!L31*$I745)*'01_Supuestos'!$F$11*($H745-'01_Supuestos'!$F$9))*'01_Supuestos'!$F$18)-($J745*'01_Supuestos'!L32)-(IF('01_Supuestos'!L30=MAX('01_Supuestos'!$C$30:$M$30),'01_Supuestos'!$F$19,0))-(MAX(0,(((('01_Supuestos'!L31*$I745)*'01_Supuestos'!$F$11*($H745-'01_Supuestos'!$F$9))-((('01_Supuestos'!L31*$I745)*'01_Supuestos'!$F$11*($H745-'01_Supuestos'!$F$9))*'01_Supuestos'!$F$12)-(('01_Supuestos'!L31*$I745)*'01_Supuestos'!$F$11*$K745)-(IF(('01_Supuestos'!L31*$I745)&gt;0,'01_Supuestos'!$F$15,0)))-($J745*'01_Supuestos'!L33)))*'01_Supuestos'!$F$16)</f>
        <v/>
      </c>
      <c r="AD745" s="109">
        <f>((('01_Supuestos'!M31*$I745)*'01_Supuestos'!$F$11*($H745-'01_Supuestos'!$F$9))-((('01_Supuestos'!M31*$I745)*'01_Supuestos'!$F$11*($H745-'01_Supuestos'!$F$9))*'01_Supuestos'!$F$12)-(('01_Supuestos'!M31*$I745)*'01_Supuestos'!$F$11*$K745)-(IF(('01_Supuestos'!M31*$I745)&gt;0,'01_Supuestos'!$F$15,0)))-((('01_Supuestos'!M31*$I745)*'01_Supuestos'!$F$11*($H745-'01_Supuestos'!$F$9))*'01_Supuestos'!$F$18)-($J745*'01_Supuestos'!M32)-(IF('01_Supuestos'!M30=MAX('01_Supuestos'!$C$30:$M$30),'01_Supuestos'!$F$19,0))-(MAX(0,(((('01_Supuestos'!M31*$I745)*'01_Supuestos'!$F$11*($H745-'01_Supuestos'!$F$9))-((('01_Supuestos'!M31*$I745)*'01_Supuestos'!$F$11*($H745-'01_Supuestos'!$F$9))*'01_Supuestos'!$F$12)-(('01_Supuestos'!M31*$I745)*'01_Supuestos'!$F$11*$K745)-(IF(('01_Supuestos'!M31*$I745)&gt;0,'01_Supuestos'!$F$15,0)))-($J745*'01_Supuestos'!M33)))*'01_Supuestos'!$F$16)</f>
        <v/>
      </c>
      <c r="AE745" s="109">
        <f>0</f>
        <v/>
      </c>
      <c r="AF745" s="109">
        <f>IF(S745&gt;R745,"Appraisal+Decision",IF(S745&lt;R745,"Develop Now","Indiferente"))</f>
        <v/>
      </c>
    </row>
    <row r="746">
      <c r="A746" t="n">
        <v>716</v>
      </c>
      <c r="B746" s="53">
        <f>RAND()</f>
        <v/>
      </c>
      <c r="C746" s="53">
        <f>RAND()</f>
        <v/>
      </c>
      <c r="D746" s="53">
        <f>RAND()</f>
        <v/>
      </c>
      <c r="E746" s="53">
        <f>RAND()</f>
        <v/>
      </c>
      <c r="F746" s="53">
        <f>RAND()</f>
        <v/>
      </c>
      <c r="G746" s="53">
        <f>RAND()</f>
        <v/>
      </c>
      <c r="H746" s="109">
        <f>IF(B746&lt;($B$11-$B$10)/($B$12-$B$10), $B$10+SQRT(B746*($B$11-$B$10)*($B$12-$B$10)), $B$12-SQRT((1-B746)*($B$12-$B$11)*($B$12-$B$10)))</f>
        <v/>
      </c>
      <c r="I746" s="53">
        <f>MAX(0.1,NORMINV(C746,$B$13,$B$14))</f>
        <v/>
      </c>
      <c r="J746" s="109">
        <f>'01_Supuestos'!$F$13*MAX(0.65,NORMINV(D746,1,$B$15))</f>
        <v/>
      </c>
      <c r="K746" s="109">
        <f>'01_Supuestos'!$F$14*MAX(0.6,NORMINV(E746,1,$B$16))</f>
        <v/>
      </c>
      <c r="L746" s="109">
        <f>--(F746&lt;=$B$5)</f>
        <v/>
      </c>
      <c r="M746" s="109">
        <f>IF(L746=1, IF(G746&lt;=$B$6, "+", "-"), IF(G746&lt;=(1-$B$7), "+", "-"))</f>
        <v/>
      </c>
      <c r="N746" s="110">
        <f>IF(M746="+",'05_Bayes_Arbol'!$B$16,'05_Bayes_Arbol'!$B$17)</f>
        <v/>
      </c>
      <c r="O746" s="109">
        <f>SUMPRODUCT(T746:AD746,'01_Supuestos'!$C$34:$M$34)</f>
        <v/>
      </c>
      <c r="P746" s="109">
        <f>N746*O746 + (1-N746)*$B$9</f>
        <v/>
      </c>
      <c r="Q746" s="109">
        <f>--(P746&gt;0)</f>
        <v/>
      </c>
      <c r="R746" s="109">
        <f>IF(L746=1,O746,$B$9)</f>
        <v/>
      </c>
      <c r="S746" s="109">
        <f>-$B$8 + IF(Q746=1, IF(L746=1,O746,$B$9), 0)</f>
        <v/>
      </c>
      <c r="T746" s="109">
        <f>((('01_Supuestos'!C31*$I746)*'01_Supuestos'!$F$11*($H746-'01_Supuestos'!$F$9))-((('01_Supuestos'!C31*$I746)*'01_Supuestos'!$F$11*($H746-'01_Supuestos'!$F$9))*'01_Supuestos'!$F$12)-(('01_Supuestos'!C31*$I746)*'01_Supuestos'!$F$11*$K746)-(IF(('01_Supuestos'!C31*$I746)&gt;0,'01_Supuestos'!$F$15,0)))-((('01_Supuestos'!C31*$I746)*'01_Supuestos'!$F$11*($H746-'01_Supuestos'!$F$9))*'01_Supuestos'!$F$18)-($J746*'01_Supuestos'!C32)-(IF('01_Supuestos'!C30=MAX('01_Supuestos'!$C$30:$M$30),'01_Supuestos'!$F$19,0))-(MAX(0,(((('01_Supuestos'!C31*$I746)*'01_Supuestos'!$F$11*($H746-'01_Supuestos'!$F$9))-((('01_Supuestos'!C31*$I746)*'01_Supuestos'!$F$11*($H746-'01_Supuestos'!$F$9))*'01_Supuestos'!$F$12)-(('01_Supuestos'!C31*$I746)*'01_Supuestos'!$F$11*$K746)-(IF(('01_Supuestos'!C31*$I746)&gt;0,'01_Supuestos'!$F$15,0)))-($J746*'01_Supuestos'!C33)))*'01_Supuestos'!$F$16)</f>
        <v/>
      </c>
      <c r="U746" s="109">
        <f>((('01_Supuestos'!D31*$I746)*'01_Supuestos'!$F$11*($H746-'01_Supuestos'!$F$9))-((('01_Supuestos'!D31*$I746)*'01_Supuestos'!$F$11*($H746-'01_Supuestos'!$F$9))*'01_Supuestos'!$F$12)-(('01_Supuestos'!D31*$I746)*'01_Supuestos'!$F$11*$K746)-(IF(('01_Supuestos'!D31*$I746)&gt;0,'01_Supuestos'!$F$15,0)))-((('01_Supuestos'!D31*$I746)*'01_Supuestos'!$F$11*($H746-'01_Supuestos'!$F$9))*'01_Supuestos'!$F$18)-($J746*'01_Supuestos'!D32)-(IF('01_Supuestos'!D30=MAX('01_Supuestos'!$C$30:$M$30),'01_Supuestos'!$F$19,0))-(MAX(0,(((('01_Supuestos'!D31*$I746)*'01_Supuestos'!$F$11*($H746-'01_Supuestos'!$F$9))-((('01_Supuestos'!D31*$I746)*'01_Supuestos'!$F$11*($H746-'01_Supuestos'!$F$9))*'01_Supuestos'!$F$12)-(('01_Supuestos'!D31*$I746)*'01_Supuestos'!$F$11*$K746)-(IF(('01_Supuestos'!D31*$I746)&gt;0,'01_Supuestos'!$F$15,0)))-($J746*'01_Supuestos'!D33)))*'01_Supuestos'!$F$16)</f>
        <v/>
      </c>
      <c r="V746" s="109">
        <f>((('01_Supuestos'!E31*$I746)*'01_Supuestos'!$F$11*($H746-'01_Supuestos'!$F$9))-((('01_Supuestos'!E31*$I746)*'01_Supuestos'!$F$11*($H746-'01_Supuestos'!$F$9))*'01_Supuestos'!$F$12)-(('01_Supuestos'!E31*$I746)*'01_Supuestos'!$F$11*$K746)-(IF(('01_Supuestos'!E31*$I746)&gt;0,'01_Supuestos'!$F$15,0)))-((('01_Supuestos'!E31*$I746)*'01_Supuestos'!$F$11*($H746-'01_Supuestos'!$F$9))*'01_Supuestos'!$F$18)-($J746*'01_Supuestos'!E32)-(IF('01_Supuestos'!E30=MAX('01_Supuestos'!$C$30:$M$30),'01_Supuestos'!$F$19,0))-(MAX(0,(((('01_Supuestos'!E31*$I746)*'01_Supuestos'!$F$11*($H746-'01_Supuestos'!$F$9))-((('01_Supuestos'!E31*$I746)*'01_Supuestos'!$F$11*($H746-'01_Supuestos'!$F$9))*'01_Supuestos'!$F$12)-(('01_Supuestos'!E31*$I746)*'01_Supuestos'!$F$11*$K746)-(IF(('01_Supuestos'!E31*$I746)&gt;0,'01_Supuestos'!$F$15,0)))-($J746*'01_Supuestos'!E33)))*'01_Supuestos'!$F$16)</f>
        <v/>
      </c>
      <c r="W746" s="109">
        <f>((('01_Supuestos'!F31*$I746)*'01_Supuestos'!$F$11*($H746-'01_Supuestos'!$F$9))-((('01_Supuestos'!F31*$I746)*'01_Supuestos'!$F$11*($H746-'01_Supuestos'!$F$9))*'01_Supuestos'!$F$12)-(('01_Supuestos'!F31*$I746)*'01_Supuestos'!$F$11*$K746)-(IF(('01_Supuestos'!F31*$I746)&gt;0,'01_Supuestos'!$F$15,0)))-((('01_Supuestos'!F31*$I746)*'01_Supuestos'!$F$11*($H746-'01_Supuestos'!$F$9))*'01_Supuestos'!$F$18)-($J746*'01_Supuestos'!F32)-(IF('01_Supuestos'!F30=MAX('01_Supuestos'!$C$30:$M$30),'01_Supuestos'!$F$19,0))-(MAX(0,(((('01_Supuestos'!F31*$I746)*'01_Supuestos'!$F$11*($H746-'01_Supuestos'!$F$9))-((('01_Supuestos'!F31*$I746)*'01_Supuestos'!$F$11*($H746-'01_Supuestos'!$F$9))*'01_Supuestos'!$F$12)-(('01_Supuestos'!F31*$I746)*'01_Supuestos'!$F$11*$K746)-(IF(('01_Supuestos'!F31*$I746)&gt;0,'01_Supuestos'!$F$15,0)))-($J746*'01_Supuestos'!F33)))*'01_Supuestos'!$F$16)</f>
        <v/>
      </c>
      <c r="X746" s="109">
        <f>((('01_Supuestos'!G31*$I746)*'01_Supuestos'!$F$11*($H746-'01_Supuestos'!$F$9))-((('01_Supuestos'!G31*$I746)*'01_Supuestos'!$F$11*($H746-'01_Supuestos'!$F$9))*'01_Supuestos'!$F$12)-(('01_Supuestos'!G31*$I746)*'01_Supuestos'!$F$11*$K746)-(IF(('01_Supuestos'!G31*$I746)&gt;0,'01_Supuestos'!$F$15,0)))-((('01_Supuestos'!G31*$I746)*'01_Supuestos'!$F$11*($H746-'01_Supuestos'!$F$9))*'01_Supuestos'!$F$18)-($J746*'01_Supuestos'!G32)-(IF('01_Supuestos'!G30=MAX('01_Supuestos'!$C$30:$M$30),'01_Supuestos'!$F$19,0))-(MAX(0,(((('01_Supuestos'!G31*$I746)*'01_Supuestos'!$F$11*($H746-'01_Supuestos'!$F$9))-((('01_Supuestos'!G31*$I746)*'01_Supuestos'!$F$11*($H746-'01_Supuestos'!$F$9))*'01_Supuestos'!$F$12)-(('01_Supuestos'!G31*$I746)*'01_Supuestos'!$F$11*$K746)-(IF(('01_Supuestos'!G31*$I746)&gt;0,'01_Supuestos'!$F$15,0)))-($J746*'01_Supuestos'!G33)))*'01_Supuestos'!$F$16)</f>
        <v/>
      </c>
      <c r="Y746" s="109">
        <f>((('01_Supuestos'!H31*$I746)*'01_Supuestos'!$F$11*($H746-'01_Supuestos'!$F$9))-((('01_Supuestos'!H31*$I746)*'01_Supuestos'!$F$11*($H746-'01_Supuestos'!$F$9))*'01_Supuestos'!$F$12)-(('01_Supuestos'!H31*$I746)*'01_Supuestos'!$F$11*$K746)-(IF(('01_Supuestos'!H31*$I746)&gt;0,'01_Supuestos'!$F$15,0)))-((('01_Supuestos'!H31*$I746)*'01_Supuestos'!$F$11*($H746-'01_Supuestos'!$F$9))*'01_Supuestos'!$F$18)-($J746*'01_Supuestos'!H32)-(IF('01_Supuestos'!H30=MAX('01_Supuestos'!$C$30:$M$30),'01_Supuestos'!$F$19,0))-(MAX(0,(((('01_Supuestos'!H31*$I746)*'01_Supuestos'!$F$11*($H746-'01_Supuestos'!$F$9))-((('01_Supuestos'!H31*$I746)*'01_Supuestos'!$F$11*($H746-'01_Supuestos'!$F$9))*'01_Supuestos'!$F$12)-(('01_Supuestos'!H31*$I746)*'01_Supuestos'!$F$11*$K746)-(IF(('01_Supuestos'!H31*$I746)&gt;0,'01_Supuestos'!$F$15,0)))-($J746*'01_Supuestos'!H33)))*'01_Supuestos'!$F$16)</f>
        <v/>
      </c>
      <c r="Z746" s="109">
        <f>((('01_Supuestos'!I31*$I746)*'01_Supuestos'!$F$11*($H746-'01_Supuestos'!$F$9))-((('01_Supuestos'!I31*$I746)*'01_Supuestos'!$F$11*($H746-'01_Supuestos'!$F$9))*'01_Supuestos'!$F$12)-(('01_Supuestos'!I31*$I746)*'01_Supuestos'!$F$11*$K746)-(IF(('01_Supuestos'!I31*$I746)&gt;0,'01_Supuestos'!$F$15,0)))-((('01_Supuestos'!I31*$I746)*'01_Supuestos'!$F$11*($H746-'01_Supuestos'!$F$9))*'01_Supuestos'!$F$18)-($J746*'01_Supuestos'!I32)-(IF('01_Supuestos'!I30=MAX('01_Supuestos'!$C$30:$M$30),'01_Supuestos'!$F$19,0))-(MAX(0,(((('01_Supuestos'!I31*$I746)*'01_Supuestos'!$F$11*($H746-'01_Supuestos'!$F$9))-((('01_Supuestos'!I31*$I746)*'01_Supuestos'!$F$11*($H746-'01_Supuestos'!$F$9))*'01_Supuestos'!$F$12)-(('01_Supuestos'!I31*$I746)*'01_Supuestos'!$F$11*$K746)-(IF(('01_Supuestos'!I31*$I746)&gt;0,'01_Supuestos'!$F$15,0)))-($J746*'01_Supuestos'!I33)))*'01_Supuestos'!$F$16)</f>
        <v/>
      </c>
      <c r="AA746" s="109">
        <f>((('01_Supuestos'!J31*$I746)*'01_Supuestos'!$F$11*($H746-'01_Supuestos'!$F$9))-((('01_Supuestos'!J31*$I746)*'01_Supuestos'!$F$11*($H746-'01_Supuestos'!$F$9))*'01_Supuestos'!$F$12)-(('01_Supuestos'!J31*$I746)*'01_Supuestos'!$F$11*$K746)-(IF(('01_Supuestos'!J31*$I746)&gt;0,'01_Supuestos'!$F$15,0)))-((('01_Supuestos'!J31*$I746)*'01_Supuestos'!$F$11*($H746-'01_Supuestos'!$F$9))*'01_Supuestos'!$F$18)-($J746*'01_Supuestos'!J32)-(IF('01_Supuestos'!J30=MAX('01_Supuestos'!$C$30:$M$30),'01_Supuestos'!$F$19,0))-(MAX(0,(((('01_Supuestos'!J31*$I746)*'01_Supuestos'!$F$11*($H746-'01_Supuestos'!$F$9))-((('01_Supuestos'!J31*$I746)*'01_Supuestos'!$F$11*($H746-'01_Supuestos'!$F$9))*'01_Supuestos'!$F$12)-(('01_Supuestos'!J31*$I746)*'01_Supuestos'!$F$11*$K746)-(IF(('01_Supuestos'!J31*$I746)&gt;0,'01_Supuestos'!$F$15,0)))-($J746*'01_Supuestos'!J33)))*'01_Supuestos'!$F$16)</f>
        <v/>
      </c>
      <c r="AB746" s="109">
        <f>((('01_Supuestos'!K31*$I746)*'01_Supuestos'!$F$11*($H746-'01_Supuestos'!$F$9))-((('01_Supuestos'!K31*$I746)*'01_Supuestos'!$F$11*($H746-'01_Supuestos'!$F$9))*'01_Supuestos'!$F$12)-(('01_Supuestos'!K31*$I746)*'01_Supuestos'!$F$11*$K746)-(IF(('01_Supuestos'!K31*$I746)&gt;0,'01_Supuestos'!$F$15,0)))-((('01_Supuestos'!K31*$I746)*'01_Supuestos'!$F$11*($H746-'01_Supuestos'!$F$9))*'01_Supuestos'!$F$18)-($J746*'01_Supuestos'!K32)-(IF('01_Supuestos'!K30=MAX('01_Supuestos'!$C$30:$M$30),'01_Supuestos'!$F$19,0))-(MAX(0,(((('01_Supuestos'!K31*$I746)*'01_Supuestos'!$F$11*($H746-'01_Supuestos'!$F$9))-((('01_Supuestos'!K31*$I746)*'01_Supuestos'!$F$11*($H746-'01_Supuestos'!$F$9))*'01_Supuestos'!$F$12)-(('01_Supuestos'!K31*$I746)*'01_Supuestos'!$F$11*$K746)-(IF(('01_Supuestos'!K31*$I746)&gt;0,'01_Supuestos'!$F$15,0)))-($J746*'01_Supuestos'!K33)))*'01_Supuestos'!$F$16)</f>
        <v/>
      </c>
      <c r="AC746" s="109">
        <f>((('01_Supuestos'!L31*$I746)*'01_Supuestos'!$F$11*($H746-'01_Supuestos'!$F$9))-((('01_Supuestos'!L31*$I746)*'01_Supuestos'!$F$11*($H746-'01_Supuestos'!$F$9))*'01_Supuestos'!$F$12)-(('01_Supuestos'!L31*$I746)*'01_Supuestos'!$F$11*$K746)-(IF(('01_Supuestos'!L31*$I746)&gt;0,'01_Supuestos'!$F$15,0)))-((('01_Supuestos'!L31*$I746)*'01_Supuestos'!$F$11*($H746-'01_Supuestos'!$F$9))*'01_Supuestos'!$F$18)-($J746*'01_Supuestos'!L32)-(IF('01_Supuestos'!L30=MAX('01_Supuestos'!$C$30:$M$30),'01_Supuestos'!$F$19,0))-(MAX(0,(((('01_Supuestos'!L31*$I746)*'01_Supuestos'!$F$11*($H746-'01_Supuestos'!$F$9))-((('01_Supuestos'!L31*$I746)*'01_Supuestos'!$F$11*($H746-'01_Supuestos'!$F$9))*'01_Supuestos'!$F$12)-(('01_Supuestos'!L31*$I746)*'01_Supuestos'!$F$11*$K746)-(IF(('01_Supuestos'!L31*$I746)&gt;0,'01_Supuestos'!$F$15,0)))-($J746*'01_Supuestos'!L33)))*'01_Supuestos'!$F$16)</f>
        <v/>
      </c>
      <c r="AD746" s="109">
        <f>((('01_Supuestos'!M31*$I746)*'01_Supuestos'!$F$11*($H746-'01_Supuestos'!$F$9))-((('01_Supuestos'!M31*$I746)*'01_Supuestos'!$F$11*($H746-'01_Supuestos'!$F$9))*'01_Supuestos'!$F$12)-(('01_Supuestos'!M31*$I746)*'01_Supuestos'!$F$11*$K746)-(IF(('01_Supuestos'!M31*$I746)&gt;0,'01_Supuestos'!$F$15,0)))-((('01_Supuestos'!M31*$I746)*'01_Supuestos'!$F$11*($H746-'01_Supuestos'!$F$9))*'01_Supuestos'!$F$18)-($J746*'01_Supuestos'!M32)-(IF('01_Supuestos'!M30=MAX('01_Supuestos'!$C$30:$M$30),'01_Supuestos'!$F$19,0))-(MAX(0,(((('01_Supuestos'!M31*$I746)*'01_Supuestos'!$F$11*($H746-'01_Supuestos'!$F$9))-((('01_Supuestos'!M31*$I746)*'01_Supuestos'!$F$11*($H746-'01_Supuestos'!$F$9))*'01_Supuestos'!$F$12)-(('01_Supuestos'!M31*$I746)*'01_Supuestos'!$F$11*$K746)-(IF(('01_Supuestos'!M31*$I746)&gt;0,'01_Supuestos'!$F$15,0)))-($J746*'01_Supuestos'!M33)))*'01_Supuestos'!$F$16)</f>
        <v/>
      </c>
      <c r="AE746" s="109">
        <f>0</f>
        <v/>
      </c>
      <c r="AF746" s="109">
        <f>IF(S746&gt;R746,"Appraisal+Decision",IF(S746&lt;R746,"Develop Now","Indiferente"))</f>
        <v/>
      </c>
    </row>
    <row r="747">
      <c r="A747" t="n">
        <v>717</v>
      </c>
      <c r="B747" s="53">
        <f>RAND()</f>
        <v/>
      </c>
      <c r="C747" s="53">
        <f>RAND()</f>
        <v/>
      </c>
      <c r="D747" s="53">
        <f>RAND()</f>
        <v/>
      </c>
      <c r="E747" s="53">
        <f>RAND()</f>
        <v/>
      </c>
      <c r="F747" s="53">
        <f>RAND()</f>
        <v/>
      </c>
      <c r="G747" s="53">
        <f>RAND()</f>
        <v/>
      </c>
      <c r="H747" s="109">
        <f>IF(B747&lt;($B$11-$B$10)/($B$12-$B$10), $B$10+SQRT(B747*($B$11-$B$10)*($B$12-$B$10)), $B$12-SQRT((1-B747)*($B$12-$B$11)*($B$12-$B$10)))</f>
        <v/>
      </c>
      <c r="I747" s="53">
        <f>MAX(0.1,NORMINV(C747,$B$13,$B$14))</f>
        <v/>
      </c>
      <c r="J747" s="109">
        <f>'01_Supuestos'!$F$13*MAX(0.65,NORMINV(D747,1,$B$15))</f>
        <v/>
      </c>
      <c r="K747" s="109">
        <f>'01_Supuestos'!$F$14*MAX(0.6,NORMINV(E747,1,$B$16))</f>
        <v/>
      </c>
      <c r="L747" s="109">
        <f>--(F747&lt;=$B$5)</f>
        <v/>
      </c>
      <c r="M747" s="109">
        <f>IF(L747=1, IF(G747&lt;=$B$6, "+", "-"), IF(G747&lt;=(1-$B$7), "+", "-"))</f>
        <v/>
      </c>
      <c r="N747" s="110">
        <f>IF(M747="+",'05_Bayes_Arbol'!$B$16,'05_Bayes_Arbol'!$B$17)</f>
        <v/>
      </c>
      <c r="O747" s="109">
        <f>SUMPRODUCT(T747:AD747,'01_Supuestos'!$C$34:$M$34)</f>
        <v/>
      </c>
      <c r="P747" s="109">
        <f>N747*O747 + (1-N747)*$B$9</f>
        <v/>
      </c>
      <c r="Q747" s="109">
        <f>--(P747&gt;0)</f>
        <v/>
      </c>
      <c r="R747" s="109">
        <f>IF(L747=1,O747,$B$9)</f>
        <v/>
      </c>
      <c r="S747" s="109">
        <f>-$B$8 + IF(Q747=1, IF(L747=1,O747,$B$9), 0)</f>
        <v/>
      </c>
      <c r="T747" s="109">
        <f>((('01_Supuestos'!C31*$I747)*'01_Supuestos'!$F$11*($H747-'01_Supuestos'!$F$9))-((('01_Supuestos'!C31*$I747)*'01_Supuestos'!$F$11*($H747-'01_Supuestos'!$F$9))*'01_Supuestos'!$F$12)-(('01_Supuestos'!C31*$I747)*'01_Supuestos'!$F$11*$K747)-(IF(('01_Supuestos'!C31*$I747)&gt;0,'01_Supuestos'!$F$15,0)))-((('01_Supuestos'!C31*$I747)*'01_Supuestos'!$F$11*($H747-'01_Supuestos'!$F$9))*'01_Supuestos'!$F$18)-($J747*'01_Supuestos'!C32)-(IF('01_Supuestos'!C30=MAX('01_Supuestos'!$C$30:$M$30),'01_Supuestos'!$F$19,0))-(MAX(0,(((('01_Supuestos'!C31*$I747)*'01_Supuestos'!$F$11*($H747-'01_Supuestos'!$F$9))-((('01_Supuestos'!C31*$I747)*'01_Supuestos'!$F$11*($H747-'01_Supuestos'!$F$9))*'01_Supuestos'!$F$12)-(('01_Supuestos'!C31*$I747)*'01_Supuestos'!$F$11*$K747)-(IF(('01_Supuestos'!C31*$I747)&gt;0,'01_Supuestos'!$F$15,0)))-($J747*'01_Supuestos'!C33)))*'01_Supuestos'!$F$16)</f>
        <v/>
      </c>
      <c r="U747" s="109">
        <f>((('01_Supuestos'!D31*$I747)*'01_Supuestos'!$F$11*($H747-'01_Supuestos'!$F$9))-((('01_Supuestos'!D31*$I747)*'01_Supuestos'!$F$11*($H747-'01_Supuestos'!$F$9))*'01_Supuestos'!$F$12)-(('01_Supuestos'!D31*$I747)*'01_Supuestos'!$F$11*$K747)-(IF(('01_Supuestos'!D31*$I747)&gt;0,'01_Supuestos'!$F$15,0)))-((('01_Supuestos'!D31*$I747)*'01_Supuestos'!$F$11*($H747-'01_Supuestos'!$F$9))*'01_Supuestos'!$F$18)-($J747*'01_Supuestos'!D32)-(IF('01_Supuestos'!D30=MAX('01_Supuestos'!$C$30:$M$30),'01_Supuestos'!$F$19,0))-(MAX(0,(((('01_Supuestos'!D31*$I747)*'01_Supuestos'!$F$11*($H747-'01_Supuestos'!$F$9))-((('01_Supuestos'!D31*$I747)*'01_Supuestos'!$F$11*($H747-'01_Supuestos'!$F$9))*'01_Supuestos'!$F$12)-(('01_Supuestos'!D31*$I747)*'01_Supuestos'!$F$11*$K747)-(IF(('01_Supuestos'!D31*$I747)&gt;0,'01_Supuestos'!$F$15,0)))-($J747*'01_Supuestos'!D33)))*'01_Supuestos'!$F$16)</f>
        <v/>
      </c>
      <c r="V747" s="109">
        <f>((('01_Supuestos'!E31*$I747)*'01_Supuestos'!$F$11*($H747-'01_Supuestos'!$F$9))-((('01_Supuestos'!E31*$I747)*'01_Supuestos'!$F$11*($H747-'01_Supuestos'!$F$9))*'01_Supuestos'!$F$12)-(('01_Supuestos'!E31*$I747)*'01_Supuestos'!$F$11*$K747)-(IF(('01_Supuestos'!E31*$I747)&gt;0,'01_Supuestos'!$F$15,0)))-((('01_Supuestos'!E31*$I747)*'01_Supuestos'!$F$11*($H747-'01_Supuestos'!$F$9))*'01_Supuestos'!$F$18)-($J747*'01_Supuestos'!E32)-(IF('01_Supuestos'!E30=MAX('01_Supuestos'!$C$30:$M$30),'01_Supuestos'!$F$19,0))-(MAX(0,(((('01_Supuestos'!E31*$I747)*'01_Supuestos'!$F$11*($H747-'01_Supuestos'!$F$9))-((('01_Supuestos'!E31*$I747)*'01_Supuestos'!$F$11*($H747-'01_Supuestos'!$F$9))*'01_Supuestos'!$F$12)-(('01_Supuestos'!E31*$I747)*'01_Supuestos'!$F$11*$K747)-(IF(('01_Supuestos'!E31*$I747)&gt;0,'01_Supuestos'!$F$15,0)))-($J747*'01_Supuestos'!E33)))*'01_Supuestos'!$F$16)</f>
        <v/>
      </c>
      <c r="W747" s="109">
        <f>((('01_Supuestos'!F31*$I747)*'01_Supuestos'!$F$11*($H747-'01_Supuestos'!$F$9))-((('01_Supuestos'!F31*$I747)*'01_Supuestos'!$F$11*($H747-'01_Supuestos'!$F$9))*'01_Supuestos'!$F$12)-(('01_Supuestos'!F31*$I747)*'01_Supuestos'!$F$11*$K747)-(IF(('01_Supuestos'!F31*$I747)&gt;0,'01_Supuestos'!$F$15,0)))-((('01_Supuestos'!F31*$I747)*'01_Supuestos'!$F$11*($H747-'01_Supuestos'!$F$9))*'01_Supuestos'!$F$18)-($J747*'01_Supuestos'!F32)-(IF('01_Supuestos'!F30=MAX('01_Supuestos'!$C$30:$M$30),'01_Supuestos'!$F$19,0))-(MAX(0,(((('01_Supuestos'!F31*$I747)*'01_Supuestos'!$F$11*($H747-'01_Supuestos'!$F$9))-((('01_Supuestos'!F31*$I747)*'01_Supuestos'!$F$11*($H747-'01_Supuestos'!$F$9))*'01_Supuestos'!$F$12)-(('01_Supuestos'!F31*$I747)*'01_Supuestos'!$F$11*$K747)-(IF(('01_Supuestos'!F31*$I747)&gt;0,'01_Supuestos'!$F$15,0)))-($J747*'01_Supuestos'!F33)))*'01_Supuestos'!$F$16)</f>
        <v/>
      </c>
      <c r="X747" s="109">
        <f>((('01_Supuestos'!G31*$I747)*'01_Supuestos'!$F$11*($H747-'01_Supuestos'!$F$9))-((('01_Supuestos'!G31*$I747)*'01_Supuestos'!$F$11*($H747-'01_Supuestos'!$F$9))*'01_Supuestos'!$F$12)-(('01_Supuestos'!G31*$I747)*'01_Supuestos'!$F$11*$K747)-(IF(('01_Supuestos'!G31*$I747)&gt;0,'01_Supuestos'!$F$15,0)))-((('01_Supuestos'!G31*$I747)*'01_Supuestos'!$F$11*($H747-'01_Supuestos'!$F$9))*'01_Supuestos'!$F$18)-($J747*'01_Supuestos'!G32)-(IF('01_Supuestos'!G30=MAX('01_Supuestos'!$C$30:$M$30),'01_Supuestos'!$F$19,0))-(MAX(0,(((('01_Supuestos'!G31*$I747)*'01_Supuestos'!$F$11*($H747-'01_Supuestos'!$F$9))-((('01_Supuestos'!G31*$I747)*'01_Supuestos'!$F$11*($H747-'01_Supuestos'!$F$9))*'01_Supuestos'!$F$12)-(('01_Supuestos'!G31*$I747)*'01_Supuestos'!$F$11*$K747)-(IF(('01_Supuestos'!G31*$I747)&gt;0,'01_Supuestos'!$F$15,0)))-($J747*'01_Supuestos'!G33)))*'01_Supuestos'!$F$16)</f>
        <v/>
      </c>
      <c r="Y747" s="109">
        <f>((('01_Supuestos'!H31*$I747)*'01_Supuestos'!$F$11*($H747-'01_Supuestos'!$F$9))-((('01_Supuestos'!H31*$I747)*'01_Supuestos'!$F$11*($H747-'01_Supuestos'!$F$9))*'01_Supuestos'!$F$12)-(('01_Supuestos'!H31*$I747)*'01_Supuestos'!$F$11*$K747)-(IF(('01_Supuestos'!H31*$I747)&gt;0,'01_Supuestos'!$F$15,0)))-((('01_Supuestos'!H31*$I747)*'01_Supuestos'!$F$11*($H747-'01_Supuestos'!$F$9))*'01_Supuestos'!$F$18)-($J747*'01_Supuestos'!H32)-(IF('01_Supuestos'!H30=MAX('01_Supuestos'!$C$30:$M$30),'01_Supuestos'!$F$19,0))-(MAX(0,(((('01_Supuestos'!H31*$I747)*'01_Supuestos'!$F$11*($H747-'01_Supuestos'!$F$9))-((('01_Supuestos'!H31*$I747)*'01_Supuestos'!$F$11*($H747-'01_Supuestos'!$F$9))*'01_Supuestos'!$F$12)-(('01_Supuestos'!H31*$I747)*'01_Supuestos'!$F$11*$K747)-(IF(('01_Supuestos'!H31*$I747)&gt;0,'01_Supuestos'!$F$15,0)))-($J747*'01_Supuestos'!H33)))*'01_Supuestos'!$F$16)</f>
        <v/>
      </c>
      <c r="Z747" s="109">
        <f>((('01_Supuestos'!I31*$I747)*'01_Supuestos'!$F$11*($H747-'01_Supuestos'!$F$9))-((('01_Supuestos'!I31*$I747)*'01_Supuestos'!$F$11*($H747-'01_Supuestos'!$F$9))*'01_Supuestos'!$F$12)-(('01_Supuestos'!I31*$I747)*'01_Supuestos'!$F$11*$K747)-(IF(('01_Supuestos'!I31*$I747)&gt;0,'01_Supuestos'!$F$15,0)))-((('01_Supuestos'!I31*$I747)*'01_Supuestos'!$F$11*($H747-'01_Supuestos'!$F$9))*'01_Supuestos'!$F$18)-($J747*'01_Supuestos'!I32)-(IF('01_Supuestos'!I30=MAX('01_Supuestos'!$C$30:$M$30),'01_Supuestos'!$F$19,0))-(MAX(0,(((('01_Supuestos'!I31*$I747)*'01_Supuestos'!$F$11*($H747-'01_Supuestos'!$F$9))-((('01_Supuestos'!I31*$I747)*'01_Supuestos'!$F$11*($H747-'01_Supuestos'!$F$9))*'01_Supuestos'!$F$12)-(('01_Supuestos'!I31*$I747)*'01_Supuestos'!$F$11*$K747)-(IF(('01_Supuestos'!I31*$I747)&gt;0,'01_Supuestos'!$F$15,0)))-($J747*'01_Supuestos'!I33)))*'01_Supuestos'!$F$16)</f>
        <v/>
      </c>
      <c r="AA747" s="109">
        <f>((('01_Supuestos'!J31*$I747)*'01_Supuestos'!$F$11*($H747-'01_Supuestos'!$F$9))-((('01_Supuestos'!J31*$I747)*'01_Supuestos'!$F$11*($H747-'01_Supuestos'!$F$9))*'01_Supuestos'!$F$12)-(('01_Supuestos'!J31*$I747)*'01_Supuestos'!$F$11*$K747)-(IF(('01_Supuestos'!J31*$I747)&gt;0,'01_Supuestos'!$F$15,0)))-((('01_Supuestos'!J31*$I747)*'01_Supuestos'!$F$11*($H747-'01_Supuestos'!$F$9))*'01_Supuestos'!$F$18)-($J747*'01_Supuestos'!J32)-(IF('01_Supuestos'!J30=MAX('01_Supuestos'!$C$30:$M$30),'01_Supuestos'!$F$19,0))-(MAX(0,(((('01_Supuestos'!J31*$I747)*'01_Supuestos'!$F$11*($H747-'01_Supuestos'!$F$9))-((('01_Supuestos'!J31*$I747)*'01_Supuestos'!$F$11*($H747-'01_Supuestos'!$F$9))*'01_Supuestos'!$F$12)-(('01_Supuestos'!J31*$I747)*'01_Supuestos'!$F$11*$K747)-(IF(('01_Supuestos'!J31*$I747)&gt;0,'01_Supuestos'!$F$15,0)))-($J747*'01_Supuestos'!J33)))*'01_Supuestos'!$F$16)</f>
        <v/>
      </c>
      <c r="AB747" s="109">
        <f>((('01_Supuestos'!K31*$I747)*'01_Supuestos'!$F$11*($H747-'01_Supuestos'!$F$9))-((('01_Supuestos'!K31*$I747)*'01_Supuestos'!$F$11*($H747-'01_Supuestos'!$F$9))*'01_Supuestos'!$F$12)-(('01_Supuestos'!K31*$I747)*'01_Supuestos'!$F$11*$K747)-(IF(('01_Supuestos'!K31*$I747)&gt;0,'01_Supuestos'!$F$15,0)))-((('01_Supuestos'!K31*$I747)*'01_Supuestos'!$F$11*($H747-'01_Supuestos'!$F$9))*'01_Supuestos'!$F$18)-($J747*'01_Supuestos'!K32)-(IF('01_Supuestos'!K30=MAX('01_Supuestos'!$C$30:$M$30),'01_Supuestos'!$F$19,0))-(MAX(0,(((('01_Supuestos'!K31*$I747)*'01_Supuestos'!$F$11*($H747-'01_Supuestos'!$F$9))-((('01_Supuestos'!K31*$I747)*'01_Supuestos'!$F$11*($H747-'01_Supuestos'!$F$9))*'01_Supuestos'!$F$12)-(('01_Supuestos'!K31*$I747)*'01_Supuestos'!$F$11*$K747)-(IF(('01_Supuestos'!K31*$I747)&gt;0,'01_Supuestos'!$F$15,0)))-($J747*'01_Supuestos'!K33)))*'01_Supuestos'!$F$16)</f>
        <v/>
      </c>
      <c r="AC747" s="109">
        <f>((('01_Supuestos'!L31*$I747)*'01_Supuestos'!$F$11*($H747-'01_Supuestos'!$F$9))-((('01_Supuestos'!L31*$I747)*'01_Supuestos'!$F$11*($H747-'01_Supuestos'!$F$9))*'01_Supuestos'!$F$12)-(('01_Supuestos'!L31*$I747)*'01_Supuestos'!$F$11*$K747)-(IF(('01_Supuestos'!L31*$I747)&gt;0,'01_Supuestos'!$F$15,0)))-((('01_Supuestos'!L31*$I747)*'01_Supuestos'!$F$11*($H747-'01_Supuestos'!$F$9))*'01_Supuestos'!$F$18)-($J747*'01_Supuestos'!L32)-(IF('01_Supuestos'!L30=MAX('01_Supuestos'!$C$30:$M$30),'01_Supuestos'!$F$19,0))-(MAX(0,(((('01_Supuestos'!L31*$I747)*'01_Supuestos'!$F$11*($H747-'01_Supuestos'!$F$9))-((('01_Supuestos'!L31*$I747)*'01_Supuestos'!$F$11*($H747-'01_Supuestos'!$F$9))*'01_Supuestos'!$F$12)-(('01_Supuestos'!L31*$I747)*'01_Supuestos'!$F$11*$K747)-(IF(('01_Supuestos'!L31*$I747)&gt;0,'01_Supuestos'!$F$15,0)))-($J747*'01_Supuestos'!L33)))*'01_Supuestos'!$F$16)</f>
        <v/>
      </c>
      <c r="AD747" s="109">
        <f>((('01_Supuestos'!M31*$I747)*'01_Supuestos'!$F$11*($H747-'01_Supuestos'!$F$9))-((('01_Supuestos'!M31*$I747)*'01_Supuestos'!$F$11*($H747-'01_Supuestos'!$F$9))*'01_Supuestos'!$F$12)-(('01_Supuestos'!M31*$I747)*'01_Supuestos'!$F$11*$K747)-(IF(('01_Supuestos'!M31*$I747)&gt;0,'01_Supuestos'!$F$15,0)))-((('01_Supuestos'!M31*$I747)*'01_Supuestos'!$F$11*($H747-'01_Supuestos'!$F$9))*'01_Supuestos'!$F$18)-($J747*'01_Supuestos'!M32)-(IF('01_Supuestos'!M30=MAX('01_Supuestos'!$C$30:$M$30),'01_Supuestos'!$F$19,0))-(MAX(0,(((('01_Supuestos'!M31*$I747)*'01_Supuestos'!$F$11*($H747-'01_Supuestos'!$F$9))-((('01_Supuestos'!M31*$I747)*'01_Supuestos'!$F$11*($H747-'01_Supuestos'!$F$9))*'01_Supuestos'!$F$12)-(('01_Supuestos'!M31*$I747)*'01_Supuestos'!$F$11*$K747)-(IF(('01_Supuestos'!M31*$I747)&gt;0,'01_Supuestos'!$F$15,0)))-($J747*'01_Supuestos'!M33)))*'01_Supuestos'!$F$16)</f>
        <v/>
      </c>
      <c r="AE747" s="109">
        <f>0</f>
        <v/>
      </c>
      <c r="AF747" s="109">
        <f>IF(S747&gt;R747,"Appraisal+Decision",IF(S747&lt;R747,"Develop Now","Indiferente"))</f>
        <v/>
      </c>
    </row>
    <row r="748">
      <c r="A748" t="n">
        <v>718</v>
      </c>
      <c r="B748" s="53">
        <f>RAND()</f>
        <v/>
      </c>
      <c r="C748" s="53">
        <f>RAND()</f>
        <v/>
      </c>
      <c r="D748" s="53">
        <f>RAND()</f>
        <v/>
      </c>
      <c r="E748" s="53">
        <f>RAND()</f>
        <v/>
      </c>
      <c r="F748" s="53">
        <f>RAND()</f>
        <v/>
      </c>
      <c r="G748" s="53">
        <f>RAND()</f>
        <v/>
      </c>
      <c r="H748" s="109">
        <f>IF(B748&lt;($B$11-$B$10)/($B$12-$B$10), $B$10+SQRT(B748*($B$11-$B$10)*($B$12-$B$10)), $B$12-SQRT((1-B748)*($B$12-$B$11)*($B$12-$B$10)))</f>
        <v/>
      </c>
      <c r="I748" s="53">
        <f>MAX(0.1,NORMINV(C748,$B$13,$B$14))</f>
        <v/>
      </c>
      <c r="J748" s="109">
        <f>'01_Supuestos'!$F$13*MAX(0.65,NORMINV(D748,1,$B$15))</f>
        <v/>
      </c>
      <c r="K748" s="109">
        <f>'01_Supuestos'!$F$14*MAX(0.6,NORMINV(E748,1,$B$16))</f>
        <v/>
      </c>
      <c r="L748" s="109">
        <f>--(F748&lt;=$B$5)</f>
        <v/>
      </c>
      <c r="M748" s="109">
        <f>IF(L748=1, IF(G748&lt;=$B$6, "+", "-"), IF(G748&lt;=(1-$B$7), "+", "-"))</f>
        <v/>
      </c>
      <c r="N748" s="110">
        <f>IF(M748="+",'05_Bayes_Arbol'!$B$16,'05_Bayes_Arbol'!$B$17)</f>
        <v/>
      </c>
      <c r="O748" s="109">
        <f>SUMPRODUCT(T748:AD748,'01_Supuestos'!$C$34:$M$34)</f>
        <v/>
      </c>
      <c r="P748" s="109">
        <f>N748*O748 + (1-N748)*$B$9</f>
        <v/>
      </c>
      <c r="Q748" s="109">
        <f>--(P748&gt;0)</f>
        <v/>
      </c>
      <c r="R748" s="109">
        <f>IF(L748=1,O748,$B$9)</f>
        <v/>
      </c>
      <c r="S748" s="109">
        <f>-$B$8 + IF(Q748=1, IF(L748=1,O748,$B$9), 0)</f>
        <v/>
      </c>
      <c r="T748" s="109">
        <f>((('01_Supuestos'!C31*$I748)*'01_Supuestos'!$F$11*($H748-'01_Supuestos'!$F$9))-((('01_Supuestos'!C31*$I748)*'01_Supuestos'!$F$11*($H748-'01_Supuestos'!$F$9))*'01_Supuestos'!$F$12)-(('01_Supuestos'!C31*$I748)*'01_Supuestos'!$F$11*$K748)-(IF(('01_Supuestos'!C31*$I748)&gt;0,'01_Supuestos'!$F$15,0)))-((('01_Supuestos'!C31*$I748)*'01_Supuestos'!$F$11*($H748-'01_Supuestos'!$F$9))*'01_Supuestos'!$F$18)-($J748*'01_Supuestos'!C32)-(IF('01_Supuestos'!C30=MAX('01_Supuestos'!$C$30:$M$30),'01_Supuestos'!$F$19,0))-(MAX(0,(((('01_Supuestos'!C31*$I748)*'01_Supuestos'!$F$11*($H748-'01_Supuestos'!$F$9))-((('01_Supuestos'!C31*$I748)*'01_Supuestos'!$F$11*($H748-'01_Supuestos'!$F$9))*'01_Supuestos'!$F$12)-(('01_Supuestos'!C31*$I748)*'01_Supuestos'!$F$11*$K748)-(IF(('01_Supuestos'!C31*$I748)&gt;0,'01_Supuestos'!$F$15,0)))-($J748*'01_Supuestos'!C33)))*'01_Supuestos'!$F$16)</f>
        <v/>
      </c>
      <c r="U748" s="109">
        <f>((('01_Supuestos'!D31*$I748)*'01_Supuestos'!$F$11*($H748-'01_Supuestos'!$F$9))-((('01_Supuestos'!D31*$I748)*'01_Supuestos'!$F$11*($H748-'01_Supuestos'!$F$9))*'01_Supuestos'!$F$12)-(('01_Supuestos'!D31*$I748)*'01_Supuestos'!$F$11*$K748)-(IF(('01_Supuestos'!D31*$I748)&gt;0,'01_Supuestos'!$F$15,0)))-((('01_Supuestos'!D31*$I748)*'01_Supuestos'!$F$11*($H748-'01_Supuestos'!$F$9))*'01_Supuestos'!$F$18)-($J748*'01_Supuestos'!D32)-(IF('01_Supuestos'!D30=MAX('01_Supuestos'!$C$30:$M$30),'01_Supuestos'!$F$19,0))-(MAX(0,(((('01_Supuestos'!D31*$I748)*'01_Supuestos'!$F$11*($H748-'01_Supuestos'!$F$9))-((('01_Supuestos'!D31*$I748)*'01_Supuestos'!$F$11*($H748-'01_Supuestos'!$F$9))*'01_Supuestos'!$F$12)-(('01_Supuestos'!D31*$I748)*'01_Supuestos'!$F$11*$K748)-(IF(('01_Supuestos'!D31*$I748)&gt;0,'01_Supuestos'!$F$15,0)))-($J748*'01_Supuestos'!D33)))*'01_Supuestos'!$F$16)</f>
        <v/>
      </c>
      <c r="V748" s="109">
        <f>((('01_Supuestos'!E31*$I748)*'01_Supuestos'!$F$11*($H748-'01_Supuestos'!$F$9))-((('01_Supuestos'!E31*$I748)*'01_Supuestos'!$F$11*($H748-'01_Supuestos'!$F$9))*'01_Supuestos'!$F$12)-(('01_Supuestos'!E31*$I748)*'01_Supuestos'!$F$11*$K748)-(IF(('01_Supuestos'!E31*$I748)&gt;0,'01_Supuestos'!$F$15,0)))-((('01_Supuestos'!E31*$I748)*'01_Supuestos'!$F$11*($H748-'01_Supuestos'!$F$9))*'01_Supuestos'!$F$18)-($J748*'01_Supuestos'!E32)-(IF('01_Supuestos'!E30=MAX('01_Supuestos'!$C$30:$M$30),'01_Supuestos'!$F$19,0))-(MAX(0,(((('01_Supuestos'!E31*$I748)*'01_Supuestos'!$F$11*($H748-'01_Supuestos'!$F$9))-((('01_Supuestos'!E31*$I748)*'01_Supuestos'!$F$11*($H748-'01_Supuestos'!$F$9))*'01_Supuestos'!$F$12)-(('01_Supuestos'!E31*$I748)*'01_Supuestos'!$F$11*$K748)-(IF(('01_Supuestos'!E31*$I748)&gt;0,'01_Supuestos'!$F$15,0)))-($J748*'01_Supuestos'!E33)))*'01_Supuestos'!$F$16)</f>
        <v/>
      </c>
      <c r="W748" s="109">
        <f>((('01_Supuestos'!F31*$I748)*'01_Supuestos'!$F$11*($H748-'01_Supuestos'!$F$9))-((('01_Supuestos'!F31*$I748)*'01_Supuestos'!$F$11*($H748-'01_Supuestos'!$F$9))*'01_Supuestos'!$F$12)-(('01_Supuestos'!F31*$I748)*'01_Supuestos'!$F$11*$K748)-(IF(('01_Supuestos'!F31*$I748)&gt;0,'01_Supuestos'!$F$15,0)))-((('01_Supuestos'!F31*$I748)*'01_Supuestos'!$F$11*($H748-'01_Supuestos'!$F$9))*'01_Supuestos'!$F$18)-($J748*'01_Supuestos'!F32)-(IF('01_Supuestos'!F30=MAX('01_Supuestos'!$C$30:$M$30),'01_Supuestos'!$F$19,0))-(MAX(0,(((('01_Supuestos'!F31*$I748)*'01_Supuestos'!$F$11*($H748-'01_Supuestos'!$F$9))-((('01_Supuestos'!F31*$I748)*'01_Supuestos'!$F$11*($H748-'01_Supuestos'!$F$9))*'01_Supuestos'!$F$12)-(('01_Supuestos'!F31*$I748)*'01_Supuestos'!$F$11*$K748)-(IF(('01_Supuestos'!F31*$I748)&gt;0,'01_Supuestos'!$F$15,0)))-($J748*'01_Supuestos'!F33)))*'01_Supuestos'!$F$16)</f>
        <v/>
      </c>
      <c r="X748" s="109">
        <f>((('01_Supuestos'!G31*$I748)*'01_Supuestos'!$F$11*($H748-'01_Supuestos'!$F$9))-((('01_Supuestos'!G31*$I748)*'01_Supuestos'!$F$11*($H748-'01_Supuestos'!$F$9))*'01_Supuestos'!$F$12)-(('01_Supuestos'!G31*$I748)*'01_Supuestos'!$F$11*$K748)-(IF(('01_Supuestos'!G31*$I748)&gt;0,'01_Supuestos'!$F$15,0)))-((('01_Supuestos'!G31*$I748)*'01_Supuestos'!$F$11*($H748-'01_Supuestos'!$F$9))*'01_Supuestos'!$F$18)-($J748*'01_Supuestos'!G32)-(IF('01_Supuestos'!G30=MAX('01_Supuestos'!$C$30:$M$30),'01_Supuestos'!$F$19,0))-(MAX(0,(((('01_Supuestos'!G31*$I748)*'01_Supuestos'!$F$11*($H748-'01_Supuestos'!$F$9))-((('01_Supuestos'!G31*$I748)*'01_Supuestos'!$F$11*($H748-'01_Supuestos'!$F$9))*'01_Supuestos'!$F$12)-(('01_Supuestos'!G31*$I748)*'01_Supuestos'!$F$11*$K748)-(IF(('01_Supuestos'!G31*$I748)&gt;0,'01_Supuestos'!$F$15,0)))-($J748*'01_Supuestos'!G33)))*'01_Supuestos'!$F$16)</f>
        <v/>
      </c>
      <c r="Y748" s="109">
        <f>((('01_Supuestos'!H31*$I748)*'01_Supuestos'!$F$11*($H748-'01_Supuestos'!$F$9))-((('01_Supuestos'!H31*$I748)*'01_Supuestos'!$F$11*($H748-'01_Supuestos'!$F$9))*'01_Supuestos'!$F$12)-(('01_Supuestos'!H31*$I748)*'01_Supuestos'!$F$11*$K748)-(IF(('01_Supuestos'!H31*$I748)&gt;0,'01_Supuestos'!$F$15,0)))-((('01_Supuestos'!H31*$I748)*'01_Supuestos'!$F$11*($H748-'01_Supuestos'!$F$9))*'01_Supuestos'!$F$18)-($J748*'01_Supuestos'!H32)-(IF('01_Supuestos'!H30=MAX('01_Supuestos'!$C$30:$M$30),'01_Supuestos'!$F$19,0))-(MAX(0,(((('01_Supuestos'!H31*$I748)*'01_Supuestos'!$F$11*($H748-'01_Supuestos'!$F$9))-((('01_Supuestos'!H31*$I748)*'01_Supuestos'!$F$11*($H748-'01_Supuestos'!$F$9))*'01_Supuestos'!$F$12)-(('01_Supuestos'!H31*$I748)*'01_Supuestos'!$F$11*$K748)-(IF(('01_Supuestos'!H31*$I748)&gt;0,'01_Supuestos'!$F$15,0)))-($J748*'01_Supuestos'!H33)))*'01_Supuestos'!$F$16)</f>
        <v/>
      </c>
      <c r="Z748" s="109">
        <f>((('01_Supuestos'!I31*$I748)*'01_Supuestos'!$F$11*($H748-'01_Supuestos'!$F$9))-((('01_Supuestos'!I31*$I748)*'01_Supuestos'!$F$11*($H748-'01_Supuestos'!$F$9))*'01_Supuestos'!$F$12)-(('01_Supuestos'!I31*$I748)*'01_Supuestos'!$F$11*$K748)-(IF(('01_Supuestos'!I31*$I748)&gt;0,'01_Supuestos'!$F$15,0)))-((('01_Supuestos'!I31*$I748)*'01_Supuestos'!$F$11*($H748-'01_Supuestos'!$F$9))*'01_Supuestos'!$F$18)-($J748*'01_Supuestos'!I32)-(IF('01_Supuestos'!I30=MAX('01_Supuestos'!$C$30:$M$30),'01_Supuestos'!$F$19,0))-(MAX(0,(((('01_Supuestos'!I31*$I748)*'01_Supuestos'!$F$11*($H748-'01_Supuestos'!$F$9))-((('01_Supuestos'!I31*$I748)*'01_Supuestos'!$F$11*($H748-'01_Supuestos'!$F$9))*'01_Supuestos'!$F$12)-(('01_Supuestos'!I31*$I748)*'01_Supuestos'!$F$11*$K748)-(IF(('01_Supuestos'!I31*$I748)&gt;0,'01_Supuestos'!$F$15,0)))-($J748*'01_Supuestos'!I33)))*'01_Supuestos'!$F$16)</f>
        <v/>
      </c>
      <c r="AA748" s="109">
        <f>((('01_Supuestos'!J31*$I748)*'01_Supuestos'!$F$11*($H748-'01_Supuestos'!$F$9))-((('01_Supuestos'!J31*$I748)*'01_Supuestos'!$F$11*($H748-'01_Supuestos'!$F$9))*'01_Supuestos'!$F$12)-(('01_Supuestos'!J31*$I748)*'01_Supuestos'!$F$11*$K748)-(IF(('01_Supuestos'!J31*$I748)&gt;0,'01_Supuestos'!$F$15,0)))-((('01_Supuestos'!J31*$I748)*'01_Supuestos'!$F$11*($H748-'01_Supuestos'!$F$9))*'01_Supuestos'!$F$18)-($J748*'01_Supuestos'!J32)-(IF('01_Supuestos'!J30=MAX('01_Supuestos'!$C$30:$M$30),'01_Supuestos'!$F$19,0))-(MAX(0,(((('01_Supuestos'!J31*$I748)*'01_Supuestos'!$F$11*($H748-'01_Supuestos'!$F$9))-((('01_Supuestos'!J31*$I748)*'01_Supuestos'!$F$11*($H748-'01_Supuestos'!$F$9))*'01_Supuestos'!$F$12)-(('01_Supuestos'!J31*$I748)*'01_Supuestos'!$F$11*$K748)-(IF(('01_Supuestos'!J31*$I748)&gt;0,'01_Supuestos'!$F$15,0)))-($J748*'01_Supuestos'!J33)))*'01_Supuestos'!$F$16)</f>
        <v/>
      </c>
      <c r="AB748" s="109">
        <f>((('01_Supuestos'!K31*$I748)*'01_Supuestos'!$F$11*($H748-'01_Supuestos'!$F$9))-((('01_Supuestos'!K31*$I748)*'01_Supuestos'!$F$11*($H748-'01_Supuestos'!$F$9))*'01_Supuestos'!$F$12)-(('01_Supuestos'!K31*$I748)*'01_Supuestos'!$F$11*$K748)-(IF(('01_Supuestos'!K31*$I748)&gt;0,'01_Supuestos'!$F$15,0)))-((('01_Supuestos'!K31*$I748)*'01_Supuestos'!$F$11*($H748-'01_Supuestos'!$F$9))*'01_Supuestos'!$F$18)-($J748*'01_Supuestos'!K32)-(IF('01_Supuestos'!K30=MAX('01_Supuestos'!$C$30:$M$30),'01_Supuestos'!$F$19,0))-(MAX(0,(((('01_Supuestos'!K31*$I748)*'01_Supuestos'!$F$11*($H748-'01_Supuestos'!$F$9))-((('01_Supuestos'!K31*$I748)*'01_Supuestos'!$F$11*($H748-'01_Supuestos'!$F$9))*'01_Supuestos'!$F$12)-(('01_Supuestos'!K31*$I748)*'01_Supuestos'!$F$11*$K748)-(IF(('01_Supuestos'!K31*$I748)&gt;0,'01_Supuestos'!$F$15,0)))-($J748*'01_Supuestos'!K33)))*'01_Supuestos'!$F$16)</f>
        <v/>
      </c>
      <c r="AC748" s="109">
        <f>((('01_Supuestos'!L31*$I748)*'01_Supuestos'!$F$11*($H748-'01_Supuestos'!$F$9))-((('01_Supuestos'!L31*$I748)*'01_Supuestos'!$F$11*($H748-'01_Supuestos'!$F$9))*'01_Supuestos'!$F$12)-(('01_Supuestos'!L31*$I748)*'01_Supuestos'!$F$11*$K748)-(IF(('01_Supuestos'!L31*$I748)&gt;0,'01_Supuestos'!$F$15,0)))-((('01_Supuestos'!L31*$I748)*'01_Supuestos'!$F$11*($H748-'01_Supuestos'!$F$9))*'01_Supuestos'!$F$18)-($J748*'01_Supuestos'!L32)-(IF('01_Supuestos'!L30=MAX('01_Supuestos'!$C$30:$M$30),'01_Supuestos'!$F$19,0))-(MAX(0,(((('01_Supuestos'!L31*$I748)*'01_Supuestos'!$F$11*($H748-'01_Supuestos'!$F$9))-((('01_Supuestos'!L31*$I748)*'01_Supuestos'!$F$11*($H748-'01_Supuestos'!$F$9))*'01_Supuestos'!$F$12)-(('01_Supuestos'!L31*$I748)*'01_Supuestos'!$F$11*$K748)-(IF(('01_Supuestos'!L31*$I748)&gt;0,'01_Supuestos'!$F$15,0)))-($J748*'01_Supuestos'!L33)))*'01_Supuestos'!$F$16)</f>
        <v/>
      </c>
      <c r="AD748" s="109">
        <f>((('01_Supuestos'!M31*$I748)*'01_Supuestos'!$F$11*($H748-'01_Supuestos'!$F$9))-((('01_Supuestos'!M31*$I748)*'01_Supuestos'!$F$11*($H748-'01_Supuestos'!$F$9))*'01_Supuestos'!$F$12)-(('01_Supuestos'!M31*$I748)*'01_Supuestos'!$F$11*$K748)-(IF(('01_Supuestos'!M31*$I748)&gt;0,'01_Supuestos'!$F$15,0)))-((('01_Supuestos'!M31*$I748)*'01_Supuestos'!$F$11*($H748-'01_Supuestos'!$F$9))*'01_Supuestos'!$F$18)-($J748*'01_Supuestos'!M32)-(IF('01_Supuestos'!M30=MAX('01_Supuestos'!$C$30:$M$30),'01_Supuestos'!$F$19,0))-(MAX(0,(((('01_Supuestos'!M31*$I748)*'01_Supuestos'!$F$11*($H748-'01_Supuestos'!$F$9))-((('01_Supuestos'!M31*$I748)*'01_Supuestos'!$F$11*($H748-'01_Supuestos'!$F$9))*'01_Supuestos'!$F$12)-(('01_Supuestos'!M31*$I748)*'01_Supuestos'!$F$11*$K748)-(IF(('01_Supuestos'!M31*$I748)&gt;0,'01_Supuestos'!$F$15,0)))-($J748*'01_Supuestos'!M33)))*'01_Supuestos'!$F$16)</f>
        <v/>
      </c>
      <c r="AE748" s="109">
        <f>0</f>
        <v/>
      </c>
      <c r="AF748" s="109">
        <f>IF(S748&gt;R748,"Appraisal+Decision",IF(S748&lt;R748,"Develop Now","Indiferente"))</f>
        <v/>
      </c>
    </row>
    <row r="749">
      <c r="A749" t="n">
        <v>719</v>
      </c>
      <c r="B749" s="53">
        <f>RAND()</f>
        <v/>
      </c>
      <c r="C749" s="53">
        <f>RAND()</f>
        <v/>
      </c>
      <c r="D749" s="53">
        <f>RAND()</f>
        <v/>
      </c>
      <c r="E749" s="53">
        <f>RAND()</f>
        <v/>
      </c>
      <c r="F749" s="53">
        <f>RAND()</f>
        <v/>
      </c>
      <c r="G749" s="53">
        <f>RAND()</f>
        <v/>
      </c>
      <c r="H749" s="109">
        <f>IF(B749&lt;($B$11-$B$10)/($B$12-$B$10), $B$10+SQRT(B749*($B$11-$B$10)*($B$12-$B$10)), $B$12-SQRT((1-B749)*($B$12-$B$11)*($B$12-$B$10)))</f>
        <v/>
      </c>
      <c r="I749" s="53">
        <f>MAX(0.1,NORMINV(C749,$B$13,$B$14))</f>
        <v/>
      </c>
      <c r="J749" s="109">
        <f>'01_Supuestos'!$F$13*MAX(0.65,NORMINV(D749,1,$B$15))</f>
        <v/>
      </c>
      <c r="K749" s="109">
        <f>'01_Supuestos'!$F$14*MAX(0.6,NORMINV(E749,1,$B$16))</f>
        <v/>
      </c>
      <c r="L749" s="109">
        <f>--(F749&lt;=$B$5)</f>
        <v/>
      </c>
      <c r="M749" s="109">
        <f>IF(L749=1, IF(G749&lt;=$B$6, "+", "-"), IF(G749&lt;=(1-$B$7), "+", "-"))</f>
        <v/>
      </c>
      <c r="N749" s="110">
        <f>IF(M749="+",'05_Bayes_Arbol'!$B$16,'05_Bayes_Arbol'!$B$17)</f>
        <v/>
      </c>
      <c r="O749" s="109">
        <f>SUMPRODUCT(T749:AD749,'01_Supuestos'!$C$34:$M$34)</f>
        <v/>
      </c>
      <c r="P749" s="109">
        <f>N749*O749 + (1-N749)*$B$9</f>
        <v/>
      </c>
      <c r="Q749" s="109">
        <f>--(P749&gt;0)</f>
        <v/>
      </c>
      <c r="R749" s="109">
        <f>IF(L749=1,O749,$B$9)</f>
        <v/>
      </c>
      <c r="S749" s="109">
        <f>-$B$8 + IF(Q749=1, IF(L749=1,O749,$B$9), 0)</f>
        <v/>
      </c>
      <c r="T749" s="109">
        <f>((('01_Supuestos'!C31*$I749)*'01_Supuestos'!$F$11*($H749-'01_Supuestos'!$F$9))-((('01_Supuestos'!C31*$I749)*'01_Supuestos'!$F$11*($H749-'01_Supuestos'!$F$9))*'01_Supuestos'!$F$12)-(('01_Supuestos'!C31*$I749)*'01_Supuestos'!$F$11*$K749)-(IF(('01_Supuestos'!C31*$I749)&gt;0,'01_Supuestos'!$F$15,0)))-((('01_Supuestos'!C31*$I749)*'01_Supuestos'!$F$11*($H749-'01_Supuestos'!$F$9))*'01_Supuestos'!$F$18)-($J749*'01_Supuestos'!C32)-(IF('01_Supuestos'!C30=MAX('01_Supuestos'!$C$30:$M$30),'01_Supuestos'!$F$19,0))-(MAX(0,(((('01_Supuestos'!C31*$I749)*'01_Supuestos'!$F$11*($H749-'01_Supuestos'!$F$9))-((('01_Supuestos'!C31*$I749)*'01_Supuestos'!$F$11*($H749-'01_Supuestos'!$F$9))*'01_Supuestos'!$F$12)-(('01_Supuestos'!C31*$I749)*'01_Supuestos'!$F$11*$K749)-(IF(('01_Supuestos'!C31*$I749)&gt;0,'01_Supuestos'!$F$15,0)))-($J749*'01_Supuestos'!C33)))*'01_Supuestos'!$F$16)</f>
        <v/>
      </c>
      <c r="U749" s="109">
        <f>((('01_Supuestos'!D31*$I749)*'01_Supuestos'!$F$11*($H749-'01_Supuestos'!$F$9))-((('01_Supuestos'!D31*$I749)*'01_Supuestos'!$F$11*($H749-'01_Supuestos'!$F$9))*'01_Supuestos'!$F$12)-(('01_Supuestos'!D31*$I749)*'01_Supuestos'!$F$11*$K749)-(IF(('01_Supuestos'!D31*$I749)&gt;0,'01_Supuestos'!$F$15,0)))-((('01_Supuestos'!D31*$I749)*'01_Supuestos'!$F$11*($H749-'01_Supuestos'!$F$9))*'01_Supuestos'!$F$18)-($J749*'01_Supuestos'!D32)-(IF('01_Supuestos'!D30=MAX('01_Supuestos'!$C$30:$M$30),'01_Supuestos'!$F$19,0))-(MAX(0,(((('01_Supuestos'!D31*$I749)*'01_Supuestos'!$F$11*($H749-'01_Supuestos'!$F$9))-((('01_Supuestos'!D31*$I749)*'01_Supuestos'!$F$11*($H749-'01_Supuestos'!$F$9))*'01_Supuestos'!$F$12)-(('01_Supuestos'!D31*$I749)*'01_Supuestos'!$F$11*$K749)-(IF(('01_Supuestos'!D31*$I749)&gt;0,'01_Supuestos'!$F$15,0)))-($J749*'01_Supuestos'!D33)))*'01_Supuestos'!$F$16)</f>
        <v/>
      </c>
      <c r="V749" s="109">
        <f>((('01_Supuestos'!E31*$I749)*'01_Supuestos'!$F$11*($H749-'01_Supuestos'!$F$9))-((('01_Supuestos'!E31*$I749)*'01_Supuestos'!$F$11*($H749-'01_Supuestos'!$F$9))*'01_Supuestos'!$F$12)-(('01_Supuestos'!E31*$I749)*'01_Supuestos'!$F$11*$K749)-(IF(('01_Supuestos'!E31*$I749)&gt;0,'01_Supuestos'!$F$15,0)))-((('01_Supuestos'!E31*$I749)*'01_Supuestos'!$F$11*($H749-'01_Supuestos'!$F$9))*'01_Supuestos'!$F$18)-($J749*'01_Supuestos'!E32)-(IF('01_Supuestos'!E30=MAX('01_Supuestos'!$C$30:$M$30),'01_Supuestos'!$F$19,0))-(MAX(0,(((('01_Supuestos'!E31*$I749)*'01_Supuestos'!$F$11*($H749-'01_Supuestos'!$F$9))-((('01_Supuestos'!E31*$I749)*'01_Supuestos'!$F$11*($H749-'01_Supuestos'!$F$9))*'01_Supuestos'!$F$12)-(('01_Supuestos'!E31*$I749)*'01_Supuestos'!$F$11*$K749)-(IF(('01_Supuestos'!E31*$I749)&gt;0,'01_Supuestos'!$F$15,0)))-($J749*'01_Supuestos'!E33)))*'01_Supuestos'!$F$16)</f>
        <v/>
      </c>
      <c r="W749" s="109">
        <f>((('01_Supuestos'!F31*$I749)*'01_Supuestos'!$F$11*($H749-'01_Supuestos'!$F$9))-((('01_Supuestos'!F31*$I749)*'01_Supuestos'!$F$11*($H749-'01_Supuestos'!$F$9))*'01_Supuestos'!$F$12)-(('01_Supuestos'!F31*$I749)*'01_Supuestos'!$F$11*$K749)-(IF(('01_Supuestos'!F31*$I749)&gt;0,'01_Supuestos'!$F$15,0)))-((('01_Supuestos'!F31*$I749)*'01_Supuestos'!$F$11*($H749-'01_Supuestos'!$F$9))*'01_Supuestos'!$F$18)-($J749*'01_Supuestos'!F32)-(IF('01_Supuestos'!F30=MAX('01_Supuestos'!$C$30:$M$30),'01_Supuestos'!$F$19,0))-(MAX(0,(((('01_Supuestos'!F31*$I749)*'01_Supuestos'!$F$11*($H749-'01_Supuestos'!$F$9))-((('01_Supuestos'!F31*$I749)*'01_Supuestos'!$F$11*($H749-'01_Supuestos'!$F$9))*'01_Supuestos'!$F$12)-(('01_Supuestos'!F31*$I749)*'01_Supuestos'!$F$11*$K749)-(IF(('01_Supuestos'!F31*$I749)&gt;0,'01_Supuestos'!$F$15,0)))-($J749*'01_Supuestos'!F33)))*'01_Supuestos'!$F$16)</f>
        <v/>
      </c>
      <c r="X749" s="109">
        <f>((('01_Supuestos'!G31*$I749)*'01_Supuestos'!$F$11*($H749-'01_Supuestos'!$F$9))-((('01_Supuestos'!G31*$I749)*'01_Supuestos'!$F$11*($H749-'01_Supuestos'!$F$9))*'01_Supuestos'!$F$12)-(('01_Supuestos'!G31*$I749)*'01_Supuestos'!$F$11*$K749)-(IF(('01_Supuestos'!G31*$I749)&gt;0,'01_Supuestos'!$F$15,0)))-((('01_Supuestos'!G31*$I749)*'01_Supuestos'!$F$11*($H749-'01_Supuestos'!$F$9))*'01_Supuestos'!$F$18)-($J749*'01_Supuestos'!G32)-(IF('01_Supuestos'!G30=MAX('01_Supuestos'!$C$30:$M$30),'01_Supuestos'!$F$19,0))-(MAX(0,(((('01_Supuestos'!G31*$I749)*'01_Supuestos'!$F$11*($H749-'01_Supuestos'!$F$9))-((('01_Supuestos'!G31*$I749)*'01_Supuestos'!$F$11*($H749-'01_Supuestos'!$F$9))*'01_Supuestos'!$F$12)-(('01_Supuestos'!G31*$I749)*'01_Supuestos'!$F$11*$K749)-(IF(('01_Supuestos'!G31*$I749)&gt;0,'01_Supuestos'!$F$15,0)))-($J749*'01_Supuestos'!G33)))*'01_Supuestos'!$F$16)</f>
        <v/>
      </c>
      <c r="Y749" s="109">
        <f>((('01_Supuestos'!H31*$I749)*'01_Supuestos'!$F$11*($H749-'01_Supuestos'!$F$9))-((('01_Supuestos'!H31*$I749)*'01_Supuestos'!$F$11*($H749-'01_Supuestos'!$F$9))*'01_Supuestos'!$F$12)-(('01_Supuestos'!H31*$I749)*'01_Supuestos'!$F$11*$K749)-(IF(('01_Supuestos'!H31*$I749)&gt;0,'01_Supuestos'!$F$15,0)))-((('01_Supuestos'!H31*$I749)*'01_Supuestos'!$F$11*($H749-'01_Supuestos'!$F$9))*'01_Supuestos'!$F$18)-($J749*'01_Supuestos'!H32)-(IF('01_Supuestos'!H30=MAX('01_Supuestos'!$C$30:$M$30),'01_Supuestos'!$F$19,0))-(MAX(0,(((('01_Supuestos'!H31*$I749)*'01_Supuestos'!$F$11*($H749-'01_Supuestos'!$F$9))-((('01_Supuestos'!H31*$I749)*'01_Supuestos'!$F$11*($H749-'01_Supuestos'!$F$9))*'01_Supuestos'!$F$12)-(('01_Supuestos'!H31*$I749)*'01_Supuestos'!$F$11*$K749)-(IF(('01_Supuestos'!H31*$I749)&gt;0,'01_Supuestos'!$F$15,0)))-($J749*'01_Supuestos'!H33)))*'01_Supuestos'!$F$16)</f>
        <v/>
      </c>
      <c r="Z749" s="109">
        <f>((('01_Supuestos'!I31*$I749)*'01_Supuestos'!$F$11*($H749-'01_Supuestos'!$F$9))-((('01_Supuestos'!I31*$I749)*'01_Supuestos'!$F$11*($H749-'01_Supuestos'!$F$9))*'01_Supuestos'!$F$12)-(('01_Supuestos'!I31*$I749)*'01_Supuestos'!$F$11*$K749)-(IF(('01_Supuestos'!I31*$I749)&gt;0,'01_Supuestos'!$F$15,0)))-((('01_Supuestos'!I31*$I749)*'01_Supuestos'!$F$11*($H749-'01_Supuestos'!$F$9))*'01_Supuestos'!$F$18)-($J749*'01_Supuestos'!I32)-(IF('01_Supuestos'!I30=MAX('01_Supuestos'!$C$30:$M$30),'01_Supuestos'!$F$19,0))-(MAX(0,(((('01_Supuestos'!I31*$I749)*'01_Supuestos'!$F$11*($H749-'01_Supuestos'!$F$9))-((('01_Supuestos'!I31*$I749)*'01_Supuestos'!$F$11*($H749-'01_Supuestos'!$F$9))*'01_Supuestos'!$F$12)-(('01_Supuestos'!I31*$I749)*'01_Supuestos'!$F$11*$K749)-(IF(('01_Supuestos'!I31*$I749)&gt;0,'01_Supuestos'!$F$15,0)))-($J749*'01_Supuestos'!I33)))*'01_Supuestos'!$F$16)</f>
        <v/>
      </c>
      <c r="AA749" s="109">
        <f>((('01_Supuestos'!J31*$I749)*'01_Supuestos'!$F$11*($H749-'01_Supuestos'!$F$9))-((('01_Supuestos'!J31*$I749)*'01_Supuestos'!$F$11*($H749-'01_Supuestos'!$F$9))*'01_Supuestos'!$F$12)-(('01_Supuestos'!J31*$I749)*'01_Supuestos'!$F$11*$K749)-(IF(('01_Supuestos'!J31*$I749)&gt;0,'01_Supuestos'!$F$15,0)))-((('01_Supuestos'!J31*$I749)*'01_Supuestos'!$F$11*($H749-'01_Supuestos'!$F$9))*'01_Supuestos'!$F$18)-($J749*'01_Supuestos'!J32)-(IF('01_Supuestos'!J30=MAX('01_Supuestos'!$C$30:$M$30),'01_Supuestos'!$F$19,0))-(MAX(0,(((('01_Supuestos'!J31*$I749)*'01_Supuestos'!$F$11*($H749-'01_Supuestos'!$F$9))-((('01_Supuestos'!J31*$I749)*'01_Supuestos'!$F$11*($H749-'01_Supuestos'!$F$9))*'01_Supuestos'!$F$12)-(('01_Supuestos'!J31*$I749)*'01_Supuestos'!$F$11*$K749)-(IF(('01_Supuestos'!J31*$I749)&gt;0,'01_Supuestos'!$F$15,0)))-($J749*'01_Supuestos'!J33)))*'01_Supuestos'!$F$16)</f>
        <v/>
      </c>
      <c r="AB749" s="109">
        <f>((('01_Supuestos'!K31*$I749)*'01_Supuestos'!$F$11*($H749-'01_Supuestos'!$F$9))-((('01_Supuestos'!K31*$I749)*'01_Supuestos'!$F$11*($H749-'01_Supuestos'!$F$9))*'01_Supuestos'!$F$12)-(('01_Supuestos'!K31*$I749)*'01_Supuestos'!$F$11*$K749)-(IF(('01_Supuestos'!K31*$I749)&gt;0,'01_Supuestos'!$F$15,0)))-((('01_Supuestos'!K31*$I749)*'01_Supuestos'!$F$11*($H749-'01_Supuestos'!$F$9))*'01_Supuestos'!$F$18)-($J749*'01_Supuestos'!K32)-(IF('01_Supuestos'!K30=MAX('01_Supuestos'!$C$30:$M$30),'01_Supuestos'!$F$19,0))-(MAX(0,(((('01_Supuestos'!K31*$I749)*'01_Supuestos'!$F$11*($H749-'01_Supuestos'!$F$9))-((('01_Supuestos'!K31*$I749)*'01_Supuestos'!$F$11*($H749-'01_Supuestos'!$F$9))*'01_Supuestos'!$F$12)-(('01_Supuestos'!K31*$I749)*'01_Supuestos'!$F$11*$K749)-(IF(('01_Supuestos'!K31*$I749)&gt;0,'01_Supuestos'!$F$15,0)))-($J749*'01_Supuestos'!K33)))*'01_Supuestos'!$F$16)</f>
        <v/>
      </c>
      <c r="AC749" s="109">
        <f>((('01_Supuestos'!L31*$I749)*'01_Supuestos'!$F$11*($H749-'01_Supuestos'!$F$9))-((('01_Supuestos'!L31*$I749)*'01_Supuestos'!$F$11*($H749-'01_Supuestos'!$F$9))*'01_Supuestos'!$F$12)-(('01_Supuestos'!L31*$I749)*'01_Supuestos'!$F$11*$K749)-(IF(('01_Supuestos'!L31*$I749)&gt;0,'01_Supuestos'!$F$15,0)))-((('01_Supuestos'!L31*$I749)*'01_Supuestos'!$F$11*($H749-'01_Supuestos'!$F$9))*'01_Supuestos'!$F$18)-($J749*'01_Supuestos'!L32)-(IF('01_Supuestos'!L30=MAX('01_Supuestos'!$C$30:$M$30),'01_Supuestos'!$F$19,0))-(MAX(0,(((('01_Supuestos'!L31*$I749)*'01_Supuestos'!$F$11*($H749-'01_Supuestos'!$F$9))-((('01_Supuestos'!L31*$I749)*'01_Supuestos'!$F$11*($H749-'01_Supuestos'!$F$9))*'01_Supuestos'!$F$12)-(('01_Supuestos'!L31*$I749)*'01_Supuestos'!$F$11*$K749)-(IF(('01_Supuestos'!L31*$I749)&gt;0,'01_Supuestos'!$F$15,0)))-($J749*'01_Supuestos'!L33)))*'01_Supuestos'!$F$16)</f>
        <v/>
      </c>
      <c r="AD749" s="109">
        <f>((('01_Supuestos'!M31*$I749)*'01_Supuestos'!$F$11*($H749-'01_Supuestos'!$F$9))-((('01_Supuestos'!M31*$I749)*'01_Supuestos'!$F$11*($H749-'01_Supuestos'!$F$9))*'01_Supuestos'!$F$12)-(('01_Supuestos'!M31*$I749)*'01_Supuestos'!$F$11*$K749)-(IF(('01_Supuestos'!M31*$I749)&gt;0,'01_Supuestos'!$F$15,0)))-((('01_Supuestos'!M31*$I749)*'01_Supuestos'!$F$11*($H749-'01_Supuestos'!$F$9))*'01_Supuestos'!$F$18)-($J749*'01_Supuestos'!M32)-(IF('01_Supuestos'!M30=MAX('01_Supuestos'!$C$30:$M$30),'01_Supuestos'!$F$19,0))-(MAX(0,(((('01_Supuestos'!M31*$I749)*'01_Supuestos'!$F$11*($H749-'01_Supuestos'!$F$9))-((('01_Supuestos'!M31*$I749)*'01_Supuestos'!$F$11*($H749-'01_Supuestos'!$F$9))*'01_Supuestos'!$F$12)-(('01_Supuestos'!M31*$I749)*'01_Supuestos'!$F$11*$K749)-(IF(('01_Supuestos'!M31*$I749)&gt;0,'01_Supuestos'!$F$15,0)))-($J749*'01_Supuestos'!M33)))*'01_Supuestos'!$F$16)</f>
        <v/>
      </c>
      <c r="AE749" s="109">
        <f>0</f>
        <v/>
      </c>
      <c r="AF749" s="109">
        <f>IF(S749&gt;R749,"Appraisal+Decision",IF(S749&lt;R749,"Develop Now","Indiferente"))</f>
        <v/>
      </c>
    </row>
    <row r="750">
      <c r="A750" t="n">
        <v>720</v>
      </c>
      <c r="B750" s="53">
        <f>RAND()</f>
        <v/>
      </c>
      <c r="C750" s="53">
        <f>RAND()</f>
        <v/>
      </c>
      <c r="D750" s="53">
        <f>RAND()</f>
        <v/>
      </c>
      <c r="E750" s="53">
        <f>RAND()</f>
        <v/>
      </c>
      <c r="F750" s="53">
        <f>RAND()</f>
        <v/>
      </c>
      <c r="G750" s="53">
        <f>RAND()</f>
        <v/>
      </c>
      <c r="H750" s="109">
        <f>IF(B750&lt;($B$11-$B$10)/($B$12-$B$10), $B$10+SQRT(B750*($B$11-$B$10)*($B$12-$B$10)), $B$12-SQRT((1-B750)*($B$12-$B$11)*($B$12-$B$10)))</f>
        <v/>
      </c>
      <c r="I750" s="53">
        <f>MAX(0.1,NORMINV(C750,$B$13,$B$14))</f>
        <v/>
      </c>
      <c r="J750" s="109">
        <f>'01_Supuestos'!$F$13*MAX(0.65,NORMINV(D750,1,$B$15))</f>
        <v/>
      </c>
      <c r="K750" s="109">
        <f>'01_Supuestos'!$F$14*MAX(0.6,NORMINV(E750,1,$B$16))</f>
        <v/>
      </c>
      <c r="L750" s="109">
        <f>--(F750&lt;=$B$5)</f>
        <v/>
      </c>
      <c r="M750" s="109">
        <f>IF(L750=1, IF(G750&lt;=$B$6, "+", "-"), IF(G750&lt;=(1-$B$7), "+", "-"))</f>
        <v/>
      </c>
      <c r="N750" s="110">
        <f>IF(M750="+",'05_Bayes_Arbol'!$B$16,'05_Bayes_Arbol'!$B$17)</f>
        <v/>
      </c>
      <c r="O750" s="109">
        <f>SUMPRODUCT(T750:AD750,'01_Supuestos'!$C$34:$M$34)</f>
        <v/>
      </c>
      <c r="P750" s="109">
        <f>N750*O750 + (1-N750)*$B$9</f>
        <v/>
      </c>
      <c r="Q750" s="109">
        <f>--(P750&gt;0)</f>
        <v/>
      </c>
      <c r="R750" s="109">
        <f>IF(L750=1,O750,$B$9)</f>
        <v/>
      </c>
      <c r="S750" s="109">
        <f>-$B$8 + IF(Q750=1, IF(L750=1,O750,$B$9), 0)</f>
        <v/>
      </c>
      <c r="T750" s="109">
        <f>((('01_Supuestos'!C31*$I750)*'01_Supuestos'!$F$11*($H750-'01_Supuestos'!$F$9))-((('01_Supuestos'!C31*$I750)*'01_Supuestos'!$F$11*($H750-'01_Supuestos'!$F$9))*'01_Supuestos'!$F$12)-(('01_Supuestos'!C31*$I750)*'01_Supuestos'!$F$11*$K750)-(IF(('01_Supuestos'!C31*$I750)&gt;0,'01_Supuestos'!$F$15,0)))-((('01_Supuestos'!C31*$I750)*'01_Supuestos'!$F$11*($H750-'01_Supuestos'!$F$9))*'01_Supuestos'!$F$18)-($J750*'01_Supuestos'!C32)-(IF('01_Supuestos'!C30=MAX('01_Supuestos'!$C$30:$M$30),'01_Supuestos'!$F$19,0))-(MAX(0,(((('01_Supuestos'!C31*$I750)*'01_Supuestos'!$F$11*($H750-'01_Supuestos'!$F$9))-((('01_Supuestos'!C31*$I750)*'01_Supuestos'!$F$11*($H750-'01_Supuestos'!$F$9))*'01_Supuestos'!$F$12)-(('01_Supuestos'!C31*$I750)*'01_Supuestos'!$F$11*$K750)-(IF(('01_Supuestos'!C31*$I750)&gt;0,'01_Supuestos'!$F$15,0)))-($J750*'01_Supuestos'!C33)))*'01_Supuestos'!$F$16)</f>
        <v/>
      </c>
      <c r="U750" s="109">
        <f>((('01_Supuestos'!D31*$I750)*'01_Supuestos'!$F$11*($H750-'01_Supuestos'!$F$9))-((('01_Supuestos'!D31*$I750)*'01_Supuestos'!$F$11*($H750-'01_Supuestos'!$F$9))*'01_Supuestos'!$F$12)-(('01_Supuestos'!D31*$I750)*'01_Supuestos'!$F$11*$K750)-(IF(('01_Supuestos'!D31*$I750)&gt;0,'01_Supuestos'!$F$15,0)))-((('01_Supuestos'!D31*$I750)*'01_Supuestos'!$F$11*($H750-'01_Supuestos'!$F$9))*'01_Supuestos'!$F$18)-($J750*'01_Supuestos'!D32)-(IF('01_Supuestos'!D30=MAX('01_Supuestos'!$C$30:$M$30),'01_Supuestos'!$F$19,0))-(MAX(0,(((('01_Supuestos'!D31*$I750)*'01_Supuestos'!$F$11*($H750-'01_Supuestos'!$F$9))-((('01_Supuestos'!D31*$I750)*'01_Supuestos'!$F$11*($H750-'01_Supuestos'!$F$9))*'01_Supuestos'!$F$12)-(('01_Supuestos'!D31*$I750)*'01_Supuestos'!$F$11*$K750)-(IF(('01_Supuestos'!D31*$I750)&gt;0,'01_Supuestos'!$F$15,0)))-($J750*'01_Supuestos'!D33)))*'01_Supuestos'!$F$16)</f>
        <v/>
      </c>
      <c r="V750" s="109">
        <f>((('01_Supuestos'!E31*$I750)*'01_Supuestos'!$F$11*($H750-'01_Supuestos'!$F$9))-((('01_Supuestos'!E31*$I750)*'01_Supuestos'!$F$11*($H750-'01_Supuestos'!$F$9))*'01_Supuestos'!$F$12)-(('01_Supuestos'!E31*$I750)*'01_Supuestos'!$F$11*$K750)-(IF(('01_Supuestos'!E31*$I750)&gt;0,'01_Supuestos'!$F$15,0)))-((('01_Supuestos'!E31*$I750)*'01_Supuestos'!$F$11*($H750-'01_Supuestos'!$F$9))*'01_Supuestos'!$F$18)-($J750*'01_Supuestos'!E32)-(IF('01_Supuestos'!E30=MAX('01_Supuestos'!$C$30:$M$30),'01_Supuestos'!$F$19,0))-(MAX(0,(((('01_Supuestos'!E31*$I750)*'01_Supuestos'!$F$11*($H750-'01_Supuestos'!$F$9))-((('01_Supuestos'!E31*$I750)*'01_Supuestos'!$F$11*($H750-'01_Supuestos'!$F$9))*'01_Supuestos'!$F$12)-(('01_Supuestos'!E31*$I750)*'01_Supuestos'!$F$11*$K750)-(IF(('01_Supuestos'!E31*$I750)&gt;0,'01_Supuestos'!$F$15,0)))-($J750*'01_Supuestos'!E33)))*'01_Supuestos'!$F$16)</f>
        <v/>
      </c>
      <c r="W750" s="109">
        <f>((('01_Supuestos'!F31*$I750)*'01_Supuestos'!$F$11*($H750-'01_Supuestos'!$F$9))-((('01_Supuestos'!F31*$I750)*'01_Supuestos'!$F$11*($H750-'01_Supuestos'!$F$9))*'01_Supuestos'!$F$12)-(('01_Supuestos'!F31*$I750)*'01_Supuestos'!$F$11*$K750)-(IF(('01_Supuestos'!F31*$I750)&gt;0,'01_Supuestos'!$F$15,0)))-((('01_Supuestos'!F31*$I750)*'01_Supuestos'!$F$11*($H750-'01_Supuestos'!$F$9))*'01_Supuestos'!$F$18)-($J750*'01_Supuestos'!F32)-(IF('01_Supuestos'!F30=MAX('01_Supuestos'!$C$30:$M$30),'01_Supuestos'!$F$19,0))-(MAX(0,(((('01_Supuestos'!F31*$I750)*'01_Supuestos'!$F$11*($H750-'01_Supuestos'!$F$9))-((('01_Supuestos'!F31*$I750)*'01_Supuestos'!$F$11*($H750-'01_Supuestos'!$F$9))*'01_Supuestos'!$F$12)-(('01_Supuestos'!F31*$I750)*'01_Supuestos'!$F$11*$K750)-(IF(('01_Supuestos'!F31*$I750)&gt;0,'01_Supuestos'!$F$15,0)))-($J750*'01_Supuestos'!F33)))*'01_Supuestos'!$F$16)</f>
        <v/>
      </c>
      <c r="X750" s="109">
        <f>((('01_Supuestos'!G31*$I750)*'01_Supuestos'!$F$11*($H750-'01_Supuestos'!$F$9))-((('01_Supuestos'!G31*$I750)*'01_Supuestos'!$F$11*($H750-'01_Supuestos'!$F$9))*'01_Supuestos'!$F$12)-(('01_Supuestos'!G31*$I750)*'01_Supuestos'!$F$11*$K750)-(IF(('01_Supuestos'!G31*$I750)&gt;0,'01_Supuestos'!$F$15,0)))-((('01_Supuestos'!G31*$I750)*'01_Supuestos'!$F$11*($H750-'01_Supuestos'!$F$9))*'01_Supuestos'!$F$18)-($J750*'01_Supuestos'!G32)-(IF('01_Supuestos'!G30=MAX('01_Supuestos'!$C$30:$M$30),'01_Supuestos'!$F$19,0))-(MAX(0,(((('01_Supuestos'!G31*$I750)*'01_Supuestos'!$F$11*($H750-'01_Supuestos'!$F$9))-((('01_Supuestos'!G31*$I750)*'01_Supuestos'!$F$11*($H750-'01_Supuestos'!$F$9))*'01_Supuestos'!$F$12)-(('01_Supuestos'!G31*$I750)*'01_Supuestos'!$F$11*$K750)-(IF(('01_Supuestos'!G31*$I750)&gt;0,'01_Supuestos'!$F$15,0)))-($J750*'01_Supuestos'!G33)))*'01_Supuestos'!$F$16)</f>
        <v/>
      </c>
      <c r="Y750" s="109">
        <f>((('01_Supuestos'!H31*$I750)*'01_Supuestos'!$F$11*($H750-'01_Supuestos'!$F$9))-((('01_Supuestos'!H31*$I750)*'01_Supuestos'!$F$11*($H750-'01_Supuestos'!$F$9))*'01_Supuestos'!$F$12)-(('01_Supuestos'!H31*$I750)*'01_Supuestos'!$F$11*$K750)-(IF(('01_Supuestos'!H31*$I750)&gt;0,'01_Supuestos'!$F$15,0)))-((('01_Supuestos'!H31*$I750)*'01_Supuestos'!$F$11*($H750-'01_Supuestos'!$F$9))*'01_Supuestos'!$F$18)-($J750*'01_Supuestos'!H32)-(IF('01_Supuestos'!H30=MAX('01_Supuestos'!$C$30:$M$30),'01_Supuestos'!$F$19,0))-(MAX(0,(((('01_Supuestos'!H31*$I750)*'01_Supuestos'!$F$11*($H750-'01_Supuestos'!$F$9))-((('01_Supuestos'!H31*$I750)*'01_Supuestos'!$F$11*($H750-'01_Supuestos'!$F$9))*'01_Supuestos'!$F$12)-(('01_Supuestos'!H31*$I750)*'01_Supuestos'!$F$11*$K750)-(IF(('01_Supuestos'!H31*$I750)&gt;0,'01_Supuestos'!$F$15,0)))-($J750*'01_Supuestos'!H33)))*'01_Supuestos'!$F$16)</f>
        <v/>
      </c>
      <c r="Z750" s="109">
        <f>((('01_Supuestos'!I31*$I750)*'01_Supuestos'!$F$11*($H750-'01_Supuestos'!$F$9))-((('01_Supuestos'!I31*$I750)*'01_Supuestos'!$F$11*($H750-'01_Supuestos'!$F$9))*'01_Supuestos'!$F$12)-(('01_Supuestos'!I31*$I750)*'01_Supuestos'!$F$11*$K750)-(IF(('01_Supuestos'!I31*$I750)&gt;0,'01_Supuestos'!$F$15,0)))-((('01_Supuestos'!I31*$I750)*'01_Supuestos'!$F$11*($H750-'01_Supuestos'!$F$9))*'01_Supuestos'!$F$18)-($J750*'01_Supuestos'!I32)-(IF('01_Supuestos'!I30=MAX('01_Supuestos'!$C$30:$M$30),'01_Supuestos'!$F$19,0))-(MAX(0,(((('01_Supuestos'!I31*$I750)*'01_Supuestos'!$F$11*($H750-'01_Supuestos'!$F$9))-((('01_Supuestos'!I31*$I750)*'01_Supuestos'!$F$11*($H750-'01_Supuestos'!$F$9))*'01_Supuestos'!$F$12)-(('01_Supuestos'!I31*$I750)*'01_Supuestos'!$F$11*$K750)-(IF(('01_Supuestos'!I31*$I750)&gt;0,'01_Supuestos'!$F$15,0)))-($J750*'01_Supuestos'!I33)))*'01_Supuestos'!$F$16)</f>
        <v/>
      </c>
      <c r="AA750" s="109">
        <f>((('01_Supuestos'!J31*$I750)*'01_Supuestos'!$F$11*($H750-'01_Supuestos'!$F$9))-((('01_Supuestos'!J31*$I750)*'01_Supuestos'!$F$11*($H750-'01_Supuestos'!$F$9))*'01_Supuestos'!$F$12)-(('01_Supuestos'!J31*$I750)*'01_Supuestos'!$F$11*$K750)-(IF(('01_Supuestos'!J31*$I750)&gt;0,'01_Supuestos'!$F$15,0)))-((('01_Supuestos'!J31*$I750)*'01_Supuestos'!$F$11*($H750-'01_Supuestos'!$F$9))*'01_Supuestos'!$F$18)-($J750*'01_Supuestos'!J32)-(IF('01_Supuestos'!J30=MAX('01_Supuestos'!$C$30:$M$30),'01_Supuestos'!$F$19,0))-(MAX(0,(((('01_Supuestos'!J31*$I750)*'01_Supuestos'!$F$11*($H750-'01_Supuestos'!$F$9))-((('01_Supuestos'!J31*$I750)*'01_Supuestos'!$F$11*($H750-'01_Supuestos'!$F$9))*'01_Supuestos'!$F$12)-(('01_Supuestos'!J31*$I750)*'01_Supuestos'!$F$11*$K750)-(IF(('01_Supuestos'!J31*$I750)&gt;0,'01_Supuestos'!$F$15,0)))-($J750*'01_Supuestos'!J33)))*'01_Supuestos'!$F$16)</f>
        <v/>
      </c>
      <c r="AB750" s="109">
        <f>((('01_Supuestos'!K31*$I750)*'01_Supuestos'!$F$11*($H750-'01_Supuestos'!$F$9))-((('01_Supuestos'!K31*$I750)*'01_Supuestos'!$F$11*($H750-'01_Supuestos'!$F$9))*'01_Supuestos'!$F$12)-(('01_Supuestos'!K31*$I750)*'01_Supuestos'!$F$11*$K750)-(IF(('01_Supuestos'!K31*$I750)&gt;0,'01_Supuestos'!$F$15,0)))-((('01_Supuestos'!K31*$I750)*'01_Supuestos'!$F$11*($H750-'01_Supuestos'!$F$9))*'01_Supuestos'!$F$18)-($J750*'01_Supuestos'!K32)-(IF('01_Supuestos'!K30=MAX('01_Supuestos'!$C$30:$M$30),'01_Supuestos'!$F$19,0))-(MAX(0,(((('01_Supuestos'!K31*$I750)*'01_Supuestos'!$F$11*($H750-'01_Supuestos'!$F$9))-((('01_Supuestos'!K31*$I750)*'01_Supuestos'!$F$11*($H750-'01_Supuestos'!$F$9))*'01_Supuestos'!$F$12)-(('01_Supuestos'!K31*$I750)*'01_Supuestos'!$F$11*$K750)-(IF(('01_Supuestos'!K31*$I750)&gt;0,'01_Supuestos'!$F$15,0)))-($J750*'01_Supuestos'!K33)))*'01_Supuestos'!$F$16)</f>
        <v/>
      </c>
      <c r="AC750" s="109">
        <f>((('01_Supuestos'!L31*$I750)*'01_Supuestos'!$F$11*($H750-'01_Supuestos'!$F$9))-((('01_Supuestos'!L31*$I750)*'01_Supuestos'!$F$11*($H750-'01_Supuestos'!$F$9))*'01_Supuestos'!$F$12)-(('01_Supuestos'!L31*$I750)*'01_Supuestos'!$F$11*$K750)-(IF(('01_Supuestos'!L31*$I750)&gt;0,'01_Supuestos'!$F$15,0)))-((('01_Supuestos'!L31*$I750)*'01_Supuestos'!$F$11*($H750-'01_Supuestos'!$F$9))*'01_Supuestos'!$F$18)-($J750*'01_Supuestos'!L32)-(IF('01_Supuestos'!L30=MAX('01_Supuestos'!$C$30:$M$30),'01_Supuestos'!$F$19,0))-(MAX(0,(((('01_Supuestos'!L31*$I750)*'01_Supuestos'!$F$11*($H750-'01_Supuestos'!$F$9))-((('01_Supuestos'!L31*$I750)*'01_Supuestos'!$F$11*($H750-'01_Supuestos'!$F$9))*'01_Supuestos'!$F$12)-(('01_Supuestos'!L31*$I750)*'01_Supuestos'!$F$11*$K750)-(IF(('01_Supuestos'!L31*$I750)&gt;0,'01_Supuestos'!$F$15,0)))-($J750*'01_Supuestos'!L33)))*'01_Supuestos'!$F$16)</f>
        <v/>
      </c>
      <c r="AD750" s="109">
        <f>((('01_Supuestos'!M31*$I750)*'01_Supuestos'!$F$11*($H750-'01_Supuestos'!$F$9))-((('01_Supuestos'!M31*$I750)*'01_Supuestos'!$F$11*($H750-'01_Supuestos'!$F$9))*'01_Supuestos'!$F$12)-(('01_Supuestos'!M31*$I750)*'01_Supuestos'!$F$11*$K750)-(IF(('01_Supuestos'!M31*$I750)&gt;0,'01_Supuestos'!$F$15,0)))-((('01_Supuestos'!M31*$I750)*'01_Supuestos'!$F$11*($H750-'01_Supuestos'!$F$9))*'01_Supuestos'!$F$18)-($J750*'01_Supuestos'!M32)-(IF('01_Supuestos'!M30=MAX('01_Supuestos'!$C$30:$M$30),'01_Supuestos'!$F$19,0))-(MAX(0,(((('01_Supuestos'!M31*$I750)*'01_Supuestos'!$F$11*($H750-'01_Supuestos'!$F$9))-((('01_Supuestos'!M31*$I750)*'01_Supuestos'!$F$11*($H750-'01_Supuestos'!$F$9))*'01_Supuestos'!$F$12)-(('01_Supuestos'!M31*$I750)*'01_Supuestos'!$F$11*$K750)-(IF(('01_Supuestos'!M31*$I750)&gt;0,'01_Supuestos'!$F$15,0)))-($J750*'01_Supuestos'!M33)))*'01_Supuestos'!$F$16)</f>
        <v/>
      </c>
      <c r="AE750" s="109">
        <f>0</f>
        <v/>
      </c>
      <c r="AF750" s="109">
        <f>IF(S750&gt;R750,"Appraisal+Decision",IF(S750&lt;R750,"Develop Now","Indiferente"))</f>
        <v/>
      </c>
    </row>
    <row r="751">
      <c r="A751" t="n">
        <v>721</v>
      </c>
      <c r="B751" s="53">
        <f>RAND()</f>
        <v/>
      </c>
      <c r="C751" s="53">
        <f>RAND()</f>
        <v/>
      </c>
      <c r="D751" s="53">
        <f>RAND()</f>
        <v/>
      </c>
      <c r="E751" s="53">
        <f>RAND()</f>
        <v/>
      </c>
      <c r="F751" s="53">
        <f>RAND()</f>
        <v/>
      </c>
      <c r="G751" s="53">
        <f>RAND()</f>
        <v/>
      </c>
      <c r="H751" s="109">
        <f>IF(B751&lt;($B$11-$B$10)/($B$12-$B$10), $B$10+SQRT(B751*($B$11-$B$10)*($B$12-$B$10)), $B$12-SQRT((1-B751)*($B$12-$B$11)*($B$12-$B$10)))</f>
        <v/>
      </c>
      <c r="I751" s="53">
        <f>MAX(0.1,NORMINV(C751,$B$13,$B$14))</f>
        <v/>
      </c>
      <c r="J751" s="109">
        <f>'01_Supuestos'!$F$13*MAX(0.65,NORMINV(D751,1,$B$15))</f>
        <v/>
      </c>
      <c r="K751" s="109">
        <f>'01_Supuestos'!$F$14*MAX(0.6,NORMINV(E751,1,$B$16))</f>
        <v/>
      </c>
      <c r="L751" s="109">
        <f>--(F751&lt;=$B$5)</f>
        <v/>
      </c>
      <c r="M751" s="109">
        <f>IF(L751=1, IF(G751&lt;=$B$6, "+", "-"), IF(G751&lt;=(1-$B$7), "+", "-"))</f>
        <v/>
      </c>
      <c r="N751" s="110">
        <f>IF(M751="+",'05_Bayes_Arbol'!$B$16,'05_Bayes_Arbol'!$B$17)</f>
        <v/>
      </c>
      <c r="O751" s="109">
        <f>SUMPRODUCT(T751:AD751,'01_Supuestos'!$C$34:$M$34)</f>
        <v/>
      </c>
      <c r="P751" s="109">
        <f>N751*O751 + (1-N751)*$B$9</f>
        <v/>
      </c>
      <c r="Q751" s="109">
        <f>--(P751&gt;0)</f>
        <v/>
      </c>
      <c r="R751" s="109">
        <f>IF(L751=1,O751,$B$9)</f>
        <v/>
      </c>
      <c r="S751" s="109">
        <f>-$B$8 + IF(Q751=1, IF(L751=1,O751,$B$9), 0)</f>
        <v/>
      </c>
      <c r="T751" s="109">
        <f>((('01_Supuestos'!C31*$I751)*'01_Supuestos'!$F$11*($H751-'01_Supuestos'!$F$9))-((('01_Supuestos'!C31*$I751)*'01_Supuestos'!$F$11*($H751-'01_Supuestos'!$F$9))*'01_Supuestos'!$F$12)-(('01_Supuestos'!C31*$I751)*'01_Supuestos'!$F$11*$K751)-(IF(('01_Supuestos'!C31*$I751)&gt;0,'01_Supuestos'!$F$15,0)))-((('01_Supuestos'!C31*$I751)*'01_Supuestos'!$F$11*($H751-'01_Supuestos'!$F$9))*'01_Supuestos'!$F$18)-($J751*'01_Supuestos'!C32)-(IF('01_Supuestos'!C30=MAX('01_Supuestos'!$C$30:$M$30),'01_Supuestos'!$F$19,0))-(MAX(0,(((('01_Supuestos'!C31*$I751)*'01_Supuestos'!$F$11*($H751-'01_Supuestos'!$F$9))-((('01_Supuestos'!C31*$I751)*'01_Supuestos'!$F$11*($H751-'01_Supuestos'!$F$9))*'01_Supuestos'!$F$12)-(('01_Supuestos'!C31*$I751)*'01_Supuestos'!$F$11*$K751)-(IF(('01_Supuestos'!C31*$I751)&gt;0,'01_Supuestos'!$F$15,0)))-($J751*'01_Supuestos'!C33)))*'01_Supuestos'!$F$16)</f>
        <v/>
      </c>
      <c r="U751" s="109">
        <f>((('01_Supuestos'!D31*$I751)*'01_Supuestos'!$F$11*($H751-'01_Supuestos'!$F$9))-((('01_Supuestos'!D31*$I751)*'01_Supuestos'!$F$11*($H751-'01_Supuestos'!$F$9))*'01_Supuestos'!$F$12)-(('01_Supuestos'!D31*$I751)*'01_Supuestos'!$F$11*$K751)-(IF(('01_Supuestos'!D31*$I751)&gt;0,'01_Supuestos'!$F$15,0)))-((('01_Supuestos'!D31*$I751)*'01_Supuestos'!$F$11*($H751-'01_Supuestos'!$F$9))*'01_Supuestos'!$F$18)-($J751*'01_Supuestos'!D32)-(IF('01_Supuestos'!D30=MAX('01_Supuestos'!$C$30:$M$30),'01_Supuestos'!$F$19,0))-(MAX(0,(((('01_Supuestos'!D31*$I751)*'01_Supuestos'!$F$11*($H751-'01_Supuestos'!$F$9))-((('01_Supuestos'!D31*$I751)*'01_Supuestos'!$F$11*($H751-'01_Supuestos'!$F$9))*'01_Supuestos'!$F$12)-(('01_Supuestos'!D31*$I751)*'01_Supuestos'!$F$11*$K751)-(IF(('01_Supuestos'!D31*$I751)&gt;0,'01_Supuestos'!$F$15,0)))-($J751*'01_Supuestos'!D33)))*'01_Supuestos'!$F$16)</f>
        <v/>
      </c>
      <c r="V751" s="109">
        <f>((('01_Supuestos'!E31*$I751)*'01_Supuestos'!$F$11*($H751-'01_Supuestos'!$F$9))-((('01_Supuestos'!E31*$I751)*'01_Supuestos'!$F$11*($H751-'01_Supuestos'!$F$9))*'01_Supuestos'!$F$12)-(('01_Supuestos'!E31*$I751)*'01_Supuestos'!$F$11*$K751)-(IF(('01_Supuestos'!E31*$I751)&gt;0,'01_Supuestos'!$F$15,0)))-((('01_Supuestos'!E31*$I751)*'01_Supuestos'!$F$11*($H751-'01_Supuestos'!$F$9))*'01_Supuestos'!$F$18)-($J751*'01_Supuestos'!E32)-(IF('01_Supuestos'!E30=MAX('01_Supuestos'!$C$30:$M$30),'01_Supuestos'!$F$19,0))-(MAX(0,(((('01_Supuestos'!E31*$I751)*'01_Supuestos'!$F$11*($H751-'01_Supuestos'!$F$9))-((('01_Supuestos'!E31*$I751)*'01_Supuestos'!$F$11*($H751-'01_Supuestos'!$F$9))*'01_Supuestos'!$F$12)-(('01_Supuestos'!E31*$I751)*'01_Supuestos'!$F$11*$K751)-(IF(('01_Supuestos'!E31*$I751)&gt;0,'01_Supuestos'!$F$15,0)))-($J751*'01_Supuestos'!E33)))*'01_Supuestos'!$F$16)</f>
        <v/>
      </c>
      <c r="W751" s="109">
        <f>((('01_Supuestos'!F31*$I751)*'01_Supuestos'!$F$11*($H751-'01_Supuestos'!$F$9))-((('01_Supuestos'!F31*$I751)*'01_Supuestos'!$F$11*($H751-'01_Supuestos'!$F$9))*'01_Supuestos'!$F$12)-(('01_Supuestos'!F31*$I751)*'01_Supuestos'!$F$11*$K751)-(IF(('01_Supuestos'!F31*$I751)&gt;0,'01_Supuestos'!$F$15,0)))-((('01_Supuestos'!F31*$I751)*'01_Supuestos'!$F$11*($H751-'01_Supuestos'!$F$9))*'01_Supuestos'!$F$18)-($J751*'01_Supuestos'!F32)-(IF('01_Supuestos'!F30=MAX('01_Supuestos'!$C$30:$M$30),'01_Supuestos'!$F$19,0))-(MAX(0,(((('01_Supuestos'!F31*$I751)*'01_Supuestos'!$F$11*($H751-'01_Supuestos'!$F$9))-((('01_Supuestos'!F31*$I751)*'01_Supuestos'!$F$11*($H751-'01_Supuestos'!$F$9))*'01_Supuestos'!$F$12)-(('01_Supuestos'!F31*$I751)*'01_Supuestos'!$F$11*$K751)-(IF(('01_Supuestos'!F31*$I751)&gt;0,'01_Supuestos'!$F$15,0)))-($J751*'01_Supuestos'!F33)))*'01_Supuestos'!$F$16)</f>
        <v/>
      </c>
      <c r="X751" s="109">
        <f>((('01_Supuestos'!G31*$I751)*'01_Supuestos'!$F$11*($H751-'01_Supuestos'!$F$9))-((('01_Supuestos'!G31*$I751)*'01_Supuestos'!$F$11*($H751-'01_Supuestos'!$F$9))*'01_Supuestos'!$F$12)-(('01_Supuestos'!G31*$I751)*'01_Supuestos'!$F$11*$K751)-(IF(('01_Supuestos'!G31*$I751)&gt;0,'01_Supuestos'!$F$15,0)))-((('01_Supuestos'!G31*$I751)*'01_Supuestos'!$F$11*($H751-'01_Supuestos'!$F$9))*'01_Supuestos'!$F$18)-($J751*'01_Supuestos'!G32)-(IF('01_Supuestos'!G30=MAX('01_Supuestos'!$C$30:$M$30),'01_Supuestos'!$F$19,0))-(MAX(0,(((('01_Supuestos'!G31*$I751)*'01_Supuestos'!$F$11*($H751-'01_Supuestos'!$F$9))-((('01_Supuestos'!G31*$I751)*'01_Supuestos'!$F$11*($H751-'01_Supuestos'!$F$9))*'01_Supuestos'!$F$12)-(('01_Supuestos'!G31*$I751)*'01_Supuestos'!$F$11*$K751)-(IF(('01_Supuestos'!G31*$I751)&gt;0,'01_Supuestos'!$F$15,0)))-($J751*'01_Supuestos'!G33)))*'01_Supuestos'!$F$16)</f>
        <v/>
      </c>
      <c r="Y751" s="109">
        <f>((('01_Supuestos'!H31*$I751)*'01_Supuestos'!$F$11*($H751-'01_Supuestos'!$F$9))-((('01_Supuestos'!H31*$I751)*'01_Supuestos'!$F$11*($H751-'01_Supuestos'!$F$9))*'01_Supuestos'!$F$12)-(('01_Supuestos'!H31*$I751)*'01_Supuestos'!$F$11*$K751)-(IF(('01_Supuestos'!H31*$I751)&gt;0,'01_Supuestos'!$F$15,0)))-((('01_Supuestos'!H31*$I751)*'01_Supuestos'!$F$11*($H751-'01_Supuestos'!$F$9))*'01_Supuestos'!$F$18)-($J751*'01_Supuestos'!H32)-(IF('01_Supuestos'!H30=MAX('01_Supuestos'!$C$30:$M$30),'01_Supuestos'!$F$19,0))-(MAX(0,(((('01_Supuestos'!H31*$I751)*'01_Supuestos'!$F$11*($H751-'01_Supuestos'!$F$9))-((('01_Supuestos'!H31*$I751)*'01_Supuestos'!$F$11*($H751-'01_Supuestos'!$F$9))*'01_Supuestos'!$F$12)-(('01_Supuestos'!H31*$I751)*'01_Supuestos'!$F$11*$K751)-(IF(('01_Supuestos'!H31*$I751)&gt;0,'01_Supuestos'!$F$15,0)))-($J751*'01_Supuestos'!H33)))*'01_Supuestos'!$F$16)</f>
        <v/>
      </c>
      <c r="Z751" s="109">
        <f>((('01_Supuestos'!I31*$I751)*'01_Supuestos'!$F$11*($H751-'01_Supuestos'!$F$9))-((('01_Supuestos'!I31*$I751)*'01_Supuestos'!$F$11*($H751-'01_Supuestos'!$F$9))*'01_Supuestos'!$F$12)-(('01_Supuestos'!I31*$I751)*'01_Supuestos'!$F$11*$K751)-(IF(('01_Supuestos'!I31*$I751)&gt;0,'01_Supuestos'!$F$15,0)))-((('01_Supuestos'!I31*$I751)*'01_Supuestos'!$F$11*($H751-'01_Supuestos'!$F$9))*'01_Supuestos'!$F$18)-($J751*'01_Supuestos'!I32)-(IF('01_Supuestos'!I30=MAX('01_Supuestos'!$C$30:$M$30),'01_Supuestos'!$F$19,0))-(MAX(0,(((('01_Supuestos'!I31*$I751)*'01_Supuestos'!$F$11*($H751-'01_Supuestos'!$F$9))-((('01_Supuestos'!I31*$I751)*'01_Supuestos'!$F$11*($H751-'01_Supuestos'!$F$9))*'01_Supuestos'!$F$12)-(('01_Supuestos'!I31*$I751)*'01_Supuestos'!$F$11*$K751)-(IF(('01_Supuestos'!I31*$I751)&gt;0,'01_Supuestos'!$F$15,0)))-($J751*'01_Supuestos'!I33)))*'01_Supuestos'!$F$16)</f>
        <v/>
      </c>
      <c r="AA751" s="109">
        <f>((('01_Supuestos'!J31*$I751)*'01_Supuestos'!$F$11*($H751-'01_Supuestos'!$F$9))-((('01_Supuestos'!J31*$I751)*'01_Supuestos'!$F$11*($H751-'01_Supuestos'!$F$9))*'01_Supuestos'!$F$12)-(('01_Supuestos'!J31*$I751)*'01_Supuestos'!$F$11*$K751)-(IF(('01_Supuestos'!J31*$I751)&gt;0,'01_Supuestos'!$F$15,0)))-((('01_Supuestos'!J31*$I751)*'01_Supuestos'!$F$11*($H751-'01_Supuestos'!$F$9))*'01_Supuestos'!$F$18)-($J751*'01_Supuestos'!J32)-(IF('01_Supuestos'!J30=MAX('01_Supuestos'!$C$30:$M$30),'01_Supuestos'!$F$19,0))-(MAX(0,(((('01_Supuestos'!J31*$I751)*'01_Supuestos'!$F$11*($H751-'01_Supuestos'!$F$9))-((('01_Supuestos'!J31*$I751)*'01_Supuestos'!$F$11*($H751-'01_Supuestos'!$F$9))*'01_Supuestos'!$F$12)-(('01_Supuestos'!J31*$I751)*'01_Supuestos'!$F$11*$K751)-(IF(('01_Supuestos'!J31*$I751)&gt;0,'01_Supuestos'!$F$15,0)))-($J751*'01_Supuestos'!J33)))*'01_Supuestos'!$F$16)</f>
        <v/>
      </c>
      <c r="AB751" s="109">
        <f>((('01_Supuestos'!K31*$I751)*'01_Supuestos'!$F$11*($H751-'01_Supuestos'!$F$9))-((('01_Supuestos'!K31*$I751)*'01_Supuestos'!$F$11*($H751-'01_Supuestos'!$F$9))*'01_Supuestos'!$F$12)-(('01_Supuestos'!K31*$I751)*'01_Supuestos'!$F$11*$K751)-(IF(('01_Supuestos'!K31*$I751)&gt;0,'01_Supuestos'!$F$15,0)))-((('01_Supuestos'!K31*$I751)*'01_Supuestos'!$F$11*($H751-'01_Supuestos'!$F$9))*'01_Supuestos'!$F$18)-($J751*'01_Supuestos'!K32)-(IF('01_Supuestos'!K30=MAX('01_Supuestos'!$C$30:$M$30),'01_Supuestos'!$F$19,0))-(MAX(0,(((('01_Supuestos'!K31*$I751)*'01_Supuestos'!$F$11*($H751-'01_Supuestos'!$F$9))-((('01_Supuestos'!K31*$I751)*'01_Supuestos'!$F$11*($H751-'01_Supuestos'!$F$9))*'01_Supuestos'!$F$12)-(('01_Supuestos'!K31*$I751)*'01_Supuestos'!$F$11*$K751)-(IF(('01_Supuestos'!K31*$I751)&gt;0,'01_Supuestos'!$F$15,0)))-($J751*'01_Supuestos'!K33)))*'01_Supuestos'!$F$16)</f>
        <v/>
      </c>
      <c r="AC751" s="109">
        <f>((('01_Supuestos'!L31*$I751)*'01_Supuestos'!$F$11*($H751-'01_Supuestos'!$F$9))-((('01_Supuestos'!L31*$I751)*'01_Supuestos'!$F$11*($H751-'01_Supuestos'!$F$9))*'01_Supuestos'!$F$12)-(('01_Supuestos'!L31*$I751)*'01_Supuestos'!$F$11*$K751)-(IF(('01_Supuestos'!L31*$I751)&gt;0,'01_Supuestos'!$F$15,0)))-((('01_Supuestos'!L31*$I751)*'01_Supuestos'!$F$11*($H751-'01_Supuestos'!$F$9))*'01_Supuestos'!$F$18)-($J751*'01_Supuestos'!L32)-(IF('01_Supuestos'!L30=MAX('01_Supuestos'!$C$30:$M$30),'01_Supuestos'!$F$19,0))-(MAX(0,(((('01_Supuestos'!L31*$I751)*'01_Supuestos'!$F$11*($H751-'01_Supuestos'!$F$9))-((('01_Supuestos'!L31*$I751)*'01_Supuestos'!$F$11*($H751-'01_Supuestos'!$F$9))*'01_Supuestos'!$F$12)-(('01_Supuestos'!L31*$I751)*'01_Supuestos'!$F$11*$K751)-(IF(('01_Supuestos'!L31*$I751)&gt;0,'01_Supuestos'!$F$15,0)))-($J751*'01_Supuestos'!L33)))*'01_Supuestos'!$F$16)</f>
        <v/>
      </c>
      <c r="AD751" s="109">
        <f>((('01_Supuestos'!M31*$I751)*'01_Supuestos'!$F$11*($H751-'01_Supuestos'!$F$9))-((('01_Supuestos'!M31*$I751)*'01_Supuestos'!$F$11*($H751-'01_Supuestos'!$F$9))*'01_Supuestos'!$F$12)-(('01_Supuestos'!M31*$I751)*'01_Supuestos'!$F$11*$K751)-(IF(('01_Supuestos'!M31*$I751)&gt;0,'01_Supuestos'!$F$15,0)))-((('01_Supuestos'!M31*$I751)*'01_Supuestos'!$F$11*($H751-'01_Supuestos'!$F$9))*'01_Supuestos'!$F$18)-($J751*'01_Supuestos'!M32)-(IF('01_Supuestos'!M30=MAX('01_Supuestos'!$C$30:$M$30),'01_Supuestos'!$F$19,0))-(MAX(0,(((('01_Supuestos'!M31*$I751)*'01_Supuestos'!$F$11*($H751-'01_Supuestos'!$F$9))-((('01_Supuestos'!M31*$I751)*'01_Supuestos'!$F$11*($H751-'01_Supuestos'!$F$9))*'01_Supuestos'!$F$12)-(('01_Supuestos'!M31*$I751)*'01_Supuestos'!$F$11*$K751)-(IF(('01_Supuestos'!M31*$I751)&gt;0,'01_Supuestos'!$F$15,0)))-($J751*'01_Supuestos'!M33)))*'01_Supuestos'!$F$16)</f>
        <v/>
      </c>
      <c r="AE751" s="109">
        <f>0</f>
        <v/>
      </c>
      <c r="AF751" s="109">
        <f>IF(S751&gt;R751,"Appraisal+Decision",IF(S751&lt;R751,"Develop Now","Indiferente"))</f>
        <v/>
      </c>
    </row>
    <row r="752">
      <c r="A752" t="n">
        <v>722</v>
      </c>
      <c r="B752" s="53">
        <f>RAND()</f>
        <v/>
      </c>
      <c r="C752" s="53">
        <f>RAND()</f>
        <v/>
      </c>
      <c r="D752" s="53">
        <f>RAND()</f>
        <v/>
      </c>
      <c r="E752" s="53">
        <f>RAND()</f>
        <v/>
      </c>
      <c r="F752" s="53">
        <f>RAND()</f>
        <v/>
      </c>
      <c r="G752" s="53">
        <f>RAND()</f>
        <v/>
      </c>
      <c r="H752" s="109">
        <f>IF(B752&lt;($B$11-$B$10)/($B$12-$B$10), $B$10+SQRT(B752*($B$11-$B$10)*($B$12-$B$10)), $B$12-SQRT((1-B752)*($B$12-$B$11)*($B$12-$B$10)))</f>
        <v/>
      </c>
      <c r="I752" s="53">
        <f>MAX(0.1,NORMINV(C752,$B$13,$B$14))</f>
        <v/>
      </c>
      <c r="J752" s="109">
        <f>'01_Supuestos'!$F$13*MAX(0.65,NORMINV(D752,1,$B$15))</f>
        <v/>
      </c>
      <c r="K752" s="109">
        <f>'01_Supuestos'!$F$14*MAX(0.6,NORMINV(E752,1,$B$16))</f>
        <v/>
      </c>
      <c r="L752" s="109">
        <f>--(F752&lt;=$B$5)</f>
        <v/>
      </c>
      <c r="M752" s="109">
        <f>IF(L752=1, IF(G752&lt;=$B$6, "+", "-"), IF(G752&lt;=(1-$B$7), "+", "-"))</f>
        <v/>
      </c>
      <c r="N752" s="110">
        <f>IF(M752="+",'05_Bayes_Arbol'!$B$16,'05_Bayes_Arbol'!$B$17)</f>
        <v/>
      </c>
      <c r="O752" s="109">
        <f>SUMPRODUCT(T752:AD752,'01_Supuestos'!$C$34:$M$34)</f>
        <v/>
      </c>
      <c r="P752" s="109">
        <f>N752*O752 + (1-N752)*$B$9</f>
        <v/>
      </c>
      <c r="Q752" s="109">
        <f>--(P752&gt;0)</f>
        <v/>
      </c>
      <c r="R752" s="109">
        <f>IF(L752=1,O752,$B$9)</f>
        <v/>
      </c>
      <c r="S752" s="109">
        <f>-$B$8 + IF(Q752=1, IF(L752=1,O752,$B$9), 0)</f>
        <v/>
      </c>
      <c r="T752" s="109">
        <f>((('01_Supuestos'!C31*$I752)*'01_Supuestos'!$F$11*($H752-'01_Supuestos'!$F$9))-((('01_Supuestos'!C31*$I752)*'01_Supuestos'!$F$11*($H752-'01_Supuestos'!$F$9))*'01_Supuestos'!$F$12)-(('01_Supuestos'!C31*$I752)*'01_Supuestos'!$F$11*$K752)-(IF(('01_Supuestos'!C31*$I752)&gt;0,'01_Supuestos'!$F$15,0)))-((('01_Supuestos'!C31*$I752)*'01_Supuestos'!$F$11*($H752-'01_Supuestos'!$F$9))*'01_Supuestos'!$F$18)-($J752*'01_Supuestos'!C32)-(IF('01_Supuestos'!C30=MAX('01_Supuestos'!$C$30:$M$30),'01_Supuestos'!$F$19,0))-(MAX(0,(((('01_Supuestos'!C31*$I752)*'01_Supuestos'!$F$11*($H752-'01_Supuestos'!$F$9))-((('01_Supuestos'!C31*$I752)*'01_Supuestos'!$F$11*($H752-'01_Supuestos'!$F$9))*'01_Supuestos'!$F$12)-(('01_Supuestos'!C31*$I752)*'01_Supuestos'!$F$11*$K752)-(IF(('01_Supuestos'!C31*$I752)&gt;0,'01_Supuestos'!$F$15,0)))-($J752*'01_Supuestos'!C33)))*'01_Supuestos'!$F$16)</f>
        <v/>
      </c>
      <c r="U752" s="109">
        <f>((('01_Supuestos'!D31*$I752)*'01_Supuestos'!$F$11*($H752-'01_Supuestos'!$F$9))-((('01_Supuestos'!D31*$I752)*'01_Supuestos'!$F$11*($H752-'01_Supuestos'!$F$9))*'01_Supuestos'!$F$12)-(('01_Supuestos'!D31*$I752)*'01_Supuestos'!$F$11*$K752)-(IF(('01_Supuestos'!D31*$I752)&gt;0,'01_Supuestos'!$F$15,0)))-((('01_Supuestos'!D31*$I752)*'01_Supuestos'!$F$11*($H752-'01_Supuestos'!$F$9))*'01_Supuestos'!$F$18)-($J752*'01_Supuestos'!D32)-(IF('01_Supuestos'!D30=MAX('01_Supuestos'!$C$30:$M$30),'01_Supuestos'!$F$19,0))-(MAX(0,(((('01_Supuestos'!D31*$I752)*'01_Supuestos'!$F$11*($H752-'01_Supuestos'!$F$9))-((('01_Supuestos'!D31*$I752)*'01_Supuestos'!$F$11*($H752-'01_Supuestos'!$F$9))*'01_Supuestos'!$F$12)-(('01_Supuestos'!D31*$I752)*'01_Supuestos'!$F$11*$K752)-(IF(('01_Supuestos'!D31*$I752)&gt;0,'01_Supuestos'!$F$15,0)))-($J752*'01_Supuestos'!D33)))*'01_Supuestos'!$F$16)</f>
        <v/>
      </c>
      <c r="V752" s="109">
        <f>((('01_Supuestos'!E31*$I752)*'01_Supuestos'!$F$11*($H752-'01_Supuestos'!$F$9))-((('01_Supuestos'!E31*$I752)*'01_Supuestos'!$F$11*($H752-'01_Supuestos'!$F$9))*'01_Supuestos'!$F$12)-(('01_Supuestos'!E31*$I752)*'01_Supuestos'!$F$11*$K752)-(IF(('01_Supuestos'!E31*$I752)&gt;0,'01_Supuestos'!$F$15,0)))-((('01_Supuestos'!E31*$I752)*'01_Supuestos'!$F$11*($H752-'01_Supuestos'!$F$9))*'01_Supuestos'!$F$18)-($J752*'01_Supuestos'!E32)-(IF('01_Supuestos'!E30=MAX('01_Supuestos'!$C$30:$M$30),'01_Supuestos'!$F$19,0))-(MAX(0,(((('01_Supuestos'!E31*$I752)*'01_Supuestos'!$F$11*($H752-'01_Supuestos'!$F$9))-((('01_Supuestos'!E31*$I752)*'01_Supuestos'!$F$11*($H752-'01_Supuestos'!$F$9))*'01_Supuestos'!$F$12)-(('01_Supuestos'!E31*$I752)*'01_Supuestos'!$F$11*$K752)-(IF(('01_Supuestos'!E31*$I752)&gt;0,'01_Supuestos'!$F$15,0)))-($J752*'01_Supuestos'!E33)))*'01_Supuestos'!$F$16)</f>
        <v/>
      </c>
      <c r="W752" s="109">
        <f>((('01_Supuestos'!F31*$I752)*'01_Supuestos'!$F$11*($H752-'01_Supuestos'!$F$9))-((('01_Supuestos'!F31*$I752)*'01_Supuestos'!$F$11*($H752-'01_Supuestos'!$F$9))*'01_Supuestos'!$F$12)-(('01_Supuestos'!F31*$I752)*'01_Supuestos'!$F$11*$K752)-(IF(('01_Supuestos'!F31*$I752)&gt;0,'01_Supuestos'!$F$15,0)))-((('01_Supuestos'!F31*$I752)*'01_Supuestos'!$F$11*($H752-'01_Supuestos'!$F$9))*'01_Supuestos'!$F$18)-($J752*'01_Supuestos'!F32)-(IF('01_Supuestos'!F30=MAX('01_Supuestos'!$C$30:$M$30),'01_Supuestos'!$F$19,0))-(MAX(0,(((('01_Supuestos'!F31*$I752)*'01_Supuestos'!$F$11*($H752-'01_Supuestos'!$F$9))-((('01_Supuestos'!F31*$I752)*'01_Supuestos'!$F$11*($H752-'01_Supuestos'!$F$9))*'01_Supuestos'!$F$12)-(('01_Supuestos'!F31*$I752)*'01_Supuestos'!$F$11*$K752)-(IF(('01_Supuestos'!F31*$I752)&gt;0,'01_Supuestos'!$F$15,0)))-($J752*'01_Supuestos'!F33)))*'01_Supuestos'!$F$16)</f>
        <v/>
      </c>
      <c r="X752" s="109">
        <f>((('01_Supuestos'!G31*$I752)*'01_Supuestos'!$F$11*($H752-'01_Supuestos'!$F$9))-((('01_Supuestos'!G31*$I752)*'01_Supuestos'!$F$11*($H752-'01_Supuestos'!$F$9))*'01_Supuestos'!$F$12)-(('01_Supuestos'!G31*$I752)*'01_Supuestos'!$F$11*$K752)-(IF(('01_Supuestos'!G31*$I752)&gt;0,'01_Supuestos'!$F$15,0)))-((('01_Supuestos'!G31*$I752)*'01_Supuestos'!$F$11*($H752-'01_Supuestos'!$F$9))*'01_Supuestos'!$F$18)-($J752*'01_Supuestos'!G32)-(IF('01_Supuestos'!G30=MAX('01_Supuestos'!$C$30:$M$30),'01_Supuestos'!$F$19,0))-(MAX(0,(((('01_Supuestos'!G31*$I752)*'01_Supuestos'!$F$11*($H752-'01_Supuestos'!$F$9))-((('01_Supuestos'!G31*$I752)*'01_Supuestos'!$F$11*($H752-'01_Supuestos'!$F$9))*'01_Supuestos'!$F$12)-(('01_Supuestos'!G31*$I752)*'01_Supuestos'!$F$11*$K752)-(IF(('01_Supuestos'!G31*$I752)&gt;0,'01_Supuestos'!$F$15,0)))-($J752*'01_Supuestos'!G33)))*'01_Supuestos'!$F$16)</f>
        <v/>
      </c>
      <c r="Y752" s="109">
        <f>((('01_Supuestos'!H31*$I752)*'01_Supuestos'!$F$11*($H752-'01_Supuestos'!$F$9))-((('01_Supuestos'!H31*$I752)*'01_Supuestos'!$F$11*($H752-'01_Supuestos'!$F$9))*'01_Supuestos'!$F$12)-(('01_Supuestos'!H31*$I752)*'01_Supuestos'!$F$11*$K752)-(IF(('01_Supuestos'!H31*$I752)&gt;0,'01_Supuestos'!$F$15,0)))-((('01_Supuestos'!H31*$I752)*'01_Supuestos'!$F$11*($H752-'01_Supuestos'!$F$9))*'01_Supuestos'!$F$18)-($J752*'01_Supuestos'!H32)-(IF('01_Supuestos'!H30=MAX('01_Supuestos'!$C$30:$M$30),'01_Supuestos'!$F$19,0))-(MAX(0,(((('01_Supuestos'!H31*$I752)*'01_Supuestos'!$F$11*($H752-'01_Supuestos'!$F$9))-((('01_Supuestos'!H31*$I752)*'01_Supuestos'!$F$11*($H752-'01_Supuestos'!$F$9))*'01_Supuestos'!$F$12)-(('01_Supuestos'!H31*$I752)*'01_Supuestos'!$F$11*$K752)-(IF(('01_Supuestos'!H31*$I752)&gt;0,'01_Supuestos'!$F$15,0)))-($J752*'01_Supuestos'!H33)))*'01_Supuestos'!$F$16)</f>
        <v/>
      </c>
      <c r="Z752" s="109">
        <f>((('01_Supuestos'!I31*$I752)*'01_Supuestos'!$F$11*($H752-'01_Supuestos'!$F$9))-((('01_Supuestos'!I31*$I752)*'01_Supuestos'!$F$11*($H752-'01_Supuestos'!$F$9))*'01_Supuestos'!$F$12)-(('01_Supuestos'!I31*$I752)*'01_Supuestos'!$F$11*$K752)-(IF(('01_Supuestos'!I31*$I752)&gt;0,'01_Supuestos'!$F$15,0)))-((('01_Supuestos'!I31*$I752)*'01_Supuestos'!$F$11*($H752-'01_Supuestos'!$F$9))*'01_Supuestos'!$F$18)-($J752*'01_Supuestos'!I32)-(IF('01_Supuestos'!I30=MAX('01_Supuestos'!$C$30:$M$30),'01_Supuestos'!$F$19,0))-(MAX(0,(((('01_Supuestos'!I31*$I752)*'01_Supuestos'!$F$11*($H752-'01_Supuestos'!$F$9))-((('01_Supuestos'!I31*$I752)*'01_Supuestos'!$F$11*($H752-'01_Supuestos'!$F$9))*'01_Supuestos'!$F$12)-(('01_Supuestos'!I31*$I752)*'01_Supuestos'!$F$11*$K752)-(IF(('01_Supuestos'!I31*$I752)&gt;0,'01_Supuestos'!$F$15,0)))-($J752*'01_Supuestos'!I33)))*'01_Supuestos'!$F$16)</f>
        <v/>
      </c>
      <c r="AA752" s="109">
        <f>((('01_Supuestos'!J31*$I752)*'01_Supuestos'!$F$11*($H752-'01_Supuestos'!$F$9))-((('01_Supuestos'!J31*$I752)*'01_Supuestos'!$F$11*($H752-'01_Supuestos'!$F$9))*'01_Supuestos'!$F$12)-(('01_Supuestos'!J31*$I752)*'01_Supuestos'!$F$11*$K752)-(IF(('01_Supuestos'!J31*$I752)&gt;0,'01_Supuestos'!$F$15,0)))-((('01_Supuestos'!J31*$I752)*'01_Supuestos'!$F$11*($H752-'01_Supuestos'!$F$9))*'01_Supuestos'!$F$18)-($J752*'01_Supuestos'!J32)-(IF('01_Supuestos'!J30=MAX('01_Supuestos'!$C$30:$M$30),'01_Supuestos'!$F$19,0))-(MAX(0,(((('01_Supuestos'!J31*$I752)*'01_Supuestos'!$F$11*($H752-'01_Supuestos'!$F$9))-((('01_Supuestos'!J31*$I752)*'01_Supuestos'!$F$11*($H752-'01_Supuestos'!$F$9))*'01_Supuestos'!$F$12)-(('01_Supuestos'!J31*$I752)*'01_Supuestos'!$F$11*$K752)-(IF(('01_Supuestos'!J31*$I752)&gt;0,'01_Supuestos'!$F$15,0)))-($J752*'01_Supuestos'!J33)))*'01_Supuestos'!$F$16)</f>
        <v/>
      </c>
      <c r="AB752" s="109">
        <f>((('01_Supuestos'!K31*$I752)*'01_Supuestos'!$F$11*($H752-'01_Supuestos'!$F$9))-((('01_Supuestos'!K31*$I752)*'01_Supuestos'!$F$11*($H752-'01_Supuestos'!$F$9))*'01_Supuestos'!$F$12)-(('01_Supuestos'!K31*$I752)*'01_Supuestos'!$F$11*$K752)-(IF(('01_Supuestos'!K31*$I752)&gt;0,'01_Supuestos'!$F$15,0)))-((('01_Supuestos'!K31*$I752)*'01_Supuestos'!$F$11*($H752-'01_Supuestos'!$F$9))*'01_Supuestos'!$F$18)-($J752*'01_Supuestos'!K32)-(IF('01_Supuestos'!K30=MAX('01_Supuestos'!$C$30:$M$30),'01_Supuestos'!$F$19,0))-(MAX(0,(((('01_Supuestos'!K31*$I752)*'01_Supuestos'!$F$11*($H752-'01_Supuestos'!$F$9))-((('01_Supuestos'!K31*$I752)*'01_Supuestos'!$F$11*($H752-'01_Supuestos'!$F$9))*'01_Supuestos'!$F$12)-(('01_Supuestos'!K31*$I752)*'01_Supuestos'!$F$11*$K752)-(IF(('01_Supuestos'!K31*$I752)&gt;0,'01_Supuestos'!$F$15,0)))-($J752*'01_Supuestos'!K33)))*'01_Supuestos'!$F$16)</f>
        <v/>
      </c>
      <c r="AC752" s="109">
        <f>((('01_Supuestos'!L31*$I752)*'01_Supuestos'!$F$11*($H752-'01_Supuestos'!$F$9))-((('01_Supuestos'!L31*$I752)*'01_Supuestos'!$F$11*($H752-'01_Supuestos'!$F$9))*'01_Supuestos'!$F$12)-(('01_Supuestos'!L31*$I752)*'01_Supuestos'!$F$11*$K752)-(IF(('01_Supuestos'!L31*$I752)&gt;0,'01_Supuestos'!$F$15,0)))-((('01_Supuestos'!L31*$I752)*'01_Supuestos'!$F$11*($H752-'01_Supuestos'!$F$9))*'01_Supuestos'!$F$18)-($J752*'01_Supuestos'!L32)-(IF('01_Supuestos'!L30=MAX('01_Supuestos'!$C$30:$M$30),'01_Supuestos'!$F$19,0))-(MAX(0,(((('01_Supuestos'!L31*$I752)*'01_Supuestos'!$F$11*($H752-'01_Supuestos'!$F$9))-((('01_Supuestos'!L31*$I752)*'01_Supuestos'!$F$11*($H752-'01_Supuestos'!$F$9))*'01_Supuestos'!$F$12)-(('01_Supuestos'!L31*$I752)*'01_Supuestos'!$F$11*$K752)-(IF(('01_Supuestos'!L31*$I752)&gt;0,'01_Supuestos'!$F$15,0)))-($J752*'01_Supuestos'!L33)))*'01_Supuestos'!$F$16)</f>
        <v/>
      </c>
      <c r="AD752" s="109">
        <f>((('01_Supuestos'!M31*$I752)*'01_Supuestos'!$F$11*($H752-'01_Supuestos'!$F$9))-((('01_Supuestos'!M31*$I752)*'01_Supuestos'!$F$11*($H752-'01_Supuestos'!$F$9))*'01_Supuestos'!$F$12)-(('01_Supuestos'!M31*$I752)*'01_Supuestos'!$F$11*$K752)-(IF(('01_Supuestos'!M31*$I752)&gt;0,'01_Supuestos'!$F$15,0)))-((('01_Supuestos'!M31*$I752)*'01_Supuestos'!$F$11*($H752-'01_Supuestos'!$F$9))*'01_Supuestos'!$F$18)-($J752*'01_Supuestos'!M32)-(IF('01_Supuestos'!M30=MAX('01_Supuestos'!$C$30:$M$30),'01_Supuestos'!$F$19,0))-(MAX(0,(((('01_Supuestos'!M31*$I752)*'01_Supuestos'!$F$11*($H752-'01_Supuestos'!$F$9))-((('01_Supuestos'!M31*$I752)*'01_Supuestos'!$F$11*($H752-'01_Supuestos'!$F$9))*'01_Supuestos'!$F$12)-(('01_Supuestos'!M31*$I752)*'01_Supuestos'!$F$11*$K752)-(IF(('01_Supuestos'!M31*$I752)&gt;0,'01_Supuestos'!$F$15,0)))-($J752*'01_Supuestos'!M33)))*'01_Supuestos'!$F$16)</f>
        <v/>
      </c>
      <c r="AE752" s="109">
        <f>0</f>
        <v/>
      </c>
      <c r="AF752" s="109">
        <f>IF(S752&gt;R752,"Appraisal+Decision",IF(S752&lt;R752,"Develop Now","Indiferente"))</f>
        <v/>
      </c>
    </row>
    <row r="753">
      <c r="A753" t="n">
        <v>723</v>
      </c>
      <c r="B753" s="53">
        <f>RAND()</f>
        <v/>
      </c>
      <c r="C753" s="53">
        <f>RAND()</f>
        <v/>
      </c>
      <c r="D753" s="53">
        <f>RAND()</f>
        <v/>
      </c>
      <c r="E753" s="53">
        <f>RAND()</f>
        <v/>
      </c>
      <c r="F753" s="53">
        <f>RAND()</f>
        <v/>
      </c>
      <c r="G753" s="53">
        <f>RAND()</f>
        <v/>
      </c>
      <c r="H753" s="109">
        <f>IF(B753&lt;($B$11-$B$10)/($B$12-$B$10), $B$10+SQRT(B753*($B$11-$B$10)*($B$12-$B$10)), $B$12-SQRT((1-B753)*($B$12-$B$11)*($B$12-$B$10)))</f>
        <v/>
      </c>
      <c r="I753" s="53">
        <f>MAX(0.1,NORMINV(C753,$B$13,$B$14))</f>
        <v/>
      </c>
      <c r="J753" s="109">
        <f>'01_Supuestos'!$F$13*MAX(0.65,NORMINV(D753,1,$B$15))</f>
        <v/>
      </c>
      <c r="K753" s="109">
        <f>'01_Supuestos'!$F$14*MAX(0.6,NORMINV(E753,1,$B$16))</f>
        <v/>
      </c>
      <c r="L753" s="109">
        <f>--(F753&lt;=$B$5)</f>
        <v/>
      </c>
      <c r="M753" s="109">
        <f>IF(L753=1, IF(G753&lt;=$B$6, "+", "-"), IF(G753&lt;=(1-$B$7), "+", "-"))</f>
        <v/>
      </c>
      <c r="N753" s="110">
        <f>IF(M753="+",'05_Bayes_Arbol'!$B$16,'05_Bayes_Arbol'!$B$17)</f>
        <v/>
      </c>
      <c r="O753" s="109">
        <f>SUMPRODUCT(T753:AD753,'01_Supuestos'!$C$34:$M$34)</f>
        <v/>
      </c>
      <c r="P753" s="109">
        <f>N753*O753 + (1-N753)*$B$9</f>
        <v/>
      </c>
      <c r="Q753" s="109">
        <f>--(P753&gt;0)</f>
        <v/>
      </c>
      <c r="R753" s="109">
        <f>IF(L753=1,O753,$B$9)</f>
        <v/>
      </c>
      <c r="S753" s="109">
        <f>-$B$8 + IF(Q753=1, IF(L753=1,O753,$B$9), 0)</f>
        <v/>
      </c>
      <c r="T753" s="109">
        <f>((('01_Supuestos'!C31*$I753)*'01_Supuestos'!$F$11*($H753-'01_Supuestos'!$F$9))-((('01_Supuestos'!C31*$I753)*'01_Supuestos'!$F$11*($H753-'01_Supuestos'!$F$9))*'01_Supuestos'!$F$12)-(('01_Supuestos'!C31*$I753)*'01_Supuestos'!$F$11*$K753)-(IF(('01_Supuestos'!C31*$I753)&gt;0,'01_Supuestos'!$F$15,0)))-((('01_Supuestos'!C31*$I753)*'01_Supuestos'!$F$11*($H753-'01_Supuestos'!$F$9))*'01_Supuestos'!$F$18)-($J753*'01_Supuestos'!C32)-(IF('01_Supuestos'!C30=MAX('01_Supuestos'!$C$30:$M$30),'01_Supuestos'!$F$19,0))-(MAX(0,(((('01_Supuestos'!C31*$I753)*'01_Supuestos'!$F$11*($H753-'01_Supuestos'!$F$9))-((('01_Supuestos'!C31*$I753)*'01_Supuestos'!$F$11*($H753-'01_Supuestos'!$F$9))*'01_Supuestos'!$F$12)-(('01_Supuestos'!C31*$I753)*'01_Supuestos'!$F$11*$K753)-(IF(('01_Supuestos'!C31*$I753)&gt;0,'01_Supuestos'!$F$15,0)))-($J753*'01_Supuestos'!C33)))*'01_Supuestos'!$F$16)</f>
        <v/>
      </c>
      <c r="U753" s="109">
        <f>((('01_Supuestos'!D31*$I753)*'01_Supuestos'!$F$11*($H753-'01_Supuestos'!$F$9))-((('01_Supuestos'!D31*$I753)*'01_Supuestos'!$F$11*($H753-'01_Supuestos'!$F$9))*'01_Supuestos'!$F$12)-(('01_Supuestos'!D31*$I753)*'01_Supuestos'!$F$11*$K753)-(IF(('01_Supuestos'!D31*$I753)&gt;0,'01_Supuestos'!$F$15,0)))-((('01_Supuestos'!D31*$I753)*'01_Supuestos'!$F$11*($H753-'01_Supuestos'!$F$9))*'01_Supuestos'!$F$18)-($J753*'01_Supuestos'!D32)-(IF('01_Supuestos'!D30=MAX('01_Supuestos'!$C$30:$M$30),'01_Supuestos'!$F$19,0))-(MAX(0,(((('01_Supuestos'!D31*$I753)*'01_Supuestos'!$F$11*($H753-'01_Supuestos'!$F$9))-((('01_Supuestos'!D31*$I753)*'01_Supuestos'!$F$11*($H753-'01_Supuestos'!$F$9))*'01_Supuestos'!$F$12)-(('01_Supuestos'!D31*$I753)*'01_Supuestos'!$F$11*$K753)-(IF(('01_Supuestos'!D31*$I753)&gt;0,'01_Supuestos'!$F$15,0)))-($J753*'01_Supuestos'!D33)))*'01_Supuestos'!$F$16)</f>
        <v/>
      </c>
      <c r="V753" s="109">
        <f>((('01_Supuestos'!E31*$I753)*'01_Supuestos'!$F$11*($H753-'01_Supuestos'!$F$9))-((('01_Supuestos'!E31*$I753)*'01_Supuestos'!$F$11*($H753-'01_Supuestos'!$F$9))*'01_Supuestos'!$F$12)-(('01_Supuestos'!E31*$I753)*'01_Supuestos'!$F$11*$K753)-(IF(('01_Supuestos'!E31*$I753)&gt;0,'01_Supuestos'!$F$15,0)))-((('01_Supuestos'!E31*$I753)*'01_Supuestos'!$F$11*($H753-'01_Supuestos'!$F$9))*'01_Supuestos'!$F$18)-($J753*'01_Supuestos'!E32)-(IF('01_Supuestos'!E30=MAX('01_Supuestos'!$C$30:$M$30),'01_Supuestos'!$F$19,0))-(MAX(0,(((('01_Supuestos'!E31*$I753)*'01_Supuestos'!$F$11*($H753-'01_Supuestos'!$F$9))-((('01_Supuestos'!E31*$I753)*'01_Supuestos'!$F$11*($H753-'01_Supuestos'!$F$9))*'01_Supuestos'!$F$12)-(('01_Supuestos'!E31*$I753)*'01_Supuestos'!$F$11*$K753)-(IF(('01_Supuestos'!E31*$I753)&gt;0,'01_Supuestos'!$F$15,0)))-($J753*'01_Supuestos'!E33)))*'01_Supuestos'!$F$16)</f>
        <v/>
      </c>
      <c r="W753" s="109">
        <f>((('01_Supuestos'!F31*$I753)*'01_Supuestos'!$F$11*($H753-'01_Supuestos'!$F$9))-((('01_Supuestos'!F31*$I753)*'01_Supuestos'!$F$11*($H753-'01_Supuestos'!$F$9))*'01_Supuestos'!$F$12)-(('01_Supuestos'!F31*$I753)*'01_Supuestos'!$F$11*$K753)-(IF(('01_Supuestos'!F31*$I753)&gt;0,'01_Supuestos'!$F$15,0)))-((('01_Supuestos'!F31*$I753)*'01_Supuestos'!$F$11*($H753-'01_Supuestos'!$F$9))*'01_Supuestos'!$F$18)-($J753*'01_Supuestos'!F32)-(IF('01_Supuestos'!F30=MAX('01_Supuestos'!$C$30:$M$30),'01_Supuestos'!$F$19,0))-(MAX(0,(((('01_Supuestos'!F31*$I753)*'01_Supuestos'!$F$11*($H753-'01_Supuestos'!$F$9))-((('01_Supuestos'!F31*$I753)*'01_Supuestos'!$F$11*($H753-'01_Supuestos'!$F$9))*'01_Supuestos'!$F$12)-(('01_Supuestos'!F31*$I753)*'01_Supuestos'!$F$11*$K753)-(IF(('01_Supuestos'!F31*$I753)&gt;0,'01_Supuestos'!$F$15,0)))-($J753*'01_Supuestos'!F33)))*'01_Supuestos'!$F$16)</f>
        <v/>
      </c>
      <c r="X753" s="109">
        <f>((('01_Supuestos'!G31*$I753)*'01_Supuestos'!$F$11*($H753-'01_Supuestos'!$F$9))-((('01_Supuestos'!G31*$I753)*'01_Supuestos'!$F$11*($H753-'01_Supuestos'!$F$9))*'01_Supuestos'!$F$12)-(('01_Supuestos'!G31*$I753)*'01_Supuestos'!$F$11*$K753)-(IF(('01_Supuestos'!G31*$I753)&gt;0,'01_Supuestos'!$F$15,0)))-((('01_Supuestos'!G31*$I753)*'01_Supuestos'!$F$11*($H753-'01_Supuestos'!$F$9))*'01_Supuestos'!$F$18)-($J753*'01_Supuestos'!G32)-(IF('01_Supuestos'!G30=MAX('01_Supuestos'!$C$30:$M$30),'01_Supuestos'!$F$19,0))-(MAX(0,(((('01_Supuestos'!G31*$I753)*'01_Supuestos'!$F$11*($H753-'01_Supuestos'!$F$9))-((('01_Supuestos'!G31*$I753)*'01_Supuestos'!$F$11*($H753-'01_Supuestos'!$F$9))*'01_Supuestos'!$F$12)-(('01_Supuestos'!G31*$I753)*'01_Supuestos'!$F$11*$K753)-(IF(('01_Supuestos'!G31*$I753)&gt;0,'01_Supuestos'!$F$15,0)))-($J753*'01_Supuestos'!G33)))*'01_Supuestos'!$F$16)</f>
        <v/>
      </c>
      <c r="Y753" s="109">
        <f>((('01_Supuestos'!H31*$I753)*'01_Supuestos'!$F$11*($H753-'01_Supuestos'!$F$9))-((('01_Supuestos'!H31*$I753)*'01_Supuestos'!$F$11*($H753-'01_Supuestos'!$F$9))*'01_Supuestos'!$F$12)-(('01_Supuestos'!H31*$I753)*'01_Supuestos'!$F$11*$K753)-(IF(('01_Supuestos'!H31*$I753)&gt;0,'01_Supuestos'!$F$15,0)))-((('01_Supuestos'!H31*$I753)*'01_Supuestos'!$F$11*($H753-'01_Supuestos'!$F$9))*'01_Supuestos'!$F$18)-($J753*'01_Supuestos'!H32)-(IF('01_Supuestos'!H30=MAX('01_Supuestos'!$C$30:$M$30),'01_Supuestos'!$F$19,0))-(MAX(0,(((('01_Supuestos'!H31*$I753)*'01_Supuestos'!$F$11*($H753-'01_Supuestos'!$F$9))-((('01_Supuestos'!H31*$I753)*'01_Supuestos'!$F$11*($H753-'01_Supuestos'!$F$9))*'01_Supuestos'!$F$12)-(('01_Supuestos'!H31*$I753)*'01_Supuestos'!$F$11*$K753)-(IF(('01_Supuestos'!H31*$I753)&gt;0,'01_Supuestos'!$F$15,0)))-($J753*'01_Supuestos'!H33)))*'01_Supuestos'!$F$16)</f>
        <v/>
      </c>
      <c r="Z753" s="109">
        <f>((('01_Supuestos'!I31*$I753)*'01_Supuestos'!$F$11*($H753-'01_Supuestos'!$F$9))-((('01_Supuestos'!I31*$I753)*'01_Supuestos'!$F$11*($H753-'01_Supuestos'!$F$9))*'01_Supuestos'!$F$12)-(('01_Supuestos'!I31*$I753)*'01_Supuestos'!$F$11*$K753)-(IF(('01_Supuestos'!I31*$I753)&gt;0,'01_Supuestos'!$F$15,0)))-((('01_Supuestos'!I31*$I753)*'01_Supuestos'!$F$11*($H753-'01_Supuestos'!$F$9))*'01_Supuestos'!$F$18)-($J753*'01_Supuestos'!I32)-(IF('01_Supuestos'!I30=MAX('01_Supuestos'!$C$30:$M$30),'01_Supuestos'!$F$19,0))-(MAX(0,(((('01_Supuestos'!I31*$I753)*'01_Supuestos'!$F$11*($H753-'01_Supuestos'!$F$9))-((('01_Supuestos'!I31*$I753)*'01_Supuestos'!$F$11*($H753-'01_Supuestos'!$F$9))*'01_Supuestos'!$F$12)-(('01_Supuestos'!I31*$I753)*'01_Supuestos'!$F$11*$K753)-(IF(('01_Supuestos'!I31*$I753)&gt;0,'01_Supuestos'!$F$15,0)))-($J753*'01_Supuestos'!I33)))*'01_Supuestos'!$F$16)</f>
        <v/>
      </c>
      <c r="AA753" s="109">
        <f>((('01_Supuestos'!J31*$I753)*'01_Supuestos'!$F$11*($H753-'01_Supuestos'!$F$9))-((('01_Supuestos'!J31*$I753)*'01_Supuestos'!$F$11*($H753-'01_Supuestos'!$F$9))*'01_Supuestos'!$F$12)-(('01_Supuestos'!J31*$I753)*'01_Supuestos'!$F$11*$K753)-(IF(('01_Supuestos'!J31*$I753)&gt;0,'01_Supuestos'!$F$15,0)))-((('01_Supuestos'!J31*$I753)*'01_Supuestos'!$F$11*($H753-'01_Supuestos'!$F$9))*'01_Supuestos'!$F$18)-($J753*'01_Supuestos'!J32)-(IF('01_Supuestos'!J30=MAX('01_Supuestos'!$C$30:$M$30),'01_Supuestos'!$F$19,0))-(MAX(0,(((('01_Supuestos'!J31*$I753)*'01_Supuestos'!$F$11*($H753-'01_Supuestos'!$F$9))-((('01_Supuestos'!J31*$I753)*'01_Supuestos'!$F$11*($H753-'01_Supuestos'!$F$9))*'01_Supuestos'!$F$12)-(('01_Supuestos'!J31*$I753)*'01_Supuestos'!$F$11*$K753)-(IF(('01_Supuestos'!J31*$I753)&gt;0,'01_Supuestos'!$F$15,0)))-($J753*'01_Supuestos'!J33)))*'01_Supuestos'!$F$16)</f>
        <v/>
      </c>
      <c r="AB753" s="109">
        <f>((('01_Supuestos'!K31*$I753)*'01_Supuestos'!$F$11*($H753-'01_Supuestos'!$F$9))-((('01_Supuestos'!K31*$I753)*'01_Supuestos'!$F$11*($H753-'01_Supuestos'!$F$9))*'01_Supuestos'!$F$12)-(('01_Supuestos'!K31*$I753)*'01_Supuestos'!$F$11*$K753)-(IF(('01_Supuestos'!K31*$I753)&gt;0,'01_Supuestos'!$F$15,0)))-((('01_Supuestos'!K31*$I753)*'01_Supuestos'!$F$11*($H753-'01_Supuestos'!$F$9))*'01_Supuestos'!$F$18)-($J753*'01_Supuestos'!K32)-(IF('01_Supuestos'!K30=MAX('01_Supuestos'!$C$30:$M$30),'01_Supuestos'!$F$19,0))-(MAX(0,(((('01_Supuestos'!K31*$I753)*'01_Supuestos'!$F$11*($H753-'01_Supuestos'!$F$9))-((('01_Supuestos'!K31*$I753)*'01_Supuestos'!$F$11*($H753-'01_Supuestos'!$F$9))*'01_Supuestos'!$F$12)-(('01_Supuestos'!K31*$I753)*'01_Supuestos'!$F$11*$K753)-(IF(('01_Supuestos'!K31*$I753)&gt;0,'01_Supuestos'!$F$15,0)))-($J753*'01_Supuestos'!K33)))*'01_Supuestos'!$F$16)</f>
        <v/>
      </c>
      <c r="AC753" s="109">
        <f>((('01_Supuestos'!L31*$I753)*'01_Supuestos'!$F$11*($H753-'01_Supuestos'!$F$9))-((('01_Supuestos'!L31*$I753)*'01_Supuestos'!$F$11*($H753-'01_Supuestos'!$F$9))*'01_Supuestos'!$F$12)-(('01_Supuestos'!L31*$I753)*'01_Supuestos'!$F$11*$K753)-(IF(('01_Supuestos'!L31*$I753)&gt;0,'01_Supuestos'!$F$15,0)))-((('01_Supuestos'!L31*$I753)*'01_Supuestos'!$F$11*($H753-'01_Supuestos'!$F$9))*'01_Supuestos'!$F$18)-($J753*'01_Supuestos'!L32)-(IF('01_Supuestos'!L30=MAX('01_Supuestos'!$C$30:$M$30),'01_Supuestos'!$F$19,0))-(MAX(0,(((('01_Supuestos'!L31*$I753)*'01_Supuestos'!$F$11*($H753-'01_Supuestos'!$F$9))-((('01_Supuestos'!L31*$I753)*'01_Supuestos'!$F$11*($H753-'01_Supuestos'!$F$9))*'01_Supuestos'!$F$12)-(('01_Supuestos'!L31*$I753)*'01_Supuestos'!$F$11*$K753)-(IF(('01_Supuestos'!L31*$I753)&gt;0,'01_Supuestos'!$F$15,0)))-($J753*'01_Supuestos'!L33)))*'01_Supuestos'!$F$16)</f>
        <v/>
      </c>
      <c r="AD753" s="109">
        <f>((('01_Supuestos'!M31*$I753)*'01_Supuestos'!$F$11*($H753-'01_Supuestos'!$F$9))-((('01_Supuestos'!M31*$I753)*'01_Supuestos'!$F$11*($H753-'01_Supuestos'!$F$9))*'01_Supuestos'!$F$12)-(('01_Supuestos'!M31*$I753)*'01_Supuestos'!$F$11*$K753)-(IF(('01_Supuestos'!M31*$I753)&gt;0,'01_Supuestos'!$F$15,0)))-((('01_Supuestos'!M31*$I753)*'01_Supuestos'!$F$11*($H753-'01_Supuestos'!$F$9))*'01_Supuestos'!$F$18)-($J753*'01_Supuestos'!M32)-(IF('01_Supuestos'!M30=MAX('01_Supuestos'!$C$30:$M$30),'01_Supuestos'!$F$19,0))-(MAX(0,(((('01_Supuestos'!M31*$I753)*'01_Supuestos'!$F$11*($H753-'01_Supuestos'!$F$9))-((('01_Supuestos'!M31*$I753)*'01_Supuestos'!$F$11*($H753-'01_Supuestos'!$F$9))*'01_Supuestos'!$F$12)-(('01_Supuestos'!M31*$I753)*'01_Supuestos'!$F$11*$K753)-(IF(('01_Supuestos'!M31*$I753)&gt;0,'01_Supuestos'!$F$15,0)))-($J753*'01_Supuestos'!M33)))*'01_Supuestos'!$F$16)</f>
        <v/>
      </c>
      <c r="AE753" s="109">
        <f>0</f>
        <v/>
      </c>
      <c r="AF753" s="109">
        <f>IF(S753&gt;R753,"Appraisal+Decision",IF(S753&lt;R753,"Develop Now","Indiferente"))</f>
        <v/>
      </c>
    </row>
    <row r="754">
      <c r="A754" t="n">
        <v>724</v>
      </c>
      <c r="B754" s="53">
        <f>RAND()</f>
        <v/>
      </c>
      <c r="C754" s="53">
        <f>RAND()</f>
        <v/>
      </c>
      <c r="D754" s="53">
        <f>RAND()</f>
        <v/>
      </c>
      <c r="E754" s="53">
        <f>RAND()</f>
        <v/>
      </c>
      <c r="F754" s="53">
        <f>RAND()</f>
        <v/>
      </c>
      <c r="G754" s="53">
        <f>RAND()</f>
        <v/>
      </c>
      <c r="H754" s="109">
        <f>IF(B754&lt;($B$11-$B$10)/($B$12-$B$10), $B$10+SQRT(B754*($B$11-$B$10)*($B$12-$B$10)), $B$12-SQRT((1-B754)*($B$12-$B$11)*($B$12-$B$10)))</f>
        <v/>
      </c>
      <c r="I754" s="53">
        <f>MAX(0.1,NORMINV(C754,$B$13,$B$14))</f>
        <v/>
      </c>
      <c r="J754" s="109">
        <f>'01_Supuestos'!$F$13*MAX(0.65,NORMINV(D754,1,$B$15))</f>
        <v/>
      </c>
      <c r="K754" s="109">
        <f>'01_Supuestos'!$F$14*MAX(0.6,NORMINV(E754,1,$B$16))</f>
        <v/>
      </c>
      <c r="L754" s="109">
        <f>--(F754&lt;=$B$5)</f>
        <v/>
      </c>
      <c r="M754" s="109">
        <f>IF(L754=1, IF(G754&lt;=$B$6, "+", "-"), IF(G754&lt;=(1-$B$7), "+", "-"))</f>
        <v/>
      </c>
      <c r="N754" s="110">
        <f>IF(M754="+",'05_Bayes_Arbol'!$B$16,'05_Bayes_Arbol'!$B$17)</f>
        <v/>
      </c>
      <c r="O754" s="109">
        <f>SUMPRODUCT(T754:AD754,'01_Supuestos'!$C$34:$M$34)</f>
        <v/>
      </c>
      <c r="P754" s="109">
        <f>N754*O754 + (1-N754)*$B$9</f>
        <v/>
      </c>
      <c r="Q754" s="109">
        <f>--(P754&gt;0)</f>
        <v/>
      </c>
      <c r="R754" s="109">
        <f>IF(L754=1,O754,$B$9)</f>
        <v/>
      </c>
      <c r="S754" s="109">
        <f>-$B$8 + IF(Q754=1, IF(L754=1,O754,$B$9), 0)</f>
        <v/>
      </c>
      <c r="T754" s="109">
        <f>((('01_Supuestos'!C31*$I754)*'01_Supuestos'!$F$11*($H754-'01_Supuestos'!$F$9))-((('01_Supuestos'!C31*$I754)*'01_Supuestos'!$F$11*($H754-'01_Supuestos'!$F$9))*'01_Supuestos'!$F$12)-(('01_Supuestos'!C31*$I754)*'01_Supuestos'!$F$11*$K754)-(IF(('01_Supuestos'!C31*$I754)&gt;0,'01_Supuestos'!$F$15,0)))-((('01_Supuestos'!C31*$I754)*'01_Supuestos'!$F$11*($H754-'01_Supuestos'!$F$9))*'01_Supuestos'!$F$18)-($J754*'01_Supuestos'!C32)-(IF('01_Supuestos'!C30=MAX('01_Supuestos'!$C$30:$M$30),'01_Supuestos'!$F$19,0))-(MAX(0,(((('01_Supuestos'!C31*$I754)*'01_Supuestos'!$F$11*($H754-'01_Supuestos'!$F$9))-((('01_Supuestos'!C31*$I754)*'01_Supuestos'!$F$11*($H754-'01_Supuestos'!$F$9))*'01_Supuestos'!$F$12)-(('01_Supuestos'!C31*$I754)*'01_Supuestos'!$F$11*$K754)-(IF(('01_Supuestos'!C31*$I754)&gt;0,'01_Supuestos'!$F$15,0)))-($J754*'01_Supuestos'!C33)))*'01_Supuestos'!$F$16)</f>
        <v/>
      </c>
      <c r="U754" s="109">
        <f>((('01_Supuestos'!D31*$I754)*'01_Supuestos'!$F$11*($H754-'01_Supuestos'!$F$9))-((('01_Supuestos'!D31*$I754)*'01_Supuestos'!$F$11*($H754-'01_Supuestos'!$F$9))*'01_Supuestos'!$F$12)-(('01_Supuestos'!D31*$I754)*'01_Supuestos'!$F$11*$K754)-(IF(('01_Supuestos'!D31*$I754)&gt;0,'01_Supuestos'!$F$15,0)))-((('01_Supuestos'!D31*$I754)*'01_Supuestos'!$F$11*($H754-'01_Supuestos'!$F$9))*'01_Supuestos'!$F$18)-($J754*'01_Supuestos'!D32)-(IF('01_Supuestos'!D30=MAX('01_Supuestos'!$C$30:$M$30),'01_Supuestos'!$F$19,0))-(MAX(0,(((('01_Supuestos'!D31*$I754)*'01_Supuestos'!$F$11*($H754-'01_Supuestos'!$F$9))-((('01_Supuestos'!D31*$I754)*'01_Supuestos'!$F$11*($H754-'01_Supuestos'!$F$9))*'01_Supuestos'!$F$12)-(('01_Supuestos'!D31*$I754)*'01_Supuestos'!$F$11*$K754)-(IF(('01_Supuestos'!D31*$I754)&gt;0,'01_Supuestos'!$F$15,0)))-($J754*'01_Supuestos'!D33)))*'01_Supuestos'!$F$16)</f>
        <v/>
      </c>
      <c r="V754" s="109">
        <f>((('01_Supuestos'!E31*$I754)*'01_Supuestos'!$F$11*($H754-'01_Supuestos'!$F$9))-((('01_Supuestos'!E31*$I754)*'01_Supuestos'!$F$11*($H754-'01_Supuestos'!$F$9))*'01_Supuestos'!$F$12)-(('01_Supuestos'!E31*$I754)*'01_Supuestos'!$F$11*$K754)-(IF(('01_Supuestos'!E31*$I754)&gt;0,'01_Supuestos'!$F$15,0)))-((('01_Supuestos'!E31*$I754)*'01_Supuestos'!$F$11*($H754-'01_Supuestos'!$F$9))*'01_Supuestos'!$F$18)-($J754*'01_Supuestos'!E32)-(IF('01_Supuestos'!E30=MAX('01_Supuestos'!$C$30:$M$30),'01_Supuestos'!$F$19,0))-(MAX(0,(((('01_Supuestos'!E31*$I754)*'01_Supuestos'!$F$11*($H754-'01_Supuestos'!$F$9))-((('01_Supuestos'!E31*$I754)*'01_Supuestos'!$F$11*($H754-'01_Supuestos'!$F$9))*'01_Supuestos'!$F$12)-(('01_Supuestos'!E31*$I754)*'01_Supuestos'!$F$11*$K754)-(IF(('01_Supuestos'!E31*$I754)&gt;0,'01_Supuestos'!$F$15,0)))-($J754*'01_Supuestos'!E33)))*'01_Supuestos'!$F$16)</f>
        <v/>
      </c>
      <c r="W754" s="109">
        <f>((('01_Supuestos'!F31*$I754)*'01_Supuestos'!$F$11*($H754-'01_Supuestos'!$F$9))-((('01_Supuestos'!F31*$I754)*'01_Supuestos'!$F$11*($H754-'01_Supuestos'!$F$9))*'01_Supuestos'!$F$12)-(('01_Supuestos'!F31*$I754)*'01_Supuestos'!$F$11*$K754)-(IF(('01_Supuestos'!F31*$I754)&gt;0,'01_Supuestos'!$F$15,0)))-((('01_Supuestos'!F31*$I754)*'01_Supuestos'!$F$11*($H754-'01_Supuestos'!$F$9))*'01_Supuestos'!$F$18)-($J754*'01_Supuestos'!F32)-(IF('01_Supuestos'!F30=MAX('01_Supuestos'!$C$30:$M$30),'01_Supuestos'!$F$19,0))-(MAX(0,(((('01_Supuestos'!F31*$I754)*'01_Supuestos'!$F$11*($H754-'01_Supuestos'!$F$9))-((('01_Supuestos'!F31*$I754)*'01_Supuestos'!$F$11*($H754-'01_Supuestos'!$F$9))*'01_Supuestos'!$F$12)-(('01_Supuestos'!F31*$I754)*'01_Supuestos'!$F$11*$K754)-(IF(('01_Supuestos'!F31*$I754)&gt;0,'01_Supuestos'!$F$15,0)))-($J754*'01_Supuestos'!F33)))*'01_Supuestos'!$F$16)</f>
        <v/>
      </c>
      <c r="X754" s="109">
        <f>((('01_Supuestos'!G31*$I754)*'01_Supuestos'!$F$11*($H754-'01_Supuestos'!$F$9))-((('01_Supuestos'!G31*$I754)*'01_Supuestos'!$F$11*($H754-'01_Supuestos'!$F$9))*'01_Supuestos'!$F$12)-(('01_Supuestos'!G31*$I754)*'01_Supuestos'!$F$11*$K754)-(IF(('01_Supuestos'!G31*$I754)&gt;0,'01_Supuestos'!$F$15,0)))-((('01_Supuestos'!G31*$I754)*'01_Supuestos'!$F$11*($H754-'01_Supuestos'!$F$9))*'01_Supuestos'!$F$18)-($J754*'01_Supuestos'!G32)-(IF('01_Supuestos'!G30=MAX('01_Supuestos'!$C$30:$M$30),'01_Supuestos'!$F$19,0))-(MAX(0,(((('01_Supuestos'!G31*$I754)*'01_Supuestos'!$F$11*($H754-'01_Supuestos'!$F$9))-((('01_Supuestos'!G31*$I754)*'01_Supuestos'!$F$11*($H754-'01_Supuestos'!$F$9))*'01_Supuestos'!$F$12)-(('01_Supuestos'!G31*$I754)*'01_Supuestos'!$F$11*$K754)-(IF(('01_Supuestos'!G31*$I754)&gt;0,'01_Supuestos'!$F$15,0)))-($J754*'01_Supuestos'!G33)))*'01_Supuestos'!$F$16)</f>
        <v/>
      </c>
      <c r="Y754" s="109">
        <f>((('01_Supuestos'!H31*$I754)*'01_Supuestos'!$F$11*($H754-'01_Supuestos'!$F$9))-((('01_Supuestos'!H31*$I754)*'01_Supuestos'!$F$11*($H754-'01_Supuestos'!$F$9))*'01_Supuestos'!$F$12)-(('01_Supuestos'!H31*$I754)*'01_Supuestos'!$F$11*$K754)-(IF(('01_Supuestos'!H31*$I754)&gt;0,'01_Supuestos'!$F$15,0)))-((('01_Supuestos'!H31*$I754)*'01_Supuestos'!$F$11*($H754-'01_Supuestos'!$F$9))*'01_Supuestos'!$F$18)-($J754*'01_Supuestos'!H32)-(IF('01_Supuestos'!H30=MAX('01_Supuestos'!$C$30:$M$30),'01_Supuestos'!$F$19,0))-(MAX(0,(((('01_Supuestos'!H31*$I754)*'01_Supuestos'!$F$11*($H754-'01_Supuestos'!$F$9))-((('01_Supuestos'!H31*$I754)*'01_Supuestos'!$F$11*($H754-'01_Supuestos'!$F$9))*'01_Supuestos'!$F$12)-(('01_Supuestos'!H31*$I754)*'01_Supuestos'!$F$11*$K754)-(IF(('01_Supuestos'!H31*$I754)&gt;0,'01_Supuestos'!$F$15,0)))-($J754*'01_Supuestos'!H33)))*'01_Supuestos'!$F$16)</f>
        <v/>
      </c>
      <c r="Z754" s="109">
        <f>((('01_Supuestos'!I31*$I754)*'01_Supuestos'!$F$11*($H754-'01_Supuestos'!$F$9))-((('01_Supuestos'!I31*$I754)*'01_Supuestos'!$F$11*($H754-'01_Supuestos'!$F$9))*'01_Supuestos'!$F$12)-(('01_Supuestos'!I31*$I754)*'01_Supuestos'!$F$11*$K754)-(IF(('01_Supuestos'!I31*$I754)&gt;0,'01_Supuestos'!$F$15,0)))-((('01_Supuestos'!I31*$I754)*'01_Supuestos'!$F$11*($H754-'01_Supuestos'!$F$9))*'01_Supuestos'!$F$18)-($J754*'01_Supuestos'!I32)-(IF('01_Supuestos'!I30=MAX('01_Supuestos'!$C$30:$M$30),'01_Supuestos'!$F$19,0))-(MAX(0,(((('01_Supuestos'!I31*$I754)*'01_Supuestos'!$F$11*($H754-'01_Supuestos'!$F$9))-((('01_Supuestos'!I31*$I754)*'01_Supuestos'!$F$11*($H754-'01_Supuestos'!$F$9))*'01_Supuestos'!$F$12)-(('01_Supuestos'!I31*$I754)*'01_Supuestos'!$F$11*$K754)-(IF(('01_Supuestos'!I31*$I754)&gt;0,'01_Supuestos'!$F$15,0)))-($J754*'01_Supuestos'!I33)))*'01_Supuestos'!$F$16)</f>
        <v/>
      </c>
      <c r="AA754" s="109">
        <f>((('01_Supuestos'!J31*$I754)*'01_Supuestos'!$F$11*($H754-'01_Supuestos'!$F$9))-((('01_Supuestos'!J31*$I754)*'01_Supuestos'!$F$11*($H754-'01_Supuestos'!$F$9))*'01_Supuestos'!$F$12)-(('01_Supuestos'!J31*$I754)*'01_Supuestos'!$F$11*$K754)-(IF(('01_Supuestos'!J31*$I754)&gt;0,'01_Supuestos'!$F$15,0)))-((('01_Supuestos'!J31*$I754)*'01_Supuestos'!$F$11*($H754-'01_Supuestos'!$F$9))*'01_Supuestos'!$F$18)-($J754*'01_Supuestos'!J32)-(IF('01_Supuestos'!J30=MAX('01_Supuestos'!$C$30:$M$30),'01_Supuestos'!$F$19,0))-(MAX(0,(((('01_Supuestos'!J31*$I754)*'01_Supuestos'!$F$11*($H754-'01_Supuestos'!$F$9))-((('01_Supuestos'!J31*$I754)*'01_Supuestos'!$F$11*($H754-'01_Supuestos'!$F$9))*'01_Supuestos'!$F$12)-(('01_Supuestos'!J31*$I754)*'01_Supuestos'!$F$11*$K754)-(IF(('01_Supuestos'!J31*$I754)&gt;0,'01_Supuestos'!$F$15,0)))-($J754*'01_Supuestos'!J33)))*'01_Supuestos'!$F$16)</f>
        <v/>
      </c>
      <c r="AB754" s="109">
        <f>((('01_Supuestos'!K31*$I754)*'01_Supuestos'!$F$11*($H754-'01_Supuestos'!$F$9))-((('01_Supuestos'!K31*$I754)*'01_Supuestos'!$F$11*($H754-'01_Supuestos'!$F$9))*'01_Supuestos'!$F$12)-(('01_Supuestos'!K31*$I754)*'01_Supuestos'!$F$11*$K754)-(IF(('01_Supuestos'!K31*$I754)&gt;0,'01_Supuestos'!$F$15,0)))-((('01_Supuestos'!K31*$I754)*'01_Supuestos'!$F$11*($H754-'01_Supuestos'!$F$9))*'01_Supuestos'!$F$18)-($J754*'01_Supuestos'!K32)-(IF('01_Supuestos'!K30=MAX('01_Supuestos'!$C$30:$M$30),'01_Supuestos'!$F$19,0))-(MAX(0,(((('01_Supuestos'!K31*$I754)*'01_Supuestos'!$F$11*($H754-'01_Supuestos'!$F$9))-((('01_Supuestos'!K31*$I754)*'01_Supuestos'!$F$11*($H754-'01_Supuestos'!$F$9))*'01_Supuestos'!$F$12)-(('01_Supuestos'!K31*$I754)*'01_Supuestos'!$F$11*$K754)-(IF(('01_Supuestos'!K31*$I754)&gt;0,'01_Supuestos'!$F$15,0)))-($J754*'01_Supuestos'!K33)))*'01_Supuestos'!$F$16)</f>
        <v/>
      </c>
      <c r="AC754" s="109">
        <f>((('01_Supuestos'!L31*$I754)*'01_Supuestos'!$F$11*($H754-'01_Supuestos'!$F$9))-((('01_Supuestos'!L31*$I754)*'01_Supuestos'!$F$11*($H754-'01_Supuestos'!$F$9))*'01_Supuestos'!$F$12)-(('01_Supuestos'!L31*$I754)*'01_Supuestos'!$F$11*$K754)-(IF(('01_Supuestos'!L31*$I754)&gt;0,'01_Supuestos'!$F$15,0)))-((('01_Supuestos'!L31*$I754)*'01_Supuestos'!$F$11*($H754-'01_Supuestos'!$F$9))*'01_Supuestos'!$F$18)-($J754*'01_Supuestos'!L32)-(IF('01_Supuestos'!L30=MAX('01_Supuestos'!$C$30:$M$30),'01_Supuestos'!$F$19,0))-(MAX(0,(((('01_Supuestos'!L31*$I754)*'01_Supuestos'!$F$11*($H754-'01_Supuestos'!$F$9))-((('01_Supuestos'!L31*$I754)*'01_Supuestos'!$F$11*($H754-'01_Supuestos'!$F$9))*'01_Supuestos'!$F$12)-(('01_Supuestos'!L31*$I754)*'01_Supuestos'!$F$11*$K754)-(IF(('01_Supuestos'!L31*$I754)&gt;0,'01_Supuestos'!$F$15,0)))-($J754*'01_Supuestos'!L33)))*'01_Supuestos'!$F$16)</f>
        <v/>
      </c>
      <c r="AD754" s="109">
        <f>((('01_Supuestos'!M31*$I754)*'01_Supuestos'!$F$11*($H754-'01_Supuestos'!$F$9))-((('01_Supuestos'!M31*$I754)*'01_Supuestos'!$F$11*($H754-'01_Supuestos'!$F$9))*'01_Supuestos'!$F$12)-(('01_Supuestos'!M31*$I754)*'01_Supuestos'!$F$11*$K754)-(IF(('01_Supuestos'!M31*$I754)&gt;0,'01_Supuestos'!$F$15,0)))-((('01_Supuestos'!M31*$I754)*'01_Supuestos'!$F$11*($H754-'01_Supuestos'!$F$9))*'01_Supuestos'!$F$18)-($J754*'01_Supuestos'!M32)-(IF('01_Supuestos'!M30=MAX('01_Supuestos'!$C$30:$M$30),'01_Supuestos'!$F$19,0))-(MAX(0,(((('01_Supuestos'!M31*$I754)*'01_Supuestos'!$F$11*($H754-'01_Supuestos'!$F$9))-((('01_Supuestos'!M31*$I754)*'01_Supuestos'!$F$11*($H754-'01_Supuestos'!$F$9))*'01_Supuestos'!$F$12)-(('01_Supuestos'!M31*$I754)*'01_Supuestos'!$F$11*$K754)-(IF(('01_Supuestos'!M31*$I754)&gt;0,'01_Supuestos'!$F$15,0)))-($J754*'01_Supuestos'!M33)))*'01_Supuestos'!$F$16)</f>
        <v/>
      </c>
      <c r="AE754" s="109">
        <f>0</f>
        <v/>
      </c>
      <c r="AF754" s="109">
        <f>IF(S754&gt;R754,"Appraisal+Decision",IF(S754&lt;R754,"Develop Now","Indiferente"))</f>
        <v/>
      </c>
    </row>
    <row r="755">
      <c r="A755" t="n">
        <v>725</v>
      </c>
      <c r="B755" s="53">
        <f>RAND()</f>
        <v/>
      </c>
      <c r="C755" s="53">
        <f>RAND()</f>
        <v/>
      </c>
      <c r="D755" s="53">
        <f>RAND()</f>
        <v/>
      </c>
      <c r="E755" s="53">
        <f>RAND()</f>
        <v/>
      </c>
      <c r="F755" s="53">
        <f>RAND()</f>
        <v/>
      </c>
      <c r="G755" s="53">
        <f>RAND()</f>
        <v/>
      </c>
      <c r="H755" s="109">
        <f>IF(B755&lt;($B$11-$B$10)/($B$12-$B$10), $B$10+SQRT(B755*($B$11-$B$10)*($B$12-$B$10)), $B$12-SQRT((1-B755)*($B$12-$B$11)*($B$12-$B$10)))</f>
        <v/>
      </c>
      <c r="I755" s="53">
        <f>MAX(0.1,NORMINV(C755,$B$13,$B$14))</f>
        <v/>
      </c>
      <c r="J755" s="109">
        <f>'01_Supuestos'!$F$13*MAX(0.65,NORMINV(D755,1,$B$15))</f>
        <v/>
      </c>
      <c r="K755" s="109">
        <f>'01_Supuestos'!$F$14*MAX(0.6,NORMINV(E755,1,$B$16))</f>
        <v/>
      </c>
      <c r="L755" s="109">
        <f>--(F755&lt;=$B$5)</f>
        <v/>
      </c>
      <c r="M755" s="109">
        <f>IF(L755=1, IF(G755&lt;=$B$6, "+", "-"), IF(G755&lt;=(1-$B$7), "+", "-"))</f>
        <v/>
      </c>
      <c r="N755" s="110">
        <f>IF(M755="+",'05_Bayes_Arbol'!$B$16,'05_Bayes_Arbol'!$B$17)</f>
        <v/>
      </c>
      <c r="O755" s="109">
        <f>SUMPRODUCT(T755:AD755,'01_Supuestos'!$C$34:$M$34)</f>
        <v/>
      </c>
      <c r="P755" s="109">
        <f>N755*O755 + (1-N755)*$B$9</f>
        <v/>
      </c>
      <c r="Q755" s="109">
        <f>--(P755&gt;0)</f>
        <v/>
      </c>
      <c r="R755" s="109">
        <f>IF(L755=1,O755,$B$9)</f>
        <v/>
      </c>
      <c r="S755" s="109">
        <f>-$B$8 + IF(Q755=1, IF(L755=1,O755,$B$9), 0)</f>
        <v/>
      </c>
      <c r="T755" s="109">
        <f>((('01_Supuestos'!C31*$I755)*'01_Supuestos'!$F$11*($H755-'01_Supuestos'!$F$9))-((('01_Supuestos'!C31*$I755)*'01_Supuestos'!$F$11*($H755-'01_Supuestos'!$F$9))*'01_Supuestos'!$F$12)-(('01_Supuestos'!C31*$I755)*'01_Supuestos'!$F$11*$K755)-(IF(('01_Supuestos'!C31*$I755)&gt;0,'01_Supuestos'!$F$15,0)))-((('01_Supuestos'!C31*$I755)*'01_Supuestos'!$F$11*($H755-'01_Supuestos'!$F$9))*'01_Supuestos'!$F$18)-($J755*'01_Supuestos'!C32)-(IF('01_Supuestos'!C30=MAX('01_Supuestos'!$C$30:$M$30),'01_Supuestos'!$F$19,0))-(MAX(0,(((('01_Supuestos'!C31*$I755)*'01_Supuestos'!$F$11*($H755-'01_Supuestos'!$F$9))-((('01_Supuestos'!C31*$I755)*'01_Supuestos'!$F$11*($H755-'01_Supuestos'!$F$9))*'01_Supuestos'!$F$12)-(('01_Supuestos'!C31*$I755)*'01_Supuestos'!$F$11*$K755)-(IF(('01_Supuestos'!C31*$I755)&gt;0,'01_Supuestos'!$F$15,0)))-($J755*'01_Supuestos'!C33)))*'01_Supuestos'!$F$16)</f>
        <v/>
      </c>
      <c r="U755" s="109">
        <f>((('01_Supuestos'!D31*$I755)*'01_Supuestos'!$F$11*($H755-'01_Supuestos'!$F$9))-((('01_Supuestos'!D31*$I755)*'01_Supuestos'!$F$11*($H755-'01_Supuestos'!$F$9))*'01_Supuestos'!$F$12)-(('01_Supuestos'!D31*$I755)*'01_Supuestos'!$F$11*$K755)-(IF(('01_Supuestos'!D31*$I755)&gt;0,'01_Supuestos'!$F$15,0)))-((('01_Supuestos'!D31*$I755)*'01_Supuestos'!$F$11*($H755-'01_Supuestos'!$F$9))*'01_Supuestos'!$F$18)-($J755*'01_Supuestos'!D32)-(IF('01_Supuestos'!D30=MAX('01_Supuestos'!$C$30:$M$30),'01_Supuestos'!$F$19,0))-(MAX(0,(((('01_Supuestos'!D31*$I755)*'01_Supuestos'!$F$11*($H755-'01_Supuestos'!$F$9))-((('01_Supuestos'!D31*$I755)*'01_Supuestos'!$F$11*($H755-'01_Supuestos'!$F$9))*'01_Supuestos'!$F$12)-(('01_Supuestos'!D31*$I755)*'01_Supuestos'!$F$11*$K755)-(IF(('01_Supuestos'!D31*$I755)&gt;0,'01_Supuestos'!$F$15,0)))-($J755*'01_Supuestos'!D33)))*'01_Supuestos'!$F$16)</f>
        <v/>
      </c>
      <c r="V755" s="109">
        <f>((('01_Supuestos'!E31*$I755)*'01_Supuestos'!$F$11*($H755-'01_Supuestos'!$F$9))-((('01_Supuestos'!E31*$I755)*'01_Supuestos'!$F$11*($H755-'01_Supuestos'!$F$9))*'01_Supuestos'!$F$12)-(('01_Supuestos'!E31*$I755)*'01_Supuestos'!$F$11*$K755)-(IF(('01_Supuestos'!E31*$I755)&gt;0,'01_Supuestos'!$F$15,0)))-((('01_Supuestos'!E31*$I755)*'01_Supuestos'!$F$11*($H755-'01_Supuestos'!$F$9))*'01_Supuestos'!$F$18)-($J755*'01_Supuestos'!E32)-(IF('01_Supuestos'!E30=MAX('01_Supuestos'!$C$30:$M$30),'01_Supuestos'!$F$19,0))-(MAX(0,(((('01_Supuestos'!E31*$I755)*'01_Supuestos'!$F$11*($H755-'01_Supuestos'!$F$9))-((('01_Supuestos'!E31*$I755)*'01_Supuestos'!$F$11*($H755-'01_Supuestos'!$F$9))*'01_Supuestos'!$F$12)-(('01_Supuestos'!E31*$I755)*'01_Supuestos'!$F$11*$K755)-(IF(('01_Supuestos'!E31*$I755)&gt;0,'01_Supuestos'!$F$15,0)))-($J755*'01_Supuestos'!E33)))*'01_Supuestos'!$F$16)</f>
        <v/>
      </c>
      <c r="W755" s="109">
        <f>((('01_Supuestos'!F31*$I755)*'01_Supuestos'!$F$11*($H755-'01_Supuestos'!$F$9))-((('01_Supuestos'!F31*$I755)*'01_Supuestos'!$F$11*($H755-'01_Supuestos'!$F$9))*'01_Supuestos'!$F$12)-(('01_Supuestos'!F31*$I755)*'01_Supuestos'!$F$11*$K755)-(IF(('01_Supuestos'!F31*$I755)&gt;0,'01_Supuestos'!$F$15,0)))-((('01_Supuestos'!F31*$I755)*'01_Supuestos'!$F$11*($H755-'01_Supuestos'!$F$9))*'01_Supuestos'!$F$18)-($J755*'01_Supuestos'!F32)-(IF('01_Supuestos'!F30=MAX('01_Supuestos'!$C$30:$M$30),'01_Supuestos'!$F$19,0))-(MAX(0,(((('01_Supuestos'!F31*$I755)*'01_Supuestos'!$F$11*($H755-'01_Supuestos'!$F$9))-((('01_Supuestos'!F31*$I755)*'01_Supuestos'!$F$11*($H755-'01_Supuestos'!$F$9))*'01_Supuestos'!$F$12)-(('01_Supuestos'!F31*$I755)*'01_Supuestos'!$F$11*$K755)-(IF(('01_Supuestos'!F31*$I755)&gt;0,'01_Supuestos'!$F$15,0)))-($J755*'01_Supuestos'!F33)))*'01_Supuestos'!$F$16)</f>
        <v/>
      </c>
      <c r="X755" s="109">
        <f>((('01_Supuestos'!G31*$I755)*'01_Supuestos'!$F$11*($H755-'01_Supuestos'!$F$9))-((('01_Supuestos'!G31*$I755)*'01_Supuestos'!$F$11*($H755-'01_Supuestos'!$F$9))*'01_Supuestos'!$F$12)-(('01_Supuestos'!G31*$I755)*'01_Supuestos'!$F$11*$K755)-(IF(('01_Supuestos'!G31*$I755)&gt;0,'01_Supuestos'!$F$15,0)))-((('01_Supuestos'!G31*$I755)*'01_Supuestos'!$F$11*($H755-'01_Supuestos'!$F$9))*'01_Supuestos'!$F$18)-($J755*'01_Supuestos'!G32)-(IF('01_Supuestos'!G30=MAX('01_Supuestos'!$C$30:$M$30),'01_Supuestos'!$F$19,0))-(MAX(0,(((('01_Supuestos'!G31*$I755)*'01_Supuestos'!$F$11*($H755-'01_Supuestos'!$F$9))-((('01_Supuestos'!G31*$I755)*'01_Supuestos'!$F$11*($H755-'01_Supuestos'!$F$9))*'01_Supuestos'!$F$12)-(('01_Supuestos'!G31*$I755)*'01_Supuestos'!$F$11*$K755)-(IF(('01_Supuestos'!G31*$I755)&gt;0,'01_Supuestos'!$F$15,0)))-($J755*'01_Supuestos'!G33)))*'01_Supuestos'!$F$16)</f>
        <v/>
      </c>
      <c r="Y755" s="109">
        <f>((('01_Supuestos'!H31*$I755)*'01_Supuestos'!$F$11*($H755-'01_Supuestos'!$F$9))-((('01_Supuestos'!H31*$I755)*'01_Supuestos'!$F$11*($H755-'01_Supuestos'!$F$9))*'01_Supuestos'!$F$12)-(('01_Supuestos'!H31*$I755)*'01_Supuestos'!$F$11*$K755)-(IF(('01_Supuestos'!H31*$I755)&gt;0,'01_Supuestos'!$F$15,0)))-((('01_Supuestos'!H31*$I755)*'01_Supuestos'!$F$11*($H755-'01_Supuestos'!$F$9))*'01_Supuestos'!$F$18)-($J755*'01_Supuestos'!H32)-(IF('01_Supuestos'!H30=MAX('01_Supuestos'!$C$30:$M$30),'01_Supuestos'!$F$19,0))-(MAX(0,(((('01_Supuestos'!H31*$I755)*'01_Supuestos'!$F$11*($H755-'01_Supuestos'!$F$9))-((('01_Supuestos'!H31*$I755)*'01_Supuestos'!$F$11*($H755-'01_Supuestos'!$F$9))*'01_Supuestos'!$F$12)-(('01_Supuestos'!H31*$I755)*'01_Supuestos'!$F$11*$K755)-(IF(('01_Supuestos'!H31*$I755)&gt;0,'01_Supuestos'!$F$15,0)))-($J755*'01_Supuestos'!H33)))*'01_Supuestos'!$F$16)</f>
        <v/>
      </c>
      <c r="Z755" s="109">
        <f>((('01_Supuestos'!I31*$I755)*'01_Supuestos'!$F$11*($H755-'01_Supuestos'!$F$9))-((('01_Supuestos'!I31*$I755)*'01_Supuestos'!$F$11*($H755-'01_Supuestos'!$F$9))*'01_Supuestos'!$F$12)-(('01_Supuestos'!I31*$I755)*'01_Supuestos'!$F$11*$K755)-(IF(('01_Supuestos'!I31*$I755)&gt;0,'01_Supuestos'!$F$15,0)))-((('01_Supuestos'!I31*$I755)*'01_Supuestos'!$F$11*($H755-'01_Supuestos'!$F$9))*'01_Supuestos'!$F$18)-($J755*'01_Supuestos'!I32)-(IF('01_Supuestos'!I30=MAX('01_Supuestos'!$C$30:$M$30),'01_Supuestos'!$F$19,0))-(MAX(0,(((('01_Supuestos'!I31*$I755)*'01_Supuestos'!$F$11*($H755-'01_Supuestos'!$F$9))-((('01_Supuestos'!I31*$I755)*'01_Supuestos'!$F$11*($H755-'01_Supuestos'!$F$9))*'01_Supuestos'!$F$12)-(('01_Supuestos'!I31*$I755)*'01_Supuestos'!$F$11*$K755)-(IF(('01_Supuestos'!I31*$I755)&gt;0,'01_Supuestos'!$F$15,0)))-($J755*'01_Supuestos'!I33)))*'01_Supuestos'!$F$16)</f>
        <v/>
      </c>
      <c r="AA755" s="109">
        <f>((('01_Supuestos'!J31*$I755)*'01_Supuestos'!$F$11*($H755-'01_Supuestos'!$F$9))-((('01_Supuestos'!J31*$I755)*'01_Supuestos'!$F$11*($H755-'01_Supuestos'!$F$9))*'01_Supuestos'!$F$12)-(('01_Supuestos'!J31*$I755)*'01_Supuestos'!$F$11*$K755)-(IF(('01_Supuestos'!J31*$I755)&gt;0,'01_Supuestos'!$F$15,0)))-((('01_Supuestos'!J31*$I755)*'01_Supuestos'!$F$11*($H755-'01_Supuestos'!$F$9))*'01_Supuestos'!$F$18)-($J755*'01_Supuestos'!J32)-(IF('01_Supuestos'!J30=MAX('01_Supuestos'!$C$30:$M$30),'01_Supuestos'!$F$19,0))-(MAX(0,(((('01_Supuestos'!J31*$I755)*'01_Supuestos'!$F$11*($H755-'01_Supuestos'!$F$9))-((('01_Supuestos'!J31*$I755)*'01_Supuestos'!$F$11*($H755-'01_Supuestos'!$F$9))*'01_Supuestos'!$F$12)-(('01_Supuestos'!J31*$I755)*'01_Supuestos'!$F$11*$K755)-(IF(('01_Supuestos'!J31*$I755)&gt;0,'01_Supuestos'!$F$15,0)))-($J755*'01_Supuestos'!J33)))*'01_Supuestos'!$F$16)</f>
        <v/>
      </c>
      <c r="AB755" s="109">
        <f>((('01_Supuestos'!K31*$I755)*'01_Supuestos'!$F$11*($H755-'01_Supuestos'!$F$9))-((('01_Supuestos'!K31*$I755)*'01_Supuestos'!$F$11*($H755-'01_Supuestos'!$F$9))*'01_Supuestos'!$F$12)-(('01_Supuestos'!K31*$I755)*'01_Supuestos'!$F$11*$K755)-(IF(('01_Supuestos'!K31*$I755)&gt;0,'01_Supuestos'!$F$15,0)))-((('01_Supuestos'!K31*$I755)*'01_Supuestos'!$F$11*($H755-'01_Supuestos'!$F$9))*'01_Supuestos'!$F$18)-($J755*'01_Supuestos'!K32)-(IF('01_Supuestos'!K30=MAX('01_Supuestos'!$C$30:$M$30),'01_Supuestos'!$F$19,0))-(MAX(0,(((('01_Supuestos'!K31*$I755)*'01_Supuestos'!$F$11*($H755-'01_Supuestos'!$F$9))-((('01_Supuestos'!K31*$I755)*'01_Supuestos'!$F$11*($H755-'01_Supuestos'!$F$9))*'01_Supuestos'!$F$12)-(('01_Supuestos'!K31*$I755)*'01_Supuestos'!$F$11*$K755)-(IF(('01_Supuestos'!K31*$I755)&gt;0,'01_Supuestos'!$F$15,0)))-($J755*'01_Supuestos'!K33)))*'01_Supuestos'!$F$16)</f>
        <v/>
      </c>
      <c r="AC755" s="109">
        <f>((('01_Supuestos'!L31*$I755)*'01_Supuestos'!$F$11*($H755-'01_Supuestos'!$F$9))-((('01_Supuestos'!L31*$I755)*'01_Supuestos'!$F$11*($H755-'01_Supuestos'!$F$9))*'01_Supuestos'!$F$12)-(('01_Supuestos'!L31*$I755)*'01_Supuestos'!$F$11*$K755)-(IF(('01_Supuestos'!L31*$I755)&gt;0,'01_Supuestos'!$F$15,0)))-((('01_Supuestos'!L31*$I755)*'01_Supuestos'!$F$11*($H755-'01_Supuestos'!$F$9))*'01_Supuestos'!$F$18)-($J755*'01_Supuestos'!L32)-(IF('01_Supuestos'!L30=MAX('01_Supuestos'!$C$30:$M$30),'01_Supuestos'!$F$19,0))-(MAX(0,(((('01_Supuestos'!L31*$I755)*'01_Supuestos'!$F$11*($H755-'01_Supuestos'!$F$9))-((('01_Supuestos'!L31*$I755)*'01_Supuestos'!$F$11*($H755-'01_Supuestos'!$F$9))*'01_Supuestos'!$F$12)-(('01_Supuestos'!L31*$I755)*'01_Supuestos'!$F$11*$K755)-(IF(('01_Supuestos'!L31*$I755)&gt;0,'01_Supuestos'!$F$15,0)))-($J755*'01_Supuestos'!L33)))*'01_Supuestos'!$F$16)</f>
        <v/>
      </c>
      <c r="AD755" s="109">
        <f>((('01_Supuestos'!M31*$I755)*'01_Supuestos'!$F$11*($H755-'01_Supuestos'!$F$9))-((('01_Supuestos'!M31*$I755)*'01_Supuestos'!$F$11*($H755-'01_Supuestos'!$F$9))*'01_Supuestos'!$F$12)-(('01_Supuestos'!M31*$I755)*'01_Supuestos'!$F$11*$K755)-(IF(('01_Supuestos'!M31*$I755)&gt;0,'01_Supuestos'!$F$15,0)))-((('01_Supuestos'!M31*$I755)*'01_Supuestos'!$F$11*($H755-'01_Supuestos'!$F$9))*'01_Supuestos'!$F$18)-($J755*'01_Supuestos'!M32)-(IF('01_Supuestos'!M30=MAX('01_Supuestos'!$C$30:$M$30),'01_Supuestos'!$F$19,0))-(MAX(0,(((('01_Supuestos'!M31*$I755)*'01_Supuestos'!$F$11*($H755-'01_Supuestos'!$F$9))-((('01_Supuestos'!M31*$I755)*'01_Supuestos'!$F$11*($H755-'01_Supuestos'!$F$9))*'01_Supuestos'!$F$12)-(('01_Supuestos'!M31*$I755)*'01_Supuestos'!$F$11*$K755)-(IF(('01_Supuestos'!M31*$I755)&gt;0,'01_Supuestos'!$F$15,0)))-($J755*'01_Supuestos'!M33)))*'01_Supuestos'!$F$16)</f>
        <v/>
      </c>
      <c r="AE755" s="109">
        <f>0</f>
        <v/>
      </c>
      <c r="AF755" s="109">
        <f>IF(S755&gt;R755,"Appraisal+Decision",IF(S755&lt;R755,"Develop Now","Indiferente"))</f>
        <v/>
      </c>
    </row>
    <row r="756">
      <c r="A756" t="n">
        <v>726</v>
      </c>
      <c r="B756" s="53">
        <f>RAND()</f>
        <v/>
      </c>
      <c r="C756" s="53">
        <f>RAND()</f>
        <v/>
      </c>
      <c r="D756" s="53">
        <f>RAND()</f>
        <v/>
      </c>
      <c r="E756" s="53">
        <f>RAND()</f>
        <v/>
      </c>
      <c r="F756" s="53">
        <f>RAND()</f>
        <v/>
      </c>
      <c r="G756" s="53">
        <f>RAND()</f>
        <v/>
      </c>
      <c r="H756" s="109">
        <f>IF(B756&lt;($B$11-$B$10)/($B$12-$B$10), $B$10+SQRT(B756*($B$11-$B$10)*($B$12-$B$10)), $B$12-SQRT((1-B756)*($B$12-$B$11)*($B$12-$B$10)))</f>
        <v/>
      </c>
      <c r="I756" s="53">
        <f>MAX(0.1,NORMINV(C756,$B$13,$B$14))</f>
        <v/>
      </c>
      <c r="J756" s="109">
        <f>'01_Supuestos'!$F$13*MAX(0.65,NORMINV(D756,1,$B$15))</f>
        <v/>
      </c>
      <c r="K756" s="109">
        <f>'01_Supuestos'!$F$14*MAX(0.6,NORMINV(E756,1,$B$16))</f>
        <v/>
      </c>
      <c r="L756" s="109">
        <f>--(F756&lt;=$B$5)</f>
        <v/>
      </c>
      <c r="M756" s="109">
        <f>IF(L756=1, IF(G756&lt;=$B$6, "+", "-"), IF(G756&lt;=(1-$B$7), "+", "-"))</f>
        <v/>
      </c>
      <c r="N756" s="110">
        <f>IF(M756="+",'05_Bayes_Arbol'!$B$16,'05_Bayes_Arbol'!$B$17)</f>
        <v/>
      </c>
      <c r="O756" s="109">
        <f>SUMPRODUCT(T756:AD756,'01_Supuestos'!$C$34:$M$34)</f>
        <v/>
      </c>
      <c r="P756" s="109">
        <f>N756*O756 + (1-N756)*$B$9</f>
        <v/>
      </c>
      <c r="Q756" s="109">
        <f>--(P756&gt;0)</f>
        <v/>
      </c>
      <c r="R756" s="109">
        <f>IF(L756=1,O756,$B$9)</f>
        <v/>
      </c>
      <c r="S756" s="109">
        <f>-$B$8 + IF(Q756=1, IF(L756=1,O756,$B$9), 0)</f>
        <v/>
      </c>
      <c r="T756" s="109">
        <f>((('01_Supuestos'!C31*$I756)*'01_Supuestos'!$F$11*($H756-'01_Supuestos'!$F$9))-((('01_Supuestos'!C31*$I756)*'01_Supuestos'!$F$11*($H756-'01_Supuestos'!$F$9))*'01_Supuestos'!$F$12)-(('01_Supuestos'!C31*$I756)*'01_Supuestos'!$F$11*$K756)-(IF(('01_Supuestos'!C31*$I756)&gt;0,'01_Supuestos'!$F$15,0)))-((('01_Supuestos'!C31*$I756)*'01_Supuestos'!$F$11*($H756-'01_Supuestos'!$F$9))*'01_Supuestos'!$F$18)-($J756*'01_Supuestos'!C32)-(IF('01_Supuestos'!C30=MAX('01_Supuestos'!$C$30:$M$30),'01_Supuestos'!$F$19,0))-(MAX(0,(((('01_Supuestos'!C31*$I756)*'01_Supuestos'!$F$11*($H756-'01_Supuestos'!$F$9))-((('01_Supuestos'!C31*$I756)*'01_Supuestos'!$F$11*($H756-'01_Supuestos'!$F$9))*'01_Supuestos'!$F$12)-(('01_Supuestos'!C31*$I756)*'01_Supuestos'!$F$11*$K756)-(IF(('01_Supuestos'!C31*$I756)&gt;0,'01_Supuestos'!$F$15,0)))-($J756*'01_Supuestos'!C33)))*'01_Supuestos'!$F$16)</f>
        <v/>
      </c>
      <c r="U756" s="109">
        <f>((('01_Supuestos'!D31*$I756)*'01_Supuestos'!$F$11*($H756-'01_Supuestos'!$F$9))-((('01_Supuestos'!D31*$I756)*'01_Supuestos'!$F$11*($H756-'01_Supuestos'!$F$9))*'01_Supuestos'!$F$12)-(('01_Supuestos'!D31*$I756)*'01_Supuestos'!$F$11*$K756)-(IF(('01_Supuestos'!D31*$I756)&gt;0,'01_Supuestos'!$F$15,0)))-((('01_Supuestos'!D31*$I756)*'01_Supuestos'!$F$11*($H756-'01_Supuestos'!$F$9))*'01_Supuestos'!$F$18)-($J756*'01_Supuestos'!D32)-(IF('01_Supuestos'!D30=MAX('01_Supuestos'!$C$30:$M$30),'01_Supuestos'!$F$19,0))-(MAX(0,(((('01_Supuestos'!D31*$I756)*'01_Supuestos'!$F$11*($H756-'01_Supuestos'!$F$9))-((('01_Supuestos'!D31*$I756)*'01_Supuestos'!$F$11*($H756-'01_Supuestos'!$F$9))*'01_Supuestos'!$F$12)-(('01_Supuestos'!D31*$I756)*'01_Supuestos'!$F$11*$K756)-(IF(('01_Supuestos'!D31*$I756)&gt;0,'01_Supuestos'!$F$15,0)))-($J756*'01_Supuestos'!D33)))*'01_Supuestos'!$F$16)</f>
        <v/>
      </c>
      <c r="V756" s="109">
        <f>((('01_Supuestos'!E31*$I756)*'01_Supuestos'!$F$11*($H756-'01_Supuestos'!$F$9))-((('01_Supuestos'!E31*$I756)*'01_Supuestos'!$F$11*($H756-'01_Supuestos'!$F$9))*'01_Supuestos'!$F$12)-(('01_Supuestos'!E31*$I756)*'01_Supuestos'!$F$11*$K756)-(IF(('01_Supuestos'!E31*$I756)&gt;0,'01_Supuestos'!$F$15,0)))-((('01_Supuestos'!E31*$I756)*'01_Supuestos'!$F$11*($H756-'01_Supuestos'!$F$9))*'01_Supuestos'!$F$18)-($J756*'01_Supuestos'!E32)-(IF('01_Supuestos'!E30=MAX('01_Supuestos'!$C$30:$M$30),'01_Supuestos'!$F$19,0))-(MAX(0,(((('01_Supuestos'!E31*$I756)*'01_Supuestos'!$F$11*($H756-'01_Supuestos'!$F$9))-((('01_Supuestos'!E31*$I756)*'01_Supuestos'!$F$11*($H756-'01_Supuestos'!$F$9))*'01_Supuestos'!$F$12)-(('01_Supuestos'!E31*$I756)*'01_Supuestos'!$F$11*$K756)-(IF(('01_Supuestos'!E31*$I756)&gt;0,'01_Supuestos'!$F$15,0)))-($J756*'01_Supuestos'!E33)))*'01_Supuestos'!$F$16)</f>
        <v/>
      </c>
      <c r="W756" s="109">
        <f>((('01_Supuestos'!F31*$I756)*'01_Supuestos'!$F$11*($H756-'01_Supuestos'!$F$9))-((('01_Supuestos'!F31*$I756)*'01_Supuestos'!$F$11*($H756-'01_Supuestos'!$F$9))*'01_Supuestos'!$F$12)-(('01_Supuestos'!F31*$I756)*'01_Supuestos'!$F$11*$K756)-(IF(('01_Supuestos'!F31*$I756)&gt;0,'01_Supuestos'!$F$15,0)))-((('01_Supuestos'!F31*$I756)*'01_Supuestos'!$F$11*($H756-'01_Supuestos'!$F$9))*'01_Supuestos'!$F$18)-($J756*'01_Supuestos'!F32)-(IF('01_Supuestos'!F30=MAX('01_Supuestos'!$C$30:$M$30),'01_Supuestos'!$F$19,0))-(MAX(0,(((('01_Supuestos'!F31*$I756)*'01_Supuestos'!$F$11*($H756-'01_Supuestos'!$F$9))-((('01_Supuestos'!F31*$I756)*'01_Supuestos'!$F$11*($H756-'01_Supuestos'!$F$9))*'01_Supuestos'!$F$12)-(('01_Supuestos'!F31*$I756)*'01_Supuestos'!$F$11*$K756)-(IF(('01_Supuestos'!F31*$I756)&gt;0,'01_Supuestos'!$F$15,0)))-($J756*'01_Supuestos'!F33)))*'01_Supuestos'!$F$16)</f>
        <v/>
      </c>
      <c r="X756" s="109">
        <f>((('01_Supuestos'!G31*$I756)*'01_Supuestos'!$F$11*($H756-'01_Supuestos'!$F$9))-((('01_Supuestos'!G31*$I756)*'01_Supuestos'!$F$11*($H756-'01_Supuestos'!$F$9))*'01_Supuestos'!$F$12)-(('01_Supuestos'!G31*$I756)*'01_Supuestos'!$F$11*$K756)-(IF(('01_Supuestos'!G31*$I756)&gt;0,'01_Supuestos'!$F$15,0)))-((('01_Supuestos'!G31*$I756)*'01_Supuestos'!$F$11*($H756-'01_Supuestos'!$F$9))*'01_Supuestos'!$F$18)-($J756*'01_Supuestos'!G32)-(IF('01_Supuestos'!G30=MAX('01_Supuestos'!$C$30:$M$30),'01_Supuestos'!$F$19,0))-(MAX(0,(((('01_Supuestos'!G31*$I756)*'01_Supuestos'!$F$11*($H756-'01_Supuestos'!$F$9))-((('01_Supuestos'!G31*$I756)*'01_Supuestos'!$F$11*($H756-'01_Supuestos'!$F$9))*'01_Supuestos'!$F$12)-(('01_Supuestos'!G31*$I756)*'01_Supuestos'!$F$11*$K756)-(IF(('01_Supuestos'!G31*$I756)&gt;0,'01_Supuestos'!$F$15,0)))-($J756*'01_Supuestos'!G33)))*'01_Supuestos'!$F$16)</f>
        <v/>
      </c>
      <c r="Y756" s="109">
        <f>((('01_Supuestos'!H31*$I756)*'01_Supuestos'!$F$11*($H756-'01_Supuestos'!$F$9))-((('01_Supuestos'!H31*$I756)*'01_Supuestos'!$F$11*($H756-'01_Supuestos'!$F$9))*'01_Supuestos'!$F$12)-(('01_Supuestos'!H31*$I756)*'01_Supuestos'!$F$11*$K756)-(IF(('01_Supuestos'!H31*$I756)&gt;0,'01_Supuestos'!$F$15,0)))-((('01_Supuestos'!H31*$I756)*'01_Supuestos'!$F$11*($H756-'01_Supuestos'!$F$9))*'01_Supuestos'!$F$18)-($J756*'01_Supuestos'!H32)-(IF('01_Supuestos'!H30=MAX('01_Supuestos'!$C$30:$M$30),'01_Supuestos'!$F$19,0))-(MAX(0,(((('01_Supuestos'!H31*$I756)*'01_Supuestos'!$F$11*($H756-'01_Supuestos'!$F$9))-((('01_Supuestos'!H31*$I756)*'01_Supuestos'!$F$11*($H756-'01_Supuestos'!$F$9))*'01_Supuestos'!$F$12)-(('01_Supuestos'!H31*$I756)*'01_Supuestos'!$F$11*$K756)-(IF(('01_Supuestos'!H31*$I756)&gt;0,'01_Supuestos'!$F$15,0)))-($J756*'01_Supuestos'!H33)))*'01_Supuestos'!$F$16)</f>
        <v/>
      </c>
      <c r="Z756" s="109">
        <f>((('01_Supuestos'!I31*$I756)*'01_Supuestos'!$F$11*($H756-'01_Supuestos'!$F$9))-((('01_Supuestos'!I31*$I756)*'01_Supuestos'!$F$11*($H756-'01_Supuestos'!$F$9))*'01_Supuestos'!$F$12)-(('01_Supuestos'!I31*$I756)*'01_Supuestos'!$F$11*$K756)-(IF(('01_Supuestos'!I31*$I756)&gt;0,'01_Supuestos'!$F$15,0)))-((('01_Supuestos'!I31*$I756)*'01_Supuestos'!$F$11*($H756-'01_Supuestos'!$F$9))*'01_Supuestos'!$F$18)-($J756*'01_Supuestos'!I32)-(IF('01_Supuestos'!I30=MAX('01_Supuestos'!$C$30:$M$30),'01_Supuestos'!$F$19,0))-(MAX(0,(((('01_Supuestos'!I31*$I756)*'01_Supuestos'!$F$11*($H756-'01_Supuestos'!$F$9))-((('01_Supuestos'!I31*$I756)*'01_Supuestos'!$F$11*($H756-'01_Supuestos'!$F$9))*'01_Supuestos'!$F$12)-(('01_Supuestos'!I31*$I756)*'01_Supuestos'!$F$11*$K756)-(IF(('01_Supuestos'!I31*$I756)&gt;0,'01_Supuestos'!$F$15,0)))-($J756*'01_Supuestos'!I33)))*'01_Supuestos'!$F$16)</f>
        <v/>
      </c>
      <c r="AA756" s="109">
        <f>((('01_Supuestos'!J31*$I756)*'01_Supuestos'!$F$11*($H756-'01_Supuestos'!$F$9))-((('01_Supuestos'!J31*$I756)*'01_Supuestos'!$F$11*($H756-'01_Supuestos'!$F$9))*'01_Supuestos'!$F$12)-(('01_Supuestos'!J31*$I756)*'01_Supuestos'!$F$11*$K756)-(IF(('01_Supuestos'!J31*$I756)&gt;0,'01_Supuestos'!$F$15,0)))-((('01_Supuestos'!J31*$I756)*'01_Supuestos'!$F$11*($H756-'01_Supuestos'!$F$9))*'01_Supuestos'!$F$18)-($J756*'01_Supuestos'!J32)-(IF('01_Supuestos'!J30=MAX('01_Supuestos'!$C$30:$M$30),'01_Supuestos'!$F$19,0))-(MAX(0,(((('01_Supuestos'!J31*$I756)*'01_Supuestos'!$F$11*($H756-'01_Supuestos'!$F$9))-((('01_Supuestos'!J31*$I756)*'01_Supuestos'!$F$11*($H756-'01_Supuestos'!$F$9))*'01_Supuestos'!$F$12)-(('01_Supuestos'!J31*$I756)*'01_Supuestos'!$F$11*$K756)-(IF(('01_Supuestos'!J31*$I756)&gt;0,'01_Supuestos'!$F$15,0)))-($J756*'01_Supuestos'!J33)))*'01_Supuestos'!$F$16)</f>
        <v/>
      </c>
      <c r="AB756" s="109">
        <f>((('01_Supuestos'!K31*$I756)*'01_Supuestos'!$F$11*($H756-'01_Supuestos'!$F$9))-((('01_Supuestos'!K31*$I756)*'01_Supuestos'!$F$11*($H756-'01_Supuestos'!$F$9))*'01_Supuestos'!$F$12)-(('01_Supuestos'!K31*$I756)*'01_Supuestos'!$F$11*$K756)-(IF(('01_Supuestos'!K31*$I756)&gt;0,'01_Supuestos'!$F$15,0)))-((('01_Supuestos'!K31*$I756)*'01_Supuestos'!$F$11*($H756-'01_Supuestos'!$F$9))*'01_Supuestos'!$F$18)-($J756*'01_Supuestos'!K32)-(IF('01_Supuestos'!K30=MAX('01_Supuestos'!$C$30:$M$30),'01_Supuestos'!$F$19,0))-(MAX(0,(((('01_Supuestos'!K31*$I756)*'01_Supuestos'!$F$11*($H756-'01_Supuestos'!$F$9))-((('01_Supuestos'!K31*$I756)*'01_Supuestos'!$F$11*($H756-'01_Supuestos'!$F$9))*'01_Supuestos'!$F$12)-(('01_Supuestos'!K31*$I756)*'01_Supuestos'!$F$11*$K756)-(IF(('01_Supuestos'!K31*$I756)&gt;0,'01_Supuestos'!$F$15,0)))-($J756*'01_Supuestos'!K33)))*'01_Supuestos'!$F$16)</f>
        <v/>
      </c>
      <c r="AC756" s="109">
        <f>((('01_Supuestos'!L31*$I756)*'01_Supuestos'!$F$11*($H756-'01_Supuestos'!$F$9))-((('01_Supuestos'!L31*$I756)*'01_Supuestos'!$F$11*($H756-'01_Supuestos'!$F$9))*'01_Supuestos'!$F$12)-(('01_Supuestos'!L31*$I756)*'01_Supuestos'!$F$11*$K756)-(IF(('01_Supuestos'!L31*$I756)&gt;0,'01_Supuestos'!$F$15,0)))-((('01_Supuestos'!L31*$I756)*'01_Supuestos'!$F$11*($H756-'01_Supuestos'!$F$9))*'01_Supuestos'!$F$18)-($J756*'01_Supuestos'!L32)-(IF('01_Supuestos'!L30=MAX('01_Supuestos'!$C$30:$M$30),'01_Supuestos'!$F$19,0))-(MAX(0,(((('01_Supuestos'!L31*$I756)*'01_Supuestos'!$F$11*($H756-'01_Supuestos'!$F$9))-((('01_Supuestos'!L31*$I756)*'01_Supuestos'!$F$11*($H756-'01_Supuestos'!$F$9))*'01_Supuestos'!$F$12)-(('01_Supuestos'!L31*$I756)*'01_Supuestos'!$F$11*$K756)-(IF(('01_Supuestos'!L31*$I756)&gt;0,'01_Supuestos'!$F$15,0)))-($J756*'01_Supuestos'!L33)))*'01_Supuestos'!$F$16)</f>
        <v/>
      </c>
      <c r="AD756" s="109">
        <f>((('01_Supuestos'!M31*$I756)*'01_Supuestos'!$F$11*($H756-'01_Supuestos'!$F$9))-((('01_Supuestos'!M31*$I756)*'01_Supuestos'!$F$11*($H756-'01_Supuestos'!$F$9))*'01_Supuestos'!$F$12)-(('01_Supuestos'!M31*$I756)*'01_Supuestos'!$F$11*$K756)-(IF(('01_Supuestos'!M31*$I756)&gt;0,'01_Supuestos'!$F$15,0)))-((('01_Supuestos'!M31*$I756)*'01_Supuestos'!$F$11*($H756-'01_Supuestos'!$F$9))*'01_Supuestos'!$F$18)-($J756*'01_Supuestos'!M32)-(IF('01_Supuestos'!M30=MAX('01_Supuestos'!$C$30:$M$30),'01_Supuestos'!$F$19,0))-(MAX(0,(((('01_Supuestos'!M31*$I756)*'01_Supuestos'!$F$11*($H756-'01_Supuestos'!$F$9))-((('01_Supuestos'!M31*$I756)*'01_Supuestos'!$F$11*($H756-'01_Supuestos'!$F$9))*'01_Supuestos'!$F$12)-(('01_Supuestos'!M31*$I756)*'01_Supuestos'!$F$11*$K756)-(IF(('01_Supuestos'!M31*$I756)&gt;0,'01_Supuestos'!$F$15,0)))-($J756*'01_Supuestos'!M33)))*'01_Supuestos'!$F$16)</f>
        <v/>
      </c>
      <c r="AE756" s="109">
        <f>0</f>
        <v/>
      </c>
      <c r="AF756" s="109">
        <f>IF(S756&gt;R756,"Appraisal+Decision",IF(S756&lt;R756,"Develop Now","Indiferente"))</f>
        <v/>
      </c>
    </row>
    <row r="757">
      <c r="A757" t="n">
        <v>727</v>
      </c>
      <c r="B757" s="53">
        <f>RAND()</f>
        <v/>
      </c>
      <c r="C757" s="53">
        <f>RAND()</f>
        <v/>
      </c>
      <c r="D757" s="53">
        <f>RAND()</f>
        <v/>
      </c>
      <c r="E757" s="53">
        <f>RAND()</f>
        <v/>
      </c>
      <c r="F757" s="53">
        <f>RAND()</f>
        <v/>
      </c>
      <c r="G757" s="53">
        <f>RAND()</f>
        <v/>
      </c>
      <c r="H757" s="109">
        <f>IF(B757&lt;($B$11-$B$10)/($B$12-$B$10), $B$10+SQRT(B757*($B$11-$B$10)*($B$12-$B$10)), $B$12-SQRT((1-B757)*($B$12-$B$11)*($B$12-$B$10)))</f>
        <v/>
      </c>
      <c r="I757" s="53">
        <f>MAX(0.1,NORMINV(C757,$B$13,$B$14))</f>
        <v/>
      </c>
      <c r="J757" s="109">
        <f>'01_Supuestos'!$F$13*MAX(0.65,NORMINV(D757,1,$B$15))</f>
        <v/>
      </c>
      <c r="K757" s="109">
        <f>'01_Supuestos'!$F$14*MAX(0.6,NORMINV(E757,1,$B$16))</f>
        <v/>
      </c>
      <c r="L757" s="109">
        <f>--(F757&lt;=$B$5)</f>
        <v/>
      </c>
      <c r="M757" s="109">
        <f>IF(L757=1, IF(G757&lt;=$B$6, "+", "-"), IF(G757&lt;=(1-$B$7), "+", "-"))</f>
        <v/>
      </c>
      <c r="N757" s="110">
        <f>IF(M757="+",'05_Bayes_Arbol'!$B$16,'05_Bayes_Arbol'!$B$17)</f>
        <v/>
      </c>
      <c r="O757" s="109">
        <f>SUMPRODUCT(T757:AD757,'01_Supuestos'!$C$34:$M$34)</f>
        <v/>
      </c>
      <c r="P757" s="109">
        <f>N757*O757 + (1-N757)*$B$9</f>
        <v/>
      </c>
      <c r="Q757" s="109">
        <f>--(P757&gt;0)</f>
        <v/>
      </c>
      <c r="R757" s="109">
        <f>IF(L757=1,O757,$B$9)</f>
        <v/>
      </c>
      <c r="S757" s="109">
        <f>-$B$8 + IF(Q757=1, IF(L757=1,O757,$B$9), 0)</f>
        <v/>
      </c>
      <c r="T757" s="109">
        <f>((('01_Supuestos'!C31*$I757)*'01_Supuestos'!$F$11*($H757-'01_Supuestos'!$F$9))-((('01_Supuestos'!C31*$I757)*'01_Supuestos'!$F$11*($H757-'01_Supuestos'!$F$9))*'01_Supuestos'!$F$12)-(('01_Supuestos'!C31*$I757)*'01_Supuestos'!$F$11*$K757)-(IF(('01_Supuestos'!C31*$I757)&gt;0,'01_Supuestos'!$F$15,0)))-((('01_Supuestos'!C31*$I757)*'01_Supuestos'!$F$11*($H757-'01_Supuestos'!$F$9))*'01_Supuestos'!$F$18)-($J757*'01_Supuestos'!C32)-(IF('01_Supuestos'!C30=MAX('01_Supuestos'!$C$30:$M$30),'01_Supuestos'!$F$19,0))-(MAX(0,(((('01_Supuestos'!C31*$I757)*'01_Supuestos'!$F$11*($H757-'01_Supuestos'!$F$9))-((('01_Supuestos'!C31*$I757)*'01_Supuestos'!$F$11*($H757-'01_Supuestos'!$F$9))*'01_Supuestos'!$F$12)-(('01_Supuestos'!C31*$I757)*'01_Supuestos'!$F$11*$K757)-(IF(('01_Supuestos'!C31*$I757)&gt;0,'01_Supuestos'!$F$15,0)))-($J757*'01_Supuestos'!C33)))*'01_Supuestos'!$F$16)</f>
        <v/>
      </c>
      <c r="U757" s="109">
        <f>((('01_Supuestos'!D31*$I757)*'01_Supuestos'!$F$11*($H757-'01_Supuestos'!$F$9))-((('01_Supuestos'!D31*$I757)*'01_Supuestos'!$F$11*($H757-'01_Supuestos'!$F$9))*'01_Supuestos'!$F$12)-(('01_Supuestos'!D31*$I757)*'01_Supuestos'!$F$11*$K757)-(IF(('01_Supuestos'!D31*$I757)&gt;0,'01_Supuestos'!$F$15,0)))-((('01_Supuestos'!D31*$I757)*'01_Supuestos'!$F$11*($H757-'01_Supuestos'!$F$9))*'01_Supuestos'!$F$18)-($J757*'01_Supuestos'!D32)-(IF('01_Supuestos'!D30=MAX('01_Supuestos'!$C$30:$M$30),'01_Supuestos'!$F$19,0))-(MAX(0,(((('01_Supuestos'!D31*$I757)*'01_Supuestos'!$F$11*($H757-'01_Supuestos'!$F$9))-((('01_Supuestos'!D31*$I757)*'01_Supuestos'!$F$11*($H757-'01_Supuestos'!$F$9))*'01_Supuestos'!$F$12)-(('01_Supuestos'!D31*$I757)*'01_Supuestos'!$F$11*$K757)-(IF(('01_Supuestos'!D31*$I757)&gt;0,'01_Supuestos'!$F$15,0)))-($J757*'01_Supuestos'!D33)))*'01_Supuestos'!$F$16)</f>
        <v/>
      </c>
      <c r="V757" s="109">
        <f>((('01_Supuestos'!E31*$I757)*'01_Supuestos'!$F$11*($H757-'01_Supuestos'!$F$9))-((('01_Supuestos'!E31*$I757)*'01_Supuestos'!$F$11*($H757-'01_Supuestos'!$F$9))*'01_Supuestos'!$F$12)-(('01_Supuestos'!E31*$I757)*'01_Supuestos'!$F$11*$K757)-(IF(('01_Supuestos'!E31*$I757)&gt;0,'01_Supuestos'!$F$15,0)))-((('01_Supuestos'!E31*$I757)*'01_Supuestos'!$F$11*($H757-'01_Supuestos'!$F$9))*'01_Supuestos'!$F$18)-($J757*'01_Supuestos'!E32)-(IF('01_Supuestos'!E30=MAX('01_Supuestos'!$C$30:$M$30),'01_Supuestos'!$F$19,0))-(MAX(0,(((('01_Supuestos'!E31*$I757)*'01_Supuestos'!$F$11*($H757-'01_Supuestos'!$F$9))-((('01_Supuestos'!E31*$I757)*'01_Supuestos'!$F$11*($H757-'01_Supuestos'!$F$9))*'01_Supuestos'!$F$12)-(('01_Supuestos'!E31*$I757)*'01_Supuestos'!$F$11*$K757)-(IF(('01_Supuestos'!E31*$I757)&gt;0,'01_Supuestos'!$F$15,0)))-($J757*'01_Supuestos'!E33)))*'01_Supuestos'!$F$16)</f>
        <v/>
      </c>
      <c r="W757" s="109">
        <f>((('01_Supuestos'!F31*$I757)*'01_Supuestos'!$F$11*($H757-'01_Supuestos'!$F$9))-((('01_Supuestos'!F31*$I757)*'01_Supuestos'!$F$11*($H757-'01_Supuestos'!$F$9))*'01_Supuestos'!$F$12)-(('01_Supuestos'!F31*$I757)*'01_Supuestos'!$F$11*$K757)-(IF(('01_Supuestos'!F31*$I757)&gt;0,'01_Supuestos'!$F$15,0)))-((('01_Supuestos'!F31*$I757)*'01_Supuestos'!$F$11*($H757-'01_Supuestos'!$F$9))*'01_Supuestos'!$F$18)-($J757*'01_Supuestos'!F32)-(IF('01_Supuestos'!F30=MAX('01_Supuestos'!$C$30:$M$30),'01_Supuestos'!$F$19,0))-(MAX(0,(((('01_Supuestos'!F31*$I757)*'01_Supuestos'!$F$11*($H757-'01_Supuestos'!$F$9))-((('01_Supuestos'!F31*$I757)*'01_Supuestos'!$F$11*($H757-'01_Supuestos'!$F$9))*'01_Supuestos'!$F$12)-(('01_Supuestos'!F31*$I757)*'01_Supuestos'!$F$11*$K757)-(IF(('01_Supuestos'!F31*$I757)&gt;0,'01_Supuestos'!$F$15,0)))-($J757*'01_Supuestos'!F33)))*'01_Supuestos'!$F$16)</f>
        <v/>
      </c>
      <c r="X757" s="109">
        <f>((('01_Supuestos'!G31*$I757)*'01_Supuestos'!$F$11*($H757-'01_Supuestos'!$F$9))-((('01_Supuestos'!G31*$I757)*'01_Supuestos'!$F$11*($H757-'01_Supuestos'!$F$9))*'01_Supuestos'!$F$12)-(('01_Supuestos'!G31*$I757)*'01_Supuestos'!$F$11*$K757)-(IF(('01_Supuestos'!G31*$I757)&gt;0,'01_Supuestos'!$F$15,0)))-((('01_Supuestos'!G31*$I757)*'01_Supuestos'!$F$11*($H757-'01_Supuestos'!$F$9))*'01_Supuestos'!$F$18)-($J757*'01_Supuestos'!G32)-(IF('01_Supuestos'!G30=MAX('01_Supuestos'!$C$30:$M$30),'01_Supuestos'!$F$19,0))-(MAX(0,(((('01_Supuestos'!G31*$I757)*'01_Supuestos'!$F$11*($H757-'01_Supuestos'!$F$9))-((('01_Supuestos'!G31*$I757)*'01_Supuestos'!$F$11*($H757-'01_Supuestos'!$F$9))*'01_Supuestos'!$F$12)-(('01_Supuestos'!G31*$I757)*'01_Supuestos'!$F$11*$K757)-(IF(('01_Supuestos'!G31*$I757)&gt;0,'01_Supuestos'!$F$15,0)))-($J757*'01_Supuestos'!G33)))*'01_Supuestos'!$F$16)</f>
        <v/>
      </c>
      <c r="Y757" s="109">
        <f>((('01_Supuestos'!H31*$I757)*'01_Supuestos'!$F$11*($H757-'01_Supuestos'!$F$9))-((('01_Supuestos'!H31*$I757)*'01_Supuestos'!$F$11*($H757-'01_Supuestos'!$F$9))*'01_Supuestos'!$F$12)-(('01_Supuestos'!H31*$I757)*'01_Supuestos'!$F$11*$K757)-(IF(('01_Supuestos'!H31*$I757)&gt;0,'01_Supuestos'!$F$15,0)))-((('01_Supuestos'!H31*$I757)*'01_Supuestos'!$F$11*($H757-'01_Supuestos'!$F$9))*'01_Supuestos'!$F$18)-($J757*'01_Supuestos'!H32)-(IF('01_Supuestos'!H30=MAX('01_Supuestos'!$C$30:$M$30),'01_Supuestos'!$F$19,0))-(MAX(0,(((('01_Supuestos'!H31*$I757)*'01_Supuestos'!$F$11*($H757-'01_Supuestos'!$F$9))-((('01_Supuestos'!H31*$I757)*'01_Supuestos'!$F$11*($H757-'01_Supuestos'!$F$9))*'01_Supuestos'!$F$12)-(('01_Supuestos'!H31*$I757)*'01_Supuestos'!$F$11*$K757)-(IF(('01_Supuestos'!H31*$I757)&gt;0,'01_Supuestos'!$F$15,0)))-($J757*'01_Supuestos'!H33)))*'01_Supuestos'!$F$16)</f>
        <v/>
      </c>
      <c r="Z757" s="109">
        <f>((('01_Supuestos'!I31*$I757)*'01_Supuestos'!$F$11*($H757-'01_Supuestos'!$F$9))-((('01_Supuestos'!I31*$I757)*'01_Supuestos'!$F$11*($H757-'01_Supuestos'!$F$9))*'01_Supuestos'!$F$12)-(('01_Supuestos'!I31*$I757)*'01_Supuestos'!$F$11*$K757)-(IF(('01_Supuestos'!I31*$I757)&gt;0,'01_Supuestos'!$F$15,0)))-((('01_Supuestos'!I31*$I757)*'01_Supuestos'!$F$11*($H757-'01_Supuestos'!$F$9))*'01_Supuestos'!$F$18)-($J757*'01_Supuestos'!I32)-(IF('01_Supuestos'!I30=MAX('01_Supuestos'!$C$30:$M$30),'01_Supuestos'!$F$19,0))-(MAX(0,(((('01_Supuestos'!I31*$I757)*'01_Supuestos'!$F$11*($H757-'01_Supuestos'!$F$9))-((('01_Supuestos'!I31*$I757)*'01_Supuestos'!$F$11*($H757-'01_Supuestos'!$F$9))*'01_Supuestos'!$F$12)-(('01_Supuestos'!I31*$I757)*'01_Supuestos'!$F$11*$K757)-(IF(('01_Supuestos'!I31*$I757)&gt;0,'01_Supuestos'!$F$15,0)))-($J757*'01_Supuestos'!I33)))*'01_Supuestos'!$F$16)</f>
        <v/>
      </c>
      <c r="AA757" s="109">
        <f>((('01_Supuestos'!J31*$I757)*'01_Supuestos'!$F$11*($H757-'01_Supuestos'!$F$9))-((('01_Supuestos'!J31*$I757)*'01_Supuestos'!$F$11*($H757-'01_Supuestos'!$F$9))*'01_Supuestos'!$F$12)-(('01_Supuestos'!J31*$I757)*'01_Supuestos'!$F$11*$K757)-(IF(('01_Supuestos'!J31*$I757)&gt;0,'01_Supuestos'!$F$15,0)))-((('01_Supuestos'!J31*$I757)*'01_Supuestos'!$F$11*($H757-'01_Supuestos'!$F$9))*'01_Supuestos'!$F$18)-($J757*'01_Supuestos'!J32)-(IF('01_Supuestos'!J30=MAX('01_Supuestos'!$C$30:$M$30),'01_Supuestos'!$F$19,0))-(MAX(0,(((('01_Supuestos'!J31*$I757)*'01_Supuestos'!$F$11*($H757-'01_Supuestos'!$F$9))-((('01_Supuestos'!J31*$I757)*'01_Supuestos'!$F$11*($H757-'01_Supuestos'!$F$9))*'01_Supuestos'!$F$12)-(('01_Supuestos'!J31*$I757)*'01_Supuestos'!$F$11*$K757)-(IF(('01_Supuestos'!J31*$I757)&gt;0,'01_Supuestos'!$F$15,0)))-($J757*'01_Supuestos'!J33)))*'01_Supuestos'!$F$16)</f>
        <v/>
      </c>
      <c r="AB757" s="109">
        <f>((('01_Supuestos'!K31*$I757)*'01_Supuestos'!$F$11*($H757-'01_Supuestos'!$F$9))-((('01_Supuestos'!K31*$I757)*'01_Supuestos'!$F$11*($H757-'01_Supuestos'!$F$9))*'01_Supuestos'!$F$12)-(('01_Supuestos'!K31*$I757)*'01_Supuestos'!$F$11*$K757)-(IF(('01_Supuestos'!K31*$I757)&gt;0,'01_Supuestos'!$F$15,0)))-((('01_Supuestos'!K31*$I757)*'01_Supuestos'!$F$11*($H757-'01_Supuestos'!$F$9))*'01_Supuestos'!$F$18)-($J757*'01_Supuestos'!K32)-(IF('01_Supuestos'!K30=MAX('01_Supuestos'!$C$30:$M$30),'01_Supuestos'!$F$19,0))-(MAX(0,(((('01_Supuestos'!K31*$I757)*'01_Supuestos'!$F$11*($H757-'01_Supuestos'!$F$9))-((('01_Supuestos'!K31*$I757)*'01_Supuestos'!$F$11*($H757-'01_Supuestos'!$F$9))*'01_Supuestos'!$F$12)-(('01_Supuestos'!K31*$I757)*'01_Supuestos'!$F$11*$K757)-(IF(('01_Supuestos'!K31*$I757)&gt;0,'01_Supuestos'!$F$15,0)))-($J757*'01_Supuestos'!K33)))*'01_Supuestos'!$F$16)</f>
        <v/>
      </c>
      <c r="AC757" s="109">
        <f>((('01_Supuestos'!L31*$I757)*'01_Supuestos'!$F$11*($H757-'01_Supuestos'!$F$9))-((('01_Supuestos'!L31*$I757)*'01_Supuestos'!$F$11*($H757-'01_Supuestos'!$F$9))*'01_Supuestos'!$F$12)-(('01_Supuestos'!L31*$I757)*'01_Supuestos'!$F$11*$K757)-(IF(('01_Supuestos'!L31*$I757)&gt;0,'01_Supuestos'!$F$15,0)))-((('01_Supuestos'!L31*$I757)*'01_Supuestos'!$F$11*($H757-'01_Supuestos'!$F$9))*'01_Supuestos'!$F$18)-($J757*'01_Supuestos'!L32)-(IF('01_Supuestos'!L30=MAX('01_Supuestos'!$C$30:$M$30),'01_Supuestos'!$F$19,0))-(MAX(0,(((('01_Supuestos'!L31*$I757)*'01_Supuestos'!$F$11*($H757-'01_Supuestos'!$F$9))-((('01_Supuestos'!L31*$I757)*'01_Supuestos'!$F$11*($H757-'01_Supuestos'!$F$9))*'01_Supuestos'!$F$12)-(('01_Supuestos'!L31*$I757)*'01_Supuestos'!$F$11*$K757)-(IF(('01_Supuestos'!L31*$I757)&gt;0,'01_Supuestos'!$F$15,0)))-($J757*'01_Supuestos'!L33)))*'01_Supuestos'!$F$16)</f>
        <v/>
      </c>
      <c r="AD757" s="109">
        <f>((('01_Supuestos'!M31*$I757)*'01_Supuestos'!$F$11*($H757-'01_Supuestos'!$F$9))-((('01_Supuestos'!M31*$I757)*'01_Supuestos'!$F$11*($H757-'01_Supuestos'!$F$9))*'01_Supuestos'!$F$12)-(('01_Supuestos'!M31*$I757)*'01_Supuestos'!$F$11*$K757)-(IF(('01_Supuestos'!M31*$I757)&gt;0,'01_Supuestos'!$F$15,0)))-((('01_Supuestos'!M31*$I757)*'01_Supuestos'!$F$11*($H757-'01_Supuestos'!$F$9))*'01_Supuestos'!$F$18)-($J757*'01_Supuestos'!M32)-(IF('01_Supuestos'!M30=MAX('01_Supuestos'!$C$30:$M$30),'01_Supuestos'!$F$19,0))-(MAX(0,(((('01_Supuestos'!M31*$I757)*'01_Supuestos'!$F$11*($H757-'01_Supuestos'!$F$9))-((('01_Supuestos'!M31*$I757)*'01_Supuestos'!$F$11*($H757-'01_Supuestos'!$F$9))*'01_Supuestos'!$F$12)-(('01_Supuestos'!M31*$I757)*'01_Supuestos'!$F$11*$K757)-(IF(('01_Supuestos'!M31*$I757)&gt;0,'01_Supuestos'!$F$15,0)))-($J757*'01_Supuestos'!M33)))*'01_Supuestos'!$F$16)</f>
        <v/>
      </c>
      <c r="AE757" s="109">
        <f>0</f>
        <v/>
      </c>
      <c r="AF757" s="109">
        <f>IF(S757&gt;R757,"Appraisal+Decision",IF(S757&lt;R757,"Develop Now","Indiferente"))</f>
        <v/>
      </c>
    </row>
    <row r="758">
      <c r="A758" t="n">
        <v>728</v>
      </c>
      <c r="B758" s="53">
        <f>RAND()</f>
        <v/>
      </c>
      <c r="C758" s="53">
        <f>RAND()</f>
        <v/>
      </c>
      <c r="D758" s="53">
        <f>RAND()</f>
        <v/>
      </c>
      <c r="E758" s="53">
        <f>RAND()</f>
        <v/>
      </c>
      <c r="F758" s="53">
        <f>RAND()</f>
        <v/>
      </c>
      <c r="G758" s="53">
        <f>RAND()</f>
        <v/>
      </c>
      <c r="H758" s="109">
        <f>IF(B758&lt;($B$11-$B$10)/($B$12-$B$10), $B$10+SQRT(B758*($B$11-$B$10)*($B$12-$B$10)), $B$12-SQRT((1-B758)*($B$12-$B$11)*($B$12-$B$10)))</f>
        <v/>
      </c>
      <c r="I758" s="53">
        <f>MAX(0.1,NORMINV(C758,$B$13,$B$14))</f>
        <v/>
      </c>
      <c r="J758" s="109">
        <f>'01_Supuestos'!$F$13*MAX(0.65,NORMINV(D758,1,$B$15))</f>
        <v/>
      </c>
      <c r="K758" s="109">
        <f>'01_Supuestos'!$F$14*MAX(0.6,NORMINV(E758,1,$B$16))</f>
        <v/>
      </c>
      <c r="L758" s="109">
        <f>--(F758&lt;=$B$5)</f>
        <v/>
      </c>
      <c r="M758" s="109">
        <f>IF(L758=1, IF(G758&lt;=$B$6, "+", "-"), IF(G758&lt;=(1-$B$7), "+", "-"))</f>
        <v/>
      </c>
      <c r="N758" s="110">
        <f>IF(M758="+",'05_Bayes_Arbol'!$B$16,'05_Bayes_Arbol'!$B$17)</f>
        <v/>
      </c>
      <c r="O758" s="109">
        <f>SUMPRODUCT(T758:AD758,'01_Supuestos'!$C$34:$M$34)</f>
        <v/>
      </c>
      <c r="P758" s="109">
        <f>N758*O758 + (1-N758)*$B$9</f>
        <v/>
      </c>
      <c r="Q758" s="109">
        <f>--(P758&gt;0)</f>
        <v/>
      </c>
      <c r="R758" s="109">
        <f>IF(L758=1,O758,$B$9)</f>
        <v/>
      </c>
      <c r="S758" s="109">
        <f>-$B$8 + IF(Q758=1, IF(L758=1,O758,$B$9), 0)</f>
        <v/>
      </c>
      <c r="T758" s="109">
        <f>((('01_Supuestos'!C31*$I758)*'01_Supuestos'!$F$11*($H758-'01_Supuestos'!$F$9))-((('01_Supuestos'!C31*$I758)*'01_Supuestos'!$F$11*($H758-'01_Supuestos'!$F$9))*'01_Supuestos'!$F$12)-(('01_Supuestos'!C31*$I758)*'01_Supuestos'!$F$11*$K758)-(IF(('01_Supuestos'!C31*$I758)&gt;0,'01_Supuestos'!$F$15,0)))-((('01_Supuestos'!C31*$I758)*'01_Supuestos'!$F$11*($H758-'01_Supuestos'!$F$9))*'01_Supuestos'!$F$18)-($J758*'01_Supuestos'!C32)-(IF('01_Supuestos'!C30=MAX('01_Supuestos'!$C$30:$M$30),'01_Supuestos'!$F$19,0))-(MAX(0,(((('01_Supuestos'!C31*$I758)*'01_Supuestos'!$F$11*($H758-'01_Supuestos'!$F$9))-((('01_Supuestos'!C31*$I758)*'01_Supuestos'!$F$11*($H758-'01_Supuestos'!$F$9))*'01_Supuestos'!$F$12)-(('01_Supuestos'!C31*$I758)*'01_Supuestos'!$F$11*$K758)-(IF(('01_Supuestos'!C31*$I758)&gt;0,'01_Supuestos'!$F$15,0)))-($J758*'01_Supuestos'!C33)))*'01_Supuestos'!$F$16)</f>
        <v/>
      </c>
      <c r="U758" s="109">
        <f>((('01_Supuestos'!D31*$I758)*'01_Supuestos'!$F$11*($H758-'01_Supuestos'!$F$9))-((('01_Supuestos'!D31*$I758)*'01_Supuestos'!$F$11*($H758-'01_Supuestos'!$F$9))*'01_Supuestos'!$F$12)-(('01_Supuestos'!D31*$I758)*'01_Supuestos'!$F$11*$K758)-(IF(('01_Supuestos'!D31*$I758)&gt;0,'01_Supuestos'!$F$15,0)))-((('01_Supuestos'!D31*$I758)*'01_Supuestos'!$F$11*($H758-'01_Supuestos'!$F$9))*'01_Supuestos'!$F$18)-($J758*'01_Supuestos'!D32)-(IF('01_Supuestos'!D30=MAX('01_Supuestos'!$C$30:$M$30),'01_Supuestos'!$F$19,0))-(MAX(0,(((('01_Supuestos'!D31*$I758)*'01_Supuestos'!$F$11*($H758-'01_Supuestos'!$F$9))-((('01_Supuestos'!D31*$I758)*'01_Supuestos'!$F$11*($H758-'01_Supuestos'!$F$9))*'01_Supuestos'!$F$12)-(('01_Supuestos'!D31*$I758)*'01_Supuestos'!$F$11*$K758)-(IF(('01_Supuestos'!D31*$I758)&gt;0,'01_Supuestos'!$F$15,0)))-($J758*'01_Supuestos'!D33)))*'01_Supuestos'!$F$16)</f>
        <v/>
      </c>
      <c r="V758" s="109">
        <f>((('01_Supuestos'!E31*$I758)*'01_Supuestos'!$F$11*($H758-'01_Supuestos'!$F$9))-((('01_Supuestos'!E31*$I758)*'01_Supuestos'!$F$11*($H758-'01_Supuestos'!$F$9))*'01_Supuestos'!$F$12)-(('01_Supuestos'!E31*$I758)*'01_Supuestos'!$F$11*$K758)-(IF(('01_Supuestos'!E31*$I758)&gt;0,'01_Supuestos'!$F$15,0)))-((('01_Supuestos'!E31*$I758)*'01_Supuestos'!$F$11*($H758-'01_Supuestos'!$F$9))*'01_Supuestos'!$F$18)-($J758*'01_Supuestos'!E32)-(IF('01_Supuestos'!E30=MAX('01_Supuestos'!$C$30:$M$30),'01_Supuestos'!$F$19,0))-(MAX(0,(((('01_Supuestos'!E31*$I758)*'01_Supuestos'!$F$11*($H758-'01_Supuestos'!$F$9))-((('01_Supuestos'!E31*$I758)*'01_Supuestos'!$F$11*($H758-'01_Supuestos'!$F$9))*'01_Supuestos'!$F$12)-(('01_Supuestos'!E31*$I758)*'01_Supuestos'!$F$11*$K758)-(IF(('01_Supuestos'!E31*$I758)&gt;0,'01_Supuestos'!$F$15,0)))-($J758*'01_Supuestos'!E33)))*'01_Supuestos'!$F$16)</f>
        <v/>
      </c>
      <c r="W758" s="109">
        <f>((('01_Supuestos'!F31*$I758)*'01_Supuestos'!$F$11*($H758-'01_Supuestos'!$F$9))-((('01_Supuestos'!F31*$I758)*'01_Supuestos'!$F$11*($H758-'01_Supuestos'!$F$9))*'01_Supuestos'!$F$12)-(('01_Supuestos'!F31*$I758)*'01_Supuestos'!$F$11*$K758)-(IF(('01_Supuestos'!F31*$I758)&gt;0,'01_Supuestos'!$F$15,0)))-((('01_Supuestos'!F31*$I758)*'01_Supuestos'!$F$11*($H758-'01_Supuestos'!$F$9))*'01_Supuestos'!$F$18)-($J758*'01_Supuestos'!F32)-(IF('01_Supuestos'!F30=MAX('01_Supuestos'!$C$30:$M$30),'01_Supuestos'!$F$19,0))-(MAX(0,(((('01_Supuestos'!F31*$I758)*'01_Supuestos'!$F$11*($H758-'01_Supuestos'!$F$9))-((('01_Supuestos'!F31*$I758)*'01_Supuestos'!$F$11*($H758-'01_Supuestos'!$F$9))*'01_Supuestos'!$F$12)-(('01_Supuestos'!F31*$I758)*'01_Supuestos'!$F$11*$K758)-(IF(('01_Supuestos'!F31*$I758)&gt;0,'01_Supuestos'!$F$15,0)))-($J758*'01_Supuestos'!F33)))*'01_Supuestos'!$F$16)</f>
        <v/>
      </c>
      <c r="X758" s="109">
        <f>((('01_Supuestos'!G31*$I758)*'01_Supuestos'!$F$11*($H758-'01_Supuestos'!$F$9))-((('01_Supuestos'!G31*$I758)*'01_Supuestos'!$F$11*($H758-'01_Supuestos'!$F$9))*'01_Supuestos'!$F$12)-(('01_Supuestos'!G31*$I758)*'01_Supuestos'!$F$11*$K758)-(IF(('01_Supuestos'!G31*$I758)&gt;0,'01_Supuestos'!$F$15,0)))-((('01_Supuestos'!G31*$I758)*'01_Supuestos'!$F$11*($H758-'01_Supuestos'!$F$9))*'01_Supuestos'!$F$18)-($J758*'01_Supuestos'!G32)-(IF('01_Supuestos'!G30=MAX('01_Supuestos'!$C$30:$M$30),'01_Supuestos'!$F$19,0))-(MAX(0,(((('01_Supuestos'!G31*$I758)*'01_Supuestos'!$F$11*($H758-'01_Supuestos'!$F$9))-((('01_Supuestos'!G31*$I758)*'01_Supuestos'!$F$11*($H758-'01_Supuestos'!$F$9))*'01_Supuestos'!$F$12)-(('01_Supuestos'!G31*$I758)*'01_Supuestos'!$F$11*$K758)-(IF(('01_Supuestos'!G31*$I758)&gt;0,'01_Supuestos'!$F$15,0)))-($J758*'01_Supuestos'!G33)))*'01_Supuestos'!$F$16)</f>
        <v/>
      </c>
      <c r="Y758" s="109">
        <f>((('01_Supuestos'!H31*$I758)*'01_Supuestos'!$F$11*($H758-'01_Supuestos'!$F$9))-((('01_Supuestos'!H31*$I758)*'01_Supuestos'!$F$11*($H758-'01_Supuestos'!$F$9))*'01_Supuestos'!$F$12)-(('01_Supuestos'!H31*$I758)*'01_Supuestos'!$F$11*$K758)-(IF(('01_Supuestos'!H31*$I758)&gt;0,'01_Supuestos'!$F$15,0)))-((('01_Supuestos'!H31*$I758)*'01_Supuestos'!$F$11*($H758-'01_Supuestos'!$F$9))*'01_Supuestos'!$F$18)-($J758*'01_Supuestos'!H32)-(IF('01_Supuestos'!H30=MAX('01_Supuestos'!$C$30:$M$30),'01_Supuestos'!$F$19,0))-(MAX(0,(((('01_Supuestos'!H31*$I758)*'01_Supuestos'!$F$11*($H758-'01_Supuestos'!$F$9))-((('01_Supuestos'!H31*$I758)*'01_Supuestos'!$F$11*($H758-'01_Supuestos'!$F$9))*'01_Supuestos'!$F$12)-(('01_Supuestos'!H31*$I758)*'01_Supuestos'!$F$11*$K758)-(IF(('01_Supuestos'!H31*$I758)&gt;0,'01_Supuestos'!$F$15,0)))-($J758*'01_Supuestos'!H33)))*'01_Supuestos'!$F$16)</f>
        <v/>
      </c>
      <c r="Z758" s="109">
        <f>((('01_Supuestos'!I31*$I758)*'01_Supuestos'!$F$11*($H758-'01_Supuestos'!$F$9))-((('01_Supuestos'!I31*$I758)*'01_Supuestos'!$F$11*($H758-'01_Supuestos'!$F$9))*'01_Supuestos'!$F$12)-(('01_Supuestos'!I31*$I758)*'01_Supuestos'!$F$11*$K758)-(IF(('01_Supuestos'!I31*$I758)&gt;0,'01_Supuestos'!$F$15,0)))-((('01_Supuestos'!I31*$I758)*'01_Supuestos'!$F$11*($H758-'01_Supuestos'!$F$9))*'01_Supuestos'!$F$18)-($J758*'01_Supuestos'!I32)-(IF('01_Supuestos'!I30=MAX('01_Supuestos'!$C$30:$M$30),'01_Supuestos'!$F$19,0))-(MAX(0,(((('01_Supuestos'!I31*$I758)*'01_Supuestos'!$F$11*($H758-'01_Supuestos'!$F$9))-((('01_Supuestos'!I31*$I758)*'01_Supuestos'!$F$11*($H758-'01_Supuestos'!$F$9))*'01_Supuestos'!$F$12)-(('01_Supuestos'!I31*$I758)*'01_Supuestos'!$F$11*$K758)-(IF(('01_Supuestos'!I31*$I758)&gt;0,'01_Supuestos'!$F$15,0)))-($J758*'01_Supuestos'!I33)))*'01_Supuestos'!$F$16)</f>
        <v/>
      </c>
      <c r="AA758" s="109">
        <f>((('01_Supuestos'!J31*$I758)*'01_Supuestos'!$F$11*($H758-'01_Supuestos'!$F$9))-((('01_Supuestos'!J31*$I758)*'01_Supuestos'!$F$11*($H758-'01_Supuestos'!$F$9))*'01_Supuestos'!$F$12)-(('01_Supuestos'!J31*$I758)*'01_Supuestos'!$F$11*$K758)-(IF(('01_Supuestos'!J31*$I758)&gt;0,'01_Supuestos'!$F$15,0)))-((('01_Supuestos'!J31*$I758)*'01_Supuestos'!$F$11*($H758-'01_Supuestos'!$F$9))*'01_Supuestos'!$F$18)-($J758*'01_Supuestos'!J32)-(IF('01_Supuestos'!J30=MAX('01_Supuestos'!$C$30:$M$30),'01_Supuestos'!$F$19,0))-(MAX(0,(((('01_Supuestos'!J31*$I758)*'01_Supuestos'!$F$11*($H758-'01_Supuestos'!$F$9))-((('01_Supuestos'!J31*$I758)*'01_Supuestos'!$F$11*($H758-'01_Supuestos'!$F$9))*'01_Supuestos'!$F$12)-(('01_Supuestos'!J31*$I758)*'01_Supuestos'!$F$11*$K758)-(IF(('01_Supuestos'!J31*$I758)&gt;0,'01_Supuestos'!$F$15,0)))-($J758*'01_Supuestos'!J33)))*'01_Supuestos'!$F$16)</f>
        <v/>
      </c>
      <c r="AB758" s="109">
        <f>((('01_Supuestos'!K31*$I758)*'01_Supuestos'!$F$11*($H758-'01_Supuestos'!$F$9))-((('01_Supuestos'!K31*$I758)*'01_Supuestos'!$F$11*($H758-'01_Supuestos'!$F$9))*'01_Supuestos'!$F$12)-(('01_Supuestos'!K31*$I758)*'01_Supuestos'!$F$11*$K758)-(IF(('01_Supuestos'!K31*$I758)&gt;0,'01_Supuestos'!$F$15,0)))-((('01_Supuestos'!K31*$I758)*'01_Supuestos'!$F$11*($H758-'01_Supuestos'!$F$9))*'01_Supuestos'!$F$18)-($J758*'01_Supuestos'!K32)-(IF('01_Supuestos'!K30=MAX('01_Supuestos'!$C$30:$M$30),'01_Supuestos'!$F$19,0))-(MAX(0,(((('01_Supuestos'!K31*$I758)*'01_Supuestos'!$F$11*($H758-'01_Supuestos'!$F$9))-((('01_Supuestos'!K31*$I758)*'01_Supuestos'!$F$11*($H758-'01_Supuestos'!$F$9))*'01_Supuestos'!$F$12)-(('01_Supuestos'!K31*$I758)*'01_Supuestos'!$F$11*$K758)-(IF(('01_Supuestos'!K31*$I758)&gt;0,'01_Supuestos'!$F$15,0)))-($J758*'01_Supuestos'!K33)))*'01_Supuestos'!$F$16)</f>
        <v/>
      </c>
      <c r="AC758" s="109">
        <f>((('01_Supuestos'!L31*$I758)*'01_Supuestos'!$F$11*($H758-'01_Supuestos'!$F$9))-((('01_Supuestos'!L31*$I758)*'01_Supuestos'!$F$11*($H758-'01_Supuestos'!$F$9))*'01_Supuestos'!$F$12)-(('01_Supuestos'!L31*$I758)*'01_Supuestos'!$F$11*$K758)-(IF(('01_Supuestos'!L31*$I758)&gt;0,'01_Supuestos'!$F$15,0)))-((('01_Supuestos'!L31*$I758)*'01_Supuestos'!$F$11*($H758-'01_Supuestos'!$F$9))*'01_Supuestos'!$F$18)-($J758*'01_Supuestos'!L32)-(IF('01_Supuestos'!L30=MAX('01_Supuestos'!$C$30:$M$30),'01_Supuestos'!$F$19,0))-(MAX(0,(((('01_Supuestos'!L31*$I758)*'01_Supuestos'!$F$11*($H758-'01_Supuestos'!$F$9))-((('01_Supuestos'!L31*$I758)*'01_Supuestos'!$F$11*($H758-'01_Supuestos'!$F$9))*'01_Supuestos'!$F$12)-(('01_Supuestos'!L31*$I758)*'01_Supuestos'!$F$11*$K758)-(IF(('01_Supuestos'!L31*$I758)&gt;0,'01_Supuestos'!$F$15,0)))-($J758*'01_Supuestos'!L33)))*'01_Supuestos'!$F$16)</f>
        <v/>
      </c>
      <c r="AD758" s="109">
        <f>((('01_Supuestos'!M31*$I758)*'01_Supuestos'!$F$11*($H758-'01_Supuestos'!$F$9))-((('01_Supuestos'!M31*$I758)*'01_Supuestos'!$F$11*($H758-'01_Supuestos'!$F$9))*'01_Supuestos'!$F$12)-(('01_Supuestos'!M31*$I758)*'01_Supuestos'!$F$11*$K758)-(IF(('01_Supuestos'!M31*$I758)&gt;0,'01_Supuestos'!$F$15,0)))-((('01_Supuestos'!M31*$I758)*'01_Supuestos'!$F$11*($H758-'01_Supuestos'!$F$9))*'01_Supuestos'!$F$18)-($J758*'01_Supuestos'!M32)-(IF('01_Supuestos'!M30=MAX('01_Supuestos'!$C$30:$M$30),'01_Supuestos'!$F$19,0))-(MAX(0,(((('01_Supuestos'!M31*$I758)*'01_Supuestos'!$F$11*($H758-'01_Supuestos'!$F$9))-((('01_Supuestos'!M31*$I758)*'01_Supuestos'!$F$11*($H758-'01_Supuestos'!$F$9))*'01_Supuestos'!$F$12)-(('01_Supuestos'!M31*$I758)*'01_Supuestos'!$F$11*$K758)-(IF(('01_Supuestos'!M31*$I758)&gt;0,'01_Supuestos'!$F$15,0)))-($J758*'01_Supuestos'!M33)))*'01_Supuestos'!$F$16)</f>
        <v/>
      </c>
      <c r="AE758" s="109">
        <f>0</f>
        <v/>
      </c>
      <c r="AF758" s="109">
        <f>IF(S758&gt;R758,"Appraisal+Decision",IF(S758&lt;R758,"Develop Now","Indiferente"))</f>
        <v/>
      </c>
    </row>
    <row r="759">
      <c r="A759" t="n">
        <v>729</v>
      </c>
      <c r="B759" s="53">
        <f>RAND()</f>
        <v/>
      </c>
      <c r="C759" s="53">
        <f>RAND()</f>
        <v/>
      </c>
      <c r="D759" s="53">
        <f>RAND()</f>
        <v/>
      </c>
      <c r="E759" s="53">
        <f>RAND()</f>
        <v/>
      </c>
      <c r="F759" s="53">
        <f>RAND()</f>
        <v/>
      </c>
      <c r="G759" s="53">
        <f>RAND()</f>
        <v/>
      </c>
      <c r="H759" s="109">
        <f>IF(B759&lt;($B$11-$B$10)/($B$12-$B$10), $B$10+SQRT(B759*($B$11-$B$10)*($B$12-$B$10)), $B$12-SQRT((1-B759)*($B$12-$B$11)*($B$12-$B$10)))</f>
        <v/>
      </c>
      <c r="I759" s="53">
        <f>MAX(0.1,NORMINV(C759,$B$13,$B$14))</f>
        <v/>
      </c>
      <c r="J759" s="109">
        <f>'01_Supuestos'!$F$13*MAX(0.65,NORMINV(D759,1,$B$15))</f>
        <v/>
      </c>
      <c r="K759" s="109">
        <f>'01_Supuestos'!$F$14*MAX(0.6,NORMINV(E759,1,$B$16))</f>
        <v/>
      </c>
      <c r="L759" s="109">
        <f>--(F759&lt;=$B$5)</f>
        <v/>
      </c>
      <c r="M759" s="109">
        <f>IF(L759=1, IF(G759&lt;=$B$6, "+", "-"), IF(G759&lt;=(1-$B$7), "+", "-"))</f>
        <v/>
      </c>
      <c r="N759" s="110">
        <f>IF(M759="+",'05_Bayes_Arbol'!$B$16,'05_Bayes_Arbol'!$B$17)</f>
        <v/>
      </c>
      <c r="O759" s="109">
        <f>SUMPRODUCT(T759:AD759,'01_Supuestos'!$C$34:$M$34)</f>
        <v/>
      </c>
      <c r="P759" s="109">
        <f>N759*O759 + (1-N759)*$B$9</f>
        <v/>
      </c>
      <c r="Q759" s="109">
        <f>--(P759&gt;0)</f>
        <v/>
      </c>
      <c r="R759" s="109">
        <f>IF(L759=1,O759,$B$9)</f>
        <v/>
      </c>
      <c r="S759" s="109">
        <f>-$B$8 + IF(Q759=1, IF(L759=1,O759,$B$9), 0)</f>
        <v/>
      </c>
      <c r="T759" s="109">
        <f>((('01_Supuestos'!C31*$I759)*'01_Supuestos'!$F$11*($H759-'01_Supuestos'!$F$9))-((('01_Supuestos'!C31*$I759)*'01_Supuestos'!$F$11*($H759-'01_Supuestos'!$F$9))*'01_Supuestos'!$F$12)-(('01_Supuestos'!C31*$I759)*'01_Supuestos'!$F$11*$K759)-(IF(('01_Supuestos'!C31*$I759)&gt;0,'01_Supuestos'!$F$15,0)))-((('01_Supuestos'!C31*$I759)*'01_Supuestos'!$F$11*($H759-'01_Supuestos'!$F$9))*'01_Supuestos'!$F$18)-($J759*'01_Supuestos'!C32)-(IF('01_Supuestos'!C30=MAX('01_Supuestos'!$C$30:$M$30),'01_Supuestos'!$F$19,0))-(MAX(0,(((('01_Supuestos'!C31*$I759)*'01_Supuestos'!$F$11*($H759-'01_Supuestos'!$F$9))-((('01_Supuestos'!C31*$I759)*'01_Supuestos'!$F$11*($H759-'01_Supuestos'!$F$9))*'01_Supuestos'!$F$12)-(('01_Supuestos'!C31*$I759)*'01_Supuestos'!$F$11*$K759)-(IF(('01_Supuestos'!C31*$I759)&gt;0,'01_Supuestos'!$F$15,0)))-($J759*'01_Supuestos'!C33)))*'01_Supuestos'!$F$16)</f>
        <v/>
      </c>
      <c r="U759" s="109">
        <f>((('01_Supuestos'!D31*$I759)*'01_Supuestos'!$F$11*($H759-'01_Supuestos'!$F$9))-((('01_Supuestos'!D31*$I759)*'01_Supuestos'!$F$11*($H759-'01_Supuestos'!$F$9))*'01_Supuestos'!$F$12)-(('01_Supuestos'!D31*$I759)*'01_Supuestos'!$F$11*$K759)-(IF(('01_Supuestos'!D31*$I759)&gt;0,'01_Supuestos'!$F$15,0)))-((('01_Supuestos'!D31*$I759)*'01_Supuestos'!$F$11*($H759-'01_Supuestos'!$F$9))*'01_Supuestos'!$F$18)-($J759*'01_Supuestos'!D32)-(IF('01_Supuestos'!D30=MAX('01_Supuestos'!$C$30:$M$30),'01_Supuestos'!$F$19,0))-(MAX(0,(((('01_Supuestos'!D31*$I759)*'01_Supuestos'!$F$11*($H759-'01_Supuestos'!$F$9))-((('01_Supuestos'!D31*$I759)*'01_Supuestos'!$F$11*($H759-'01_Supuestos'!$F$9))*'01_Supuestos'!$F$12)-(('01_Supuestos'!D31*$I759)*'01_Supuestos'!$F$11*$K759)-(IF(('01_Supuestos'!D31*$I759)&gt;0,'01_Supuestos'!$F$15,0)))-($J759*'01_Supuestos'!D33)))*'01_Supuestos'!$F$16)</f>
        <v/>
      </c>
      <c r="V759" s="109">
        <f>((('01_Supuestos'!E31*$I759)*'01_Supuestos'!$F$11*($H759-'01_Supuestos'!$F$9))-((('01_Supuestos'!E31*$I759)*'01_Supuestos'!$F$11*($H759-'01_Supuestos'!$F$9))*'01_Supuestos'!$F$12)-(('01_Supuestos'!E31*$I759)*'01_Supuestos'!$F$11*$K759)-(IF(('01_Supuestos'!E31*$I759)&gt;0,'01_Supuestos'!$F$15,0)))-((('01_Supuestos'!E31*$I759)*'01_Supuestos'!$F$11*($H759-'01_Supuestos'!$F$9))*'01_Supuestos'!$F$18)-($J759*'01_Supuestos'!E32)-(IF('01_Supuestos'!E30=MAX('01_Supuestos'!$C$30:$M$30),'01_Supuestos'!$F$19,0))-(MAX(0,(((('01_Supuestos'!E31*$I759)*'01_Supuestos'!$F$11*($H759-'01_Supuestos'!$F$9))-((('01_Supuestos'!E31*$I759)*'01_Supuestos'!$F$11*($H759-'01_Supuestos'!$F$9))*'01_Supuestos'!$F$12)-(('01_Supuestos'!E31*$I759)*'01_Supuestos'!$F$11*$K759)-(IF(('01_Supuestos'!E31*$I759)&gt;0,'01_Supuestos'!$F$15,0)))-($J759*'01_Supuestos'!E33)))*'01_Supuestos'!$F$16)</f>
        <v/>
      </c>
      <c r="W759" s="109">
        <f>((('01_Supuestos'!F31*$I759)*'01_Supuestos'!$F$11*($H759-'01_Supuestos'!$F$9))-((('01_Supuestos'!F31*$I759)*'01_Supuestos'!$F$11*($H759-'01_Supuestos'!$F$9))*'01_Supuestos'!$F$12)-(('01_Supuestos'!F31*$I759)*'01_Supuestos'!$F$11*$K759)-(IF(('01_Supuestos'!F31*$I759)&gt;0,'01_Supuestos'!$F$15,0)))-((('01_Supuestos'!F31*$I759)*'01_Supuestos'!$F$11*($H759-'01_Supuestos'!$F$9))*'01_Supuestos'!$F$18)-($J759*'01_Supuestos'!F32)-(IF('01_Supuestos'!F30=MAX('01_Supuestos'!$C$30:$M$30),'01_Supuestos'!$F$19,0))-(MAX(0,(((('01_Supuestos'!F31*$I759)*'01_Supuestos'!$F$11*($H759-'01_Supuestos'!$F$9))-((('01_Supuestos'!F31*$I759)*'01_Supuestos'!$F$11*($H759-'01_Supuestos'!$F$9))*'01_Supuestos'!$F$12)-(('01_Supuestos'!F31*$I759)*'01_Supuestos'!$F$11*$K759)-(IF(('01_Supuestos'!F31*$I759)&gt;0,'01_Supuestos'!$F$15,0)))-($J759*'01_Supuestos'!F33)))*'01_Supuestos'!$F$16)</f>
        <v/>
      </c>
      <c r="X759" s="109">
        <f>((('01_Supuestos'!G31*$I759)*'01_Supuestos'!$F$11*($H759-'01_Supuestos'!$F$9))-((('01_Supuestos'!G31*$I759)*'01_Supuestos'!$F$11*($H759-'01_Supuestos'!$F$9))*'01_Supuestos'!$F$12)-(('01_Supuestos'!G31*$I759)*'01_Supuestos'!$F$11*$K759)-(IF(('01_Supuestos'!G31*$I759)&gt;0,'01_Supuestos'!$F$15,0)))-((('01_Supuestos'!G31*$I759)*'01_Supuestos'!$F$11*($H759-'01_Supuestos'!$F$9))*'01_Supuestos'!$F$18)-($J759*'01_Supuestos'!G32)-(IF('01_Supuestos'!G30=MAX('01_Supuestos'!$C$30:$M$30),'01_Supuestos'!$F$19,0))-(MAX(0,(((('01_Supuestos'!G31*$I759)*'01_Supuestos'!$F$11*($H759-'01_Supuestos'!$F$9))-((('01_Supuestos'!G31*$I759)*'01_Supuestos'!$F$11*($H759-'01_Supuestos'!$F$9))*'01_Supuestos'!$F$12)-(('01_Supuestos'!G31*$I759)*'01_Supuestos'!$F$11*$K759)-(IF(('01_Supuestos'!G31*$I759)&gt;0,'01_Supuestos'!$F$15,0)))-($J759*'01_Supuestos'!G33)))*'01_Supuestos'!$F$16)</f>
        <v/>
      </c>
      <c r="Y759" s="109">
        <f>((('01_Supuestos'!H31*$I759)*'01_Supuestos'!$F$11*($H759-'01_Supuestos'!$F$9))-((('01_Supuestos'!H31*$I759)*'01_Supuestos'!$F$11*($H759-'01_Supuestos'!$F$9))*'01_Supuestos'!$F$12)-(('01_Supuestos'!H31*$I759)*'01_Supuestos'!$F$11*$K759)-(IF(('01_Supuestos'!H31*$I759)&gt;0,'01_Supuestos'!$F$15,0)))-((('01_Supuestos'!H31*$I759)*'01_Supuestos'!$F$11*($H759-'01_Supuestos'!$F$9))*'01_Supuestos'!$F$18)-($J759*'01_Supuestos'!H32)-(IF('01_Supuestos'!H30=MAX('01_Supuestos'!$C$30:$M$30),'01_Supuestos'!$F$19,0))-(MAX(0,(((('01_Supuestos'!H31*$I759)*'01_Supuestos'!$F$11*($H759-'01_Supuestos'!$F$9))-((('01_Supuestos'!H31*$I759)*'01_Supuestos'!$F$11*($H759-'01_Supuestos'!$F$9))*'01_Supuestos'!$F$12)-(('01_Supuestos'!H31*$I759)*'01_Supuestos'!$F$11*$K759)-(IF(('01_Supuestos'!H31*$I759)&gt;0,'01_Supuestos'!$F$15,0)))-($J759*'01_Supuestos'!H33)))*'01_Supuestos'!$F$16)</f>
        <v/>
      </c>
      <c r="Z759" s="109">
        <f>((('01_Supuestos'!I31*$I759)*'01_Supuestos'!$F$11*($H759-'01_Supuestos'!$F$9))-((('01_Supuestos'!I31*$I759)*'01_Supuestos'!$F$11*($H759-'01_Supuestos'!$F$9))*'01_Supuestos'!$F$12)-(('01_Supuestos'!I31*$I759)*'01_Supuestos'!$F$11*$K759)-(IF(('01_Supuestos'!I31*$I759)&gt;0,'01_Supuestos'!$F$15,0)))-((('01_Supuestos'!I31*$I759)*'01_Supuestos'!$F$11*($H759-'01_Supuestos'!$F$9))*'01_Supuestos'!$F$18)-($J759*'01_Supuestos'!I32)-(IF('01_Supuestos'!I30=MAX('01_Supuestos'!$C$30:$M$30),'01_Supuestos'!$F$19,0))-(MAX(0,(((('01_Supuestos'!I31*$I759)*'01_Supuestos'!$F$11*($H759-'01_Supuestos'!$F$9))-((('01_Supuestos'!I31*$I759)*'01_Supuestos'!$F$11*($H759-'01_Supuestos'!$F$9))*'01_Supuestos'!$F$12)-(('01_Supuestos'!I31*$I759)*'01_Supuestos'!$F$11*$K759)-(IF(('01_Supuestos'!I31*$I759)&gt;0,'01_Supuestos'!$F$15,0)))-($J759*'01_Supuestos'!I33)))*'01_Supuestos'!$F$16)</f>
        <v/>
      </c>
      <c r="AA759" s="109">
        <f>((('01_Supuestos'!J31*$I759)*'01_Supuestos'!$F$11*($H759-'01_Supuestos'!$F$9))-((('01_Supuestos'!J31*$I759)*'01_Supuestos'!$F$11*($H759-'01_Supuestos'!$F$9))*'01_Supuestos'!$F$12)-(('01_Supuestos'!J31*$I759)*'01_Supuestos'!$F$11*$K759)-(IF(('01_Supuestos'!J31*$I759)&gt;0,'01_Supuestos'!$F$15,0)))-((('01_Supuestos'!J31*$I759)*'01_Supuestos'!$F$11*($H759-'01_Supuestos'!$F$9))*'01_Supuestos'!$F$18)-($J759*'01_Supuestos'!J32)-(IF('01_Supuestos'!J30=MAX('01_Supuestos'!$C$30:$M$30),'01_Supuestos'!$F$19,0))-(MAX(0,(((('01_Supuestos'!J31*$I759)*'01_Supuestos'!$F$11*($H759-'01_Supuestos'!$F$9))-((('01_Supuestos'!J31*$I759)*'01_Supuestos'!$F$11*($H759-'01_Supuestos'!$F$9))*'01_Supuestos'!$F$12)-(('01_Supuestos'!J31*$I759)*'01_Supuestos'!$F$11*$K759)-(IF(('01_Supuestos'!J31*$I759)&gt;0,'01_Supuestos'!$F$15,0)))-($J759*'01_Supuestos'!J33)))*'01_Supuestos'!$F$16)</f>
        <v/>
      </c>
      <c r="AB759" s="109">
        <f>((('01_Supuestos'!K31*$I759)*'01_Supuestos'!$F$11*($H759-'01_Supuestos'!$F$9))-((('01_Supuestos'!K31*$I759)*'01_Supuestos'!$F$11*($H759-'01_Supuestos'!$F$9))*'01_Supuestos'!$F$12)-(('01_Supuestos'!K31*$I759)*'01_Supuestos'!$F$11*$K759)-(IF(('01_Supuestos'!K31*$I759)&gt;0,'01_Supuestos'!$F$15,0)))-((('01_Supuestos'!K31*$I759)*'01_Supuestos'!$F$11*($H759-'01_Supuestos'!$F$9))*'01_Supuestos'!$F$18)-($J759*'01_Supuestos'!K32)-(IF('01_Supuestos'!K30=MAX('01_Supuestos'!$C$30:$M$30),'01_Supuestos'!$F$19,0))-(MAX(0,(((('01_Supuestos'!K31*$I759)*'01_Supuestos'!$F$11*($H759-'01_Supuestos'!$F$9))-((('01_Supuestos'!K31*$I759)*'01_Supuestos'!$F$11*($H759-'01_Supuestos'!$F$9))*'01_Supuestos'!$F$12)-(('01_Supuestos'!K31*$I759)*'01_Supuestos'!$F$11*$K759)-(IF(('01_Supuestos'!K31*$I759)&gt;0,'01_Supuestos'!$F$15,0)))-($J759*'01_Supuestos'!K33)))*'01_Supuestos'!$F$16)</f>
        <v/>
      </c>
      <c r="AC759" s="109">
        <f>((('01_Supuestos'!L31*$I759)*'01_Supuestos'!$F$11*($H759-'01_Supuestos'!$F$9))-((('01_Supuestos'!L31*$I759)*'01_Supuestos'!$F$11*($H759-'01_Supuestos'!$F$9))*'01_Supuestos'!$F$12)-(('01_Supuestos'!L31*$I759)*'01_Supuestos'!$F$11*$K759)-(IF(('01_Supuestos'!L31*$I759)&gt;0,'01_Supuestos'!$F$15,0)))-((('01_Supuestos'!L31*$I759)*'01_Supuestos'!$F$11*($H759-'01_Supuestos'!$F$9))*'01_Supuestos'!$F$18)-($J759*'01_Supuestos'!L32)-(IF('01_Supuestos'!L30=MAX('01_Supuestos'!$C$30:$M$30),'01_Supuestos'!$F$19,0))-(MAX(0,(((('01_Supuestos'!L31*$I759)*'01_Supuestos'!$F$11*($H759-'01_Supuestos'!$F$9))-((('01_Supuestos'!L31*$I759)*'01_Supuestos'!$F$11*($H759-'01_Supuestos'!$F$9))*'01_Supuestos'!$F$12)-(('01_Supuestos'!L31*$I759)*'01_Supuestos'!$F$11*$K759)-(IF(('01_Supuestos'!L31*$I759)&gt;0,'01_Supuestos'!$F$15,0)))-($J759*'01_Supuestos'!L33)))*'01_Supuestos'!$F$16)</f>
        <v/>
      </c>
      <c r="AD759" s="109">
        <f>((('01_Supuestos'!M31*$I759)*'01_Supuestos'!$F$11*($H759-'01_Supuestos'!$F$9))-((('01_Supuestos'!M31*$I759)*'01_Supuestos'!$F$11*($H759-'01_Supuestos'!$F$9))*'01_Supuestos'!$F$12)-(('01_Supuestos'!M31*$I759)*'01_Supuestos'!$F$11*$K759)-(IF(('01_Supuestos'!M31*$I759)&gt;0,'01_Supuestos'!$F$15,0)))-((('01_Supuestos'!M31*$I759)*'01_Supuestos'!$F$11*($H759-'01_Supuestos'!$F$9))*'01_Supuestos'!$F$18)-($J759*'01_Supuestos'!M32)-(IF('01_Supuestos'!M30=MAX('01_Supuestos'!$C$30:$M$30),'01_Supuestos'!$F$19,0))-(MAX(0,(((('01_Supuestos'!M31*$I759)*'01_Supuestos'!$F$11*($H759-'01_Supuestos'!$F$9))-((('01_Supuestos'!M31*$I759)*'01_Supuestos'!$F$11*($H759-'01_Supuestos'!$F$9))*'01_Supuestos'!$F$12)-(('01_Supuestos'!M31*$I759)*'01_Supuestos'!$F$11*$K759)-(IF(('01_Supuestos'!M31*$I759)&gt;0,'01_Supuestos'!$F$15,0)))-($J759*'01_Supuestos'!M33)))*'01_Supuestos'!$F$16)</f>
        <v/>
      </c>
      <c r="AE759" s="109">
        <f>0</f>
        <v/>
      </c>
      <c r="AF759" s="109">
        <f>IF(S759&gt;R759,"Appraisal+Decision",IF(S759&lt;R759,"Develop Now","Indiferente"))</f>
        <v/>
      </c>
    </row>
    <row r="760">
      <c r="A760" t="n">
        <v>730</v>
      </c>
      <c r="B760" s="53">
        <f>RAND()</f>
        <v/>
      </c>
      <c r="C760" s="53">
        <f>RAND()</f>
        <v/>
      </c>
      <c r="D760" s="53">
        <f>RAND()</f>
        <v/>
      </c>
      <c r="E760" s="53">
        <f>RAND()</f>
        <v/>
      </c>
      <c r="F760" s="53">
        <f>RAND()</f>
        <v/>
      </c>
      <c r="G760" s="53">
        <f>RAND()</f>
        <v/>
      </c>
      <c r="H760" s="109">
        <f>IF(B760&lt;($B$11-$B$10)/($B$12-$B$10), $B$10+SQRT(B760*($B$11-$B$10)*($B$12-$B$10)), $B$12-SQRT((1-B760)*($B$12-$B$11)*($B$12-$B$10)))</f>
        <v/>
      </c>
      <c r="I760" s="53">
        <f>MAX(0.1,NORMINV(C760,$B$13,$B$14))</f>
        <v/>
      </c>
      <c r="J760" s="109">
        <f>'01_Supuestos'!$F$13*MAX(0.65,NORMINV(D760,1,$B$15))</f>
        <v/>
      </c>
      <c r="K760" s="109">
        <f>'01_Supuestos'!$F$14*MAX(0.6,NORMINV(E760,1,$B$16))</f>
        <v/>
      </c>
      <c r="L760" s="109">
        <f>--(F760&lt;=$B$5)</f>
        <v/>
      </c>
      <c r="M760" s="109">
        <f>IF(L760=1, IF(G760&lt;=$B$6, "+", "-"), IF(G760&lt;=(1-$B$7), "+", "-"))</f>
        <v/>
      </c>
      <c r="N760" s="110">
        <f>IF(M760="+",'05_Bayes_Arbol'!$B$16,'05_Bayes_Arbol'!$B$17)</f>
        <v/>
      </c>
      <c r="O760" s="109">
        <f>SUMPRODUCT(T760:AD760,'01_Supuestos'!$C$34:$M$34)</f>
        <v/>
      </c>
      <c r="P760" s="109">
        <f>N760*O760 + (1-N760)*$B$9</f>
        <v/>
      </c>
      <c r="Q760" s="109">
        <f>--(P760&gt;0)</f>
        <v/>
      </c>
      <c r="R760" s="109">
        <f>IF(L760=1,O760,$B$9)</f>
        <v/>
      </c>
      <c r="S760" s="109">
        <f>-$B$8 + IF(Q760=1, IF(L760=1,O760,$B$9), 0)</f>
        <v/>
      </c>
      <c r="T760" s="109">
        <f>((('01_Supuestos'!C31*$I760)*'01_Supuestos'!$F$11*($H760-'01_Supuestos'!$F$9))-((('01_Supuestos'!C31*$I760)*'01_Supuestos'!$F$11*($H760-'01_Supuestos'!$F$9))*'01_Supuestos'!$F$12)-(('01_Supuestos'!C31*$I760)*'01_Supuestos'!$F$11*$K760)-(IF(('01_Supuestos'!C31*$I760)&gt;0,'01_Supuestos'!$F$15,0)))-((('01_Supuestos'!C31*$I760)*'01_Supuestos'!$F$11*($H760-'01_Supuestos'!$F$9))*'01_Supuestos'!$F$18)-($J760*'01_Supuestos'!C32)-(IF('01_Supuestos'!C30=MAX('01_Supuestos'!$C$30:$M$30),'01_Supuestos'!$F$19,0))-(MAX(0,(((('01_Supuestos'!C31*$I760)*'01_Supuestos'!$F$11*($H760-'01_Supuestos'!$F$9))-((('01_Supuestos'!C31*$I760)*'01_Supuestos'!$F$11*($H760-'01_Supuestos'!$F$9))*'01_Supuestos'!$F$12)-(('01_Supuestos'!C31*$I760)*'01_Supuestos'!$F$11*$K760)-(IF(('01_Supuestos'!C31*$I760)&gt;0,'01_Supuestos'!$F$15,0)))-($J760*'01_Supuestos'!C33)))*'01_Supuestos'!$F$16)</f>
        <v/>
      </c>
      <c r="U760" s="109">
        <f>((('01_Supuestos'!D31*$I760)*'01_Supuestos'!$F$11*($H760-'01_Supuestos'!$F$9))-((('01_Supuestos'!D31*$I760)*'01_Supuestos'!$F$11*($H760-'01_Supuestos'!$F$9))*'01_Supuestos'!$F$12)-(('01_Supuestos'!D31*$I760)*'01_Supuestos'!$F$11*$K760)-(IF(('01_Supuestos'!D31*$I760)&gt;0,'01_Supuestos'!$F$15,0)))-((('01_Supuestos'!D31*$I760)*'01_Supuestos'!$F$11*($H760-'01_Supuestos'!$F$9))*'01_Supuestos'!$F$18)-($J760*'01_Supuestos'!D32)-(IF('01_Supuestos'!D30=MAX('01_Supuestos'!$C$30:$M$30),'01_Supuestos'!$F$19,0))-(MAX(0,(((('01_Supuestos'!D31*$I760)*'01_Supuestos'!$F$11*($H760-'01_Supuestos'!$F$9))-((('01_Supuestos'!D31*$I760)*'01_Supuestos'!$F$11*($H760-'01_Supuestos'!$F$9))*'01_Supuestos'!$F$12)-(('01_Supuestos'!D31*$I760)*'01_Supuestos'!$F$11*$K760)-(IF(('01_Supuestos'!D31*$I760)&gt;0,'01_Supuestos'!$F$15,0)))-($J760*'01_Supuestos'!D33)))*'01_Supuestos'!$F$16)</f>
        <v/>
      </c>
      <c r="V760" s="109">
        <f>((('01_Supuestos'!E31*$I760)*'01_Supuestos'!$F$11*($H760-'01_Supuestos'!$F$9))-((('01_Supuestos'!E31*$I760)*'01_Supuestos'!$F$11*($H760-'01_Supuestos'!$F$9))*'01_Supuestos'!$F$12)-(('01_Supuestos'!E31*$I760)*'01_Supuestos'!$F$11*$K760)-(IF(('01_Supuestos'!E31*$I760)&gt;0,'01_Supuestos'!$F$15,0)))-((('01_Supuestos'!E31*$I760)*'01_Supuestos'!$F$11*($H760-'01_Supuestos'!$F$9))*'01_Supuestos'!$F$18)-($J760*'01_Supuestos'!E32)-(IF('01_Supuestos'!E30=MAX('01_Supuestos'!$C$30:$M$30),'01_Supuestos'!$F$19,0))-(MAX(0,(((('01_Supuestos'!E31*$I760)*'01_Supuestos'!$F$11*($H760-'01_Supuestos'!$F$9))-((('01_Supuestos'!E31*$I760)*'01_Supuestos'!$F$11*($H760-'01_Supuestos'!$F$9))*'01_Supuestos'!$F$12)-(('01_Supuestos'!E31*$I760)*'01_Supuestos'!$F$11*$K760)-(IF(('01_Supuestos'!E31*$I760)&gt;0,'01_Supuestos'!$F$15,0)))-($J760*'01_Supuestos'!E33)))*'01_Supuestos'!$F$16)</f>
        <v/>
      </c>
      <c r="W760" s="109">
        <f>((('01_Supuestos'!F31*$I760)*'01_Supuestos'!$F$11*($H760-'01_Supuestos'!$F$9))-((('01_Supuestos'!F31*$I760)*'01_Supuestos'!$F$11*($H760-'01_Supuestos'!$F$9))*'01_Supuestos'!$F$12)-(('01_Supuestos'!F31*$I760)*'01_Supuestos'!$F$11*$K760)-(IF(('01_Supuestos'!F31*$I760)&gt;0,'01_Supuestos'!$F$15,0)))-((('01_Supuestos'!F31*$I760)*'01_Supuestos'!$F$11*($H760-'01_Supuestos'!$F$9))*'01_Supuestos'!$F$18)-($J760*'01_Supuestos'!F32)-(IF('01_Supuestos'!F30=MAX('01_Supuestos'!$C$30:$M$30),'01_Supuestos'!$F$19,0))-(MAX(0,(((('01_Supuestos'!F31*$I760)*'01_Supuestos'!$F$11*($H760-'01_Supuestos'!$F$9))-((('01_Supuestos'!F31*$I760)*'01_Supuestos'!$F$11*($H760-'01_Supuestos'!$F$9))*'01_Supuestos'!$F$12)-(('01_Supuestos'!F31*$I760)*'01_Supuestos'!$F$11*$K760)-(IF(('01_Supuestos'!F31*$I760)&gt;0,'01_Supuestos'!$F$15,0)))-($J760*'01_Supuestos'!F33)))*'01_Supuestos'!$F$16)</f>
        <v/>
      </c>
      <c r="X760" s="109">
        <f>((('01_Supuestos'!G31*$I760)*'01_Supuestos'!$F$11*($H760-'01_Supuestos'!$F$9))-((('01_Supuestos'!G31*$I760)*'01_Supuestos'!$F$11*($H760-'01_Supuestos'!$F$9))*'01_Supuestos'!$F$12)-(('01_Supuestos'!G31*$I760)*'01_Supuestos'!$F$11*$K760)-(IF(('01_Supuestos'!G31*$I760)&gt;0,'01_Supuestos'!$F$15,0)))-((('01_Supuestos'!G31*$I760)*'01_Supuestos'!$F$11*($H760-'01_Supuestos'!$F$9))*'01_Supuestos'!$F$18)-($J760*'01_Supuestos'!G32)-(IF('01_Supuestos'!G30=MAX('01_Supuestos'!$C$30:$M$30),'01_Supuestos'!$F$19,0))-(MAX(0,(((('01_Supuestos'!G31*$I760)*'01_Supuestos'!$F$11*($H760-'01_Supuestos'!$F$9))-((('01_Supuestos'!G31*$I760)*'01_Supuestos'!$F$11*($H760-'01_Supuestos'!$F$9))*'01_Supuestos'!$F$12)-(('01_Supuestos'!G31*$I760)*'01_Supuestos'!$F$11*$K760)-(IF(('01_Supuestos'!G31*$I760)&gt;0,'01_Supuestos'!$F$15,0)))-($J760*'01_Supuestos'!G33)))*'01_Supuestos'!$F$16)</f>
        <v/>
      </c>
      <c r="Y760" s="109">
        <f>((('01_Supuestos'!H31*$I760)*'01_Supuestos'!$F$11*($H760-'01_Supuestos'!$F$9))-((('01_Supuestos'!H31*$I760)*'01_Supuestos'!$F$11*($H760-'01_Supuestos'!$F$9))*'01_Supuestos'!$F$12)-(('01_Supuestos'!H31*$I760)*'01_Supuestos'!$F$11*$K760)-(IF(('01_Supuestos'!H31*$I760)&gt;0,'01_Supuestos'!$F$15,0)))-((('01_Supuestos'!H31*$I760)*'01_Supuestos'!$F$11*($H760-'01_Supuestos'!$F$9))*'01_Supuestos'!$F$18)-($J760*'01_Supuestos'!H32)-(IF('01_Supuestos'!H30=MAX('01_Supuestos'!$C$30:$M$30),'01_Supuestos'!$F$19,0))-(MAX(0,(((('01_Supuestos'!H31*$I760)*'01_Supuestos'!$F$11*($H760-'01_Supuestos'!$F$9))-((('01_Supuestos'!H31*$I760)*'01_Supuestos'!$F$11*($H760-'01_Supuestos'!$F$9))*'01_Supuestos'!$F$12)-(('01_Supuestos'!H31*$I760)*'01_Supuestos'!$F$11*$K760)-(IF(('01_Supuestos'!H31*$I760)&gt;0,'01_Supuestos'!$F$15,0)))-($J760*'01_Supuestos'!H33)))*'01_Supuestos'!$F$16)</f>
        <v/>
      </c>
      <c r="Z760" s="109">
        <f>((('01_Supuestos'!I31*$I760)*'01_Supuestos'!$F$11*($H760-'01_Supuestos'!$F$9))-((('01_Supuestos'!I31*$I760)*'01_Supuestos'!$F$11*($H760-'01_Supuestos'!$F$9))*'01_Supuestos'!$F$12)-(('01_Supuestos'!I31*$I760)*'01_Supuestos'!$F$11*$K760)-(IF(('01_Supuestos'!I31*$I760)&gt;0,'01_Supuestos'!$F$15,0)))-((('01_Supuestos'!I31*$I760)*'01_Supuestos'!$F$11*($H760-'01_Supuestos'!$F$9))*'01_Supuestos'!$F$18)-($J760*'01_Supuestos'!I32)-(IF('01_Supuestos'!I30=MAX('01_Supuestos'!$C$30:$M$30),'01_Supuestos'!$F$19,0))-(MAX(0,(((('01_Supuestos'!I31*$I760)*'01_Supuestos'!$F$11*($H760-'01_Supuestos'!$F$9))-((('01_Supuestos'!I31*$I760)*'01_Supuestos'!$F$11*($H760-'01_Supuestos'!$F$9))*'01_Supuestos'!$F$12)-(('01_Supuestos'!I31*$I760)*'01_Supuestos'!$F$11*$K760)-(IF(('01_Supuestos'!I31*$I760)&gt;0,'01_Supuestos'!$F$15,0)))-($J760*'01_Supuestos'!I33)))*'01_Supuestos'!$F$16)</f>
        <v/>
      </c>
      <c r="AA760" s="109">
        <f>((('01_Supuestos'!J31*$I760)*'01_Supuestos'!$F$11*($H760-'01_Supuestos'!$F$9))-((('01_Supuestos'!J31*$I760)*'01_Supuestos'!$F$11*($H760-'01_Supuestos'!$F$9))*'01_Supuestos'!$F$12)-(('01_Supuestos'!J31*$I760)*'01_Supuestos'!$F$11*$K760)-(IF(('01_Supuestos'!J31*$I760)&gt;0,'01_Supuestos'!$F$15,0)))-((('01_Supuestos'!J31*$I760)*'01_Supuestos'!$F$11*($H760-'01_Supuestos'!$F$9))*'01_Supuestos'!$F$18)-($J760*'01_Supuestos'!J32)-(IF('01_Supuestos'!J30=MAX('01_Supuestos'!$C$30:$M$30),'01_Supuestos'!$F$19,0))-(MAX(0,(((('01_Supuestos'!J31*$I760)*'01_Supuestos'!$F$11*($H760-'01_Supuestos'!$F$9))-((('01_Supuestos'!J31*$I760)*'01_Supuestos'!$F$11*($H760-'01_Supuestos'!$F$9))*'01_Supuestos'!$F$12)-(('01_Supuestos'!J31*$I760)*'01_Supuestos'!$F$11*$K760)-(IF(('01_Supuestos'!J31*$I760)&gt;0,'01_Supuestos'!$F$15,0)))-($J760*'01_Supuestos'!J33)))*'01_Supuestos'!$F$16)</f>
        <v/>
      </c>
      <c r="AB760" s="109">
        <f>((('01_Supuestos'!K31*$I760)*'01_Supuestos'!$F$11*($H760-'01_Supuestos'!$F$9))-((('01_Supuestos'!K31*$I760)*'01_Supuestos'!$F$11*($H760-'01_Supuestos'!$F$9))*'01_Supuestos'!$F$12)-(('01_Supuestos'!K31*$I760)*'01_Supuestos'!$F$11*$K760)-(IF(('01_Supuestos'!K31*$I760)&gt;0,'01_Supuestos'!$F$15,0)))-((('01_Supuestos'!K31*$I760)*'01_Supuestos'!$F$11*($H760-'01_Supuestos'!$F$9))*'01_Supuestos'!$F$18)-($J760*'01_Supuestos'!K32)-(IF('01_Supuestos'!K30=MAX('01_Supuestos'!$C$30:$M$30),'01_Supuestos'!$F$19,0))-(MAX(0,(((('01_Supuestos'!K31*$I760)*'01_Supuestos'!$F$11*($H760-'01_Supuestos'!$F$9))-((('01_Supuestos'!K31*$I760)*'01_Supuestos'!$F$11*($H760-'01_Supuestos'!$F$9))*'01_Supuestos'!$F$12)-(('01_Supuestos'!K31*$I760)*'01_Supuestos'!$F$11*$K760)-(IF(('01_Supuestos'!K31*$I760)&gt;0,'01_Supuestos'!$F$15,0)))-($J760*'01_Supuestos'!K33)))*'01_Supuestos'!$F$16)</f>
        <v/>
      </c>
      <c r="AC760" s="109">
        <f>((('01_Supuestos'!L31*$I760)*'01_Supuestos'!$F$11*($H760-'01_Supuestos'!$F$9))-((('01_Supuestos'!L31*$I760)*'01_Supuestos'!$F$11*($H760-'01_Supuestos'!$F$9))*'01_Supuestos'!$F$12)-(('01_Supuestos'!L31*$I760)*'01_Supuestos'!$F$11*$K760)-(IF(('01_Supuestos'!L31*$I760)&gt;0,'01_Supuestos'!$F$15,0)))-((('01_Supuestos'!L31*$I760)*'01_Supuestos'!$F$11*($H760-'01_Supuestos'!$F$9))*'01_Supuestos'!$F$18)-($J760*'01_Supuestos'!L32)-(IF('01_Supuestos'!L30=MAX('01_Supuestos'!$C$30:$M$30),'01_Supuestos'!$F$19,0))-(MAX(0,(((('01_Supuestos'!L31*$I760)*'01_Supuestos'!$F$11*($H760-'01_Supuestos'!$F$9))-((('01_Supuestos'!L31*$I760)*'01_Supuestos'!$F$11*($H760-'01_Supuestos'!$F$9))*'01_Supuestos'!$F$12)-(('01_Supuestos'!L31*$I760)*'01_Supuestos'!$F$11*$K760)-(IF(('01_Supuestos'!L31*$I760)&gt;0,'01_Supuestos'!$F$15,0)))-($J760*'01_Supuestos'!L33)))*'01_Supuestos'!$F$16)</f>
        <v/>
      </c>
      <c r="AD760" s="109">
        <f>((('01_Supuestos'!M31*$I760)*'01_Supuestos'!$F$11*($H760-'01_Supuestos'!$F$9))-((('01_Supuestos'!M31*$I760)*'01_Supuestos'!$F$11*($H760-'01_Supuestos'!$F$9))*'01_Supuestos'!$F$12)-(('01_Supuestos'!M31*$I760)*'01_Supuestos'!$F$11*$K760)-(IF(('01_Supuestos'!M31*$I760)&gt;0,'01_Supuestos'!$F$15,0)))-((('01_Supuestos'!M31*$I760)*'01_Supuestos'!$F$11*($H760-'01_Supuestos'!$F$9))*'01_Supuestos'!$F$18)-($J760*'01_Supuestos'!M32)-(IF('01_Supuestos'!M30=MAX('01_Supuestos'!$C$30:$M$30),'01_Supuestos'!$F$19,0))-(MAX(0,(((('01_Supuestos'!M31*$I760)*'01_Supuestos'!$F$11*($H760-'01_Supuestos'!$F$9))-((('01_Supuestos'!M31*$I760)*'01_Supuestos'!$F$11*($H760-'01_Supuestos'!$F$9))*'01_Supuestos'!$F$12)-(('01_Supuestos'!M31*$I760)*'01_Supuestos'!$F$11*$K760)-(IF(('01_Supuestos'!M31*$I760)&gt;0,'01_Supuestos'!$F$15,0)))-($J760*'01_Supuestos'!M33)))*'01_Supuestos'!$F$16)</f>
        <v/>
      </c>
      <c r="AE760" s="109">
        <f>0</f>
        <v/>
      </c>
      <c r="AF760" s="109">
        <f>IF(S760&gt;R760,"Appraisal+Decision",IF(S760&lt;R760,"Develop Now","Indiferente"))</f>
        <v/>
      </c>
    </row>
    <row r="761">
      <c r="A761" t="n">
        <v>731</v>
      </c>
      <c r="B761" s="53">
        <f>RAND()</f>
        <v/>
      </c>
      <c r="C761" s="53">
        <f>RAND()</f>
        <v/>
      </c>
      <c r="D761" s="53">
        <f>RAND()</f>
        <v/>
      </c>
      <c r="E761" s="53">
        <f>RAND()</f>
        <v/>
      </c>
      <c r="F761" s="53">
        <f>RAND()</f>
        <v/>
      </c>
      <c r="G761" s="53">
        <f>RAND()</f>
        <v/>
      </c>
      <c r="H761" s="109">
        <f>IF(B761&lt;($B$11-$B$10)/($B$12-$B$10), $B$10+SQRT(B761*($B$11-$B$10)*($B$12-$B$10)), $B$12-SQRT((1-B761)*($B$12-$B$11)*($B$12-$B$10)))</f>
        <v/>
      </c>
      <c r="I761" s="53">
        <f>MAX(0.1,NORMINV(C761,$B$13,$B$14))</f>
        <v/>
      </c>
      <c r="J761" s="109">
        <f>'01_Supuestos'!$F$13*MAX(0.65,NORMINV(D761,1,$B$15))</f>
        <v/>
      </c>
      <c r="K761" s="109">
        <f>'01_Supuestos'!$F$14*MAX(0.6,NORMINV(E761,1,$B$16))</f>
        <v/>
      </c>
      <c r="L761" s="109">
        <f>--(F761&lt;=$B$5)</f>
        <v/>
      </c>
      <c r="M761" s="109">
        <f>IF(L761=1, IF(G761&lt;=$B$6, "+", "-"), IF(G761&lt;=(1-$B$7), "+", "-"))</f>
        <v/>
      </c>
      <c r="N761" s="110">
        <f>IF(M761="+",'05_Bayes_Arbol'!$B$16,'05_Bayes_Arbol'!$B$17)</f>
        <v/>
      </c>
      <c r="O761" s="109">
        <f>SUMPRODUCT(T761:AD761,'01_Supuestos'!$C$34:$M$34)</f>
        <v/>
      </c>
      <c r="P761" s="109">
        <f>N761*O761 + (1-N761)*$B$9</f>
        <v/>
      </c>
      <c r="Q761" s="109">
        <f>--(P761&gt;0)</f>
        <v/>
      </c>
      <c r="R761" s="109">
        <f>IF(L761=1,O761,$B$9)</f>
        <v/>
      </c>
      <c r="S761" s="109">
        <f>-$B$8 + IF(Q761=1, IF(L761=1,O761,$B$9), 0)</f>
        <v/>
      </c>
      <c r="T761" s="109">
        <f>((('01_Supuestos'!C31*$I761)*'01_Supuestos'!$F$11*($H761-'01_Supuestos'!$F$9))-((('01_Supuestos'!C31*$I761)*'01_Supuestos'!$F$11*($H761-'01_Supuestos'!$F$9))*'01_Supuestos'!$F$12)-(('01_Supuestos'!C31*$I761)*'01_Supuestos'!$F$11*$K761)-(IF(('01_Supuestos'!C31*$I761)&gt;0,'01_Supuestos'!$F$15,0)))-((('01_Supuestos'!C31*$I761)*'01_Supuestos'!$F$11*($H761-'01_Supuestos'!$F$9))*'01_Supuestos'!$F$18)-($J761*'01_Supuestos'!C32)-(IF('01_Supuestos'!C30=MAX('01_Supuestos'!$C$30:$M$30),'01_Supuestos'!$F$19,0))-(MAX(0,(((('01_Supuestos'!C31*$I761)*'01_Supuestos'!$F$11*($H761-'01_Supuestos'!$F$9))-((('01_Supuestos'!C31*$I761)*'01_Supuestos'!$F$11*($H761-'01_Supuestos'!$F$9))*'01_Supuestos'!$F$12)-(('01_Supuestos'!C31*$I761)*'01_Supuestos'!$F$11*$K761)-(IF(('01_Supuestos'!C31*$I761)&gt;0,'01_Supuestos'!$F$15,0)))-($J761*'01_Supuestos'!C33)))*'01_Supuestos'!$F$16)</f>
        <v/>
      </c>
      <c r="U761" s="109">
        <f>((('01_Supuestos'!D31*$I761)*'01_Supuestos'!$F$11*($H761-'01_Supuestos'!$F$9))-((('01_Supuestos'!D31*$I761)*'01_Supuestos'!$F$11*($H761-'01_Supuestos'!$F$9))*'01_Supuestos'!$F$12)-(('01_Supuestos'!D31*$I761)*'01_Supuestos'!$F$11*$K761)-(IF(('01_Supuestos'!D31*$I761)&gt;0,'01_Supuestos'!$F$15,0)))-((('01_Supuestos'!D31*$I761)*'01_Supuestos'!$F$11*($H761-'01_Supuestos'!$F$9))*'01_Supuestos'!$F$18)-($J761*'01_Supuestos'!D32)-(IF('01_Supuestos'!D30=MAX('01_Supuestos'!$C$30:$M$30),'01_Supuestos'!$F$19,0))-(MAX(0,(((('01_Supuestos'!D31*$I761)*'01_Supuestos'!$F$11*($H761-'01_Supuestos'!$F$9))-((('01_Supuestos'!D31*$I761)*'01_Supuestos'!$F$11*($H761-'01_Supuestos'!$F$9))*'01_Supuestos'!$F$12)-(('01_Supuestos'!D31*$I761)*'01_Supuestos'!$F$11*$K761)-(IF(('01_Supuestos'!D31*$I761)&gt;0,'01_Supuestos'!$F$15,0)))-($J761*'01_Supuestos'!D33)))*'01_Supuestos'!$F$16)</f>
        <v/>
      </c>
      <c r="V761" s="109">
        <f>((('01_Supuestos'!E31*$I761)*'01_Supuestos'!$F$11*($H761-'01_Supuestos'!$F$9))-((('01_Supuestos'!E31*$I761)*'01_Supuestos'!$F$11*($H761-'01_Supuestos'!$F$9))*'01_Supuestos'!$F$12)-(('01_Supuestos'!E31*$I761)*'01_Supuestos'!$F$11*$K761)-(IF(('01_Supuestos'!E31*$I761)&gt;0,'01_Supuestos'!$F$15,0)))-((('01_Supuestos'!E31*$I761)*'01_Supuestos'!$F$11*($H761-'01_Supuestos'!$F$9))*'01_Supuestos'!$F$18)-($J761*'01_Supuestos'!E32)-(IF('01_Supuestos'!E30=MAX('01_Supuestos'!$C$30:$M$30),'01_Supuestos'!$F$19,0))-(MAX(0,(((('01_Supuestos'!E31*$I761)*'01_Supuestos'!$F$11*($H761-'01_Supuestos'!$F$9))-((('01_Supuestos'!E31*$I761)*'01_Supuestos'!$F$11*($H761-'01_Supuestos'!$F$9))*'01_Supuestos'!$F$12)-(('01_Supuestos'!E31*$I761)*'01_Supuestos'!$F$11*$K761)-(IF(('01_Supuestos'!E31*$I761)&gt;0,'01_Supuestos'!$F$15,0)))-($J761*'01_Supuestos'!E33)))*'01_Supuestos'!$F$16)</f>
        <v/>
      </c>
      <c r="W761" s="109">
        <f>((('01_Supuestos'!F31*$I761)*'01_Supuestos'!$F$11*($H761-'01_Supuestos'!$F$9))-((('01_Supuestos'!F31*$I761)*'01_Supuestos'!$F$11*($H761-'01_Supuestos'!$F$9))*'01_Supuestos'!$F$12)-(('01_Supuestos'!F31*$I761)*'01_Supuestos'!$F$11*$K761)-(IF(('01_Supuestos'!F31*$I761)&gt;0,'01_Supuestos'!$F$15,0)))-((('01_Supuestos'!F31*$I761)*'01_Supuestos'!$F$11*($H761-'01_Supuestos'!$F$9))*'01_Supuestos'!$F$18)-($J761*'01_Supuestos'!F32)-(IF('01_Supuestos'!F30=MAX('01_Supuestos'!$C$30:$M$30),'01_Supuestos'!$F$19,0))-(MAX(0,(((('01_Supuestos'!F31*$I761)*'01_Supuestos'!$F$11*($H761-'01_Supuestos'!$F$9))-((('01_Supuestos'!F31*$I761)*'01_Supuestos'!$F$11*($H761-'01_Supuestos'!$F$9))*'01_Supuestos'!$F$12)-(('01_Supuestos'!F31*$I761)*'01_Supuestos'!$F$11*$K761)-(IF(('01_Supuestos'!F31*$I761)&gt;0,'01_Supuestos'!$F$15,0)))-($J761*'01_Supuestos'!F33)))*'01_Supuestos'!$F$16)</f>
        <v/>
      </c>
      <c r="X761" s="109">
        <f>((('01_Supuestos'!G31*$I761)*'01_Supuestos'!$F$11*($H761-'01_Supuestos'!$F$9))-((('01_Supuestos'!G31*$I761)*'01_Supuestos'!$F$11*($H761-'01_Supuestos'!$F$9))*'01_Supuestos'!$F$12)-(('01_Supuestos'!G31*$I761)*'01_Supuestos'!$F$11*$K761)-(IF(('01_Supuestos'!G31*$I761)&gt;0,'01_Supuestos'!$F$15,0)))-((('01_Supuestos'!G31*$I761)*'01_Supuestos'!$F$11*($H761-'01_Supuestos'!$F$9))*'01_Supuestos'!$F$18)-($J761*'01_Supuestos'!G32)-(IF('01_Supuestos'!G30=MAX('01_Supuestos'!$C$30:$M$30),'01_Supuestos'!$F$19,0))-(MAX(0,(((('01_Supuestos'!G31*$I761)*'01_Supuestos'!$F$11*($H761-'01_Supuestos'!$F$9))-((('01_Supuestos'!G31*$I761)*'01_Supuestos'!$F$11*($H761-'01_Supuestos'!$F$9))*'01_Supuestos'!$F$12)-(('01_Supuestos'!G31*$I761)*'01_Supuestos'!$F$11*$K761)-(IF(('01_Supuestos'!G31*$I761)&gt;0,'01_Supuestos'!$F$15,0)))-($J761*'01_Supuestos'!G33)))*'01_Supuestos'!$F$16)</f>
        <v/>
      </c>
      <c r="Y761" s="109">
        <f>((('01_Supuestos'!H31*$I761)*'01_Supuestos'!$F$11*($H761-'01_Supuestos'!$F$9))-((('01_Supuestos'!H31*$I761)*'01_Supuestos'!$F$11*($H761-'01_Supuestos'!$F$9))*'01_Supuestos'!$F$12)-(('01_Supuestos'!H31*$I761)*'01_Supuestos'!$F$11*$K761)-(IF(('01_Supuestos'!H31*$I761)&gt;0,'01_Supuestos'!$F$15,0)))-((('01_Supuestos'!H31*$I761)*'01_Supuestos'!$F$11*($H761-'01_Supuestos'!$F$9))*'01_Supuestos'!$F$18)-($J761*'01_Supuestos'!H32)-(IF('01_Supuestos'!H30=MAX('01_Supuestos'!$C$30:$M$30),'01_Supuestos'!$F$19,0))-(MAX(0,(((('01_Supuestos'!H31*$I761)*'01_Supuestos'!$F$11*($H761-'01_Supuestos'!$F$9))-((('01_Supuestos'!H31*$I761)*'01_Supuestos'!$F$11*($H761-'01_Supuestos'!$F$9))*'01_Supuestos'!$F$12)-(('01_Supuestos'!H31*$I761)*'01_Supuestos'!$F$11*$K761)-(IF(('01_Supuestos'!H31*$I761)&gt;0,'01_Supuestos'!$F$15,0)))-($J761*'01_Supuestos'!H33)))*'01_Supuestos'!$F$16)</f>
        <v/>
      </c>
      <c r="Z761" s="109">
        <f>((('01_Supuestos'!I31*$I761)*'01_Supuestos'!$F$11*($H761-'01_Supuestos'!$F$9))-((('01_Supuestos'!I31*$I761)*'01_Supuestos'!$F$11*($H761-'01_Supuestos'!$F$9))*'01_Supuestos'!$F$12)-(('01_Supuestos'!I31*$I761)*'01_Supuestos'!$F$11*$K761)-(IF(('01_Supuestos'!I31*$I761)&gt;0,'01_Supuestos'!$F$15,0)))-((('01_Supuestos'!I31*$I761)*'01_Supuestos'!$F$11*($H761-'01_Supuestos'!$F$9))*'01_Supuestos'!$F$18)-($J761*'01_Supuestos'!I32)-(IF('01_Supuestos'!I30=MAX('01_Supuestos'!$C$30:$M$30),'01_Supuestos'!$F$19,0))-(MAX(0,(((('01_Supuestos'!I31*$I761)*'01_Supuestos'!$F$11*($H761-'01_Supuestos'!$F$9))-((('01_Supuestos'!I31*$I761)*'01_Supuestos'!$F$11*($H761-'01_Supuestos'!$F$9))*'01_Supuestos'!$F$12)-(('01_Supuestos'!I31*$I761)*'01_Supuestos'!$F$11*$K761)-(IF(('01_Supuestos'!I31*$I761)&gt;0,'01_Supuestos'!$F$15,0)))-($J761*'01_Supuestos'!I33)))*'01_Supuestos'!$F$16)</f>
        <v/>
      </c>
      <c r="AA761" s="109">
        <f>((('01_Supuestos'!J31*$I761)*'01_Supuestos'!$F$11*($H761-'01_Supuestos'!$F$9))-((('01_Supuestos'!J31*$I761)*'01_Supuestos'!$F$11*($H761-'01_Supuestos'!$F$9))*'01_Supuestos'!$F$12)-(('01_Supuestos'!J31*$I761)*'01_Supuestos'!$F$11*$K761)-(IF(('01_Supuestos'!J31*$I761)&gt;0,'01_Supuestos'!$F$15,0)))-((('01_Supuestos'!J31*$I761)*'01_Supuestos'!$F$11*($H761-'01_Supuestos'!$F$9))*'01_Supuestos'!$F$18)-($J761*'01_Supuestos'!J32)-(IF('01_Supuestos'!J30=MAX('01_Supuestos'!$C$30:$M$30),'01_Supuestos'!$F$19,0))-(MAX(0,(((('01_Supuestos'!J31*$I761)*'01_Supuestos'!$F$11*($H761-'01_Supuestos'!$F$9))-((('01_Supuestos'!J31*$I761)*'01_Supuestos'!$F$11*($H761-'01_Supuestos'!$F$9))*'01_Supuestos'!$F$12)-(('01_Supuestos'!J31*$I761)*'01_Supuestos'!$F$11*$K761)-(IF(('01_Supuestos'!J31*$I761)&gt;0,'01_Supuestos'!$F$15,0)))-($J761*'01_Supuestos'!J33)))*'01_Supuestos'!$F$16)</f>
        <v/>
      </c>
      <c r="AB761" s="109">
        <f>((('01_Supuestos'!K31*$I761)*'01_Supuestos'!$F$11*($H761-'01_Supuestos'!$F$9))-((('01_Supuestos'!K31*$I761)*'01_Supuestos'!$F$11*($H761-'01_Supuestos'!$F$9))*'01_Supuestos'!$F$12)-(('01_Supuestos'!K31*$I761)*'01_Supuestos'!$F$11*$K761)-(IF(('01_Supuestos'!K31*$I761)&gt;0,'01_Supuestos'!$F$15,0)))-((('01_Supuestos'!K31*$I761)*'01_Supuestos'!$F$11*($H761-'01_Supuestos'!$F$9))*'01_Supuestos'!$F$18)-($J761*'01_Supuestos'!K32)-(IF('01_Supuestos'!K30=MAX('01_Supuestos'!$C$30:$M$30),'01_Supuestos'!$F$19,0))-(MAX(0,(((('01_Supuestos'!K31*$I761)*'01_Supuestos'!$F$11*($H761-'01_Supuestos'!$F$9))-((('01_Supuestos'!K31*$I761)*'01_Supuestos'!$F$11*($H761-'01_Supuestos'!$F$9))*'01_Supuestos'!$F$12)-(('01_Supuestos'!K31*$I761)*'01_Supuestos'!$F$11*$K761)-(IF(('01_Supuestos'!K31*$I761)&gt;0,'01_Supuestos'!$F$15,0)))-($J761*'01_Supuestos'!K33)))*'01_Supuestos'!$F$16)</f>
        <v/>
      </c>
      <c r="AC761" s="109">
        <f>((('01_Supuestos'!L31*$I761)*'01_Supuestos'!$F$11*($H761-'01_Supuestos'!$F$9))-((('01_Supuestos'!L31*$I761)*'01_Supuestos'!$F$11*($H761-'01_Supuestos'!$F$9))*'01_Supuestos'!$F$12)-(('01_Supuestos'!L31*$I761)*'01_Supuestos'!$F$11*$K761)-(IF(('01_Supuestos'!L31*$I761)&gt;0,'01_Supuestos'!$F$15,0)))-((('01_Supuestos'!L31*$I761)*'01_Supuestos'!$F$11*($H761-'01_Supuestos'!$F$9))*'01_Supuestos'!$F$18)-($J761*'01_Supuestos'!L32)-(IF('01_Supuestos'!L30=MAX('01_Supuestos'!$C$30:$M$30),'01_Supuestos'!$F$19,0))-(MAX(0,(((('01_Supuestos'!L31*$I761)*'01_Supuestos'!$F$11*($H761-'01_Supuestos'!$F$9))-((('01_Supuestos'!L31*$I761)*'01_Supuestos'!$F$11*($H761-'01_Supuestos'!$F$9))*'01_Supuestos'!$F$12)-(('01_Supuestos'!L31*$I761)*'01_Supuestos'!$F$11*$K761)-(IF(('01_Supuestos'!L31*$I761)&gt;0,'01_Supuestos'!$F$15,0)))-($J761*'01_Supuestos'!L33)))*'01_Supuestos'!$F$16)</f>
        <v/>
      </c>
      <c r="AD761" s="109">
        <f>((('01_Supuestos'!M31*$I761)*'01_Supuestos'!$F$11*($H761-'01_Supuestos'!$F$9))-((('01_Supuestos'!M31*$I761)*'01_Supuestos'!$F$11*($H761-'01_Supuestos'!$F$9))*'01_Supuestos'!$F$12)-(('01_Supuestos'!M31*$I761)*'01_Supuestos'!$F$11*$K761)-(IF(('01_Supuestos'!M31*$I761)&gt;0,'01_Supuestos'!$F$15,0)))-((('01_Supuestos'!M31*$I761)*'01_Supuestos'!$F$11*($H761-'01_Supuestos'!$F$9))*'01_Supuestos'!$F$18)-($J761*'01_Supuestos'!M32)-(IF('01_Supuestos'!M30=MAX('01_Supuestos'!$C$30:$M$30),'01_Supuestos'!$F$19,0))-(MAX(0,(((('01_Supuestos'!M31*$I761)*'01_Supuestos'!$F$11*($H761-'01_Supuestos'!$F$9))-((('01_Supuestos'!M31*$I761)*'01_Supuestos'!$F$11*($H761-'01_Supuestos'!$F$9))*'01_Supuestos'!$F$12)-(('01_Supuestos'!M31*$I761)*'01_Supuestos'!$F$11*$K761)-(IF(('01_Supuestos'!M31*$I761)&gt;0,'01_Supuestos'!$F$15,0)))-($J761*'01_Supuestos'!M33)))*'01_Supuestos'!$F$16)</f>
        <v/>
      </c>
      <c r="AE761" s="109">
        <f>0</f>
        <v/>
      </c>
      <c r="AF761" s="109">
        <f>IF(S761&gt;R761,"Appraisal+Decision",IF(S761&lt;R761,"Develop Now","Indiferente"))</f>
        <v/>
      </c>
    </row>
    <row r="762">
      <c r="A762" t="n">
        <v>732</v>
      </c>
      <c r="B762" s="53">
        <f>RAND()</f>
        <v/>
      </c>
      <c r="C762" s="53">
        <f>RAND()</f>
        <v/>
      </c>
      <c r="D762" s="53">
        <f>RAND()</f>
        <v/>
      </c>
      <c r="E762" s="53">
        <f>RAND()</f>
        <v/>
      </c>
      <c r="F762" s="53">
        <f>RAND()</f>
        <v/>
      </c>
      <c r="G762" s="53">
        <f>RAND()</f>
        <v/>
      </c>
      <c r="H762" s="109">
        <f>IF(B762&lt;($B$11-$B$10)/($B$12-$B$10), $B$10+SQRT(B762*($B$11-$B$10)*($B$12-$B$10)), $B$12-SQRT((1-B762)*($B$12-$B$11)*($B$12-$B$10)))</f>
        <v/>
      </c>
      <c r="I762" s="53">
        <f>MAX(0.1,NORMINV(C762,$B$13,$B$14))</f>
        <v/>
      </c>
      <c r="J762" s="109">
        <f>'01_Supuestos'!$F$13*MAX(0.65,NORMINV(D762,1,$B$15))</f>
        <v/>
      </c>
      <c r="K762" s="109">
        <f>'01_Supuestos'!$F$14*MAX(0.6,NORMINV(E762,1,$B$16))</f>
        <v/>
      </c>
      <c r="L762" s="109">
        <f>--(F762&lt;=$B$5)</f>
        <v/>
      </c>
      <c r="M762" s="109">
        <f>IF(L762=1, IF(G762&lt;=$B$6, "+", "-"), IF(G762&lt;=(1-$B$7), "+", "-"))</f>
        <v/>
      </c>
      <c r="N762" s="110">
        <f>IF(M762="+",'05_Bayes_Arbol'!$B$16,'05_Bayes_Arbol'!$B$17)</f>
        <v/>
      </c>
      <c r="O762" s="109">
        <f>SUMPRODUCT(T762:AD762,'01_Supuestos'!$C$34:$M$34)</f>
        <v/>
      </c>
      <c r="P762" s="109">
        <f>N762*O762 + (1-N762)*$B$9</f>
        <v/>
      </c>
      <c r="Q762" s="109">
        <f>--(P762&gt;0)</f>
        <v/>
      </c>
      <c r="R762" s="109">
        <f>IF(L762=1,O762,$B$9)</f>
        <v/>
      </c>
      <c r="S762" s="109">
        <f>-$B$8 + IF(Q762=1, IF(L762=1,O762,$B$9), 0)</f>
        <v/>
      </c>
      <c r="T762" s="109">
        <f>((('01_Supuestos'!C31*$I762)*'01_Supuestos'!$F$11*($H762-'01_Supuestos'!$F$9))-((('01_Supuestos'!C31*$I762)*'01_Supuestos'!$F$11*($H762-'01_Supuestos'!$F$9))*'01_Supuestos'!$F$12)-(('01_Supuestos'!C31*$I762)*'01_Supuestos'!$F$11*$K762)-(IF(('01_Supuestos'!C31*$I762)&gt;0,'01_Supuestos'!$F$15,0)))-((('01_Supuestos'!C31*$I762)*'01_Supuestos'!$F$11*($H762-'01_Supuestos'!$F$9))*'01_Supuestos'!$F$18)-($J762*'01_Supuestos'!C32)-(IF('01_Supuestos'!C30=MAX('01_Supuestos'!$C$30:$M$30),'01_Supuestos'!$F$19,0))-(MAX(0,(((('01_Supuestos'!C31*$I762)*'01_Supuestos'!$F$11*($H762-'01_Supuestos'!$F$9))-((('01_Supuestos'!C31*$I762)*'01_Supuestos'!$F$11*($H762-'01_Supuestos'!$F$9))*'01_Supuestos'!$F$12)-(('01_Supuestos'!C31*$I762)*'01_Supuestos'!$F$11*$K762)-(IF(('01_Supuestos'!C31*$I762)&gt;0,'01_Supuestos'!$F$15,0)))-($J762*'01_Supuestos'!C33)))*'01_Supuestos'!$F$16)</f>
        <v/>
      </c>
      <c r="U762" s="109">
        <f>((('01_Supuestos'!D31*$I762)*'01_Supuestos'!$F$11*($H762-'01_Supuestos'!$F$9))-((('01_Supuestos'!D31*$I762)*'01_Supuestos'!$F$11*($H762-'01_Supuestos'!$F$9))*'01_Supuestos'!$F$12)-(('01_Supuestos'!D31*$I762)*'01_Supuestos'!$F$11*$K762)-(IF(('01_Supuestos'!D31*$I762)&gt;0,'01_Supuestos'!$F$15,0)))-((('01_Supuestos'!D31*$I762)*'01_Supuestos'!$F$11*($H762-'01_Supuestos'!$F$9))*'01_Supuestos'!$F$18)-($J762*'01_Supuestos'!D32)-(IF('01_Supuestos'!D30=MAX('01_Supuestos'!$C$30:$M$30),'01_Supuestos'!$F$19,0))-(MAX(0,(((('01_Supuestos'!D31*$I762)*'01_Supuestos'!$F$11*($H762-'01_Supuestos'!$F$9))-((('01_Supuestos'!D31*$I762)*'01_Supuestos'!$F$11*($H762-'01_Supuestos'!$F$9))*'01_Supuestos'!$F$12)-(('01_Supuestos'!D31*$I762)*'01_Supuestos'!$F$11*$K762)-(IF(('01_Supuestos'!D31*$I762)&gt;0,'01_Supuestos'!$F$15,0)))-($J762*'01_Supuestos'!D33)))*'01_Supuestos'!$F$16)</f>
        <v/>
      </c>
      <c r="V762" s="109">
        <f>((('01_Supuestos'!E31*$I762)*'01_Supuestos'!$F$11*($H762-'01_Supuestos'!$F$9))-((('01_Supuestos'!E31*$I762)*'01_Supuestos'!$F$11*($H762-'01_Supuestos'!$F$9))*'01_Supuestos'!$F$12)-(('01_Supuestos'!E31*$I762)*'01_Supuestos'!$F$11*$K762)-(IF(('01_Supuestos'!E31*$I762)&gt;0,'01_Supuestos'!$F$15,0)))-((('01_Supuestos'!E31*$I762)*'01_Supuestos'!$F$11*($H762-'01_Supuestos'!$F$9))*'01_Supuestos'!$F$18)-($J762*'01_Supuestos'!E32)-(IF('01_Supuestos'!E30=MAX('01_Supuestos'!$C$30:$M$30),'01_Supuestos'!$F$19,0))-(MAX(0,(((('01_Supuestos'!E31*$I762)*'01_Supuestos'!$F$11*($H762-'01_Supuestos'!$F$9))-((('01_Supuestos'!E31*$I762)*'01_Supuestos'!$F$11*($H762-'01_Supuestos'!$F$9))*'01_Supuestos'!$F$12)-(('01_Supuestos'!E31*$I762)*'01_Supuestos'!$F$11*$K762)-(IF(('01_Supuestos'!E31*$I762)&gt;0,'01_Supuestos'!$F$15,0)))-($J762*'01_Supuestos'!E33)))*'01_Supuestos'!$F$16)</f>
        <v/>
      </c>
      <c r="W762" s="109">
        <f>((('01_Supuestos'!F31*$I762)*'01_Supuestos'!$F$11*($H762-'01_Supuestos'!$F$9))-((('01_Supuestos'!F31*$I762)*'01_Supuestos'!$F$11*($H762-'01_Supuestos'!$F$9))*'01_Supuestos'!$F$12)-(('01_Supuestos'!F31*$I762)*'01_Supuestos'!$F$11*$K762)-(IF(('01_Supuestos'!F31*$I762)&gt;0,'01_Supuestos'!$F$15,0)))-((('01_Supuestos'!F31*$I762)*'01_Supuestos'!$F$11*($H762-'01_Supuestos'!$F$9))*'01_Supuestos'!$F$18)-($J762*'01_Supuestos'!F32)-(IF('01_Supuestos'!F30=MAX('01_Supuestos'!$C$30:$M$30),'01_Supuestos'!$F$19,0))-(MAX(0,(((('01_Supuestos'!F31*$I762)*'01_Supuestos'!$F$11*($H762-'01_Supuestos'!$F$9))-((('01_Supuestos'!F31*$I762)*'01_Supuestos'!$F$11*($H762-'01_Supuestos'!$F$9))*'01_Supuestos'!$F$12)-(('01_Supuestos'!F31*$I762)*'01_Supuestos'!$F$11*$K762)-(IF(('01_Supuestos'!F31*$I762)&gt;0,'01_Supuestos'!$F$15,0)))-($J762*'01_Supuestos'!F33)))*'01_Supuestos'!$F$16)</f>
        <v/>
      </c>
      <c r="X762" s="109">
        <f>((('01_Supuestos'!G31*$I762)*'01_Supuestos'!$F$11*($H762-'01_Supuestos'!$F$9))-((('01_Supuestos'!G31*$I762)*'01_Supuestos'!$F$11*($H762-'01_Supuestos'!$F$9))*'01_Supuestos'!$F$12)-(('01_Supuestos'!G31*$I762)*'01_Supuestos'!$F$11*$K762)-(IF(('01_Supuestos'!G31*$I762)&gt;0,'01_Supuestos'!$F$15,0)))-((('01_Supuestos'!G31*$I762)*'01_Supuestos'!$F$11*($H762-'01_Supuestos'!$F$9))*'01_Supuestos'!$F$18)-($J762*'01_Supuestos'!G32)-(IF('01_Supuestos'!G30=MAX('01_Supuestos'!$C$30:$M$30),'01_Supuestos'!$F$19,0))-(MAX(0,(((('01_Supuestos'!G31*$I762)*'01_Supuestos'!$F$11*($H762-'01_Supuestos'!$F$9))-((('01_Supuestos'!G31*$I762)*'01_Supuestos'!$F$11*($H762-'01_Supuestos'!$F$9))*'01_Supuestos'!$F$12)-(('01_Supuestos'!G31*$I762)*'01_Supuestos'!$F$11*$K762)-(IF(('01_Supuestos'!G31*$I762)&gt;0,'01_Supuestos'!$F$15,0)))-($J762*'01_Supuestos'!G33)))*'01_Supuestos'!$F$16)</f>
        <v/>
      </c>
      <c r="Y762" s="109">
        <f>((('01_Supuestos'!H31*$I762)*'01_Supuestos'!$F$11*($H762-'01_Supuestos'!$F$9))-((('01_Supuestos'!H31*$I762)*'01_Supuestos'!$F$11*($H762-'01_Supuestos'!$F$9))*'01_Supuestos'!$F$12)-(('01_Supuestos'!H31*$I762)*'01_Supuestos'!$F$11*$K762)-(IF(('01_Supuestos'!H31*$I762)&gt;0,'01_Supuestos'!$F$15,0)))-((('01_Supuestos'!H31*$I762)*'01_Supuestos'!$F$11*($H762-'01_Supuestos'!$F$9))*'01_Supuestos'!$F$18)-($J762*'01_Supuestos'!H32)-(IF('01_Supuestos'!H30=MAX('01_Supuestos'!$C$30:$M$30),'01_Supuestos'!$F$19,0))-(MAX(0,(((('01_Supuestos'!H31*$I762)*'01_Supuestos'!$F$11*($H762-'01_Supuestos'!$F$9))-((('01_Supuestos'!H31*$I762)*'01_Supuestos'!$F$11*($H762-'01_Supuestos'!$F$9))*'01_Supuestos'!$F$12)-(('01_Supuestos'!H31*$I762)*'01_Supuestos'!$F$11*$K762)-(IF(('01_Supuestos'!H31*$I762)&gt;0,'01_Supuestos'!$F$15,0)))-($J762*'01_Supuestos'!H33)))*'01_Supuestos'!$F$16)</f>
        <v/>
      </c>
      <c r="Z762" s="109">
        <f>((('01_Supuestos'!I31*$I762)*'01_Supuestos'!$F$11*($H762-'01_Supuestos'!$F$9))-((('01_Supuestos'!I31*$I762)*'01_Supuestos'!$F$11*($H762-'01_Supuestos'!$F$9))*'01_Supuestos'!$F$12)-(('01_Supuestos'!I31*$I762)*'01_Supuestos'!$F$11*$K762)-(IF(('01_Supuestos'!I31*$I762)&gt;0,'01_Supuestos'!$F$15,0)))-((('01_Supuestos'!I31*$I762)*'01_Supuestos'!$F$11*($H762-'01_Supuestos'!$F$9))*'01_Supuestos'!$F$18)-($J762*'01_Supuestos'!I32)-(IF('01_Supuestos'!I30=MAX('01_Supuestos'!$C$30:$M$30),'01_Supuestos'!$F$19,0))-(MAX(0,(((('01_Supuestos'!I31*$I762)*'01_Supuestos'!$F$11*($H762-'01_Supuestos'!$F$9))-((('01_Supuestos'!I31*$I762)*'01_Supuestos'!$F$11*($H762-'01_Supuestos'!$F$9))*'01_Supuestos'!$F$12)-(('01_Supuestos'!I31*$I762)*'01_Supuestos'!$F$11*$K762)-(IF(('01_Supuestos'!I31*$I762)&gt;0,'01_Supuestos'!$F$15,0)))-($J762*'01_Supuestos'!I33)))*'01_Supuestos'!$F$16)</f>
        <v/>
      </c>
      <c r="AA762" s="109">
        <f>((('01_Supuestos'!J31*$I762)*'01_Supuestos'!$F$11*($H762-'01_Supuestos'!$F$9))-((('01_Supuestos'!J31*$I762)*'01_Supuestos'!$F$11*($H762-'01_Supuestos'!$F$9))*'01_Supuestos'!$F$12)-(('01_Supuestos'!J31*$I762)*'01_Supuestos'!$F$11*$K762)-(IF(('01_Supuestos'!J31*$I762)&gt;0,'01_Supuestos'!$F$15,0)))-((('01_Supuestos'!J31*$I762)*'01_Supuestos'!$F$11*($H762-'01_Supuestos'!$F$9))*'01_Supuestos'!$F$18)-($J762*'01_Supuestos'!J32)-(IF('01_Supuestos'!J30=MAX('01_Supuestos'!$C$30:$M$30),'01_Supuestos'!$F$19,0))-(MAX(0,(((('01_Supuestos'!J31*$I762)*'01_Supuestos'!$F$11*($H762-'01_Supuestos'!$F$9))-((('01_Supuestos'!J31*$I762)*'01_Supuestos'!$F$11*($H762-'01_Supuestos'!$F$9))*'01_Supuestos'!$F$12)-(('01_Supuestos'!J31*$I762)*'01_Supuestos'!$F$11*$K762)-(IF(('01_Supuestos'!J31*$I762)&gt;0,'01_Supuestos'!$F$15,0)))-($J762*'01_Supuestos'!J33)))*'01_Supuestos'!$F$16)</f>
        <v/>
      </c>
      <c r="AB762" s="109">
        <f>((('01_Supuestos'!K31*$I762)*'01_Supuestos'!$F$11*($H762-'01_Supuestos'!$F$9))-((('01_Supuestos'!K31*$I762)*'01_Supuestos'!$F$11*($H762-'01_Supuestos'!$F$9))*'01_Supuestos'!$F$12)-(('01_Supuestos'!K31*$I762)*'01_Supuestos'!$F$11*$K762)-(IF(('01_Supuestos'!K31*$I762)&gt;0,'01_Supuestos'!$F$15,0)))-((('01_Supuestos'!K31*$I762)*'01_Supuestos'!$F$11*($H762-'01_Supuestos'!$F$9))*'01_Supuestos'!$F$18)-($J762*'01_Supuestos'!K32)-(IF('01_Supuestos'!K30=MAX('01_Supuestos'!$C$30:$M$30),'01_Supuestos'!$F$19,0))-(MAX(0,(((('01_Supuestos'!K31*$I762)*'01_Supuestos'!$F$11*($H762-'01_Supuestos'!$F$9))-((('01_Supuestos'!K31*$I762)*'01_Supuestos'!$F$11*($H762-'01_Supuestos'!$F$9))*'01_Supuestos'!$F$12)-(('01_Supuestos'!K31*$I762)*'01_Supuestos'!$F$11*$K762)-(IF(('01_Supuestos'!K31*$I762)&gt;0,'01_Supuestos'!$F$15,0)))-($J762*'01_Supuestos'!K33)))*'01_Supuestos'!$F$16)</f>
        <v/>
      </c>
      <c r="AC762" s="109">
        <f>((('01_Supuestos'!L31*$I762)*'01_Supuestos'!$F$11*($H762-'01_Supuestos'!$F$9))-((('01_Supuestos'!L31*$I762)*'01_Supuestos'!$F$11*($H762-'01_Supuestos'!$F$9))*'01_Supuestos'!$F$12)-(('01_Supuestos'!L31*$I762)*'01_Supuestos'!$F$11*$K762)-(IF(('01_Supuestos'!L31*$I762)&gt;0,'01_Supuestos'!$F$15,0)))-((('01_Supuestos'!L31*$I762)*'01_Supuestos'!$F$11*($H762-'01_Supuestos'!$F$9))*'01_Supuestos'!$F$18)-($J762*'01_Supuestos'!L32)-(IF('01_Supuestos'!L30=MAX('01_Supuestos'!$C$30:$M$30),'01_Supuestos'!$F$19,0))-(MAX(0,(((('01_Supuestos'!L31*$I762)*'01_Supuestos'!$F$11*($H762-'01_Supuestos'!$F$9))-((('01_Supuestos'!L31*$I762)*'01_Supuestos'!$F$11*($H762-'01_Supuestos'!$F$9))*'01_Supuestos'!$F$12)-(('01_Supuestos'!L31*$I762)*'01_Supuestos'!$F$11*$K762)-(IF(('01_Supuestos'!L31*$I762)&gt;0,'01_Supuestos'!$F$15,0)))-($J762*'01_Supuestos'!L33)))*'01_Supuestos'!$F$16)</f>
        <v/>
      </c>
      <c r="AD762" s="109">
        <f>((('01_Supuestos'!M31*$I762)*'01_Supuestos'!$F$11*($H762-'01_Supuestos'!$F$9))-((('01_Supuestos'!M31*$I762)*'01_Supuestos'!$F$11*($H762-'01_Supuestos'!$F$9))*'01_Supuestos'!$F$12)-(('01_Supuestos'!M31*$I762)*'01_Supuestos'!$F$11*$K762)-(IF(('01_Supuestos'!M31*$I762)&gt;0,'01_Supuestos'!$F$15,0)))-((('01_Supuestos'!M31*$I762)*'01_Supuestos'!$F$11*($H762-'01_Supuestos'!$F$9))*'01_Supuestos'!$F$18)-($J762*'01_Supuestos'!M32)-(IF('01_Supuestos'!M30=MAX('01_Supuestos'!$C$30:$M$30),'01_Supuestos'!$F$19,0))-(MAX(0,(((('01_Supuestos'!M31*$I762)*'01_Supuestos'!$F$11*($H762-'01_Supuestos'!$F$9))-((('01_Supuestos'!M31*$I762)*'01_Supuestos'!$F$11*($H762-'01_Supuestos'!$F$9))*'01_Supuestos'!$F$12)-(('01_Supuestos'!M31*$I762)*'01_Supuestos'!$F$11*$K762)-(IF(('01_Supuestos'!M31*$I762)&gt;0,'01_Supuestos'!$F$15,0)))-($J762*'01_Supuestos'!M33)))*'01_Supuestos'!$F$16)</f>
        <v/>
      </c>
      <c r="AE762" s="109">
        <f>0</f>
        <v/>
      </c>
      <c r="AF762" s="109">
        <f>IF(S762&gt;R762,"Appraisal+Decision",IF(S762&lt;R762,"Develop Now","Indiferente"))</f>
        <v/>
      </c>
    </row>
    <row r="763">
      <c r="A763" t="n">
        <v>733</v>
      </c>
      <c r="B763" s="53">
        <f>RAND()</f>
        <v/>
      </c>
      <c r="C763" s="53">
        <f>RAND()</f>
        <v/>
      </c>
      <c r="D763" s="53">
        <f>RAND()</f>
        <v/>
      </c>
      <c r="E763" s="53">
        <f>RAND()</f>
        <v/>
      </c>
      <c r="F763" s="53">
        <f>RAND()</f>
        <v/>
      </c>
      <c r="G763" s="53">
        <f>RAND()</f>
        <v/>
      </c>
      <c r="H763" s="109">
        <f>IF(B763&lt;($B$11-$B$10)/($B$12-$B$10), $B$10+SQRT(B763*($B$11-$B$10)*($B$12-$B$10)), $B$12-SQRT((1-B763)*($B$12-$B$11)*($B$12-$B$10)))</f>
        <v/>
      </c>
      <c r="I763" s="53">
        <f>MAX(0.1,NORMINV(C763,$B$13,$B$14))</f>
        <v/>
      </c>
      <c r="J763" s="109">
        <f>'01_Supuestos'!$F$13*MAX(0.65,NORMINV(D763,1,$B$15))</f>
        <v/>
      </c>
      <c r="K763" s="109">
        <f>'01_Supuestos'!$F$14*MAX(0.6,NORMINV(E763,1,$B$16))</f>
        <v/>
      </c>
      <c r="L763" s="109">
        <f>--(F763&lt;=$B$5)</f>
        <v/>
      </c>
      <c r="M763" s="109">
        <f>IF(L763=1, IF(G763&lt;=$B$6, "+", "-"), IF(G763&lt;=(1-$B$7), "+", "-"))</f>
        <v/>
      </c>
      <c r="N763" s="110">
        <f>IF(M763="+",'05_Bayes_Arbol'!$B$16,'05_Bayes_Arbol'!$B$17)</f>
        <v/>
      </c>
      <c r="O763" s="109">
        <f>SUMPRODUCT(T763:AD763,'01_Supuestos'!$C$34:$M$34)</f>
        <v/>
      </c>
      <c r="P763" s="109">
        <f>N763*O763 + (1-N763)*$B$9</f>
        <v/>
      </c>
      <c r="Q763" s="109">
        <f>--(P763&gt;0)</f>
        <v/>
      </c>
      <c r="R763" s="109">
        <f>IF(L763=1,O763,$B$9)</f>
        <v/>
      </c>
      <c r="S763" s="109">
        <f>-$B$8 + IF(Q763=1, IF(L763=1,O763,$B$9), 0)</f>
        <v/>
      </c>
      <c r="T763" s="109">
        <f>((('01_Supuestos'!C31*$I763)*'01_Supuestos'!$F$11*($H763-'01_Supuestos'!$F$9))-((('01_Supuestos'!C31*$I763)*'01_Supuestos'!$F$11*($H763-'01_Supuestos'!$F$9))*'01_Supuestos'!$F$12)-(('01_Supuestos'!C31*$I763)*'01_Supuestos'!$F$11*$K763)-(IF(('01_Supuestos'!C31*$I763)&gt;0,'01_Supuestos'!$F$15,0)))-((('01_Supuestos'!C31*$I763)*'01_Supuestos'!$F$11*($H763-'01_Supuestos'!$F$9))*'01_Supuestos'!$F$18)-($J763*'01_Supuestos'!C32)-(IF('01_Supuestos'!C30=MAX('01_Supuestos'!$C$30:$M$30),'01_Supuestos'!$F$19,0))-(MAX(0,(((('01_Supuestos'!C31*$I763)*'01_Supuestos'!$F$11*($H763-'01_Supuestos'!$F$9))-((('01_Supuestos'!C31*$I763)*'01_Supuestos'!$F$11*($H763-'01_Supuestos'!$F$9))*'01_Supuestos'!$F$12)-(('01_Supuestos'!C31*$I763)*'01_Supuestos'!$F$11*$K763)-(IF(('01_Supuestos'!C31*$I763)&gt;0,'01_Supuestos'!$F$15,0)))-($J763*'01_Supuestos'!C33)))*'01_Supuestos'!$F$16)</f>
        <v/>
      </c>
      <c r="U763" s="109">
        <f>((('01_Supuestos'!D31*$I763)*'01_Supuestos'!$F$11*($H763-'01_Supuestos'!$F$9))-((('01_Supuestos'!D31*$I763)*'01_Supuestos'!$F$11*($H763-'01_Supuestos'!$F$9))*'01_Supuestos'!$F$12)-(('01_Supuestos'!D31*$I763)*'01_Supuestos'!$F$11*$K763)-(IF(('01_Supuestos'!D31*$I763)&gt;0,'01_Supuestos'!$F$15,0)))-((('01_Supuestos'!D31*$I763)*'01_Supuestos'!$F$11*($H763-'01_Supuestos'!$F$9))*'01_Supuestos'!$F$18)-($J763*'01_Supuestos'!D32)-(IF('01_Supuestos'!D30=MAX('01_Supuestos'!$C$30:$M$30),'01_Supuestos'!$F$19,0))-(MAX(0,(((('01_Supuestos'!D31*$I763)*'01_Supuestos'!$F$11*($H763-'01_Supuestos'!$F$9))-((('01_Supuestos'!D31*$I763)*'01_Supuestos'!$F$11*($H763-'01_Supuestos'!$F$9))*'01_Supuestos'!$F$12)-(('01_Supuestos'!D31*$I763)*'01_Supuestos'!$F$11*$K763)-(IF(('01_Supuestos'!D31*$I763)&gt;0,'01_Supuestos'!$F$15,0)))-($J763*'01_Supuestos'!D33)))*'01_Supuestos'!$F$16)</f>
        <v/>
      </c>
      <c r="V763" s="109">
        <f>((('01_Supuestos'!E31*$I763)*'01_Supuestos'!$F$11*($H763-'01_Supuestos'!$F$9))-((('01_Supuestos'!E31*$I763)*'01_Supuestos'!$F$11*($H763-'01_Supuestos'!$F$9))*'01_Supuestos'!$F$12)-(('01_Supuestos'!E31*$I763)*'01_Supuestos'!$F$11*$K763)-(IF(('01_Supuestos'!E31*$I763)&gt;0,'01_Supuestos'!$F$15,0)))-((('01_Supuestos'!E31*$I763)*'01_Supuestos'!$F$11*($H763-'01_Supuestos'!$F$9))*'01_Supuestos'!$F$18)-($J763*'01_Supuestos'!E32)-(IF('01_Supuestos'!E30=MAX('01_Supuestos'!$C$30:$M$30),'01_Supuestos'!$F$19,0))-(MAX(0,(((('01_Supuestos'!E31*$I763)*'01_Supuestos'!$F$11*($H763-'01_Supuestos'!$F$9))-((('01_Supuestos'!E31*$I763)*'01_Supuestos'!$F$11*($H763-'01_Supuestos'!$F$9))*'01_Supuestos'!$F$12)-(('01_Supuestos'!E31*$I763)*'01_Supuestos'!$F$11*$K763)-(IF(('01_Supuestos'!E31*$I763)&gt;0,'01_Supuestos'!$F$15,0)))-($J763*'01_Supuestos'!E33)))*'01_Supuestos'!$F$16)</f>
        <v/>
      </c>
      <c r="W763" s="109">
        <f>((('01_Supuestos'!F31*$I763)*'01_Supuestos'!$F$11*($H763-'01_Supuestos'!$F$9))-((('01_Supuestos'!F31*$I763)*'01_Supuestos'!$F$11*($H763-'01_Supuestos'!$F$9))*'01_Supuestos'!$F$12)-(('01_Supuestos'!F31*$I763)*'01_Supuestos'!$F$11*$K763)-(IF(('01_Supuestos'!F31*$I763)&gt;0,'01_Supuestos'!$F$15,0)))-((('01_Supuestos'!F31*$I763)*'01_Supuestos'!$F$11*($H763-'01_Supuestos'!$F$9))*'01_Supuestos'!$F$18)-($J763*'01_Supuestos'!F32)-(IF('01_Supuestos'!F30=MAX('01_Supuestos'!$C$30:$M$30),'01_Supuestos'!$F$19,0))-(MAX(0,(((('01_Supuestos'!F31*$I763)*'01_Supuestos'!$F$11*($H763-'01_Supuestos'!$F$9))-((('01_Supuestos'!F31*$I763)*'01_Supuestos'!$F$11*($H763-'01_Supuestos'!$F$9))*'01_Supuestos'!$F$12)-(('01_Supuestos'!F31*$I763)*'01_Supuestos'!$F$11*$K763)-(IF(('01_Supuestos'!F31*$I763)&gt;0,'01_Supuestos'!$F$15,0)))-($J763*'01_Supuestos'!F33)))*'01_Supuestos'!$F$16)</f>
        <v/>
      </c>
      <c r="X763" s="109">
        <f>((('01_Supuestos'!G31*$I763)*'01_Supuestos'!$F$11*($H763-'01_Supuestos'!$F$9))-((('01_Supuestos'!G31*$I763)*'01_Supuestos'!$F$11*($H763-'01_Supuestos'!$F$9))*'01_Supuestos'!$F$12)-(('01_Supuestos'!G31*$I763)*'01_Supuestos'!$F$11*$K763)-(IF(('01_Supuestos'!G31*$I763)&gt;0,'01_Supuestos'!$F$15,0)))-((('01_Supuestos'!G31*$I763)*'01_Supuestos'!$F$11*($H763-'01_Supuestos'!$F$9))*'01_Supuestos'!$F$18)-($J763*'01_Supuestos'!G32)-(IF('01_Supuestos'!G30=MAX('01_Supuestos'!$C$30:$M$30),'01_Supuestos'!$F$19,0))-(MAX(0,(((('01_Supuestos'!G31*$I763)*'01_Supuestos'!$F$11*($H763-'01_Supuestos'!$F$9))-((('01_Supuestos'!G31*$I763)*'01_Supuestos'!$F$11*($H763-'01_Supuestos'!$F$9))*'01_Supuestos'!$F$12)-(('01_Supuestos'!G31*$I763)*'01_Supuestos'!$F$11*$K763)-(IF(('01_Supuestos'!G31*$I763)&gt;0,'01_Supuestos'!$F$15,0)))-($J763*'01_Supuestos'!G33)))*'01_Supuestos'!$F$16)</f>
        <v/>
      </c>
      <c r="Y763" s="109">
        <f>((('01_Supuestos'!H31*$I763)*'01_Supuestos'!$F$11*($H763-'01_Supuestos'!$F$9))-((('01_Supuestos'!H31*$I763)*'01_Supuestos'!$F$11*($H763-'01_Supuestos'!$F$9))*'01_Supuestos'!$F$12)-(('01_Supuestos'!H31*$I763)*'01_Supuestos'!$F$11*$K763)-(IF(('01_Supuestos'!H31*$I763)&gt;0,'01_Supuestos'!$F$15,0)))-((('01_Supuestos'!H31*$I763)*'01_Supuestos'!$F$11*($H763-'01_Supuestos'!$F$9))*'01_Supuestos'!$F$18)-($J763*'01_Supuestos'!H32)-(IF('01_Supuestos'!H30=MAX('01_Supuestos'!$C$30:$M$30),'01_Supuestos'!$F$19,0))-(MAX(0,(((('01_Supuestos'!H31*$I763)*'01_Supuestos'!$F$11*($H763-'01_Supuestos'!$F$9))-((('01_Supuestos'!H31*$I763)*'01_Supuestos'!$F$11*($H763-'01_Supuestos'!$F$9))*'01_Supuestos'!$F$12)-(('01_Supuestos'!H31*$I763)*'01_Supuestos'!$F$11*$K763)-(IF(('01_Supuestos'!H31*$I763)&gt;0,'01_Supuestos'!$F$15,0)))-($J763*'01_Supuestos'!H33)))*'01_Supuestos'!$F$16)</f>
        <v/>
      </c>
      <c r="Z763" s="109">
        <f>((('01_Supuestos'!I31*$I763)*'01_Supuestos'!$F$11*($H763-'01_Supuestos'!$F$9))-((('01_Supuestos'!I31*$I763)*'01_Supuestos'!$F$11*($H763-'01_Supuestos'!$F$9))*'01_Supuestos'!$F$12)-(('01_Supuestos'!I31*$I763)*'01_Supuestos'!$F$11*$K763)-(IF(('01_Supuestos'!I31*$I763)&gt;0,'01_Supuestos'!$F$15,0)))-((('01_Supuestos'!I31*$I763)*'01_Supuestos'!$F$11*($H763-'01_Supuestos'!$F$9))*'01_Supuestos'!$F$18)-($J763*'01_Supuestos'!I32)-(IF('01_Supuestos'!I30=MAX('01_Supuestos'!$C$30:$M$30),'01_Supuestos'!$F$19,0))-(MAX(0,(((('01_Supuestos'!I31*$I763)*'01_Supuestos'!$F$11*($H763-'01_Supuestos'!$F$9))-((('01_Supuestos'!I31*$I763)*'01_Supuestos'!$F$11*($H763-'01_Supuestos'!$F$9))*'01_Supuestos'!$F$12)-(('01_Supuestos'!I31*$I763)*'01_Supuestos'!$F$11*$K763)-(IF(('01_Supuestos'!I31*$I763)&gt;0,'01_Supuestos'!$F$15,0)))-($J763*'01_Supuestos'!I33)))*'01_Supuestos'!$F$16)</f>
        <v/>
      </c>
      <c r="AA763" s="109">
        <f>((('01_Supuestos'!J31*$I763)*'01_Supuestos'!$F$11*($H763-'01_Supuestos'!$F$9))-((('01_Supuestos'!J31*$I763)*'01_Supuestos'!$F$11*($H763-'01_Supuestos'!$F$9))*'01_Supuestos'!$F$12)-(('01_Supuestos'!J31*$I763)*'01_Supuestos'!$F$11*$K763)-(IF(('01_Supuestos'!J31*$I763)&gt;0,'01_Supuestos'!$F$15,0)))-((('01_Supuestos'!J31*$I763)*'01_Supuestos'!$F$11*($H763-'01_Supuestos'!$F$9))*'01_Supuestos'!$F$18)-($J763*'01_Supuestos'!J32)-(IF('01_Supuestos'!J30=MAX('01_Supuestos'!$C$30:$M$30),'01_Supuestos'!$F$19,0))-(MAX(0,(((('01_Supuestos'!J31*$I763)*'01_Supuestos'!$F$11*($H763-'01_Supuestos'!$F$9))-((('01_Supuestos'!J31*$I763)*'01_Supuestos'!$F$11*($H763-'01_Supuestos'!$F$9))*'01_Supuestos'!$F$12)-(('01_Supuestos'!J31*$I763)*'01_Supuestos'!$F$11*$K763)-(IF(('01_Supuestos'!J31*$I763)&gt;0,'01_Supuestos'!$F$15,0)))-($J763*'01_Supuestos'!J33)))*'01_Supuestos'!$F$16)</f>
        <v/>
      </c>
      <c r="AB763" s="109">
        <f>((('01_Supuestos'!K31*$I763)*'01_Supuestos'!$F$11*($H763-'01_Supuestos'!$F$9))-((('01_Supuestos'!K31*$I763)*'01_Supuestos'!$F$11*($H763-'01_Supuestos'!$F$9))*'01_Supuestos'!$F$12)-(('01_Supuestos'!K31*$I763)*'01_Supuestos'!$F$11*$K763)-(IF(('01_Supuestos'!K31*$I763)&gt;0,'01_Supuestos'!$F$15,0)))-((('01_Supuestos'!K31*$I763)*'01_Supuestos'!$F$11*($H763-'01_Supuestos'!$F$9))*'01_Supuestos'!$F$18)-($J763*'01_Supuestos'!K32)-(IF('01_Supuestos'!K30=MAX('01_Supuestos'!$C$30:$M$30),'01_Supuestos'!$F$19,0))-(MAX(0,(((('01_Supuestos'!K31*$I763)*'01_Supuestos'!$F$11*($H763-'01_Supuestos'!$F$9))-((('01_Supuestos'!K31*$I763)*'01_Supuestos'!$F$11*($H763-'01_Supuestos'!$F$9))*'01_Supuestos'!$F$12)-(('01_Supuestos'!K31*$I763)*'01_Supuestos'!$F$11*$K763)-(IF(('01_Supuestos'!K31*$I763)&gt;0,'01_Supuestos'!$F$15,0)))-($J763*'01_Supuestos'!K33)))*'01_Supuestos'!$F$16)</f>
        <v/>
      </c>
      <c r="AC763" s="109">
        <f>((('01_Supuestos'!L31*$I763)*'01_Supuestos'!$F$11*($H763-'01_Supuestos'!$F$9))-((('01_Supuestos'!L31*$I763)*'01_Supuestos'!$F$11*($H763-'01_Supuestos'!$F$9))*'01_Supuestos'!$F$12)-(('01_Supuestos'!L31*$I763)*'01_Supuestos'!$F$11*$K763)-(IF(('01_Supuestos'!L31*$I763)&gt;0,'01_Supuestos'!$F$15,0)))-((('01_Supuestos'!L31*$I763)*'01_Supuestos'!$F$11*($H763-'01_Supuestos'!$F$9))*'01_Supuestos'!$F$18)-($J763*'01_Supuestos'!L32)-(IF('01_Supuestos'!L30=MAX('01_Supuestos'!$C$30:$M$30),'01_Supuestos'!$F$19,0))-(MAX(0,(((('01_Supuestos'!L31*$I763)*'01_Supuestos'!$F$11*($H763-'01_Supuestos'!$F$9))-((('01_Supuestos'!L31*$I763)*'01_Supuestos'!$F$11*($H763-'01_Supuestos'!$F$9))*'01_Supuestos'!$F$12)-(('01_Supuestos'!L31*$I763)*'01_Supuestos'!$F$11*$K763)-(IF(('01_Supuestos'!L31*$I763)&gt;0,'01_Supuestos'!$F$15,0)))-($J763*'01_Supuestos'!L33)))*'01_Supuestos'!$F$16)</f>
        <v/>
      </c>
      <c r="AD763" s="109">
        <f>((('01_Supuestos'!M31*$I763)*'01_Supuestos'!$F$11*($H763-'01_Supuestos'!$F$9))-((('01_Supuestos'!M31*$I763)*'01_Supuestos'!$F$11*($H763-'01_Supuestos'!$F$9))*'01_Supuestos'!$F$12)-(('01_Supuestos'!M31*$I763)*'01_Supuestos'!$F$11*$K763)-(IF(('01_Supuestos'!M31*$I763)&gt;0,'01_Supuestos'!$F$15,0)))-((('01_Supuestos'!M31*$I763)*'01_Supuestos'!$F$11*($H763-'01_Supuestos'!$F$9))*'01_Supuestos'!$F$18)-($J763*'01_Supuestos'!M32)-(IF('01_Supuestos'!M30=MAX('01_Supuestos'!$C$30:$M$30),'01_Supuestos'!$F$19,0))-(MAX(0,(((('01_Supuestos'!M31*$I763)*'01_Supuestos'!$F$11*($H763-'01_Supuestos'!$F$9))-((('01_Supuestos'!M31*$I763)*'01_Supuestos'!$F$11*($H763-'01_Supuestos'!$F$9))*'01_Supuestos'!$F$12)-(('01_Supuestos'!M31*$I763)*'01_Supuestos'!$F$11*$K763)-(IF(('01_Supuestos'!M31*$I763)&gt;0,'01_Supuestos'!$F$15,0)))-($J763*'01_Supuestos'!M33)))*'01_Supuestos'!$F$16)</f>
        <v/>
      </c>
      <c r="AE763" s="109">
        <f>0</f>
        <v/>
      </c>
      <c r="AF763" s="109">
        <f>IF(S763&gt;R763,"Appraisal+Decision",IF(S763&lt;R763,"Develop Now","Indiferente"))</f>
        <v/>
      </c>
    </row>
    <row r="764">
      <c r="A764" t="n">
        <v>734</v>
      </c>
      <c r="B764" s="53">
        <f>RAND()</f>
        <v/>
      </c>
      <c r="C764" s="53">
        <f>RAND()</f>
        <v/>
      </c>
      <c r="D764" s="53">
        <f>RAND()</f>
        <v/>
      </c>
      <c r="E764" s="53">
        <f>RAND()</f>
        <v/>
      </c>
      <c r="F764" s="53">
        <f>RAND()</f>
        <v/>
      </c>
      <c r="G764" s="53">
        <f>RAND()</f>
        <v/>
      </c>
      <c r="H764" s="109">
        <f>IF(B764&lt;($B$11-$B$10)/($B$12-$B$10), $B$10+SQRT(B764*($B$11-$B$10)*($B$12-$B$10)), $B$12-SQRT((1-B764)*($B$12-$B$11)*($B$12-$B$10)))</f>
        <v/>
      </c>
      <c r="I764" s="53">
        <f>MAX(0.1,NORMINV(C764,$B$13,$B$14))</f>
        <v/>
      </c>
      <c r="J764" s="109">
        <f>'01_Supuestos'!$F$13*MAX(0.65,NORMINV(D764,1,$B$15))</f>
        <v/>
      </c>
      <c r="K764" s="109">
        <f>'01_Supuestos'!$F$14*MAX(0.6,NORMINV(E764,1,$B$16))</f>
        <v/>
      </c>
      <c r="L764" s="109">
        <f>--(F764&lt;=$B$5)</f>
        <v/>
      </c>
      <c r="M764" s="109">
        <f>IF(L764=1, IF(G764&lt;=$B$6, "+", "-"), IF(G764&lt;=(1-$B$7), "+", "-"))</f>
        <v/>
      </c>
      <c r="N764" s="110">
        <f>IF(M764="+",'05_Bayes_Arbol'!$B$16,'05_Bayes_Arbol'!$B$17)</f>
        <v/>
      </c>
      <c r="O764" s="109">
        <f>SUMPRODUCT(T764:AD764,'01_Supuestos'!$C$34:$M$34)</f>
        <v/>
      </c>
      <c r="P764" s="109">
        <f>N764*O764 + (1-N764)*$B$9</f>
        <v/>
      </c>
      <c r="Q764" s="109">
        <f>--(P764&gt;0)</f>
        <v/>
      </c>
      <c r="R764" s="109">
        <f>IF(L764=1,O764,$B$9)</f>
        <v/>
      </c>
      <c r="S764" s="109">
        <f>-$B$8 + IF(Q764=1, IF(L764=1,O764,$B$9), 0)</f>
        <v/>
      </c>
      <c r="T764" s="109">
        <f>((('01_Supuestos'!C31*$I764)*'01_Supuestos'!$F$11*($H764-'01_Supuestos'!$F$9))-((('01_Supuestos'!C31*$I764)*'01_Supuestos'!$F$11*($H764-'01_Supuestos'!$F$9))*'01_Supuestos'!$F$12)-(('01_Supuestos'!C31*$I764)*'01_Supuestos'!$F$11*$K764)-(IF(('01_Supuestos'!C31*$I764)&gt;0,'01_Supuestos'!$F$15,0)))-((('01_Supuestos'!C31*$I764)*'01_Supuestos'!$F$11*($H764-'01_Supuestos'!$F$9))*'01_Supuestos'!$F$18)-($J764*'01_Supuestos'!C32)-(IF('01_Supuestos'!C30=MAX('01_Supuestos'!$C$30:$M$30),'01_Supuestos'!$F$19,0))-(MAX(0,(((('01_Supuestos'!C31*$I764)*'01_Supuestos'!$F$11*($H764-'01_Supuestos'!$F$9))-((('01_Supuestos'!C31*$I764)*'01_Supuestos'!$F$11*($H764-'01_Supuestos'!$F$9))*'01_Supuestos'!$F$12)-(('01_Supuestos'!C31*$I764)*'01_Supuestos'!$F$11*$K764)-(IF(('01_Supuestos'!C31*$I764)&gt;0,'01_Supuestos'!$F$15,0)))-($J764*'01_Supuestos'!C33)))*'01_Supuestos'!$F$16)</f>
        <v/>
      </c>
      <c r="U764" s="109">
        <f>((('01_Supuestos'!D31*$I764)*'01_Supuestos'!$F$11*($H764-'01_Supuestos'!$F$9))-((('01_Supuestos'!D31*$I764)*'01_Supuestos'!$F$11*($H764-'01_Supuestos'!$F$9))*'01_Supuestos'!$F$12)-(('01_Supuestos'!D31*$I764)*'01_Supuestos'!$F$11*$K764)-(IF(('01_Supuestos'!D31*$I764)&gt;0,'01_Supuestos'!$F$15,0)))-((('01_Supuestos'!D31*$I764)*'01_Supuestos'!$F$11*($H764-'01_Supuestos'!$F$9))*'01_Supuestos'!$F$18)-($J764*'01_Supuestos'!D32)-(IF('01_Supuestos'!D30=MAX('01_Supuestos'!$C$30:$M$30),'01_Supuestos'!$F$19,0))-(MAX(0,(((('01_Supuestos'!D31*$I764)*'01_Supuestos'!$F$11*($H764-'01_Supuestos'!$F$9))-((('01_Supuestos'!D31*$I764)*'01_Supuestos'!$F$11*($H764-'01_Supuestos'!$F$9))*'01_Supuestos'!$F$12)-(('01_Supuestos'!D31*$I764)*'01_Supuestos'!$F$11*$K764)-(IF(('01_Supuestos'!D31*$I764)&gt;0,'01_Supuestos'!$F$15,0)))-($J764*'01_Supuestos'!D33)))*'01_Supuestos'!$F$16)</f>
        <v/>
      </c>
      <c r="V764" s="109">
        <f>((('01_Supuestos'!E31*$I764)*'01_Supuestos'!$F$11*($H764-'01_Supuestos'!$F$9))-((('01_Supuestos'!E31*$I764)*'01_Supuestos'!$F$11*($H764-'01_Supuestos'!$F$9))*'01_Supuestos'!$F$12)-(('01_Supuestos'!E31*$I764)*'01_Supuestos'!$F$11*$K764)-(IF(('01_Supuestos'!E31*$I764)&gt;0,'01_Supuestos'!$F$15,0)))-((('01_Supuestos'!E31*$I764)*'01_Supuestos'!$F$11*($H764-'01_Supuestos'!$F$9))*'01_Supuestos'!$F$18)-($J764*'01_Supuestos'!E32)-(IF('01_Supuestos'!E30=MAX('01_Supuestos'!$C$30:$M$30),'01_Supuestos'!$F$19,0))-(MAX(0,(((('01_Supuestos'!E31*$I764)*'01_Supuestos'!$F$11*($H764-'01_Supuestos'!$F$9))-((('01_Supuestos'!E31*$I764)*'01_Supuestos'!$F$11*($H764-'01_Supuestos'!$F$9))*'01_Supuestos'!$F$12)-(('01_Supuestos'!E31*$I764)*'01_Supuestos'!$F$11*$K764)-(IF(('01_Supuestos'!E31*$I764)&gt;0,'01_Supuestos'!$F$15,0)))-($J764*'01_Supuestos'!E33)))*'01_Supuestos'!$F$16)</f>
        <v/>
      </c>
      <c r="W764" s="109">
        <f>((('01_Supuestos'!F31*$I764)*'01_Supuestos'!$F$11*($H764-'01_Supuestos'!$F$9))-((('01_Supuestos'!F31*$I764)*'01_Supuestos'!$F$11*($H764-'01_Supuestos'!$F$9))*'01_Supuestos'!$F$12)-(('01_Supuestos'!F31*$I764)*'01_Supuestos'!$F$11*$K764)-(IF(('01_Supuestos'!F31*$I764)&gt;0,'01_Supuestos'!$F$15,0)))-((('01_Supuestos'!F31*$I764)*'01_Supuestos'!$F$11*($H764-'01_Supuestos'!$F$9))*'01_Supuestos'!$F$18)-($J764*'01_Supuestos'!F32)-(IF('01_Supuestos'!F30=MAX('01_Supuestos'!$C$30:$M$30),'01_Supuestos'!$F$19,0))-(MAX(0,(((('01_Supuestos'!F31*$I764)*'01_Supuestos'!$F$11*($H764-'01_Supuestos'!$F$9))-((('01_Supuestos'!F31*$I764)*'01_Supuestos'!$F$11*($H764-'01_Supuestos'!$F$9))*'01_Supuestos'!$F$12)-(('01_Supuestos'!F31*$I764)*'01_Supuestos'!$F$11*$K764)-(IF(('01_Supuestos'!F31*$I764)&gt;0,'01_Supuestos'!$F$15,0)))-($J764*'01_Supuestos'!F33)))*'01_Supuestos'!$F$16)</f>
        <v/>
      </c>
      <c r="X764" s="109">
        <f>((('01_Supuestos'!G31*$I764)*'01_Supuestos'!$F$11*($H764-'01_Supuestos'!$F$9))-((('01_Supuestos'!G31*$I764)*'01_Supuestos'!$F$11*($H764-'01_Supuestos'!$F$9))*'01_Supuestos'!$F$12)-(('01_Supuestos'!G31*$I764)*'01_Supuestos'!$F$11*$K764)-(IF(('01_Supuestos'!G31*$I764)&gt;0,'01_Supuestos'!$F$15,0)))-((('01_Supuestos'!G31*$I764)*'01_Supuestos'!$F$11*($H764-'01_Supuestos'!$F$9))*'01_Supuestos'!$F$18)-($J764*'01_Supuestos'!G32)-(IF('01_Supuestos'!G30=MAX('01_Supuestos'!$C$30:$M$30),'01_Supuestos'!$F$19,0))-(MAX(0,(((('01_Supuestos'!G31*$I764)*'01_Supuestos'!$F$11*($H764-'01_Supuestos'!$F$9))-((('01_Supuestos'!G31*$I764)*'01_Supuestos'!$F$11*($H764-'01_Supuestos'!$F$9))*'01_Supuestos'!$F$12)-(('01_Supuestos'!G31*$I764)*'01_Supuestos'!$F$11*$K764)-(IF(('01_Supuestos'!G31*$I764)&gt;0,'01_Supuestos'!$F$15,0)))-($J764*'01_Supuestos'!G33)))*'01_Supuestos'!$F$16)</f>
        <v/>
      </c>
      <c r="Y764" s="109">
        <f>((('01_Supuestos'!H31*$I764)*'01_Supuestos'!$F$11*($H764-'01_Supuestos'!$F$9))-((('01_Supuestos'!H31*$I764)*'01_Supuestos'!$F$11*($H764-'01_Supuestos'!$F$9))*'01_Supuestos'!$F$12)-(('01_Supuestos'!H31*$I764)*'01_Supuestos'!$F$11*$K764)-(IF(('01_Supuestos'!H31*$I764)&gt;0,'01_Supuestos'!$F$15,0)))-((('01_Supuestos'!H31*$I764)*'01_Supuestos'!$F$11*($H764-'01_Supuestos'!$F$9))*'01_Supuestos'!$F$18)-($J764*'01_Supuestos'!H32)-(IF('01_Supuestos'!H30=MAX('01_Supuestos'!$C$30:$M$30),'01_Supuestos'!$F$19,0))-(MAX(0,(((('01_Supuestos'!H31*$I764)*'01_Supuestos'!$F$11*($H764-'01_Supuestos'!$F$9))-((('01_Supuestos'!H31*$I764)*'01_Supuestos'!$F$11*($H764-'01_Supuestos'!$F$9))*'01_Supuestos'!$F$12)-(('01_Supuestos'!H31*$I764)*'01_Supuestos'!$F$11*$K764)-(IF(('01_Supuestos'!H31*$I764)&gt;0,'01_Supuestos'!$F$15,0)))-($J764*'01_Supuestos'!H33)))*'01_Supuestos'!$F$16)</f>
        <v/>
      </c>
      <c r="Z764" s="109">
        <f>((('01_Supuestos'!I31*$I764)*'01_Supuestos'!$F$11*($H764-'01_Supuestos'!$F$9))-((('01_Supuestos'!I31*$I764)*'01_Supuestos'!$F$11*($H764-'01_Supuestos'!$F$9))*'01_Supuestos'!$F$12)-(('01_Supuestos'!I31*$I764)*'01_Supuestos'!$F$11*$K764)-(IF(('01_Supuestos'!I31*$I764)&gt;0,'01_Supuestos'!$F$15,0)))-((('01_Supuestos'!I31*$I764)*'01_Supuestos'!$F$11*($H764-'01_Supuestos'!$F$9))*'01_Supuestos'!$F$18)-($J764*'01_Supuestos'!I32)-(IF('01_Supuestos'!I30=MAX('01_Supuestos'!$C$30:$M$30),'01_Supuestos'!$F$19,0))-(MAX(0,(((('01_Supuestos'!I31*$I764)*'01_Supuestos'!$F$11*($H764-'01_Supuestos'!$F$9))-((('01_Supuestos'!I31*$I764)*'01_Supuestos'!$F$11*($H764-'01_Supuestos'!$F$9))*'01_Supuestos'!$F$12)-(('01_Supuestos'!I31*$I764)*'01_Supuestos'!$F$11*$K764)-(IF(('01_Supuestos'!I31*$I764)&gt;0,'01_Supuestos'!$F$15,0)))-($J764*'01_Supuestos'!I33)))*'01_Supuestos'!$F$16)</f>
        <v/>
      </c>
      <c r="AA764" s="109">
        <f>((('01_Supuestos'!J31*$I764)*'01_Supuestos'!$F$11*($H764-'01_Supuestos'!$F$9))-((('01_Supuestos'!J31*$I764)*'01_Supuestos'!$F$11*($H764-'01_Supuestos'!$F$9))*'01_Supuestos'!$F$12)-(('01_Supuestos'!J31*$I764)*'01_Supuestos'!$F$11*$K764)-(IF(('01_Supuestos'!J31*$I764)&gt;0,'01_Supuestos'!$F$15,0)))-((('01_Supuestos'!J31*$I764)*'01_Supuestos'!$F$11*($H764-'01_Supuestos'!$F$9))*'01_Supuestos'!$F$18)-($J764*'01_Supuestos'!J32)-(IF('01_Supuestos'!J30=MAX('01_Supuestos'!$C$30:$M$30),'01_Supuestos'!$F$19,0))-(MAX(0,(((('01_Supuestos'!J31*$I764)*'01_Supuestos'!$F$11*($H764-'01_Supuestos'!$F$9))-((('01_Supuestos'!J31*$I764)*'01_Supuestos'!$F$11*($H764-'01_Supuestos'!$F$9))*'01_Supuestos'!$F$12)-(('01_Supuestos'!J31*$I764)*'01_Supuestos'!$F$11*$K764)-(IF(('01_Supuestos'!J31*$I764)&gt;0,'01_Supuestos'!$F$15,0)))-($J764*'01_Supuestos'!J33)))*'01_Supuestos'!$F$16)</f>
        <v/>
      </c>
      <c r="AB764" s="109">
        <f>((('01_Supuestos'!K31*$I764)*'01_Supuestos'!$F$11*($H764-'01_Supuestos'!$F$9))-((('01_Supuestos'!K31*$I764)*'01_Supuestos'!$F$11*($H764-'01_Supuestos'!$F$9))*'01_Supuestos'!$F$12)-(('01_Supuestos'!K31*$I764)*'01_Supuestos'!$F$11*$K764)-(IF(('01_Supuestos'!K31*$I764)&gt;0,'01_Supuestos'!$F$15,0)))-((('01_Supuestos'!K31*$I764)*'01_Supuestos'!$F$11*($H764-'01_Supuestos'!$F$9))*'01_Supuestos'!$F$18)-($J764*'01_Supuestos'!K32)-(IF('01_Supuestos'!K30=MAX('01_Supuestos'!$C$30:$M$30),'01_Supuestos'!$F$19,0))-(MAX(0,(((('01_Supuestos'!K31*$I764)*'01_Supuestos'!$F$11*($H764-'01_Supuestos'!$F$9))-((('01_Supuestos'!K31*$I764)*'01_Supuestos'!$F$11*($H764-'01_Supuestos'!$F$9))*'01_Supuestos'!$F$12)-(('01_Supuestos'!K31*$I764)*'01_Supuestos'!$F$11*$K764)-(IF(('01_Supuestos'!K31*$I764)&gt;0,'01_Supuestos'!$F$15,0)))-($J764*'01_Supuestos'!K33)))*'01_Supuestos'!$F$16)</f>
        <v/>
      </c>
      <c r="AC764" s="109">
        <f>((('01_Supuestos'!L31*$I764)*'01_Supuestos'!$F$11*($H764-'01_Supuestos'!$F$9))-((('01_Supuestos'!L31*$I764)*'01_Supuestos'!$F$11*($H764-'01_Supuestos'!$F$9))*'01_Supuestos'!$F$12)-(('01_Supuestos'!L31*$I764)*'01_Supuestos'!$F$11*$K764)-(IF(('01_Supuestos'!L31*$I764)&gt;0,'01_Supuestos'!$F$15,0)))-((('01_Supuestos'!L31*$I764)*'01_Supuestos'!$F$11*($H764-'01_Supuestos'!$F$9))*'01_Supuestos'!$F$18)-($J764*'01_Supuestos'!L32)-(IF('01_Supuestos'!L30=MAX('01_Supuestos'!$C$30:$M$30),'01_Supuestos'!$F$19,0))-(MAX(0,(((('01_Supuestos'!L31*$I764)*'01_Supuestos'!$F$11*($H764-'01_Supuestos'!$F$9))-((('01_Supuestos'!L31*$I764)*'01_Supuestos'!$F$11*($H764-'01_Supuestos'!$F$9))*'01_Supuestos'!$F$12)-(('01_Supuestos'!L31*$I764)*'01_Supuestos'!$F$11*$K764)-(IF(('01_Supuestos'!L31*$I764)&gt;0,'01_Supuestos'!$F$15,0)))-($J764*'01_Supuestos'!L33)))*'01_Supuestos'!$F$16)</f>
        <v/>
      </c>
      <c r="AD764" s="109">
        <f>((('01_Supuestos'!M31*$I764)*'01_Supuestos'!$F$11*($H764-'01_Supuestos'!$F$9))-((('01_Supuestos'!M31*$I764)*'01_Supuestos'!$F$11*($H764-'01_Supuestos'!$F$9))*'01_Supuestos'!$F$12)-(('01_Supuestos'!M31*$I764)*'01_Supuestos'!$F$11*$K764)-(IF(('01_Supuestos'!M31*$I764)&gt;0,'01_Supuestos'!$F$15,0)))-((('01_Supuestos'!M31*$I764)*'01_Supuestos'!$F$11*($H764-'01_Supuestos'!$F$9))*'01_Supuestos'!$F$18)-($J764*'01_Supuestos'!M32)-(IF('01_Supuestos'!M30=MAX('01_Supuestos'!$C$30:$M$30),'01_Supuestos'!$F$19,0))-(MAX(0,(((('01_Supuestos'!M31*$I764)*'01_Supuestos'!$F$11*($H764-'01_Supuestos'!$F$9))-((('01_Supuestos'!M31*$I764)*'01_Supuestos'!$F$11*($H764-'01_Supuestos'!$F$9))*'01_Supuestos'!$F$12)-(('01_Supuestos'!M31*$I764)*'01_Supuestos'!$F$11*$K764)-(IF(('01_Supuestos'!M31*$I764)&gt;0,'01_Supuestos'!$F$15,0)))-($J764*'01_Supuestos'!M33)))*'01_Supuestos'!$F$16)</f>
        <v/>
      </c>
      <c r="AE764" s="109">
        <f>0</f>
        <v/>
      </c>
      <c r="AF764" s="109">
        <f>IF(S764&gt;R764,"Appraisal+Decision",IF(S764&lt;R764,"Develop Now","Indiferente"))</f>
        <v/>
      </c>
    </row>
    <row r="765">
      <c r="A765" t="n">
        <v>735</v>
      </c>
      <c r="B765" s="53">
        <f>RAND()</f>
        <v/>
      </c>
      <c r="C765" s="53">
        <f>RAND()</f>
        <v/>
      </c>
      <c r="D765" s="53">
        <f>RAND()</f>
        <v/>
      </c>
      <c r="E765" s="53">
        <f>RAND()</f>
        <v/>
      </c>
      <c r="F765" s="53">
        <f>RAND()</f>
        <v/>
      </c>
      <c r="G765" s="53">
        <f>RAND()</f>
        <v/>
      </c>
      <c r="H765" s="109">
        <f>IF(B765&lt;($B$11-$B$10)/($B$12-$B$10), $B$10+SQRT(B765*($B$11-$B$10)*($B$12-$B$10)), $B$12-SQRT((1-B765)*($B$12-$B$11)*($B$12-$B$10)))</f>
        <v/>
      </c>
      <c r="I765" s="53">
        <f>MAX(0.1,NORMINV(C765,$B$13,$B$14))</f>
        <v/>
      </c>
      <c r="J765" s="109">
        <f>'01_Supuestos'!$F$13*MAX(0.65,NORMINV(D765,1,$B$15))</f>
        <v/>
      </c>
      <c r="K765" s="109">
        <f>'01_Supuestos'!$F$14*MAX(0.6,NORMINV(E765,1,$B$16))</f>
        <v/>
      </c>
      <c r="L765" s="109">
        <f>--(F765&lt;=$B$5)</f>
        <v/>
      </c>
      <c r="M765" s="109">
        <f>IF(L765=1, IF(G765&lt;=$B$6, "+", "-"), IF(G765&lt;=(1-$B$7), "+", "-"))</f>
        <v/>
      </c>
      <c r="N765" s="110">
        <f>IF(M765="+",'05_Bayes_Arbol'!$B$16,'05_Bayes_Arbol'!$B$17)</f>
        <v/>
      </c>
      <c r="O765" s="109">
        <f>SUMPRODUCT(T765:AD765,'01_Supuestos'!$C$34:$M$34)</f>
        <v/>
      </c>
      <c r="P765" s="109">
        <f>N765*O765 + (1-N765)*$B$9</f>
        <v/>
      </c>
      <c r="Q765" s="109">
        <f>--(P765&gt;0)</f>
        <v/>
      </c>
      <c r="R765" s="109">
        <f>IF(L765=1,O765,$B$9)</f>
        <v/>
      </c>
      <c r="S765" s="109">
        <f>-$B$8 + IF(Q765=1, IF(L765=1,O765,$B$9), 0)</f>
        <v/>
      </c>
      <c r="T765" s="109">
        <f>((('01_Supuestos'!C31*$I765)*'01_Supuestos'!$F$11*($H765-'01_Supuestos'!$F$9))-((('01_Supuestos'!C31*$I765)*'01_Supuestos'!$F$11*($H765-'01_Supuestos'!$F$9))*'01_Supuestos'!$F$12)-(('01_Supuestos'!C31*$I765)*'01_Supuestos'!$F$11*$K765)-(IF(('01_Supuestos'!C31*$I765)&gt;0,'01_Supuestos'!$F$15,0)))-((('01_Supuestos'!C31*$I765)*'01_Supuestos'!$F$11*($H765-'01_Supuestos'!$F$9))*'01_Supuestos'!$F$18)-($J765*'01_Supuestos'!C32)-(IF('01_Supuestos'!C30=MAX('01_Supuestos'!$C$30:$M$30),'01_Supuestos'!$F$19,0))-(MAX(0,(((('01_Supuestos'!C31*$I765)*'01_Supuestos'!$F$11*($H765-'01_Supuestos'!$F$9))-((('01_Supuestos'!C31*$I765)*'01_Supuestos'!$F$11*($H765-'01_Supuestos'!$F$9))*'01_Supuestos'!$F$12)-(('01_Supuestos'!C31*$I765)*'01_Supuestos'!$F$11*$K765)-(IF(('01_Supuestos'!C31*$I765)&gt;0,'01_Supuestos'!$F$15,0)))-($J765*'01_Supuestos'!C33)))*'01_Supuestos'!$F$16)</f>
        <v/>
      </c>
      <c r="U765" s="109">
        <f>((('01_Supuestos'!D31*$I765)*'01_Supuestos'!$F$11*($H765-'01_Supuestos'!$F$9))-((('01_Supuestos'!D31*$I765)*'01_Supuestos'!$F$11*($H765-'01_Supuestos'!$F$9))*'01_Supuestos'!$F$12)-(('01_Supuestos'!D31*$I765)*'01_Supuestos'!$F$11*$K765)-(IF(('01_Supuestos'!D31*$I765)&gt;0,'01_Supuestos'!$F$15,0)))-((('01_Supuestos'!D31*$I765)*'01_Supuestos'!$F$11*($H765-'01_Supuestos'!$F$9))*'01_Supuestos'!$F$18)-($J765*'01_Supuestos'!D32)-(IF('01_Supuestos'!D30=MAX('01_Supuestos'!$C$30:$M$30),'01_Supuestos'!$F$19,0))-(MAX(0,(((('01_Supuestos'!D31*$I765)*'01_Supuestos'!$F$11*($H765-'01_Supuestos'!$F$9))-((('01_Supuestos'!D31*$I765)*'01_Supuestos'!$F$11*($H765-'01_Supuestos'!$F$9))*'01_Supuestos'!$F$12)-(('01_Supuestos'!D31*$I765)*'01_Supuestos'!$F$11*$K765)-(IF(('01_Supuestos'!D31*$I765)&gt;0,'01_Supuestos'!$F$15,0)))-($J765*'01_Supuestos'!D33)))*'01_Supuestos'!$F$16)</f>
        <v/>
      </c>
      <c r="V765" s="109">
        <f>((('01_Supuestos'!E31*$I765)*'01_Supuestos'!$F$11*($H765-'01_Supuestos'!$F$9))-((('01_Supuestos'!E31*$I765)*'01_Supuestos'!$F$11*($H765-'01_Supuestos'!$F$9))*'01_Supuestos'!$F$12)-(('01_Supuestos'!E31*$I765)*'01_Supuestos'!$F$11*$K765)-(IF(('01_Supuestos'!E31*$I765)&gt;0,'01_Supuestos'!$F$15,0)))-((('01_Supuestos'!E31*$I765)*'01_Supuestos'!$F$11*($H765-'01_Supuestos'!$F$9))*'01_Supuestos'!$F$18)-($J765*'01_Supuestos'!E32)-(IF('01_Supuestos'!E30=MAX('01_Supuestos'!$C$30:$M$30),'01_Supuestos'!$F$19,0))-(MAX(0,(((('01_Supuestos'!E31*$I765)*'01_Supuestos'!$F$11*($H765-'01_Supuestos'!$F$9))-((('01_Supuestos'!E31*$I765)*'01_Supuestos'!$F$11*($H765-'01_Supuestos'!$F$9))*'01_Supuestos'!$F$12)-(('01_Supuestos'!E31*$I765)*'01_Supuestos'!$F$11*$K765)-(IF(('01_Supuestos'!E31*$I765)&gt;0,'01_Supuestos'!$F$15,0)))-($J765*'01_Supuestos'!E33)))*'01_Supuestos'!$F$16)</f>
        <v/>
      </c>
      <c r="W765" s="109">
        <f>((('01_Supuestos'!F31*$I765)*'01_Supuestos'!$F$11*($H765-'01_Supuestos'!$F$9))-((('01_Supuestos'!F31*$I765)*'01_Supuestos'!$F$11*($H765-'01_Supuestos'!$F$9))*'01_Supuestos'!$F$12)-(('01_Supuestos'!F31*$I765)*'01_Supuestos'!$F$11*$K765)-(IF(('01_Supuestos'!F31*$I765)&gt;0,'01_Supuestos'!$F$15,0)))-((('01_Supuestos'!F31*$I765)*'01_Supuestos'!$F$11*($H765-'01_Supuestos'!$F$9))*'01_Supuestos'!$F$18)-($J765*'01_Supuestos'!F32)-(IF('01_Supuestos'!F30=MAX('01_Supuestos'!$C$30:$M$30),'01_Supuestos'!$F$19,0))-(MAX(0,(((('01_Supuestos'!F31*$I765)*'01_Supuestos'!$F$11*($H765-'01_Supuestos'!$F$9))-((('01_Supuestos'!F31*$I765)*'01_Supuestos'!$F$11*($H765-'01_Supuestos'!$F$9))*'01_Supuestos'!$F$12)-(('01_Supuestos'!F31*$I765)*'01_Supuestos'!$F$11*$K765)-(IF(('01_Supuestos'!F31*$I765)&gt;0,'01_Supuestos'!$F$15,0)))-($J765*'01_Supuestos'!F33)))*'01_Supuestos'!$F$16)</f>
        <v/>
      </c>
      <c r="X765" s="109">
        <f>((('01_Supuestos'!G31*$I765)*'01_Supuestos'!$F$11*($H765-'01_Supuestos'!$F$9))-((('01_Supuestos'!G31*$I765)*'01_Supuestos'!$F$11*($H765-'01_Supuestos'!$F$9))*'01_Supuestos'!$F$12)-(('01_Supuestos'!G31*$I765)*'01_Supuestos'!$F$11*$K765)-(IF(('01_Supuestos'!G31*$I765)&gt;0,'01_Supuestos'!$F$15,0)))-((('01_Supuestos'!G31*$I765)*'01_Supuestos'!$F$11*($H765-'01_Supuestos'!$F$9))*'01_Supuestos'!$F$18)-($J765*'01_Supuestos'!G32)-(IF('01_Supuestos'!G30=MAX('01_Supuestos'!$C$30:$M$30),'01_Supuestos'!$F$19,0))-(MAX(0,(((('01_Supuestos'!G31*$I765)*'01_Supuestos'!$F$11*($H765-'01_Supuestos'!$F$9))-((('01_Supuestos'!G31*$I765)*'01_Supuestos'!$F$11*($H765-'01_Supuestos'!$F$9))*'01_Supuestos'!$F$12)-(('01_Supuestos'!G31*$I765)*'01_Supuestos'!$F$11*$K765)-(IF(('01_Supuestos'!G31*$I765)&gt;0,'01_Supuestos'!$F$15,0)))-($J765*'01_Supuestos'!G33)))*'01_Supuestos'!$F$16)</f>
        <v/>
      </c>
      <c r="Y765" s="109">
        <f>((('01_Supuestos'!H31*$I765)*'01_Supuestos'!$F$11*($H765-'01_Supuestos'!$F$9))-((('01_Supuestos'!H31*$I765)*'01_Supuestos'!$F$11*($H765-'01_Supuestos'!$F$9))*'01_Supuestos'!$F$12)-(('01_Supuestos'!H31*$I765)*'01_Supuestos'!$F$11*$K765)-(IF(('01_Supuestos'!H31*$I765)&gt;0,'01_Supuestos'!$F$15,0)))-((('01_Supuestos'!H31*$I765)*'01_Supuestos'!$F$11*($H765-'01_Supuestos'!$F$9))*'01_Supuestos'!$F$18)-($J765*'01_Supuestos'!H32)-(IF('01_Supuestos'!H30=MAX('01_Supuestos'!$C$30:$M$30),'01_Supuestos'!$F$19,0))-(MAX(0,(((('01_Supuestos'!H31*$I765)*'01_Supuestos'!$F$11*($H765-'01_Supuestos'!$F$9))-((('01_Supuestos'!H31*$I765)*'01_Supuestos'!$F$11*($H765-'01_Supuestos'!$F$9))*'01_Supuestos'!$F$12)-(('01_Supuestos'!H31*$I765)*'01_Supuestos'!$F$11*$K765)-(IF(('01_Supuestos'!H31*$I765)&gt;0,'01_Supuestos'!$F$15,0)))-($J765*'01_Supuestos'!H33)))*'01_Supuestos'!$F$16)</f>
        <v/>
      </c>
      <c r="Z765" s="109">
        <f>((('01_Supuestos'!I31*$I765)*'01_Supuestos'!$F$11*($H765-'01_Supuestos'!$F$9))-((('01_Supuestos'!I31*$I765)*'01_Supuestos'!$F$11*($H765-'01_Supuestos'!$F$9))*'01_Supuestos'!$F$12)-(('01_Supuestos'!I31*$I765)*'01_Supuestos'!$F$11*$K765)-(IF(('01_Supuestos'!I31*$I765)&gt;0,'01_Supuestos'!$F$15,0)))-((('01_Supuestos'!I31*$I765)*'01_Supuestos'!$F$11*($H765-'01_Supuestos'!$F$9))*'01_Supuestos'!$F$18)-($J765*'01_Supuestos'!I32)-(IF('01_Supuestos'!I30=MAX('01_Supuestos'!$C$30:$M$30),'01_Supuestos'!$F$19,0))-(MAX(0,(((('01_Supuestos'!I31*$I765)*'01_Supuestos'!$F$11*($H765-'01_Supuestos'!$F$9))-((('01_Supuestos'!I31*$I765)*'01_Supuestos'!$F$11*($H765-'01_Supuestos'!$F$9))*'01_Supuestos'!$F$12)-(('01_Supuestos'!I31*$I765)*'01_Supuestos'!$F$11*$K765)-(IF(('01_Supuestos'!I31*$I765)&gt;0,'01_Supuestos'!$F$15,0)))-($J765*'01_Supuestos'!I33)))*'01_Supuestos'!$F$16)</f>
        <v/>
      </c>
      <c r="AA765" s="109">
        <f>((('01_Supuestos'!J31*$I765)*'01_Supuestos'!$F$11*($H765-'01_Supuestos'!$F$9))-((('01_Supuestos'!J31*$I765)*'01_Supuestos'!$F$11*($H765-'01_Supuestos'!$F$9))*'01_Supuestos'!$F$12)-(('01_Supuestos'!J31*$I765)*'01_Supuestos'!$F$11*$K765)-(IF(('01_Supuestos'!J31*$I765)&gt;0,'01_Supuestos'!$F$15,0)))-((('01_Supuestos'!J31*$I765)*'01_Supuestos'!$F$11*($H765-'01_Supuestos'!$F$9))*'01_Supuestos'!$F$18)-($J765*'01_Supuestos'!J32)-(IF('01_Supuestos'!J30=MAX('01_Supuestos'!$C$30:$M$30),'01_Supuestos'!$F$19,0))-(MAX(0,(((('01_Supuestos'!J31*$I765)*'01_Supuestos'!$F$11*($H765-'01_Supuestos'!$F$9))-((('01_Supuestos'!J31*$I765)*'01_Supuestos'!$F$11*($H765-'01_Supuestos'!$F$9))*'01_Supuestos'!$F$12)-(('01_Supuestos'!J31*$I765)*'01_Supuestos'!$F$11*$K765)-(IF(('01_Supuestos'!J31*$I765)&gt;0,'01_Supuestos'!$F$15,0)))-($J765*'01_Supuestos'!J33)))*'01_Supuestos'!$F$16)</f>
        <v/>
      </c>
      <c r="AB765" s="109">
        <f>((('01_Supuestos'!K31*$I765)*'01_Supuestos'!$F$11*($H765-'01_Supuestos'!$F$9))-((('01_Supuestos'!K31*$I765)*'01_Supuestos'!$F$11*($H765-'01_Supuestos'!$F$9))*'01_Supuestos'!$F$12)-(('01_Supuestos'!K31*$I765)*'01_Supuestos'!$F$11*$K765)-(IF(('01_Supuestos'!K31*$I765)&gt;0,'01_Supuestos'!$F$15,0)))-((('01_Supuestos'!K31*$I765)*'01_Supuestos'!$F$11*($H765-'01_Supuestos'!$F$9))*'01_Supuestos'!$F$18)-($J765*'01_Supuestos'!K32)-(IF('01_Supuestos'!K30=MAX('01_Supuestos'!$C$30:$M$30),'01_Supuestos'!$F$19,0))-(MAX(0,(((('01_Supuestos'!K31*$I765)*'01_Supuestos'!$F$11*($H765-'01_Supuestos'!$F$9))-((('01_Supuestos'!K31*$I765)*'01_Supuestos'!$F$11*($H765-'01_Supuestos'!$F$9))*'01_Supuestos'!$F$12)-(('01_Supuestos'!K31*$I765)*'01_Supuestos'!$F$11*$K765)-(IF(('01_Supuestos'!K31*$I765)&gt;0,'01_Supuestos'!$F$15,0)))-($J765*'01_Supuestos'!K33)))*'01_Supuestos'!$F$16)</f>
        <v/>
      </c>
      <c r="AC765" s="109">
        <f>((('01_Supuestos'!L31*$I765)*'01_Supuestos'!$F$11*($H765-'01_Supuestos'!$F$9))-((('01_Supuestos'!L31*$I765)*'01_Supuestos'!$F$11*($H765-'01_Supuestos'!$F$9))*'01_Supuestos'!$F$12)-(('01_Supuestos'!L31*$I765)*'01_Supuestos'!$F$11*$K765)-(IF(('01_Supuestos'!L31*$I765)&gt;0,'01_Supuestos'!$F$15,0)))-((('01_Supuestos'!L31*$I765)*'01_Supuestos'!$F$11*($H765-'01_Supuestos'!$F$9))*'01_Supuestos'!$F$18)-($J765*'01_Supuestos'!L32)-(IF('01_Supuestos'!L30=MAX('01_Supuestos'!$C$30:$M$30),'01_Supuestos'!$F$19,0))-(MAX(0,(((('01_Supuestos'!L31*$I765)*'01_Supuestos'!$F$11*($H765-'01_Supuestos'!$F$9))-((('01_Supuestos'!L31*$I765)*'01_Supuestos'!$F$11*($H765-'01_Supuestos'!$F$9))*'01_Supuestos'!$F$12)-(('01_Supuestos'!L31*$I765)*'01_Supuestos'!$F$11*$K765)-(IF(('01_Supuestos'!L31*$I765)&gt;0,'01_Supuestos'!$F$15,0)))-($J765*'01_Supuestos'!L33)))*'01_Supuestos'!$F$16)</f>
        <v/>
      </c>
      <c r="AD765" s="109">
        <f>((('01_Supuestos'!M31*$I765)*'01_Supuestos'!$F$11*($H765-'01_Supuestos'!$F$9))-((('01_Supuestos'!M31*$I765)*'01_Supuestos'!$F$11*($H765-'01_Supuestos'!$F$9))*'01_Supuestos'!$F$12)-(('01_Supuestos'!M31*$I765)*'01_Supuestos'!$F$11*$K765)-(IF(('01_Supuestos'!M31*$I765)&gt;0,'01_Supuestos'!$F$15,0)))-((('01_Supuestos'!M31*$I765)*'01_Supuestos'!$F$11*($H765-'01_Supuestos'!$F$9))*'01_Supuestos'!$F$18)-($J765*'01_Supuestos'!M32)-(IF('01_Supuestos'!M30=MAX('01_Supuestos'!$C$30:$M$30),'01_Supuestos'!$F$19,0))-(MAX(0,(((('01_Supuestos'!M31*$I765)*'01_Supuestos'!$F$11*($H765-'01_Supuestos'!$F$9))-((('01_Supuestos'!M31*$I765)*'01_Supuestos'!$F$11*($H765-'01_Supuestos'!$F$9))*'01_Supuestos'!$F$12)-(('01_Supuestos'!M31*$I765)*'01_Supuestos'!$F$11*$K765)-(IF(('01_Supuestos'!M31*$I765)&gt;0,'01_Supuestos'!$F$15,0)))-($J765*'01_Supuestos'!M33)))*'01_Supuestos'!$F$16)</f>
        <v/>
      </c>
      <c r="AE765" s="109">
        <f>0</f>
        <v/>
      </c>
      <c r="AF765" s="109">
        <f>IF(S765&gt;R765,"Appraisal+Decision",IF(S765&lt;R765,"Develop Now","Indiferente"))</f>
        <v/>
      </c>
    </row>
    <row r="766">
      <c r="A766" t="n">
        <v>736</v>
      </c>
      <c r="B766" s="53">
        <f>RAND()</f>
        <v/>
      </c>
      <c r="C766" s="53">
        <f>RAND()</f>
        <v/>
      </c>
      <c r="D766" s="53">
        <f>RAND()</f>
        <v/>
      </c>
      <c r="E766" s="53">
        <f>RAND()</f>
        <v/>
      </c>
      <c r="F766" s="53">
        <f>RAND()</f>
        <v/>
      </c>
      <c r="G766" s="53">
        <f>RAND()</f>
        <v/>
      </c>
      <c r="H766" s="109">
        <f>IF(B766&lt;($B$11-$B$10)/($B$12-$B$10), $B$10+SQRT(B766*($B$11-$B$10)*($B$12-$B$10)), $B$12-SQRT((1-B766)*($B$12-$B$11)*($B$12-$B$10)))</f>
        <v/>
      </c>
      <c r="I766" s="53">
        <f>MAX(0.1,NORMINV(C766,$B$13,$B$14))</f>
        <v/>
      </c>
      <c r="J766" s="109">
        <f>'01_Supuestos'!$F$13*MAX(0.65,NORMINV(D766,1,$B$15))</f>
        <v/>
      </c>
      <c r="K766" s="109">
        <f>'01_Supuestos'!$F$14*MAX(0.6,NORMINV(E766,1,$B$16))</f>
        <v/>
      </c>
      <c r="L766" s="109">
        <f>--(F766&lt;=$B$5)</f>
        <v/>
      </c>
      <c r="M766" s="109">
        <f>IF(L766=1, IF(G766&lt;=$B$6, "+", "-"), IF(G766&lt;=(1-$B$7), "+", "-"))</f>
        <v/>
      </c>
      <c r="N766" s="110">
        <f>IF(M766="+",'05_Bayes_Arbol'!$B$16,'05_Bayes_Arbol'!$B$17)</f>
        <v/>
      </c>
      <c r="O766" s="109">
        <f>SUMPRODUCT(T766:AD766,'01_Supuestos'!$C$34:$M$34)</f>
        <v/>
      </c>
      <c r="P766" s="109">
        <f>N766*O766 + (1-N766)*$B$9</f>
        <v/>
      </c>
      <c r="Q766" s="109">
        <f>--(P766&gt;0)</f>
        <v/>
      </c>
      <c r="R766" s="109">
        <f>IF(L766=1,O766,$B$9)</f>
        <v/>
      </c>
      <c r="S766" s="109">
        <f>-$B$8 + IF(Q766=1, IF(L766=1,O766,$B$9), 0)</f>
        <v/>
      </c>
      <c r="T766" s="109">
        <f>((('01_Supuestos'!C31*$I766)*'01_Supuestos'!$F$11*($H766-'01_Supuestos'!$F$9))-((('01_Supuestos'!C31*$I766)*'01_Supuestos'!$F$11*($H766-'01_Supuestos'!$F$9))*'01_Supuestos'!$F$12)-(('01_Supuestos'!C31*$I766)*'01_Supuestos'!$F$11*$K766)-(IF(('01_Supuestos'!C31*$I766)&gt;0,'01_Supuestos'!$F$15,0)))-((('01_Supuestos'!C31*$I766)*'01_Supuestos'!$F$11*($H766-'01_Supuestos'!$F$9))*'01_Supuestos'!$F$18)-($J766*'01_Supuestos'!C32)-(IF('01_Supuestos'!C30=MAX('01_Supuestos'!$C$30:$M$30),'01_Supuestos'!$F$19,0))-(MAX(0,(((('01_Supuestos'!C31*$I766)*'01_Supuestos'!$F$11*($H766-'01_Supuestos'!$F$9))-((('01_Supuestos'!C31*$I766)*'01_Supuestos'!$F$11*($H766-'01_Supuestos'!$F$9))*'01_Supuestos'!$F$12)-(('01_Supuestos'!C31*$I766)*'01_Supuestos'!$F$11*$K766)-(IF(('01_Supuestos'!C31*$I766)&gt;0,'01_Supuestos'!$F$15,0)))-($J766*'01_Supuestos'!C33)))*'01_Supuestos'!$F$16)</f>
        <v/>
      </c>
      <c r="U766" s="109">
        <f>((('01_Supuestos'!D31*$I766)*'01_Supuestos'!$F$11*($H766-'01_Supuestos'!$F$9))-((('01_Supuestos'!D31*$I766)*'01_Supuestos'!$F$11*($H766-'01_Supuestos'!$F$9))*'01_Supuestos'!$F$12)-(('01_Supuestos'!D31*$I766)*'01_Supuestos'!$F$11*$K766)-(IF(('01_Supuestos'!D31*$I766)&gt;0,'01_Supuestos'!$F$15,0)))-((('01_Supuestos'!D31*$I766)*'01_Supuestos'!$F$11*($H766-'01_Supuestos'!$F$9))*'01_Supuestos'!$F$18)-($J766*'01_Supuestos'!D32)-(IF('01_Supuestos'!D30=MAX('01_Supuestos'!$C$30:$M$30),'01_Supuestos'!$F$19,0))-(MAX(0,(((('01_Supuestos'!D31*$I766)*'01_Supuestos'!$F$11*($H766-'01_Supuestos'!$F$9))-((('01_Supuestos'!D31*$I766)*'01_Supuestos'!$F$11*($H766-'01_Supuestos'!$F$9))*'01_Supuestos'!$F$12)-(('01_Supuestos'!D31*$I766)*'01_Supuestos'!$F$11*$K766)-(IF(('01_Supuestos'!D31*$I766)&gt;0,'01_Supuestos'!$F$15,0)))-($J766*'01_Supuestos'!D33)))*'01_Supuestos'!$F$16)</f>
        <v/>
      </c>
      <c r="V766" s="109">
        <f>((('01_Supuestos'!E31*$I766)*'01_Supuestos'!$F$11*($H766-'01_Supuestos'!$F$9))-((('01_Supuestos'!E31*$I766)*'01_Supuestos'!$F$11*($H766-'01_Supuestos'!$F$9))*'01_Supuestos'!$F$12)-(('01_Supuestos'!E31*$I766)*'01_Supuestos'!$F$11*$K766)-(IF(('01_Supuestos'!E31*$I766)&gt;0,'01_Supuestos'!$F$15,0)))-((('01_Supuestos'!E31*$I766)*'01_Supuestos'!$F$11*($H766-'01_Supuestos'!$F$9))*'01_Supuestos'!$F$18)-($J766*'01_Supuestos'!E32)-(IF('01_Supuestos'!E30=MAX('01_Supuestos'!$C$30:$M$30),'01_Supuestos'!$F$19,0))-(MAX(0,(((('01_Supuestos'!E31*$I766)*'01_Supuestos'!$F$11*($H766-'01_Supuestos'!$F$9))-((('01_Supuestos'!E31*$I766)*'01_Supuestos'!$F$11*($H766-'01_Supuestos'!$F$9))*'01_Supuestos'!$F$12)-(('01_Supuestos'!E31*$I766)*'01_Supuestos'!$F$11*$K766)-(IF(('01_Supuestos'!E31*$I766)&gt;0,'01_Supuestos'!$F$15,0)))-($J766*'01_Supuestos'!E33)))*'01_Supuestos'!$F$16)</f>
        <v/>
      </c>
      <c r="W766" s="109">
        <f>((('01_Supuestos'!F31*$I766)*'01_Supuestos'!$F$11*($H766-'01_Supuestos'!$F$9))-((('01_Supuestos'!F31*$I766)*'01_Supuestos'!$F$11*($H766-'01_Supuestos'!$F$9))*'01_Supuestos'!$F$12)-(('01_Supuestos'!F31*$I766)*'01_Supuestos'!$F$11*$K766)-(IF(('01_Supuestos'!F31*$I766)&gt;0,'01_Supuestos'!$F$15,0)))-((('01_Supuestos'!F31*$I766)*'01_Supuestos'!$F$11*($H766-'01_Supuestos'!$F$9))*'01_Supuestos'!$F$18)-($J766*'01_Supuestos'!F32)-(IF('01_Supuestos'!F30=MAX('01_Supuestos'!$C$30:$M$30),'01_Supuestos'!$F$19,0))-(MAX(0,(((('01_Supuestos'!F31*$I766)*'01_Supuestos'!$F$11*($H766-'01_Supuestos'!$F$9))-((('01_Supuestos'!F31*$I766)*'01_Supuestos'!$F$11*($H766-'01_Supuestos'!$F$9))*'01_Supuestos'!$F$12)-(('01_Supuestos'!F31*$I766)*'01_Supuestos'!$F$11*$K766)-(IF(('01_Supuestos'!F31*$I766)&gt;0,'01_Supuestos'!$F$15,0)))-($J766*'01_Supuestos'!F33)))*'01_Supuestos'!$F$16)</f>
        <v/>
      </c>
      <c r="X766" s="109">
        <f>((('01_Supuestos'!G31*$I766)*'01_Supuestos'!$F$11*($H766-'01_Supuestos'!$F$9))-((('01_Supuestos'!G31*$I766)*'01_Supuestos'!$F$11*($H766-'01_Supuestos'!$F$9))*'01_Supuestos'!$F$12)-(('01_Supuestos'!G31*$I766)*'01_Supuestos'!$F$11*$K766)-(IF(('01_Supuestos'!G31*$I766)&gt;0,'01_Supuestos'!$F$15,0)))-((('01_Supuestos'!G31*$I766)*'01_Supuestos'!$F$11*($H766-'01_Supuestos'!$F$9))*'01_Supuestos'!$F$18)-($J766*'01_Supuestos'!G32)-(IF('01_Supuestos'!G30=MAX('01_Supuestos'!$C$30:$M$30),'01_Supuestos'!$F$19,0))-(MAX(0,(((('01_Supuestos'!G31*$I766)*'01_Supuestos'!$F$11*($H766-'01_Supuestos'!$F$9))-((('01_Supuestos'!G31*$I766)*'01_Supuestos'!$F$11*($H766-'01_Supuestos'!$F$9))*'01_Supuestos'!$F$12)-(('01_Supuestos'!G31*$I766)*'01_Supuestos'!$F$11*$K766)-(IF(('01_Supuestos'!G31*$I766)&gt;0,'01_Supuestos'!$F$15,0)))-($J766*'01_Supuestos'!G33)))*'01_Supuestos'!$F$16)</f>
        <v/>
      </c>
      <c r="Y766" s="109">
        <f>((('01_Supuestos'!H31*$I766)*'01_Supuestos'!$F$11*($H766-'01_Supuestos'!$F$9))-((('01_Supuestos'!H31*$I766)*'01_Supuestos'!$F$11*($H766-'01_Supuestos'!$F$9))*'01_Supuestos'!$F$12)-(('01_Supuestos'!H31*$I766)*'01_Supuestos'!$F$11*$K766)-(IF(('01_Supuestos'!H31*$I766)&gt;0,'01_Supuestos'!$F$15,0)))-((('01_Supuestos'!H31*$I766)*'01_Supuestos'!$F$11*($H766-'01_Supuestos'!$F$9))*'01_Supuestos'!$F$18)-($J766*'01_Supuestos'!H32)-(IF('01_Supuestos'!H30=MAX('01_Supuestos'!$C$30:$M$30),'01_Supuestos'!$F$19,0))-(MAX(0,(((('01_Supuestos'!H31*$I766)*'01_Supuestos'!$F$11*($H766-'01_Supuestos'!$F$9))-((('01_Supuestos'!H31*$I766)*'01_Supuestos'!$F$11*($H766-'01_Supuestos'!$F$9))*'01_Supuestos'!$F$12)-(('01_Supuestos'!H31*$I766)*'01_Supuestos'!$F$11*$K766)-(IF(('01_Supuestos'!H31*$I766)&gt;0,'01_Supuestos'!$F$15,0)))-($J766*'01_Supuestos'!H33)))*'01_Supuestos'!$F$16)</f>
        <v/>
      </c>
      <c r="Z766" s="109">
        <f>((('01_Supuestos'!I31*$I766)*'01_Supuestos'!$F$11*($H766-'01_Supuestos'!$F$9))-((('01_Supuestos'!I31*$I766)*'01_Supuestos'!$F$11*($H766-'01_Supuestos'!$F$9))*'01_Supuestos'!$F$12)-(('01_Supuestos'!I31*$I766)*'01_Supuestos'!$F$11*$K766)-(IF(('01_Supuestos'!I31*$I766)&gt;0,'01_Supuestos'!$F$15,0)))-((('01_Supuestos'!I31*$I766)*'01_Supuestos'!$F$11*($H766-'01_Supuestos'!$F$9))*'01_Supuestos'!$F$18)-($J766*'01_Supuestos'!I32)-(IF('01_Supuestos'!I30=MAX('01_Supuestos'!$C$30:$M$30),'01_Supuestos'!$F$19,0))-(MAX(0,(((('01_Supuestos'!I31*$I766)*'01_Supuestos'!$F$11*($H766-'01_Supuestos'!$F$9))-((('01_Supuestos'!I31*$I766)*'01_Supuestos'!$F$11*($H766-'01_Supuestos'!$F$9))*'01_Supuestos'!$F$12)-(('01_Supuestos'!I31*$I766)*'01_Supuestos'!$F$11*$K766)-(IF(('01_Supuestos'!I31*$I766)&gt;0,'01_Supuestos'!$F$15,0)))-($J766*'01_Supuestos'!I33)))*'01_Supuestos'!$F$16)</f>
        <v/>
      </c>
      <c r="AA766" s="109">
        <f>((('01_Supuestos'!J31*$I766)*'01_Supuestos'!$F$11*($H766-'01_Supuestos'!$F$9))-((('01_Supuestos'!J31*$I766)*'01_Supuestos'!$F$11*($H766-'01_Supuestos'!$F$9))*'01_Supuestos'!$F$12)-(('01_Supuestos'!J31*$I766)*'01_Supuestos'!$F$11*$K766)-(IF(('01_Supuestos'!J31*$I766)&gt;0,'01_Supuestos'!$F$15,0)))-((('01_Supuestos'!J31*$I766)*'01_Supuestos'!$F$11*($H766-'01_Supuestos'!$F$9))*'01_Supuestos'!$F$18)-($J766*'01_Supuestos'!J32)-(IF('01_Supuestos'!J30=MAX('01_Supuestos'!$C$30:$M$30),'01_Supuestos'!$F$19,0))-(MAX(0,(((('01_Supuestos'!J31*$I766)*'01_Supuestos'!$F$11*($H766-'01_Supuestos'!$F$9))-((('01_Supuestos'!J31*$I766)*'01_Supuestos'!$F$11*($H766-'01_Supuestos'!$F$9))*'01_Supuestos'!$F$12)-(('01_Supuestos'!J31*$I766)*'01_Supuestos'!$F$11*$K766)-(IF(('01_Supuestos'!J31*$I766)&gt;0,'01_Supuestos'!$F$15,0)))-($J766*'01_Supuestos'!J33)))*'01_Supuestos'!$F$16)</f>
        <v/>
      </c>
      <c r="AB766" s="109">
        <f>((('01_Supuestos'!K31*$I766)*'01_Supuestos'!$F$11*($H766-'01_Supuestos'!$F$9))-((('01_Supuestos'!K31*$I766)*'01_Supuestos'!$F$11*($H766-'01_Supuestos'!$F$9))*'01_Supuestos'!$F$12)-(('01_Supuestos'!K31*$I766)*'01_Supuestos'!$F$11*$K766)-(IF(('01_Supuestos'!K31*$I766)&gt;0,'01_Supuestos'!$F$15,0)))-((('01_Supuestos'!K31*$I766)*'01_Supuestos'!$F$11*($H766-'01_Supuestos'!$F$9))*'01_Supuestos'!$F$18)-($J766*'01_Supuestos'!K32)-(IF('01_Supuestos'!K30=MAX('01_Supuestos'!$C$30:$M$30),'01_Supuestos'!$F$19,0))-(MAX(0,(((('01_Supuestos'!K31*$I766)*'01_Supuestos'!$F$11*($H766-'01_Supuestos'!$F$9))-((('01_Supuestos'!K31*$I766)*'01_Supuestos'!$F$11*($H766-'01_Supuestos'!$F$9))*'01_Supuestos'!$F$12)-(('01_Supuestos'!K31*$I766)*'01_Supuestos'!$F$11*$K766)-(IF(('01_Supuestos'!K31*$I766)&gt;0,'01_Supuestos'!$F$15,0)))-($J766*'01_Supuestos'!K33)))*'01_Supuestos'!$F$16)</f>
        <v/>
      </c>
      <c r="AC766" s="109">
        <f>((('01_Supuestos'!L31*$I766)*'01_Supuestos'!$F$11*($H766-'01_Supuestos'!$F$9))-((('01_Supuestos'!L31*$I766)*'01_Supuestos'!$F$11*($H766-'01_Supuestos'!$F$9))*'01_Supuestos'!$F$12)-(('01_Supuestos'!L31*$I766)*'01_Supuestos'!$F$11*$K766)-(IF(('01_Supuestos'!L31*$I766)&gt;0,'01_Supuestos'!$F$15,0)))-((('01_Supuestos'!L31*$I766)*'01_Supuestos'!$F$11*($H766-'01_Supuestos'!$F$9))*'01_Supuestos'!$F$18)-($J766*'01_Supuestos'!L32)-(IF('01_Supuestos'!L30=MAX('01_Supuestos'!$C$30:$M$30),'01_Supuestos'!$F$19,0))-(MAX(0,(((('01_Supuestos'!L31*$I766)*'01_Supuestos'!$F$11*($H766-'01_Supuestos'!$F$9))-((('01_Supuestos'!L31*$I766)*'01_Supuestos'!$F$11*($H766-'01_Supuestos'!$F$9))*'01_Supuestos'!$F$12)-(('01_Supuestos'!L31*$I766)*'01_Supuestos'!$F$11*$K766)-(IF(('01_Supuestos'!L31*$I766)&gt;0,'01_Supuestos'!$F$15,0)))-($J766*'01_Supuestos'!L33)))*'01_Supuestos'!$F$16)</f>
        <v/>
      </c>
      <c r="AD766" s="109">
        <f>((('01_Supuestos'!M31*$I766)*'01_Supuestos'!$F$11*($H766-'01_Supuestos'!$F$9))-((('01_Supuestos'!M31*$I766)*'01_Supuestos'!$F$11*($H766-'01_Supuestos'!$F$9))*'01_Supuestos'!$F$12)-(('01_Supuestos'!M31*$I766)*'01_Supuestos'!$F$11*$K766)-(IF(('01_Supuestos'!M31*$I766)&gt;0,'01_Supuestos'!$F$15,0)))-((('01_Supuestos'!M31*$I766)*'01_Supuestos'!$F$11*($H766-'01_Supuestos'!$F$9))*'01_Supuestos'!$F$18)-($J766*'01_Supuestos'!M32)-(IF('01_Supuestos'!M30=MAX('01_Supuestos'!$C$30:$M$30),'01_Supuestos'!$F$19,0))-(MAX(0,(((('01_Supuestos'!M31*$I766)*'01_Supuestos'!$F$11*($H766-'01_Supuestos'!$F$9))-((('01_Supuestos'!M31*$I766)*'01_Supuestos'!$F$11*($H766-'01_Supuestos'!$F$9))*'01_Supuestos'!$F$12)-(('01_Supuestos'!M31*$I766)*'01_Supuestos'!$F$11*$K766)-(IF(('01_Supuestos'!M31*$I766)&gt;0,'01_Supuestos'!$F$15,0)))-($J766*'01_Supuestos'!M33)))*'01_Supuestos'!$F$16)</f>
        <v/>
      </c>
      <c r="AE766" s="109">
        <f>0</f>
        <v/>
      </c>
      <c r="AF766" s="109">
        <f>IF(S766&gt;R766,"Appraisal+Decision",IF(S766&lt;R766,"Develop Now","Indiferente"))</f>
        <v/>
      </c>
    </row>
    <row r="767">
      <c r="A767" t="n">
        <v>737</v>
      </c>
      <c r="B767" s="53">
        <f>RAND()</f>
        <v/>
      </c>
      <c r="C767" s="53">
        <f>RAND()</f>
        <v/>
      </c>
      <c r="D767" s="53">
        <f>RAND()</f>
        <v/>
      </c>
      <c r="E767" s="53">
        <f>RAND()</f>
        <v/>
      </c>
      <c r="F767" s="53">
        <f>RAND()</f>
        <v/>
      </c>
      <c r="G767" s="53">
        <f>RAND()</f>
        <v/>
      </c>
      <c r="H767" s="109">
        <f>IF(B767&lt;($B$11-$B$10)/($B$12-$B$10), $B$10+SQRT(B767*($B$11-$B$10)*($B$12-$B$10)), $B$12-SQRT((1-B767)*($B$12-$B$11)*($B$12-$B$10)))</f>
        <v/>
      </c>
      <c r="I767" s="53">
        <f>MAX(0.1,NORMINV(C767,$B$13,$B$14))</f>
        <v/>
      </c>
      <c r="J767" s="109">
        <f>'01_Supuestos'!$F$13*MAX(0.65,NORMINV(D767,1,$B$15))</f>
        <v/>
      </c>
      <c r="K767" s="109">
        <f>'01_Supuestos'!$F$14*MAX(0.6,NORMINV(E767,1,$B$16))</f>
        <v/>
      </c>
      <c r="L767" s="109">
        <f>--(F767&lt;=$B$5)</f>
        <v/>
      </c>
      <c r="M767" s="109">
        <f>IF(L767=1, IF(G767&lt;=$B$6, "+", "-"), IF(G767&lt;=(1-$B$7), "+", "-"))</f>
        <v/>
      </c>
      <c r="N767" s="110">
        <f>IF(M767="+",'05_Bayes_Arbol'!$B$16,'05_Bayes_Arbol'!$B$17)</f>
        <v/>
      </c>
      <c r="O767" s="109">
        <f>SUMPRODUCT(T767:AD767,'01_Supuestos'!$C$34:$M$34)</f>
        <v/>
      </c>
      <c r="P767" s="109">
        <f>N767*O767 + (1-N767)*$B$9</f>
        <v/>
      </c>
      <c r="Q767" s="109">
        <f>--(P767&gt;0)</f>
        <v/>
      </c>
      <c r="R767" s="109">
        <f>IF(L767=1,O767,$B$9)</f>
        <v/>
      </c>
      <c r="S767" s="109">
        <f>-$B$8 + IF(Q767=1, IF(L767=1,O767,$B$9), 0)</f>
        <v/>
      </c>
      <c r="T767" s="109">
        <f>((('01_Supuestos'!C31*$I767)*'01_Supuestos'!$F$11*($H767-'01_Supuestos'!$F$9))-((('01_Supuestos'!C31*$I767)*'01_Supuestos'!$F$11*($H767-'01_Supuestos'!$F$9))*'01_Supuestos'!$F$12)-(('01_Supuestos'!C31*$I767)*'01_Supuestos'!$F$11*$K767)-(IF(('01_Supuestos'!C31*$I767)&gt;0,'01_Supuestos'!$F$15,0)))-((('01_Supuestos'!C31*$I767)*'01_Supuestos'!$F$11*($H767-'01_Supuestos'!$F$9))*'01_Supuestos'!$F$18)-($J767*'01_Supuestos'!C32)-(IF('01_Supuestos'!C30=MAX('01_Supuestos'!$C$30:$M$30),'01_Supuestos'!$F$19,0))-(MAX(0,(((('01_Supuestos'!C31*$I767)*'01_Supuestos'!$F$11*($H767-'01_Supuestos'!$F$9))-((('01_Supuestos'!C31*$I767)*'01_Supuestos'!$F$11*($H767-'01_Supuestos'!$F$9))*'01_Supuestos'!$F$12)-(('01_Supuestos'!C31*$I767)*'01_Supuestos'!$F$11*$K767)-(IF(('01_Supuestos'!C31*$I767)&gt;0,'01_Supuestos'!$F$15,0)))-($J767*'01_Supuestos'!C33)))*'01_Supuestos'!$F$16)</f>
        <v/>
      </c>
      <c r="U767" s="109">
        <f>((('01_Supuestos'!D31*$I767)*'01_Supuestos'!$F$11*($H767-'01_Supuestos'!$F$9))-((('01_Supuestos'!D31*$I767)*'01_Supuestos'!$F$11*($H767-'01_Supuestos'!$F$9))*'01_Supuestos'!$F$12)-(('01_Supuestos'!D31*$I767)*'01_Supuestos'!$F$11*$K767)-(IF(('01_Supuestos'!D31*$I767)&gt;0,'01_Supuestos'!$F$15,0)))-((('01_Supuestos'!D31*$I767)*'01_Supuestos'!$F$11*($H767-'01_Supuestos'!$F$9))*'01_Supuestos'!$F$18)-($J767*'01_Supuestos'!D32)-(IF('01_Supuestos'!D30=MAX('01_Supuestos'!$C$30:$M$30),'01_Supuestos'!$F$19,0))-(MAX(0,(((('01_Supuestos'!D31*$I767)*'01_Supuestos'!$F$11*($H767-'01_Supuestos'!$F$9))-((('01_Supuestos'!D31*$I767)*'01_Supuestos'!$F$11*($H767-'01_Supuestos'!$F$9))*'01_Supuestos'!$F$12)-(('01_Supuestos'!D31*$I767)*'01_Supuestos'!$F$11*$K767)-(IF(('01_Supuestos'!D31*$I767)&gt;0,'01_Supuestos'!$F$15,0)))-($J767*'01_Supuestos'!D33)))*'01_Supuestos'!$F$16)</f>
        <v/>
      </c>
      <c r="V767" s="109">
        <f>((('01_Supuestos'!E31*$I767)*'01_Supuestos'!$F$11*($H767-'01_Supuestos'!$F$9))-((('01_Supuestos'!E31*$I767)*'01_Supuestos'!$F$11*($H767-'01_Supuestos'!$F$9))*'01_Supuestos'!$F$12)-(('01_Supuestos'!E31*$I767)*'01_Supuestos'!$F$11*$K767)-(IF(('01_Supuestos'!E31*$I767)&gt;0,'01_Supuestos'!$F$15,0)))-((('01_Supuestos'!E31*$I767)*'01_Supuestos'!$F$11*($H767-'01_Supuestos'!$F$9))*'01_Supuestos'!$F$18)-($J767*'01_Supuestos'!E32)-(IF('01_Supuestos'!E30=MAX('01_Supuestos'!$C$30:$M$30),'01_Supuestos'!$F$19,0))-(MAX(0,(((('01_Supuestos'!E31*$I767)*'01_Supuestos'!$F$11*($H767-'01_Supuestos'!$F$9))-((('01_Supuestos'!E31*$I767)*'01_Supuestos'!$F$11*($H767-'01_Supuestos'!$F$9))*'01_Supuestos'!$F$12)-(('01_Supuestos'!E31*$I767)*'01_Supuestos'!$F$11*$K767)-(IF(('01_Supuestos'!E31*$I767)&gt;0,'01_Supuestos'!$F$15,0)))-($J767*'01_Supuestos'!E33)))*'01_Supuestos'!$F$16)</f>
        <v/>
      </c>
      <c r="W767" s="109">
        <f>((('01_Supuestos'!F31*$I767)*'01_Supuestos'!$F$11*($H767-'01_Supuestos'!$F$9))-((('01_Supuestos'!F31*$I767)*'01_Supuestos'!$F$11*($H767-'01_Supuestos'!$F$9))*'01_Supuestos'!$F$12)-(('01_Supuestos'!F31*$I767)*'01_Supuestos'!$F$11*$K767)-(IF(('01_Supuestos'!F31*$I767)&gt;0,'01_Supuestos'!$F$15,0)))-((('01_Supuestos'!F31*$I767)*'01_Supuestos'!$F$11*($H767-'01_Supuestos'!$F$9))*'01_Supuestos'!$F$18)-($J767*'01_Supuestos'!F32)-(IF('01_Supuestos'!F30=MAX('01_Supuestos'!$C$30:$M$30),'01_Supuestos'!$F$19,0))-(MAX(0,(((('01_Supuestos'!F31*$I767)*'01_Supuestos'!$F$11*($H767-'01_Supuestos'!$F$9))-((('01_Supuestos'!F31*$I767)*'01_Supuestos'!$F$11*($H767-'01_Supuestos'!$F$9))*'01_Supuestos'!$F$12)-(('01_Supuestos'!F31*$I767)*'01_Supuestos'!$F$11*$K767)-(IF(('01_Supuestos'!F31*$I767)&gt;0,'01_Supuestos'!$F$15,0)))-($J767*'01_Supuestos'!F33)))*'01_Supuestos'!$F$16)</f>
        <v/>
      </c>
      <c r="X767" s="109">
        <f>((('01_Supuestos'!G31*$I767)*'01_Supuestos'!$F$11*($H767-'01_Supuestos'!$F$9))-((('01_Supuestos'!G31*$I767)*'01_Supuestos'!$F$11*($H767-'01_Supuestos'!$F$9))*'01_Supuestos'!$F$12)-(('01_Supuestos'!G31*$I767)*'01_Supuestos'!$F$11*$K767)-(IF(('01_Supuestos'!G31*$I767)&gt;0,'01_Supuestos'!$F$15,0)))-((('01_Supuestos'!G31*$I767)*'01_Supuestos'!$F$11*($H767-'01_Supuestos'!$F$9))*'01_Supuestos'!$F$18)-($J767*'01_Supuestos'!G32)-(IF('01_Supuestos'!G30=MAX('01_Supuestos'!$C$30:$M$30),'01_Supuestos'!$F$19,0))-(MAX(0,(((('01_Supuestos'!G31*$I767)*'01_Supuestos'!$F$11*($H767-'01_Supuestos'!$F$9))-((('01_Supuestos'!G31*$I767)*'01_Supuestos'!$F$11*($H767-'01_Supuestos'!$F$9))*'01_Supuestos'!$F$12)-(('01_Supuestos'!G31*$I767)*'01_Supuestos'!$F$11*$K767)-(IF(('01_Supuestos'!G31*$I767)&gt;0,'01_Supuestos'!$F$15,0)))-($J767*'01_Supuestos'!G33)))*'01_Supuestos'!$F$16)</f>
        <v/>
      </c>
      <c r="Y767" s="109">
        <f>((('01_Supuestos'!H31*$I767)*'01_Supuestos'!$F$11*($H767-'01_Supuestos'!$F$9))-((('01_Supuestos'!H31*$I767)*'01_Supuestos'!$F$11*($H767-'01_Supuestos'!$F$9))*'01_Supuestos'!$F$12)-(('01_Supuestos'!H31*$I767)*'01_Supuestos'!$F$11*$K767)-(IF(('01_Supuestos'!H31*$I767)&gt;0,'01_Supuestos'!$F$15,0)))-((('01_Supuestos'!H31*$I767)*'01_Supuestos'!$F$11*($H767-'01_Supuestos'!$F$9))*'01_Supuestos'!$F$18)-($J767*'01_Supuestos'!H32)-(IF('01_Supuestos'!H30=MAX('01_Supuestos'!$C$30:$M$30),'01_Supuestos'!$F$19,0))-(MAX(0,(((('01_Supuestos'!H31*$I767)*'01_Supuestos'!$F$11*($H767-'01_Supuestos'!$F$9))-((('01_Supuestos'!H31*$I767)*'01_Supuestos'!$F$11*($H767-'01_Supuestos'!$F$9))*'01_Supuestos'!$F$12)-(('01_Supuestos'!H31*$I767)*'01_Supuestos'!$F$11*$K767)-(IF(('01_Supuestos'!H31*$I767)&gt;0,'01_Supuestos'!$F$15,0)))-($J767*'01_Supuestos'!H33)))*'01_Supuestos'!$F$16)</f>
        <v/>
      </c>
      <c r="Z767" s="109">
        <f>((('01_Supuestos'!I31*$I767)*'01_Supuestos'!$F$11*($H767-'01_Supuestos'!$F$9))-((('01_Supuestos'!I31*$I767)*'01_Supuestos'!$F$11*($H767-'01_Supuestos'!$F$9))*'01_Supuestos'!$F$12)-(('01_Supuestos'!I31*$I767)*'01_Supuestos'!$F$11*$K767)-(IF(('01_Supuestos'!I31*$I767)&gt;0,'01_Supuestos'!$F$15,0)))-((('01_Supuestos'!I31*$I767)*'01_Supuestos'!$F$11*($H767-'01_Supuestos'!$F$9))*'01_Supuestos'!$F$18)-($J767*'01_Supuestos'!I32)-(IF('01_Supuestos'!I30=MAX('01_Supuestos'!$C$30:$M$30),'01_Supuestos'!$F$19,0))-(MAX(0,(((('01_Supuestos'!I31*$I767)*'01_Supuestos'!$F$11*($H767-'01_Supuestos'!$F$9))-((('01_Supuestos'!I31*$I767)*'01_Supuestos'!$F$11*($H767-'01_Supuestos'!$F$9))*'01_Supuestos'!$F$12)-(('01_Supuestos'!I31*$I767)*'01_Supuestos'!$F$11*$K767)-(IF(('01_Supuestos'!I31*$I767)&gt;0,'01_Supuestos'!$F$15,0)))-($J767*'01_Supuestos'!I33)))*'01_Supuestos'!$F$16)</f>
        <v/>
      </c>
      <c r="AA767" s="109">
        <f>((('01_Supuestos'!J31*$I767)*'01_Supuestos'!$F$11*($H767-'01_Supuestos'!$F$9))-((('01_Supuestos'!J31*$I767)*'01_Supuestos'!$F$11*($H767-'01_Supuestos'!$F$9))*'01_Supuestos'!$F$12)-(('01_Supuestos'!J31*$I767)*'01_Supuestos'!$F$11*$K767)-(IF(('01_Supuestos'!J31*$I767)&gt;0,'01_Supuestos'!$F$15,0)))-((('01_Supuestos'!J31*$I767)*'01_Supuestos'!$F$11*($H767-'01_Supuestos'!$F$9))*'01_Supuestos'!$F$18)-($J767*'01_Supuestos'!J32)-(IF('01_Supuestos'!J30=MAX('01_Supuestos'!$C$30:$M$30),'01_Supuestos'!$F$19,0))-(MAX(0,(((('01_Supuestos'!J31*$I767)*'01_Supuestos'!$F$11*($H767-'01_Supuestos'!$F$9))-((('01_Supuestos'!J31*$I767)*'01_Supuestos'!$F$11*($H767-'01_Supuestos'!$F$9))*'01_Supuestos'!$F$12)-(('01_Supuestos'!J31*$I767)*'01_Supuestos'!$F$11*$K767)-(IF(('01_Supuestos'!J31*$I767)&gt;0,'01_Supuestos'!$F$15,0)))-($J767*'01_Supuestos'!J33)))*'01_Supuestos'!$F$16)</f>
        <v/>
      </c>
      <c r="AB767" s="109">
        <f>((('01_Supuestos'!K31*$I767)*'01_Supuestos'!$F$11*($H767-'01_Supuestos'!$F$9))-((('01_Supuestos'!K31*$I767)*'01_Supuestos'!$F$11*($H767-'01_Supuestos'!$F$9))*'01_Supuestos'!$F$12)-(('01_Supuestos'!K31*$I767)*'01_Supuestos'!$F$11*$K767)-(IF(('01_Supuestos'!K31*$I767)&gt;0,'01_Supuestos'!$F$15,0)))-((('01_Supuestos'!K31*$I767)*'01_Supuestos'!$F$11*($H767-'01_Supuestos'!$F$9))*'01_Supuestos'!$F$18)-($J767*'01_Supuestos'!K32)-(IF('01_Supuestos'!K30=MAX('01_Supuestos'!$C$30:$M$30),'01_Supuestos'!$F$19,0))-(MAX(0,(((('01_Supuestos'!K31*$I767)*'01_Supuestos'!$F$11*($H767-'01_Supuestos'!$F$9))-((('01_Supuestos'!K31*$I767)*'01_Supuestos'!$F$11*($H767-'01_Supuestos'!$F$9))*'01_Supuestos'!$F$12)-(('01_Supuestos'!K31*$I767)*'01_Supuestos'!$F$11*$K767)-(IF(('01_Supuestos'!K31*$I767)&gt;0,'01_Supuestos'!$F$15,0)))-($J767*'01_Supuestos'!K33)))*'01_Supuestos'!$F$16)</f>
        <v/>
      </c>
      <c r="AC767" s="109">
        <f>((('01_Supuestos'!L31*$I767)*'01_Supuestos'!$F$11*($H767-'01_Supuestos'!$F$9))-((('01_Supuestos'!L31*$I767)*'01_Supuestos'!$F$11*($H767-'01_Supuestos'!$F$9))*'01_Supuestos'!$F$12)-(('01_Supuestos'!L31*$I767)*'01_Supuestos'!$F$11*$K767)-(IF(('01_Supuestos'!L31*$I767)&gt;0,'01_Supuestos'!$F$15,0)))-((('01_Supuestos'!L31*$I767)*'01_Supuestos'!$F$11*($H767-'01_Supuestos'!$F$9))*'01_Supuestos'!$F$18)-($J767*'01_Supuestos'!L32)-(IF('01_Supuestos'!L30=MAX('01_Supuestos'!$C$30:$M$30),'01_Supuestos'!$F$19,0))-(MAX(0,(((('01_Supuestos'!L31*$I767)*'01_Supuestos'!$F$11*($H767-'01_Supuestos'!$F$9))-((('01_Supuestos'!L31*$I767)*'01_Supuestos'!$F$11*($H767-'01_Supuestos'!$F$9))*'01_Supuestos'!$F$12)-(('01_Supuestos'!L31*$I767)*'01_Supuestos'!$F$11*$K767)-(IF(('01_Supuestos'!L31*$I767)&gt;0,'01_Supuestos'!$F$15,0)))-($J767*'01_Supuestos'!L33)))*'01_Supuestos'!$F$16)</f>
        <v/>
      </c>
      <c r="AD767" s="109">
        <f>((('01_Supuestos'!M31*$I767)*'01_Supuestos'!$F$11*($H767-'01_Supuestos'!$F$9))-((('01_Supuestos'!M31*$I767)*'01_Supuestos'!$F$11*($H767-'01_Supuestos'!$F$9))*'01_Supuestos'!$F$12)-(('01_Supuestos'!M31*$I767)*'01_Supuestos'!$F$11*$K767)-(IF(('01_Supuestos'!M31*$I767)&gt;0,'01_Supuestos'!$F$15,0)))-((('01_Supuestos'!M31*$I767)*'01_Supuestos'!$F$11*($H767-'01_Supuestos'!$F$9))*'01_Supuestos'!$F$18)-($J767*'01_Supuestos'!M32)-(IF('01_Supuestos'!M30=MAX('01_Supuestos'!$C$30:$M$30),'01_Supuestos'!$F$19,0))-(MAX(0,(((('01_Supuestos'!M31*$I767)*'01_Supuestos'!$F$11*($H767-'01_Supuestos'!$F$9))-((('01_Supuestos'!M31*$I767)*'01_Supuestos'!$F$11*($H767-'01_Supuestos'!$F$9))*'01_Supuestos'!$F$12)-(('01_Supuestos'!M31*$I767)*'01_Supuestos'!$F$11*$K767)-(IF(('01_Supuestos'!M31*$I767)&gt;0,'01_Supuestos'!$F$15,0)))-($J767*'01_Supuestos'!M33)))*'01_Supuestos'!$F$16)</f>
        <v/>
      </c>
      <c r="AE767" s="109">
        <f>0</f>
        <v/>
      </c>
      <c r="AF767" s="109">
        <f>IF(S767&gt;R767,"Appraisal+Decision",IF(S767&lt;R767,"Develop Now","Indiferente"))</f>
        <v/>
      </c>
    </row>
    <row r="768">
      <c r="A768" t="n">
        <v>738</v>
      </c>
      <c r="B768" s="53">
        <f>RAND()</f>
        <v/>
      </c>
      <c r="C768" s="53">
        <f>RAND()</f>
        <v/>
      </c>
      <c r="D768" s="53">
        <f>RAND()</f>
        <v/>
      </c>
      <c r="E768" s="53">
        <f>RAND()</f>
        <v/>
      </c>
      <c r="F768" s="53">
        <f>RAND()</f>
        <v/>
      </c>
      <c r="G768" s="53">
        <f>RAND()</f>
        <v/>
      </c>
      <c r="H768" s="109">
        <f>IF(B768&lt;($B$11-$B$10)/($B$12-$B$10), $B$10+SQRT(B768*($B$11-$B$10)*($B$12-$B$10)), $B$12-SQRT((1-B768)*($B$12-$B$11)*($B$12-$B$10)))</f>
        <v/>
      </c>
      <c r="I768" s="53">
        <f>MAX(0.1,NORMINV(C768,$B$13,$B$14))</f>
        <v/>
      </c>
      <c r="J768" s="109">
        <f>'01_Supuestos'!$F$13*MAX(0.65,NORMINV(D768,1,$B$15))</f>
        <v/>
      </c>
      <c r="K768" s="109">
        <f>'01_Supuestos'!$F$14*MAX(0.6,NORMINV(E768,1,$B$16))</f>
        <v/>
      </c>
      <c r="L768" s="109">
        <f>--(F768&lt;=$B$5)</f>
        <v/>
      </c>
      <c r="M768" s="109">
        <f>IF(L768=1, IF(G768&lt;=$B$6, "+", "-"), IF(G768&lt;=(1-$B$7), "+", "-"))</f>
        <v/>
      </c>
      <c r="N768" s="110">
        <f>IF(M768="+",'05_Bayes_Arbol'!$B$16,'05_Bayes_Arbol'!$B$17)</f>
        <v/>
      </c>
      <c r="O768" s="109">
        <f>SUMPRODUCT(T768:AD768,'01_Supuestos'!$C$34:$M$34)</f>
        <v/>
      </c>
      <c r="P768" s="109">
        <f>N768*O768 + (1-N768)*$B$9</f>
        <v/>
      </c>
      <c r="Q768" s="109">
        <f>--(P768&gt;0)</f>
        <v/>
      </c>
      <c r="R768" s="109">
        <f>IF(L768=1,O768,$B$9)</f>
        <v/>
      </c>
      <c r="S768" s="109">
        <f>-$B$8 + IF(Q768=1, IF(L768=1,O768,$B$9), 0)</f>
        <v/>
      </c>
      <c r="T768" s="109">
        <f>((('01_Supuestos'!C31*$I768)*'01_Supuestos'!$F$11*($H768-'01_Supuestos'!$F$9))-((('01_Supuestos'!C31*$I768)*'01_Supuestos'!$F$11*($H768-'01_Supuestos'!$F$9))*'01_Supuestos'!$F$12)-(('01_Supuestos'!C31*$I768)*'01_Supuestos'!$F$11*$K768)-(IF(('01_Supuestos'!C31*$I768)&gt;0,'01_Supuestos'!$F$15,0)))-((('01_Supuestos'!C31*$I768)*'01_Supuestos'!$F$11*($H768-'01_Supuestos'!$F$9))*'01_Supuestos'!$F$18)-($J768*'01_Supuestos'!C32)-(IF('01_Supuestos'!C30=MAX('01_Supuestos'!$C$30:$M$30),'01_Supuestos'!$F$19,0))-(MAX(0,(((('01_Supuestos'!C31*$I768)*'01_Supuestos'!$F$11*($H768-'01_Supuestos'!$F$9))-((('01_Supuestos'!C31*$I768)*'01_Supuestos'!$F$11*($H768-'01_Supuestos'!$F$9))*'01_Supuestos'!$F$12)-(('01_Supuestos'!C31*$I768)*'01_Supuestos'!$F$11*$K768)-(IF(('01_Supuestos'!C31*$I768)&gt;0,'01_Supuestos'!$F$15,0)))-($J768*'01_Supuestos'!C33)))*'01_Supuestos'!$F$16)</f>
        <v/>
      </c>
      <c r="U768" s="109">
        <f>((('01_Supuestos'!D31*$I768)*'01_Supuestos'!$F$11*($H768-'01_Supuestos'!$F$9))-((('01_Supuestos'!D31*$I768)*'01_Supuestos'!$F$11*($H768-'01_Supuestos'!$F$9))*'01_Supuestos'!$F$12)-(('01_Supuestos'!D31*$I768)*'01_Supuestos'!$F$11*$K768)-(IF(('01_Supuestos'!D31*$I768)&gt;0,'01_Supuestos'!$F$15,0)))-((('01_Supuestos'!D31*$I768)*'01_Supuestos'!$F$11*($H768-'01_Supuestos'!$F$9))*'01_Supuestos'!$F$18)-($J768*'01_Supuestos'!D32)-(IF('01_Supuestos'!D30=MAX('01_Supuestos'!$C$30:$M$30),'01_Supuestos'!$F$19,0))-(MAX(0,(((('01_Supuestos'!D31*$I768)*'01_Supuestos'!$F$11*($H768-'01_Supuestos'!$F$9))-((('01_Supuestos'!D31*$I768)*'01_Supuestos'!$F$11*($H768-'01_Supuestos'!$F$9))*'01_Supuestos'!$F$12)-(('01_Supuestos'!D31*$I768)*'01_Supuestos'!$F$11*$K768)-(IF(('01_Supuestos'!D31*$I768)&gt;0,'01_Supuestos'!$F$15,0)))-($J768*'01_Supuestos'!D33)))*'01_Supuestos'!$F$16)</f>
        <v/>
      </c>
      <c r="V768" s="109">
        <f>((('01_Supuestos'!E31*$I768)*'01_Supuestos'!$F$11*($H768-'01_Supuestos'!$F$9))-((('01_Supuestos'!E31*$I768)*'01_Supuestos'!$F$11*($H768-'01_Supuestos'!$F$9))*'01_Supuestos'!$F$12)-(('01_Supuestos'!E31*$I768)*'01_Supuestos'!$F$11*$K768)-(IF(('01_Supuestos'!E31*$I768)&gt;0,'01_Supuestos'!$F$15,0)))-((('01_Supuestos'!E31*$I768)*'01_Supuestos'!$F$11*($H768-'01_Supuestos'!$F$9))*'01_Supuestos'!$F$18)-($J768*'01_Supuestos'!E32)-(IF('01_Supuestos'!E30=MAX('01_Supuestos'!$C$30:$M$30),'01_Supuestos'!$F$19,0))-(MAX(0,(((('01_Supuestos'!E31*$I768)*'01_Supuestos'!$F$11*($H768-'01_Supuestos'!$F$9))-((('01_Supuestos'!E31*$I768)*'01_Supuestos'!$F$11*($H768-'01_Supuestos'!$F$9))*'01_Supuestos'!$F$12)-(('01_Supuestos'!E31*$I768)*'01_Supuestos'!$F$11*$K768)-(IF(('01_Supuestos'!E31*$I768)&gt;0,'01_Supuestos'!$F$15,0)))-($J768*'01_Supuestos'!E33)))*'01_Supuestos'!$F$16)</f>
        <v/>
      </c>
      <c r="W768" s="109">
        <f>((('01_Supuestos'!F31*$I768)*'01_Supuestos'!$F$11*($H768-'01_Supuestos'!$F$9))-((('01_Supuestos'!F31*$I768)*'01_Supuestos'!$F$11*($H768-'01_Supuestos'!$F$9))*'01_Supuestos'!$F$12)-(('01_Supuestos'!F31*$I768)*'01_Supuestos'!$F$11*$K768)-(IF(('01_Supuestos'!F31*$I768)&gt;0,'01_Supuestos'!$F$15,0)))-((('01_Supuestos'!F31*$I768)*'01_Supuestos'!$F$11*($H768-'01_Supuestos'!$F$9))*'01_Supuestos'!$F$18)-($J768*'01_Supuestos'!F32)-(IF('01_Supuestos'!F30=MAX('01_Supuestos'!$C$30:$M$30),'01_Supuestos'!$F$19,0))-(MAX(0,(((('01_Supuestos'!F31*$I768)*'01_Supuestos'!$F$11*($H768-'01_Supuestos'!$F$9))-((('01_Supuestos'!F31*$I768)*'01_Supuestos'!$F$11*($H768-'01_Supuestos'!$F$9))*'01_Supuestos'!$F$12)-(('01_Supuestos'!F31*$I768)*'01_Supuestos'!$F$11*$K768)-(IF(('01_Supuestos'!F31*$I768)&gt;0,'01_Supuestos'!$F$15,0)))-($J768*'01_Supuestos'!F33)))*'01_Supuestos'!$F$16)</f>
        <v/>
      </c>
      <c r="X768" s="109">
        <f>((('01_Supuestos'!G31*$I768)*'01_Supuestos'!$F$11*($H768-'01_Supuestos'!$F$9))-((('01_Supuestos'!G31*$I768)*'01_Supuestos'!$F$11*($H768-'01_Supuestos'!$F$9))*'01_Supuestos'!$F$12)-(('01_Supuestos'!G31*$I768)*'01_Supuestos'!$F$11*$K768)-(IF(('01_Supuestos'!G31*$I768)&gt;0,'01_Supuestos'!$F$15,0)))-((('01_Supuestos'!G31*$I768)*'01_Supuestos'!$F$11*($H768-'01_Supuestos'!$F$9))*'01_Supuestos'!$F$18)-($J768*'01_Supuestos'!G32)-(IF('01_Supuestos'!G30=MAX('01_Supuestos'!$C$30:$M$30),'01_Supuestos'!$F$19,0))-(MAX(0,(((('01_Supuestos'!G31*$I768)*'01_Supuestos'!$F$11*($H768-'01_Supuestos'!$F$9))-((('01_Supuestos'!G31*$I768)*'01_Supuestos'!$F$11*($H768-'01_Supuestos'!$F$9))*'01_Supuestos'!$F$12)-(('01_Supuestos'!G31*$I768)*'01_Supuestos'!$F$11*$K768)-(IF(('01_Supuestos'!G31*$I768)&gt;0,'01_Supuestos'!$F$15,0)))-($J768*'01_Supuestos'!G33)))*'01_Supuestos'!$F$16)</f>
        <v/>
      </c>
      <c r="Y768" s="109">
        <f>((('01_Supuestos'!H31*$I768)*'01_Supuestos'!$F$11*($H768-'01_Supuestos'!$F$9))-((('01_Supuestos'!H31*$I768)*'01_Supuestos'!$F$11*($H768-'01_Supuestos'!$F$9))*'01_Supuestos'!$F$12)-(('01_Supuestos'!H31*$I768)*'01_Supuestos'!$F$11*$K768)-(IF(('01_Supuestos'!H31*$I768)&gt;0,'01_Supuestos'!$F$15,0)))-((('01_Supuestos'!H31*$I768)*'01_Supuestos'!$F$11*($H768-'01_Supuestos'!$F$9))*'01_Supuestos'!$F$18)-($J768*'01_Supuestos'!H32)-(IF('01_Supuestos'!H30=MAX('01_Supuestos'!$C$30:$M$30),'01_Supuestos'!$F$19,0))-(MAX(0,(((('01_Supuestos'!H31*$I768)*'01_Supuestos'!$F$11*($H768-'01_Supuestos'!$F$9))-((('01_Supuestos'!H31*$I768)*'01_Supuestos'!$F$11*($H768-'01_Supuestos'!$F$9))*'01_Supuestos'!$F$12)-(('01_Supuestos'!H31*$I768)*'01_Supuestos'!$F$11*$K768)-(IF(('01_Supuestos'!H31*$I768)&gt;0,'01_Supuestos'!$F$15,0)))-($J768*'01_Supuestos'!H33)))*'01_Supuestos'!$F$16)</f>
        <v/>
      </c>
      <c r="Z768" s="109">
        <f>((('01_Supuestos'!I31*$I768)*'01_Supuestos'!$F$11*($H768-'01_Supuestos'!$F$9))-((('01_Supuestos'!I31*$I768)*'01_Supuestos'!$F$11*($H768-'01_Supuestos'!$F$9))*'01_Supuestos'!$F$12)-(('01_Supuestos'!I31*$I768)*'01_Supuestos'!$F$11*$K768)-(IF(('01_Supuestos'!I31*$I768)&gt;0,'01_Supuestos'!$F$15,0)))-((('01_Supuestos'!I31*$I768)*'01_Supuestos'!$F$11*($H768-'01_Supuestos'!$F$9))*'01_Supuestos'!$F$18)-($J768*'01_Supuestos'!I32)-(IF('01_Supuestos'!I30=MAX('01_Supuestos'!$C$30:$M$30),'01_Supuestos'!$F$19,0))-(MAX(0,(((('01_Supuestos'!I31*$I768)*'01_Supuestos'!$F$11*($H768-'01_Supuestos'!$F$9))-((('01_Supuestos'!I31*$I768)*'01_Supuestos'!$F$11*($H768-'01_Supuestos'!$F$9))*'01_Supuestos'!$F$12)-(('01_Supuestos'!I31*$I768)*'01_Supuestos'!$F$11*$K768)-(IF(('01_Supuestos'!I31*$I768)&gt;0,'01_Supuestos'!$F$15,0)))-($J768*'01_Supuestos'!I33)))*'01_Supuestos'!$F$16)</f>
        <v/>
      </c>
      <c r="AA768" s="109">
        <f>((('01_Supuestos'!J31*$I768)*'01_Supuestos'!$F$11*($H768-'01_Supuestos'!$F$9))-((('01_Supuestos'!J31*$I768)*'01_Supuestos'!$F$11*($H768-'01_Supuestos'!$F$9))*'01_Supuestos'!$F$12)-(('01_Supuestos'!J31*$I768)*'01_Supuestos'!$F$11*$K768)-(IF(('01_Supuestos'!J31*$I768)&gt;0,'01_Supuestos'!$F$15,0)))-((('01_Supuestos'!J31*$I768)*'01_Supuestos'!$F$11*($H768-'01_Supuestos'!$F$9))*'01_Supuestos'!$F$18)-($J768*'01_Supuestos'!J32)-(IF('01_Supuestos'!J30=MAX('01_Supuestos'!$C$30:$M$30),'01_Supuestos'!$F$19,0))-(MAX(0,(((('01_Supuestos'!J31*$I768)*'01_Supuestos'!$F$11*($H768-'01_Supuestos'!$F$9))-((('01_Supuestos'!J31*$I768)*'01_Supuestos'!$F$11*($H768-'01_Supuestos'!$F$9))*'01_Supuestos'!$F$12)-(('01_Supuestos'!J31*$I768)*'01_Supuestos'!$F$11*$K768)-(IF(('01_Supuestos'!J31*$I768)&gt;0,'01_Supuestos'!$F$15,0)))-($J768*'01_Supuestos'!J33)))*'01_Supuestos'!$F$16)</f>
        <v/>
      </c>
      <c r="AB768" s="109">
        <f>((('01_Supuestos'!K31*$I768)*'01_Supuestos'!$F$11*($H768-'01_Supuestos'!$F$9))-((('01_Supuestos'!K31*$I768)*'01_Supuestos'!$F$11*($H768-'01_Supuestos'!$F$9))*'01_Supuestos'!$F$12)-(('01_Supuestos'!K31*$I768)*'01_Supuestos'!$F$11*$K768)-(IF(('01_Supuestos'!K31*$I768)&gt;0,'01_Supuestos'!$F$15,0)))-((('01_Supuestos'!K31*$I768)*'01_Supuestos'!$F$11*($H768-'01_Supuestos'!$F$9))*'01_Supuestos'!$F$18)-($J768*'01_Supuestos'!K32)-(IF('01_Supuestos'!K30=MAX('01_Supuestos'!$C$30:$M$30),'01_Supuestos'!$F$19,0))-(MAX(0,(((('01_Supuestos'!K31*$I768)*'01_Supuestos'!$F$11*($H768-'01_Supuestos'!$F$9))-((('01_Supuestos'!K31*$I768)*'01_Supuestos'!$F$11*($H768-'01_Supuestos'!$F$9))*'01_Supuestos'!$F$12)-(('01_Supuestos'!K31*$I768)*'01_Supuestos'!$F$11*$K768)-(IF(('01_Supuestos'!K31*$I768)&gt;0,'01_Supuestos'!$F$15,0)))-($J768*'01_Supuestos'!K33)))*'01_Supuestos'!$F$16)</f>
        <v/>
      </c>
      <c r="AC768" s="109">
        <f>((('01_Supuestos'!L31*$I768)*'01_Supuestos'!$F$11*($H768-'01_Supuestos'!$F$9))-((('01_Supuestos'!L31*$I768)*'01_Supuestos'!$F$11*($H768-'01_Supuestos'!$F$9))*'01_Supuestos'!$F$12)-(('01_Supuestos'!L31*$I768)*'01_Supuestos'!$F$11*$K768)-(IF(('01_Supuestos'!L31*$I768)&gt;0,'01_Supuestos'!$F$15,0)))-((('01_Supuestos'!L31*$I768)*'01_Supuestos'!$F$11*($H768-'01_Supuestos'!$F$9))*'01_Supuestos'!$F$18)-($J768*'01_Supuestos'!L32)-(IF('01_Supuestos'!L30=MAX('01_Supuestos'!$C$30:$M$30),'01_Supuestos'!$F$19,0))-(MAX(0,(((('01_Supuestos'!L31*$I768)*'01_Supuestos'!$F$11*($H768-'01_Supuestos'!$F$9))-((('01_Supuestos'!L31*$I768)*'01_Supuestos'!$F$11*($H768-'01_Supuestos'!$F$9))*'01_Supuestos'!$F$12)-(('01_Supuestos'!L31*$I768)*'01_Supuestos'!$F$11*$K768)-(IF(('01_Supuestos'!L31*$I768)&gt;0,'01_Supuestos'!$F$15,0)))-($J768*'01_Supuestos'!L33)))*'01_Supuestos'!$F$16)</f>
        <v/>
      </c>
      <c r="AD768" s="109">
        <f>((('01_Supuestos'!M31*$I768)*'01_Supuestos'!$F$11*($H768-'01_Supuestos'!$F$9))-((('01_Supuestos'!M31*$I768)*'01_Supuestos'!$F$11*($H768-'01_Supuestos'!$F$9))*'01_Supuestos'!$F$12)-(('01_Supuestos'!M31*$I768)*'01_Supuestos'!$F$11*$K768)-(IF(('01_Supuestos'!M31*$I768)&gt;0,'01_Supuestos'!$F$15,0)))-((('01_Supuestos'!M31*$I768)*'01_Supuestos'!$F$11*($H768-'01_Supuestos'!$F$9))*'01_Supuestos'!$F$18)-($J768*'01_Supuestos'!M32)-(IF('01_Supuestos'!M30=MAX('01_Supuestos'!$C$30:$M$30),'01_Supuestos'!$F$19,0))-(MAX(0,(((('01_Supuestos'!M31*$I768)*'01_Supuestos'!$F$11*($H768-'01_Supuestos'!$F$9))-((('01_Supuestos'!M31*$I768)*'01_Supuestos'!$F$11*($H768-'01_Supuestos'!$F$9))*'01_Supuestos'!$F$12)-(('01_Supuestos'!M31*$I768)*'01_Supuestos'!$F$11*$K768)-(IF(('01_Supuestos'!M31*$I768)&gt;0,'01_Supuestos'!$F$15,0)))-($J768*'01_Supuestos'!M33)))*'01_Supuestos'!$F$16)</f>
        <v/>
      </c>
      <c r="AE768" s="109">
        <f>0</f>
        <v/>
      </c>
      <c r="AF768" s="109">
        <f>IF(S768&gt;R768,"Appraisal+Decision",IF(S768&lt;R768,"Develop Now","Indiferente"))</f>
        <v/>
      </c>
    </row>
    <row r="769">
      <c r="A769" t="n">
        <v>739</v>
      </c>
      <c r="B769" s="53">
        <f>RAND()</f>
        <v/>
      </c>
      <c r="C769" s="53">
        <f>RAND()</f>
        <v/>
      </c>
      <c r="D769" s="53">
        <f>RAND()</f>
        <v/>
      </c>
      <c r="E769" s="53">
        <f>RAND()</f>
        <v/>
      </c>
      <c r="F769" s="53">
        <f>RAND()</f>
        <v/>
      </c>
      <c r="G769" s="53">
        <f>RAND()</f>
        <v/>
      </c>
      <c r="H769" s="109">
        <f>IF(B769&lt;($B$11-$B$10)/($B$12-$B$10), $B$10+SQRT(B769*($B$11-$B$10)*($B$12-$B$10)), $B$12-SQRT((1-B769)*($B$12-$B$11)*($B$12-$B$10)))</f>
        <v/>
      </c>
      <c r="I769" s="53">
        <f>MAX(0.1,NORMINV(C769,$B$13,$B$14))</f>
        <v/>
      </c>
      <c r="J769" s="109">
        <f>'01_Supuestos'!$F$13*MAX(0.65,NORMINV(D769,1,$B$15))</f>
        <v/>
      </c>
      <c r="K769" s="109">
        <f>'01_Supuestos'!$F$14*MAX(0.6,NORMINV(E769,1,$B$16))</f>
        <v/>
      </c>
      <c r="L769" s="109">
        <f>--(F769&lt;=$B$5)</f>
        <v/>
      </c>
      <c r="M769" s="109">
        <f>IF(L769=1, IF(G769&lt;=$B$6, "+", "-"), IF(G769&lt;=(1-$B$7), "+", "-"))</f>
        <v/>
      </c>
      <c r="N769" s="110">
        <f>IF(M769="+",'05_Bayes_Arbol'!$B$16,'05_Bayes_Arbol'!$B$17)</f>
        <v/>
      </c>
      <c r="O769" s="109">
        <f>SUMPRODUCT(T769:AD769,'01_Supuestos'!$C$34:$M$34)</f>
        <v/>
      </c>
      <c r="P769" s="109">
        <f>N769*O769 + (1-N769)*$B$9</f>
        <v/>
      </c>
      <c r="Q769" s="109">
        <f>--(P769&gt;0)</f>
        <v/>
      </c>
      <c r="R769" s="109">
        <f>IF(L769=1,O769,$B$9)</f>
        <v/>
      </c>
      <c r="S769" s="109">
        <f>-$B$8 + IF(Q769=1, IF(L769=1,O769,$B$9), 0)</f>
        <v/>
      </c>
      <c r="T769" s="109">
        <f>((('01_Supuestos'!C31*$I769)*'01_Supuestos'!$F$11*($H769-'01_Supuestos'!$F$9))-((('01_Supuestos'!C31*$I769)*'01_Supuestos'!$F$11*($H769-'01_Supuestos'!$F$9))*'01_Supuestos'!$F$12)-(('01_Supuestos'!C31*$I769)*'01_Supuestos'!$F$11*$K769)-(IF(('01_Supuestos'!C31*$I769)&gt;0,'01_Supuestos'!$F$15,0)))-((('01_Supuestos'!C31*$I769)*'01_Supuestos'!$F$11*($H769-'01_Supuestos'!$F$9))*'01_Supuestos'!$F$18)-($J769*'01_Supuestos'!C32)-(IF('01_Supuestos'!C30=MAX('01_Supuestos'!$C$30:$M$30),'01_Supuestos'!$F$19,0))-(MAX(0,(((('01_Supuestos'!C31*$I769)*'01_Supuestos'!$F$11*($H769-'01_Supuestos'!$F$9))-((('01_Supuestos'!C31*$I769)*'01_Supuestos'!$F$11*($H769-'01_Supuestos'!$F$9))*'01_Supuestos'!$F$12)-(('01_Supuestos'!C31*$I769)*'01_Supuestos'!$F$11*$K769)-(IF(('01_Supuestos'!C31*$I769)&gt;0,'01_Supuestos'!$F$15,0)))-($J769*'01_Supuestos'!C33)))*'01_Supuestos'!$F$16)</f>
        <v/>
      </c>
      <c r="U769" s="109">
        <f>((('01_Supuestos'!D31*$I769)*'01_Supuestos'!$F$11*($H769-'01_Supuestos'!$F$9))-((('01_Supuestos'!D31*$I769)*'01_Supuestos'!$F$11*($H769-'01_Supuestos'!$F$9))*'01_Supuestos'!$F$12)-(('01_Supuestos'!D31*$I769)*'01_Supuestos'!$F$11*$K769)-(IF(('01_Supuestos'!D31*$I769)&gt;0,'01_Supuestos'!$F$15,0)))-((('01_Supuestos'!D31*$I769)*'01_Supuestos'!$F$11*($H769-'01_Supuestos'!$F$9))*'01_Supuestos'!$F$18)-($J769*'01_Supuestos'!D32)-(IF('01_Supuestos'!D30=MAX('01_Supuestos'!$C$30:$M$30),'01_Supuestos'!$F$19,0))-(MAX(0,(((('01_Supuestos'!D31*$I769)*'01_Supuestos'!$F$11*($H769-'01_Supuestos'!$F$9))-((('01_Supuestos'!D31*$I769)*'01_Supuestos'!$F$11*($H769-'01_Supuestos'!$F$9))*'01_Supuestos'!$F$12)-(('01_Supuestos'!D31*$I769)*'01_Supuestos'!$F$11*$K769)-(IF(('01_Supuestos'!D31*$I769)&gt;0,'01_Supuestos'!$F$15,0)))-($J769*'01_Supuestos'!D33)))*'01_Supuestos'!$F$16)</f>
        <v/>
      </c>
      <c r="V769" s="109">
        <f>((('01_Supuestos'!E31*$I769)*'01_Supuestos'!$F$11*($H769-'01_Supuestos'!$F$9))-((('01_Supuestos'!E31*$I769)*'01_Supuestos'!$F$11*($H769-'01_Supuestos'!$F$9))*'01_Supuestos'!$F$12)-(('01_Supuestos'!E31*$I769)*'01_Supuestos'!$F$11*$K769)-(IF(('01_Supuestos'!E31*$I769)&gt;0,'01_Supuestos'!$F$15,0)))-((('01_Supuestos'!E31*$I769)*'01_Supuestos'!$F$11*($H769-'01_Supuestos'!$F$9))*'01_Supuestos'!$F$18)-($J769*'01_Supuestos'!E32)-(IF('01_Supuestos'!E30=MAX('01_Supuestos'!$C$30:$M$30),'01_Supuestos'!$F$19,0))-(MAX(0,(((('01_Supuestos'!E31*$I769)*'01_Supuestos'!$F$11*($H769-'01_Supuestos'!$F$9))-((('01_Supuestos'!E31*$I769)*'01_Supuestos'!$F$11*($H769-'01_Supuestos'!$F$9))*'01_Supuestos'!$F$12)-(('01_Supuestos'!E31*$I769)*'01_Supuestos'!$F$11*$K769)-(IF(('01_Supuestos'!E31*$I769)&gt;0,'01_Supuestos'!$F$15,0)))-($J769*'01_Supuestos'!E33)))*'01_Supuestos'!$F$16)</f>
        <v/>
      </c>
      <c r="W769" s="109">
        <f>((('01_Supuestos'!F31*$I769)*'01_Supuestos'!$F$11*($H769-'01_Supuestos'!$F$9))-((('01_Supuestos'!F31*$I769)*'01_Supuestos'!$F$11*($H769-'01_Supuestos'!$F$9))*'01_Supuestos'!$F$12)-(('01_Supuestos'!F31*$I769)*'01_Supuestos'!$F$11*$K769)-(IF(('01_Supuestos'!F31*$I769)&gt;0,'01_Supuestos'!$F$15,0)))-((('01_Supuestos'!F31*$I769)*'01_Supuestos'!$F$11*($H769-'01_Supuestos'!$F$9))*'01_Supuestos'!$F$18)-($J769*'01_Supuestos'!F32)-(IF('01_Supuestos'!F30=MAX('01_Supuestos'!$C$30:$M$30),'01_Supuestos'!$F$19,0))-(MAX(0,(((('01_Supuestos'!F31*$I769)*'01_Supuestos'!$F$11*($H769-'01_Supuestos'!$F$9))-((('01_Supuestos'!F31*$I769)*'01_Supuestos'!$F$11*($H769-'01_Supuestos'!$F$9))*'01_Supuestos'!$F$12)-(('01_Supuestos'!F31*$I769)*'01_Supuestos'!$F$11*$K769)-(IF(('01_Supuestos'!F31*$I769)&gt;0,'01_Supuestos'!$F$15,0)))-($J769*'01_Supuestos'!F33)))*'01_Supuestos'!$F$16)</f>
        <v/>
      </c>
      <c r="X769" s="109">
        <f>((('01_Supuestos'!G31*$I769)*'01_Supuestos'!$F$11*($H769-'01_Supuestos'!$F$9))-((('01_Supuestos'!G31*$I769)*'01_Supuestos'!$F$11*($H769-'01_Supuestos'!$F$9))*'01_Supuestos'!$F$12)-(('01_Supuestos'!G31*$I769)*'01_Supuestos'!$F$11*$K769)-(IF(('01_Supuestos'!G31*$I769)&gt;0,'01_Supuestos'!$F$15,0)))-((('01_Supuestos'!G31*$I769)*'01_Supuestos'!$F$11*($H769-'01_Supuestos'!$F$9))*'01_Supuestos'!$F$18)-($J769*'01_Supuestos'!G32)-(IF('01_Supuestos'!G30=MAX('01_Supuestos'!$C$30:$M$30),'01_Supuestos'!$F$19,0))-(MAX(0,(((('01_Supuestos'!G31*$I769)*'01_Supuestos'!$F$11*($H769-'01_Supuestos'!$F$9))-((('01_Supuestos'!G31*$I769)*'01_Supuestos'!$F$11*($H769-'01_Supuestos'!$F$9))*'01_Supuestos'!$F$12)-(('01_Supuestos'!G31*$I769)*'01_Supuestos'!$F$11*$K769)-(IF(('01_Supuestos'!G31*$I769)&gt;0,'01_Supuestos'!$F$15,0)))-($J769*'01_Supuestos'!G33)))*'01_Supuestos'!$F$16)</f>
        <v/>
      </c>
      <c r="Y769" s="109">
        <f>((('01_Supuestos'!H31*$I769)*'01_Supuestos'!$F$11*($H769-'01_Supuestos'!$F$9))-((('01_Supuestos'!H31*$I769)*'01_Supuestos'!$F$11*($H769-'01_Supuestos'!$F$9))*'01_Supuestos'!$F$12)-(('01_Supuestos'!H31*$I769)*'01_Supuestos'!$F$11*$K769)-(IF(('01_Supuestos'!H31*$I769)&gt;0,'01_Supuestos'!$F$15,0)))-((('01_Supuestos'!H31*$I769)*'01_Supuestos'!$F$11*($H769-'01_Supuestos'!$F$9))*'01_Supuestos'!$F$18)-($J769*'01_Supuestos'!H32)-(IF('01_Supuestos'!H30=MAX('01_Supuestos'!$C$30:$M$30),'01_Supuestos'!$F$19,0))-(MAX(0,(((('01_Supuestos'!H31*$I769)*'01_Supuestos'!$F$11*($H769-'01_Supuestos'!$F$9))-((('01_Supuestos'!H31*$I769)*'01_Supuestos'!$F$11*($H769-'01_Supuestos'!$F$9))*'01_Supuestos'!$F$12)-(('01_Supuestos'!H31*$I769)*'01_Supuestos'!$F$11*$K769)-(IF(('01_Supuestos'!H31*$I769)&gt;0,'01_Supuestos'!$F$15,0)))-($J769*'01_Supuestos'!H33)))*'01_Supuestos'!$F$16)</f>
        <v/>
      </c>
      <c r="Z769" s="109">
        <f>((('01_Supuestos'!I31*$I769)*'01_Supuestos'!$F$11*($H769-'01_Supuestos'!$F$9))-((('01_Supuestos'!I31*$I769)*'01_Supuestos'!$F$11*($H769-'01_Supuestos'!$F$9))*'01_Supuestos'!$F$12)-(('01_Supuestos'!I31*$I769)*'01_Supuestos'!$F$11*$K769)-(IF(('01_Supuestos'!I31*$I769)&gt;0,'01_Supuestos'!$F$15,0)))-((('01_Supuestos'!I31*$I769)*'01_Supuestos'!$F$11*($H769-'01_Supuestos'!$F$9))*'01_Supuestos'!$F$18)-($J769*'01_Supuestos'!I32)-(IF('01_Supuestos'!I30=MAX('01_Supuestos'!$C$30:$M$30),'01_Supuestos'!$F$19,0))-(MAX(0,(((('01_Supuestos'!I31*$I769)*'01_Supuestos'!$F$11*($H769-'01_Supuestos'!$F$9))-((('01_Supuestos'!I31*$I769)*'01_Supuestos'!$F$11*($H769-'01_Supuestos'!$F$9))*'01_Supuestos'!$F$12)-(('01_Supuestos'!I31*$I769)*'01_Supuestos'!$F$11*$K769)-(IF(('01_Supuestos'!I31*$I769)&gt;0,'01_Supuestos'!$F$15,0)))-($J769*'01_Supuestos'!I33)))*'01_Supuestos'!$F$16)</f>
        <v/>
      </c>
      <c r="AA769" s="109">
        <f>((('01_Supuestos'!J31*$I769)*'01_Supuestos'!$F$11*($H769-'01_Supuestos'!$F$9))-((('01_Supuestos'!J31*$I769)*'01_Supuestos'!$F$11*($H769-'01_Supuestos'!$F$9))*'01_Supuestos'!$F$12)-(('01_Supuestos'!J31*$I769)*'01_Supuestos'!$F$11*$K769)-(IF(('01_Supuestos'!J31*$I769)&gt;0,'01_Supuestos'!$F$15,0)))-((('01_Supuestos'!J31*$I769)*'01_Supuestos'!$F$11*($H769-'01_Supuestos'!$F$9))*'01_Supuestos'!$F$18)-($J769*'01_Supuestos'!J32)-(IF('01_Supuestos'!J30=MAX('01_Supuestos'!$C$30:$M$30),'01_Supuestos'!$F$19,0))-(MAX(0,(((('01_Supuestos'!J31*$I769)*'01_Supuestos'!$F$11*($H769-'01_Supuestos'!$F$9))-((('01_Supuestos'!J31*$I769)*'01_Supuestos'!$F$11*($H769-'01_Supuestos'!$F$9))*'01_Supuestos'!$F$12)-(('01_Supuestos'!J31*$I769)*'01_Supuestos'!$F$11*$K769)-(IF(('01_Supuestos'!J31*$I769)&gt;0,'01_Supuestos'!$F$15,0)))-($J769*'01_Supuestos'!J33)))*'01_Supuestos'!$F$16)</f>
        <v/>
      </c>
      <c r="AB769" s="109">
        <f>((('01_Supuestos'!K31*$I769)*'01_Supuestos'!$F$11*($H769-'01_Supuestos'!$F$9))-((('01_Supuestos'!K31*$I769)*'01_Supuestos'!$F$11*($H769-'01_Supuestos'!$F$9))*'01_Supuestos'!$F$12)-(('01_Supuestos'!K31*$I769)*'01_Supuestos'!$F$11*$K769)-(IF(('01_Supuestos'!K31*$I769)&gt;0,'01_Supuestos'!$F$15,0)))-((('01_Supuestos'!K31*$I769)*'01_Supuestos'!$F$11*($H769-'01_Supuestos'!$F$9))*'01_Supuestos'!$F$18)-($J769*'01_Supuestos'!K32)-(IF('01_Supuestos'!K30=MAX('01_Supuestos'!$C$30:$M$30),'01_Supuestos'!$F$19,0))-(MAX(0,(((('01_Supuestos'!K31*$I769)*'01_Supuestos'!$F$11*($H769-'01_Supuestos'!$F$9))-((('01_Supuestos'!K31*$I769)*'01_Supuestos'!$F$11*($H769-'01_Supuestos'!$F$9))*'01_Supuestos'!$F$12)-(('01_Supuestos'!K31*$I769)*'01_Supuestos'!$F$11*$K769)-(IF(('01_Supuestos'!K31*$I769)&gt;0,'01_Supuestos'!$F$15,0)))-($J769*'01_Supuestos'!K33)))*'01_Supuestos'!$F$16)</f>
        <v/>
      </c>
      <c r="AC769" s="109">
        <f>((('01_Supuestos'!L31*$I769)*'01_Supuestos'!$F$11*($H769-'01_Supuestos'!$F$9))-((('01_Supuestos'!L31*$I769)*'01_Supuestos'!$F$11*($H769-'01_Supuestos'!$F$9))*'01_Supuestos'!$F$12)-(('01_Supuestos'!L31*$I769)*'01_Supuestos'!$F$11*$K769)-(IF(('01_Supuestos'!L31*$I769)&gt;0,'01_Supuestos'!$F$15,0)))-((('01_Supuestos'!L31*$I769)*'01_Supuestos'!$F$11*($H769-'01_Supuestos'!$F$9))*'01_Supuestos'!$F$18)-($J769*'01_Supuestos'!L32)-(IF('01_Supuestos'!L30=MAX('01_Supuestos'!$C$30:$M$30),'01_Supuestos'!$F$19,0))-(MAX(0,(((('01_Supuestos'!L31*$I769)*'01_Supuestos'!$F$11*($H769-'01_Supuestos'!$F$9))-((('01_Supuestos'!L31*$I769)*'01_Supuestos'!$F$11*($H769-'01_Supuestos'!$F$9))*'01_Supuestos'!$F$12)-(('01_Supuestos'!L31*$I769)*'01_Supuestos'!$F$11*$K769)-(IF(('01_Supuestos'!L31*$I769)&gt;0,'01_Supuestos'!$F$15,0)))-($J769*'01_Supuestos'!L33)))*'01_Supuestos'!$F$16)</f>
        <v/>
      </c>
      <c r="AD769" s="109">
        <f>((('01_Supuestos'!M31*$I769)*'01_Supuestos'!$F$11*($H769-'01_Supuestos'!$F$9))-((('01_Supuestos'!M31*$I769)*'01_Supuestos'!$F$11*($H769-'01_Supuestos'!$F$9))*'01_Supuestos'!$F$12)-(('01_Supuestos'!M31*$I769)*'01_Supuestos'!$F$11*$K769)-(IF(('01_Supuestos'!M31*$I769)&gt;0,'01_Supuestos'!$F$15,0)))-((('01_Supuestos'!M31*$I769)*'01_Supuestos'!$F$11*($H769-'01_Supuestos'!$F$9))*'01_Supuestos'!$F$18)-($J769*'01_Supuestos'!M32)-(IF('01_Supuestos'!M30=MAX('01_Supuestos'!$C$30:$M$30),'01_Supuestos'!$F$19,0))-(MAX(0,(((('01_Supuestos'!M31*$I769)*'01_Supuestos'!$F$11*($H769-'01_Supuestos'!$F$9))-((('01_Supuestos'!M31*$I769)*'01_Supuestos'!$F$11*($H769-'01_Supuestos'!$F$9))*'01_Supuestos'!$F$12)-(('01_Supuestos'!M31*$I769)*'01_Supuestos'!$F$11*$K769)-(IF(('01_Supuestos'!M31*$I769)&gt;0,'01_Supuestos'!$F$15,0)))-($J769*'01_Supuestos'!M33)))*'01_Supuestos'!$F$16)</f>
        <v/>
      </c>
      <c r="AE769" s="109">
        <f>0</f>
        <v/>
      </c>
      <c r="AF769" s="109">
        <f>IF(S769&gt;R769,"Appraisal+Decision",IF(S769&lt;R769,"Develop Now","Indiferente"))</f>
        <v/>
      </c>
    </row>
    <row r="770">
      <c r="A770" t="n">
        <v>740</v>
      </c>
      <c r="B770" s="53">
        <f>RAND()</f>
        <v/>
      </c>
      <c r="C770" s="53">
        <f>RAND()</f>
        <v/>
      </c>
      <c r="D770" s="53">
        <f>RAND()</f>
        <v/>
      </c>
      <c r="E770" s="53">
        <f>RAND()</f>
        <v/>
      </c>
      <c r="F770" s="53">
        <f>RAND()</f>
        <v/>
      </c>
      <c r="G770" s="53">
        <f>RAND()</f>
        <v/>
      </c>
      <c r="H770" s="109">
        <f>IF(B770&lt;($B$11-$B$10)/($B$12-$B$10), $B$10+SQRT(B770*($B$11-$B$10)*($B$12-$B$10)), $B$12-SQRT((1-B770)*($B$12-$B$11)*($B$12-$B$10)))</f>
        <v/>
      </c>
      <c r="I770" s="53">
        <f>MAX(0.1,NORMINV(C770,$B$13,$B$14))</f>
        <v/>
      </c>
      <c r="J770" s="109">
        <f>'01_Supuestos'!$F$13*MAX(0.65,NORMINV(D770,1,$B$15))</f>
        <v/>
      </c>
      <c r="K770" s="109">
        <f>'01_Supuestos'!$F$14*MAX(0.6,NORMINV(E770,1,$B$16))</f>
        <v/>
      </c>
      <c r="L770" s="109">
        <f>--(F770&lt;=$B$5)</f>
        <v/>
      </c>
      <c r="M770" s="109">
        <f>IF(L770=1, IF(G770&lt;=$B$6, "+", "-"), IF(G770&lt;=(1-$B$7), "+", "-"))</f>
        <v/>
      </c>
      <c r="N770" s="110">
        <f>IF(M770="+",'05_Bayes_Arbol'!$B$16,'05_Bayes_Arbol'!$B$17)</f>
        <v/>
      </c>
      <c r="O770" s="109">
        <f>SUMPRODUCT(T770:AD770,'01_Supuestos'!$C$34:$M$34)</f>
        <v/>
      </c>
      <c r="P770" s="109">
        <f>N770*O770 + (1-N770)*$B$9</f>
        <v/>
      </c>
      <c r="Q770" s="109">
        <f>--(P770&gt;0)</f>
        <v/>
      </c>
      <c r="R770" s="109">
        <f>IF(L770=1,O770,$B$9)</f>
        <v/>
      </c>
      <c r="S770" s="109">
        <f>-$B$8 + IF(Q770=1, IF(L770=1,O770,$B$9), 0)</f>
        <v/>
      </c>
      <c r="T770" s="109">
        <f>((('01_Supuestos'!C31*$I770)*'01_Supuestos'!$F$11*($H770-'01_Supuestos'!$F$9))-((('01_Supuestos'!C31*$I770)*'01_Supuestos'!$F$11*($H770-'01_Supuestos'!$F$9))*'01_Supuestos'!$F$12)-(('01_Supuestos'!C31*$I770)*'01_Supuestos'!$F$11*$K770)-(IF(('01_Supuestos'!C31*$I770)&gt;0,'01_Supuestos'!$F$15,0)))-((('01_Supuestos'!C31*$I770)*'01_Supuestos'!$F$11*($H770-'01_Supuestos'!$F$9))*'01_Supuestos'!$F$18)-($J770*'01_Supuestos'!C32)-(IF('01_Supuestos'!C30=MAX('01_Supuestos'!$C$30:$M$30),'01_Supuestos'!$F$19,0))-(MAX(0,(((('01_Supuestos'!C31*$I770)*'01_Supuestos'!$F$11*($H770-'01_Supuestos'!$F$9))-((('01_Supuestos'!C31*$I770)*'01_Supuestos'!$F$11*($H770-'01_Supuestos'!$F$9))*'01_Supuestos'!$F$12)-(('01_Supuestos'!C31*$I770)*'01_Supuestos'!$F$11*$K770)-(IF(('01_Supuestos'!C31*$I770)&gt;0,'01_Supuestos'!$F$15,0)))-($J770*'01_Supuestos'!C33)))*'01_Supuestos'!$F$16)</f>
        <v/>
      </c>
      <c r="U770" s="109">
        <f>((('01_Supuestos'!D31*$I770)*'01_Supuestos'!$F$11*($H770-'01_Supuestos'!$F$9))-((('01_Supuestos'!D31*$I770)*'01_Supuestos'!$F$11*($H770-'01_Supuestos'!$F$9))*'01_Supuestos'!$F$12)-(('01_Supuestos'!D31*$I770)*'01_Supuestos'!$F$11*$K770)-(IF(('01_Supuestos'!D31*$I770)&gt;0,'01_Supuestos'!$F$15,0)))-((('01_Supuestos'!D31*$I770)*'01_Supuestos'!$F$11*($H770-'01_Supuestos'!$F$9))*'01_Supuestos'!$F$18)-($J770*'01_Supuestos'!D32)-(IF('01_Supuestos'!D30=MAX('01_Supuestos'!$C$30:$M$30),'01_Supuestos'!$F$19,0))-(MAX(0,(((('01_Supuestos'!D31*$I770)*'01_Supuestos'!$F$11*($H770-'01_Supuestos'!$F$9))-((('01_Supuestos'!D31*$I770)*'01_Supuestos'!$F$11*($H770-'01_Supuestos'!$F$9))*'01_Supuestos'!$F$12)-(('01_Supuestos'!D31*$I770)*'01_Supuestos'!$F$11*$K770)-(IF(('01_Supuestos'!D31*$I770)&gt;0,'01_Supuestos'!$F$15,0)))-($J770*'01_Supuestos'!D33)))*'01_Supuestos'!$F$16)</f>
        <v/>
      </c>
      <c r="V770" s="109">
        <f>((('01_Supuestos'!E31*$I770)*'01_Supuestos'!$F$11*($H770-'01_Supuestos'!$F$9))-((('01_Supuestos'!E31*$I770)*'01_Supuestos'!$F$11*($H770-'01_Supuestos'!$F$9))*'01_Supuestos'!$F$12)-(('01_Supuestos'!E31*$I770)*'01_Supuestos'!$F$11*$K770)-(IF(('01_Supuestos'!E31*$I770)&gt;0,'01_Supuestos'!$F$15,0)))-((('01_Supuestos'!E31*$I770)*'01_Supuestos'!$F$11*($H770-'01_Supuestos'!$F$9))*'01_Supuestos'!$F$18)-($J770*'01_Supuestos'!E32)-(IF('01_Supuestos'!E30=MAX('01_Supuestos'!$C$30:$M$30),'01_Supuestos'!$F$19,0))-(MAX(0,(((('01_Supuestos'!E31*$I770)*'01_Supuestos'!$F$11*($H770-'01_Supuestos'!$F$9))-((('01_Supuestos'!E31*$I770)*'01_Supuestos'!$F$11*($H770-'01_Supuestos'!$F$9))*'01_Supuestos'!$F$12)-(('01_Supuestos'!E31*$I770)*'01_Supuestos'!$F$11*$K770)-(IF(('01_Supuestos'!E31*$I770)&gt;0,'01_Supuestos'!$F$15,0)))-($J770*'01_Supuestos'!E33)))*'01_Supuestos'!$F$16)</f>
        <v/>
      </c>
      <c r="W770" s="109">
        <f>((('01_Supuestos'!F31*$I770)*'01_Supuestos'!$F$11*($H770-'01_Supuestos'!$F$9))-((('01_Supuestos'!F31*$I770)*'01_Supuestos'!$F$11*($H770-'01_Supuestos'!$F$9))*'01_Supuestos'!$F$12)-(('01_Supuestos'!F31*$I770)*'01_Supuestos'!$F$11*$K770)-(IF(('01_Supuestos'!F31*$I770)&gt;0,'01_Supuestos'!$F$15,0)))-((('01_Supuestos'!F31*$I770)*'01_Supuestos'!$F$11*($H770-'01_Supuestos'!$F$9))*'01_Supuestos'!$F$18)-($J770*'01_Supuestos'!F32)-(IF('01_Supuestos'!F30=MAX('01_Supuestos'!$C$30:$M$30),'01_Supuestos'!$F$19,0))-(MAX(0,(((('01_Supuestos'!F31*$I770)*'01_Supuestos'!$F$11*($H770-'01_Supuestos'!$F$9))-((('01_Supuestos'!F31*$I770)*'01_Supuestos'!$F$11*($H770-'01_Supuestos'!$F$9))*'01_Supuestos'!$F$12)-(('01_Supuestos'!F31*$I770)*'01_Supuestos'!$F$11*$K770)-(IF(('01_Supuestos'!F31*$I770)&gt;0,'01_Supuestos'!$F$15,0)))-($J770*'01_Supuestos'!F33)))*'01_Supuestos'!$F$16)</f>
        <v/>
      </c>
      <c r="X770" s="109">
        <f>((('01_Supuestos'!G31*$I770)*'01_Supuestos'!$F$11*($H770-'01_Supuestos'!$F$9))-((('01_Supuestos'!G31*$I770)*'01_Supuestos'!$F$11*($H770-'01_Supuestos'!$F$9))*'01_Supuestos'!$F$12)-(('01_Supuestos'!G31*$I770)*'01_Supuestos'!$F$11*$K770)-(IF(('01_Supuestos'!G31*$I770)&gt;0,'01_Supuestos'!$F$15,0)))-((('01_Supuestos'!G31*$I770)*'01_Supuestos'!$F$11*($H770-'01_Supuestos'!$F$9))*'01_Supuestos'!$F$18)-($J770*'01_Supuestos'!G32)-(IF('01_Supuestos'!G30=MAX('01_Supuestos'!$C$30:$M$30),'01_Supuestos'!$F$19,0))-(MAX(0,(((('01_Supuestos'!G31*$I770)*'01_Supuestos'!$F$11*($H770-'01_Supuestos'!$F$9))-((('01_Supuestos'!G31*$I770)*'01_Supuestos'!$F$11*($H770-'01_Supuestos'!$F$9))*'01_Supuestos'!$F$12)-(('01_Supuestos'!G31*$I770)*'01_Supuestos'!$F$11*$K770)-(IF(('01_Supuestos'!G31*$I770)&gt;0,'01_Supuestos'!$F$15,0)))-($J770*'01_Supuestos'!G33)))*'01_Supuestos'!$F$16)</f>
        <v/>
      </c>
      <c r="Y770" s="109">
        <f>((('01_Supuestos'!H31*$I770)*'01_Supuestos'!$F$11*($H770-'01_Supuestos'!$F$9))-((('01_Supuestos'!H31*$I770)*'01_Supuestos'!$F$11*($H770-'01_Supuestos'!$F$9))*'01_Supuestos'!$F$12)-(('01_Supuestos'!H31*$I770)*'01_Supuestos'!$F$11*$K770)-(IF(('01_Supuestos'!H31*$I770)&gt;0,'01_Supuestos'!$F$15,0)))-((('01_Supuestos'!H31*$I770)*'01_Supuestos'!$F$11*($H770-'01_Supuestos'!$F$9))*'01_Supuestos'!$F$18)-($J770*'01_Supuestos'!H32)-(IF('01_Supuestos'!H30=MAX('01_Supuestos'!$C$30:$M$30),'01_Supuestos'!$F$19,0))-(MAX(0,(((('01_Supuestos'!H31*$I770)*'01_Supuestos'!$F$11*($H770-'01_Supuestos'!$F$9))-((('01_Supuestos'!H31*$I770)*'01_Supuestos'!$F$11*($H770-'01_Supuestos'!$F$9))*'01_Supuestos'!$F$12)-(('01_Supuestos'!H31*$I770)*'01_Supuestos'!$F$11*$K770)-(IF(('01_Supuestos'!H31*$I770)&gt;0,'01_Supuestos'!$F$15,0)))-($J770*'01_Supuestos'!H33)))*'01_Supuestos'!$F$16)</f>
        <v/>
      </c>
      <c r="Z770" s="109">
        <f>((('01_Supuestos'!I31*$I770)*'01_Supuestos'!$F$11*($H770-'01_Supuestos'!$F$9))-((('01_Supuestos'!I31*$I770)*'01_Supuestos'!$F$11*($H770-'01_Supuestos'!$F$9))*'01_Supuestos'!$F$12)-(('01_Supuestos'!I31*$I770)*'01_Supuestos'!$F$11*$K770)-(IF(('01_Supuestos'!I31*$I770)&gt;0,'01_Supuestos'!$F$15,0)))-((('01_Supuestos'!I31*$I770)*'01_Supuestos'!$F$11*($H770-'01_Supuestos'!$F$9))*'01_Supuestos'!$F$18)-($J770*'01_Supuestos'!I32)-(IF('01_Supuestos'!I30=MAX('01_Supuestos'!$C$30:$M$30),'01_Supuestos'!$F$19,0))-(MAX(0,(((('01_Supuestos'!I31*$I770)*'01_Supuestos'!$F$11*($H770-'01_Supuestos'!$F$9))-((('01_Supuestos'!I31*$I770)*'01_Supuestos'!$F$11*($H770-'01_Supuestos'!$F$9))*'01_Supuestos'!$F$12)-(('01_Supuestos'!I31*$I770)*'01_Supuestos'!$F$11*$K770)-(IF(('01_Supuestos'!I31*$I770)&gt;0,'01_Supuestos'!$F$15,0)))-($J770*'01_Supuestos'!I33)))*'01_Supuestos'!$F$16)</f>
        <v/>
      </c>
      <c r="AA770" s="109">
        <f>((('01_Supuestos'!J31*$I770)*'01_Supuestos'!$F$11*($H770-'01_Supuestos'!$F$9))-((('01_Supuestos'!J31*$I770)*'01_Supuestos'!$F$11*($H770-'01_Supuestos'!$F$9))*'01_Supuestos'!$F$12)-(('01_Supuestos'!J31*$I770)*'01_Supuestos'!$F$11*$K770)-(IF(('01_Supuestos'!J31*$I770)&gt;0,'01_Supuestos'!$F$15,0)))-((('01_Supuestos'!J31*$I770)*'01_Supuestos'!$F$11*($H770-'01_Supuestos'!$F$9))*'01_Supuestos'!$F$18)-($J770*'01_Supuestos'!J32)-(IF('01_Supuestos'!J30=MAX('01_Supuestos'!$C$30:$M$30),'01_Supuestos'!$F$19,0))-(MAX(0,(((('01_Supuestos'!J31*$I770)*'01_Supuestos'!$F$11*($H770-'01_Supuestos'!$F$9))-((('01_Supuestos'!J31*$I770)*'01_Supuestos'!$F$11*($H770-'01_Supuestos'!$F$9))*'01_Supuestos'!$F$12)-(('01_Supuestos'!J31*$I770)*'01_Supuestos'!$F$11*$K770)-(IF(('01_Supuestos'!J31*$I770)&gt;0,'01_Supuestos'!$F$15,0)))-($J770*'01_Supuestos'!J33)))*'01_Supuestos'!$F$16)</f>
        <v/>
      </c>
      <c r="AB770" s="109">
        <f>((('01_Supuestos'!K31*$I770)*'01_Supuestos'!$F$11*($H770-'01_Supuestos'!$F$9))-((('01_Supuestos'!K31*$I770)*'01_Supuestos'!$F$11*($H770-'01_Supuestos'!$F$9))*'01_Supuestos'!$F$12)-(('01_Supuestos'!K31*$I770)*'01_Supuestos'!$F$11*$K770)-(IF(('01_Supuestos'!K31*$I770)&gt;0,'01_Supuestos'!$F$15,0)))-((('01_Supuestos'!K31*$I770)*'01_Supuestos'!$F$11*($H770-'01_Supuestos'!$F$9))*'01_Supuestos'!$F$18)-($J770*'01_Supuestos'!K32)-(IF('01_Supuestos'!K30=MAX('01_Supuestos'!$C$30:$M$30),'01_Supuestos'!$F$19,0))-(MAX(0,(((('01_Supuestos'!K31*$I770)*'01_Supuestos'!$F$11*($H770-'01_Supuestos'!$F$9))-((('01_Supuestos'!K31*$I770)*'01_Supuestos'!$F$11*($H770-'01_Supuestos'!$F$9))*'01_Supuestos'!$F$12)-(('01_Supuestos'!K31*$I770)*'01_Supuestos'!$F$11*$K770)-(IF(('01_Supuestos'!K31*$I770)&gt;0,'01_Supuestos'!$F$15,0)))-($J770*'01_Supuestos'!K33)))*'01_Supuestos'!$F$16)</f>
        <v/>
      </c>
      <c r="AC770" s="109">
        <f>((('01_Supuestos'!L31*$I770)*'01_Supuestos'!$F$11*($H770-'01_Supuestos'!$F$9))-((('01_Supuestos'!L31*$I770)*'01_Supuestos'!$F$11*($H770-'01_Supuestos'!$F$9))*'01_Supuestos'!$F$12)-(('01_Supuestos'!L31*$I770)*'01_Supuestos'!$F$11*$K770)-(IF(('01_Supuestos'!L31*$I770)&gt;0,'01_Supuestos'!$F$15,0)))-((('01_Supuestos'!L31*$I770)*'01_Supuestos'!$F$11*($H770-'01_Supuestos'!$F$9))*'01_Supuestos'!$F$18)-($J770*'01_Supuestos'!L32)-(IF('01_Supuestos'!L30=MAX('01_Supuestos'!$C$30:$M$30),'01_Supuestos'!$F$19,0))-(MAX(0,(((('01_Supuestos'!L31*$I770)*'01_Supuestos'!$F$11*($H770-'01_Supuestos'!$F$9))-((('01_Supuestos'!L31*$I770)*'01_Supuestos'!$F$11*($H770-'01_Supuestos'!$F$9))*'01_Supuestos'!$F$12)-(('01_Supuestos'!L31*$I770)*'01_Supuestos'!$F$11*$K770)-(IF(('01_Supuestos'!L31*$I770)&gt;0,'01_Supuestos'!$F$15,0)))-($J770*'01_Supuestos'!L33)))*'01_Supuestos'!$F$16)</f>
        <v/>
      </c>
      <c r="AD770" s="109">
        <f>((('01_Supuestos'!M31*$I770)*'01_Supuestos'!$F$11*($H770-'01_Supuestos'!$F$9))-((('01_Supuestos'!M31*$I770)*'01_Supuestos'!$F$11*($H770-'01_Supuestos'!$F$9))*'01_Supuestos'!$F$12)-(('01_Supuestos'!M31*$I770)*'01_Supuestos'!$F$11*$K770)-(IF(('01_Supuestos'!M31*$I770)&gt;0,'01_Supuestos'!$F$15,0)))-((('01_Supuestos'!M31*$I770)*'01_Supuestos'!$F$11*($H770-'01_Supuestos'!$F$9))*'01_Supuestos'!$F$18)-($J770*'01_Supuestos'!M32)-(IF('01_Supuestos'!M30=MAX('01_Supuestos'!$C$30:$M$30),'01_Supuestos'!$F$19,0))-(MAX(0,(((('01_Supuestos'!M31*$I770)*'01_Supuestos'!$F$11*($H770-'01_Supuestos'!$F$9))-((('01_Supuestos'!M31*$I770)*'01_Supuestos'!$F$11*($H770-'01_Supuestos'!$F$9))*'01_Supuestos'!$F$12)-(('01_Supuestos'!M31*$I770)*'01_Supuestos'!$F$11*$K770)-(IF(('01_Supuestos'!M31*$I770)&gt;0,'01_Supuestos'!$F$15,0)))-($J770*'01_Supuestos'!M33)))*'01_Supuestos'!$F$16)</f>
        <v/>
      </c>
      <c r="AE770" s="109">
        <f>0</f>
        <v/>
      </c>
      <c r="AF770" s="109">
        <f>IF(S770&gt;R770,"Appraisal+Decision",IF(S770&lt;R770,"Develop Now","Indiferente"))</f>
        <v/>
      </c>
    </row>
    <row r="771">
      <c r="A771" t="n">
        <v>741</v>
      </c>
      <c r="B771" s="53">
        <f>RAND()</f>
        <v/>
      </c>
      <c r="C771" s="53">
        <f>RAND()</f>
        <v/>
      </c>
      <c r="D771" s="53">
        <f>RAND()</f>
        <v/>
      </c>
      <c r="E771" s="53">
        <f>RAND()</f>
        <v/>
      </c>
      <c r="F771" s="53">
        <f>RAND()</f>
        <v/>
      </c>
      <c r="G771" s="53">
        <f>RAND()</f>
        <v/>
      </c>
      <c r="H771" s="109">
        <f>IF(B771&lt;($B$11-$B$10)/($B$12-$B$10), $B$10+SQRT(B771*($B$11-$B$10)*($B$12-$B$10)), $B$12-SQRT((1-B771)*($B$12-$B$11)*($B$12-$B$10)))</f>
        <v/>
      </c>
      <c r="I771" s="53">
        <f>MAX(0.1,NORMINV(C771,$B$13,$B$14))</f>
        <v/>
      </c>
      <c r="J771" s="109">
        <f>'01_Supuestos'!$F$13*MAX(0.65,NORMINV(D771,1,$B$15))</f>
        <v/>
      </c>
      <c r="K771" s="109">
        <f>'01_Supuestos'!$F$14*MAX(0.6,NORMINV(E771,1,$B$16))</f>
        <v/>
      </c>
      <c r="L771" s="109">
        <f>--(F771&lt;=$B$5)</f>
        <v/>
      </c>
      <c r="M771" s="109">
        <f>IF(L771=1, IF(G771&lt;=$B$6, "+", "-"), IF(G771&lt;=(1-$B$7), "+", "-"))</f>
        <v/>
      </c>
      <c r="N771" s="110">
        <f>IF(M771="+",'05_Bayes_Arbol'!$B$16,'05_Bayes_Arbol'!$B$17)</f>
        <v/>
      </c>
      <c r="O771" s="109">
        <f>SUMPRODUCT(T771:AD771,'01_Supuestos'!$C$34:$M$34)</f>
        <v/>
      </c>
      <c r="P771" s="109">
        <f>N771*O771 + (1-N771)*$B$9</f>
        <v/>
      </c>
      <c r="Q771" s="109">
        <f>--(P771&gt;0)</f>
        <v/>
      </c>
      <c r="R771" s="109">
        <f>IF(L771=1,O771,$B$9)</f>
        <v/>
      </c>
      <c r="S771" s="109">
        <f>-$B$8 + IF(Q771=1, IF(L771=1,O771,$B$9), 0)</f>
        <v/>
      </c>
      <c r="T771" s="109">
        <f>((('01_Supuestos'!C31*$I771)*'01_Supuestos'!$F$11*($H771-'01_Supuestos'!$F$9))-((('01_Supuestos'!C31*$I771)*'01_Supuestos'!$F$11*($H771-'01_Supuestos'!$F$9))*'01_Supuestos'!$F$12)-(('01_Supuestos'!C31*$I771)*'01_Supuestos'!$F$11*$K771)-(IF(('01_Supuestos'!C31*$I771)&gt;0,'01_Supuestos'!$F$15,0)))-((('01_Supuestos'!C31*$I771)*'01_Supuestos'!$F$11*($H771-'01_Supuestos'!$F$9))*'01_Supuestos'!$F$18)-($J771*'01_Supuestos'!C32)-(IF('01_Supuestos'!C30=MAX('01_Supuestos'!$C$30:$M$30),'01_Supuestos'!$F$19,0))-(MAX(0,(((('01_Supuestos'!C31*$I771)*'01_Supuestos'!$F$11*($H771-'01_Supuestos'!$F$9))-((('01_Supuestos'!C31*$I771)*'01_Supuestos'!$F$11*($H771-'01_Supuestos'!$F$9))*'01_Supuestos'!$F$12)-(('01_Supuestos'!C31*$I771)*'01_Supuestos'!$F$11*$K771)-(IF(('01_Supuestos'!C31*$I771)&gt;0,'01_Supuestos'!$F$15,0)))-($J771*'01_Supuestos'!C33)))*'01_Supuestos'!$F$16)</f>
        <v/>
      </c>
      <c r="U771" s="109">
        <f>((('01_Supuestos'!D31*$I771)*'01_Supuestos'!$F$11*($H771-'01_Supuestos'!$F$9))-((('01_Supuestos'!D31*$I771)*'01_Supuestos'!$F$11*($H771-'01_Supuestos'!$F$9))*'01_Supuestos'!$F$12)-(('01_Supuestos'!D31*$I771)*'01_Supuestos'!$F$11*$K771)-(IF(('01_Supuestos'!D31*$I771)&gt;0,'01_Supuestos'!$F$15,0)))-((('01_Supuestos'!D31*$I771)*'01_Supuestos'!$F$11*($H771-'01_Supuestos'!$F$9))*'01_Supuestos'!$F$18)-($J771*'01_Supuestos'!D32)-(IF('01_Supuestos'!D30=MAX('01_Supuestos'!$C$30:$M$30),'01_Supuestos'!$F$19,0))-(MAX(0,(((('01_Supuestos'!D31*$I771)*'01_Supuestos'!$F$11*($H771-'01_Supuestos'!$F$9))-((('01_Supuestos'!D31*$I771)*'01_Supuestos'!$F$11*($H771-'01_Supuestos'!$F$9))*'01_Supuestos'!$F$12)-(('01_Supuestos'!D31*$I771)*'01_Supuestos'!$F$11*$K771)-(IF(('01_Supuestos'!D31*$I771)&gt;0,'01_Supuestos'!$F$15,0)))-($J771*'01_Supuestos'!D33)))*'01_Supuestos'!$F$16)</f>
        <v/>
      </c>
      <c r="V771" s="109">
        <f>((('01_Supuestos'!E31*$I771)*'01_Supuestos'!$F$11*($H771-'01_Supuestos'!$F$9))-((('01_Supuestos'!E31*$I771)*'01_Supuestos'!$F$11*($H771-'01_Supuestos'!$F$9))*'01_Supuestos'!$F$12)-(('01_Supuestos'!E31*$I771)*'01_Supuestos'!$F$11*$K771)-(IF(('01_Supuestos'!E31*$I771)&gt;0,'01_Supuestos'!$F$15,0)))-((('01_Supuestos'!E31*$I771)*'01_Supuestos'!$F$11*($H771-'01_Supuestos'!$F$9))*'01_Supuestos'!$F$18)-($J771*'01_Supuestos'!E32)-(IF('01_Supuestos'!E30=MAX('01_Supuestos'!$C$30:$M$30),'01_Supuestos'!$F$19,0))-(MAX(0,(((('01_Supuestos'!E31*$I771)*'01_Supuestos'!$F$11*($H771-'01_Supuestos'!$F$9))-((('01_Supuestos'!E31*$I771)*'01_Supuestos'!$F$11*($H771-'01_Supuestos'!$F$9))*'01_Supuestos'!$F$12)-(('01_Supuestos'!E31*$I771)*'01_Supuestos'!$F$11*$K771)-(IF(('01_Supuestos'!E31*$I771)&gt;0,'01_Supuestos'!$F$15,0)))-($J771*'01_Supuestos'!E33)))*'01_Supuestos'!$F$16)</f>
        <v/>
      </c>
      <c r="W771" s="109">
        <f>((('01_Supuestos'!F31*$I771)*'01_Supuestos'!$F$11*($H771-'01_Supuestos'!$F$9))-((('01_Supuestos'!F31*$I771)*'01_Supuestos'!$F$11*($H771-'01_Supuestos'!$F$9))*'01_Supuestos'!$F$12)-(('01_Supuestos'!F31*$I771)*'01_Supuestos'!$F$11*$K771)-(IF(('01_Supuestos'!F31*$I771)&gt;0,'01_Supuestos'!$F$15,0)))-((('01_Supuestos'!F31*$I771)*'01_Supuestos'!$F$11*($H771-'01_Supuestos'!$F$9))*'01_Supuestos'!$F$18)-($J771*'01_Supuestos'!F32)-(IF('01_Supuestos'!F30=MAX('01_Supuestos'!$C$30:$M$30),'01_Supuestos'!$F$19,0))-(MAX(0,(((('01_Supuestos'!F31*$I771)*'01_Supuestos'!$F$11*($H771-'01_Supuestos'!$F$9))-((('01_Supuestos'!F31*$I771)*'01_Supuestos'!$F$11*($H771-'01_Supuestos'!$F$9))*'01_Supuestos'!$F$12)-(('01_Supuestos'!F31*$I771)*'01_Supuestos'!$F$11*$K771)-(IF(('01_Supuestos'!F31*$I771)&gt;0,'01_Supuestos'!$F$15,0)))-($J771*'01_Supuestos'!F33)))*'01_Supuestos'!$F$16)</f>
        <v/>
      </c>
      <c r="X771" s="109">
        <f>((('01_Supuestos'!G31*$I771)*'01_Supuestos'!$F$11*($H771-'01_Supuestos'!$F$9))-((('01_Supuestos'!G31*$I771)*'01_Supuestos'!$F$11*($H771-'01_Supuestos'!$F$9))*'01_Supuestos'!$F$12)-(('01_Supuestos'!G31*$I771)*'01_Supuestos'!$F$11*$K771)-(IF(('01_Supuestos'!G31*$I771)&gt;0,'01_Supuestos'!$F$15,0)))-((('01_Supuestos'!G31*$I771)*'01_Supuestos'!$F$11*($H771-'01_Supuestos'!$F$9))*'01_Supuestos'!$F$18)-($J771*'01_Supuestos'!G32)-(IF('01_Supuestos'!G30=MAX('01_Supuestos'!$C$30:$M$30),'01_Supuestos'!$F$19,0))-(MAX(0,(((('01_Supuestos'!G31*$I771)*'01_Supuestos'!$F$11*($H771-'01_Supuestos'!$F$9))-((('01_Supuestos'!G31*$I771)*'01_Supuestos'!$F$11*($H771-'01_Supuestos'!$F$9))*'01_Supuestos'!$F$12)-(('01_Supuestos'!G31*$I771)*'01_Supuestos'!$F$11*$K771)-(IF(('01_Supuestos'!G31*$I771)&gt;0,'01_Supuestos'!$F$15,0)))-($J771*'01_Supuestos'!G33)))*'01_Supuestos'!$F$16)</f>
        <v/>
      </c>
      <c r="Y771" s="109">
        <f>((('01_Supuestos'!H31*$I771)*'01_Supuestos'!$F$11*($H771-'01_Supuestos'!$F$9))-((('01_Supuestos'!H31*$I771)*'01_Supuestos'!$F$11*($H771-'01_Supuestos'!$F$9))*'01_Supuestos'!$F$12)-(('01_Supuestos'!H31*$I771)*'01_Supuestos'!$F$11*$K771)-(IF(('01_Supuestos'!H31*$I771)&gt;0,'01_Supuestos'!$F$15,0)))-((('01_Supuestos'!H31*$I771)*'01_Supuestos'!$F$11*($H771-'01_Supuestos'!$F$9))*'01_Supuestos'!$F$18)-($J771*'01_Supuestos'!H32)-(IF('01_Supuestos'!H30=MAX('01_Supuestos'!$C$30:$M$30),'01_Supuestos'!$F$19,0))-(MAX(0,(((('01_Supuestos'!H31*$I771)*'01_Supuestos'!$F$11*($H771-'01_Supuestos'!$F$9))-((('01_Supuestos'!H31*$I771)*'01_Supuestos'!$F$11*($H771-'01_Supuestos'!$F$9))*'01_Supuestos'!$F$12)-(('01_Supuestos'!H31*$I771)*'01_Supuestos'!$F$11*$K771)-(IF(('01_Supuestos'!H31*$I771)&gt;0,'01_Supuestos'!$F$15,0)))-($J771*'01_Supuestos'!H33)))*'01_Supuestos'!$F$16)</f>
        <v/>
      </c>
      <c r="Z771" s="109">
        <f>((('01_Supuestos'!I31*$I771)*'01_Supuestos'!$F$11*($H771-'01_Supuestos'!$F$9))-((('01_Supuestos'!I31*$I771)*'01_Supuestos'!$F$11*($H771-'01_Supuestos'!$F$9))*'01_Supuestos'!$F$12)-(('01_Supuestos'!I31*$I771)*'01_Supuestos'!$F$11*$K771)-(IF(('01_Supuestos'!I31*$I771)&gt;0,'01_Supuestos'!$F$15,0)))-((('01_Supuestos'!I31*$I771)*'01_Supuestos'!$F$11*($H771-'01_Supuestos'!$F$9))*'01_Supuestos'!$F$18)-($J771*'01_Supuestos'!I32)-(IF('01_Supuestos'!I30=MAX('01_Supuestos'!$C$30:$M$30),'01_Supuestos'!$F$19,0))-(MAX(0,(((('01_Supuestos'!I31*$I771)*'01_Supuestos'!$F$11*($H771-'01_Supuestos'!$F$9))-((('01_Supuestos'!I31*$I771)*'01_Supuestos'!$F$11*($H771-'01_Supuestos'!$F$9))*'01_Supuestos'!$F$12)-(('01_Supuestos'!I31*$I771)*'01_Supuestos'!$F$11*$K771)-(IF(('01_Supuestos'!I31*$I771)&gt;0,'01_Supuestos'!$F$15,0)))-($J771*'01_Supuestos'!I33)))*'01_Supuestos'!$F$16)</f>
        <v/>
      </c>
      <c r="AA771" s="109">
        <f>((('01_Supuestos'!J31*$I771)*'01_Supuestos'!$F$11*($H771-'01_Supuestos'!$F$9))-((('01_Supuestos'!J31*$I771)*'01_Supuestos'!$F$11*($H771-'01_Supuestos'!$F$9))*'01_Supuestos'!$F$12)-(('01_Supuestos'!J31*$I771)*'01_Supuestos'!$F$11*$K771)-(IF(('01_Supuestos'!J31*$I771)&gt;0,'01_Supuestos'!$F$15,0)))-((('01_Supuestos'!J31*$I771)*'01_Supuestos'!$F$11*($H771-'01_Supuestos'!$F$9))*'01_Supuestos'!$F$18)-($J771*'01_Supuestos'!J32)-(IF('01_Supuestos'!J30=MAX('01_Supuestos'!$C$30:$M$30),'01_Supuestos'!$F$19,0))-(MAX(0,(((('01_Supuestos'!J31*$I771)*'01_Supuestos'!$F$11*($H771-'01_Supuestos'!$F$9))-((('01_Supuestos'!J31*$I771)*'01_Supuestos'!$F$11*($H771-'01_Supuestos'!$F$9))*'01_Supuestos'!$F$12)-(('01_Supuestos'!J31*$I771)*'01_Supuestos'!$F$11*$K771)-(IF(('01_Supuestos'!J31*$I771)&gt;0,'01_Supuestos'!$F$15,0)))-($J771*'01_Supuestos'!J33)))*'01_Supuestos'!$F$16)</f>
        <v/>
      </c>
      <c r="AB771" s="109">
        <f>((('01_Supuestos'!K31*$I771)*'01_Supuestos'!$F$11*($H771-'01_Supuestos'!$F$9))-((('01_Supuestos'!K31*$I771)*'01_Supuestos'!$F$11*($H771-'01_Supuestos'!$F$9))*'01_Supuestos'!$F$12)-(('01_Supuestos'!K31*$I771)*'01_Supuestos'!$F$11*$K771)-(IF(('01_Supuestos'!K31*$I771)&gt;0,'01_Supuestos'!$F$15,0)))-((('01_Supuestos'!K31*$I771)*'01_Supuestos'!$F$11*($H771-'01_Supuestos'!$F$9))*'01_Supuestos'!$F$18)-($J771*'01_Supuestos'!K32)-(IF('01_Supuestos'!K30=MAX('01_Supuestos'!$C$30:$M$30),'01_Supuestos'!$F$19,0))-(MAX(0,(((('01_Supuestos'!K31*$I771)*'01_Supuestos'!$F$11*($H771-'01_Supuestos'!$F$9))-((('01_Supuestos'!K31*$I771)*'01_Supuestos'!$F$11*($H771-'01_Supuestos'!$F$9))*'01_Supuestos'!$F$12)-(('01_Supuestos'!K31*$I771)*'01_Supuestos'!$F$11*$K771)-(IF(('01_Supuestos'!K31*$I771)&gt;0,'01_Supuestos'!$F$15,0)))-($J771*'01_Supuestos'!K33)))*'01_Supuestos'!$F$16)</f>
        <v/>
      </c>
      <c r="AC771" s="109">
        <f>((('01_Supuestos'!L31*$I771)*'01_Supuestos'!$F$11*($H771-'01_Supuestos'!$F$9))-((('01_Supuestos'!L31*$I771)*'01_Supuestos'!$F$11*($H771-'01_Supuestos'!$F$9))*'01_Supuestos'!$F$12)-(('01_Supuestos'!L31*$I771)*'01_Supuestos'!$F$11*$K771)-(IF(('01_Supuestos'!L31*$I771)&gt;0,'01_Supuestos'!$F$15,0)))-((('01_Supuestos'!L31*$I771)*'01_Supuestos'!$F$11*($H771-'01_Supuestos'!$F$9))*'01_Supuestos'!$F$18)-($J771*'01_Supuestos'!L32)-(IF('01_Supuestos'!L30=MAX('01_Supuestos'!$C$30:$M$30),'01_Supuestos'!$F$19,0))-(MAX(0,(((('01_Supuestos'!L31*$I771)*'01_Supuestos'!$F$11*($H771-'01_Supuestos'!$F$9))-((('01_Supuestos'!L31*$I771)*'01_Supuestos'!$F$11*($H771-'01_Supuestos'!$F$9))*'01_Supuestos'!$F$12)-(('01_Supuestos'!L31*$I771)*'01_Supuestos'!$F$11*$K771)-(IF(('01_Supuestos'!L31*$I771)&gt;0,'01_Supuestos'!$F$15,0)))-($J771*'01_Supuestos'!L33)))*'01_Supuestos'!$F$16)</f>
        <v/>
      </c>
      <c r="AD771" s="109">
        <f>((('01_Supuestos'!M31*$I771)*'01_Supuestos'!$F$11*($H771-'01_Supuestos'!$F$9))-((('01_Supuestos'!M31*$I771)*'01_Supuestos'!$F$11*($H771-'01_Supuestos'!$F$9))*'01_Supuestos'!$F$12)-(('01_Supuestos'!M31*$I771)*'01_Supuestos'!$F$11*$K771)-(IF(('01_Supuestos'!M31*$I771)&gt;0,'01_Supuestos'!$F$15,0)))-((('01_Supuestos'!M31*$I771)*'01_Supuestos'!$F$11*($H771-'01_Supuestos'!$F$9))*'01_Supuestos'!$F$18)-($J771*'01_Supuestos'!M32)-(IF('01_Supuestos'!M30=MAX('01_Supuestos'!$C$30:$M$30),'01_Supuestos'!$F$19,0))-(MAX(0,(((('01_Supuestos'!M31*$I771)*'01_Supuestos'!$F$11*($H771-'01_Supuestos'!$F$9))-((('01_Supuestos'!M31*$I771)*'01_Supuestos'!$F$11*($H771-'01_Supuestos'!$F$9))*'01_Supuestos'!$F$12)-(('01_Supuestos'!M31*$I771)*'01_Supuestos'!$F$11*$K771)-(IF(('01_Supuestos'!M31*$I771)&gt;0,'01_Supuestos'!$F$15,0)))-($J771*'01_Supuestos'!M33)))*'01_Supuestos'!$F$16)</f>
        <v/>
      </c>
      <c r="AE771" s="109">
        <f>0</f>
        <v/>
      </c>
      <c r="AF771" s="109">
        <f>IF(S771&gt;R771,"Appraisal+Decision",IF(S771&lt;R771,"Develop Now","Indiferente"))</f>
        <v/>
      </c>
    </row>
    <row r="772">
      <c r="A772" t="n">
        <v>742</v>
      </c>
      <c r="B772" s="53">
        <f>RAND()</f>
        <v/>
      </c>
      <c r="C772" s="53">
        <f>RAND()</f>
        <v/>
      </c>
      <c r="D772" s="53">
        <f>RAND()</f>
        <v/>
      </c>
      <c r="E772" s="53">
        <f>RAND()</f>
        <v/>
      </c>
      <c r="F772" s="53">
        <f>RAND()</f>
        <v/>
      </c>
      <c r="G772" s="53">
        <f>RAND()</f>
        <v/>
      </c>
      <c r="H772" s="109">
        <f>IF(B772&lt;($B$11-$B$10)/($B$12-$B$10), $B$10+SQRT(B772*($B$11-$B$10)*($B$12-$B$10)), $B$12-SQRT((1-B772)*($B$12-$B$11)*($B$12-$B$10)))</f>
        <v/>
      </c>
      <c r="I772" s="53">
        <f>MAX(0.1,NORMINV(C772,$B$13,$B$14))</f>
        <v/>
      </c>
      <c r="J772" s="109">
        <f>'01_Supuestos'!$F$13*MAX(0.65,NORMINV(D772,1,$B$15))</f>
        <v/>
      </c>
      <c r="K772" s="109">
        <f>'01_Supuestos'!$F$14*MAX(0.6,NORMINV(E772,1,$B$16))</f>
        <v/>
      </c>
      <c r="L772" s="109">
        <f>--(F772&lt;=$B$5)</f>
        <v/>
      </c>
      <c r="M772" s="109">
        <f>IF(L772=1, IF(G772&lt;=$B$6, "+", "-"), IF(G772&lt;=(1-$B$7), "+", "-"))</f>
        <v/>
      </c>
      <c r="N772" s="110">
        <f>IF(M772="+",'05_Bayes_Arbol'!$B$16,'05_Bayes_Arbol'!$B$17)</f>
        <v/>
      </c>
      <c r="O772" s="109">
        <f>SUMPRODUCT(T772:AD772,'01_Supuestos'!$C$34:$M$34)</f>
        <v/>
      </c>
      <c r="P772" s="109">
        <f>N772*O772 + (1-N772)*$B$9</f>
        <v/>
      </c>
      <c r="Q772" s="109">
        <f>--(P772&gt;0)</f>
        <v/>
      </c>
      <c r="R772" s="109">
        <f>IF(L772=1,O772,$B$9)</f>
        <v/>
      </c>
      <c r="S772" s="109">
        <f>-$B$8 + IF(Q772=1, IF(L772=1,O772,$B$9), 0)</f>
        <v/>
      </c>
      <c r="T772" s="109">
        <f>((('01_Supuestos'!C31*$I772)*'01_Supuestos'!$F$11*($H772-'01_Supuestos'!$F$9))-((('01_Supuestos'!C31*$I772)*'01_Supuestos'!$F$11*($H772-'01_Supuestos'!$F$9))*'01_Supuestos'!$F$12)-(('01_Supuestos'!C31*$I772)*'01_Supuestos'!$F$11*$K772)-(IF(('01_Supuestos'!C31*$I772)&gt;0,'01_Supuestos'!$F$15,0)))-((('01_Supuestos'!C31*$I772)*'01_Supuestos'!$F$11*($H772-'01_Supuestos'!$F$9))*'01_Supuestos'!$F$18)-($J772*'01_Supuestos'!C32)-(IF('01_Supuestos'!C30=MAX('01_Supuestos'!$C$30:$M$30),'01_Supuestos'!$F$19,0))-(MAX(0,(((('01_Supuestos'!C31*$I772)*'01_Supuestos'!$F$11*($H772-'01_Supuestos'!$F$9))-((('01_Supuestos'!C31*$I772)*'01_Supuestos'!$F$11*($H772-'01_Supuestos'!$F$9))*'01_Supuestos'!$F$12)-(('01_Supuestos'!C31*$I772)*'01_Supuestos'!$F$11*$K772)-(IF(('01_Supuestos'!C31*$I772)&gt;0,'01_Supuestos'!$F$15,0)))-($J772*'01_Supuestos'!C33)))*'01_Supuestos'!$F$16)</f>
        <v/>
      </c>
      <c r="U772" s="109">
        <f>((('01_Supuestos'!D31*$I772)*'01_Supuestos'!$F$11*($H772-'01_Supuestos'!$F$9))-((('01_Supuestos'!D31*$I772)*'01_Supuestos'!$F$11*($H772-'01_Supuestos'!$F$9))*'01_Supuestos'!$F$12)-(('01_Supuestos'!D31*$I772)*'01_Supuestos'!$F$11*$K772)-(IF(('01_Supuestos'!D31*$I772)&gt;0,'01_Supuestos'!$F$15,0)))-((('01_Supuestos'!D31*$I772)*'01_Supuestos'!$F$11*($H772-'01_Supuestos'!$F$9))*'01_Supuestos'!$F$18)-($J772*'01_Supuestos'!D32)-(IF('01_Supuestos'!D30=MAX('01_Supuestos'!$C$30:$M$30),'01_Supuestos'!$F$19,0))-(MAX(0,(((('01_Supuestos'!D31*$I772)*'01_Supuestos'!$F$11*($H772-'01_Supuestos'!$F$9))-((('01_Supuestos'!D31*$I772)*'01_Supuestos'!$F$11*($H772-'01_Supuestos'!$F$9))*'01_Supuestos'!$F$12)-(('01_Supuestos'!D31*$I772)*'01_Supuestos'!$F$11*$K772)-(IF(('01_Supuestos'!D31*$I772)&gt;0,'01_Supuestos'!$F$15,0)))-($J772*'01_Supuestos'!D33)))*'01_Supuestos'!$F$16)</f>
        <v/>
      </c>
      <c r="V772" s="109">
        <f>((('01_Supuestos'!E31*$I772)*'01_Supuestos'!$F$11*($H772-'01_Supuestos'!$F$9))-((('01_Supuestos'!E31*$I772)*'01_Supuestos'!$F$11*($H772-'01_Supuestos'!$F$9))*'01_Supuestos'!$F$12)-(('01_Supuestos'!E31*$I772)*'01_Supuestos'!$F$11*$K772)-(IF(('01_Supuestos'!E31*$I772)&gt;0,'01_Supuestos'!$F$15,0)))-((('01_Supuestos'!E31*$I772)*'01_Supuestos'!$F$11*($H772-'01_Supuestos'!$F$9))*'01_Supuestos'!$F$18)-($J772*'01_Supuestos'!E32)-(IF('01_Supuestos'!E30=MAX('01_Supuestos'!$C$30:$M$30),'01_Supuestos'!$F$19,0))-(MAX(0,(((('01_Supuestos'!E31*$I772)*'01_Supuestos'!$F$11*($H772-'01_Supuestos'!$F$9))-((('01_Supuestos'!E31*$I772)*'01_Supuestos'!$F$11*($H772-'01_Supuestos'!$F$9))*'01_Supuestos'!$F$12)-(('01_Supuestos'!E31*$I772)*'01_Supuestos'!$F$11*$K772)-(IF(('01_Supuestos'!E31*$I772)&gt;0,'01_Supuestos'!$F$15,0)))-($J772*'01_Supuestos'!E33)))*'01_Supuestos'!$F$16)</f>
        <v/>
      </c>
      <c r="W772" s="109">
        <f>((('01_Supuestos'!F31*$I772)*'01_Supuestos'!$F$11*($H772-'01_Supuestos'!$F$9))-((('01_Supuestos'!F31*$I772)*'01_Supuestos'!$F$11*($H772-'01_Supuestos'!$F$9))*'01_Supuestos'!$F$12)-(('01_Supuestos'!F31*$I772)*'01_Supuestos'!$F$11*$K772)-(IF(('01_Supuestos'!F31*$I772)&gt;0,'01_Supuestos'!$F$15,0)))-((('01_Supuestos'!F31*$I772)*'01_Supuestos'!$F$11*($H772-'01_Supuestos'!$F$9))*'01_Supuestos'!$F$18)-($J772*'01_Supuestos'!F32)-(IF('01_Supuestos'!F30=MAX('01_Supuestos'!$C$30:$M$30),'01_Supuestos'!$F$19,0))-(MAX(0,(((('01_Supuestos'!F31*$I772)*'01_Supuestos'!$F$11*($H772-'01_Supuestos'!$F$9))-((('01_Supuestos'!F31*$I772)*'01_Supuestos'!$F$11*($H772-'01_Supuestos'!$F$9))*'01_Supuestos'!$F$12)-(('01_Supuestos'!F31*$I772)*'01_Supuestos'!$F$11*$K772)-(IF(('01_Supuestos'!F31*$I772)&gt;0,'01_Supuestos'!$F$15,0)))-($J772*'01_Supuestos'!F33)))*'01_Supuestos'!$F$16)</f>
        <v/>
      </c>
      <c r="X772" s="109">
        <f>((('01_Supuestos'!G31*$I772)*'01_Supuestos'!$F$11*($H772-'01_Supuestos'!$F$9))-((('01_Supuestos'!G31*$I772)*'01_Supuestos'!$F$11*($H772-'01_Supuestos'!$F$9))*'01_Supuestos'!$F$12)-(('01_Supuestos'!G31*$I772)*'01_Supuestos'!$F$11*$K772)-(IF(('01_Supuestos'!G31*$I772)&gt;0,'01_Supuestos'!$F$15,0)))-((('01_Supuestos'!G31*$I772)*'01_Supuestos'!$F$11*($H772-'01_Supuestos'!$F$9))*'01_Supuestos'!$F$18)-($J772*'01_Supuestos'!G32)-(IF('01_Supuestos'!G30=MAX('01_Supuestos'!$C$30:$M$30),'01_Supuestos'!$F$19,0))-(MAX(0,(((('01_Supuestos'!G31*$I772)*'01_Supuestos'!$F$11*($H772-'01_Supuestos'!$F$9))-((('01_Supuestos'!G31*$I772)*'01_Supuestos'!$F$11*($H772-'01_Supuestos'!$F$9))*'01_Supuestos'!$F$12)-(('01_Supuestos'!G31*$I772)*'01_Supuestos'!$F$11*$K772)-(IF(('01_Supuestos'!G31*$I772)&gt;0,'01_Supuestos'!$F$15,0)))-($J772*'01_Supuestos'!G33)))*'01_Supuestos'!$F$16)</f>
        <v/>
      </c>
      <c r="Y772" s="109">
        <f>((('01_Supuestos'!H31*$I772)*'01_Supuestos'!$F$11*($H772-'01_Supuestos'!$F$9))-((('01_Supuestos'!H31*$I772)*'01_Supuestos'!$F$11*($H772-'01_Supuestos'!$F$9))*'01_Supuestos'!$F$12)-(('01_Supuestos'!H31*$I772)*'01_Supuestos'!$F$11*$K772)-(IF(('01_Supuestos'!H31*$I772)&gt;0,'01_Supuestos'!$F$15,0)))-((('01_Supuestos'!H31*$I772)*'01_Supuestos'!$F$11*($H772-'01_Supuestos'!$F$9))*'01_Supuestos'!$F$18)-($J772*'01_Supuestos'!H32)-(IF('01_Supuestos'!H30=MAX('01_Supuestos'!$C$30:$M$30),'01_Supuestos'!$F$19,0))-(MAX(0,(((('01_Supuestos'!H31*$I772)*'01_Supuestos'!$F$11*($H772-'01_Supuestos'!$F$9))-((('01_Supuestos'!H31*$I772)*'01_Supuestos'!$F$11*($H772-'01_Supuestos'!$F$9))*'01_Supuestos'!$F$12)-(('01_Supuestos'!H31*$I772)*'01_Supuestos'!$F$11*$K772)-(IF(('01_Supuestos'!H31*$I772)&gt;0,'01_Supuestos'!$F$15,0)))-($J772*'01_Supuestos'!H33)))*'01_Supuestos'!$F$16)</f>
        <v/>
      </c>
      <c r="Z772" s="109">
        <f>((('01_Supuestos'!I31*$I772)*'01_Supuestos'!$F$11*($H772-'01_Supuestos'!$F$9))-((('01_Supuestos'!I31*$I772)*'01_Supuestos'!$F$11*($H772-'01_Supuestos'!$F$9))*'01_Supuestos'!$F$12)-(('01_Supuestos'!I31*$I772)*'01_Supuestos'!$F$11*$K772)-(IF(('01_Supuestos'!I31*$I772)&gt;0,'01_Supuestos'!$F$15,0)))-((('01_Supuestos'!I31*$I772)*'01_Supuestos'!$F$11*($H772-'01_Supuestos'!$F$9))*'01_Supuestos'!$F$18)-($J772*'01_Supuestos'!I32)-(IF('01_Supuestos'!I30=MAX('01_Supuestos'!$C$30:$M$30),'01_Supuestos'!$F$19,0))-(MAX(0,(((('01_Supuestos'!I31*$I772)*'01_Supuestos'!$F$11*($H772-'01_Supuestos'!$F$9))-((('01_Supuestos'!I31*$I772)*'01_Supuestos'!$F$11*($H772-'01_Supuestos'!$F$9))*'01_Supuestos'!$F$12)-(('01_Supuestos'!I31*$I772)*'01_Supuestos'!$F$11*$K772)-(IF(('01_Supuestos'!I31*$I772)&gt;0,'01_Supuestos'!$F$15,0)))-($J772*'01_Supuestos'!I33)))*'01_Supuestos'!$F$16)</f>
        <v/>
      </c>
      <c r="AA772" s="109">
        <f>((('01_Supuestos'!J31*$I772)*'01_Supuestos'!$F$11*($H772-'01_Supuestos'!$F$9))-((('01_Supuestos'!J31*$I772)*'01_Supuestos'!$F$11*($H772-'01_Supuestos'!$F$9))*'01_Supuestos'!$F$12)-(('01_Supuestos'!J31*$I772)*'01_Supuestos'!$F$11*$K772)-(IF(('01_Supuestos'!J31*$I772)&gt;0,'01_Supuestos'!$F$15,0)))-((('01_Supuestos'!J31*$I772)*'01_Supuestos'!$F$11*($H772-'01_Supuestos'!$F$9))*'01_Supuestos'!$F$18)-($J772*'01_Supuestos'!J32)-(IF('01_Supuestos'!J30=MAX('01_Supuestos'!$C$30:$M$30),'01_Supuestos'!$F$19,0))-(MAX(0,(((('01_Supuestos'!J31*$I772)*'01_Supuestos'!$F$11*($H772-'01_Supuestos'!$F$9))-((('01_Supuestos'!J31*$I772)*'01_Supuestos'!$F$11*($H772-'01_Supuestos'!$F$9))*'01_Supuestos'!$F$12)-(('01_Supuestos'!J31*$I772)*'01_Supuestos'!$F$11*$K772)-(IF(('01_Supuestos'!J31*$I772)&gt;0,'01_Supuestos'!$F$15,0)))-($J772*'01_Supuestos'!J33)))*'01_Supuestos'!$F$16)</f>
        <v/>
      </c>
      <c r="AB772" s="109">
        <f>((('01_Supuestos'!K31*$I772)*'01_Supuestos'!$F$11*($H772-'01_Supuestos'!$F$9))-((('01_Supuestos'!K31*$I772)*'01_Supuestos'!$F$11*($H772-'01_Supuestos'!$F$9))*'01_Supuestos'!$F$12)-(('01_Supuestos'!K31*$I772)*'01_Supuestos'!$F$11*$K772)-(IF(('01_Supuestos'!K31*$I772)&gt;0,'01_Supuestos'!$F$15,0)))-((('01_Supuestos'!K31*$I772)*'01_Supuestos'!$F$11*($H772-'01_Supuestos'!$F$9))*'01_Supuestos'!$F$18)-($J772*'01_Supuestos'!K32)-(IF('01_Supuestos'!K30=MAX('01_Supuestos'!$C$30:$M$30),'01_Supuestos'!$F$19,0))-(MAX(0,(((('01_Supuestos'!K31*$I772)*'01_Supuestos'!$F$11*($H772-'01_Supuestos'!$F$9))-((('01_Supuestos'!K31*$I772)*'01_Supuestos'!$F$11*($H772-'01_Supuestos'!$F$9))*'01_Supuestos'!$F$12)-(('01_Supuestos'!K31*$I772)*'01_Supuestos'!$F$11*$K772)-(IF(('01_Supuestos'!K31*$I772)&gt;0,'01_Supuestos'!$F$15,0)))-($J772*'01_Supuestos'!K33)))*'01_Supuestos'!$F$16)</f>
        <v/>
      </c>
      <c r="AC772" s="109">
        <f>((('01_Supuestos'!L31*$I772)*'01_Supuestos'!$F$11*($H772-'01_Supuestos'!$F$9))-((('01_Supuestos'!L31*$I772)*'01_Supuestos'!$F$11*($H772-'01_Supuestos'!$F$9))*'01_Supuestos'!$F$12)-(('01_Supuestos'!L31*$I772)*'01_Supuestos'!$F$11*$K772)-(IF(('01_Supuestos'!L31*$I772)&gt;0,'01_Supuestos'!$F$15,0)))-((('01_Supuestos'!L31*$I772)*'01_Supuestos'!$F$11*($H772-'01_Supuestos'!$F$9))*'01_Supuestos'!$F$18)-($J772*'01_Supuestos'!L32)-(IF('01_Supuestos'!L30=MAX('01_Supuestos'!$C$30:$M$30),'01_Supuestos'!$F$19,0))-(MAX(0,(((('01_Supuestos'!L31*$I772)*'01_Supuestos'!$F$11*($H772-'01_Supuestos'!$F$9))-((('01_Supuestos'!L31*$I772)*'01_Supuestos'!$F$11*($H772-'01_Supuestos'!$F$9))*'01_Supuestos'!$F$12)-(('01_Supuestos'!L31*$I772)*'01_Supuestos'!$F$11*$K772)-(IF(('01_Supuestos'!L31*$I772)&gt;0,'01_Supuestos'!$F$15,0)))-($J772*'01_Supuestos'!L33)))*'01_Supuestos'!$F$16)</f>
        <v/>
      </c>
      <c r="AD772" s="109">
        <f>((('01_Supuestos'!M31*$I772)*'01_Supuestos'!$F$11*($H772-'01_Supuestos'!$F$9))-((('01_Supuestos'!M31*$I772)*'01_Supuestos'!$F$11*($H772-'01_Supuestos'!$F$9))*'01_Supuestos'!$F$12)-(('01_Supuestos'!M31*$I772)*'01_Supuestos'!$F$11*$K772)-(IF(('01_Supuestos'!M31*$I772)&gt;0,'01_Supuestos'!$F$15,0)))-((('01_Supuestos'!M31*$I772)*'01_Supuestos'!$F$11*($H772-'01_Supuestos'!$F$9))*'01_Supuestos'!$F$18)-($J772*'01_Supuestos'!M32)-(IF('01_Supuestos'!M30=MAX('01_Supuestos'!$C$30:$M$30),'01_Supuestos'!$F$19,0))-(MAX(0,(((('01_Supuestos'!M31*$I772)*'01_Supuestos'!$F$11*($H772-'01_Supuestos'!$F$9))-((('01_Supuestos'!M31*$I772)*'01_Supuestos'!$F$11*($H772-'01_Supuestos'!$F$9))*'01_Supuestos'!$F$12)-(('01_Supuestos'!M31*$I772)*'01_Supuestos'!$F$11*$K772)-(IF(('01_Supuestos'!M31*$I772)&gt;0,'01_Supuestos'!$F$15,0)))-($J772*'01_Supuestos'!M33)))*'01_Supuestos'!$F$16)</f>
        <v/>
      </c>
      <c r="AE772" s="109">
        <f>0</f>
        <v/>
      </c>
      <c r="AF772" s="109">
        <f>IF(S772&gt;R772,"Appraisal+Decision",IF(S772&lt;R772,"Develop Now","Indiferente"))</f>
        <v/>
      </c>
    </row>
    <row r="773">
      <c r="A773" t="n">
        <v>743</v>
      </c>
      <c r="B773" s="53">
        <f>RAND()</f>
        <v/>
      </c>
      <c r="C773" s="53">
        <f>RAND()</f>
        <v/>
      </c>
      <c r="D773" s="53">
        <f>RAND()</f>
        <v/>
      </c>
      <c r="E773" s="53">
        <f>RAND()</f>
        <v/>
      </c>
      <c r="F773" s="53">
        <f>RAND()</f>
        <v/>
      </c>
      <c r="G773" s="53">
        <f>RAND()</f>
        <v/>
      </c>
      <c r="H773" s="109">
        <f>IF(B773&lt;($B$11-$B$10)/($B$12-$B$10), $B$10+SQRT(B773*($B$11-$B$10)*($B$12-$B$10)), $B$12-SQRT((1-B773)*($B$12-$B$11)*($B$12-$B$10)))</f>
        <v/>
      </c>
      <c r="I773" s="53">
        <f>MAX(0.1,NORMINV(C773,$B$13,$B$14))</f>
        <v/>
      </c>
      <c r="J773" s="109">
        <f>'01_Supuestos'!$F$13*MAX(0.65,NORMINV(D773,1,$B$15))</f>
        <v/>
      </c>
      <c r="K773" s="109">
        <f>'01_Supuestos'!$F$14*MAX(0.6,NORMINV(E773,1,$B$16))</f>
        <v/>
      </c>
      <c r="L773" s="109">
        <f>--(F773&lt;=$B$5)</f>
        <v/>
      </c>
      <c r="M773" s="109">
        <f>IF(L773=1, IF(G773&lt;=$B$6, "+", "-"), IF(G773&lt;=(1-$B$7), "+", "-"))</f>
        <v/>
      </c>
      <c r="N773" s="110">
        <f>IF(M773="+",'05_Bayes_Arbol'!$B$16,'05_Bayes_Arbol'!$B$17)</f>
        <v/>
      </c>
      <c r="O773" s="109">
        <f>SUMPRODUCT(T773:AD773,'01_Supuestos'!$C$34:$M$34)</f>
        <v/>
      </c>
      <c r="P773" s="109">
        <f>N773*O773 + (1-N773)*$B$9</f>
        <v/>
      </c>
      <c r="Q773" s="109">
        <f>--(P773&gt;0)</f>
        <v/>
      </c>
      <c r="R773" s="109">
        <f>IF(L773=1,O773,$B$9)</f>
        <v/>
      </c>
      <c r="S773" s="109">
        <f>-$B$8 + IF(Q773=1, IF(L773=1,O773,$B$9), 0)</f>
        <v/>
      </c>
      <c r="T773" s="109">
        <f>((('01_Supuestos'!C31*$I773)*'01_Supuestos'!$F$11*($H773-'01_Supuestos'!$F$9))-((('01_Supuestos'!C31*$I773)*'01_Supuestos'!$F$11*($H773-'01_Supuestos'!$F$9))*'01_Supuestos'!$F$12)-(('01_Supuestos'!C31*$I773)*'01_Supuestos'!$F$11*$K773)-(IF(('01_Supuestos'!C31*$I773)&gt;0,'01_Supuestos'!$F$15,0)))-((('01_Supuestos'!C31*$I773)*'01_Supuestos'!$F$11*($H773-'01_Supuestos'!$F$9))*'01_Supuestos'!$F$18)-($J773*'01_Supuestos'!C32)-(IF('01_Supuestos'!C30=MAX('01_Supuestos'!$C$30:$M$30),'01_Supuestos'!$F$19,0))-(MAX(0,(((('01_Supuestos'!C31*$I773)*'01_Supuestos'!$F$11*($H773-'01_Supuestos'!$F$9))-((('01_Supuestos'!C31*$I773)*'01_Supuestos'!$F$11*($H773-'01_Supuestos'!$F$9))*'01_Supuestos'!$F$12)-(('01_Supuestos'!C31*$I773)*'01_Supuestos'!$F$11*$K773)-(IF(('01_Supuestos'!C31*$I773)&gt;0,'01_Supuestos'!$F$15,0)))-($J773*'01_Supuestos'!C33)))*'01_Supuestos'!$F$16)</f>
        <v/>
      </c>
      <c r="U773" s="109">
        <f>((('01_Supuestos'!D31*$I773)*'01_Supuestos'!$F$11*($H773-'01_Supuestos'!$F$9))-((('01_Supuestos'!D31*$I773)*'01_Supuestos'!$F$11*($H773-'01_Supuestos'!$F$9))*'01_Supuestos'!$F$12)-(('01_Supuestos'!D31*$I773)*'01_Supuestos'!$F$11*$K773)-(IF(('01_Supuestos'!D31*$I773)&gt;0,'01_Supuestos'!$F$15,0)))-((('01_Supuestos'!D31*$I773)*'01_Supuestos'!$F$11*($H773-'01_Supuestos'!$F$9))*'01_Supuestos'!$F$18)-($J773*'01_Supuestos'!D32)-(IF('01_Supuestos'!D30=MAX('01_Supuestos'!$C$30:$M$30),'01_Supuestos'!$F$19,0))-(MAX(0,(((('01_Supuestos'!D31*$I773)*'01_Supuestos'!$F$11*($H773-'01_Supuestos'!$F$9))-((('01_Supuestos'!D31*$I773)*'01_Supuestos'!$F$11*($H773-'01_Supuestos'!$F$9))*'01_Supuestos'!$F$12)-(('01_Supuestos'!D31*$I773)*'01_Supuestos'!$F$11*$K773)-(IF(('01_Supuestos'!D31*$I773)&gt;0,'01_Supuestos'!$F$15,0)))-($J773*'01_Supuestos'!D33)))*'01_Supuestos'!$F$16)</f>
        <v/>
      </c>
      <c r="V773" s="109">
        <f>((('01_Supuestos'!E31*$I773)*'01_Supuestos'!$F$11*($H773-'01_Supuestos'!$F$9))-((('01_Supuestos'!E31*$I773)*'01_Supuestos'!$F$11*($H773-'01_Supuestos'!$F$9))*'01_Supuestos'!$F$12)-(('01_Supuestos'!E31*$I773)*'01_Supuestos'!$F$11*$K773)-(IF(('01_Supuestos'!E31*$I773)&gt;0,'01_Supuestos'!$F$15,0)))-((('01_Supuestos'!E31*$I773)*'01_Supuestos'!$F$11*($H773-'01_Supuestos'!$F$9))*'01_Supuestos'!$F$18)-($J773*'01_Supuestos'!E32)-(IF('01_Supuestos'!E30=MAX('01_Supuestos'!$C$30:$M$30),'01_Supuestos'!$F$19,0))-(MAX(0,(((('01_Supuestos'!E31*$I773)*'01_Supuestos'!$F$11*($H773-'01_Supuestos'!$F$9))-((('01_Supuestos'!E31*$I773)*'01_Supuestos'!$F$11*($H773-'01_Supuestos'!$F$9))*'01_Supuestos'!$F$12)-(('01_Supuestos'!E31*$I773)*'01_Supuestos'!$F$11*$K773)-(IF(('01_Supuestos'!E31*$I773)&gt;0,'01_Supuestos'!$F$15,0)))-($J773*'01_Supuestos'!E33)))*'01_Supuestos'!$F$16)</f>
        <v/>
      </c>
      <c r="W773" s="109">
        <f>((('01_Supuestos'!F31*$I773)*'01_Supuestos'!$F$11*($H773-'01_Supuestos'!$F$9))-((('01_Supuestos'!F31*$I773)*'01_Supuestos'!$F$11*($H773-'01_Supuestos'!$F$9))*'01_Supuestos'!$F$12)-(('01_Supuestos'!F31*$I773)*'01_Supuestos'!$F$11*$K773)-(IF(('01_Supuestos'!F31*$I773)&gt;0,'01_Supuestos'!$F$15,0)))-((('01_Supuestos'!F31*$I773)*'01_Supuestos'!$F$11*($H773-'01_Supuestos'!$F$9))*'01_Supuestos'!$F$18)-($J773*'01_Supuestos'!F32)-(IF('01_Supuestos'!F30=MAX('01_Supuestos'!$C$30:$M$30),'01_Supuestos'!$F$19,0))-(MAX(0,(((('01_Supuestos'!F31*$I773)*'01_Supuestos'!$F$11*($H773-'01_Supuestos'!$F$9))-((('01_Supuestos'!F31*$I773)*'01_Supuestos'!$F$11*($H773-'01_Supuestos'!$F$9))*'01_Supuestos'!$F$12)-(('01_Supuestos'!F31*$I773)*'01_Supuestos'!$F$11*$K773)-(IF(('01_Supuestos'!F31*$I773)&gt;0,'01_Supuestos'!$F$15,0)))-($J773*'01_Supuestos'!F33)))*'01_Supuestos'!$F$16)</f>
        <v/>
      </c>
      <c r="X773" s="109">
        <f>((('01_Supuestos'!G31*$I773)*'01_Supuestos'!$F$11*($H773-'01_Supuestos'!$F$9))-((('01_Supuestos'!G31*$I773)*'01_Supuestos'!$F$11*($H773-'01_Supuestos'!$F$9))*'01_Supuestos'!$F$12)-(('01_Supuestos'!G31*$I773)*'01_Supuestos'!$F$11*$K773)-(IF(('01_Supuestos'!G31*$I773)&gt;0,'01_Supuestos'!$F$15,0)))-((('01_Supuestos'!G31*$I773)*'01_Supuestos'!$F$11*($H773-'01_Supuestos'!$F$9))*'01_Supuestos'!$F$18)-($J773*'01_Supuestos'!G32)-(IF('01_Supuestos'!G30=MAX('01_Supuestos'!$C$30:$M$30),'01_Supuestos'!$F$19,0))-(MAX(0,(((('01_Supuestos'!G31*$I773)*'01_Supuestos'!$F$11*($H773-'01_Supuestos'!$F$9))-((('01_Supuestos'!G31*$I773)*'01_Supuestos'!$F$11*($H773-'01_Supuestos'!$F$9))*'01_Supuestos'!$F$12)-(('01_Supuestos'!G31*$I773)*'01_Supuestos'!$F$11*$K773)-(IF(('01_Supuestos'!G31*$I773)&gt;0,'01_Supuestos'!$F$15,0)))-($J773*'01_Supuestos'!G33)))*'01_Supuestos'!$F$16)</f>
        <v/>
      </c>
      <c r="Y773" s="109">
        <f>((('01_Supuestos'!H31*$I773)*'01_Supuestos'!$F$11*($H773-'01_Supuestos'!$F$9))-((('01_Supuestos'!H31*$I773)*'01_Supuestos'!$F$11*($H773-'01_Supuestos'!$F$9))*'01_Supuestos'!$F$12)-(('01_Supuestos'!H31*$I773)*'01_Supuestos'!$F$11*$K773)-(IF(('01_Supuestos'!H31*$I773)&gt;0,'01_Supuestos'!$F$15,0)))-((('01_Supuestos'!H31*$I773)*'01_Supuestos'!$F$11*($H773-'01_Supuestos'!$F$9))*'01_Supuestos'!$F$18)-($J773*'01_Supuestos'!H32)-(IF('01_Supuestos'!H30=MAX('01_Supuestos'!$C$30:$M$30),'01_Supuestos'!$F$19,0))-(MAX(0,(((('01_Supuestos'!H31*$I773)*'01_Supuestos'!$F$11*($H773-'01_Supuestos'!$F$9))-((('01_Supuestos'!H31*$I773)*'01_Supuestos'!$F$11*($H773-'01_Supuestos'!$F$9))*'01_Supuestos'!$F$12)-(('01_Supuestos'!H31*$I773)*'01_Supuestos'!$F$11*$K773)-(IF(('01_Supuestos'!H31*$I773)&gt;0,'01_Supuestos'!$F$15,0)))-($J773*'01_Supuestos'!H33)))*'01_Supuestos'!$F$16)</f>
        <v/>
      </c>
      <c r="Z773" s="109">
        <f>((('01_Supuestos'!I31*$I773)*'01_Supuestos'!$F$11*($H773-'01_Supuestos'!$F$9))-((('01_Supuestos'!I31*$I773)*'01_Supuestos'!$F$11*($H773-'01_Supuestos'!$F$9))*'01_Supuestos'!$F$12)-(('01_Supuestos'!I31*$I773)*'01_Supuestos'!$F$11*$K773)-(IF(('01_Supuestos'!I31*$I773)&gt;0,'01_Supuestos'!$F$15,0)))-((('01_Supuestos'!I31*$I773)*'01_Supuestos'!$F$11*($H773-'01_Supuestos'!$F$9))*'01_Supuestos'!$F$18)-($J773*'01_Supuestos'!I32)-(IF('01_Supuestos'!I30=MAX('01_Supuestos'!$C$30:$M$30),'01_Supuestos'!$F$19,0))-(MAX(0,(((('01_Supuestos'!I31*$I773)*'01_Supuestos'!$F$11*($H773-'01_Supuestos'!$F$9))-((('01_Supuestos'!I31*$I773)*'01_Supuestos'!$F$11*($H773-'01_Supuestos'!$F$9))*'01_Supuestos'!$F$12)-(('01_Supuestos'!I31*$I773)*'01_Supuestos'!$F$11*$K773)-(IF(('01_Supuestos'!I31*$I773)&gt;0,'01_Supuestos'!$F$15,0)))-($J773*'01_Supuestos'!I33)))*'01_Supuestos'!$F$16)</f>
        <v/>
      </c>
      <c r="AA773" s="109">
        <f>((('01_Supuestos'!J31*$I773)*'01_Supuestos'!$F$11*($H773-'01_Supuestos'!$F$9))-((('01_Supuestos'!J31*$I773)*'01_Supuestos'!$F$11*($H773-'01_Supuestos'!$F$9))*'01_Supuestos'!$F$12)-(('01_Supuestos'!J31*$I773)*'01_Supuestos'!$F$11*$K773)-(IF(('01_Supuestos'!J31*$I773)&gt;0,'01_Supuestos'!$F$15,0)))-((('01_Supuestos'!J31*$I773)*'01_Supuestos'!$F$11*($H773-'01_Supuestos'!$F$9))*'01_Supuestos'!$F$18)-($J773*'01_Supuestos'!J32)-(IF('01_Supuestos'!J30=MAX('01_Supuestos'!$C$30:$M$30),'01_Supuestos'!$F$19,0))-(MAX(0,(((('01_Supuestos'!J31*$I773)*'01_Supuestos'!$F$11*($H773-'01_Supuestos'!$F$9))-((('01_Supuestos'!J31*$I773)*'01_Supuestos'!$F$11*($H773-'01_Supuestos'!$F$9))*'01_Supuestos'!$F$12)-(('01_Supuestos'!J31*$I773)*'01_Supuestos'!$F$11*$K773)-(IF(('01_Supuestos'!J31*$I773)&gt;0,'01_Supuestos'!$F$15,0)))-($J773*'01_Supuestos'!J33)))*'01_Supuestos'!$F$16)</f>
        <v/>
      </c>
      <c r="AB773" s="109">
        <f>((('01_Supuestos'!K31*$I773)*'01_Supuestos'!$F$11*($H773-'01_Supuestos'!$F$9))-((('01_Supuestos'!K31*$I773)*'01_Supuestos'!$F$11*($H773-'01_Supuestos'!$F$9))*'01_Supuestos'!$F$12)-(('01_Supuestos'!K31*$I773)*'01_Supuestos'!$F$11*$K773)-(IF(('01_Supuestos'!K31*$I773)&gt;0,'01_Supuestos'!$F$15,0)))-((('01_Supuestos'!K31*$I773)*'01_Supuestos'!$F$11*($H773-'01_Supuestos'!$F$9))*'01_Supuestos'!$F$18)-($J773*'01_Supuestos'!K32)-(IF('01_Supuestos'!K30=MAX('01_Supuestos'!$C$30:$M$30),'01_Supuestos'!$F$19,0))-(MAX(0,(((('01_Supuestos'!K31*$I773)*'01_Supuestos'!$F$11*($H773-'01_Supuestos'!$F$9))-((('01_Supuestos'!K31*$I773)*'01_Supuestos'!$F$11*($H773-'01_Supuestos'!$F$9))*'01_Supuestos'!$F$12)-(('01_Supuestos'!K31*$I773)*'01_Supuestos'!$F$11*$K773)-(IF(('01_Supuestos'!K31*$I773)&gt;0,'01_Supuestos'!$F$15,0)))-($J773*'01_Supuestos'!K33)))*'01_Supuestos'!$F$16)</f>
        <v/>
      </c>
      <c r="AC773" s="109">
        <f>((('01_Supuestos'!L31*$I773)*'01_Supuestos'!$F$11*($H773-'01_Supuestos'!$F$9))-((('01_Supuestos'!L31*$I773)*'01_Supuestos'!$F$11*($H773-'01_Supuestos'!$F$9))*'01_Supuestos'!$F$12)-(('01_Supuestos'!L31*$I773)*'01_Supuestos'!$F$11*$K773)-(IF(('01_Supuestos'!L31*$I773)&gt;0,'01_Supuestos'!$F$15,0)))-((('01_Supuestos'!L31*$I773)*'01_Supuestos'!$F$11*($H773-'01_Supuestos'!$F$9))*'01_Supuestos'!$F$18)-($J773*'01_Supuestos'!L32)-(IF('01_Supuestos'!L30=MAX('01_Supuestos'!$C$30:$M$30),'01_Supuestos'!$F$19,0))-(MAX(0,(((('01_Supuestos'!L31*$I773)*'01_Supuestos'!$F$11*($H773-'01_Supuestos'!$F$9))-((('01_Supuestos'!L31*$I773)*'01_Supuestos'!$F$11*($H773-'01_Supuestos'!$F$9))*'01_Supuestos'!$F$12)-(('01_Supuestos'!L31*$I773)*'01_Supuestos'!$F$11*$K773)-(IF(('01_Supuestos'!L31*$I773)&gt;0,'01_Supuestos'!$F$15,0)))-($J773*'01_Supuestos'!L33)))*'01_Supuestos'!$F$16)</f>
        <v/>
      </c>
      <c r="AD773" s="109">
        <f>((('01_Supuestos'!M31*$I773)*'01_Supuestos'!$F$11*($H773-'01_Supuestos'!$F$9))-((('01_Supuestos'!M31*$I773)*'01_Supuestos'!$F$11*($H773-'01_Supuestos'!$F$9))*'01_Supuestos'!$F$12)-(('01_Supuestos'!M31*$I773)*'01_Supuestos'!$F$11*$K773)-(IF(('01_Supuestos'!M31*$I773)&gt;0,'01_Supuestos'!$F$15,0)))-((('01_Supuestos'!M31*$I773)*'01_Supuestos'!$F$11*($H773-'01_Supuestos'!$F$9))*'01_Supuestos'!$F$18)-($J773*'01_Supuestos'!M32)-(IF('01_Supuestos'!M30=MAX('01_Supuestos'!$C$30:$M$30),'01_Supuestos'!$F$19,0))-(MAX(0,(((('01_Supuestos'!M31*$I773)*'01_Supuestos'!$F$11*($H773-'01_Supuestos'!$F$9))-((('01_Supuestos'!M31*$I773)*'01_Supuestos'!$F$11*($H773-'01_Supuestos'!$F$9))*'01_Supuestos'!$F$12)-(('01_Supuestos'!M31*$I773)*'01_Supuestos'!$F$11*$K773)-(IF(('01_Supuestos'!M31*$I773)&gt;0,'01_Supuestos'!$F$15,0)))-($J773*'01_Supuestos'!M33)))*'01_Supuestos'!$F$16)</f>
        <v/>
      </c>
      <c r="AE773" s="109">
        <f>0</f>
        <v/>
      </c>
      <c r="AF773" s="109">
        <f>IF(S773&gt;R773,"Appraisal+Decision",IF(S773&lt;R773,"Develop Now","Indiferente"))</f>
        <v/>
      </c>
    </row>
    <row r="774">
      <c r="A774" t="n">
        <v>744</v>
      </c>
      <c r="B774" s="53">
        <f>RAND()</f>
        <v/>
      </c>
      <c r="C774" s="53">
        <f>RAND()</f>
        <v/>
      </c>
      <c r="D774" s="53">
        <f>RAND()</f>
        <v/>
      </c>
      <c r="E774" s="53">
        <f>RAND()</f>
        <v/>
      </c>
      <c r="F774" s="53">
        <f>RAND()</f>
        <v/>
      </c>
      <c r="G774" s="53">
        <f>RAND()</f>
        <v/>
      </c>
      <c r="H774" s="109">
        <f>IF(B774&lt;($B$11-$B$10)/($B$12-$B$10), $B$10+SQRT(B774*($B$11-$B$10)*($B$12-$B$10)), $B$12-SQRT((1-B774)*($B$12-$B$11)*($B$12-$B$10)))</f>
        <v/>
      </c>
      <c r="I774" s="53">
        <f>MAX(0.1,NORMINV(C774,$B$13,$B$14))</f>
        <v/>
      </c>
      <c r="J774" s="109">
        <f>'01_Supuestos'!$F$13*MAX(0.65,NORMINV(D774,1,$B$15))</f>
        <v/>
      </c>
      <c r="K774" s="109">
        <f>'01_Supuestos'!$F$14*MAX(0.6,NORMINV(E774,1,$B$16))</f>
        <v/>
      </c>
      <c r="L774" s="109">
        <f>--(F774&lt;=$B$5)</f>
        <v/>
      </c>
      <c r="M774" s="109">
        <f>IF(L774=1, IF(G774&lt;=$B$6, "+", "-"), IF(G774&lt;=(1-$B$7), "+", "-"))</f>
        <v/>
      </c>
      <c r="N774" s="110">
        <f>IF(M774="+",'05_Bayes_Arbol'!$B$16,'05_Bayes_Arbol'!$B$17)</f>
        <v/>
      </c>
      <c r="O774" s="109">
        <f>SUMPRODUCT(T774:AD774,'01_Supuestos'!$C$34:$M$34)</f>
        <v/>
      </c>
      <c r="P774" s="109">
        <f>N774*O774 + (1-N774)*$B$9</f>
        <v/>
      </c>
      <c r="Q774" s="109">
        <f>--(P774&gt;0)</f>
        <v/>
      </c>
      <c r="R774" s="109">
        <f>IF(L774=1,O774,$B$9)</f>
        <v/>
      </c>
      <c r="S774" s="109">
        <f>-$B$8 + IF(Q774=1, IF(L774=1,O774,$B$9), 0)</f>
        <v/>
      </c>
      <c r="T774" s="109">
        <f>((('01_Supuestos'!C31*$I774)*'01_Supuestos'!$F$11*($H774-'01_Supuestos'!$F$9))-((('01_Supuestos'!C31*$I774)*'01_Supuestos'!$F$11*($H774-'01_Supuestos'!$F$9))*'01_Supuestos'!$F$12)-(('01_Supuestos'!C31*$I774)*'01_Supuestos'!$F$11*$K774)-(IF(('01_Supuestos'!C31*$I774)&gt;0,'01_Supuestos'!$F$15,0)))-((('01_Supuestos'!C31*$I774)*'01_Supuestos'!$F$11*($H774-'01_Supuestos'!$F$9))*'01_Supuestos'!$F$18)-($J774*'01_Supuestos'!C32)-(IF('01_Supuestos'!C30=MAX('01_Supuestos'!$C$30:$M$30),'01_Supuestos'!$F$19,0))-(MAX(0,(((('01_Supuestos'!C31*$I774)*'01_Supuestos'!$F$11*($H774-'01_Supuestos'!$F$9))-((('01_Supuestos'!C31*$I774)*'01_Supuestos'!$F$11*($H774-'01_Supuestos'!$F$9))*'01_Supuestos'!$F$12)-(('01_Supuestos'!C31*$I774)*'01_Supuestos'!$F$11*$K774)-(IF(('01_Supuestos'!C31*$I774)&gt;0,'01_Supuestos'!$F$15,0)))-($J774*'01_Supuestos'!C33)))*'01_Supuestos'!$F$16)</f>
        <v/>
      </c>
      <c r="U774" s="109">
        <f>((('01_Supuestos'!D31*$I774)*'01_Supuestos'!$F$11*($H774-'01_Supuestos'!$F$9))-((('01_Supuestos'!D31*$I774)*'01_Supuestos'!$F$11*($H774-'01_Supuestos'!$F$9))*'01_Supuestos'!$F$12)-(('01_Supuestos'!D31*$I774)*'01_Supuestos'!$F$11*$K774)-(IF(('01_Supuestos'!D31*$I774)&gt;0,'01_Supuestos'!$F$15,0)))-((('01_Supuestos'!D31*$I774)*'01_Supuestos'!$F$11*($H774-'01_Supuestos'!$F$9))*'01_Supuestos'!$F$18)-($J774*'01_Supuestos'!D32)-(IF('01_Supuestos'!D30=MAX('01_Supuestos'!$C$30:$M$30),'01_Supuestos'!$F$19,0))-(MAX(0,(((('01_Supuestos'!D31*$I774)*'01_Supuestos'!$F$11*($H774-'01_Supuestos'!$F$9))-((('01_Supuestos'!D31*$I774)*'01_Supuestos'!$F$11*($H774-'01_Supuestos'!$F$9))*'01_Supuestos'!$F$12)-(('01_Supuestos'!D31*$I774)*'01_Supuestos'!$F$11*$K774)-(IF(('01_Supuestos'!D31*$I774)&gt;0,'01_Supuestos'!$F$15,0)))-($J774*'01_Supuestos'!D33)))*'01_Supuestos'!$F$16)</f>
        <v/>
      </c>
      <c r="V774" s="109">
        <f>((('01_Supuestos'!E31*$I774)*'01_Supuestos'!$F$11*($H774-'01_Supuestos'!$F$9))-((('01_Supuestos'!E31*$I774)*'01_Supuestos'!$F$11*($H774-'01_Supuestos'!$F$9))*'01_Supuestos'!$F$12)-(('01_Supuestos'!E31*$I774)*'01_Supuestos'!$F$11*$K774)-(IF(('01_Supuestos'!E31*$I774)&gt;0,'01_Supuestos'!$F$15,0)))-((('01_Supuestos'!E31*$I774)*'01_Supuestos'!$F$11*($H774-'01_Supuestos'!$F$9))*'01_Supuestos'!$F$18)-($J774*'01_Supuestos'!E32)-(IF('01_Supuestos'!E30=MAX('01_Supuestos'!$C$30:$M$30),'01_Supuestos'!$F$19,0))-(MAX(0,(((('01_Supuestos'!E31*$I774)*'01_Supuestos'!$F$11*($H774-'01_Supuestos'!$F$9))-((('01_Supuestos'!E31*$I774)*'01_Supuestos'!$F$11*($H774-'01_Supuestos'!$F$9))*'01_Supuestos'!$F$12)-(('01_Supuestos'!E31*$I774)*'01_Supuestos'!$F$11*$K774)-(IF(('01_Supuestos'!E31*$I774)&gt;0,'01_Supuestos'!$F$15,0)))-($J774*'01_Supuestos'!E33)))*'01_Supuestos'!$F$16)</f>
        <v/>
      </c>
      <c r="W774" s="109">
        <f>((('01_Supuestos'!F31*$I774)*'01_Supuestos'!$F$11*($H774-'01_Supuestos'!$F$9))-((('01_Supuestos'!F31*$I774)*'01_Supuestos'!$F$11*($H774-'01_Supuestos'!$F$9))*'01_Supuestos'!$F$12)-(('01_Supuestos'!F31*$I774)*'01_Supuestos'!$F$11*$K774)-(IF(('01_Supuestos'!F31*$I774)&gt;0,'01_Supuestos'!$F$15,0)))-((('01_Supuestos'!F31*$I774)*'01_Supuestos'!$F$11*($H774-'01_Supuestos'!$F$9))*'01_Supuestos'!$F$18)-($J774*'01_Supuestos'!F32)-(IF('01_Supuestos'!F30=MAX('01_Supuestos'!$C$30:$M$30),'01_Supuestos'!$F$19,0))-(MAX(0,(((('01_Supuestos'!F31*$I774)*'01_Supuestos'!$F$11*($H774-'01_Supuestos'!$F$9))-((('01_Supuestos'!F31*$I774)*'01_Supuestos'!$F$11*($H774-'01_Supuestos'!$F$9))*'01_Supuestos'!$F$12)-(('01_Supuestos'!F31*$I774)*'01_Supuestos'!$F$11*$K774)-(IF(('01_Supuestos'!F31*$I774)&gt;0,'01_Supuestos'!$F$15,0)))-($J774*'01_Supuestos'!F33)))*'01_Supuestos'!$F$16)</f>
        <v/>
      </c>
      <c r="X774" s="109">
        <f>((('01_Supuestos'!G31*$I774)*'01_Supuestos'!$F$11*($H774-'01_Supuestos'!$F$9))-((('01_Supuestos'!G31*$I774)*'01_Supuestos'!$F$11*($H774-'01_Supuestos'!$F$9))*'01_Supuestos'!$F$12)-(('01_Supuestos'!G31*$I774)*'01_Supuestos'!$F$11*$K774)-(IF(('01_Supuestos'!G31*$I774)&gt;0,'01_Supuestos'!$F$15,0)))-((('01_Supuestos'!G31*$I774)*'01_Supuestos'!$F$11*($H774-'01_Supuestos'!$F$9))*'01_Supuestos'!$F$18)-($J774*'01_Supuestos'!G32)-(IF('01_Supuestos'!G30=MAX('01_Supuestos'!$C$30:$M$30),'01_Supuestos'!$F$19,0))-(MAX(0,(((('01_Supuestos'!G31*$I774)*'01_Supuestos'!$F$11*($H774-'01_Supuestos'!$F$9))-((('01_Supuestos'!G31*$I774)*'01_Supuestos'!$F$11*($H774-'01_Supuestos'!$F$9))*'01_Supuestos'!$F$12)-(('01_Supuestos'!G31*$I774)*'01_Supuestos'!$F$11*$K774)-(IF(('01_Supuestos'!G31*$I774)&gt;0,'01_Supuestos'!$F$15,0)))-($J774*'01_Supuestos'!G33)))*'01_Supuestos'!$F$16)</f>
        <v/>
      </c>
      <c r="Y774" s="109">
        <f>((('01_Supuestos'!H31*$I774)*'01_Supuestos'!$F$11*($H774-'01_Supuestos'!$F$9))-((('01_Supuestos'!H31*$I774)*'01_Supuestos'!$F$11*($H774-'01_Supuestos'!$F$9))*'01_Supuestos'!$F$12)-(('01_Supuestos'!H31*$I774)*'01_Supuestos'!$F$11*$K774)-(IF(('01_Supuestos'!H31*$I774)&gt;0,'01_Supuestos'!$F$15,0)))-((('01_Supuestos'!H31*$I774)*'01_Supuestos'!$F$11*($H774-'01_Supuestos'!$F$9))*'01_Supuestos'!$F$18)-($J774*'01_Supuestos'!H32)-(IF('01_Supuestos'!H30=MAX('01_Supuestos'!$C$30:$M$30),'01_Supuestos'!$F$19,0))-(MAX(0,(((('01_Supuestos'!H31*$I774)*'01_Supuestos'!$F$11*($H774-'01_Supuestos'!$F$9))-((('01_Supuestos'!H31*$I774)*'01_Supuestos'!$F$11*($H774-'01_Supuestos'!$F$9))*'01_Supuestos'!$F$12)-(('01_Supuestos'!H31*$I774)*'01_Supuestos'!$F$11*$K774)-(IF(('01_Supuestos'!H31*$I774)&gt;0,'01_Supuestos'!$F$15,0)))-($J774*'01_Supuestos'!H33)))*'01_Supuestos'!$F$16)</f>
        <v/>
      </c>
      <c r="Z774" s="109">
        <f>((('01_Supuestos'!I31*$I774)*'01_Supuestos'!$F$11*($H774-'01_Supuestos'!$F$9))-((('01_Supuestos'!I31*$I774)*'01_Supuestos'!$F$11*($H774-'01_Supuestos'!$F$9))*'01_Supuestos'!$F$12)-(('01_Supuestos'!I31*$I774)*'01_Supuestos'!$F$11*$K774)-(IF(('01_Supuestos'!I31*$I774)&gt;0,'01_Supuestos'!$F$15,0)))-((('01_Supuestos'!I31*$I774)*'01_Supuestos'!$F$11*($H774-'01_Supuestos'!$F$9))*'01_Supuestos'!$F$18)-($J774*'01_Supuestos'!I32)-(IF('01_Supuestos'!I30=MAX('01_Supuestos'!$C$30:$M$30),'01_Supuestos'!$F$19,0))-(MAX(0,(((('01_Supuestos'!I31*$I774)*'01_Supuestos'!$F$11*($H774-'01_Supuestos'!$F$9))-((('01_Supuestos'!I31*$I774)*'01_Supuestos'!$F$11*($H774-'01_Supuestos'!$F$9))*'01_Supuestos'!$F$12)-(('01_Supuestos'!I31*$I774)*'01_Supuestos'!$F$11*$K774)-(IF(('01_Supuestos'!I31*$I774)&gt;0,'01_Supuestos'!$F$15,0)))-($J774*'01_Supuestos'!I33)))*'01_Supuestos'!$F$16)</f>
        <v/>
      </c>
      <c r="AA774" s="109">
        <f>((('01_Supuestos'!J31*$I774)*'01_Supuestos'!$F$11*($H774-'01_Supuestos'!$F$9))-((('01_Supuestos'!J31*$I774)*'01_Supuestos'!$F$11*($H774-'01_Supuestos'!$F$9))*'01_Supuestos'!$F$12)-(('01_Supuestos'!J31*$I774)*'01_Supuestos'!$F$11*$K774)-(IF(('01_Supuestos'!J31*$I774)&gt;0,'01_Supuestos'!$F$15,0)))-((('01_Supuestos'!J31*$I774)*'01_Supuestos'!$F$11*($H774-'01_Supuestos'!$F$9))*'01_Supuestos'!$F$18)-($J774*'01_Supuestos'!J32)-(IF('01_Supuestos'!J30=MAX('01_Supuestos'!$C$30:$M$30),'01_Supuestos'!$F$19,0))-(MAX(0,(((('01_Supuestos'!J31*$I774)*'01_Supuestos'!$F$11*($H774-'01_Supuestos'!$F$9))-((('01_Supuestos'!J31*$I774)*'01_Supuestos'!$F$11*($H774-'01_Supuestos'!$F$9))*'01_Supuestos'!$F$12)-(('01_Supuestos'!J31*$I774)*'01_Supuestos'!$F$11*$K774)-(IF(('01_Supuestos'!J31*$I774)&gt;0,'01_Supuestos'!$F$15,0)))-($J774*'01_Supuestos'!J33)))*'01_Supuestos'!$F$16)</f>
        <v/>
      </c>
      <c r="AB774" s="109">
        <f>((('01_Supuestos'!K31*$I774)*'01_Supuestos'!$F$11*($H774-'01_Supuestos'!$F$9))-((('01_Supuestos'!K31*$I774)*'01_Supuestos'!$F$11*($H774-'01_Supuestos'!$F$9))*'01_Supuestos'!$F$12)-(('01_Supuestos'!K31*$I774)*'01_Supuestos'!$F$11*$K774)-(IF(('01_Supuestos'!K31*$I774)&gt;0,'01_Supuestos'!$F$15,0)))-((('01_Supuestos'!K31*$I774)*'01_Supuestos'!$F$11*($H774-'01_Supuestos'!$F$9))*'01_Supuestos'!$F$18)-($J774*'01_Supuestos'!K32)-(IF('01_Supuestos'!K30=MAX('01_Supuestos'!$C$30:$M$30),'01_Supuestos'!$F$19,0))-(MAX(0,(((('01_Supuestos'!K31*$I774)*'01_Supuestos'!$F$11*($H774-'01_Supuestos'!$F$9))-((('01_Supuestos'!K31*$I774)*'01_Supuestos'!$F$11*($H774-'01_Supuestos'!$F$9))*'01_Supuestos'!$F$12)-(('01_Supuestos'!K31*$I774)*'01_Supuestos'!$F$11*$K774)-(IF(('01_Supuestos'!K31*$I774)&gt;0,'01_Supuestos'!$F$15,0)))-($J774*'01_Supuestos'!K33)))*'01_Supuestos'!$F$16)</f>
        <v/>
      </c>
      <c r="AC774" s="109">
        <f>((('01_Supuestos'!L31*$I774)*'01_Supuestos'!$F$11*($H774-'01_Supuestos'!$F$9))-((('01_Supuestos'!L31*$I774)*'01_Supuestos'!$F$11*($H774-'01_Supuestos'!$F$9))*'01_Supuestos'!$F$12)-(('01_Supuestos'!L31*$I774)*'01_Supuestos'!$F$11*$K774)-(IF(('01_Supuestos'!L31*$I774)&gt;0,'01_Supuestos'!$F$15,0)))-((('01_Supuestos'!L31*$I774)*'01_Supuestos'!$F$11*($H774-'01_Supuestos'!$F$9))*'01_Supuestos'!$F$18)-($J774*'01_Supuestos'!L32)-(IF('01_Supuestos'!L30=MAX('01_Supuestos'!$C$30:$M$30),'01_Supuestos'!$F$19,0))-(MAX(0,(((('01_Supuestos'!L31*$I774)*'01_Supuestos'!$F$11*($H774-'01_Supuestos'!$F$9))-((('01_Supuestos'!L31*$I774)*'01_Supuestos'!$F$11*($H774-'01_Supuestos'!$F$9))*'01_Supuestos'!$F$12)-(('01_Supuestos'!L31*$I774)*'01_Supuestos'!$F$11*$K774)-(IF(('01_Supuestos'!L31*$I774)&gt;0,'01_Supuestos'!$F$15,0)))-($J774*'01_Supuestos'!L33)))*'01_Supuestos'!$F$16)</f>
        <v/>
      </c>
      <c r="AD774" s="109">
        <f>((('01_Supuestos'!M31*$I774)*'01_Supuestos'!$F$11*($H774-'01_Supuestos'!$F$9))-((('01_Supuestos'!M31*$I774)*'01_Supuestos'!$F$11*($H774-'01_Supuestos'!$F$9))*'01_Supuestos'!$F$12)-(('01_Supuestos'!M31*$I774)*'01_Supuestos'!$F$11*$K774)-(IF(('01_Supuestos'!M31*$I774)&gt;0,'01_Supuestos'!$F$15,0)))-((('01_Supuestos'!M31*$I774)*'01_Supuestos'!$F$11*($H774-'01_Supuestos'!$F$9))*'01_Supuestos'!$F$18)-($J774*'01_Supuestos'!M32)-(IF('01_Supuestos'!M30=MAX('01_Supuestos'!$C$30:$M$30),'01_Supuestos'!$F$19,0))-(MAX(0,(((('01_Supuestos'!M31*$I774)*'01_Supuestos'!$F$11*($H774-'01_Supuestos'!$F$9))-((('01_Supuestos'!M31*$I774)*'01_Supuestos'!$F$11*($H774-'01_Supuestos'!$F$9))*'01_Supuestos'!$F$12)-(('01_Supuestos'!M31*$I774)*'01_Supuestos'!$F$11*$K774)-(IF(('01_Supuestos'!M31*$I774)&gt;0,'01_Supuestos'!$F$15,0)))-($J774*'01_Supuestos'!M33)))*'01_Supuestos'!$F$16)</f>
        <v/>
      </c>
      <c r="AE774" s="109">
        <f>0</f>
        <v/>
      </c>
      <c r="AF774" s="109">
        <f>IF(S774&gt;R774,"Appraisal+Decision",IF(S774&lt;R774,"Develop Now","Indiferente"))</f>
        <v/>
      </c>
    </row>
    <row r="775">
      <c r="A775" t="n">
        <v>745</v>
      </c>
      <c r="B775" s="53">
        <f>RAND()</f>
        <v/>
      </c>
      <c r="C775" s="53">
        <f>RAND()</f>
        <v/>
      </c>
      <c r="D775" s="53">
        <f>RAND()</f>
        <v/>
      </c>
      <c r="E775" s="53">
        <f>RAND()</f>
        <v/>
      </c>
      <c r="F775" s="53">
        <f>RAND()</f>
        <v/>
      </c>
      <c r="G775" s="53">
        <f>RAND()</f>
        <v/>
      </c>
      <c r="H775" s="109">
        <f>IF(B775&lt;($B$11-$B$10)/($B$12-$B$10), $B$10+SQRT(B775*($B$11-$B$10)*($B$12-$B$10)), $B$12-SQRT((1-B775)*($B$12-$B$11)*($B$12-$B$10)))</f>
        <v/>
      </c>
      <c r="I775" s="53">
        <f>MAX(0.1,NORMINV(C775,$B$13,$B$14))</f>
        <v/>
      </c>
      <c r="J775" s="109">
        <f>'01_Supuestos'!$F$13*MAX(0.65,NORMINV(D775,1,$B$15))</f>
        <v/>
      </c>
      <c r="K775" s="109">
        <f>'01_Supuestos'!$F$14*MAX(0.6,NORMINV(E775,1,$B$16))</f>
        <v/>
      </c>
      <c r="L775" s="109">
        <f>--(F775&lt;=$B$5)</f>
        <v/>
      </c>
      <c r="M775" s="109">
        <f>IF(L775=1, IF(G775&lt;=$B$6, "+", "-"), IF(G775&lt;=(1-$B$7), "+", "-"))</f>
        <v/>
      </c>
      <c r="N775" s="110">
        <f>IF(M775="+",'05_Bayes_Arbol'!$B$16,'05_Bayes_Arbol'!$B$17)</f>
        <v/>
      </c>
      <c r="O775" s="109">
        <f>SUMPRODUCT(T775:AD775,'01_Supuestos'!$C$34:$M$34)</f>
        <v/>
      </c>
      <c r="P775" s="109">
        <f>N775*O775 + (1-N775)*$B$9</f>
        <v/>
      </c>
      <c r="Q775" s="109">
        <f>--(P775&gt;0)</f>
        <v/>
      </c>
      <c r="R775" s="109">
        <f>IF(L775=1,O775,$B$9)</f>
        <v/>
      </c>
      <c r="S775" s="109">
        <f>-$B$8 + IF(Q775=1, IF(L775=1,O775,$B$9), 0)</f>
        <v/>
      </c>
      <c r="T775" s="109">
        <f>((('01_Supuestos'!C31*$I775)*'01_Supuestos'!$F$11*($H775-'01_Supuestos'!$F$9))-((('01_Supuestos'!C31*$I775)*'01_Supuestos'!$F$11*($H775-'01_Supuestos'!$F$9))*'01_Supuestos'!$F$12)-(('01_Supuestos'!C31*$I775)*'01_Supuestos'!$F$11*$K775)-(IF(('01_Supuestos'!C31*$I775)&gt;0,'01_Supuestos'!$F$15,0)))-((('01_Supuestos'!C31*$I775)*'01_Supuestos'!$F$11*($H775-'01_Supuestos'!$F$9))*'01_Supuestos'!$F$18)-($J775*'01_Supuestos'!C32)-(IF('01_Supuestos'!C30=MAX('01_Supuestos'!$C$30:$M$30),'01_Supuestos'!$F$19,0))-(MAX(0,(((('01_Supuestos'!C31*$I775)*'01_Supuestos'!$F$11*($H775-'01_Supuestos'!$F$9))-((('01_Supuestos'!C31*$I775)*'01_Supuestos'!$F$11*($H775-'01_Supuestos'!$F$9))*'01_Supuestos'!$F$12)-(('01_Supuestos'!C31*$I775)*'01_Supuestos'!$F$11*$K775)-(IF(('01_Supuestos'!C31*$I775)&gt;0,'01_Supuestos'!$F$15,0)))-($J775*'01_Supuestos'!C33)))*'01_Supuestos'!$F$16)</f>
        <v/>
      </c>
      <c r="U775" s="109">
        <f>((('01_Supuestos'!D31*$I775)*'01_Supuestos'!$F$11*($H775-'01_Supuestos'!$F$9))-((('01_Supuestos'!D31*$I775)*'01_Supuestos'!$F$11*($H775-'01_Supuestos'!$F$9))*'01_Supuestos'!$F$12)-(('01_Supuestos'!D31*$I775)*'01_Supuestos'!$F$11*$K775)-(IF(('01_Supuestos'!D31*$I775)&gt;0,'01_Supuestos'!$F$15,0)))-((('01_Supuestos'!D31*$I775)*'01_Supuestos'!$F$11*($H775-'01_Supuestos'!$F$9))*'01_Supuestos'!$F$18)-($J775*'01_Supuestos'!D32)-(IF('01_Supuestos'!D30=MAX('01_Supuestos'!$C$30:$M$30),'01_Supuestos'!$F$19,0))-(MAX(0,(((('01_Supuestos'!D31*$I775)*'01_Supuestos'!$F$11*($H775-'01_Supuestos'!$F$9))-((('01_Supuestos'!D31*$I775)*'01_Supuestos'!$F$11*($H775-'01_Supuestos'!$F$9))*'01_Supuestos'!$F$12)-(('01_Supuestos'!D31*$I775)*'01_Supuestos'!$F$11*$K775)-(IF(('01_Supuestos'!D31*$I775)&gt;0,'01_Supuestos'!$F$15,0)))-($J775*'01_Supuestos'!D33)))*'01_Supuestos'!$F$16)</f>
        <v/>
      </c>
      <c r="V775" s="109">
        <f>((('01_Supuestos'!E31*$I775)*'01_Supuestos'!$F$11*($H775-'01_Supuestos'!$F$9))-((('01_Supuestos'!E31*$I775)*'01_Supuestos'!$F$11*($H775-'01_Supuestos'!$F$9))*'01_Supuestos'!$F$12)-(('01_Supuestos'!E31*$I775)*'01_Supuestos'!$F$11*$K775)-(IF(('01_Supuestos'!E31*$I775)&gt;0,'01_Supuestos'!$F$15,0)))-((('01_Supuestos'!E31*$I775)*'01_Supuestos'!$F$11*($H775-'01_Supuestos'!$F$9))*'01_Supuestos'!$F$18)-($J775*'01_Supuestos'!E32)-(IF('01_Supuestos'!E30=MAX('01_Supuestos'!$C$30:$M$30),'01_Supuestos'!$F$19,0))-(MAX(0,(((('01_Supuestos'!E31*$I775)*'01_Supuestos'!$F$11*($H775-'01_Supuestos'!$F$9))-((('01_Supuestos'!E31*$I775)*'01_Supuestos'!$F$11*($H775-'01_Supuestos'!$F$9))*'01_Supuestos'!$F$12)-(('01_Supuestos'!E31*$I775)*'01_Supuestos'!$F$11*$K775)-(IF(('01_Supuestos'!E31*$I775)&gt;0,'01_Supuestos'!$F$15,0)))-($J775*'01_Supuestos'!E33)))*'01_Supuestos'!$F$16)</f>
        <v/>
      </c>
      <c r="W775" s="109">
        <f>((('01_Supuestos'!F31*$I775)*'01_Supuestos'!$F$11*($H775-'01_Supuestos'!$F$9))-((('01_Supuestos'!F31*$I775)*'01_Supuestos'!$F$11*($H775-'01_Supuestos'!$F$9))*'01_Supuestos'!$F$12)-(('01_Supuestos'!F31*$I775)*'01_Supuestos'!$F$11*$K775)-(IF(('01_Supuestos'!F31*$I775)&gt;0,'01_Supuestos'!$F$15,0)))-((('01_Supuestos'!F31*$I775)*'01_Supuestos'!$F$11*($H775-'01_Supuestos'!$F$9))*'01_Supuestos'!$F$18)-($J775*'01_Supuestos'!F32)-(IF('01_Supuestos'!F30=MAX('01_Supuestos'!$C$30:$M$30),'01_Supuestos'!$F$19,0))-(MAX(0,(((('01_Supuestos'!F31*$I775)*'01_Supuestos'!$F$11*($H775-'01_Supuestos'!$F$9))-((('01_Supuestos'!F31*$I775)*'01_Supuestos'!$F$11*($H775-'01_Supuestos'!$F$9))*'01_Supuestos'!$F$12)-(('01_Supuestos'!F31*$I775)*'01_Supuestos'!$F$11*$K775)-(IF(('01_Supuestos'!F31*$I775)&gt;0,'01_Supuestos'!$F$15,0)))-($J775*'01_Supuestos'!F33)))*'01_Supuestos'!$F$16)</f>
        <v/>
      </c>
      <c r="X775" s="109">
        <f>((('01_Supuestos'!G31*$I775)*'01_Supuestos'!$F$11*($H775-'01_Supuestos'!$F$9))-((('01_Supuestos'!G31*$I775)*'01_Supuestos'!$F$11*($H775-'01_Supuestos'!$F$9))*'01_Supuestos'!$F$12)-(('01_Supuestos'!G31*$I775)*'01_Supuestos'!$F$11*$K775)-(IF(('01_Supuestos'!G31*$I775)&gt;0,'01_Supuestos'!$F$15,0)))-((('01_Supuestos'!G31*$I775)*'01_Supuestos'!$F$11*($H775-'01_Supuestos'!$F$9))*'01_Supuestos'!$F$18)-($J775*'01_Supuestos'!G32)-(IF('01_Supuestos'!G30=MAX('01_Supuestos'!$C$30:$M$30),'01_Supuestos'!$F$19,0))-(MAX(0,(((('01_Supuestos'!G31*$I775)*'01_Supuestos'!$F$11*($H775-'01_Supuestos'!$F$9))-((('01_Supuestos'!G31*$I775)*'01_Supuestos'!$F$11*($H775-'01_Supuestos'!$F$9))*'01_Supuestos'!$F$12)-(('01_Supuestos'!G31*$I775)*'01_Supuestos'!$F$11*$K775)-(IF(('01_Supuestos'!G31*$I775)&gt;0,'01_Supuestos'!$F$15,0)))-($J775*'01_Supuestos'!G33)))*'01_Supuestos'!$F$16)</f>
        <v/>
      </c>
      <c r="Y775" s="109">
        <f>((('01_Supuestos'!H31*$I775)*'01_Supuestos'!$F$11*($H775-'01_Supuestos'!$F$9))-((('01_Supuestos'!H31*$I775)*'01_Supuestos'!$F$11*($H775-'01_Supuestos'!$F$9))*'01_Supuestos'!$F$12)-(('01_Supuestos'!H31*$I775)*'01_Supuestos'!$F$11*$K775)-(IF(('01_Supuestos'!H31*$I775)&gt;0,'01_Supuestos'!$F$15,0)))-((('01_Supuestos'!H31*$I775)*'01_Supuestos'!$F$11*($H775-'01_Supuestos'!$F$9))*'01_Supuestos'!$F$18)-($J775*'01_Supuestos'!H32)-(IF('01_Supuestos'!H30=MAX('01_Supuestos'!$C$30:$M$30),'01_Supuestos'!$F$19,0))-(MAX(0,(((('01_Supuestos'!H31*$I775)*'01_Supuestos'!$F$11*($H775-'01_Supuestos'!$F$9))-((('01_Supuestos'!H31*$I775)*'01_Supuestos'!$F$11*($H775-'01_Supuestos'!$F$9))*'01_Supuestos'!$F$12)-(('01_Supuestos'!H31*$I775)*'01_Supuestos'!$F$11*$K775)-(IF(('01_Supuestos'!H31*$I775)&gt;0,'01_Supuestos'!$F$15,0)))-($J775*'01_Supuestos'!H33)))*'01_Supuestos'!$F$16)</f>
        <v/>
      </c>
      <c r="Z775" s="109">
        <f>((('01_Supuestos'!I31*$I775)*'01_Supuestos'!$F$11*($H775-'01_Supuestos'!$F$9))-((('01_Supuestos'!I31*$I775)*'01_Supuestos'!$F$11*($H775-'01_Supuestos'!$F$9))*'01_Supuestos'!$F$12)-(('01_Supuestos'!I31*$I775)*'01_Supuestos'!$F$11*$K775)-(IF(('01_Supuestos'!I31*$I775)&gt;0,'01_Supuestos'!$F$15,0)))-((('01_Supuestos'!I31*$I775)*'01_Supuestos'!$F$11*($H775-'01_Supuestos'!$F$9))*'01_Supuestos'!$F$18)-($J775*'01_Supuestos'!I32)-(IF('01_Supuestos'!I30=MAX('01_Supuestos'!$C$30:$M$30),'01_Supuestos'!$F$19,0))-(MAX(0,(((('01_Supuestos'!I31*$I775)*'01_Supuestos'!$F$11*($H775-'01_Supuestos'!$F$9))-((('01_Supuestos'!I31*$I775)*'01_Supuestos'!$F$11*($H775-'01_Supuestos'!$F$9))*'01_Supuestos'!$F$12)-(('01_Supuestos'!I31*$I775)*'01_Supuestos'!$F$11*$K775)-(IF(('01_Supuestos'!I31*$I775)&gt;0,'01_Supuestos'!$F$15,0)))-($J775*'01_Supuestos'!I33)))*'01_Supuestos'!$F$16)</f>
        <v/>
      </c>
      <c r="AA775" s="109">
        <f>((('01_Supuestos'!J31*$I775)*'01_Supuestos'!$F$11*($H775-'01_Supuestos'!$F$9))-((('01_Supuestos'!J31*$I775)*'01_Supuestos'!$F$11*($H775-'01_Supuestos'!$F$9))*'01_Supuestos'!$F$12)-(('01_Supuestos'!J31*$I775)*'01_Supuestos'!$F$11*$K775)-(IF(('01_Supuestos'!J31*$I775)&gt;0,'01_Supuestos'!$F$15,0)))-((('01_Supuestos'!J31*$I775)*'01_Supuestos'!$F$11*($H775-'01_Supuestos'!$F$9))*'01_Supuestos'!$F$18)-($J775*'01_Supuestos'!J32)-(IF('01_Supuestos'!J30=MAX('01_Supuestos'!$C$30:$M$30),'01_Supuestos'!$F$19,0))-(MAX(0,(((('01_Supuestos'!J31*$I775)*'01_Supuestos'!$F$11*($H775-'01_Supuestos'!$F$9))-((('01_Supuestos'!J31*$I775)*'01_Supuestos'!$F$11*($H775-'01_Supuestos'!$F$9))*'01_Supuestos'!$F$12)-(('01_Supuestos'!J31*$I775)*'01_Supuestos'!$F$11*$K775)-(IF(('01_Supuestos'!J31*$I775)&gt;0,'01_Supuestos'!$F$15,0)))-($J775*'01_Supuestos'!J33)))*'01_Supuestos'!$F$16)</f>
        <v/>
      </c>
      <c r="AB775" s="109">
        <f>((('01_Supuestos'!K31*$I775)*'01_Supuestos'!$F$11*($H775-'01_Supuestos'!$F$9))-((('01_Supuestos'!K31*$I775)*'01_Supuestos'!$F$11*($H775-'01_Supuestos'!$F$9))*'01_Supuestos'!$F$12)-(('01_Supuestos'!K31*$I775)*'01_Supuestos'!$F$11*$K775)-(IF(('01_Supuestos'!K31*$I775)&gt;0,'01_Supuestos'!$F$15,0)))-((('01_Supuestos'!K31*$I775)*'01_Supuestos'!$F$11*($H775-'01_Supuestos'!$F$9))*'01_Supuestos'!$F$18)-($J775*'01_Supuestos'!K32)-(IF('01_Supuestos'!K30=MAX('01_Supuestos'!$C$30:$M$30),'01_Supuestos'!$F$19,0))-(MAX(0,(((('01_Supuestos'!K31*$I775)*'01_Supuestos'!$F$11*($H775-'01_Supuestos'!$F$9))-((('01_Supuestos'!K31*$I775)*'01_Supuestos'!$F$11*($H775-'01_Supuestos'!$F$9))*'01_Supuestos'!$F$12)-(('01_Supuestos'!K31*$I775)*'01_Supuestos'!$F$11*$K775)-(IF(('01_Supuestos'!K31*$I775)&gt;0,'01_Supuestos'!$F$15,0)))-($J775*'01_Supuestos'!K33)))*'01_Supuestos'!$F$16)</f>
        <v/>
      </c>
      <c r="AC775" s="109">
        <f>((('01_Supuestos'!L31*$I775)*'01_Supuestos'!$F$11*($H775-'01_Supuestos'!$F$9))-((('01_Supuestos'!L31*$I775)*'01_Supuestos'!$F$11*($H775-'01_Supuestos'!$F$9))*'01_Supuestos'!$F$12)-(('01_Supuestos'!L31*$I775)*'01_Supuestos'!$F$11*$K775)-(IF(('01_Supuestos'!L31*$I775)&gt;0,'01_Supuestos'!$F$15,0)))-((('01_Supuestos'!L31*$I775)*'01_Supuestos'!$F$11*($H775-'01_Supuestos'!$F$9))*'01_Supuestos'!$F$18)-($J775*'01_Supuestos'!L32)-(IF('01_Supuestos'!L30=MAX('01_Supuestos'!$C$30:$M$30),'01_Supuestos'!$F$19,0))-(MAX(0,(((('01_Supuestos'!L31*$I775)*'01_Supuestos'!$F$11*($H775-'01_Supuestos'!$F$9))-((('01_Supuestos'!L31*$I775)*'01_Supuestos'!$F$11*($H775-'01_Supuestos'!$F$9))*'01_Supuestos'!$F$12)-(('01_Supuestos'!L31*$I775)*'01_Supuestos'!$F$11*$K775)-(IF(('01_Supuestos'!L31*$I775)&gt;0,'01_Supuestos'!$F$15,0)))-($J775*'01_Supuestos'!L33)))*'01_Supuestos'!$F$16)</f>
        <v/>
      </c>
      <c r="AD775" s="109">
        <f>((('01_Supuestos'!M31*$I775)*'01_Supuestos'!$F$11*($H775-'01_Supuestos'!$F$9))-((('01_Supuestos'!M31*$I775)*'01_Supuestos'!$F$11*($H775-'01_Supuestos'!$F$9))*'01_Supuestos'!$F$12)-(('01_Supuestos'!M31*$I775)*'01_Supuestos'!$F$11*$K775)-(IF(('01_Supuestos'!M31*$I775)&gt;0,'01_Supuestos'!$F$15,0)))-((('01_Supuestos'!M31*$I775)*'01_Supuestos'!$F$11*($H775-'01_Supuestos'!$F$9))*'01_Supuestos'!$F$18)-($J775*'01_Supuestos'!M32)-(IF('01_Supuestos'!M30=MAX('01_Supuestos'!$C$30:$M$30),'01_Supuestos'!$F$19,0))-(MAX(0,(((('01_Supuestos'!M31*$I775)*'01_Supuestos'!$F$11*($H775-'01_Supuestos'!$F$9))-((('01_Supuestos'!M31*$I775)*'01_Supuestos'!$F$11*($H775-'01_Supuestos'!$F$9))*'01_Supuestos'!$F$12)-(('01_Supuestos'!M31*$I775)*'01_Supuestos'!$F$11*$K775)-(IF(('01_Supuestos'!M31*$I775)&gt;0,'01_Supuestos'!$F$15,0)))-($J775*'01_Supuestos'!M33)))*'01_Supuestos'!$F$16)</f>
        <v/>
      </c>
      <c r="AE775" s="109">
        <f>0</f>
        <v/>
      </c>
      <c r="AF775" s="109">
        <f>IF(S775&gt;R775,"Appraisal+Decision",IF(S775&lt;R775,"Develop Now","Indiferente"))</f>
        <v/>
      </c>
    </row>
    <row r="776">
      <c r="A776" t="n">
        <v>746</v>
      </c>
      <c r="B776" s="53">
        <f>RAND()</f>
        <v/>
      </c>
      <c r="C776" s="53">
        <f>RAND()</f>
        <v/>
      </c>
      <c r="D776" s="53">
        <f>RAND()</f>
        <v/>
      </c>
      <c r="E776" s="53">
        <f>RAND()</f>
        <v/>
      </c>
      <c r="F776" s="53">
        <f>RAND()</f>
        <v/>
      </c>
      <c r="G776" s="53">
        <f>RAND()</f>
        <v/>
      </c>
      <c r="H776" s="109">
        <f>IF(B776&lt;($B$11-$B$10)/($B$12-$B$10), $B$10+SQRT(B776*($B$11-$B$10)*($B$12-$B$10)), $B$12-SQRT((1-B776)*($B$12-$B$11)*($B$12-$B$10)))</f>
        <v/>
      </c>
      <c r="I776" s="53">
        <f>MAX(0.1,NORMINV(C776,$B$13,$B$14))</f>
        <v/>
      </c>
      <c r="J776" s="109">
        <f>'01_Supuestos'!$F$13*MAX(0.65,NORMINV(D776,1,$B$15))</f>
        <v/>
      </c>
      <c r="K776" s="109">
        <f>'01_Supuestos'!$F$14*MAX(0.6,NORMINV(E776,1,$B$16))</f>
        <v/>
      </c>
      <c r="L776" s="109">
        <f>--(F776&lt;=$B$5)</f>
        <v/>
      </c>
      <c r="M776" s="109">
        <f>IF(L776=1, IF(G776&lt;=$B$6, "+", "-"), IF(G776&lt;=(1-$B$7), "+", "-"))</f>
        <v/>
      </c>
      <c r="N776" s="110">
        <f>IF(M776="+",'05_Bayes_Arbol'!$B$16,'05_Bayes_Arbol'!$B$17)</f>
        <v/>
      </c>
      <c r="O776" s="109">
        <f>SUMPRODUCT(T776:AD776,'01_Supuestos'!$C$34:$M$34)</f>
        <v/>
      </c>
      <c r="P776" s="109">
        <f>N776*O776 + (1-N776)*$B$9</f>
        <v/>
      </c>
      <c r="Q776" s="109">
        <f>--(P776&gt;0)</f>
        <v/>
      </c>
      <c r="R776" s="109">
        <f>IF(L776=1,O776,$B$9)</f>
        <v/>
      </c>
      <c r="S776" s="109">
        <f>-$B$8 + IF(Q776=1, IF(L776=1,O776,$B$9), 0)</f>
        <v/>
      </c>
      <c r="T776" s="109">
        <f>((('01_Supuestos'!C31*$I776)*'01_Supuestos'!$F$11*($H776-'01_Supuestos'!$F$9))-((('01_Supuestos'!C31*$I776)*'01_Supuestos'!$F$11*($H776-'01_Supuestos'!$F$9))*'01_Supuestos'!$F$12)-(('01_Supuestos'!C31*$I776)*'01_Supuestos'!$F$11*$K776)-(IF(('01_Supuestos'!C31*$I776)&gt;0,'01_Supuestos'!$F$15,0)))-((('01_Supuestos'!C31*$I776)*'01_Supuestos'!$F$11*($H776-'01_Supuestos'!$F$9))*'01_Supuestos'!$F$18)-($J776*'01_Supuestos'!C32)-(IF('01_Supuestos'!C30=MAX('01_Supuestos'!$C$30:$M$30),'01_Supuestos'!$F$19,0))-(MAX(0,(((('01_Supuestos'!C31*$I776)*'01_Supuestos'!$F$11*($H776-'01_Supuestos'!$F$9))-((('01_Supuestos'!C31*$I776)*'01_Supuestos'!$F$11*($H776-'01_Supuestos'!$F$9))*'01_Supuestos'!$F$12)-(('01_Supuestos'!C31*$I776)*'01_Supuestos'!$F$11*$K776)-(IF(('01_Supuestos'!C31*$I776)&gt;0,'01_Supuestos'!$F$15,0)))-($J776*'01_Supuestos'!C33)))*'01_Supuestos'!$F$16)</f>
        <v/>
      </c>
      <c r="U776" s="109">
        <f>((('01_Supuestos'!D31*$I776)*'01_Supuestos'!$F$11*($H776-'01_Supuestos'!$F$9))-((('01_Supuestos'!D31*$I776)*'01_Supuestos'!$F$11*($H776-'01_Supuestos'!$F$9))*'01_Supuestos'!$F$12)-(('01_Supuestos'!D31*$I776)*'01_Supuestos'!$F$11*$K776)-(IF(('01_Supuestos'!D31*$I776)&gt;0,'01_Supuestos'!$F$15,0)))-((('01_Supuestos'!D31*$I776)*'01_Supuestos'!$F$11*($H776-'01_Supuestos'!$F$9))*'01_Supuestos'!$F$18)-($J776*'01_Supuestos'!D32)-(IF('01_Supuestos'!D30=MAX('01_Supuestos'!$C$30:$M$30),'01_Supuestos'!$F$19,0))-(MAX(0,(((('01_Supuestos'!D31*$I776)*'01_Supuestos'!$F$11*($H776-'01_Supuestos'!$F$9))-((('01_Supuestos'!D31*$I776)*'01_Supuestos'!$F$11*($H776-'01_Supuestos'!$F$9))*'01_Supuestos'!$F$12)-(('01_Supuestos'!D31*$I776)*'01_Supuestos'!$F$11*$K776)-(IF(('01_Supuestos'!D31*$I776)&gt;0,'01_Supuestos'!$F$15,0)))-($J776*'01_Supuestos'!D33)))*'01_Supuestos'!$F$16)</f>
        <v/>
      </c>
      <c r="V776" s="109">
        <f>((('01_Supuestos'!E31*$I776)*'01_Supuestos'!$F$11*($H776-'01_Supuestos'!$F$9))-((('01_Supuestos'!E31*$I776)*'01_Supuestos'!$F$11*($H776-'01_Supuestos'!$F$9))*'01_Supuestos'!$F$12)-(('01_Supuestos'!E31*$I776)*'01_Supuestos'!$F$11*$K776)-(IF(('01_Supuestos'!E31*$I776)&gt;0,'01_Supuestos'!$F$15,0)))-((('01_Supuestos'!E31*$I776)*'01_Supuestos'!$F$11*($H776-'01_Supuestos'!$F$9))*'01_Supuestos'!$F$18)-($J776*'01_Supuestos'!E32)-(IF('01_Supuestos'!E30=MAX('01_Supuestos'!$C$30:$M$30),'01_Supuestos'!$F$19,0))-(MAX(0,(((('01_Supuestos'!E31*$I776)*'01_Supuestos'!$F$11*($H776-'01_Supuestos'!$F$9))-((('01_Supuestos'!E31*$I776)*'01_Supuestos'!$F$11*($H776-'01_Supuestos'!$F$9))*'01_Supuestos'!$F$12)-(('01_Supuestos'!E31*$I776)*'01_Supuestos'!$F$11*$K776)-(IF(('01_Supuestos'!E31*$I776)&gt;0,'01_Supuestos'!$F$15,0)))-($J776*'01_Supuestos'!E33)))*'01_Supuestos'!$F$16)</f>
        <v/>
      </c>
      <c r="W776" s="109">
        <f>((('01_Supuestos'!F31*$I776)*'01_Supuestos'!$F$11*($H776-'01_Supuestos'!$F$9))-((('01_Supuestos'!F31*$I776)*'01_Supuestos'!$F$11*($H776-'01_Supuestos'!$F$9))*'01_Supuestos'!$F$12)-(('01_Supuestos'!F31*$I776)*'01_Supuestos'!$F$11*$K776)-(IF(('01_Supuestos'!F31*$I776)&gt;0,'01_Supuestos'!$F$15,0)))-((('01_Supuestos'!F31*$I776)*'01_Supuestos'!$F$11*($H776-'01_Supuestos'!$F$9))*'01_Supuestos'!$F$18)-($J776*'01_Supuestos'!F32)-(IF('01_Supuestos'!F30=MAX('01_Supuestos'!$C$30:$M$30),'01_Supuestos'!$F$19,0))-(MAX(0,(((('01_Supuestos'!F31*$I776)*'01_Supuestos'!$F$11*($H776-'01_Supuestos'!$F$9))-((('01_Supuestos'!F31*$I776)*'01_Supuestos'!$F$11*($H776-'01_Supuestos'!$F$9))*'01_Supuestos'!$F$12)-(('01_Supuestos'!F31*$I776)*'01_Supuestos'!$F$11*$K776)-(IF(('01_Supuestos'!F31*$I776)&gt;0,'01_Supuestos'!$F$15,0)))-($J776*'01_Supuestos'!F33)))*'01_Supuestos'!$F$16)</f>
        <v/>
      </c>
      <c r="X776" s="109">
        <f>((('01_Supuestos'!G31*$I776)*'01_Supuestos'!$F$11*($H776-'01_Supuestos'!$F$9))-((('01_Supuestos'!G31*$I776)*'01_Supuestos'!$F$11*($H776-'01_Supuestos'!$F$9))*'01_Supuestos'!$F$12)-(('01_Supuestos'!G31*$I776)*'01_Supuestos'!$F$11*$K776)-(IF(('01_Supuestos'!G31*$I776)&gt;0,'01_Supuestos'!$F$15,0)))-((('01_Supuestos'!G31*$I776)*'01_Supuestos'!$F$11*($H776-'01_Supuestos'!$F$9))*'01_Supuestos'!$F$18)-($J776*'01_Supuestos'!G32)-(IF('01_Supuestos'!G30=MAX('01_Supuestos'!$C$30:$M$30),'01_Supuestos'!$F$19,0))-(MAX(0,(((('01_Supuestos'!G31*$I776)*'01_Supuestos'!$F$11*($H776-'01_Supuestos'!$F$9))-((('01_Supuestos'!G31*$I776)*'01_Supuestos'!$F$11*($H776-'01_Supuestos'!$F$9))*'01_Supuestos'!$F$12)-(('01_Supuestos'!G31*$I776)*'01_Supuestos'!$F$11*$K776)-(IF(('01_Supuestos'!G31*$I776)&gt;0,'01_Supuestos'!$F$15,0)))-($J776*'01_Supuestos'!G33)))*'01_Supuestos'!$F$16)</f>
        <v/>
      </c>
      <c r="Y776" s="109">
        <f>((('01_Supuestos'!H31*$I776)*'01_Supuestos'!$F$11*($H776-'01_Supuestos'!$F$9))-((('01_Supuestos'!H31*$I776)*'01_Supuestos'!$F$11*($H776-'01_Supuestos'!$F$9))*'01_Supuestos'!$F$12)-(('01_Supuestos'!H31*$I776)*'01_Supuestos'!$F$11*$K776)-(IF(('01_Supuestos'!H31*$I776)&gt;0,'01_Supuestos'!$F$15,0)))-((('01_Supuestos'!H31*$I776)*'01_Supuestos'!$F$11*($H776-'01_Supuestos'!$F$9))*'01_Supuestos'!$F$18)-($J776*'01_Supuestos'!H32)-(IF('01_Supuestos'!H30=MAX('01_Supuestos'!$C$30:$M$30),'01_Supuestos'!$F$19,0))-(MAX(0,(((('01_Supuestos'!H31*$I776)*'01_Supuestos'!$F$11*($H776-'01_Supuestos'!$F$9))-((('01_Supuestos'!H31*$I776)*'01_Supuestos'!$F$11*($H776-'01_Supuestos'!$F$9))*'01_Supuestos'!$F$12)-(('01_Supuestos'!H31*$I776)*'01_Supuestos'!$F$11*$K776)-(IF(('01_Supuestos'!H31*$I776)&gt;0,'01_Supuestos'!$F$15,0)))-($J776*'01_Supuestos'!H33)))*'01_Supuestos'!$F$16)</f>
        <v/>
      </c>
      <c r="Z776" s="109">
        <f>((('01_Supuestos'!I31*$I776)*'01_Supuestos'!$F$11*($H776-'01_Supuestos'!$F$9))-((('01_Supuestos'!I31*$I776)*'01_Supuestos'!$F$11*($H776-'01_Supuestos'!$F$9))*'01_Supuestos'!$F$12)-(('01_Supuestos'!I31*$I776)*'01_Supuestos'!$F$11*$K776)-(IF(('01_Supuestos'!I31*$I776)&gt;0,'01_Supuestos'!$F$15,0)))-((('01_Supuestos'!I31*$I776)*'01_Supuestos'!$F$11*($H776-'01_Supuestos'!$F$9))*'01_Supuestos'!$F$18)-($J776*'01_Supuestos'!I32)-(IF('01_Supuestos'!I30=MAX('01_Supuestos'!$C$30:$M$30),'01_Supuestos'!$F$19,0))-(MAX(0,(((('01_Supuestos'!I31*$I776)*'01_Supuestos'!$F$11*($H776-'01_Supuestos'!$F$9))-((('01_Supuestos'!I31*$I776)*'01_Supuestos'!$F$11*($H776-'01_Supuestos'!$F$9))*'01_Supuestos'!$F$12)-(('01_Supuestos'!I31*$I776)*'01_Supuestos'!$F$11*$K776)-(IF(('01_Supuestos'!I31*$I776)&gt;0,'01_Supuestos'!$F$15,0)))-($J776*'01_Supuestos'!I33)))*'01_Supuestos'!$F$16)</f>
        <v/>
      </c>
      <c r="AA776" s="109">
        <f>((('01_Supuestos'!J31*$I776)*'01_Supuestos'!$F$11*($H776-'01_Supuestos'!$F$9))-((('01_Supuestos'!J31*$I776)*'01_Supuestos'!$F$11*($H776-'01_Supuestos'!$F$9))*'01_Supuestos'!$F$12)-(('01_Supuestos'!J31*$I776)*'01_Supuestos'!$F$11*$K776)-(IF(('01_Supuestos'!J31*$I776)&gt;0,'01_Supuestos'!$F$15,0)))-((('01_Supuestos'!J31*$I776)*'01_Supuestos'!$F$11*($H776-'01_Supuestos'!$F$9))*'01_Supuestos'!$F$18)-($J776*'01_Supuestos'!J32)-(IF('01_Supuestos'!J30=MAX('01_Supuestos'!$C$30:$M$30),'01_Supuestos'!$F$19,0))-(MAX(0,(((('01_Supuestos'!J31*$I776)*'01_Supuestos'!$F$11*($H776-'01_Supuestos'!$F$9))-((('01_Supuestos'!J31*$I776)*'01_Supuestos'!$F$11*($H776-'01_Supuestos'!$F$9))*'01_Supuestos'!$F$12)-(('01_Supuestos'!J31*$I776)*'01_Supuestos'!$F$11*$K776)-(IF(('01_Supuestos'!J31*$I776)&gt;0,'01_Supuestos'!$F$15,0)))-($J776*'01_Supuestos'!J33)))*'01_Supuestos'!$F$16)</f>
        <v/>
      </c>
      <c r="AB776" s="109">
        <f>((('01_Supuestos'!K31*$I776)*'01_Supuestos'!$F$11*($H776-'01_Supuestos'!$F$9))-((('01_Supuestos'!K31*$I776)*'01_Supuestos'!$F$11*($H776-'01_Supuestos'!$F$9))*'01_Supuestos'!$F$12)-(('01_Supuestos'!K31*$I776)*'01_Supuestos'!$F$11*$K776)-(IF(('01_Supuestos'!K31*$I776)&gt;0,'01_Supuestos'!$F$15,0)))-((('01_Supuestos'!K31*$I776)*'01_Supuestos'!$F$11*($H776-'01_Supuestos'!$F$9))*'01_Supuestos'!$F$18)-($J776*'01_Supuestos'!K32)-(IF('01_Supuestos'!K30=MAX('01_Supuestos'!$C$30:$M$30),'01_Supuestos'!$F$19,0))-(MAX(0,(((('01_Supuestos'!K31*$I776)*'01_Supuestos'!$F$11*($H776-'01_Supuestos'!$F$9))-((('01_Supuestos'!K31*$I776)*'01_Supuestos'!$F$11*($H776-'01_Supuestos'!$F$9))*'01_Supuestos'!$F$12)-(('01_Supuestos'!K31*$I776)*'01_Supuestos'!$F$11*$K776)-(IF(('01_Supuestos'!K31*$I776)&gt;0,'01_Supuestos'!$F$15,0)))-($J776*'01_Supuestos'!K33)))*'01_Supuestos'!$F$16)</f>
        <v/>
      </c>
      <c r="AC776" s="109">
        <f>((('01_Supuestos'!L31*$I776)*'01_Supuestos'!$F$11*($H776-'01_Supuestos'!$F$9))-((('01_Supuestos'!L31*$I776)*'01_Supuestos'!$F$11*($H776-'01_Supuestos'!$F$9))*'01_Supuestos'!$F$12)-(('01_Supuestos'!L31*$I776)*'01_Supuestos'!$F$11*$K776)-(IF(('01_Supuestos'!L31*$I776)&gt;0,'01_Supuestos'!$F$15,0)))-((('01_Supuestos'!L31*$I776)*'01_Supuestos'!$F$11*($H776-'01_Supuestos'!$F$9))*'01_Supuestos'!$F$18)-($J776*'01_Supuestos'!L32)-(IF('01_Supuestos'!L30=MAX('01_Supuestos'!$C$30:$M$30),'01_Supuestos'!$F$19,0))-(MAX(0,(((('01_Supuestos'!L31*$I776)*'01_Supuestos'!$F$11*($H776-'01_Supuestos'!$F$9))-((('01_Supuestos'!L31*$I776)*'01_Supuestos'!$F$11*($H776-'01_Supuestos'!$F$9))*'01_Supuestos'!$F$12)-(('01_Supuestos'!L31*$I776)*'01_Supuestos'!$F$11*$K776)-(IF(('01_Supuestos'!L31*$I776)&gt;0,'01_Supuestos'!$F$15,0)))-($J776*'01_Supuestos'!L33)))*'01_Supuestos'!$F$16)</f>
        <v/>
      </c>
      <c r="AD776" s="109">
        <f>((('01_Supuestos'!M31*$I776)*'01_Supuestos'!$F$11*($H776-'01_Supuestos'!$F$9))-((('01_Supuestos'!M31*$I776)*'01_Supuestos'!$F$11*($H776-'01_Supuestos'!$F$9))*'01_Supuestos'!$F$12)-(('01_Supuestos'!M31*$I776)*'01_Supuestos'!$F$11*$K776)-(IF(('01_Supuestos'!M31*$I776)&gt;0,'01_Supuestos'!$F$15,0)))-((('01_Supuestos'!M31*$I776)*'01_Supuestos'!$F$11*($H776-'01_Supuestos'!$F$9))*'01_Supuestos'!$F$18)-($J776*'01_Supuestos'!M32)-(IF('01_Supuestos'!M30=MAX('01_Supuestos'!$C$30:$M$30),'01_Supuestos'!$F$19,0))-(MAX(0,(((('01_Supuestos'!M31*$I776)*'01_Supuestos'!$F$11*($H776-'01_Supuestos'!$F$9))-((('01_Supuestos'!M31*$I776)*'01_Supuestos'!$F$11*($H776-'01_Supuestos'!$F$9))*'01_Supuestos'!$F$12)-(('01_Supuestos'!M31*$I776)*'01_Supuestos'!$F$11*$K776)-(IF(('01_Supuestos'!M31*$I776)&gt;0,'01_Supuestos'!$F$15,0)))-($J776*'01_Supuestos'!M33)))*'01_Supuestos'!$F$16)</f>
        <v/>
      </c>
      <c r="AE776" s="109">
        <f>0</f>
        <v/>
      </c>
      <c r="AF776" s="109">
        <f>IF(S776&gt;R776,"Appraisal+Decision",IF(S776&lt;R776,"Develop Now","Indiferente"))</f>
        <v/>
      </c>
    </row>
    <row r="777">
      <c r="A777" t="n">
        <v>747</v>
      </c>
      <c r="B777" s="53">
        <f>RAND()</f>
        <v/>
      </c>
      <c r="C777" s="53">
        <f>RAND()</f>
        <v/>
      </c>
      <c r="D777" s="53">
        <f>RAND()</f>
        <v/>
      </c>
      <c r="E777" s="53">
        <f>RAND()</f>
        <v/>
      </c>
      <c r="F777" s="53">
        <f>RAND()</f>
        <v/>
      </c>
      <c r="G777" s="53">
        <f>RAND()</f>
        <v/>
      </c>
      <c r="H777" s="109">
        <f>IF(B777&lt;($B$11-$B$10)/($B$12-$B$10), $B$10+SQRT(B777*($B$11-$B$10)*($B$12-$B$10)), $B$12-SQRT((1-B777)*($B$12-$B$11)*($B$12-$B$10)))</f>
        <v/>
      </c>
      <c r="I777" s="53">
        <f>MAX(0.1,NORMINV(C777,$B$13,$B$14))</f>
        <v/>
      </c>
      <c r="J777" s="109">
        <f>'01_Supuestos'!$F$13*MAX(0.65,NORMINV(D777,1,$B$15))</f>
        <v/>
      </c>
      <c r="K777" s="109">
        <f>'01_Supuestos'!$F$14*MAX(0.6,NORMINV(E777,1,$B$16))</f>
        <v/>
      </c>
      <c r="L777" s="109">
        <f>--(F777&lt;=$B$5)</f>
        <v/>
      </c>
      <c r="M777" s="109">
        <f>IF(L777=1, IF(G777&lt;=$B$6, "+", "-"), IF(G777&lt;=(1-$B$7), "+", "-"))</f>
        <v/>
      </c>
      <c r="N777" s="110">
        <f>IF(M777="+",'05_Bayes_Arbol'!$B$16,'05_Bayes_Arbol'!$B$17)</f>
        <v/>
      </c>
      <c r="O777" s="109">
        <f>SUMPRODUCT(T777:AD777,'01_Supuestos'!$C$34:$M$34)</f>
        <v/>
      </c>
      <c r="P777" s="109">
        <f>N777*O777 + (1-N777)*$B$9</f>
        <v/>
      </c>
      <c r="Q777" s="109">
        <f>--(P777&gt;0)</f>
        <v/>
      </c>
      <c r="R777" s="109">
        <f>IF(L777=1,O777,$B$9)</f>
        <v/>
      </c>
      <c r="S777" s="109">
        <f>-$B$8 + IF(Q777=1, IF(L777=1,O777,$B$9), 0)</f>
        <v/>
      </c>
      <c r="T777" s="109">
        <f>((('01_Supuestos'!C31*$I777)*'01_Supuestos'!$F$11*($H777-'01_Supuestos'!$F$9))-((('01_Supuestos'!C31*$I777)*'01_Supuestos'!$F$11*($H777-'01_Supuestos'!$F$9))*'01_Supuestos'!$F$12)-(('01_Supuestos'!C31*$I777)*'01_Supuestos'!$F$11*$K777)-(IF(('01_Supuestos'!C31*$I777)&gt;0,'01_Supuestos'!$F$15,0)))-((('01_Supuestos'!C31*$I777)*'01_Supuestos'!$F$11*($H777-'01_Supuestos'!$F$9))*'01_Supuestos'!$F$18)-($J777*'01_Supuestos'!C32)-(IF('01_Supuestos'!C30=MAX('01_Supuestos'!$C$30:$M$30),'01_Supuestos'!$F$19,0))-(MAX(0,(((('01_Supuestos'!C31*$I777)*'01_Supuestos'!$F$11*($H777-'01_Supuestos'!$F$9))-((('01_Supuestos'!C31*$I777)*'01_Supuestos'!$F$11*($H777-'01_Supuestos'!$F$9))*'01_Supuestos'!$F$12)-(('01_Supuestos'!C31*$I777)*'01_Supuestos'!$F$11*$K777)-(IF(('01_Supuestos'!C31*$I777)&gt;0,'01_Supuestos'!$F$15,0)))-($J777*'01_Supuestos'!C33)))*'01_Supuestos'!$F$16)</f>
        <v/>
      </c>
      <c r="U777" s="109">
        <f>((('01_Supuestos'!D31*$I777)*'01_Supuestos'!$F$11*($H777-'01_Supuestos'!$F$9))-((('01_Supuestos'!D31*$I777)*'01_Supuestos'!$F$11*($H777-'01_Supuestos'!$F$9))*'01_Supuestos'!$F$12)-(('01_Supuestos'!D31*$I777)*'01_Supuestos'!$F$11*$K777)-(IF(('01_Supuestos'!D31*$I777)&gt;0,'01_Supuestos'!$F$15,0)))-((('01_Supuestos'!D31*$I777)*'01_Supuestos'!$F$11*($H777-'01_Supuestos'!$F$9))*'01_Supuestos'!$F$18)-($J777*'01_Supuestos'!D32)-(IF('01_Supuestos'!D30=MAX('01_Supuestos'!$C$30:$M$30),'01_Supuestos'!$F$19,0))-(MAX(0,(((('01_Supuestos'!D31*$I777)*'01_Supuestos'!$F$11*($H777-'01_Supuestos'!$F$9))-((('01_Supuestos'!D31*$I777)*'01_Supuestos'!$F$11*($H777-'01_Supuestos'!$F$9))*'01_Supuestos'!$F$12)-(('01_Supuestos'!D31*$I777)*'01_Supuestos'!$F$11*$K777)-(IF(('01_Supuestos'!D31*$I777)&gt;0,'01_Supuestos'!$F$15,0)))-($J777*'01_Supuestos'!D33)))*'01_Supuestos'!$F$16)</f>
        <v/>
      </c>
      <c r="V777" s="109">
        <f>((('01_Supuestos'!E31*$I777)*'01_Supuestos'!$F$11*($H777-'01_Supuestos'!$F$9))-((('01_Supuestos'!E31*$I777)*'01_Supuestos'!$F$11*($H777-'01_Supuestos'!$F$9))*'01_Supuestos'!$F$12)-(('01_Supuestos'!E31*$I777)*'01_Supuestos'!$F$11*$K777)-(IF(('01_Supuestos'!E31*$I777)&gt;0,'01_Supuestos'!$F$15,0)))-((('01_Supuestos'!E31*$I777)*'01_Supuestos'!$F$11*($H777-'01_Supuestos'!$F$9))*'01_Supuestos'!$F$18)-($J777*'01_Supuestos'!E32)-(IF('01_Supuestos'!E30=MAX('01_Supuestos'!$C$30:$M$30),'01_Supuestos'!$F$19,0))-(MAX(0,(((('01_Supuestos'!E31*$I777)*'01_Supuestos'!$F$11*($H777-'01_Supuestos'!$F$9))-((('01_Supuestos'!E31*$I777)*'01_Supuestos'!$F$11*($H777-'01_Supuestos'!$F$9))*'01_Supuestos'!$F$12)-(('01_Supuestos'!E31*$I777)*'01_Supuestos'!$F$11*$K777)-(IF(('01_Supuestos'!E31*$I777)&gt;0,'01_Supuestos'!$F$15,0)))-($J777*'01_Supuestos'!E33)))*'01_Supuestos'!$F$16)</f>
        <v/>
      </c>
      <c r="W777" s="109">
        <f>((('01_Supuestos'!F31*$I777)*'01_Supuestos'!$F$11*($H777-'01_Supuestos'!$F$9))-((('01_Supuestos'!F31*$I777)*'01_Supuestos'!$F$11*($H777-'01_Supuestos'!$F$9))*'01_Supuestos'!$F$12)-(('01_Supuestos'!F31*$I777)*'01_Supuestos'!$F$11*$K777)-(IF(('01_Supuestos'!F31*$I777)&gt;0,'01_Supuestos'!$F$15,0)))-((('01_Supuestos'!F31*$I777)*'01_Supuestos'!$F$11*($H777-'01_Supuestos'!$F$9))*'01_Supuestos'!$F$18)-($J777*'01_Supuestos'!F32)-(IF('01_Supuestos'!F30=MAX('01_Supuestos'!$C$30:$M$30),'01_Supuestos'!$F$19,0))-(MAX(0,(((('01_Supuestos'!F31*$I777)*'01_Supuestos'!$F$11*($H777-'01_Supuestos'!$F$9))-((('01_Supuestos'!F31*$I777)*'01_Supuestos'!$F$11*($H777-'01_Supuestos'!$F$9))*'01_Supuestos'!$F$12)-(('01_Supuestos'!F31*$I777)*'01_Supuestos'!$F$11*$K777)-(IF(('01_Supuestos'!F31*$I777)&gt;0,'01_Supuestos'!$F$15,0)))-($J777*'01_Supuestos'!F33)))*'01_Supuestos'!$F$16)</f>
        <v/>
      </c>
      <c r="X777" s="109">
        <f>((('01_Supuestos'!G31*$I777)*'01_Supuestos'!$F$11*($H777-'01_Supuestos'!$F$9))-((('01_Supuestos'!G31*$I777)*'01_Supuestos'!$F$11*($H777-'01_Supuestos'!$F$9))*'01_Supuestos'!$F$12)-(('01_Supuestos'!G31*$I777)*'01_Supuestos'!$F$11*$K777)-(IF(('01_Supuestos'!G31*$I777)&gt;0,'01_Supuestos'!$F$15,0)))-((('01_Supuestos'!G31*$I777)*'01_Supuestos'!$F$11*($H777-'01_Supuestos'!$F$9))*'01_Supuestos'!$F$18)-($J777*'01_Supuestos'!G32)-(IF('01_Supuestos'!G30=MAX('01_Supuestos'!$C$30:$M$30),'01_Supuestos'!$F$19,0))-(MAX(0,(((('01_Supuestos'!G31*$I777)*'01_Supuestos'!$F$11*($H777-'01_Supuestos'!$F$9))-((('01_Supuestos'!G31*$I777)*'01_Supuestos'!$F$11*($H777-'01_Supuestos'!$F$9))*'01_Supuestos'!$F$12)-(('01_Supuestos'!G31*$I777)*'01_Supuestos'!$F$11*$K777)-(IF(('01_Supuestos'!G31*$I777)&gt;0,'01_Supuestos'!$F$15,0)))-($J777*'01_Supuestos'!G33)))*'01_Supuestos'!$F$16)</f>
        <v/>
      </c>
      <c r="Y777" s="109">
        <f>((('01_Supuestos'!H31*$I777)*'01_Supuestos'!$F$11*($H777-'01_Supuestos'!$F$9))-((('01_Supuestos'!H31*$I777)*'01_Supuestos'!$F$11*($H777-'01_Supuestos'!$F$9))*'01_Supuestos'!$F$12)-(('01_Supuestos'!H31*$I777)*'01_Supuestos'!$F$11*$K777)-(IF(('01_Supuestos'!H31*$I777)&gt;0,'01_Supuestos'!$F$15,0)))-((('01_Supuestos'!H31*$I777)*'01_Supuestos'!$F$11*($H777-'01_Supuestos'!$F$9))*'01_Supuestos'!$F$18)-($J777*'01_Supuestos'!H32)-(IF('01_Supuestos'!H30=MAX('01_Supuestos'!$C$30:$M$30),'01_Supuestos'!$F$19,0))-(MAX(0,(((('01_Supuestos'!H31*$I777)*'01_Supuestos'!$F$11*($H777-'01_Supuestos'!$F$9))-((('01_Supuestos'!H31*$I777)*'01_Supuestos'!$F$11*($H777-'01_Supuestos'!$F$9))*'01_Supuestos'!$F$12)-(('01_Supuestos'!H31*$I777)*'01_Supuestos'!$F$11*$K777)-(IF(('01_Supuestos'!H31*$I777)&gt;0,'01_Supuestos'!$F$15,0)))-($J777*'01_Supuestos'!H33)))*'01_Supuestos'!$F$16)</f>
        <v/>
      </c>
      <c r="Z777" s="109">
        <f>((('01_Supuestos'!I31*$I777)*'01_Supuestos'!$F$11*($H777-'01_Supuestos'!$F$9))-((('01_Supuestos'!I31*$I777)*'01_Supuestos'!$F$11*($H777-'01_Supuestos'!$F$9))*'01_Supuestos'!$F$12)-(('01_Supuestos'!I31*$I777)*'01_Supuestos'!$F$11*$K777)-(IF(('01_Supuestos'!I31*$I777)&gt;0,'01_Supuestos'!$F$15,0)))-((('01_Supuestos'!I31*$I777)*'01_Supuestos'!$F$11*($H777-'01_Supuestos'!$F$9))*'01_Supuestos'!$F$18)-($J777*'01_Supuestos'!I32)-(IF('01_Supuestos'!I30=MAX('01_Supuestos'!$C$30:$M$30),'01_Supuestos'!$F$19,0))-(MAX(0,(((('01_Supuestos'!I31*$I777)*'01_Supuestos'!$F$11*($H777-'01_Supuestos'!$F$9))-((('01_Supuestos'!I31*$I777)*'01_Supuestos'!$F$11*($H777-'01_Supuestos'!$F$9))*'01_Supuestos'!$F$12)-(('01_Supuestos'!I31*$I777)*'01_Supuestos'!$F$11*$K777)-(IF(('01_Supuestos'!I31*$I777)&gt;0,'01_Supuestos'!$F$15,0)))-($J777*'01_Supuestos'!I33)))*'01_Supuestos'!$F$16)</f>
        <v/>
      </c>
      <c r="AA777" s="109">
        <f>((('01_Supuestos'!J31*$I777)*'01_Supuestos'!$F$11*($H777-'01_Supuestos'!$F$9))-((('01_Supuestos'!J31*$I777)*'01_Supuestos'!$F$11*($H777-'01_Supuestos'!$F$9))*'01_Supuestos'!$F$12)-(('01_Supuestos'!J31*$I777)*'01_Supuestos'!$F$11*$K777)-(IF(('01_Supuestos'!J31*$I777)&gt;0,'01_Supuestos'!$F$15,0)))-((('01_Supuestos'!J31*$I777)*'01_Supuestos'!$F$11*($H777-'01_Supuestos'!$F$9))*'01_Supuestos'!$F$18)-($J777*'01_Supuestos'!J32)-(IF('01_Supuestos'!J30=MAX('01_Supuestos'!$C$30:$M$30),'01_Supuestos'!$F$19,0))-(MAX(0,(((('01_Supuestos'!J31*$I777)*'01_Supuestos'!$F$11*($H777-'01_Supuestos'!$F$9))-((('01_Supuestos'!J31*$I777)*'01_Supuestos'!$F$11*($H777-'01_Supuestos'!$F$9))*'01_Supuestos'!$F$12)-(('01_Supuestos'!J31*$I777)*'01_Supuestos'!$F$11*$K777)-(IF(('01_Supuestos'!J31*$I777)&gt;0,'01_Supuestos'!$F$15,0)))-($J777*'01_Supuestos'!J33)))*'01_Supuestos'!$F$16)</f>
        <v/>
      </c>
      <c r="AB777" s="109">
        <f>((('01_Supuestos'!K31*$I777)*'01_Supuestos'!$F$11*($H777-'01_Supuestos'!$F$9))-((('01_Supuestos'!K31*$I777)*'01_Supuestos'!$F$11*($H777-'01_Supuestos'!$F$9))*'01_Supuestos'!$F$12)-(('01_Supuestos'!K31*$I777)*'01_Supuestos'!$F$11*$K777)-(IF(('01_Supuestos'!K31*$I777)&gt;0,'01_Supuestos'!$F$15,0)))-((('01_Supuestos'!K31*$I777)*'01_Supuestos'!$F$11*($H777-'01_Supuestos'!$F$9))*'01_Supuestos'!$F$18)-($J777*'01_Supuestos'!K32)-(IF('01_Supuestos'!K30=MAX('01_Supuestos'!$C$30:$M$30),'01_Supuestos'!$F$19,0))-(MAX(0,(((('01_Supuestos'!K31*$I777)*'01_Supuestos'!$F$11*($H777-'01_Supuestos'!$F$9))-((('01_Supuestos'!K31*$I777)*'01_Supuestos'!$F$11*($H777-'01_Supuestos'!$F$9))*'01_Supuestos'!$F$12)-(('01_Supuestos'!K31*$I777)*'01_Supuestos'!$F$11*$K777)-(IF(('01_Supuestos'!K31*$I777)&gt;0,'01_Supuestos'!$F$15,0)))-($J777*'01_Supuestos'!K33)))*'01_Supuestos'!$F$16)</f>
        <v/>
      </c>
      <c r="AC777" s="109">
        <f>((('01_Supuestos'!L31*$I777)*'01_Supuestos'!$F$11*($H777-'01_Supuestos'!$F$9))-((('01_Supuestos'!L31*$I777)*'01_Supuestos'!$F$11*($H777-'01_Supuestos'!$F$9))*'01_Supuestos'!$F$12)-(('01_Supuestos'!L31*$I777)*'01_Supuestos'!$F$11*$K777)-(IF(('01_Supuestos'!L31*$I777)&gt;0,'01_Supuestos'!$F$15,0)))-((('01_Supuestos'!L31*$I777)*'01_Supuestos'!$F$11*($H777-'01_Supuestos'!$F$9))*'01_Supuestos'!$F$18)-($J777*'01_Supuestos'!L32)-(IF('01_Supuestos'!L30=MAX('01_Supuestos'!$C$30:$M$30),'01_Supuestos'!$F$19,0))-(MAX(0,(((('01_Supuestos'!L31*$I777)*'01_Supuestos'!$F$11*($H777-'01_Supuestos'!$F$9))-((('01_Supuestos'!L31*$I777)*'01_Supuestos'!$F$11*($H777-'01_Supuestos'!$F$9))*'01_Supuestos'!$F$12)-(('01_Supuestos'!L31*$I777)*'01_Supuestos'!$F$11*$K777)-(IF(('01_Supuestos'!L31*$I777)&gt;0,'01_Supuestos'!$F$15,0)))-($J777*'01_Supuestos'!L33)))*'01_Supuestos'!$F$16)</f>
        <v/>
      </c>
      <c r="AD777" s="109">
        <f>((('01_Supuestos'!M31*$I777)*'01_Supuestos'!$F$11*($H777-'01_Supuestos'!$F$9))-((('01_Supuestos'!M31*$I777)*'01_Supuestos'!$F$11*($H777-'01_Supuestos'!$F$9))*'01_Supuestos'!$F$12)-(('01_Supuestos'!M31*$I777)*'01_Supuestos'!$F$11*$K777)-(IF(('01_Supuestos'!M31*$I777)&gt;0,'01_Supuestos'!$F$15,0)))-((('01_Supuestos'!M31*$I777)*'01_Supuestos'!$F$11*($H777-'01_Supuestos'!$F$9))*'01_Supuestos'!$F$18)-($J777*'01_Supuestos'!M32)-(IF('01_Supuestos'!M30=MAX('01_Supuestos'!$C$30:$M$30),'01_Supuestos'!$F$19,0))-(MAX(0,(((('01_Supuestos'!M31*$I777)*'01_Supuestos'!$F$11*($H777-'01_Supuestos'!$F$9))-((('01_Supuestos'!M31*$I777)*'01_Supuestos'!$F$11*($H777-'01_Supuestos'!$F$9))*'01_Supuestos'!$F$12)-(('01_Supuestos'!M31*$I777)*'01_Supuestos'!$F$11*$K777)-(IF(('01_Supuestos'!M31*$I777)&gt;0,'01_Supuestos'!$F$15,0)))-($J777*'01_Supuestos'!M33)))*'01_Supuestos'!$F$16)</f>
        <v/>
      </c>
      <c r="AE777" s="109">
        <f>0</f>
        <v/>
      </c>
      <c r="AF777" s="109">
        <f>IF(S777&gt;R777,"Appraisal+Decision",IF(S777&lt;R777,"Develop Now","Indiferente"))</f>
        <v/>
      </c>
    </row>
    <row r="778">
      <c r="A778" t="n">
        <v>748</v>
      </c>
      <c r="B778" s="53">
        <f>RAND()</f>
        <v/>
      </c>
      <c r="C778" s="53">
        <f>RAND()</f>
        <v/>
      </c>
      <c r="D778" s="53">
        <f>RAND()</f>
        <v/>
      </c>
      <c r="E778" s="53">
        <f>RAND()</f>
        <v/>
      </c>
      <c r="F778" s="53">
        <f>RAND()</f>
        <v/>
      </c>
      <c r="G778" s="53">
        <f>RAND()</f>
        <v/>
      </c>
      <c r="H778" s="109">
        <f>IF(B778&lt;($B$11-$B$10)/($B$12-$B$10), $B$10+SQRT(B778*($B$11-$B$10)*($B$12-$B$10)), $B$12-SQRT((1-B778)*($B$12-$B$11)*($B$12-$B$10)))</f>
        <v/>
      </c>
      <c r="I778" s="53">
        <f>MAX(0.1,NORMINV(C778,$B$13,$B$14))</f>
        <v/>
      </c>
      <c r="J778" s="109">
        <f>'01_Supuestos'!$F$13*MAX(0.65,NORMINV(D778,1,$B$15))</f>
        <v/>
      </c>
      <c r="K778" s="109">
        <f>'01_Supuestos'!$F$14*MAX(0.6,NORMINV(E778,1,$B$16))</f>
        <v/>
      </c>
      <c r="L778" s="109">
        <f>--(F778&lt;=$B$5)</f>
        <v/>
      </c>
      <c r="M778" s="109">
        <f>IF(L778=1, IF(G778&lt;=$B$6, "+", "-"), IF(G778&lt;=(1-$B$7), "+", "-"))</f>
        <v/>
      </c>
      <c r="N778" s="110">
        <f>IF(M778="+",'05_Bayes_Arbol'!$B$16,'05_Bayes_Arbol'!$B$17)</f>
        <v/>
      </c>
      <c r="O778" s="109">
        <f>SUMPRODUCT(T778:AD778,'01_Supuestos'!$C$34:$M$34)</f>
        <v/>
      </c>
      <c r="P778" s="109">
        <f>N778*O778 + (1-N778)*$B$9</f>
        <v/>
      </c>
      <c r="Q778" s="109">
        <f>--(P778&gt;0)</f>
        <v/>
      </c>
      <c r="R778" s="109">
        <f>IF(L778=1,O778,$B$9)</f>
        <v/>
      </c>
      <c r="S778" s="109">
        <f>-$B$8 + IF(Q778=1, IF(L778=1,O778,$B$9), 0)</f>
        <v/>
      </c>
      <c r="T778" s="109">
        <f>((('01_Supuestos'!C31*$I778)*'01_Supuestos'!$F$11*($H778-'01_Supuestos'!$F$9))-((('01_Supuestos'!C31*$I778)*'01_Supuestos'!$F$11*($H778-'01_Supuestos'!$F$9))*'01_Supuestos'!$F$12)-(('01_Supuestos'!C31*$I778)*'01_Supuestos'!$F$11*$K778)-(IF(('01_Supuestos'!C31*$I778)&gt;0,'01_Supuestos'!$F$15,0)))-((('01_Supuestos'!C31*$I778)*'01_Supuestos'!$F$11*($H778-'01_Supuestos'!$F$9))*'01_Supuestos'!$F$18)-($J778*'01_Supuestos'!C32)-(IF('01_Supuestos'!C30=MAX('01_Supuestos'!$C$30:$M$30),'01_Supuestos'!$F$19,0))-(MAX(0,(((('01_Supuestos'!C31*$I778)*'01_Supuestos'!$F$11*($H778-'01_Supuestos'!$F$9))-((('01_Supuestos'!C31*$I778)*'01_Supuestos'!$F$11*($H778-'01_Supuestos'!$F$9))*'01_Supuestos'!$F$12)-(('01_Supuestos'!C31*$I778)*'01_Supuestos'!$F$11*$K778)-(IF(('01_Supuestos'!C31*$I778)&gt;0,'01_Supuestos'!$F$15,0)))-($J778*'01_Supuestos'!C33)))*'01_Supuestos'!$F$16)</f>
        <v/>
      </c>
      <c r="U778" s="109">
        <f>((('01_Supuestos'!D31*$I778)*'01_Supuestos'!$F$11*($H778-'01_Supuestos'!$F$9))-((('01_Supuestos'!D31*$I778)*'01_Supuestos'!$F$11*($H778-'01_Supuestos'!$F$9))*'01_Supuestos'!$F$12)-(('01_Supuestos'!D31*$I778)*'01_Supuestos'!$F$11*$K778)-(IF(('01_Supuestos'!D31*$I778)&gt;0,'01_Supuestos'!$F$15,0)))-((('01_Supuestos'!D31*$I778)*'01_Supuestos'!$F$11*($H778-'01_Supuestos'!$F$9))*'01_Supuestos'!$F$18)-($J778*'01_Supuestos'!D32)-(IF('01_Supuestos'!D30=MAX('01_Supuestos'!$C$30:$M$30),'01_Supuestos'!$F$19,0))-(MAX(0,(((('01_Supuestos'!D31*$I778)*'01_Supuestos'!$F$11*($H778-'01_Supuestos'!$F$9))-((('01_Supuestos'!D31*$I778)*'01_Supuestos'!$F$11*($H778-'01_Supuestos'!$F$9))*'01_Supuestos'!$F$12)-(('01_Supuestos'!D31*$I778)*'01_Supuestos'!$F$11*$K778)-(IF(('01_Supuestos'!D31*$I778)&gt;0,'01_Supuestos'!$F$15,0)))-($J778*'01_Supuestos'!D33)))*'01_Supuestos'!$F$16)</f>
        <v/>
      </c>
      <c r="V778" s="109">
        <f>((('01_Supuestos'!E31*$I778)*'01_Supuestos'!$F$11*($H778-'01_Supuestos'!$F$9))-((('01_Supuestos'!E31*$I778)*'01_Supuestos'!$F$11*($H778-'01_Supuestos'!$F$9))*'01_Supuestos'!$F$12)-(('01_Supuestos'!E31*$I778)*'01_Supuestos'!$F$11*$K778)-(IF(('01_Supuestos'!E31*$I778)&gt;0,'01_Supuestos'!$F$15,0)))-((('01_Supuestos'!E31*$I778)*'01_Supuestos'!$F$11*($H778-'01_Supuestos'!$F$9))*'01_Supuestos'!$F$18)-($J778*'01_Supuestos'!E32)-(IF('01_Supuestos'!E30=MAX('01_Supuestos'!$C$30:$M$30),'01_Supuestos'!$F$19,0))-(MAX(0,(((('01_Supuestos'!E31*$I778)*'01_Supuestos'!$F$11*($H778-'01_Supuestos'!$F$9))-((('01_Supuestos'!E31*$I778)*'01_Supuestos'!$F$11*($H778-'01_Supuestos'!$F$9))*'01_Supuestos'!$F$12)-(('01_Supuestos'!E31*$I778)*'01_Supuestos'!$F$11*$K778)-(IF(('01_Supuestos'!E31*$I778)&gt;0,'01_Supuestos'!$F$15,0)))-($J778*'01_Supuestos'!E33)))*'01_Supuestos'!$F$16)</f>
        <v/>
      </c>
      <c r="W778" s="109">
        <f>((('01_Supuestos'!F31*$I778)*'01_Supuestos'!$F$11*($H778-'01_Supuestos'!$F$9))-((('01_Supuestos'!F31*$I778)*'01_Supuestos'!$F$11*($H778-'01_Supuestos'!$F$9))*'01_Supuestos'!$F$12)-(('01_Supuestos'!F31*$I778)*'01_Supuestos'!$F$11*$K778)-(IF(('01_Supuestos'!F31*$I778)&gt;0,'01_Supuestos'!$F$15,0)))-((('01_Supuestos'!F31*$I778)*'01_Supuestos'!$F$11*($H778-'01_Supuestos'!$F$9))*'01_Supuestos'!$F$18)-($J778*'01_Supuestos'!F32)-(IF('01_Supuestos'!F30=MAX('01_Supuestos'!$C$30:$M$30),'01_Supuestos'!$F$19,0))-(MAX(0,(((('01_Supuestos'!F31*$I778)*'01_Supuestos'!$F$11*($H778-'01_Supuestos'!$F$9))-((('01_Supuestos'!F31*$I778)*'01_Supuestos'!$F$11*($H778-'01_Supuestos'!$F$9))*'01_Supuestos'!$F$12)-(('01_Supuestos'!F31*$I778)*'01_Supuestos'!$F$11*$K778)-(IF(('01_Supuestos'!F31*$I778)&gt;0,'01_Supuestos'!$F$15,0)))-($J778*'01_Supuestos'!F33)))*'01_Supuestos'!$F$16)</f>
        <v/>
      </c>
      <c r="X778" s="109">
        <f>((('01_Supuestos'!G31*$I778)*'01_Supuestos'!$F$11*($H778-'01_Supuestos'!$F$9))-((('01_Supuestos'!G31*$I778)*'01_Supuestos'!$F$11*($H778-'01_Supuestos'!$F$9))*'01_Supuestos'!$F$12)-(('01_Supuestos'!G31*$I778)*'01_Supuestos'!$F$11*$K778)-(IF(('01_Supuestos'!G31*$I778)&gt;0,'01_Supuestos'!$F$15,0)))-((('01_Supuestos'!G31*$I778)*'01_Supuestos'!$F$11*($H778-'01_Supuestos'!$F$9))*'01_Supuestos'!$F$18)-($J778*'01_Supuestos'!G32)-(IF('01_Supuestos'!G30=MAX('01_Supuestos'!$C$30:$M$30),'01_Supuestos'!$F$19,0))-(MAX(0,(((('01_Supuestos'!G31*$I778)*'01_Supuestos'!$F$11*($H778-'01_Supuestos'!$F$9))-((('01_Supuestos'!G31*$I778)*'01_Supuestos'!$F$11*($H778-'01_Supuestos'!$F$9))*'01_Supuestos'!$F$12)-(('01_Supuestos'!G31*$I778)*'01_Supuestos'!$F$11*$K778)-(IF(('01_Supuestos'!G31*$I778)&gt;0,'01_Supuestos'!$F$15,0)))-($J778*'01_Supuestos'!G33)))*'01_Supuestos'!$F$16)</f>
        <v/>
      </c>
      <c r="Y778" s="109">
        <f>((('01_Supuestos'!H31*$I778)*'01_Supuestos'!$F$11*($H778-'01_Supuestos'!$F$9))-((('01_Supuestos'!H31*$I778)*'01_Supuestos'!$F$11*($H778-'01_Supuestos'!$F$9))*'01_Supuestos'!$F$12)-(('01_Supuestos'!H31*$I778)*'01_Supuestos'!$F$11*$K778)-(IF(('01_Supuestos'!H31*$I778)&gt;0,'01_Supuestos'!$F$15,0)))-((('01_Supuestos'!H31*$I778)*'01_Supuestos'!$F$11*($H778-'01_Supuestos'!$F$9))*'01_Supuestos'!$F$18)-($J778*'01_Supuestos'!H32)-(IF('01_Supuestos'!H30=MAX('01_Supuestos'!$C$30:$M$30),'01_Supuestos'!$F$19,0))-(MAX(0,(((('01_Supuestos'!H31*$I778)*'01_Supuestos'!$F$11*($H778-'01_Supuestos'!$F$9))-((('01_Supuestos'!H31*$I778)*'01_Supuestos'!$F$11*($H778-'01_Supuestos'!$F$9))*'01_Supuestos'!$F$12)-(('01_Supuestos'!H31*$I778)*'01_Supuestos'!$F$11*$K778)-(IF(('01_Supuestos'!H31*$I778)&gt;0,'01_Supuestos'!$F$15,0)))-($J778*'01_Supuestos'!H33)))*'01_Supuestos'!$F$16)</f>
        <v/>
      </c>
      <c r="Z778" s="109">
        <f>((('01_Supuestos'!I31*$I778)*'01_Supuestos'!$F$11*($H778-'01_Supuestos'!$F$9))-((('01_Supuestos'!I31*$I778)*'01_Supuestos'!$F$11*($H778-'01_Supuestos'!$F$9))*'01_Supuestos'!$F$12)-(('01_Supuestos'!I31*$I778)*'01_Supuestos'!$F$11*$K778)-(IF(('01_Supuestos'!I31*$I778)&gt;0,'01_Supuestos'!$F$15,0)))-((('01_Supuestos'!I31*$I778)*'01_Supuestos'!$F$11*($H778-'01_Supuestos'!$F$9))*'01_Supuestos'!$F$18)-($J778*'01_Supuestos'!I32)-(IF('01_Supuestos'!I30=MAX('01_Supuestos'!$C$30:$M$30),'01_Supuestos'!$F$19,0))-(MAX(0,(((('01_Supuestos'!I31*$I778)*'01_Supuestos'!$F$11*($H778-'01_Supuestos'!$F$9))-((('01_Supuestos'!I31*$I778)*'01_Supuestos'!$F$11*($H778-'01_Supuestos'!$F$9))*'01_Supuestos'!$F$12)-(('01_Supuestos'!I31*$I778)*'01_Supuestos'!$F$11*$K778)-(IF(('01_Supuestos'!I31*$I778)&gt;0,'01_Supuestos'!$F$15,0)))-($J778*'01_Supuestos'!I33)))*'01_Supuestos'!$F$16)</f>
        <v/>
      </c>
      <c r="AA778" s="109">
        <f>((('01_Supuestos'!J31*$I778)*'01_Supuestos'!$F$11*($H778-'01_Supuestos'!$F$9))-((('01_Supuestos'!J31*$I778)*'01_Supuestos'!$F$11*($H778-'01_Supuestos'!$F$9))*'01_Supuestos'!$F$12)-(('01_Supuestos'!J31*$I778)*'01_Supuestos'!$F$11*$K778)-(IF(('01_Supuestos'!J31*$I778)&gt;0,'01_Supuestos'!$F$15,0)))-((('01_Supuestos'!J31*$I778)*'01_Supuestos'!$F$11*($H778-'01_Supuestos'!$F$9))*'01_Supuestos'!$F$18)-($J778*'01_Supuestos'!J32)-(IF('01_Supuestos'!J30=MAX('01_Supuestos'!$C$30:$M$30),'01_Supuestos'!$F$19,0))-(MAX(0,(((('01_Supuestos'!J31*$I778)*'01_Supuestos'!$F$11*($H778-'01_Supuestos'!$F$9))-((('01_Supuestos'!J31*$I778)*'01_Supuestos'!$F$11*($H778-'01_Supuestos'!$F$9))*'01_Supuestos'!$F$12)-(('01_Supuestos'!J31*$I778)*'01_Supuestos'!$F$11*$K778)-(IF(('01_Supuestos'!J31*$I778)&gt;0,'01_Supuestos'!$F$15,0)))-($J778*'01_Supuestos'!J33)))*'01_Supuestos'!$F$16)</f>
        <v/>
      </c>
      <c r="AB778" s="109">
        <f>((('01_Supuestos'!K31*$I778)*'01_Supuestos'!$F$11*($H778-'01_Supuestos'!$F$9))-((('01_Supuestos'!K31*$I778)*'01_Supuestos'!$F$11*($H778-'01_Supuestos'!$F$9))*'01_Supuestos'!$F$12)-(('01_Supuestos'!K31*$I778)*'01_Supuestos'!$F$11*$K778)-(IF(('01_Supuestos'!K31*$I778)&gt;0,'01_Supuestos'!$F$15,0)))-((('01_Supuestos'!K31*$I778)*'01_Supuestos'!$F$11*($H778-'01_Supuestos'!$F$9))*'01_Supuestos'!$F$18)-($J778*'01_Supuestos'!K32)-(IF('01_Supuestos'!K30=MAX('01_Supuestos'!$C$30:$M$30),'01_Supuestos'!$F$19,0))-(MAX(0,(((('01_Supuestos'!K31*$I778)*'01_Supuestos'!$F$11*($H778-'01_Supuestos'!$F$9))-((('01_Supuestos'!K31*$I778)*'01_Supuestos'!$F$11*($H778-'01_Supuestos'!$F$9))*'01_Supuestos'!$F$12)-(('01_Supuestos'!K31*$I778)*'01_Supuestos'!$F$11*$K778)-(IF(('01_Supuestos'!K31*$I778)&gt;0,'01_Supuestos'!$F$15,0)))-($J778*'01_Supuestos'!K33)))*'01_Supuestos'!$F$16)</f>
        <v/>
      </c>
      <c r="AC778" s="109">
        <f>((('01_Supuestos'!L31*$I778)*'01_Supuestos'!$F$11*($H778-'01_Supuestos'!$F$9))-((('01_Supuestos'!L31*$I778)*'01_Supuestos'!$F$11*($H778-'01_Supuestos'!$F$9))*'01_Supuestos'!$F$12)-(('01_Supuestos'!L31*$I778)*'01_Supuestos'!$F$11*$K778)-(IF(('01_Supuestos'!L31*$I778)&gt;0,'01_Supuestos'!$F$15,0)))-((('01_Supuestos'!L31*$I778)*'01_Supuestos'!$F$11*($H778-'01_Supuestos'!$F$9))*'01_Supuestos'!$F$18)-($J778*'01_Supuestos'!L32)-(IF('01_Supuestos'!L30=MAX('01_Supuestos'!$C$30:$M$30),'01_Supuestos'!$F$19,0))-(MAX(0,(((('01_Supuestos'!L31*$I778)*'01_Supuestos'!$F$11*($H778-'01_Supuestos'!$F$9))-((('01_Supuestos'!L31*$I778)*'01_Supuestos'!$F$11*($H778-'01_Supuestos'!$F$9))*'01_Supuestos'!$F$12)-(('01_Supuestos'!L31*$I778)*'01_Supuestos'!$F$11*$K778)-(IF(('01_Supuestos'!L31*$I778)&gt;0,'01_Supuestos'!$F$15,0)))-($J778*'01_Supuestos'!L33)))*'01_Supuestos'!$F$16)</f>
        <v/>
      </c>
      <c r="AD778" s="109">
        <f>((('01_Supuestos'!M31*$I778)*'01_Supuestos'!$F$11*($H778-'01_Supuestos'!$F$9))-((('01_Supuestos'!M31*$I778)*'01_Supuestos'!$F$11*($H778-'01_Supuestos'!$F$9))*'01_Supuestos'!$F$12)-(('01_Supuestos'!M31*$I778)*'01_Supuestos'!$F$11*$K778)-(IF(('01_Supuestos'!M31*$I778)&gt;0,'01_Supuestos'!$F$15,0)))-((('01_Supuestos'!M31*$I778)*'01_Supuestos'!$F$11*($H778-'01_Supuestos'!$F$9))*'01_Supuestos'!$F$18)-($J778*'01_Supuestos'!M32)-(IF('01_Supuestos'!M30=MAX('01_Supuestos'!$C$30:$M$30),'01_Supuestos'!$F$19,0))-(MAX(0,(((('01_Supuestos'!M31*$I778)*'01_Supuestos'!$F$11*($H778-'01_Supuestos'!$F$9))-((('01_Supuestos'!M31*$I778)*'01_Supuestos'!$F$11*($H778-'01_Supuestos'!$F$9))*'01_Supuestos'!$F$12)-(('01_Supuestos'!M31*$I778)*'01_Supuestos'!$F$11*$K778)-(IF(('01_Supuestos'!M31*$I778)&gt;0,'01_Supuestos'!$F$15,0)))-($J778*'01_Supuestos'!M33)))*'01_Supuestos'!$F$16)</f>
        <v/>
      </c>
      <c r="AE778" s="109">
        <f>0</f>
        <v/>
      </c>
      <c r="AF778" s="109">
        <f>IF(S778&gt;R778,"Appraisal+Decision",IF(S778&lt;R778,"Develop Now","Indiferente"))</f>
        <v/>
      </c>
    </row>
    <row r="779">
      <c r="A779" t="n">
        <v>749</v>
      </c>
      <c r="B779" s="53">
        <f>RAND()</f>
        <v/>
      </c>
      <c r="C779" s="53">
        <f>RAND()</f>
        <v/>
      </c>
      <c r="D779" s="53">
        <f>RAND()</f>
        <v/>
      </c>
      <c r="E779" s="53">
        <f>RAND()</f>
        <v/>
      </c>
      <c r="F779" s="53">
        <f>RAND()</f>
        <v/>
      </c>
      <c r="G779" s="53">
        <f>RAND()</f>
        <v/>
      </c>
      <c r="H779" s="109">
        <f>IF(B779&lt;($B$11-$B$10)/($B$12-$B$10), $B$10+SQRT(B779*($B$11-$B$10)*($B$12-$B$10)), $B$12-SQRT((1-B779)*($B$12-$B$11)*($B$12-$B$10)))</f>
        <v/>
      </c>
      <c r="I779" s="53">
        <f>MAX(0.1,NORMINV(C779,$B$13,$B$14))</f>
        <v/>
      </c>
      <c r="J779" s="109">
        <f>'01_Supuestos'!$F$13*MAX(0.65,NORMINV(D779,1,$B$15))</f>
        <v/>
      </c>
      <c r="K779" s="109">
        <f>'01_Supuestos'!$F$14*MAX(0.6,NORMINV(E779,1,$B$16))</f>
        <v/>
      </c>
      <c r="L779" s="109">
        <f>--(F779&lt;=$B$5)</f>
        <v/>
      </c>
      <c r="M779" s="109">
        <f>IF(L779=1, IF(G779&lt;=$B$6, "+", "-"), IF(G779&lt;=(1-$B$7), "+", "-"))</f>
        <v/>
      </c>
      <c r="N779" s="110">
        <f>IF(M779="+",'05_Bayes_Arbol'!$B$16,'05_Bayes_Arbol'!$B$17)</f>
        <v/>
      </c>
      <c r="O779" s="109">
        <f>SUMPRODUCT(T779:AD779,'01_Supuestos'!$C$34:$M$34)</f>
        <v/>
      </c>
      <c r="P779" s="109">
        <f>N779*O779 + (1-N779)*$B$9</f>
        <v/>
      </c>
      <c r="Q779" s="109">
        <f>--(P779&gt;0)</f>
        <v/>
      </c>
      <c r="R779" s="109">
        <f>IF(L779=1,O779,$B$9)</f>
        <v/>
      </c>
      <c r="S779" s="109">
        <f>-$B$8 + IF(Q779=1, IF(L779=1,O779,$B$9), 0)</f>
        <v/>
      </c>
      <c r="T779" s="109">
        <f>((('01_Supuestos'!C31*$I779)*'01_Supuestos'!$F$11*($H779-'01_Supuestos'!$F$9))-((('01_Supuestos'!C31*$I779)*'01_Supuestos'!$F$11*($H779-'01_Supuestos'!$F$9))*'01_Supuestos'!$F$12)-(('01_Supuestos'!C31*$I779)*'01_Supuestos'!$F$11*$K779)-(IF(('01_Supuestos'!C31*$I779)&gt;0,'01_Supuestos'!$F$15,0)))-((('01_Supuestos'!C31*$I779)*'01_Supuestos'!$F$11*($H779-'01_Supuestos'!$F$9))*'01_Supuestos'!$F$18)-($J779*'01_Supuestos'!C32)-(IF('01_Supuestos'!C30=MAX('01_Supuestos'!$C$30:$M$30),'01_Supuestos'!$F$19,0))-(MAX(0,(((('01_Supuestos'!C31*$I779)*'01_Supuestos'!$F$11*($H779-'01_Supuestos'!$F$9))-((('01_Supuestos'!C31*$I779)*'01_Supuestos'!$F$11*($H779-'01_Supuestos'!$F$9))*'01_Supuestos'!$F$12)-(('01_Supuestos'!C31*$I779)*'01_Supuestos'!$F$11*$K779)-(IF(('01_Supuestos'!C31*$I779)&gt;0,'01_Supuestos'!$F$15,0)))-($J779*'01_Supuestos'!C33)))*'01_Supuestos'!$F$16)</f>
        <v/>
      </c>
      <c r="U779" s="109">
        <f>((('01_Supuestos'!D31*$I779)*'01_Supuestos'!$F$11*($H779-'01_Supuestos'!$F$9))-((('01_Supuestos'!D31*$I779)*'01_Supuestos'!$F$11*($H779-'01_Supuestos'!$F$9))*'01_Supuestos'!$F$12)-(('01_Supuestos'!D31*$I779)*'01_Supuestos'!$F$11*$K779)-(IF(('01_Supuestos'!D31*$I779)&gt;0,'01_Supuestos'!$F$15,0)))-((('01_Supuestos'!D31*$I779)*'01_Supuestos'!$F$11*($H779-'01_Supuestos'!$F$9))*'01_Supuestos'!$F$18)-($J779*'01_Supuestos'!D32)-(IF('01_Supuestos'!D30=MAX('01_Supuestos'!$C$30:$M$30),'01_Supuestos'!$F$19,0))-(MAX(0,(((('01_Supuestos'!D31*$I779)*'01_Supuestos'!$F$11*($H779-'01_Supuestos'!$F$9))-((('01_Supuestos'!D31*$I779)*'01_Supuestos'!$F$11*($H779-'01_Supuestos'!$F$9))*'01_Supuestos'!$F$12)-(('01_Supuestos'!D31*$I779)*'01_Supuestos'!$F$11*$K779)-(IF(('01_Supuestos'!D31*$I779)&gt;0,'01_Supuestos'!$F$15,0)))-($J779*'01_Supuestos'!D33)))*'01_Supuestos'!$F$16)</f>
        <v/>
      </c>
      <c r="V779" s="109">
        <f>((('01_Supuestos'!E31*$I779)*'01_Supuestos'!$F$11*($H779-'01_Supuestos'!$F$9))-((('01_Supuestos'!E31*$I779)*'01_Supuestos'!$F$11*($H779-'01_Supuestos'!$F$9))*'01_Supuestos'!$F$12)-(('01_Supuestos'!E31*$I779)*'01_Supuestos'!$F$11*$K779)-(IF(('01_Supuestos'!E31*$I779)&gt;0,'01_Supuestos'!$F$15,0)))-((('01_Supuestos'!E31*$I779)*'01_Supuestos'!$F$11*($H779-'01_Supuestos'!$F$9))*'01_Supuestos'!$F$18)-($J779*'01_Supuestos'!E32)-(IF('01_Supuestos'!E30=MAX('01_Supuestos'!$C$30:$M$30),'01_Supuestos'!$F$19,0))-(MAX(0,(((('01_Supuestos'!E31*$I779)*'01_Supuestos'!$F$11*($H779-'01_Supuestos'!$F$9))-((('01_Supuestos'!E31*$I779)*'01_Supuestos'!$F$11*($H779-'01_Supuestos'!$F$9))*'01_Supuestos'!$F$12)-(('01_Supuestos'!E31*$I779)*'01_Supuestos'!$F$11*$K779)-(IF(('01_Supuestos'!E31*$I779)&gt;0,'01_Supuestos'!$F$15,0)))-($J779*'01_Supuestos'!E33)))*'01_Supuestos'!$F$16)</f>
        <v/>
      </c>
      <c r="W779" s="109">
        <f>((('01_Supuestos'!F31*$I779)*'01_Supuestos'!$F$11*($H779-'01_Supuestos'!$F$9))-((('01_Supuestos'!F31*$I779)*'01_Supuestos'!$F$11*($H779-'01_Supuestos'!$F$9))*'01_Supuestos'!$F$12)-(('01_Supuestos'!F31*$I779)*'01_Supuestos'!$F$11*$K779)-(IF(('01_Supuestos'!F31*$I779)&gt;0,'01_Supuestos'!$F$15,0)))-((('01_Supuestos'!F31*$I779)*'01_Supuestos'!$F$11*($H779-'01_Supuestos'!$F$9))*'01_Supuestos'!$F$18)-($J779*'01_Supuestos'!F32)-(IF('01_Supuestos'!F30=MAX('01_Supuestos'!$C$30:$M$30),'01_Supuestos'!$F$19,0))-(MAX(0,(((('01_Supuestos'!F31*$I779)*'01_Supuestos'!$F$11*($H779-'01_Supuestos'!$F$9))-((('01_Supuestos'!F31*$I779)*'01_Supuestos'!$F$11*($H779-'01_Supuestos'!$F$9))*'01_Supuestos'!$F$12)-(('01_Supuestos'!F31*$I779)*'01_Supuestos'!$F$11*$K779)-(IF(('01_Supuestos'!F31*$I779)&gt;0,'01_Supuestos'!$F$15,0)))-($J779*'01_Supuestos'!F33)))*'01_Supuestos'!$F$16)</f>
        <v/>
      </c>
      <c r="X779" s="109">
        <f>((('01_Supuestos'!G31*$I779)*'01_Supuestos'!$F$11*($H779-'01_Supuestos'!$F$9))-((('01_Supuestos'!G31*$I779)*'01_Supuestos'!$F$11*($H779-'01_Supuestos'!$F$9))*'01_Supuestos'!$F$12)-(('01_Supuestos'!G31*$I779)*'01_Supuestos'!$F$11*$K779)-(IF(('01_Supuestos'!G31*$I779)&gt;0,'01_Supuestos'!$F$15,0)))-((('01_Supuestos'!G31*$I779)*'01_Supuestos'!$F$11*($H779-'01_Supuestos'!$F$9))*'01_Supuestos'!$F$18)-($J779*'01_Supuestos'!G32)-(IF('01_Supuestos'!G30=MAX('01_Supuestos'!$C$30:$M$30),'01_Supuestos'!$F$19,0))-(MAX(0,(((('01_Supuestos'!G31*$I779)*'01_Supuestos'!$F$11*($H779-'01_Supuestos'!$F$9))-((('01_Supuestos'!G31*$I779)*'01_Supuestos'!$F$11*($H779-'01_Supuestos'!$F$9))*'01_Supuestos'!$F$12)-(('01_Supuestos'!G31*$I779)*'01_Supuestos'!$F$11*$K779)-(IF(('01_Supuestos'!G31*$I779)&gt;0,'01_Supuestos'!$F$15,0)))-($J779*'01_Supuestos'!G33)))*'01_Supuestos'!$F$16)</f>
        <v/>
      </c>
      <c r="Y779" s="109">
        <f>((('01_Supuestos'!H31*$I779)*'01_Supuestos'!$F$11*($H779-'01_Supuestos'!$F$9))-((('01_Supuestos'!H31*$I779)*'01_Supuestos'!$F$11*($H779-'01_Supuestos'!$F$9))*'01_Supuestos'!$F$12)-(('01_Supuestos'!H31*$I779)*'01_Supuestos'!$F$11*$K779)-(IF(('01_Supuestos'!H31*$I779)&gt;0,'01_Supuestos'!$F$15,0)))-((('01_Supuestos'!H31*$I779)*'01_Supuestos'!$F$11*($H779-'01_Supuestos'!$F$9))*'01_Supuestos'!$F$18)-($J779*'01_Supuestos'!H32)-(IF('01_Supuestos'!H30=MAX('01_Supuestos'!$C$30:$M$30),'01_Supuestos'!$F$19,0))-(MAX(0,(((('01_Supuestos'!H31*$I779)*'01_Supuestos'!$F$11*($H779-'01_Supuestos'!$F$9))-((('01_Supuestos'!H31*$I779)*'01_Supuestos'!$F$11*($H779-'01_Supuestos'!$F$9))*'01_Supuestos'!$F$12)-(('01_Supuestos'!H31*$I779)*'01_Supuestos'!$F$11*$K779)-(IF(('01_Supuestos'!H31*$I779)&gt;0,'01_Supuestos'!$F$15,0)))-($J779*'01_Supuestos'!H33)))*'01_Supuestos'!$F$16)</f>
        <v/>
      </c>
      <c r="Z779" s="109">
        <f>((('01_Supuestos'!I31*$I779)*'01_Supuestos'!$F$11*($H779-'01_Supuestos'!$F$9))-((('01_Supuestos'!I31*$I779)*'01_Supuestos'!$F$11*($H779-'01_Supuestos'!$F$9))*'01_Supuestos'!$F$12)-(('01_Supuestos'!I31*$I779)*'01_Supuestos'!$F$11*$K779)-(IF(('01_Supuestos'!I31*$I779)&gt;0,'01_Supuestos'!$F$15,0)))-((('01_Supuestos'!I31*$I779)*'01_Supuestos'!$F$11*($H779-'01_Supuestos'!$F$9))*'01_Supuestos'!$F$18)-($J779*'01_Supuestos'!I32)-(IF('01_Supuestos'!I30=MAX('01_Supuestos'!$C$30:$M$30),'01_Supuestos'!$F$19,0))-(MAX(0,(((('01_Supuestos'!I31*$I779)*'01_Supuestos'!$F$11*($H779-'01_Supuestos'!$F$9))-((('01_Supuestos'!I31*$I779)*'01_Supuestos'!$F$11*($H779-'01_Supuestos'!$F$9))*'01_Supuestos'!$F$12)-(('01_Supuestos'!I31*$I779)*'01_Supuestos'!$F$11*$K779)-(IF(('01_Supuestos'!I31*$I779)&gt;0,'01_Supuestos'!$F$15,0)))-($J779*'01_Supuestos'!I33)))*'01_Supuestos'!$F$16)</f>
        <v/>
      </c>
      <c r="AA779" s="109">
        <f>((('01_Supuestos'!J31*$I779)*'01_Supuestos'!$F$11*($H779-'01_Supuestos'!$F$9))-((('01_Supuestos'!J31*$I779)*'01_Supuestos'!$F$11*($H779-'01_Supuestos'!$F$9))*'01_Supuestos'!$F$12)-(('01_Supuestos'!J31*$I779)*'01_Supuestos'!$F$11*$K779)-(IF(('01_Supuestos'!J31*$I779)&gt;0,'01_Supuestos'!$F$15,0)))-((('01_Supuestos'!J31*$I779)*'01_Supuestos'!$F$11*($H779-'01_Supuestos'!$F$9))*'01_Supuestos'!$F$18)-($J779*'01_Supuestos'!J32)-(IF('01_Supuestos'!J30=MAX('01_Supuestos'!$C$30:$M$30),'01_Supuestos'!$F$19,0))-(MAX(0,(((('01_Supuestos'!J31*$I779)*'01_Supuestos'!$F$11*($H779-'01_Supuestos'!$F$9))-((('01_Supuestos'!J31*$I779)*'01_Supuestos'!$F$11*($H779-'01_Supuestos'!$F$9))*'01_Supuestos'!$F$12)-(('01_Supuestos'!J31*$I779)*'01_Supuestos'!$F$11*$K779)-(IF(('01_Supuestos'!J31*$I779)&gt;0,'01_Supuestos'!$F$15,0)))-($J779*'01_Supuestos'!J33)))*'01_Supuestos'!$F$16)</f>
        <v/>
      </c>
      <c r="AB779" s="109">
        <f>((('01_Supuestos'!K31*$I779)*'01_Supuestos'!$F$11*($H779-'01_Supuestos'!$F$9))-((('01_Supuestos'!K31*$I779)*'01_Supuestos'!$F$11*($H779-'01_Supuestos'!$F$9))*'01_Supuestos'!$F$12)-(('01_Supuestos'!K31*$I779)*'01_Supuestos'!$F$11*$K779)-(IF(('01_Supuestos'!K31*$I779)&gt;0,'01_Supuestos'!$F$15,0)))-((('01_Supuestos'!K31*$I779)*'01_Supuestos'!$F$11*($H779-'01_Supuestos'!$F$9))*'01_Supuestos'!$F$18)-($J779*'01_Supuestos'!K32)-(IF('01_Supuestos'!K30=MAX('01_Supuestos'!$C$30:$M$30),'01_Supuestos'!$F$19,0))-(MAX(0,(((('01_Supuestos'!K31*$I779)*'01_Supuestos'!$F$11*($H779-'01_Supuestos'!$F$9))-((('01_Supuestos'!K31*$I779)*'01_Supuestos'!$F$11*($H779-'01_Supuestos'!$F$9))*'01_Supuestos'!$F$12)-(('01_Supuestos'!K31*$I779)*'01_Supuestos'!$F$11*$K779)-(IF(('01_Supuestos'!K31*$I779)&gt;0,'01_Supuestos'!$F$15,0)))-($J779*'01_Supuestos'!K33)))*'01_Supuestos'!$F$16)</f>
        <v/>
      </c>
      <c r="AC779" s="109">
        <f>((('01_Supuestos'!L31*$I779)*'01_Supuestos'!$F$11*($H779-'01_Supuestos'!$F$9))-((('01_Supuestos'!L31*$I779)*'01_Supuestos'!$F$11*($H779-'01_Supuestos'!$F$9))*'01_Supuestos'!$F$12)-(('01_Supuestos'!L31*$I779)*'01_Supuestos'!$F$11*$K779)-(IF(('01_Supuestos'!L31*$I779)&gt;0,'01_Supuestos'!$F$15,0)))-((('01_Supuestos'!L31*$I779)*'01_Supuestos'!$F$11*($H779-'01_Supuestos'!$F$9))*'01_Supuestos'!$F$18)-($J779*'01_Supuestos'!L32)-(IF('01_Supuestos'!L30=MAX('01_Supuestos'!$C$30:$M$30),'01_Supuestos'!$F$19,0))-(MAX(0,(((('01_Supuestos'!L31*$I779)*'01_Supuestos'!$F$11*($H779-'01_Supuestos'!$F$9))-((('01_Supuestos'!L31*$I779)*'01_Supuestos'!$F$11*($H779-'01_Supuestos'!$F$9))*'01_Supuestos'!$F$12)-(('01_Supuestos'!L31*$I779)*'01_Supuestos'!$F$11*$K779)-(IF(('01_Supuestos'!L31*$I779)&gt;0,'01_Supuestos'!$F$15,0)))-($J779*'01_Supuestos'!L33)))*'01_Supuestos'!$F$16)</f>
        <v/>
      </c>
      <c r="AD779" s="109">
        <f>((('01_Supuestos'!M31*$I779)*'01_Supuestos'!$F$11*($H779-'01_Supuestos'!$F$9))-((('01_Supuestos'!M31*$I779)*'01_Supuestos'!$F$11*($H779-'01_Supuestos'!$F$9))*'01_Supuestos'!$F$12)-(('01_Supuestos'!M31*$I779)*'01_Supuestos'!$F$11*$K779)-(IF(('01_Supuestos'!M31*$I779)&gt;0,'01_Supuestos'!$F$15,0)))-((('01_Supuestos'!M31*$I779)*'01_Supuestos'!$F$11*($H779-'01_Supuestos'!$F$9))*'01_Supuestos'!$F$18)-($J779*'01_Supuestos'!M32)-(IF('01_Supuestos'!M30=MAX('01_Supuestos'!$C$30:$M$30),'01_Supuestos'!$F$19,0))-(MAX(0,(((('01_Supuestos'!M31*$I779)*'01_Supuestos'!$F$11*($H779-'01_Supuestos'!$F$9))-((('01_Supuestos'!M31*$I779)*'01_Supuestos'!$F$11*($H779-'01_Supuestos'!$F$9))*'01_Supuestos'!$F$12)-(('01_Supuestos'!M31*$I779)*'01_Supuestos'!$F$11*$K779)-(IF(('01_Supuestos'!M31*$I779)&gt;0,'01_Supuestos'!$F$15,0)))-($J779*'01_Supuestos'!M33)))*'01_Supuestos'!$F$16)</f>
        <v/>
      </c>
      <c r="AE779" s="109">
        <f>0</f>
        <v/>
      </c>
      <c r="AF779" s="109">
        <f>IF(S779&gt;R779,"Appraisal+Decision",IF(S779&lt;R779,"Develop Now","Indiferente"))</f>
        <v/>
      </c>
    </row>
    <row r="780">
      <c r="A780" t="n">
        <v>750</v>
      </c>
      <c r="B780" s="53">
        <f>RAND()</f>
        <v/>
      </c>
      <c r="C780" s="53">
        <f>RAND()</f>
        <v/>
      </c>
      <c r="D780" s="53">
        <f>RAND()</f>
        <v/>
      </c>
      <c r="E780" s="53">
        <f>RAND()</f>
        <v/>
      </c>
      <c r="F780" s="53">
        <f>RAND()</f>
        <v/>
      </c>
      <c r="G780" s="53">
        <f>RAND()</f>
        <v/>
      </c>
      <c r="H780" s="109">
        <f>IF(B780&lt;($B$11-$B$10)/($B$12-$B$10), $B$10+SQRT(B780*($B$11-$B$10)*($B$12-$B$10)), $B$12-SQRT((1-B780)*($B$12-$B$11)*($B$12-$B$10)))</f>
        <v/>
      </c>
      <c r="I780" s="53">
        <f>MAX(0.1,NORMINV(C780,$B$13,$B$14))</f>
        <v/>
      </c>
      <c r="J780" s="109">
        <f>'01_Supuestos'!$F$13*MAX(0.65,NORMINV(D780,1,$B$15))</f>
        <v/>
      </c>
      <c r="K780" s="109">
        <f>'01_Supuestos'!$F$14*MAX(0.6,NORMINV(E780,1,$B$16))</f>
        <v/>
      </c>
      <c r="L780" s="109">
        <f>--(F780&lt;=$B$5)</f>
        <v/>
      </c>
      <c r="M780" s="109">
        <f>IF(L780=1, IF(G780&lt;=$B$6, "+", "-"), IF(G780&lt;=(1-$B$7), "+", "-"))</f>
        <v/>
      </c>
      <c r="N780" s="110">
        <f>IF(M780="+",'05_Bayes_Arbol'!$B$16,'05_Bayes_Arbol'!$B$17)</f>
        <v/>
      </c>
      <c r="O780" s="109">
        <f>SUMPRODUCT(T780:AD780,'01_Supuestos'!$C$34:$M$34)</f>
        <v/>
      </c>
      <c r="P780" s="109">
        <f>N780*O780 + (1-N780)*$B$9</f>
        <v/>
      </c>
      <c r="Q780" s="109">
        <f>--(P780&gt;0)</f>
        <v/>
      </c>
      <c r="R780" s="109">
        <f>IF(L780=1,O780,$B$9)</f>
        <v/>
      </c>
      <c r="S780" s="109">
        <f>-$B$8 + IF(Q780=1, IF(L780=1,O780,$B$9), 0)</f>
        <v/>
      </c>
      <c r="T780" s="109">
        <f>((('01_Supuestos'!C31*$I780)*'01_Supuestos'!$F$11*($H780-'01_Supuestos'!$F$9))-((('01_Supuestos'!C31*$I780)*'01_Supuestos'!$F$11*($H780-'01_Supuestos'!$F$9))*'01_Supuestos'!$F$12)-(('01_Supuestos'!C31*$I780)*'01_Supuestos'!$F$11*$K780)-(IF(('01_Supuestos'!C31*$I780)&gt;0,'01_Supuestos'!$F$15,0)))-((('01_Supuestos'!C31*$I780)*'01_Supuestos'!$F$11*($H780-'01_Supuestos'!$F$9))*'01_Supuestos'!$F$18)-($J780*'01_Supuestos'!C32)-(IF('01_Supuestos'!C30=MAX('01_Supuestos'!$C$30:$M$30),'01_Supuestos'!$F$19,0))-(MAX(0,(((('01_Supuestos'!C31*$I780)*'01_Supuestos'!$F$11*($H780-'01_Supuestos'!$F$9))-((('01_Supuestos'!C31*$I780)*'01_Supuestos'!$F$11*($H780-'01_Supuestos'!$F$9))*'01_Supuestos'!$F$12)-(('01_Supuestos'!C31*$I780)*'01_Supuestos'!$F$11*$K780)-(IF(('01_Supuestos'!C31*$I780)&gt;0,'01_Supuestos'!$F$15,0)))-($J780*'01_Supuestos'!C33)))*'01_Supuestos'!$F$16)</f>
        <v/>
      </c>
      <c r="U780" s="109">
        <f>((('01_Supuestos'!D31*$I780)*'01_Supuestos'!$F$11*($H780-'01_Supuestos'!$F$9))-((('01_Supuestos'!D31*$I780)*'01_Supuestos'!$F$11*($H780-'01_Supuestos'!$F$9))*'01_Supuestos'!$F$12)-(('01_Supuestos'!D31*$I780)*'01_Supuestos'!$F$11*$K780)-(IF(('01_Supuestos'!D31*$I780)&gt;0,'01_Supuestos'!$F$15,0)))-((('01_Supuestos'!D31*$I780)*'01_Supuestos'!$F$11*($H780-'01_Supuestos'!$F$9))*'01_Supuestos'!$F$18)-($J780*'01_Supuestos'!D32)-(IF('01_Supuestos'!D30=MAX('01_Supuestos'!$C$30:$M$30),'01_Supuestos'!$F$19,0))-(MAX(0,(((('01_Supuestos'!D31*$I780)*'01_Supuestos'!$F$11*($H780-'01_Supuestos'!$F$9))-((('01_Supuestos'!D31*$I780)*'01_Supuestos'!$F$11*($H780-'01_Supuestos'!$F$9))*'01_Supuestos'!$F$12)-(('01_Supuestos'!D31*$I780)*'01_Supuestos'!$F$11*$K780)-(IF(('01_Supuestos'!D31*$I780)&gt;0,'01_Supuestos'!$F$15,0)))-($J780*'01_Supuestos'!D33)))*'01_Supuestos'!$F$16)</f>
        <v/>
      </c>
      <c r="V780" s="109">
        <f>((('01_Supuestos'!E31*$I780)*'01_Supuestos'!$F$11*($H780-'01_Supuestos'!$F$9))-((('01_Supuestos'!E31*$I780)*'01_Supuestos'!$F$11*($H780-'01_Supuestos'!$F$9))*'01_Supuestos'!$F$12)-(('01_Supuestos'!E31*$I780)*'01_Supuestos'!$F$11*$K780)-(IF(('01_Supuestos'!E31*$I780)&gt;0,'01_Supuestos'!$F$15,0)))-((('01_Supuestos'!E31*$I780)*'01_Supuestos'!$F$11*($H780-'01_Supuestos'!$F$9))*'01_Supuestos'!$F$18)-($J780*'01_Supuestos'!E32)-(IF('01_Supuestos'!E30=MAX('01_Supuestos'!$C$30:$M$30),'01_Supuestos'!$F$19,0))-(MAX(0,(((('01_Supuestos'!E31*$I780)*'01_Supuestos'!$F$11*($H780-'01_Supuestos'!$F$9))-((('01_Supuestos'!E31*$I780)*'01_Supuestos'!$F$11*($H780-'01_Supuestos'!$F$9))*'01_Supuestos'!$F$12)-(('01_Supuestos'!E31*$I780)*'01_Supuestos'!$F$11*$K780)-(IF(('01_Supuestos'!E31*$I780)&gt;0,'01_Supuestos'!$F$15,0)))-($J780*'01_Supuestos'!E33)))*'01_Supuestos'!$F$16)</f>
        <v/>
      </c>
      <c r="W780" s="109">
        <f>((('01_Supuestos'!F31*$I780)*'01_Supuestos'!$F$11*($H780-'01_Supuestos'!$F$9))-((('01_Supuestos'!F31*$I780)*'01_Supuestos'!$F$11*($H780-'01_Supuestos'!$F$9))*'01_Supuestos'!$F$12)-(('01_Supuestos'!F31*$I780)*'01_Supuestos'!$F$11*$K780)-(IF(('01_Supuestos'!F31*$I780)&gt;0,'01_Supuestos'!$F$15,0)))-((('01_Supuestos'!F31*$I780)*'01_Supuestos'!$F$11*($H780-'01_Supuestos'!$F$9))*'01_Supuestos'!$F$18)-($J780*'01_Supuestos'!F32)-(IF('01_Supuestos'!F30=MAX('01_Supuestos'!$C$30:$M$30),'01_Supuestos'!$F$19,0))-(MAX(0,(((('01_Supuestos'!F31*$I780)*'01_Supuestos'!$F$11*($H780-'01_Supuestos'!$F$9))-((('01_Supuestos'!F31*$I780)*'01_Supuestos'!$F$11*($H780-'01_Supuestos'!$F$9))*'01_Supuestos'!$F$12)-(('01_Supuestos'!F31*$I780)*'01_Supuestos'!$F$11*$K780)-(IF(('01_Supuestos'!F31*$I780)&gt;0,'01_Supuestos'!$F$15,0)))-($J780*'01_Supuestos'!F33)))*'01_Supuestos'!$F$16)</f>
        <v/>
      </c>
      <c r="X780" s="109">
        <f>((('01_Supuestos'!G31*$I780)*'01_Supuestos'!$F$11*($H780-'01_Supuestos'!$F$9))-((('01_Supuestos'!G31*$I780)*'01_Supuestos'!$F$11*($H780-'01_Supuestos'!$F$9))*'01_Supuestos'!$F$12)-(('01_Supuestos'!G31*$I780)*'01_Supuestos'!$F$11*$K780)-(IF(('01_Supuestos'!G31*$I780)&gt;0,'01_Supuestos'!$F$15,0)))-((('01_Supuestos'!G31*$I780)*'01_Supuestos'!$F$11*($H780-'01_Supuestos'!$F$9))*'01_Supuestos'!$F$18)-($J780*'01_Supuestos'!G32)-(IF('01_Supuestos'!G30=MAX('01_Supuestos'!$C$30:$M$30),'01_Supuestos'!$F$19,0))-(MAX(0,(((('01_Supuestos'!G31*$I780)*'01_Supuestos'!$F$11*($H780-'01_Supuestos'!$F$9))-((('01_Supuestos'!G31*$I780)*'01_Supuestos'!$F$11*($H780-'01_Supuestos'!$F$9))*'01_Supuestos'!$F$12)-(('01_Supuestos'!G31*$I780)*'01_Supuestos'!$F$11*$K780)-(IF(('01_Supuestos'!G31*$I780)&gt;0,'01_Supuestos'!$F$15,0)))-($J780*'01_Supuestos'!G33)))*'01_Supuestos'!$F$16)</f>
        <v/>
      </c>
      <c r="Y780" s="109">
        <f>((('01_Supuestos'!H31*$I780)*'01_Supuestos'!$F$11*($H780-'01_Supuestos'!$F$9))-((('01_Supuestos'!H31*$I780)*'01_Supuestos'!$F$11*($H780-'01_Supuestos'!$F$9))*'01_Supuestos'!$F$12)-(('01_Supuestos'!H31*$I780)*'01_Supuestos'!$F$11*$K780)-(IF(('01_Supuestos'!H31*$I780)&gt;0,'01_Supuestos'!$F$15,0)))-((('01_Supuestos'!H31*$I780)*'01_Supuestos'!$F$11*($H780-'01_Supuestos'!$F$9))*'01_Supuestos'!$F$18)-($J780*'01_Supuestos'!H32)-(IF('01_Supuestos'!H30=MAX('01_Supuestos'!$C$30:$M$30),'01_Supuestos'!$F$19,0))-(MAX(0,(((('01_Supuestos'!H31*$I780)*'01_Supuestos'!$F$11*($H780-'01_Supuestos'!$F$9))-((('01_Supuestos'!H31*$I780)*'01_Supuestos'!$F$11*($H780-'01_Supuestos'!$F$9))*'01_Supuestos'!$F$12)-(('01_Supuestos'!H31*$I780)*'01_Supuestos'!$F$11*$K780)-(IF(('01_Supuestos'!H31*$I780)&gt;0,'01_Supuestos'!$F$15,0)))-($J780*'01_Supuestos'!H33)))*'01_Supuestos'!$F$16)</f>
        <v/>
      </c>
      <c r="Z780" s="109">
        <f>((('01_Supuestos'!I31*$I780)*'01_Supuestos'!$F$11*($H780-'01_Supuestos'!$F$9))-((('01_Supuestos'!I31*$I780)*'01_Supuestos'!$F$11*($H780-'01_Supuestos'!$F$9))*'01_Supuestos'!$F$12)-(('01_Supuestos'!I31*$I780)*'01_Supuestos'!$F$11*$K780)-(IF(('01_Supuestos'!I31*$I780)&gt;0,'01_Supuestos'!$F$15,0)))-((('01_Supuestos'!I31*$I780)*'01_Supuestos'!$F$11*($H780-'01_Supuestos'!$F$9))*'01_Supuestos'!$F$18)-($J780*'01_Supuestos'!I32)-(IF('01_Supuestos'!I30=MAX('01_Supuestos'!$C$30:$M$30),'01_Supuestos'!$F$19,0))-(MAX(0,(((('01_Supuestos'!I31*$I780)*'01_Supuestos'!$F$11*($H780-'01_Supuestos'!$F$9))-((('01_Supuestos'!I31*$I780)*'01_Supuestos'!$F$11*($H780-'01_Supuestos'!$F$9))*'01_Supuestos'!$F$12)-(('01_Supuestos'!I31*$I780)*'01_Supuestos'!$F$11*$K780)-(IF(('01_Supuestos'!I31*$I780)&gt;0,'01_Supuestos'!$F$15,0)))-($J780*'01_Supuestos'!I33)))*'01_Supuestos'!$F$16)</f>
        <v/>
      </c>
      <c r="AA780" s="109">
        <f>((('01_Supuestos'!J31*$I780)*'01_Supuestos'!$F$11*($H780-'01_Supuestos'!$F$9))-((('01_Supuestos'!J31*$I780)*'01_Supuestos'!$F$11*($H780-'01_Supuestos'!$F$9))*'01_Supuestos'!$F$12)-(('01_Supuestos'!J31*$I780)*'01_Supuestos'!$F$11*$K780)-(IF(('01_Supuestos'!J31*$I780)&gt;0,'01_Supuestos'!$F$15,0)))-((('01_Supuestos'!J31*$I780)*'01_Supuestos'!$F$11*($H780-'01_Supuestos'!$F$9))*'01_Supuestos'!$F$18)-($J780*'01_Supuestos'!J32)-(IF('01_Supuestos'!J30=MAX('01_Supuestos'!$C$30:$M$30),'01_Supuestos'!$F$19,0))-(MAX(0,(((('01_Supuestos'!J31*$I780)*'01_Supuestos'!$F$11*($H780-'01_Supuestos'!$F$9))-((('01_Supuestos'!J31*$I780)*'01_Supuestos'!$F$11*($H780-'01_Supuestos'!$F$9))*'01_Supuestos'!$F$12)-(('01_Supuestos'!J31*$I780)*'01_Supuestos'!$F$11*$K780)-(IF(('01_Supuestos'!J31*$I780)&gt;0,'01_Supuestos'!$F$15,0)))-($J780*'01_Supuestos'!J33)))*'01_Supuestos'!$F$16)</f>
        <v/>
      </c>
      <c r="AB780" s="109">
        <f>((('01_Supuestos'!K31*$I780)*'01_Supuestos'!$F$11*($H780-'01_Supuestos'!$F$9))-((('01_Supuestos'!K31*$I780)*'01_Supuestos'!$F$11*($H780-'01_Supuestos'!$F$9))*'01_Supuestos'!$F$12)-(('01_Supuestos'!K31*$I780)*'01_Supuestos'!$F$11*$K780)-(IF(('01_Supuestos'!K31*$I780)&gt;0,'01_Supuestos'!$F$15,0)))-((('01_Supuestos'!K31*$I780)*'01_Supuestos'!$F$11*($H780-'01_Supuestos'!$F$9))*'01_Supuestos'!$F$18)-($J780*'01_Supuestos'!K32)-(IF('01_Supuestos'!K30=MAX('01_Supuestos'!$C$30:$M$30),'01_Supuestos'!$F$19,0))-(MAX(0,(((('01_Supuestos'!K31*$I780)*'01_Supuestos'!$F$11*($H780-'01_Supuestos'!$F$9))-((('01_Supuestos'!K31*$I780)*'01_Supuestos'!$F$11*($H780-'01_Supuestos'!$F$9))*'01_Supuestos'!$F$12)-(('01_Supuestos'!K31*$I780)*'01_Supuestos'!$F$11*$K780)-(IF(('01_Supuestos'!K31*$I780)&gt;0,'01_Supuestos'!$F$15,0)))-($J780*'01_Supuestos'!K33)))*'01_Supuestos'!$F$16)</f>
        <v/>
      </c>
      <c r="AC780" s="109">
        <f>((('01_Supuestos'!L31*$I780)*'01_Supuestos'!$F$11*($H780-'01_Supuestos'!$F$9))-((('01_Supuestos'!L31*$I780)*'01_Supuestos'!$F$11*($H780-'01_Supuestos'!$F$9))*'01_Supuestos'!$F$12)-(('01_Supuestos'!L31*$I780)*'01_Supuestos'!$F$11*$K780)-(IF(('01_Supuestos'!L31*$I780)&gt;0,'01_Supuestos'!$F$15,0)))-((('01_Supuestos'!L31*$I780)*'01_Supuestos'!$F$11*($H780-'01_Supuestos'!$F$9))*'01_Supuestos'!$F$18)-($J780*'01_Supuestos'!L32)-(IF('01_Supuestos'!L30=MAX('01_Supuestos'!$C$30:$M$30),'01_Supuestos'!$F$19,0))-(MAX(0,(((('01_Supuestos'!L31*$I780)*'01_Supuestos'!$F$11*($H780-'01_Supuestos'!$F$9))-((('01_Supuestos'!L31*$I780)*'01_Supuestos'!$F$11*($H780-'01_Supuestos'!$F$9))*'01_Supuestos'!$F$12)-(('01_Supuestos'!L31*$I780)*'01_Supuestos'!$F$11*$K780)-(IF(('01_Supuestos'!L31*$I780)&gt;0,'01_Supuestos'!$F$15,0)))-($J780*'01_Supuestos'!L33)))*'01_Supuestos'!$F$16)</f>
        <v/>
      </c>
      <c r="AD780" s="109">
        <f>((('01_Supuestos'!M31*$I780)*'01_Supuestos'!$F$11*($H780-'01_Supuestos'!$F$9))-((('01_Supuestos'!M31*$I780)*'01_Supuestos'!$F$11*($H780-'01_Supuestos'!$F$9))*'01_Supuestos'!$F$12)-(('01_Supuestos'!M31*$I780)*'01_Supuestos'!$F$11*$K780)-(IF(('01_Supuestos'!M31*$I780)&gt;0,'01_Supuestos'!$F$15,0)))-((('01_Supuestos'!M31*$I780)*'01_Supuestos'!$F$11*($H780-'01_Supuestos'!$F$9))*'01_Supuestos'!$F$18)-($J780*'01_Supuestos'!M32)-(IF('01_Supuestos'!M30=MAX('01_Supuestos'!$C$30:$M$30),'01_Supuestos'!$F$19,0))-(MAX(0,(((('01_Supuestos'!M31*$I780)*'01_Supuestos'!$F$11*($H780-'01_Supuestos'!$F$9))-((('01_Supuestos'!M31*$I780)*'01_Supuestos'!$F$11*($H780-'01_Supuestos'!$F$9))*'01_Supuestos'!$F$12)-(('01_Supuestos'!M31*$I780)*'01_Supuestos'!$F$11*$K780)-(IF(('01_Supuestos'!M31*$I780)&gt;0,'01_Supuestos'!$F$15,0)))-($J780*'01_Supuestos'!M33)))*'01_Supuestos'!$F$16)</f>
        <v/>
      </c>
      <c r="AE780" s="109">
        <f>0</f>
        <v/>
      </c>
      <c r="AF780" s="109">
        <f>IF(S780&gt;R780,"Appraisal+Decision",IF(S780&lt;R780,"Develop Now","Indiferente"))</f>
        <v/>
      </c>
    </row>
    <row r="781">
      <c r="A781" t="n">
        <v>751</v>
      </c>
      <c r="B781" s="53">
        <f>RAND()</f>
        <v/>
      </c>
      <c r="C781" s="53">
        <f>RAND()</f>
        <v/>
      </c>
      <c r="D781" s="53">
        <f>RAND()</f>
        <v/>
      </c>
      <c r="E781" s="53">
        <f>RAND()</f>
        <v/>
      </c>
      <c r="F781" s="53">
        <f>RAND()</f>
        <v/>
      </c>
      <c r="G781" s="53">
        <f>RAND()</f>
        <v/>
      </c>
      <c r="H781" s="109">
        <f>IF(B781&lt;($B$11-$B$10)/($B$12-$B$10), $B$10+SQRT(B781*($B$11-$B$10)*($B$12-$B$10)), $B$12-SQRT((1-B781)*($B$12-$B$11)*($B$12-$B$10)))</f>
        <v/>
      </c>
      <c r="I781" s="53">
        <f>MAX(0.1,NORMINV(C781,$B$13,$B$14))</f>
        <v/>
      </c>
      <c r="J781" s="109">
        <f>'01_Supuestos'!$F$13*MAX(0.65,NORMINV(D781,1,$B$15))</f>
        <v/>
      </c>
      <c r="K781" s="109">
        <f>'01_Supuestos'!$F$14*MAX(0.6,NORMINV(E781,1,$B$16))</f>
        <v/>
      </c>
      <c r="L781" s="109">
        <f>--(F781&lt;=$B$5)</f>
        <v/>
      </c>
      <c r="M781" s="109">
        <f>IF(L781=1, IF(G781&lt;=$B$6, "+", "-"), IF(G781&lt;=(1-$B$7), "+", "-"))</f>
        <v/>
      </c>
      <c r="N781" s="110">
        <f>IF(M781="+",'05_Bayes_Arbol'!$B$16,'05_Bayes_Arbol'!$B$17)</f>
        <v/>
      </c>
      <c r="O781" s="109">
        <f>SUMPRODUCT(T781:AD781,'01_Supuestos'!$C$34:$M$34)</f>
        <v/>
      </c>
      <c r="P781" s="109">
        <f>N781*O781 + (1-N781)*$B$9</f>
        <v/>
      </c>
      <c r="Q781" s="109">
        <f>--(P781&gt;0)</f>
        <v/>
      </c>
      <c r="R781" s="109">
        <f>IF(L781=1,O781,$B$9)</f>
        <v/>
      </c>
      <c r="S781" s="109">
        <f>-$B$8 + IF(Q781=1, IF(L781=1,O781,$B$9), 0)</f>
        <v/>
      </c>
      <c r="T781" s="109">
        <f>((('01_Supuestos'!C31*$I781)*'01_Supuestos'!$F$11*($H781-'01_Supuestos'!$F$9))-((('01_Supuestos'!C31*$I781)*'01_Supuestos'!$F$11*($H781-'01_Supuestos'!$F$9))*'01_Supuestos'!$F$12)-(('01_Supuestos'!C31*$I781)*'01_Supuestos'!$F$11*$K781)-(IF(('01_Supuestos'!C31*$I781)&gt;0,'01_Supuestos'!$F$15,0)))-((('01_Supuestos'!C31*$I781)*'01_Supuestos'!$F$11*($H781-'01_Supuestos'!$F$9))*'01_Supuestos'!$F$18)-($J781*'01_Supuestos'!C32)-(IF('01_Supuestos'!C30=MAX('01_Supuestos'!$C$30:$M$30),'01_Supuestos'!$F$19,0))-(MAX(0,(((('01_Supuestos'!C31*$I781)*'01_Supuestos'!$F$11*($H781-'01_Supuestos'!$F$9))-((('01_Supuestos'!C31*$I781)*'01_Supuestos'!$F$11*($H781-'01_Supuestos'!$F$9))*'01_Supuestos'!$F$12)-(('01_Supuestos'!C31*$I781)*'01_Supuestos'!$F$11*$K781)-(IF(('01_Supuestos'!C31*$I781)&gt;0,'01_Supuestos'!$F$15,0)))-($J781*'01_Supuestos'!C33)))*'01_Supuestos'!$F$16)</f>
        <v/>
      </c>
      <c r="U781" s="109">
        <f>((('01_Supuestos'!D31*$I781)*'01_Supuestos'!$F$11*($H781-'01_Supuestos'!$F$9))-((('01_Supuestos'!D31*$I781)*'01_Supuestos'!$F$11*($H781-'01_Supuestos'!$F$9))*'01_Supuestos'!$F$12)-(('01_Supuestos'!D31*$I781)*'01_Supuestos'!$F$11*$K781)-(IF(('01_Supuestos'!D31*$I781)&gt;0,'01_Supuestos'!$F$15,0)))-((('01_Supuestos'!D31*$I781)*'01_Supuestos'!$F$11*($H781-'01_Supuestos'!$F$9))*'01_Supuestos'!$F$18)-($J781*'01_Supuestos'!D32)-(IF('01_Supuestos'!D30=MAX('01_Supuestos'!$C$30:$M$30),'01_Supuestos'!$F$19,0))-(MAX(0,(((('01_Supuestos'!D31*$I781)*'01_Supuestos'!$F$11*($H781-'01_Supuestos'!$F$9))-((('01_Supuestos'!D31*$I781)*'01_Supuestos'!$F$11*($H781-'01_Supuestos'!$F$9))*'01_Supuestos'!$F$12)-(('01_Supuestos'!D31*$I781)*'01_Supuestos'!$F$11*$K781)-(IF(('01_Supuestos'!D31*$I781)&gt;0,'01_Supuestos'!$F$15,0)))-($J781*'01_Supuestos'!D33)))*'01_Supuestos'!$F$16)</f>
        <v/>
      </c>
      <c r="V781" s="109">
        <f>((('01_Supuestos'!E31*$I781)*'01_Supuestos'!$F$11*($H781-'01_Supuestos'!$F$9))-((('01_Supuestos'!E31*$I781)*'01_Supuestos'!$F$11*($H781-'01_Supuestos'!$F$9))*'01_Supuestos'!$F$12)-(('01_Supuestos'!E31*$I781)*'01_Supuestos'!$F$11*$K781)-(IF(('01_Supuestos'!E31*$I781)&gt;0,'01_Supuestos'!$F$15,0)))-((('01_Supuestos'!E31*$I781)*'01_Supuestos'!$F$11*($H781-'01_Supuestos'!$F$9))*'01_Supuestos'!$F$18)-($J781*'01_Supuestos'!E32)-(IF('01_Supuestos'!E30=MAX('01_Supuestos'!$C$30:$M$30),'01_Supuestos'!$F$19,0))-(MAX(0,(((('01_Supuestos'!E31*$I781)*'01_Supuestos'!$F$11*($H781-'01_Supuestos'!$F$9))-((('01_Supuestos'!E31*$I781)*'01_Supuestos'!$F$11*($H781-'01_Supuestos'!$F$9))*'01_Supuestos'!$F$12)-(('01_Supuestos'!E31*$I781)*'01_Supuestos'!$F$11*$K781)-(IF(('01_Supuestos'!E31*$I781)&gt;0,'01_Supuestos'!$F$15,0)))-($J781*'01_Supuestos'!E33)))*'01_Supuestos'!$F$16)</f>
        <v/>
      </c>
      <c r="W781" s="109">
        <f>((('01_Supuestos'!F31*$I781)*'01_Supuestos'!$F$11*($H781-'01_Supuestos'!$F$9))-((('01_Supuestos'!F31*$I781)*'01_Supuestos'!$F$11*($H781-'01_Supuestos'!$F$9))*'01_Supuestos'!$F$12)-(('01_Supuestos'!F31*$I781)*'01_Supuestos'!$F$11*$K781)-(IF(('01_Supuestos'!F31*$I781)&gt;0,'01_Supuestos'!$F$15,0)))-((('01_Supuestos'!F31*$I781)*'01_Supuestos'!$F$11*($H781-'01_Supuestos'!$F$9))*'01_Supuestos'!$F$18)-($J781*'01_Supuestos'!F32)-(IF('01_Supuestos'!F30=MAX('01_Supuestos'!$C$30:$M$30),'01_Supuestos'!$F$19,0))-(MAX(0,(((('01_Supuestos'!F31*$I781)*'01_Supuestos'!$F$11*($H781-'01_Supuestos'!$F$9))-((('01_Supuestos'!F31*$I781)*'01_Supuestos'!$F$11*($H781-'01_Supuestos'!$F$9))*'01_Supuestos'!$F$12)-(('01_Supuestos'!F31*$I781)*'01_Supuestos'!$F$11*$K781)-(IF(('01_Supuestos'!F31*$I781)&gt;0,'01_Supuestos'!$F$15,0)))-($J781*'01_Supuestos'!F33)))*'01_Supuestos'!$F$16)</f>
        <v/>
      </c>
      <c r="X781" s="109">
        <f>((('01_Supuestos'!G31*$I781)*'01_Supuestos'!$F$11*($H781-'01_Supuestos'!$F$9))-((('01_Supuestos'!G31*$I781)*'01_Supuestos'!$F$11*($H781-'01_Supuestos'!$F$9))*'01_Supuestos'!$F$12)-(('01_Supuestos'!G31*$I781)*'01_Supuestos'!$F$11*$K781)-(IF(('01_Supuestos'!G31*$I781)&gt;0,'01_Supuestos'!$F$15,0)))-((('01_Supuestos'!G31*$I781)*'01_Supuestos'!$F$11*($H781-'01_Supuestos'!$F$9))*'01_Supuestos'!$F$18)-($J781*'01_Supuestos'!G32)-(IF('01_Supuestos'!G30=MAX('01_Supuestos'!$C$30:$M$30),'01_Supuestos'!$F$19,0))-(MAX(0,(((('01_Supuestos'!G31*$I781)*'01_Supuestos'!$F$11*($H781-'01_Supuestos'!$F$9))-((('01_Supuestos'!G31*$I781)*'01_Supuestos'!$F$11*($H781-'01_Supuestos'!$F$9))*'01_Supuestos'!$F$12)-(('01_Supuestos'!G31*$I781)*'01_Supuestos'!$F$11*$K781)-(IF(('01_Supuestos'!G31*$I781)&gt;0,'01_Supuestos'!$F$15,0)))-($J781*'01_Supuestos'!G33)))*'01_Supuestos'!$F$16)</f>
        <v/>
      </c>
      <c r="Y781" s="109">
        <f>((('01_Supuestos'!H31*$I781)*'01_Supuestos'!$F$11*($H781-'01_Supuestos'!$F$9))-((('01_Supuestos'!H31*$I781)*'01_Supuestos'!$F$11*($H781-'01_Supuestos'!$F$9))*'01_Supuestos'!$F$12)-(('01_Supuestos'!H31*$I781)*'01_Supuestos'!$F$11*$K781)-(IF(('01_Supuestos'!H31*$I781)&gt;0,'01_Supuestos'!$F$15,0)))-((('01_Supuestos'!H31*$I781)*'01_Supuestos'!$F$11*($H781-'01_Supuestos'!$F$9))*'01_Supuestos'!$F$18)-($J781*'01_Supuestos'!H32)-(IF('01_Supuestos'!H30=MAX('01_Supuestos'!$C$30:$M$30),'01_Supuestos'!$F$19,0))-(MAX(0,(((('01_Supuestos'!H31*$I781)*'01_Supuestos'!$F$11*($H781-'01_Supuestos'!$F$9))-((('01_Supuestos'!H31*$I781)*'01_Supuestos'!$F$11*($H781-'01_Supuestos'!$F$9))*'01_Supuestos'!$F$12)-(('01_Supuestos'!H31*$I781)*'01_Supuestos'!$F$11*$K781)-(IF(('01_Supuestos'!H31*$I781)&gt;0,'01_Supuestos'!$F$15,0)))-($J781*'01_Supuestos'!H33)))*'01_Supuestos'!$F$16)</f>
        <v/>
      </c>
      <c r="Z781" s="109">
        <f>((('01_Supuestos'!I31*$I781)*'01_Supuestos'!$F$11*($H781-'01_Supuestos'!$F$9))-((('01_Supuestos'!I31*$I781)*'01_Supuestos'!$F$11*($H781-'01_Supuestos'!$F$9))*'01_Supuestos'!$F$12)-(('01_Supuestos'!I31*$I781)*'01_Supuestos'!$F$11*$K781)-(IF(('01_Supuestos'!I31*$I781)&gt;0,'01_Supuestos'!$F$15,0)))-((('01_Supuestos'!I31*$I781)*'01_Supuestos'!$F$11*($H781-'01_Supuestos'!$F$9))*'01_Supuestos'!$F$18)-($J781*'01_Supuestos'!I32)-(IF('01_Supuestos'!I30=MAX('01_Supuestos'!$C$30:$M$30),'01_Supuestos'!$F$19,0))-(MAX(0,(((('01_Supuestos'!I31*$I781)*'01_Supuestos'!$F$11*($H781-'01_Supuestos'!$F$9))-((('01_Supuestos'!I31*$I781)*'01_Supuestos'!$F$11*($H781-'01_Supuestos'!$F$9))*'01_Supuestos'!$F$12)-(('01_Supuestos'!I31*$I781)*'01_Supuestos'!$F$11*$K781)-(IF(('01_Supuestos'!I31*$I781)&gt;0,'01_Supuestos'!$F$15,0)))-($J781*'01_Supuestos'!I33)))*'01_Supuestos'!$F$16)</f>
        <v/>
      </c>
      <c r="AA781" s="109">
        <f>((('01_Supuestos'!J31*$I781)*'01_Supuestos'!$F$11*($H781-'01_Supuestos'!$F$9))-((('01_Supuestos'!J31*$I781)*'01_Supuestos'!$F$11*($H781-'01_Supuestos'!$F$9))*'01_Supuestos'!$F$12)-(('01_Supuestos'!J31*$I781)*'01_Supuestos'!$F$11*$K781)-(IF(('01_Supuestos'!J31*$I781)&gt;0,'01_Supuestos'!$F$15,0)))-((('01_Supuestos'!J31*$I781)*'01_Supuestos'!$F$11*($H781-'01_Supuestos'!$F$9))*'01_Supuestos'!$F$18)-($J781*'01_Supuestos'!J32)-(IF('01_Supuestos'!J30=MAX('01_Supuestos'!$C$30:$M$30),'01_Supuestos'!$F$19,0))-(MAX(0,(((('01_Supuestos'!J31*$I781)*'01_Supuestos'!$F$11*($H781-'01_Supuestos'!$F$9))-((('01_Supuestos'!J31*$I781)*'01_Supuestos'!$F$11*($H781-'01_Supuestos'!$F$9))*'01_Supuestos'!$F$12)-(('01_Supuestos'!J31*$I781)*'01_Supuestos'!$F$11*$K781)-(IF(('01_Supuestos'!J31*$I781)&gt;0,'01_Supuestos'!$F$15,0)))-($J781*'01_Supuestos'!J33)))*'01_Supuestos'!$F$16)</f>
        <v/>
      </c>
      <c r="AB781" s="109">
        <f>((('01_Supuestos'!K31*$I781)*'01_Supuestos'!$F$11*($H781-'01_Supuestos'!$F$9))-((('01_Supuestos'!K31*$I781)*'01_Supuestos'!$F$11*($H781-'01_Supuestos'!$F$9))*'01_Supuestos'!$F$12)-(('01_Supuestos'!K31*$I781)*'01_Supuestos'!$F$11*$K781)-(IF(('01_Supuestos'!K31*$I781)&gt;0,'01_Supuestos'!$F$15,0)))-((('01_Supuestos'!K31*$I781)*'01_Supuestos'!$F$11*($H781-'01_Supuestos'!$F$9))*'01_Supuestos'!$F$18)-($J781*'01_Supuestos'!K32)-(IF('01_Supuestos'!K30=MAX('01_Supuestos'!$C$30:$M$30),'01_Supuestos'!$F$19,0))-(MAX(0,(((('01_Supuestos'!K31*$I781)*'01_Supuestos'!$F$11*($H781-'01_Supuestos'!$F$9))-((('01_Supuestos'!K31*$I781)*'01_Supuestos'!$F$11*($H781-'01_Supuestos'!$F$9))*'01_Supuestos'!$F$12)-(('01_Supuestos'!K31*$I781)*'01_Supuestos'!$F$11*$K781)-(IF(('01_Supuestos'!K31*$I781)&gt;0,'01_Supuestos'!$F$15,0)))-($J781*'01_Supuestos'!K33)))*'01_Supuestos'!$F$16)</f>
        <v/>
      </c>
      <c r="AC781" s="109">
        <f>((('01_Supuestos'!L31*$I781)*'01_Supuestos'!$F$11*($H781-'01_Supuestos'!$F$9))-((('01_Supuestos'!L31*$I781)*'01_Supuestos'!$F$11*($H781-'01_Supuestos'!$F$9))*'01_Supuestos'!$F$12)-(('01_Supuestos'!L31*$I781)*'01_Supuestos'!$F$11*$K781)-(IF(('01_Supuestos'!L31*$I781)&gt;0,'01_Supuestos'!$F$15,0)))-((('01_Supuestos'!L31*$I781)*'01_Supuestos'!$F$11*($H781-'01_Supuestos'!$F$9))*'01_Supuestos'!$F$18)-($J781*'01_Supuestos'!L32)-(IF('01_Supuestos'!L30=MAX('01_Supuestos'!$C$30:$M$30),'01_Supuestos'!$F$19,0))-(MAX(0,(((('01_Supuestos'!L31*$I781)*'01_Supuestos'!$F$11*($H781-'01_Supuestos'!$F$9))-((('01_Supuestos'!L31*$I781)*'01_Supuestos'!$F$11*($H781-'01_Supuestos'!$F$9))*'01_Supuestos'!$F$12)-(('01_Supuestos'!L31*$I781)*'01_Supuestos'!$F$11*$K781)-(IF(('01_Supuestos'!L31*$I781)&gt;0,'01_Supuestos'!$F$15,0)))-($J781*'01_Supuestos'!L33)))*'01_Supuestos'!$F$16)</f>
        <v/>
      </c>
      <c r="AD781" s="109">
        <f>((('01_Supuestos'!M31*$I781)*'01_Supuestos'!$F$11*($H781-'01_Supuestos'!$F$9))-((('01_Supuestos'!M31*$I781)*'01_Supuestos'!$F$11*($H781-'01_Supuestos'!$F$9))*'01_Supuestos'!$F$12)-(('01_Supuestos'!M31*$I781)*'01_Supuestos'!$F$11*$K781)-(IF(('01_Supuestos'!M31*$I781)&gt;0,'01_Supuestos'!$F$15,0)))-((('01_Supuestos'!M31*$I781)*'01_Supuestos'!$F$11*($H781-'01_Supuestos'!$F$9))*'01_Supuestos'!$F$18)-($J781*'01_Supuestos'!M32)-(IF('01_Supuestos'!M30=MAX('01_Supuestos'!$C$30:$M$30),'01_Supuestos'!$F$19,0))-(MAX(0,(((('01_Supuestos'!M31*$I781)*'01_Supuestos'!$F$11*($H781-'01_Supuestos'!$F$9))-((('01_Supuestos'!M31*$I781)*'01_Supuestos'!$F$11*($H781-'01_Supuestos'!$F$9))*'01_Supuestos'!$F$12)-(('01_Supuestos'!M31*$I781)*'01_Supuestos'!$F$11*$K781)-(IF(('01_Supuestos'!M31*$I781)&gt;0,'01_Supuestos'!$F$15,0)))-($J781*'01_Supuestos'!M33)))*'01_Supuestos'!$F$16)</f>
        <v/>
      </c>
      <c r="AE781" s="109">
        <f>0</f>
        <v/>
      </c>
      <c r="AF781" s="109">
        <f>IF(S781&gt;R781,"Appraisal+Decision",IF(S781&lt;R781,"Develop Now","Indiferente"))</f>
        <v/>
      </c>
    </row>
    <row r="782">
      <c r="A782" t="n">
        <v>752</v>
      </c>
      <c r="B782" s="53">
        <f>RAND()</f>
        <v/>
      </c>
      <c r="C782" s="53">
        <f>RAND()</f>
        <v/>
      </c>
      <c r="D782" s="53">
        <f>RAND()</f>
        <v/>
      </c>
      <c r="E782" s="53">
        <f>RAND()</f>
        <v/>
      </c>
      <c r="F782" s="53">
        <f>RAND()</f>
        <v/>
      </c>
      <c r="G782" s="53">
        <f>RAND()</f>
        <v/>
      </c>
      <c r="H782" s="109">
        <f>IF(B782&lt;($B$11-$B$10)/($B$12-$B$10), $B$10+SQRT(B782*($B$11-$B$10)*($B$12-$B$10)), $B$12-SQRT((1-B782)*($B$12-$B$11)*($B$12-$B$10)))</f>
        <v/>
      </c>
      <c r="I782" s="53">
        <f>MAX(0.1,NORMINV(C782,$B$13,$B$14))</f>
        <v/>
      </c>
      <c r="J782" s="109">
        <f>'01_Supuestos'!$F$13*MAX(0.65,NORMINV(D782,1,$B$15))</f>
        <v/>
      </c>
      <c r="K782" s="109">
        <f>'01_Supuestos'!$F$14*MAX(0.6,NORMINV(E782,1,$B$16))</f>
        <v/>
      </c>
      <c r="L782" s="109">
        <f>--(F782&lt;=$B$5)</f>
        <v/>
      </c>
      <c r="M782" s="109">
        <f>IF(L782=1, IF(G782&lt;=$B$6, "+", "-"), IF(G782&lt;=(1-$B$7), "+", "-"))</f>
        <v/>
      </c>
      <c r="N782" s="110">
        <f>IF(M782="+",'05_Bayes_Arbol'!$B$16,'05_Bayes_Arbol'!$B$17)</f>
        <v/>
      </c>
      <c r="O782" s="109">
        <f>SUMPRODUCT(T782:AD782,'01_Supuestos'!$C$34:$M$34)</f>
        <v/>
      </c>
      <c r="P782" s="109">
        <f>N782*O782 + (1-N782)*$B$9</f>
        <v/>
      </c>
      <c r="Q782" s="109">
        <f>--(P782&gt;0)</f>
        <v/>
      </c>
      <c r="R782" s="109">
        <f>IF(L782=1,O782,$B$9)</f>
        <v/>
      </c>
      <c r="S782" s="109">
        <f>-$B$8 + IF(Q782=1, IF(L782=1,O782,$B$9), 0)</f>
        <v/>
      </c>
      <c r="T782" s="109">
        <f>((('01_Supuestos'!C31*$I782)*'01_Supuestos'!$F$11*($H782-'01_Supuestos'!$F$9))-((('01_Supuestos'!C31*$I782)*'01_Supuestos'!$F$11*($H782-'01_Supuestos'!$F$9))*'01_Supuestos'!$F$12)-(('01_Supuestos'!C31*$I782)*'01_Supuestos'!$F$11*$K782)-(IF(('01_Supuestos'!C31*$I782)&gt;0,'01_Supuestos'!$F$15,0)))-((('01_Supuestos'!C31*$I782)*'01_Supuestos'!$F$11*($H782-'01_Supuestos'!$F$9))*'01_Supuestos'!$F$18)-($J782*'01_Supuestos'!C32)-(IF('01_Supuestos'!C30=MAX('01_Supuestos'!$C$30:$M$30),'01_Supuestos'!$F$19,0))-(MAX(0,(((('01_Supuestos'!C31*$I782)*'01_Supuestos'!$F$11*($H782-'01_Supuestos'!$F$9))-((('01_Supuestos'!C31*$I782)*'01_Supuestos'!$F$11*($H782-'01_Supuestos'!$F$9))*'01_Supuestos'!$F$12)-(('01_Supuestos'!C31*$I782)*'01_Supuestos'!$F$11*$K782)-(IF(('01_Supuestos'!C31*$I782)&gt;0,'01_Supuestos'!$F$15,0)))-($J782*'01_Supuestos'!C33)))*'01_Supuestos'!$F$16)</f>
        <v/>
      </c>
      <c r="U782" s="109">
        <f>((('01_Supuestos'!D31*$I782)*'01_Supuestos'!$F$11*($H782-'01_Supuestos'!$F$9))-((('01_Supuestos'!D31*$I782)*'01_Supuestos'!$F$11*($H782-'01_Supuestos'!$F$9))*'01_Supuestos'!$F$12)-(('01_Supuestos'!D31*$I782)*'01_Supuestos'!$F$11*$K782)-(IF(('01_Supuestos'!D31*$I782)&gt;0,'01_Supuestos'!$F$15,0)))-((('01_Supuestos'!D31*$I782)*'01_Supuestos'!$F$11*($H782-'01_Supuestos'!$F$9))*'01_Supuestos'!$F$18)-($J782*'01_Supuestos'!D32)-(IF('01_Supuestos'!D30=MAX('01_Supuestos'!$C$30:$M$30),'01_Supuestos'!$F$19,0))-(MAX(0,(((('01_Supuestos'!D31*$I782)*'01_Supuestos'!$F$11*($H782-'01_Supuestos'!$F$9))-((('01_Supuestos'!D31*$I782)*'01_Supuestos'!$F$11*($H782-'01_Supuestos'!$F$9))*'01_Supuestos'!$F$12)-(('01_Supuestos'!D31*$I782)*'01_Supuestos'!$F$11*$K782)-(IF(('01_Supuestos'!D31*$I782)&gt;0,'01_Supuestos'!$F$15,0)))-($J782*'01_Supuestos'!D33)))*'01_Supuestos'!$F$16)</f>
        <v/>
      </c>
      <c r="V782" s="109">
        <f>((('01_Supuestos'!E31*$I782)*'01_Supuestos'!$F$11*($H782-'01_Supuestos'!$F$9))-((('01_Supuestos'!E31*$I782)*'01_Supuestos'!$F$11*($H782-'01_Supuestos'!$F$9))*'01_Supuestos'!$F$12)-(('01_Supuestos'!E31*$I782)*'01_Supuestos'!$F$11*$K782)-(IF(('01_Supuestos'!E31*$I782)&gt;0,'01_Supuestos'!$F$15,0)))-((('01_Supuestos'!E31*$I782)*'01_Supuestos'!$F$11*($H782-'01_Supuestos'!$F$9))*'01_Supuestos'!$F$18)-($J782*'01_Supuestos'!E32)-(IF('01_Supuestos'!E30=MAX('01_Supuestos'!$C$30:$M$30),'01_Supuestos'!$F$19,0))-(MAX(0,(((('01_Supuestos'!E31*$I782)*'01_Supuestos'!$F$11*($H782-'01_Supuestos'!$F$9))-((('01_Supuestos'!E31*$I782)*'01_Supuestos'!$F$11*($H782-'01_Supuestos'!$F$9))*'01_Supuestos'!$F$12)-(('01_Supuestos'!E31*$I782)*'01_Supuestos'!$F$11*$K782)-(IF(('01_Supuestos'!E31*$I782)&gt;0,'01_Supuestos'!$F$15,0)))-($J782*'01_Supuestos'!E33)))*'01_Supuestos'!$F$16)</f>
        <v/>
      </c>
      <c r="W782" s="109">
        <f>((('01_Supuestos'!F31*$I782)*'01_Supuestos'!$F$11*($H782-'01_Supuestos'!$F$9))-((('01_Supuestos'!F31*$I782)*'01_Supuestos'!$F$11*($H782-'01_Supuestos'!$F$9))*'01_Supuestos'!$F$12)-(('01_Supuestos'!F31*$I782)*'01_Supuestos'!$F$11*$K782)-(IF(('01_Supuestos'!F31*$I782)&gt;0,'01_Supuestos'!$F$15,0)))-((('01_Supuestos'!F31*$I782)*'01_Supuestos'!$F$11*($H782-'01_Supuestos'!$F$9))*'01_Supuestos'!$F$18)-($J782*'01_Supuestos'!F32)-(IF('01_Supuestos'!F30=MAX('01_Supuestos'!$C$30:$M$30),'01_Supuestos'!$F$19,0))-(MAX(0,(((('01_Supuestos'!F31*$I782)*'01_Supuestos'!$F$11*($H782-'01_Supuestos'!$F$9))-((('01_Supuestos'!F31*$I782)*'01_Supuestos'!$F$11*($H782-'01_Supuestos'!$F$9))*'01_Supuestos'!$F$12)-(('01_Supuestos'!F31*$I782)*'01_Supuestos'!$F$11*$K782)-(IF(('01_Supuestos'!F31*$I782)&gt;0,'01_Supuestos'!$F$15,0)))-($J782*'01_Supuestos'!F33)))*'01_Supuestos'!$F$16)</f>
        <v/>
      </c>
      <c r="X782" s="109">
        <f>((('01_Supuestos'!G31*$I782)*'01_Supuestos'!$F$11*($H782-'01_Supuestos'!$F$9))-((('01_Supuestos'!G31*$I782)*'01_Supuestos'!$F$11*($H782-'01_Supuestos'!$F$9))*'01_Supuestos'!$F$12)-(('01_Supuestos'!G31*$I782)*'01_Supuestos'!$F$11*$K782)-(IF(('01_Supuestos'!G31*$I782)&gt;0,'01_Supuestos'!$F$15,0)))-((('01_Supuestos'!G31*$I782)*'01_Supuestos'!$F$11*($H782-'01_Supuestos'!$F$9))*'01_Supuestos'!$F$18)-($J782*'01_Supuestos'!G32)-(IF('01_Supuestos'!G30=MAX('01_Supuestos'!$C$30:$M$30),'01_Supuestos'!$F$19,0))-(MAX(0,(((('01_Supuestos'!G31*$I782)*'01_Supuestos'!$F$11*($H782-'01_Supuestos'!$F$9))-((('01_Supuestos'!G31*$I782)*'01_Supuestos'!$F$11*($H782-'01_Supuestos'!$F$9))*'01_Supuestos'!$F$12)-(('01_Supuestos'!G31*$I782)*'01_Supuestos'!$F$11*$K782)-(IF(('01_Supuestos'!G31*$I782)&gt;0,'01_Supuestos'!$F$15,0)))-($J782*'01_Supuestos'!G33)))*'01_Supuestos'!$F$16)</f>
        <v/>
      </c>
      <c r="Y782" s="109">
        <f>((('01_Supuestos'!H31*$I782)*'01_Supuestos'!$F$11*($H782-'01_Supuestos'!$F$9))-((('01_Supuestos'!H31*$I782)*'01_Supuestos'!$F$11*($H782-'01_Supuestos'!$F$9))*'01_Supuestos'!$F$12)-(('01_Supuestos'!H31*$I782)*'01_Supuestos'!$F$11*$K782)-(IF(('01_Supuestos'!H31*$I782)&gt;0,'01_Supuestos'!$F$15,0)))-((('01_Supuestos'!H31*$I782)*'01_Supuestos'!$F$11*($H782-'01_Supuestos'!$F$9))*'01_Supuestos'!$F$18)-($J782*'01_Supuestos'!H32)-(IF('01_Supuestos'!H30=MAX('01_Supuestos'!$C$30:$M$30),'01_Supuestos'!$F$19,0))-(MAX(0,(((('01_Supuestos'!H31*$I782)*'01_Supuestos'!$F$11*($H782-'01_Supuestos'!$F$9))-((('01_Supuestos'!H31*$I782)*'01_Supuestos'!$F$11*($H782-'01_Supuestos'!$F$9))*'01_Supuestos'!$F$12)-(('01_Supuestos'!H31*$I782)*'01_Supuestos'!$F$11*$K782)-(IF(('01_Supuestos'!H31*$I782)&gt;0,'01_Supuestos'!$F$15,0)))-($J782*'01_Supuestos'!H33)))*'01_Supuestos'!$F$16)</f>
        <v/>
      </c>
      <c r="Z782" s="109">
        <f>((('01_Supuestos'!I31*$I782)*'01_Supuestos'!$F$11*($H782-'01_Supuestos'!$F$9))-((('01_Supuestos'!I31*$I782)*'01_Supuestos'!$F$11*($H782-'01_Supuestos'!$F$9))*'01_Supuestos'!$F$12)-(('01_Supuestos'!I31*$I782)*'01_Supuestos'!$F$11*$K782)-(IF(('01_Supuestos'!I31*$I782)&gt;0,'01_Supuestos'!$F$15,0)))-((('01_Supuestos'!I31*$I782)*'01_Supuestos'!$F$11*($H782-'01_Supuestos'!$F$9))*'01_Supuestos'!$F$18)-($J782*'01_Supuestos'!I32)-(IF('01_Supuestos'!I30=MAX('01_Supuestos'!$C$30:$M$30),'01_Supuestos'!$F$19,0))-(MAX(0,(((('01_Supuestos'!I31*$I782)*'01_Supuestos'!$F$11*($H782-'01_Supuestos'!$F$9))-((('01_Supuestos'!I31*$I782)*'01_Supuestos'!$F$11*($H782-'01_Supuestos'!$F$9))*'01_Supuestos'!$F$12)-(('01_Supuestos'!I31*$I782)*'01_Supuestos'!$F$11*$K782)-(IF(('01_Supuestos'!I31*$I782)&gt;0,'01_Supuestos'!$F$15,0)))-($J782*'01_Supuestos'!I33)))*'01_Supuestos'!$F$16)</f>
        <v/>
      </c>
      <c r="AA782" s="109">
        <f>((('01_Supuestos'!J31*$I782)*'01_Supuestos'!$F$11*($H782-'01_Supuestos'!$F$9))-((('01_Supuestos'!J31*$I782)*'01_Supuestos'!$F$11*($H782-'01_Supuestos'!$F$9))*'01_Supuestos'!$F$12)-(('01_Supuestos'!J31*$I782)*'01_Supuestos'!$F$11*$K782)-(IF(('01_Supuestos'!J31*$I782)&gt;0,'01_Supuestos'!$F$15,0)))-((('01_Supuestos'!J31*$I782)*'01_Supuestos'!$F$11*($H782-'01_Supuestos'!$F$9))*'01_Supuestos'!$F$18)-($J782*'01_Supuestos'!J32)-(IF('01_Supuestos'!J30=MAX('01_Supuestos'!$C$30:$M$30),'01_Supuestos'!$F$19,0))-(MAX(0,(((('01_Supuestos'!J31*$I782)*'01_Supuestos'!$F$11*($H782-'01_Supuestos'!$F$9))-((('01_Supuestos'!J31*$I782)*'01_Supuestos'!$F$11*($H782-'01_Supuestos'!$F$9))*'01_Supuestos'!$F$12)-(('01_Supuestos'!J31*$I782)*'01_Supuestos'!$F$11*$K782)-(IF(('01_Supuestos'!J31*$I782)&gt;0,'01_Supuestos'!$F$15,0)))-($J782*'01_Supuestos'!J33)))*'01_Supuestos'!$F$16)</f>
        <v/>
      </c>
      <c r="AB782" s="109">
        <f>((('01_Supuestos'!K31*$I782)*'01_Supuestos'!$F$11*($H782-'01_Supuestos'!$F$9))-((('01_Supuestos'!K31*$I782)*'01_Supuestos'!$F$11*($H782-'01_Supuestos'!$F$9))*'01_Supuestos'!$F$12)-(('01_Supuestos'!K31*$I782)*'01_Supuestos'!$F$11*$K782)-(IF(('01_Supuestos'!K31*$I782)&gt;0,'01_Supuestos'!$F$15,0)))-((('01_Supuestos'!K31*$I782)*'01_Supuestos'!$F$11*($H782-'01_Supuestos'!$F$9))*'01_Supuestos'!$F$18)-($J782*'01_Supuestos'!K32)-(IF('01_Supuestos'!K30=MAX('01_Supuestos'!$C$30:$M$30),'01_Supuestos'!$F$19,0))-(MAX(0,(((('01_Supuestos'!K31*$I782)*'01_Supuestos'!$F$11*($H782-'01_Supuestos'!$F$9))-((('01_Supuestos'!K31*$I782)*'01_Supuestos'!$F$11*($H782-'01_Supuestos'!$F$9))*'01_Supuestos'!$F$12)-(('01_Supuestos'!K31*$I782)*'01_Supuestos'!$F$11*$K782)-(IF(('01_Supuestos'!K31*$I782)&gt;0,'01_Supuestos'!$F$15,0)))-($J782*'01_Supuestos'!K33)))*'01_Supuestos'!$F$16)</f>
        <v/>
      </c>
      <c r="AC782" s="109">
        <f>((('01_Supuestos'!L31*$I782)*'01_Supuestos'!$F$11*($H782-'01_Supuestos'!$F$9))-((('01_Supuestos'!L31*$I782)*'01_Supuestos'!$F$11*($H782-'01_Supuestos'!$F$9))*'01_Supuestos'!$F$12)-(('01_Supuestos'!L31*$I782)*'01_Supuestos'!$F$11*$K782)-(IF(('01_Supuestos'!L31*$I782)&gt;0,'01_Supuestos'!$F$15,0)))-((('01_Supuestos'!L31*$I782)*'01_Supuestos'!$F$11*($H782-'01_Supuestos'!$F$9))*'01_Supuestos'!$F$18)-($J782*'01_Supuestos'!L32)-(IF('01_Supuestos'!L30=MAX('01_Supuestos'!$C$30:$M$30),'01_Supuestos'!$F$19,0))-(MAX(0,(((('01_Supuestos'!L31*$I782)*'01_Supuestos'!$F$11*($H782-'01_Supuestos'!$F$9))-((('01_Supuestos'!L31*$I782)*'01_Supuestos'!$F$11*($H782-'01_Supuestos'!$F$9))*'01_Supuestos'!$F$12)-(('01_Supuestos'!L31*$I782)*'01_Supuestos'!$F$11*$K782)-(IF(('01_Supuestos'!L31*$I782)&gt;0,'01_Supuestos'!$F$15,0)))-($J782*'01_Supuestos'!L33)))*'01_Supuestos'!$F$16)</f>
        <v/>
      </c>
      <c r="AD782" s="109">
        <f>((('01_Supuestos'!M31*$I782)*'01_Supuestos'!$F$11*($H782-'01_Supuestos'!$F$9))-((('01_Supuestos'!M31*$I782)*'01_Supuestos'!$F$11*($H782-'01_Supuestos'!$F$9))*'01_Supuestos'!$F$12)-(('01_Supuestos'!M31*$I782)*'01_Supuestos'!$F$11*$K782)-(IF(('01_Supuestos'!M31*$I782)&gt;0,'01_Supuestos'!$F$15,0)))-((('01_Supuestos'!M31*$I782)*'01_Supuestos'!$F$11*($H782-'01_Supuestos'!$F$9))*'01_Supuestos'!$F$18)-($J782*'01_Supuestos'!M32)-(IF('01_Supuestos'!M30=MAX('01_Supuestos'!$C$30:$M$30),'01_Supuestos'!$F$19,0))-(MAX(0,(((('01_Supuestos'!M31*$I782)*'01_Supuestos'!$F$11*($H782-'01_Supuestos'!$F$9))-((('01_Supuestos'!M31*$I782)*'01_Supuestos'!$F$11*($H782-'01_Supuestos'!$F$9))*'01_Supuestos'!$F$12)-(('01_Supuestos'!M31*$I782)*'01_Supuestos'!$F$11*$K782)-(IF(('01_Supuestos'!M31*$I782)&gt;0,'01_Supuestos'!$F$15,0)))-($J782*'01_Supuestos'!M33)))*'01_Supuestos'!$F$16)</f>
        <v/>
      </c>
      <c r="AE782" s="109">
        <f>0</f>
        <v/>
      </c>
      <c r="AF782" s="109">
        <f>IF(S782&gt;R782,"Appraisal+Decision",IF(S782&lt;R782,"Develop Now","Indiferente"))</f>
        <v/>
      </c>
    </row>
    <row r="783">
      <c r="A783" t="n">
        <v>753</v>
      </c>
      <c r="B783" s="53">
        <f>RAND()</f>
        <v/>
      </c>
      <c r="C783" s="53">
        <f>RAND()</f>
        <v/>
      </c>
      <c r="D783" s="53">
        <f>RAND()</f>
        <v/>
      </c>
      <c r="E783" s="53">
        <f>RAND()</f>
        <v/>
      </c>
      <c r="F783" s="53">
        <f>RAND()</f>
        <v/>
      </c>
      <c r="G783" s="53">
        <f>RAND()</f>
        <v/>
      </c>
      <c r="H783" s="109">
        <f>IF(B783&lt;($B$11-$B$10)/($B$12-$B$10), $B$10+SQRT(B783*($B$11-$B$10)*($B$12-$B$10)), $B$12-SQRT((1-B783)*($B$12-$B$11)*($B$12-$B$10)))</f>
        <v/>
      </c>
      <c r="I783" s="53">
        <f>MAX(0.1,NORMINV(C783,$B$13,$B$14))</f>
        <v/>
      </c>
      <c r="J783" s="109">
        <f>'01_Supuestos'!$F$13*MAX(0.65,NORMINV(D783,1,$B$15))</f>
        <v/>
      </c>
      <c r="K783" s="109">
        <f>'01_Supuestos'!$F$14*MAX(0.6,NORMINV(E783,1,$B$16))</f>
        <v/>
      </c>
      <c r="L783" s="109">
        <f>--(F783&lt;=$B$5)</f>
        <v/>
      </c>
      <c r="M783" s="109">
        <f>IF(L783=1, IF(G783&lt;=$B$6, "+", "-"), IF(G783&lt;=(1-$B$7), "+", "-"))</f>
        <v/>
      </c>
      <c r="N783" s="110">
        <f>IF(M783="+",'05_Bayes_Arbol'!$B$16,'05_Bayes_Arbol'!$B$17)</f>
        <v/>
      </c>
      <c r="O783" s="109">
        <f>SUMPRODUCT(T783:AD783,'01_Supuestos'!$C$34:$M$34)</f>
        <v/>
      </c>
      <c r="P783" s="109">
        <f>N783*O783 + (1-N783)*$B$9</f>
        <v/>
      </c>
      <c r="Q783" s="109">
        <f>--(P783&gt;0)</f>
        <v/>
      </c>
      <c r="R783" s="109">
        <f>IF(L783=1,O783,$B$9)</f>
        <v/>
      </c>
      <c r="S783" s="109">
        <f>-$B$8 + IF(Q783=1, IF(L783=1,O783,$B$9), 0)</f>
        <v/>
      </c>
      <c r="T783" s="109">
        <f>((('01_Supuestos'!C31*$I783)*'01_Supuestos'!$F$11*($H783-'01_Supuestos'!$F$9))-((('01_Supuestos'!C31*$I783)*'01_Supuestos'!$F$11*($H783-'01_Supuestos'!$F$9))*'01_Supuestos'!$F$12)-(('01_Supuestos'!C31*$I783)*'01_Supuestos'!$F$11*$K783)-(IF(('01_Supuestos'!C31*$I783)&gt;0,'01_Supuestos'!$F$15,0)))-((('01_Supuestos'!C31*$I783)*'01_Supuestos'!$F$11*($H783-'01_Supuestos'!$F$9))*'01_Supuestos'!$F$18)-($J783*'01_Supuestos'!C32)-(IF('01_Supuestos'!C30=MAX('01_Supuestos'!$C$30:$M$30),'01_Supuestos'!$F$19,0))-(MAX(0,(((('01_Supuestos'!C31*$I783)*'01_Supuestos'!$F$11*($H783-'01_Supuestos'!$F$9))-((('01_Supuestos'!C31*$I783)*'01_Supuestos'!$F$11*($H783-'01_Supuestos'!$F$9))*'01_Supuestos'!$F$12)-(('01_Supuestos'!C31*$I783)*'01_Supuestos'!$F$11*$K783)-(IF(('01_Supuestos'!C31*$I783)&gt;0,'01_Supuestos'!$F$15,0)))-($J783*'01_Supuestos'!C33)))*'01_Supuestos'!$F$16)</f>
        <v/>
      </c>
      <c r="U783" s="109">
        <f>((('01_Supuestos'!D31*$I783)*'01_Supuestos'!$F$11*($H783-'01_Supuestos'!$F$9))-((('01_Supuestos'!D31*$I783)*'01_Supuestos'!$F$11*($H783-'01_Supuestos'!$F$9))*'01_Supuestos'!$F$12)-(('01_Supuestos'!D31*$I783)*'01_Supuestos'!$F$11*$K783)-(IF(('01_Supuestos'!D31*$I783)&gt;0,'01_Supuestos'!$F$15,0)))-((('01_Supuestos'!D31*$I783)*'01_Supuestos'!$F$11*($H783-'01_Supuestos'!$F$9))*'01_Supuestos'!$F$18)-($J783*'01_Supuestos'!D32)-(IF('01_Supuestos'!D30=MAX('01_Supuestos'!$C$30:$M$30),'01_Supuestos'!$F$19,0))-(MAX(0,(((('01_Supuestos'!D31*$I783)*'01_Supuestos'!$F$11*($H783-'01_Supuestos'!$F$9))-((('01_Supuestos'!D31*$I783)*'01_Supuestos'!$F$11*($H783-'01_Supuestos'!$F$9))*'01_Supuestos'!$F$12)-(('01_Supuestos'!D31*$I783)*'01_Supuestos'!$F$11*$K783)-(IF(('01_Supuestos'!D31*$I783)&gt;0,'01_Supuestos'!$F$15,0)))-($J783*'01_Supuestos'!D33)))*'01_Supuestos'!$F$16)</f>
        <v/>
      </c>
      <c r="V783" s="109">
        <f>((('01_Supuestos'!E31*$I783)*'01_Supuestos'!$F$11*($H783-'01_Supuestos'!$F$9))-((('01_Supuestos'!E31*$I783)*'01_Supuestos'!$F$11*($H783-'01_Supuestos'!$F$9))*'01_Supuestos'!$F$12)-(('01_Supuestos'!E31*$I783)*'01_Supuestos'!$F$11*$K783)-(IF(('01_Supuestos'!E31*$I783)&gt;0,'01_Supuestos'!$F$15,0)))-((('01_Supuestos'!E31*$I783)*'01_Supuestos'!$F$11*($H783-'01_Supuestos'!$F$9))*'01_Supuestos'!$F$18)-($J783*'01_Supuestos'!E32)-(IF('01_Supuestos'!E30=MAX('01_Supuestos'!$C$30:$M$30),'01_Supuestos'!$F$19,0))-(MAX(0,(((('01_Supuestos'!E31*$I783)*'01_Supuestos'!$F$11*($H783-'01_Supuestos'!$F$9))-((('01_Supuestos'!E31*$I783)*'01_Supuestos'!$F$11*($H783-'01_Supuestos'!$F$9))*'01_Supuestos'!$F$12)-(('01_Supuestos'!E31*$I783)*'01_Supuestos'!$F$11*$K783)-(IF(('01_Supuestos'!E31*$I783)&gt;0,'01_Supuestos'!$F$15,0)))-($J783*'01_Supuestos'!E33)))*'01_Supuestos'!$F$16)</f>
        <v/>
      </c>
      <c r="W783" s="109">
        <f>((('01_Supuestos'!F31*$I783)*'01_Supuestos'!$F$11*($H783-'01_Supuestos'!$F$9))-((('01_Supuestos'!F31*$I783)*'01_Supuestos'!$F$11*($H783-'01_Supuestos'!$F$9))*'01_Supuestos'!$F$12)-(('01_Supuestos'!F31*$I783)*'01_Supuestos'!$F$11*$K783)-(IF(('01_Supuestos'!F31*$I783)&gt;0,'01_Supuestos'!$F$15,0)))-((('01_Supuestos'!F31*$I783)*'01_Supuestos'!$F$11*($H783-'01_Supuestos'!$F$9))*'01_Supuestos'!$F$18)-($J783*'01_Supuestos'!F32)-(IF('01_Supuestos'!F30=MAX('01_Supuestos'!$C$30:$M$30),'01_Supuestos'!$F$19,0))-(MAX(0,(((('01_Supuestos'!F31*$I783)*'01_Supuestos'!$F$11*($H783-'01_Supuestos'!$F$9))-((('01_Supuestos'!F31*$I783)*'01_Supuestos'!$F$11*($H783-'01_Supuestos'!$F$9))*'01_Supuestos'!$F$12)-(('01_Supuestos'!F31*$I783)*'01_Supuestos'!$F$11*$K783)-(IF(('01_Supuestos'!F31*$I783)&gt;0,'01_Supuestos'!$F$15,0)))-($J783*'01_Supuestos'!F33)))*'01_Supuestos'!$F$16)</f>
        <v/>
      </c>
      <c r="X783" s="109">
        <f>((('01_Supuestos'!G31*$I783)*'01_Supuestos'!$F$11*($H783-'01_Supuestos'!$F$9))-((('01_Supuestos'!G31*$I783)*'01_Supuestos'!$F$11*($H783-'01_Supuestos'!$F$9))*'01_Supuestos'!$F$12)-(('01_Supuestos'!G31*$I783)*'01_Supuestos'!$F$11*$K783)-(IF(('01_Supuestos'!G31*$I783)&gt;0,'01_Supuestos'!$F$15,0)))-((('01_Supuestos'!G31*$I783)*'01_Supuestos'!$F$11*($H783-'01_Supuestos'!$F$9))*'01_Supuestos'!$F$18)-($J783*'01_Supuestos'!G32)-(IF('01_Supuestos'!G30=MAX('01_Supuestos'!$C$30:$M$30),'01_Supuestos'!$F$19,0))-(MAX(0,(((('01_Supuestos'!G31*$I783)*'01_Supuestos'!$F$11*($H783-'01_Supuestos'!$F$9))-((('01_Supuestos'!G31*$I783)*'01_Supuestos'!$F$11*($H783-'01_Supuestos'!$F$9))*'01_Supuestos'!$F$12)-(('01_Supuestos'!G31*$I783)*'01_Supuestos'!$F$11*$K783)-(IF(('01_Supuestos'!G31*$I783)&gt;0,'01_Supuestos'!$F$15,0)))-($J783*'01_Supuestos'!G33)))*'01_Supuestos'!$F$16)</f>
        <v/>
      </c>
      <c r="Y783" s="109">
        <f>((('01_Supuestos'!H31*$I783)*'01_Supuestos'!$F$11*($H783-'01_Supuestos'!$F$9))-((('01_Supuestos'!H31*$I783)*'01_Supuestos'!$F$11*($H783-'01_Supuestos'!$F$9))*'01_Supuestos'!$F$12)-(('01_Supuestos'!H31*$I783)*'01_Supuestos'!$F$11*$K783)-(IF(('01_Supuestos'!H31*$I783)&gt;0,'01_Supuestos'!$F$15,0)))-((('01_Supuestos'!H31*$I783)*'01_Supuestos'!$F$11*($H783-'01_Supuestos'!$F$9))*'01_Supuestos'!$F$18)-($J783*'01_Supuestos'!H32)-(IF('01_Supuestos'!H30=MAX('01_Supuestos'!$C$30:$M$30),'01_Supuestos'!$F$19,0))-(MAX(0,(((('01_Supuestos'!H31*$I783)*'01_Supuestos'!$F$11*($H783-'01_Supuestos'!$F$9))-((('01_Supuestos'!H31*$I783)*'01_Supuestos'!$F$11*($H783-'01_Supuestos'!$F$9))*'01_Supuestos'!$F$12)-(('01_Supuestos'!H31*$I783)*'01_Supuestos'!$F$11*$K783)-(IF(('01_Supuestos'!H31*$I783)&gt;0,'01_Supuestos'!$F$15,0)))-($J783*'01_Supuestos'!H33)))*'01_Supuestos'!$F$16)</f>
        <v/>
      </c>
      <c r="Z783" s="109">
        <f>((('01_Supuestos'!I31*$I783)*'01_Supuestos'!$F$11*($H783-'01_Supuestos'!$F$9))-((('01_Supuestos'!I31*$I783)*'01_Supuestos'!$F$11*($H783-'01_Supuestos'!$F$9))*'01_Supuestos'!$F$12)-(('01_Supuestos'!I31*$I783)*'01_Supuestos'!$F$11*$K783)-(IF(('01_Supuestos'!I31*$I783)&gt;0,'01_Supuestos'!$F$15,0)))-((('01_Supuestos'!I31*$I783)*'01_Supuestos'!$F$11*($H783-'01_Supuestos'!$F$9))*'01_Supuestos'!$F$18)-($J783*'01_Supuestos'!I32)-(IF('01_Supuestos'!I30=MAX('01_Supuestos'!$C$30:$M$30),'01_Supuestos'!$F$19,0))-(MAX(0,(((('01_Supuestos'!I31*$I783)*'01_Supuestos'!$F$11*($H783-'01_Supuestos'!$F$9))-((('01_Supuestos'!I31*$I783)*'01_Supuestos'!$F$11*($H783-'01_Supuestos'!$F$9))*'01_Supuestos'!$F$12)-(('01_Supuestos'!I31*$I783)*'01_Supuestos'!$F$11*$K783)-(IF(('01_Supuestos'!I31*$I783)&gt;0,'01_Supuestos'!$F$15,0)))-($J783*'01_Supuestos'!I33)))*'01_Supuestos'!$F$16)</f>
        <v/>
      </c>
      <c r="AA783" s="109">
        <f>((('01_Supuestos'!J31*$I783)*'01_Supuestos'!$F$11*($H783-'01_Supuestos'!$F$9))-((('01_Supuestos'!J31*$I783)*'01_Supuestos'!$F$11*($H783-'01_Supuestos'!$F$9))*'01_Supuestos'!$F$12)-(('01_Supuestos'!J31*$I783)*'01_Supuestos'!$F$11*$K783)-(IF(('01_Supuestos'!J31*$I783)&gt;0,'01_Supuestos'!$F$15,0)))-((('01_Supuestos'!J31*$I783)*'01_Supuestos'!$F$11*($H783-'01_Supuestos'!$F$9))*'01_Supuestos'!$F$18)-($J783*'01_Supuestos'!J32)-(IF('01_Supuestos'!J30=MAX('01_Supuestos'!$C$30:$M$30),'01_Supuestos'!$F$19,0))-(MAX(0,(((('01_Supuestos'!J31*$I783)*'01_Supuestos'!$F$11*($H783-'01_Supuestos'!$F$9))-((('01_Supuestos'!J31*$I783)*'01_Supuestos'!$F$11*($H783-'01_Supuestos'!$F$9))*'01_Supuestos'!$F$12)-(('01_Supuestos'!J31*$I783)*'01_Supuestos'!$F$11*$K783)-(IF(('01_Supuestos'!J31*$I783)&gt;0,'01_Supuestos'!$F$15,0)))-($J783*'01_Supuestos'!J33)))*'01_Supuestos'!$F$16)</f>
        <v/>
      </c>
      <c r="AB783" s="109">
        <f>((('01_Supuestos'!K31*$I783)*'01_Supuestos'!$F$11*($H783-'01_Supuestos'!$F$9))-((('01_Supuestos'!K31*$I783)*'01_Supuestos'!$F$11*($H783-'01_Supuestos'!$F$9))*'01_Supuestos'!$F$12)-(('01_Supuestos'!K31*$I783)*'01_Supuestos'!$F$11*$K783)-(IF(('01_Supuestos'!K31*$I783)&gt;0,'01_Supuestos'!$F$15,0)))-((('01_Supuestos'!K31*$I783)*'01_Supuestos'!$F$11*($H783-'01_Supuestos'!$F$9))*'01_Supuestos'!$F$18)-($J783*'01_Supuestos'!K32)-(IF('01_Supuestos'!K30=MAX('01_Supuestos'!$C$30:$M$30),'01_Supuestos'!$F$19,0))-(MAX(0,(((('01_Supuestos'!K31*$I783)*'01_Supuestos'!$F$11*($H783-'01_Supuestos'!$F$9))-((('01_Supuestos'!K31*$I783)*'01_Supuestos'!$F$11*($H783-'01_Supuestos'!$F$9))*'01_Supuestos'!$F$12)-(('01_Supuestos'!K31*$I783)*'01_Supuestos'!$F$11*$K783)-(IF(('01_Supuestos'!K31*$I783)&gt;0,'01_Supuestos'!$F$15,0)))-($J783*'01_Supuestos'!K33)))*'01_Supuestos'!$F$16)</f>
        <v/>
      </c>
      <c r="AC783" s="109">
        <f>((('01_Supuestos'!L31*$I783)*'01_Supuestos'!$F$11*($H783-'01_Supuestos'!$F$9))-((('01_Supuestos'!L31*$I783)*'01_Supuestos'!$F$11*($H783-'01_Supuestos'!$F$9))*'01_Supuestos'!$F$12)-(('01_Supuestos'!L31*$I783)*'01_Supuestos'!$F$11*$K783)-(IF(('01_Supuestos'!L31*$I783)&gt;0,'01_Supuestos'!$F$15,0)))-((('01_Supuestos'!L31*$I783)*'01_Supuestos'!$F$11*($H783-'01_Supuestos'!$F$9))*'01_Supuestos'!$F$18)-($J783*'01_Supuestos'!L32)-(IF('01_Supuestos'!L30=MAX('01_Supuestos'!$C$30:$M$30),'01_Supuestos'!$F$19,0))-(MAX(0,(((('01_Supuestos'!L31*$I783)*'01_Supuestos'!$F$11*($H783-'01_Supuestos'!$F$9))-((('01_Supuestos'!L31*$I783)*'01_Supuestos'!$F$11*($H783-'01_Supuestos'!$F$9))*'01_Supuestos'!$F$12)-(('01_Supuestos'!L31*$I783)*'01_Supuestos'!$F$11*$K783)-(IF(('01_Supuestos'!L31*$I783)&gt;0,'01_Supuestos'!$F$15,0)))-($J783*'01_Supuestos'!L33)))*'01_Supuestos'!$F$16)</f>
        <v/>
      </c>
      <c r="AD783" s="109">
        <f>((('01_Supuestos'!M31*$I783)*'01_Supuestos'!$F$11*($H783-'01_Supuestos'!$F$9))-((('01_Supuestos'!M31*$I783)*'01_Supuestos'!$F$11*($H783-'01_Supuestos'!$F$9))*'01_Supuestos'!$F$12)-(('01_Supuestos'!M31*$I783)*'01_Supuestos'!$F$11*$K783)-(IF(('01_Supuestos'!M31*$I783)&gt;0,'01_Supuestos'!$F$15,0)))-((('01_Supuestos'!M31*$I783)*'01_Supuestos'!$F$11*($H783-'01_Supuestos'!$F$9))*'01_Supuestos'!$F$18)-($J783*'01_Supuestos'!M32)-(IF('01_Supuestos'!M30=MAX('01_Supuestos'!$C$30:$M$30),'01_Supuestos'!$F$19,0))-(MAX(0,(((('01_Supuestos'!M31*$I783)*'01_Supuestos'!$F$11*($H783-'01_Supuestos'!$F$9))-((('01_Supuestos'!M31*$I783)*'01_Supuestos'!$F$11*($H783-'01_Supuestos'!$F$9))*'01_Supuestos'!$F$12)-(('01_Supuestos'!M31*$I783)*'01_Supuestos'!$F$11*$K783)-(IF(('01_Supuestos'!M31*$I783)&gt;0,'01_Supuestos'!$F$15,0)))-($J783*'01_Supuestos'!M33)))*'01_Supuestos'!$F$16)</f>
        <v/>
      </c>
      <c r="AE783" s="109">
        <f>0</f>
        <v/>
      </c>
      <c r="AF783" s="109">
        <f>IF(S783&gt;R783,"Appraisal+Decision",IF(S783&lt;R783,"Develop Now","Indiferente"))</f>
        <v/>
      </c>
    </row>
    <row r="784">
      <c r="A784" t="n">
        <v>754</v>
      </c>
      <c r="B784" s="53">
        <f>RAND()</f>
        <v/>
      </c>
      <c r="C784" s="53">
        <f>RAND()</f>
        <v/>
      </c>
      <c r="D784" s="53">
        <f>RAND()</f>
        <v/>
      </c>
      <c r="E784" s="53">
        <f>RAND()</f>
        <v/>
      </c>
      <c r="F784" s="53">
        <f>RAND()</f>
        <v/>
      </c>
      <c r="G784" s="53">
        <f>RAND()</f>
        <v/>
      </c>
      <c r="H784" s="109">
        <f>IF(B784&lt;($B$11-$B$10)/($B$12-$B$10), $B$10+SQRT(B784*($B$11-$B$10)*($B$12-$B$10)), $B$12-SQRT((1-B784)*($B$12-$B$11)*($B$12-$B$10)))</f>
        <v/>
      </c>
      <c r="I784" s="53">
        <f>MAX(0.1,NORMINV(C784,$B$13,$B$14))</f>
        <v/>
      </c>
      <c r="J784" s="109">
        <f>'01_Supuestos'!$F$13*MAX(0.65,NORMINV(D784,1,$B$15))</f>
        <v/>
      </c>
      <c r="K784" s="109">
        <f>'01_Supuestos'!$F$14*MAX(0.6,NORMINV(E784,1,$B$16))</f>
        <v/>
      </c>
      <c r="L784" s="109">
        <f>--(F784&lt;=$B$5)</f>
        <v/>
      </c>
      <c r="M784" s="109">
        <f>IF(L784=1, IF(G784&lt;=$B$6, "+", "-"), IF(G784&lt;=(1-$B$7), "+", "-"))</f>
        <v/>
      </c>
      <c r="N784" s="110">
        <f>IF(M784="+",'05_Bayes_Arbol'!$B$16,'05_Bayes_Arbol'!$B$17)</f>
        <v/>
      </c>
      <c r="O784" s="109">
        <f>SUMPRODUCT(T784:AD784,'01_Supuestos'!$C$34:$M$34)</f>
        <v/>
      </c>
      <c r="P784" s="109">
        <f>N784*O784 + (1-N784)*$B$9</f>
        <v/>
      </c>
      <c r="Q784" s="109">
        <f>--(P784&gt;0)</f>
        <v/>
      </c>
      <c r="R784" s="109">
        <f>IF(L784=1,O784,$B$9)</f>
        <v/>
      </c>
      <c r="S784" s="109">
        <f>-$B$8 + IF(Q784=1, IF(L784=1,O784,$B$9), 0)</f>
        <v/>
      </c>
      <c r="T784" s="109">
        <f>((('01_Supuestos'!C31*$I784)*'01_Supuestos'!$F$11*($H784-'01_Supuestos'!$F$9))-((('01_Supuestos'!C31*$I784)*'01_Supuestos'!$F$11*($H784-'01_Supuestos'!$F$9))*'01_Supuestos'!$F$12)-(('01_Supuestos'!C31*$I784)*'01_Supuestos'!$F$11*$K784)-(IF(('01_Supuestos'!C31*$I784)&gt;0,'01_Supuestos'!$F$15,0)))-((('01_Supuestos'!C31*$I784)*'01_Supuestos'!$F$11*($H784-'01_Supuestos'!$F$9))*'01_Supuestos'!$F$18)-($J784*'01_Supuestos'!C32)-(IF('01_Supuestos'!C30=MAX('01_Supuestos'!$C$30:$M$30),'01_Supuestos'!$F$19,0))-(MAX(0,(((('01_Supuestos'!C31*$I784)*'01_Supuestos'!$F$11*($H784-'01_Supuestos'!$F$9))-((('01_Supuestos'!C31*$I784)*'01_Supuestos'!$F$11*($H784-'01_Supuestos'!$F$9))*'01_Supuestos'!$F$12)-(('01_Supuestos'!C31*$I784)*'01_Supuestos'!$F$11*$K784)-(IF(('01_Supuestos'!C31*$I784)&gt;0,'01_Supuestos'!$F$15,0)))-($J784*'01_Supuestos'!C33)))*'01_Supuestos'!$F$16)</f>
        <v/>
      </c>
      <c r="U784" s="109">
        <f>((('01_Supuestos'!D31*$I784)*'01_Supuestos'!$F$11*($H784-'01_Supuestos'!$F$9))-((('01_Supuestos'!D31*$I784)*'01_Supuestos'!$F$11*($H784-'01_Supuestos'!$F$9))*'01_Supuestos'!$F$12)-(('01_Supuestos'!D31*$I784)*'01_Supuestos'!$F$11*$K784)-(IF(('01_Supuestos'!D31*$I784)&gt;0,'01_Supuestos'!$F$15,0)))-((('01_Supuestos'!D31*$I784)*'01_Supuestos'!$F$11*($H784-'01_Supuestos'!$F$9))*'01_Supuestos'!$F$18)-($J784*'01_Supuestos'!D32)-(IF('01_Supuestos'!D30=MAX('01_Supuestos'!$C$30:$M$30),'01_Supuestos'!$F$19,0))-(MAX(0,(((('01_Supuestos'!D31*$I784)*'01_Supuestos'!$F$11*($H784-'01_Supuestos'!$F$9))-((('01_Supuestos'!D31*$I784)*'01_Supuestos'!$F$11*($H784-'01_Supuestos'!$F$9))*'01_Supuestos'!$F$12)-(('01_Supuestos'!D31*$I784)*'01_Supuestos'!$F$11*$K784)-(IF(('01_Supuestos'!D31*$I784)&gt;0,'01_Supuestos'!$F$15,0)))-($J784*'01_Supuestos'!D33)))*'01_Supuestos'!$F$16)</f>
        <v/>
      </c>
      <c r="V784" s="109">
        <f>((('01_Supuestos'!E31*$I784)*'01_Supuestos'!$F$11*($H784-'01_Supuestos'!$F$9))-((('01_Supuestos'!E31*$I784)*'01_Supuestos'!$F$11*($H784-'01_Supuestos'!$F$9))*'01_Supuestos'!$F$12)-(('01_Supuestos'!E31*$I784)*'01_Supuestos'!$F$11*$K784)-(IF(('01_Supuestos'!E31*$I784)&gt;0,'01_Supuestos'!$F$15,0)))-((('01_Supuestos'!E31*$I784)*'01_Supuestos'!$F$11*($H784-'01_Supuestos'!$F$9))*'01_Supuestos'!$F$18)-($J784*'01_Supuestos'!E32)-(IF('01_Supuestos'!E30=MAX('01_Supuestos'!$C$30:$M$30),'01_Supuestos'!$F$19,0))-(MAX(0,(((('01_Supuestos'!E31*$I784)*'01_Supuestos'!$F$11*($H784-'01_Supuestos'!$F$9))-((('01_Supuestos'!E31*$I784)*'01_Supuestos'!$F$11*($H784-'01_Supuestos'!$F$9))*'01_Supuestos'!$F$12)-(('01_Supuestos'!E31*$I784)*'01_Supuestos'!$F$11*$K784)-(IF(('01_Supuestos'!E31*$I784)&gt;0,'01_Supuestos'!$F$15,0)))-($J784*'01_Supuestos'!E33)))*'01_Supuestos'!$F$16)</f>
        <v/>
      </c>
      <c r="W784" s="109">
        <f>((('01_Supuestos'!F31*$I784)*'01_Supuestos'!$F$11*($H784-'01_Supuestos'!$F$9))-((('01_Supuestos'!F31*$I784)*'01_Supuestos'!$F$11*($H784-'01_Supuestos'!$F$9))*'01_Supuestos'!$F$12)-(('01_Supuestos'!F31*$I784)*'01_Supuestos'!$F$11*$K784)-(IF(('01_Supuestos'!F31*$I784)&gt;0,'01_Supuestos'!$F$15,0)))-((('01_Supuestos'!F31*$I784)*'01_Supuestos'!$F$11*($H784-'01_Supuestos'!$F$9))*'01_Supuestos'!$F$18)-($J784*'01_Supuestos'!F32)-(IF('01_Supuestos'!F30=MAX('01_Supuestos'!$C$30:$M$30),'01_Supuestos'!$F$19,0))-(MAX(0,(((('01_Supuestos'!F31*$I784)*'01_Supuestos'!$F$11*($H784-'01_Supuestos'!$F$9))-((('01_Supuestos'!F31*$I784)*'01_Supuestos'!$F$11*($H784-'01_Supuestos'!$F$9))*'01_Supuestos'!$F$12)-(('01_Supuestos'!F31*$I784)*'01_Supuestos'!$F$11*$K784)-(IF(('01_Supuestos'!F31*$I784)&gt;0,'01_Supuestos'!$F$15,0)))-($J784*'01_Supuestos'!F33)))*'01_Supuestos'!$F$16)</f>
        <v/>
      </c>
      <c r="X784" s="109">
        <f>((('01_Supuestos'!G31*$I784)*'01_Supuestos'!$F$11*($H784-'01_Supuestos'!$F$9))-((('01_Supuestos'!G31*$I784)*'01_Supuestos'!$F$11*($H784-'01_Supuestos'!$F$9))*'01_Supuestos'!$F$12)-(('01_Supuestos'!G31*$I784)*'01_Supuestos'!$F$11*$K784)-(IF(('01_Supuestos'!G31*$I784)&gt;0,'01_Supuestos'!$F$15,0)))-((('01_Supuestos'!G31*$I784)*'01_Supuestos'!$F$11*($H784-'01_Supuestos'!$F$9))*'01_Supuestos'!$F$18)-($J784*'01_Supuestos'!G32)-(IF('01_Supuestos'!G30=MAX('01_Supuestos'!$C$30:$M$30),'01_Supuestos'!$F$19,0))-(MAX(0,(((('01_Supuestos'!G31*$I784)*'01_Supuestos'!$F$11*($H784-'01_Supuestos'!$F$9))-((('01_Supuestos'!G31*$I784)*'01_Supuestos'!$F$11*($H784-'01_Supuestos'!$F$9))*'01_Supuestos'!$F$12)-(('01_Supuestos'!G31*$I784)*'01_Supuestos'!$F$11*$K784)-(IF(('01_Supuestos'!G31*$I784)&gt;0,'01_Supuestos'!$F$15,0)))-($J784*'01_Supuestos'!G33)))*'01_Supuestos'!$F$16)</f>
        <v/>
      </c>
      <c r="Y784" s="109">
        <f>((('01_Supuestos'!H31*$I784)*'01_Supuestos'!$F$11*($H784-'01_Supuestos'!$F$9))-((('01_Supuestos'!H31*$I784)*'01_Supuestos'!$F$11*($H784-'01_Supuestos'!$F$9))*'01_Supuestos'!$F$12)-(('01_Supuestos'!H31*$I784)*'01_Supuestos'!$F$11*$K784)-(IF(('01_Supuestos'!H31*$I784)&gt;0,'01_Supuestos'!$F$15,0)))-((('01_Supuestos'!H31*$I784)*'01_Supuestos'!$F$11*($H784-'01_Supuestos'!$F$9))*'01_Supuestos'!$F$18)-($J784*'01_Supuestos'!H32)-(IF('01_Supuestos'!H30=MAX('01_Supuestos'!$C$30:$M$30),'01_Supuestos'!$F$19,0))-(MAX(0,(((('01_Supuestos'!H31*$I784)*'01_Supuestos'!$F$11*($H784-'01_Supuestos'!$F$9))-((('01_Supuestos'!H31*$I784)*'01_Supuestos'!$F$11*($H784-'01_Supuestos'!$F$9))*'01_Supuestos'!$F$12)-(('01_Supuestos'!H31*$I784)*'01_Supuestos'!$F$11*$K784)-(IF(('01_Supuestos'!H31*$I784)&gt;0,'01_Supuestos'!$F$15,0)))-($J784*'01_Supuestos'!H33)))*'01_Supuestos'!$F$16)</f>
        <v/>
      </c>
      <c r="Z784" s="109">
        <f>((('01_Supuestos'!I31*$I784)*'01_Supuestos'!$F$11*($H784-'01_Supuestos'!$F$9))-((('01_Supuestos'!I31*$I784)*'01_Supuestos'!$F$11*($H784-'01_Supuestos'!$F$9))*'01_Supuestos'!$F$12)-(('01_Supuestos'!I31*$I784)*'01_Supuestos'!$F$11*$K784)-(IF(('01_Supuestos'!I31*$I784)&gt;0,'01_Supuestos'!$F$15,0)))-((('01_Supuestos'!I31*$I784)*'01_Supuestos'!$F$11*($H784-'01_Supuestos'!$F$9))*'01_Supuestos'!$F$18)-($J784*'01_Supuestos'!I32)-(IF('01_Supuestos'!I30=MAX('01_Supuestos'!$C$30:$M$30),'01_Supuestos'!$F$19,0))-(MAX(0,(((('01_Supuestos'!I31*$I784)*'01_Supuestos'!$F$11*($H784-'01_Supuestos'!$F$9))-((('01_Supuestos'!I31*$I784)*'01_Supuestos'!$F$11*($H784-'01_Supuestos'!$F$9))*'01_Supuestos'!$F$12)-(('01_Supuestos'!I31*$I784)*'01_Supuestos'!$F$11*$K784)-(IF(('01_Supuestos'!I31*$I784)&gt;0,'01_Supuestos'!$F$15,0)))-($J784*'01_Supuestos'!I33)))*'01_Supuestos'!$F$16)</f>
        <v/>
      </c>
      <c r="AA784" s="109">
        <f>((('01_Supuestos'!J31*$I784)*'01_Supuestos'!$F$11*($H784-'01_Supuestos'!$F$9))-((('01_Supuestos'!J31*$I784)*'01_Supuestos'!$F$11*($H784-'01_Supuestos'!$F$9))*'01_Supuestos'!$F$12)-(('01_Supuestos'!J31*$I784)*'01_Supuestos'!$F$11*$K784)-(IF(('01_Supuestos'!J31*$I784)&gt;0,'01_Supuestos'!$F$15,0)))-((('01_Supuestos'!J31*$I784)*'01_Supuestos'!$F$11*($H784-'01_Supuestos'!$F$9))*'01_Supuestos'!$F$18)-($J784*'01_Supuestos'!J32)-(IF('01_Supuestos'!J30=MAX('01_Supuestos'!$C$30:$M$30),'01_Supuestos'!$F$19,0))-(MAX(0,(((('01_Supuestos'!J31*$I784)*'01_Supuestos'!$F$11*($H784-'01_Supuestos'!$F$9))-((('01_Supuestos'!J31*$I784)*'01_Supuestos'!$F$11*($H784-'01_Supuestos'!$F$9))*'01_Supuestos'!$F$12)-(('01_Supuestos'!J31*$I784)*'01_Supuestos'!$F$11*$K784)-(IF(('01_Supuestos'!J31*$I784)&gt;0,'01_Supuestos'!$F$15,0)))-($J784*'01_Supuestos'!J33)))*'01_Supuestos'!$F$16)</f>
        <v/>
      </c>
      <c r="AB784" s="109">
        <f>((('01_Supuestos'!K31*$I784)*'01_Supuestos'!$F$11*($H784-'01_Supuestos'!$F$9))-((('01_Supuestos'!K31*$I784)*'01_Supuestos'!$F$11*($H784-'01_Supuestos'!$F$9))*'01_Supuestos'!$F$12)-(('01_Supuestos'!K31*$I784)*'01_Supuestos'!$F$11*$K784)-(IF(('01_Supuestos'!K31*$I784)&gt;0,'01_Supuestos'!$F$15,0)))-((('01_Supuestos'!K31*$I784)*'01_Supuestos'!$F$11*($H784-'01_Supuestos'!$F$9))*'01_Supuestos'!$F$18)-($J784*'01_Supuestos'!K32)-(IF('01_Supuestos'!K30=MAX('01_Supuestos'!$C$30:$M$30),'01_Supuestos'!$F$19,0))-(MAX(0,(((('01_Supuestos'!K31*$I784)*'01_Supuestos'!$F$11*($H784-'01_Supuestos'!$F$9))-((('01_Supuestos'!K31*$I784)*'01_Supuestos'!$F$11*($H784-'01_Supuestos'!$F$9))*'01_Supuestos'!$F$12)-(('01_Supuestos'!K31*$I784)*'01_Supuestos'!$F$11*$K784)-(IF(('01_Supuestos'!K31*$I784)&gt;0,'01_Supuestos'!$F$15,0)))-($J784*'01_Supuestos'!K33)))*'01_Supuestos'!$F$16)</f>
        <v/>
      </c>
      <c r="AC784" s="109">
        <f>((('01_Supuestos'!L31*$I784)*'01_Supuestos'!$F$11*($H784-'01_Supuestos'!$F$9))-((('01_Supuestos'!L31*$I784)*'01_Supuestos'!$F$11*($H784-'01_Supuestos'!$F$9))*'01_Supuestos'!$F$12)-(('01_Supuestos'!L31*$I784)*'01_Supuestos'!$F$11*$K784)-(IF(('01_Supuestos'!L31*$I784)&gt;0,'01_Supuestos'!$F$15,0)))-((('01_Supuestos'!L31*$I784)*'01_Supuestos'!$F$11*($H784-'01_Supuestos'!$F$9))*'01_Supuestos'!$F$18)-($J784*'01_Supuestos'!L32)-(IF('01_Supuestos'!L30=MAX('01_Supuestos'!$C$30:$M$30),'01_Supuestos'!$F$19,0))-(MAX(0,(((('01_Supuestos'!L31*$I784)*'01_Supuestos'!$F$11*($H784-'01_Supuestos'!$F$9))-((('01_Supuestos'!L31*$I784)*'01_Supuestos'!$F$11*($H784-'01_Supuestos'!$F$9))*'01_Supuestos'!$F$12)-(('01_Supuestos'!L31*$I784)*'01_Supuestos'!$F$11*$K784)-(IF(('01_Supuestos'!L31*$I784)&gt;0,'01_Supuestos'!$F$15,0)))-($J784*'01_Supuestos'!L33)))*'01_Supuestos'!$F$16)</f>
        <v/>
      </c>
      <c r="AD784" s="109">
        <f>((('01_Supuestos'!M31*$I784)*'01_Supuestos'!$F$11*($H784-'01_Supuestos'!$F$9))-((('01_Supuestos'!M31*$I784)*'01_Supuestos'!$F$11*($H784-'01_Supuestos'!$F$9))*'01_Supuestos'!$F$12)-(('01_Supuestos'!M31*$I784)*'01_Supuestos'!$F$11*$K784)-(IF(('01_Supuestos'!M31*$I784)&gt;0,'01_Supuestos'!$F$15,0)))-((('01_Supuestos'!M31*$I784)*'01_Supuestos'!$F$11*($H784-'01_Supuestos'!$F$9))*'01_Supuestos'!$F$18)-($J784*'01_Supuestos'!M32)-(IF('01_Supuestos'!M30=MAX('01_Supuestos'!$C$30:$M$30),'01_Supuestos'!$F$19,0))-(MAX(0,(((('01_Supuestos'!M31*$I784)*'01_Supuestos'!$F$11*($H784-'01_Supuestos'!$F$9))-((('01_Supuestos'!M31*$I784)*'01_Supuestos'!$F$11*($H784-'01_Supuestos'!$F$9))*'01_Supuestos'!$F$12)-(('01_Supuestos'!M31*$I784)*'01_Supuestos'!$F$11*$K784)-(IF(('01_Supuestos'!M31*$I784)&gt;0,'01_Supuestos'!$F$15,0)))-($J784*'01_Supuestos'!M33)))*'01_Supuestos'!$F$16)</f>
        <v/>
      </c>
      <c r="AE784" s="109">
        <f>0</f>
        <v/>
      </c>
      <c r="AF784" s="109">
        <f>IF(S784&gt;R784,"Appraisal+Decision",IF(S784&lt;R784,"Develop Now","Indiferente"))</f>
        <v/>
      </c>
    </row>
    <row r="785">
      <c r="A785" t="n">
        <v>755</v>
      </c>
      <c r="B785" s="53">
        <f>RAND()</f>
        <v/>
      </c>
      <c r="C785" s="53">
        <f>RAND()</f>
        <v/>
      </c>
      <c r="D785" s="53">
        <f>RAND()</f>
        <v/>
      </c>
      <c r="E785" s="53">
        <f>RAND()</f>
        <v/>
      </c>
      <c r="F785" s="53">
        <f>RAND()</f>
        <v/>
      </c>
      <c r="G785" s="53">
        <f>RAND()</f>
        <v/>
      </c>
      <c r="H785" s="109">
        <f>IF(B785&lt;($B$11-$B$10)/($B$12-$B$10), $B$10+SQRT(B785*($B$11-$B$10)*($B$12-$B$10)), $B$12-SQRT((1-B785)*($B$12-$B$11)*($B$12-$B$10)))</f>
        <v/>
      </c>
      <c r="I785" s="53">
        <f>MAX(0.1,NORMINV(C785,$B$13,$B$14))</f>
        <v/>
      </c>
      <c r="J785" s="109">
        <f>'01_Supuestos'!$F$13*MAX(0.65,NORMINV(D785,1,$B$15))</f>
        <v/>
      </c>
      <c r="K785" s="109">
        <f>'01_Supuestos'!$F$14*MAX(0.6,NORMINV(E785,1,$B$16))</f>
        <v/>
      </c>
      <c r="L785" s="109">
        <f>--(F785&lt;=$B$5)</f>
        <v/>
      </c>
      <c r="M785" s="109">
        <f>IF(L785=1, IF(G785&lt;=$B$6, "+", "-"), IF(G785&lt;=(1-$B$7), "+", "-"))</f>
        <v/>
      </c>
      <c r="N785" s="110">
        <f>IF(M785="+",'05_Bayes_Arbol'!$B$16,'05_Bayes_Arbol'!$B$17)</f>
        <v/>
      </c>
      <c r="O785" s="109">
        <f>SUMPRODUCT(T785:AD785,'01_Supuestos'!$C$34:$M$34)</f>
        <v/>
      </c>
      <c r="P785" s="109">
        <f>N785*O785 + (1-N785)*$B$9</f>
        <v/>
      </c>
      <c r="Q785" s="109">
        <f>--(P785&gt;0)</f>
        <v/>
      </c>
      <c r="R785" s="109">
        <f>IF(L785=1,O785,$B$9)</f>
        <v/>
      </c>
      <c r="S785" s="109">
        <f>-$B$8 + IF(Q785=1, IF(L785=1,O785,$B$9), 0)</f>
        <v/>
      </c>
      <c r="T785" s="109">
        <f>((('01_Supuestos'!C31*$I785)*'01_Supuestos'!$F$11*($H785-'01_Supuestos'!$F$9))-((('01_Supuestos'!C31*$I785)*'01_Supuestos'!$F$11*($H785-'01_Supuestos'!$F$9))*'01_Supuestos'!$F$12)-(('01_Supuestos'!C31*$I785)*'01_Supuestos'!$F$11*$K785)-(IF(('01_Supuestos'!C31*$I785)&gt;0,'01_Supuestos'!$F$15,0)))-((('01_Supuestos'!C31*$I785)*'01_Supuestos'!$F$11*($H785-'01_Supuestos'!$F$9))*'01_Supuestos'!$F$18)-($J785*'01_Supuestos'!C32)-(IF('01_Supuestos'!C30=MAX('01_Supuestos'!$C$30:$M$30),'01_Supuestos'!$F$19,0))-(MAX(0,(((('01_Supuestos'!C31*$I785)*'01_Supuestos'!$F$11*($H785-'01_Supuestos'!$F$9))-((('01_Supuestos'!C31*$I785)*'01_Supuestos'!$F$11*($H785-'01_Supuestos'!$F$9))*'01_Supuestos'!$F$12)-(('01_Supuestos'!C31*$I785)*'01_Supuestos'!$F$11*$K785)-(IF(('01_Supuestos'!C31*$I785)&gt;0,'01_Supuestos'!$F$15,0)))-($J785*'01_Supuestos'!C33)))*'01_Supuestos'!$F$16)</f>
        <v/>
      </c>
      <c r="U785" s="109">
        <f>((('01_Supuestos'!D31*$I785)*'01_Supuestos'!$F$11*($H785-'01_Supuestos'!$F$9))-((('01_Supuestos'!D31*$I785)*'01_Supuestos'!$F$11*($H785-'01_Supuestos'!$F$9))*'01_Supuestos'!$F$12)-(('01_Supuestos'!D31*$I785)*'01_Supuestos'!$F$11*$K785)-(IF(('01_Supuestos'!D31*$I785)&gt;0,'01_Supuestos'!$F$15,0)))-((('01_Supuestos'!D31*$I785)*'01_Supuestos'!$F$11*($H785-'01_Supuestos'!$F$9))*'01_Supuestos'!$F$18)-($J785*'01_Supuestos'!D32)-(IF('01_Supuestos'!D30=MAX('01_Supuestos'!$C$30:$M$30),'01_Supuestos'!$F$19,0))-(MAX(0,(((('01_Supuestos'!D31*$I785)*'01_Supuestos'!$F$11*($H785-'01_Supuestos'!$F$9))-((('01_Supuestos'!D31*$I785)*'01_Supuestos'!$F$11*($H785-'01_Supuestos'!$F$9))*'01_Supuestos'!$F$12)-(('01_Supuestos'!D31*$I785)*'01_Supuestos'!$F$11*$K785)-(IF(('01_Supuestos'!D31*$I785)&gt;0,'01_Supuestos'!$F$15,0)))-($J785*'01_Supuestos'!D33)))*'01_Supuestos'!$F$16)</f>
        <v/>
      </c>
      <c r="V785" s="109">
        <f>((('01_Supuestos'!E31*$I785)*'01_Supuestos'!$F$11*($H785-'01_Supuestos'!$F$9))-((('01_Supuestos'!E31*$I785)*'01_Supuestos'!$F$11*($H785-'01_Supuestos'!$F$9))*'01_Supuestos'!$F$12)-(('01_Supuestos'!E31*$I785)*'01_Supuestos'!$F$11*$K785)-(IF(('01_Supuestos'!E31*$I785)&gt;0,'01_Supuestos'!$F$15,0)))-((('01_Supuestos'!E31*$I785)*'01_Supuestos'!$F$11*($H785-'01_Supuestos'!$F$9))*'01_Supuestos'!$F$18)-($J785*'01_Supuestos'!E32)-(IF('01_Supuestos'!E30=MAX('01_Supuestos'!$C$30:$M$30),'01_Supuestos'!$F$19,0))-(MAX(0,(((('01_Supuestos'!E31*$I785)*'01_Supuestos'!$F$11*($H785-'01_Supuestos'!$F$9))-((('01_Supuestos'!E31*$I785)*'01_Supuestos'!$F$11*($H785-'01_Supuestos'!$F$9))*'01_Supuestos'!$F$12)-(('01_Supuestos'!E31*$I785)*'01_Supuestos'!$F$11*$K785)-(IF(('01_Supuestos'!E31*$I785)&gt;0,'01_Supuestos'!$F$15,0)))-($J785*'01_Supuestos'!E33)))*'01_Supuestos'!$F$16)</f>
        <v/>
      </c>
      <c r="W785" s="109">
        <f>((('01_Supuestos'!F31*$I785)*'01_Supuestos'!$F$11*($H785-'01_Supuestos'!$F$9))-((('01_Supuestos'!F31*$I785)*'01_Supuestos'!$F$11*($H785-'01_Supuestos'!$F$9))*'01_Supuestos'!$F$12)-(('01_Supuestos'!F31*$I785)*'01_Supuestos'!$F$11*$K785)-(IF(('01_Supuestos'!F31*$I785)&gt;0,'01_Supuestos'!$F$15,0)))-((('01_Supuestos'!F31*$I785)*'01_Supuestos'!$F$11*($H785-'01_Supuestos'!$F$9))*'01_Supuestos'!$F$18)-($J785*'01_Supuestos'!F32)-(IF('01_Supuestos'!F30=MAX('01_Supuestos'!$C$30:$M$30),'01_Supuestos'!$F$19,0))-(MAX(0,(((('01_Supuestos'!F31*$I785)*'01_Supuestos'!$F$11*($H785-'01_Supuestos'!$F$9))-((('01_Supuestos'!F31*$I785)*'01_Supuestos'!$F$11*($H785-'01_Supuestos'!$F$9))*'01_Supuestos'!$F$12)-(('01_Supuestos'!F31*$I785)*'01_Supuestos'!$F$11*$K785)-(IF(('01_Supuestos'!F31*$I785)&gt;0,'01_Supuestos'!$F$15,0)))-($J785*'01_Supuestos'!F33)))*'01_Supuestos'!$F$16)</f>
        <v/>
      </c>
      <c r="X785" s="109">
        <f>((('01_Supuestos'!G31*$I785)*'01_Supuestos'!$F$11*($H785-'01_Supuestos'!$F$9))-((('01_Supuestos'!G31*$I785)*'01_Supuestos'!$F$11*($H785-'01_Supuestos'!$F$9))*'01_Supuestos'!$F$12)-(('01_Supuestos'!G31*$I785)*'01_Supuestos'!$F$11*$K785)-(IF(('01_Supuestos'!G31*$I785)&gt;0,'01_Supuestos'!$F$15,0)))-((('01_Supuestos'!G31*$I785)*'01_Supuestos'!$F$11*($H785-'01_Supuestos'!$F$9))*'01_Supuestos'!$F$18)-($J785*'01_Supuestos'!G32)-(IF('01_Supuestos'!G30=MAX('01_Supuestos'!$C$30:$M$30),'01_Supuestos'!$F$19,0))-(MAX(0,(((('01_Supuestos'!G31*$I785)*'01_Supuestos'!$F$11*($H785-'01_Supuestos'!$F$9))-((('01_Supuestos'!G31*$I785)*'01_Supuestos'!$F$11*($H785-'01_Supuestos'!$F$9))*'01_Supuestos'!$F$12)-(('01_Supuestos'!G31*$I785)*'01_Supuestos'!$F$11*$K785)-(IF(('01_Supuestos'!G31*$I785)&gt;0,'01_Supuestos'!$F$15,0)))-($J785*'01_Supuestos'!G33)))*'01_Supuestos'!$F$16)</f>
        <v/>
      </c>
      <c r="Y785" s="109">
        <f>((('01_Supuestos'!H31*$I785)*'01_Supuestos'!$F$11*($H785-'01_Supuestos'!$F$9))-((('01_Supuestos'!H31*$I785)*'01_Supuestos'!$F$11*($H785-'01_Supuestos'!$F$9))*'01_Supuestos'!$F$12)-(('01_Supuestos'!H31*$I785)*'01_Supuestos'!$F$11*$K785)-(IF(('01_Supuestos'!H31*$I785)&gt;0,'01_Supuestos'!$F$15,0)))-((('01_Supuestos'!H31*$I785)*'01_Supuestos'!$F$11*($H785-'01_Supuestos'!$F$9))*'01_Supuestos'!$F$18)-($J785*'01_Supuestos'!H32)-(IF('01_Supuestos'!H30=MAX('01_Supuestos'!$C$30:$M$30),'01_Supuestos'!$F$19,0))-(MAX(0,(((('01_Supuestos'!H31*$I785)*'01_Supuestos'!$F$11*($H785-'01_Supuestos'!$F$9))-((('01_Supuestos'!H31*$I785)*'01_Supuestos'!$F$11*($H785-'01_Supuestos'!$F$9))*'01_Supuestos'!$F$12)-(('01_Supuestos'!H31*$I785)*'01_Supuestos'!$F$11*$K785)-(IF(('01_Supuestos'!H31*$I785)&gt;0,'01_Supuestos'!$F$15,0)))-($J785*'01_Supuestos'!H33)))*'01_Supuestos'!$F$16)</f>
        <v/>
      </c>
      <c r="Z785" s="109">
        <f>((('01_Supuestos'!I31*$I785)*'01_Supuestos'!$F$11*($H785-'01_Supuestos'!$F$9))-((('01_Supuestos'!I31*$I785)*'01_Supuestos'!$F$11*($H785-'01_Supuestos'!$F$9))*'01_Supuestos'!$F$12)-(('01_Supuestos'!I31*$I785)*'01_Supuestos'!$F$11*$K785)-(IF(('01_Supuestos'!I31*$I785)&gt;0,'01_Supuestos'!$F$15,0)))-((('01_Supuestos'!I31*$I785)*'01_Supuestos'!$F$11*($H785-'01_Supuestos'!$F$9))*'01_Supuestos'!$F$18)-($J785*'01_Supuestos'!I32)-(IF('01_Supuestos'!I30=MAX('01_Supuestos'!$C$30:$M$30),'01_Supuestos'!$F$19,0))-(MAX(0,(((('01_Supuestos'!I31*$I785)*'01_Supuestos'!$F$11*($H785-'01_Supuestos'!$F$9))-((('01_Supuestos'!I31*$I785)*'01_Supuestos'!$F$11*($H785-'01_Supuestos'!$F$9))*'01_Supuestos'!$F$12)-(('01_Supuestos'!I31*$I785)*'01_Supuestos'!$F$11*$K785)-(IF(('01_Supuestos'!I31*$I785)&gt;0,'01_Supuestos'!$F$15,0)))-($J785*'01_Supuestos'!I33)))*'01_Supuestos'!$F$16)</f>
        <v/>
      </c>
      <c r="AA785" s="109">
        <f>((('01_Supuestos'!J31*$I785)*'01_Supuestos'!$F$11*($H785-'01_Supuestos'!$F$9))-((('01_Supuestos'!J31*$I785)*'01_Supuestos'!$F$11*($H785-'01_Supuestos'!$F$9))*'01_Supuestos'!$F$12)-(('01_Supuestos'!J31*$I785)*'01_Supuestos'!$F$11*$K785)-(IF(('01_Supuestos'!J31*$I785)&gt;0,'01_Supuestos'!$F$15,0)))-((('01_Supuestos'!J31*$I785)*'01_Supuestos'!$F$11*($H785-'01_Supuestos'!$F$9))*'01_Supuestos'!$F$18)-($J785*'01_Supuestos'!J32)-(IF('01_Supuestos'!J30=MAX('01_Supuestos'!$C$30:$M$30),'01_Supuestos'!$F$19,0))-(MAX(0,(((('01_Supuestos'!J31*$I785)*'01_Supuestos'!$F$11*($H785-'01_Supuestos'!$F$9))-((('01_Supuestos'!J31*$I785)*'01_Supuestos'!$F$11*($H785-'01_Supuestos'!$F$9))*'01_Supuestos'!$F$12)-(('01_Supuestos'!J31*$I785)*'01_Supuestos'!$F$11*$K785)-(IF(('01_Supuestos'!J31*$I785)&gt;0,'01_Supuestos'!$F$15,0)))-($J785*'01_Supuestos'!J33)))*'01_Supuestos'!$F$16)</f>
        <v/>
      </c>
      <c r="AB785" s="109">
        <f>((('01_Supuestos'!K31*$I785)*'01_Supuestos'!$F$11*($H785-'01_Supuestos'!$F$9))-((('01_Supuestos'!K31*$I785)*'01_Supuestos'!$F$11*($H785-'01_Supuestos'!$F$9))*'01_Supuestos'!$F$12)-(('01_Supuestos'!K31*$I785)*'01_Supuestos'!$F$11*$K785)-(IF(('01_Supuestos'!K31*$I785)&gt;0,'01_Supuestos'!$F$15,0)))-((('01_Supuestos'!K31*$I785)*'01_Supuestos'!$F$11*($H785-'01_Supuestos'!$F$9))*'01_Supuestos'!$F$18)-($J785*'01_Supuestos'!K32)-(IF('01_Supuestos'!K30=MAX('01_Supuestos'!$C$30:$M$30),'01_Supuestos'!$F$19,0))-(MAX(0,(((('01_Supuestos'!K31*$I785)*'01_Supuestos'!$F$11*($H785-'01_Supuestos'!$F$9))-((('01_Supuestos'!K31*$I785)*'01_Supuestos'!$F$11*($H785-'01_Supuestos'!$F$9))*'01_Supuestos'!$F$12)-(('01_Supuestos'!K31*$I785)*'01_Supuestos'!$F$11*$K785)-(IF(('01_Supuestos'!K31*$I785)&gt;0,'01_Supuestos'!$F$15,0)))-($J785*'01_Supuestos'!K33)))*'01_Supuestos'!$F$16)</f>
        <v/>
      </c>
      <c r="AC785" s="109">
        <f>((('01_Supuestos'!L31*$I785)*'01_Supuestos'!$F$11*($H785-'01_Supuestos'!$F$9))-((('01_Supuestos'!L31*$I785)*'01_Supuestos'!$F$11*($H785-'01_Supuestos'!$F$9))*'01_Supuestos'!$F$12)-(('01_Supuestos'!L31*$I785)*'01_Supuestos'!$F$11*$K785)-(IF(('01_Supuestos'!L31*$I785)&gt;0,'01_Supuestos'!$F$15,0)))-((('01_Supuestos'!L31*$I785)*'01_Supuestos'!$F$11*($H785-'01_Supuestos'!$F$9))*'01_Supuestos'!$F$18)-($J785*'01_Supuestos'!L32)-(IF('01_Supuestos'!L30=MAX('01_Supuestos'!$C$30:$M$30),'01_Supuestos'!$F$19,0))-(MAX(0,(((('01_Supuestos'!L31*$I785)*'01_Supuestos'!$F$11*($H785-'01_Supuestos'!$F$9))-((('01_Supuestos'!L31*$I785)*'01_Supuestos'!$F$11*($H785-'01_Supuestos'!$F$9))*'01_Supuestos'!$F$12)-(('01_Supuestos'!L31*$I785)*'01_Supuestos'!$F$11*$K785)-(IF(('01_Supuestos'!L31*$I785)&gt;0,'01_Supuestos'!$F$15,0)))-($J785*'01_Supuestos'!L33)))*'01_Supuestos'!$F$16)</f>
        <v/>
      </c>
      <c r="AD785" s="109">
        <f>((('01_Supuestos'!M31*$I785)*'01_Supuestos'!$F$11*($H785-'01_Supuestos'!$F$9))-((('01_Supuestos'!M31*$I785)*'01_Supuestos'!$F$11*($H785-'01_Supuestos'!$F$9))*'01_Supuestos'!$F$12)-(('01_Supuestos'!M31*$I785)*'01_Supuestos'!$F$11*$K785)-(IF(('01_Supuestos'!M31*$I785)&gt;0,'01_Supuestos'!$F$15,0)))-((('01_Supuestos'!M31*$I785)*'01_Supuestos'!$F$11*($H785-'01_Supuestos'!$F$9))*'01_Supuestos'!$F$18)-($J785*'01_Supuestos'!M32)-(IF('01_Supuestos'!M30=MAX('01_Supuestos'!$C$30:$M$30),'01_Supuestos'!$F$19,0))-(MAX(0,(((('01_Supuestos'!M31*$I785)*'01_Supuestos'!$F$11*($H785-'01_Supuestos'!$F$9))-((('01_Supuestos'!M31*$I785)*'01_Supuestos'!$F$11*($H785-'01_Supuestos'!$F$9))*'01_Supuestos'!$F$12)-(('01_Supuestos'!M31*$I785)*'01_Supuestos'!$F$11*$K785)-(IF(('01_Supuestos'!M31*$I785)&gt;0,'01_Supuestos'!$F$15,0)))-($J785*'01_Supuestos'!M33)))*'01_Supuestos'!$F$16)</f>
        <v/>
      </c>
      <c r="AE785" s="109">
        <f>0</f>
        <v/>
      </c>
      <c r="AF785" s="109">
        <f>IF(S785&gt;R785,"Appraisal+Decision",IF(S785&lt;R785,"Develop Now","Indiferente"))</f>
        <v/>
      </c>
    </row>
    <row r="786">
      <c r="A786" t="n">
        <v>756</v>
      </c>
      <c r="B786" s="53">
        <f>RAND()</f>
        <v/>
      </c>
      <c r="C786" s="53">
        <f>RAND()</f>
        <v/>
      </c>
      <c r="D786" s="53">
        <f>RAND()</f>
        <v/>
      </c>
      <c r="E786" s="53">
        <f>RAND()</f>
        <v/>
      </c>
      <c r="F786" s="53">
        <f>RAND()</f>
        <v/>
      </c>
      <c r="G786" s="53">
        <f>RAND()</f>
        <v/>
      </c>
      <c r="H786" s="109">
        <f>IF(B786&lt;($B$11-$B$10)/($B$12-$B$10), $B$10+SQRT(B786*($B$11-$B$10)*($B$12-$B$10)), $B$12-SQRT((1-B786)*($B$12-$B$11)*($B$12-$B$10)))</f>
        <v/>
      </c>
      <c r="I786" s="53">
        <f>MAX(0.1,NORMINV(C786,$B$13,$B$14))</f>
        <v/>
      </c>
      <c r="J786" s="109">
        <f>'01_Supuestos'!$F$13*MAX(0.65,NORMINV(D786,1,$B$15))</f>
        <v/>
      </c>
      <c r="K786" s="109">
        <f>'01_Supuestos'!$F$14*MAX(0.6,NORMINV(E786,1,$B$16))</f>
        <v/>
      </c>
      <c r="L786" s="109">
        <f>--(F786&lt;=$B$5)</f>
        <v/>
      </c>
      <c r="M786" s="109">
        <f>IF(L786=1, IF(G786&lt;=$B$6, "+", "-"), IF(G786&lt;=(1-$B$7), "+", "-"))</f>
        <v/>
      </c>
      <c r="N786" s="110">
        <f>IF(M786="+",'05_Bayes_Arbol'!$B$16,'05_Bayes_Arbol'!$B$17)</f>
        <v/>
      </c>
      <c r="O786" s="109">
        <f>SUMPRODUCT(T786:AD786,'01_Supuestos'!$C$34:$M$34)</f>
        <v/>
      </c>
      <c r="P786" s="109">
        <f>N786*O786 + (1-N786)*$B$9</f>
        <v/>
      </c>
      <c r="Q786" s="109">
        <f>--(P786&gt;0)</f>
        <v/>
      </c>
      <c r="R786" s="109">
        <f>IF(L786=1,O786,$B$9)</f>
        <v/>
      </c>
      <c r="S786" s="109">
        <f>-$B$8 + IF(Q786=1, IF(L786=1,O786,$B$9), 0)</f>
        <v/>
      </c>
      <c r="T786" s="109">
        <f>((('01_Supuestos'!C31*$I786)*'01_Supuestos'!$F$11*($H786-'01_Supuestos'!$F$9))-((('01_Supuestos'!C31*$I786)*'01_Supuestos'!$F$11*($H786-'01_Supuestos'!$F$9))*'01_Supuestos'!$F$12)-(('01_Supuestos'!C31*$I786)*'01_Supuestos'!$F$11*$K786)-(IF(('01_Supuestos'!C31*$I786)&gt;0,'01_Supuestos'!$F$15,0)))-((('01_Supuestos'!C31*$I786)*'01_Supuestos'!$F$11*($H786-'01_Supuestos'!$F$9))*'01_Supuestos'!$F$18)-($J786*'01_Supuestos'!C32)-(IF('01_Supuestos'!C30=MAX('01_Supuestos'!$C$30:$M$30),'01_Supuestos'!$F$19,0))-(MAX(0,(((('01_Supuestos'!C31*$I786)*'01_Supuestos'!$F$11*($H786-'01_Supuestos'!$F$9))-((('01_Supuestos'!C31*$I786)*'01_Supuestos'!$F$11*($H786-'01_Supuestos'!$F$9))*'01_Supuestos'!$F$12)-(('01_Supuestos'!C31*$I786)*'01_Supuestos'!$F$11*$K786)-(IF(('01_Supuestos'!C31*$I786)&gt;0,'01_Supuestos'!$F$15,0)))-($J786*'01_Supuestos'!C33)))*'01_Supuestos'!$F$16)</f>
        <v/>
      </c>
      <c r="U786" s="109">
        <f>((('01_Supuestos'!D31*$I786)*'01_Supuestos'!$F$11*($H786-'01_Supuestos'!$F$9))-((('01_Supuestos'!D31*$I786)*'01_Supuestos'!$F$11*($H786-'01_Supuestos'!$F$9))*'01_Supuestos'!$F$12)-(('01_Supuestos'!D31*$I786)*'01_Supuestos'!$F$11*$K786)-(IF(('01_Supuestos'!D31*$I786)&gt;0,'01_Supuestos'!$F$15,0)))-((('01_Supuestos'!D31*$I786)*'01_Supuestos'!$F$11*($H786-'01_Supuestos'!$F$9))*'01_Supuestos'!$F$18)-($J786*'01_Supuestos'!D32)-(IF('01_Supuestos'!D30=MAX('01_Supuestos'!$C$30:$M$30),'01_Supuestos'!$F$19,0))-(MAX(0,(((('01_Supuestos'!D31*$I786)*'01_Supuestos'!$F$11*($H786-'01_Supuestos'!$F$9))-((('01_Supuestos'!D31*$I786)*'01_Supuestos'!$F$11*($H786-'01_Supuestos'!$F$9))*'01_Supuestos'!$F$12)-(('01_Supuestos'!D31*$I786)*'01_Supuestos'!$F$11*$K786)-(IF(('01_Supuestos'!D31*$I786)&gt;0,'01_Supuestos'!$F$15,0)))-($J786*'01_Supuestos'!D33)))*'01_Supuestos'!$F$16)</f>
        <v/>
      </c>
      <c r="V786" s="109">
        <f>((('01_Supuestos'!E31*$I786)*'01_Supuestos'!$F$11*($H786-'01_Supuestos'!$F$9))-((('01_Supuestos'!E31*$I786)*'01_Supuestos'!$F$11*($H786-'01_Supuestos'!$F$9))*'01_Supuestos'!$F$12)-(('01_Supuestos'!E31*$I786)*'01_Supuestos'!$F$11*$K786)-(IF(('01_Supuestos'!E31*$I786)&gt;0,'01_Supuestos'!$F$15,0)))-((('01_Supuestos'!E31*$I786)*'01_Supuestos'!$F$11*($H786-'01_Supuestos'!$F$9))*'01_Supuestos'!$F$18)-($J786*'01_Supuestos'!E32)-(IF('01_Supuestos'!E30=MAX('01_Supuestos'!$C$30:$M$30),'01_Supuestos'!$F$19,0))-(MAX(0,(((('01_Supuestos'!E31*$I786)*'01_Supuestos'!$F$11*($H786-'01_Supuestos'!$F$9))-((('01_Supuestos'!E31*$I786)*'01_Supuestos'!$F$11*($H786-'01_Supuestos'!$F$9))*'01_Supuestos'!$F$12)-(('01_Supuestos'!E31*$I786)*'01_Supuestos'!$F$11*$K786)-(IF(('01_Supuestos'!E31*$I786)&gt;0,'01_Supuestos'!$F$15,0)))-($J786*'01_Supuestos'!E33)))*'01_Supuestos'!$F$16)</f>
        <v/>
      </c>
      <c r="W786" s="109">
        <f>((('01_Supuestos'!F31*$I786)*'01_Supuestos'!$F$11*($H786-'01_Supuestos'!$F$9))-((('01_Supuestos'!F31*$I786)*'01_Supuestos'!$F$11*($H786-'01_Supuestos'!$F$9))*'01_Supuestos'!$F$12)-(('01_Supuestos'!F31*$I786)*'01_Supuestos'!$F$11*$K786)-(IF(('01_Supuestos'!F31*$I786)&gt;0,'01_Supuestos'!$F$15,0)))-((('01_Supuestos'!F31*$I786)*'01_Supuestos'!$F$11*($H786-'01_Supuestos'!$F$9))*'01_Supuestos'!$F$18)-($J786*'01_Supuestos'!F32)-(IF('01_Supuestos'!F30=MAX('01_Supuestos'!$C$30:$M$30),'01_Supuestos'!$F$19,0))-(MAX(0,(((('01_Supuestos'!F31*$I786)*'01_Supuestos'!$F$11*($H786-'01_Supuestos'!$F$9))-((('01_Supuestos'!F31*$I786)*'01_Supuestos'!$F$11*($H786-'01_Supuestos'!$F$9))*'01_Supuestos'!$F$12)-(('01_Supuestos'!F31*$I786)*'01_Supuestos'!$F$11*$K786)-(IF(('01_Supuestos'!F31*$I786)&gt;0,'01_Supuestos'!$F$15,0)))-($J786*'01_Supuestos'!F33)))*'01_Supuestos'!$F$16)</f>
        <v/>
      </c>
      <c r="X786" s="109">
        <f>((('01_Supuestos'!G31*$I786)*'01_Supuestos'!$F$11*($H786-'01_Supuestos'!$F$9))-((('01_Supuestos'!G31*$I786)*'01_Supuestos'!$F$11*($H786-'01_Supuestos'!$F$9))*'01_Supuestos'!$F$12)-(('01_Supuestos'!G31*$I786)*'01_Supuestos'!$F$11*$K786)-(IF(('01_Supuestos'!G31*$I786)&gt;0,'01_Supuestos'!$F$15,0)))-((('01_Supuestos'!G31*$I786)*'01_Supuestos'!$F$11*($H786-'01_Supuestos'!$F$9))*'01_Supuestos'!$F$18)-($J786*'01_Supuestos'!G32)-(IF('01_Supuestos'!G30=MAX('01_Supuestos'!$C$30:$M$30),'01_Supuestos'!$F$19,0))-(MAX(0,(((('01_Supuestos'!G31*$I786)*'01_Supuestos'!$F$11*($H786-'01_Supuestos'!$F$9))-((('01_Supuestos'!G31*$I786)*'01_Supuestos'!$F$11*($H786-'01_Supuestos'!$F$9))*'01_Supuestos'!$F$12)-(('01_Supuestos'!G31*$I786)*'01_Supuestos'!$F$11*$K786)-(IF(('01_Supuestos'!G31*$I786)&gt;0,'01_Supuestos'!$F$15,0)))-($J786*'01_Supuestos'!G33)))*'01_Supuestos'!$F$16)</f>
        <v/>
      </c>
      <c r="Y786" s="109">
        <f>((('01_Supuestos'!H31*$I786)*'01_Supuestos'!$F$11*($H786-'01_Supuestos'!$F$9))-((('01_Supuestos'!H31*$I786)*'01_Supuestos'!$F$11*($H786-'01_Supuestos'!$F$9))*'01_Supuestos'!$F$12)-(('01_Supuestos'!H31*$I786)*'01_Supuestos'!$F$11*$K786)-(IF(('01_Supuestos'!H31*$I786)&gt;0,'01_Supuestos'!$F$15,0)))-((('01_Supuestos'!H31*$I786)*'01_Supuestos'!$F$11*($H786-'01_Supuestos'!$F$9))*'01_Supuestos'!$F$18)-($J786*'01_Supuestos'!H32)-(IF('01_Supuestos'!H30=MAX('01_Supuestos'!$C$30:$M$30),'01_Supuestos'!$F$19,0))-(MAX(0,(((('01_Supuestos'!H31*$I786)*'01_Supuestos'!$F$11*($H786-'01_Supuestos'!$F$9))-((('01_Supuestos'!H31*$I786)*'01_Supuestos'!$F$11*($H786-'01_Supuestos'!$F$9))*'01_Supuestos'!$F$12)-(('01_Supuestos'!H31*$I786)*'01_Supuestos'!$F$11*$K786)-(IF(('01_Supuestos'!H31*$I786)&gt;0,'01_Supuestos'!$F$15,0)))-($J786*'01_Supuestos'!H33)))*'01_Supuestos'!$F$16)</f>
        <v/>
      </c>
      <c r="Z786" s="109">
        <f>((('01_Supuestos'!I31*$I786)*'01_Supuestos'!$F$11*($H786-'01_Supuestos'!$F$9))-((('01_Supuestos'!I31*$I786)*'01_Supuestos'!$F$11*($H786-'01_Supuestos'!$F$9))*'01_Supuestos'!$F$12)-(('01_Supuestos'!I31*$I786)*'01_Supuestos'!$F$11*$K786)-(IF(('01_Supuestos'!I31*$I786)&gt;0,'01_Supuestos'!$F$15,0)))-((('01_Supuestos'!I31*$I786)*'01_Supuestos'!$F$11*($H786-'01_Supuestos'!$F$9))*'01_Supuestos'!$F$18)-($J786*'01_Supuestos'!I32)-(IF('01_Supuestos'!I30=MAX('01_Supuestos'!$C$30:$M$30),'01_Supuestos'!$F$19,0))-(MAX(0,(((('01_Supuestos'!I31*$I786)*'01_Supuestos'!$F$11*($H786-'01_Supuestos'!$F$9))-((('01_Supuestos'!I31*$I786)*'01_Supuestos'!$F$11*($H786-'01_Supuestos'!$F$9))*'01_Supuestos'!$F$12)-(('01_Supuestos'!I31*$I786)*'01_Supuestos'!$F$11*$K786)-(IF(('01_Supuestos'!I31*$I786)&gt;0,'01_Supuestos'!$F$15,0)))-($J786*'01_Supuestos'!I33)))*'01_Supuestos'!$F$16)</f>
        <v/>
      </c>
      <c r="AA786" s="109">
        <f>((('01_Supuestos'!J31*$I786)*'01_Supuestos'!$F$11*($H786-'01_Supuestos'!$F$9))-((('01_Supuestos'!J31*$I786)*'01_Supuestos'!$F$11*($H786-'01_Supuestos'!$F$9))*'01_Supuestos'!$F$12)-(('01_Supuestos'!J31*$I786)*'01_Supuestos'!$F$11*$K786)-(IF(('01_Supuestos'!J31*$I786)&gt;0,'01_Supuestos'!$F$15,0)))-((('01_Supuestos'!J31*$I786)*'01_Supuestos'!$F$11*($H786-'01_Supuestos'!$F$9))*'01_Supuestos'!$F$18)-($J786*'01_Supuestos'!J32)-(IF('01_Supuestos'!J30=MAX('01_Supuestos'!$C$30:$M$30),'01_Supuestos'!$F$19,0))-(MAX(0,(((('01_Supuestos'!J31*$I786)*'01_Supuestos'!$F$11*($H786-'01_Supuestos'!$F$9))-((('01_Supuestos'!J31*$I786)*'01_Supuestos'!$F$11*($H786-'01_Supuestos'!$F$9))*'01_Supuestos'!$F$12)-(('01_Supuestos'!J31*$I786)*'01_Supuestos'!$F$11*$K786)-(IF(('01_Supuestos'!J31*$I786)&gt;0,'01_Supuestos'!$F$15,0)))-($J786*'01_Supuestos'!J33)))*'01_Supuestos'!$F$16)</f>
        <v/>
      </c>
      <c r="AB786" s="109">
        <f>((('01_Supuestos'!K31*$I786)*'01_Supuestos'!$F$11*($H786-'01_Supuestos'!$F$9))-((('01_Supuestos'!K31*$I786)*'01_Supuestos'!$F$11*($H786-'01_Supuestos'!$F$9))*'01_Supuestos'!$F$12)-(('01_Supuestos'!K31*$I786)*'01_Supuestos'!$F$11*$K786)-(IF(('01_Supuestos'!K31*$I786)&gt;0,'01_Supuestos'!$F$15,0)))-((('01_Supuestos'!K31*$I786)*'01_Supuestos'!$F$11*($H786-'01_Supuestos'!$F$9))*'01_Supuestos'!$F$18)-($J786*'01_Supuestos'!K32)-(IF('01_Supuestos'!K30=MAX('01_Supuestos'!$C$30:$M$30),'01_Supuestos'!$F$19,0))-(MAX(0,(((('01_Supuestos'!K31*$I786)*'01_Supuestos'!$F$11*($H786-'01_Supuestos'!$F$9))-((('01_Supuestos'!K31*$I786)*'01_Supuestos'!$F$11*($H786-'01_Supuestos'!$F$9))*'01_Supuestos'!$F$12)-(('01_Supuestos'!K31*$I786)*'01_Supuestos'!$F$11*$K786)-(IF(('01_Supuestos'!K31*$I786)&gt;0,'01_Supuestos'!$F$15,0)))-($J786*'01_Supuestos'!K33)))*'01_Supuestos'!$F$16)</f>
        <v/>
      </c>
      <c r="AC786" s="109">
        <f>((('01_Supuestos'!L31*$I786)*'01_Supuestos'!$F$11*($H786-'01_Supuestos'!$F$9))-((('01_Supuestos'!L31*$I786)*'01_Supuestos'!$F$11*($H786-'01_Supuestos'!$F$9))*'01_Supuestos'!$F$12)-(('01_Supuestos'!L31*$I786)*'01_Supuestos'!$F$11*$K786)-(IF(('01_Supuestos'!L31*$I786)&gt;0,'01_Supuestos'!$F$15,0)))-((('01_Supuestos'!L31*$I786)*'01_Supuestos'!$F$11*($H786-'01_Supuestos'!$F$9))*'01_Supuestos'!$F$18)-($J786*'01_Supuestos'!L32)-(IF('01_Supuestos'!L30=MAX('01_Supuestos'!$C$30:$M$30),'01_Supuestos'!$F$19,0))-(MAX(0,(((('01_Supuestos'!L31*$I786)*'01_Supuestos'!$F$11*($H786-'01_Supuestos'!$F$9))-((('01_Supuestos'!L31*$I786)*'01_Supuestos'!$F$11*($H786-'01_Supuestos'!$F$9))*'01_Supuestos'!$F$12)-(('01_Supuestos'!L31*$I786)*'01_Supuestos'!$F$11*$K786)-(IF(('01_Supuestos'!L31*$I786)&gt;0,'01_Supuestos'!$F$15,0)))-($J786*'01_Supuestos'!L33)))*'01_Supuestos'!$F$16)</f>
        <v/>
      </c>
      <c r="AD786" s="109">
        <f>((('01_Supuestos'!M31*$I786)*'01_Supuestos'!$F$11*($H786-'01_Supuestos'!$F$9))-((('01_Supuestos'!M31*$I786)*'01_Supuestos'!$F$11*($H786-'01_Supuestos'!$F$9))*'01_Supuestos'!$F$12)-(('01_Supuestos'!M31*$I786)*'01_Supuestos'!$F$11*$K786)-(IF(('01_Supuestos'!M31*$I786)&gt;0,'01_Supuestos'!$F$15,0)))-((('01_Supuestos'!M31*$I786)*'01_Supuestos'!$F$11*($H786-'01_Supuestos'!$F$9))*'01_Supuestos'!$F$18)-($J786*'01_Supuestos'!M32)-(IF('01_Supuestos'!M30=MAX('01_Supuestos'!$C$30:$M$30),'01_Supuestos'!$F$19,0))-(MAX(0,(((('01_Supuestos'!M31*$I786)*'01_Supuestos'!$F$11*($H786-'01_Supuestos'!$F$9))-((('01_Supuestos'!M31*$I786)*'01_Supuestos'!$F$11*($H786-'01_Supuestos'!$F$9))*'01_Supuestos'!$F$12)-(('01_Supuestos'!M31*$I786)*'01_Supuestos'!$F$11*$K786)-(IF(('01_Supuestos'!M31*$I786)&gt;0,'01_Supuestos'!$F$15,0)))-($J786*'01_Supuestos'!M33)))*'01_Supuestos'!$F$16)</f>
        <v/>
      </c>
      <c r="AE786" s="109">
        <f>0</f>
        <v/>
      </c>
      <c r="AF786" s="109">
        <f>IF(S786&gt;R786,"Appraisal+Decision",IF(S786&lt;R786,"Develop Now","Indiferente"))</f>
        <v/>
      </c>
    </row>
    <row r="787">
      <c r="A787" t="n">
        <v>757</v>
      </c>
      <c r="B787" s="53">
        <f>RAND()</f>
        <v/>
      </c>
      <c r="C787" s="53">
        <f>RAND()</f>
        <v/>
      </c>
      <c r="D787" s="53">
        <f>RAND()</f>
        <v/>
      </c>
      <c r="E787" s="53">
        <f>RAND()</f>
        <v/>
      </c>
      <c r="F787" s="53">
        <f>RAND()</f>
        <v/>
      </c>
      <c r="G787" s="53">
        <f>RAND()</f>
        <v/>
      </c>
      <c r="H787" s="109">
        <f>IF(B787&lt;($B$11-$B$10)/($B$12-$B$10), $B$10+SQRT(B787*($B$11-$B$10)*($B$12-$B$10)), $B$12-SQRT((1-B787)*($B$12-$B$11)*($B$12-$B$10)))</f>
        <v/>
      </c>
      <c r="I787" s="53">
        <f>MAX(0.1,NORMINV(C787,$B$13,$B$14))</f>
        <v/>
      </c>
      <c r="J787" s="109">
        <f>'01_Supuestos'!$F$13*MAX(0.65,NORMINV(D787,1,$B$15))</f>
        <v/>
      </c>
      <c r="K787" s="109">
        <f>'01_Supuestos'!$F$14*MAX(0.6,NORMINV(E787,1,$B$16))</f>
        <v/>
      </c>
      <c r="L787" s="109">
        <f>--(F787&lt;=$B$5)</f>
        <v/>
      </c>
      <c r="M787" s="109">
        <f>IF(L787=1, IF(G787&lt;=$B$6, "+", "-"), IF(G787&lt;=(1-$B$7), "+", "-"))</f>
        <v/>
      </c>
      <c r="N787" s="110">
        <f>IF(M787="+",'05_Bayes_Arbol'!$B$16,'05_Bayes_Arbol'!$B$17)</f>
        <v/>
      </c>
      <c r="O787" s="109">
        <f>SUMPRODUCT(T787:AD787,'01_Supuestos'!$C$34:$M$34)</f>
        <v/>
      </c>
      <c r="P787" s="109">
        <f>N787*O787 + (1-N787)*$B$9</f>
        <v/>
      </c>
      <c r="Q787" s="109">
        <f>--(P787&gt;0)</f>
        <v/>
      </c>
      <c r="R787" s="109">
        <f>IF(L787=1,O787,$B$9)</f>
        <v/>
      </c>
      <c r="S787" s="109">
        <f>-$B$8 + IF(Q787=1, IF(L787=1,O787,$B$9), 0)</f>
        <v/>
      </c>
      <c r="T787" s="109">
        <f>((('01_Supuestos'!C31*$I787)*'01_Supuestos'!$F$11*($H787-'01_Supuestos'!$F$9))-((('01_Supuestos'!C31*$I787)*'01_Supuestos'!$F$11*($H787-'01_Supuestos'!$F$9))*'01_Supuestos'!$F$12)-(('01_Supuestos'!C31*$I787)*'01_Supuestos'!$F$11*$K787)-(IF(('01_Supuestos'!C31*$I787)&gt;0,'01_Supuestos'!$F$15,0)))-((('01_Supuestos'!C31*$I787)*'01_Supuestos'!$F$11*($H787-'01_Supuestos'!$F$9))*'01_Supuestos'!$F$18)-($J787*'01_Supuestos'!C32)-(IF('01_Supuestos'!C30=MAX('01_Supuestos'!$C$30:$M$30),'01_Supuestos'!$F$19,0))-(MAX(0,(((('01_Supuestos'!C31*$I787)*'01_Supuestos'!$F$11*($H787-'01_Supuestos'!$F$9))-((('01_Supuestos'!C31*$I787)*'01_Supuestos'!$F$11*($H787-'01_Supuestos'!$F$9))*'01_Supuestos'!$F$12)-(('01_Supuestos'!C31*$I787)*'01_Supuestos'!$F$11*$K787)-(IF(('01_Supuestos'!C31*$I787)&gt;0,'01_Supuestos'!$F$15,0)))-($J787*'01_Supuestos'!C33)))*'01_Supuestos'!$F$16)</f>
        <v/>
      </c>
      <c r="U787" s="109">
        <f>((('01_Supuestos'!D31*$I787)*'01_Supuestos'!$F$11*($H787-'01_Supuestos'!$F$9))-((('01_Supuestos'!D31*$I787)*'01_Supuestos'!$F$11*($H787-'01_Supuestos'!$F$9))*'01_Supuestos'!$F$12)-(('01_Supuestos'!D31*$I787)*'01_Supuestos'!$F$11*$K787)-(IF(('01_Supuestos'!D31*$I787)&gt;0,'01_Supuestos'!$F$15,0)))-((('01_Supuestos'!D31*$I787)*'01_Supuestos'!$F$11*($H787-'01_Supuestos'!$F$9))*'01_Supuestos'!$F$18)-($J787*'01_Supuestos'!D32)-(IF('01_Supuestos'!D30=MAX('01_Supuestos'!$C$30:$M$30),'01_Supuestos'!$F$19,0))-(MAX(0,(((('01_Supuestos'!D31*$I787)*'01_Supuestos'!$F$11*($H787-'01_Supuestos'!$F$9))-((('01_Supuestos'!D31*$I787)*'01_Supuestos'!$F$11*($H787-'01_Supuestos'!$F$9))*'01_Supuestos'!$F$12)-(('01_Supuestos'!D31*$I787)*'01_Supuestos'!$F$11*$K787)-(IF(('01_Supuestos'!D31*$I787)&gt;0,'01_Supuestos'!$F$15,0)))-($J787*'01_Supuestos'!D33)))*'01_Supuestos'!$F$16)</f>
        <v/>
      </c>
      <c r="V787" s="109">
        <f>((('01_Supuestos'!E31*$I787)*'01_Supuestos'!$F$11*($H787-'01_Supuestos'!$F$9))-((('01_Supuestos'!E31*$I787)*'01_Supuestos'!$F$11*($H787-'01_Supuestos'!$F$9))*'01_Supuestos'!$F$12)-(('01_Supuestos'!E31*$I787)*'01_Supuestos'!$F$11*$K787)-(IF(('01_Supuestos'!E31*$I787)&gt;0,'01_Supuestos'!$F$15,0)))-((('01_Supuestos'!E31*$I787)*'01_Supuestos'!$F$11*($H787-'01_Supuestos'!$F$9))*'01_Supuestos'!$F$18)-($J787*'01_Supuestos'!E32)-(IF('01_Supuestos'!E30=MAX('01_Supuestos'!$C$30:$M$30),'01_Supuestos'!$F$19,0))-(MAX(0,(((('01_Supuestos'!E31*$I787)*'01_Supuestos'!$F$11*($H787-'01_Supuestos'!$F$9))-((('01_Supuestos'!E31*$I787)*'01_Supuestos'!$F$11*($H787-'01_Supuestos'!$F$9))*'01_Supuestos'!$F$12)-(('01_Supuestos'!E31*$I787)*'01_Supuestos'!$F$11*$K787)-(IF(('01_Supuestos'!E31*$I787)&gt;0,'01_Supuestos'!$F$15,0)))-($J787*'01_Supuestos'!E33)))*'01_Supuestos'!$F$16)</f>
        <v/>
      </c>
      <c r="W787" s="109">
        <f>((('01_Supuestos'!F31*$I787)*'01_Supuestos'!$F$11*($H787-'01_Supuestos'!$F$9))-((('01_Supuestos'!F31*$I787)*'01_Supuestos'!$F$11*($H787-'01_Supuestos'!$F$9))*'01_Supuestos'!$F$12)-(('01_Supuestos'!F31*$I787)*'01_Supuestos'!$F$11*$K787)-(IF(('01_Supuestos'!F31*$I787)&gt;0,'01_Supuestos'!$F$15,0)))-((('01_Supuestos'!F31*$I787)*'01_Supuestos'!$F$11*($H787-'01_Supuestos'!$F$9))*'01_Supuestos'!$F$18)-($J787*'01_Supuestos'!F32)-(IF('01_Supuestos'!F30=MAX('01_Supuestos'!$C$30:$M$30),'01_Supuestos'!$F$19,0))-(MAX(0,(((('01_Supuestos'!F31*$I787)*'01_Supuestos'!$F$11*($H787-'01_Supuestos'!$F$9))-((('01_Supuestos'!F31*$I787)*'01_Supuestos'!$F$11*($H787-'01_Supuestos'!$F$9))*'01_Supuestos'!$F$12)-(('01_Supuestos'!F31*$I787)*'01_Supuestos'!$F$11*$K787)-(IF(('01_Supuestos'!F31*$I787)&gt;0,'01_Supuestos'!$F$15,0)))-($J787*'01_Supuestos'!F33)))*'01_Supuestos'!$F$16)</f>
        <v/>
      </c>
      <c r="X787" s="109">
        <f>((('01_Supuestos'!G31*$I787)*'01_Supuestos'!$F$11*($H787-'01_Supuestos'!$F$9))-((('01_Supuestos'!G31*$I787)*'01_Supuestos'!$F$11*($H787-'01_Supuestos'!$F$9))*'01_Supuestos'!$F$12)-(('01_Supuestos'!G31*$I787)*'01_Supuestos'!$F$11*$K787)-(IF(('01_Supuestos'!G31*$I787)&gt;0,'01_Supuestos'!$F$15,0)))-((('01_Supuestos'!G31*$I787)*'01_Supuestos'!$F$11*($H787-'01_Supuestos'!$F$9))*'01_Supuestos'!$F$18)-($J787*'01_Supuestos'!G32)-(IF('01_Supuestos'!G30=MAX('01_Supuestos'!$C$30:$M$30),'01_Supuestos'!$F$19,0))-(MAX(0,(((('01_Supuestos'!G31*$I787)*'01_Supuestos'!$F$11*($H787-'01_Supuestos'!$F$9))-((('01_Supuestos'!G31*$I787)*'01_Supuestos'!$F$11*($H787-'01_Supuestos'!$F$9))*'01_Supuestos'!$F$12)-(('01_Supuestos'!G31*$I787)*'01_Supuestos'!$F$11*$K787)-(IF(('01_Supuestos'!G31*$I787)&gt;0,'01_Supuestos'!$F$15,0)))-($J787*'01_Supuestos'!G33)))*'01_Supuestos'!$F$16)</f>
        <v/>
      </c>
      <c r="Y787" s="109">
        <f>((('01_Supuestos'!H31*$I787)*'01_Supuestos'!$F$11*($H787-'01_Supuestos'!$F$9))-((('01_Supuestos'!H31*$I787)*'01_Supuestos'!$F$11*($H787-'01_Supuestos'!$F$9))*'01_Supuestos'!$F$12)-(('01_Supuestos'!H31*$I787)*'01_Supuestos'!$F$11*$K787)-(IF(('01_Supuestos'!H31*$I787)&gt;0,'01_Supuestos'!$F$15,0)))-((('01_Supuestos'!H31*$I787)*'01_Supuestos'!$F$11*($H787-'01_Supuestos'!$F$9))*'01_Supuestos'!$F$18)-($J787*'01_Supuestos'!H32)-(IF('01_Supuestos'!H30=MAX('01_Supuestos'!$C$30:$M$30),'01_Supuestos'!$F$19,0))-(MAX(0,(((('01_Supuestos'!H31*$I787)*'01_Supuestos'!$F$11*($H787-'01_Supuestos'!$F$9))-((('01_Supuestos'!H31*$I787)*'01_Supuestos'!$F$11*($H787-'01_Supuestos'!$F$9))*'01_Supuestos'!$F$12)-(('01_Supuestos'!H31*$I787)*'01_Supuestos'!$F$11*$K787)-(IF(('01_Supuestos'!H31*$I787)&gt;0,'01_Supuestos'!$F$15,0)))-($J787*'01_Supuestos'!H33)))*'01_Supuestos'!$F$16)</f>
        <v/>
      </c>
      <c r="Z787" s="109">
        <f>((('01_Supuestos'!I31*$I787)*'01_Supuestos'!$F$11*($H787-'01_Supuestos'!$F$9))-((('01_Supuestos'!I31*$I787)*'01_Supuestos'!$F$11*($H787-'01_Supuestos'!$F$9))*'01_Supuestos'!$F$12)-(('01_Supuestos'!I31*$I787)*'01_Supuestos'!$F$11*$K787)-(IF(('01_Supuestos'!I31*$I787)&gt;0,'01_Supuestos'!$F$15,0)))-((('01_Supuestos'!I31*$I787)*'01_Supuestos'!$F$11*($H787-'01_Supuestos'!$F$9))*'01_Supuestos'!$F$18)-($J787*'01_Supuestos'!I32)-(IF('01_Supuestos'!I30=MAX('01_Supuestos'!$C$30:$M$30),'01_Supuestos'!$F$19,0))-(MAX(0,(((('01_Supuestos'!I31*$I787)*'01_Supuestos'!$F$11*($H787-'01_Supuestos'!$F$9))-((('01_Supuestos'!I31*$I787)*'01_Supuestos'!$F$11*($H787-'01_Supuestos'!$F$9))*'01_Supuestos'!$F$12)-(('01_Supuestos'!I31*$I787)*'01_Supuestos'!$F$11*$K787)-(IF(('01_Supuestos'!I31*$I787)&gt;0,'01_Supuestos'!$F$15,0)))-($J787*'01_Supuestos'!I33)))*'01_Supuestos'!$F$16)</f>
        <v/>
      </c>
      <c r="AA787" s="109">
        <f>((('01_Supuestos'!J31*$I787)*'01_Supuestos'!$F$11*($H787-'01_Supuestos'!$F$9))-((('01_Supuestos'!J31*$I787)*'01_Supuestos'!$F$11*($H787-'01_Supuestos'!$F$9))*'01_Supuestos'!$F$12)-(('01_Supuestos'!J31*$I787)*'01_Supuestos'!$F$11*$K787)-(IF(('01_Supuestos'!J31*$I787)&gt;0,'01_Supuestos'!$F$15,0)))-((('01_Supuestos'!J31*$I787)*'01_Supuestos'!$F$11*($H787-'01_Supuestos'!$F$9))*'01_Supuestos'!$F$18)-($J787*'01_Supuestos'!J32)-(IF('01_Supuestos'!J30=MAX('01_Supuestos'!$C$30:$M$30),'01_Supuestos'!$F$19,0))-(MAX(0,(((('01_Supuestos'!J31*$I787)*'01_Supuestos'!$F$11*($H787-'01_Supuestos'!$F$9))-((('01_Supuestos'!J31*$I787)*'01_Supuestos'!$F$11*($H787-'01_Supuestos'!$F$9))*'01_Supuestos'!$F$12)-(('01_Supuestos'!J31*$I787)*'01_Supuestos'!$F$11*$K787)-(IF(('01_Supuestos'!J31*$I787)&gt;0,'01_Supuestos'!$F$15,0)))-($J787*'01_Supuestos'!J33)))*'01_Supuestos'!$F$16)</f>
        <v/>
      </c>
      <c r="AB787" s="109">
        <f>((('01_Supuestos'!K31*$I787)*'01_Supuestos'!$F$11*($H787-'01_Supuestos'!$F$9))-((('01_Supuestos'!K31*$I787)*'01_Supuestos'!$F$11*($H787-'01_Supuestos'!$F$9))*'01_Supuestos'!$F$12)-(('01_Supuestos'!K31*$I787)*'01_Supuestos'!$F$11*$K787)-(IF(('01_Supuestos'!K31*$I787)&gt;0,'01_Supuestos'!$F$15,0)))-((('01_Supuestos'!K31*$I787)*'01_Supuestos'!$F$11*($H787-'01_Supuestos'!$F$9))*'01_Supuestos'!$F$18)-($J787*'01_Supuestos'!K32)-(IF('01_Supuestos'!K30=MAX('01_Supuestos'!$C$30:$M$30),'01_Supuestos'!$F$19,0))-(MAX(0,(((('01_Supuestos'!K31*$I787)*'01_Supuestos'!$F$11*($H787-'01_Supuestos'!$F$9))-((('01_Supuestos'!K31*$I787)*'01_Supuestos'!$F$11*($H787-'01_Supuestos'!$F$9))*'01_Supuestos'!$F$12)-(('01_Supuestos'!K31*$I787)*'01_Supuestos'!$F$11*$K787)-(IF(('01_Supuestos'!K31*$I787)&gt;0,'01_Supuestos'!$F$15,0)))-($J787*'01_Supuestos'!K33)))*'01_Supuestos'!$F$16)</f>
        <v/>
      </c>
      <c r="AC787" s="109">
        <f>((('01_Supuestos'!L31*$I787)*'01_Supuestos'!$F$11*($H787-'01_Supuestos'!$F$9))-((('01_Supuestos'!L31*$I787)*'01_Supuestos'!$F$11*($H787-'01_Supuestos'!$F$9))*'01_Supuestos'!$F$12)-(('01_Supuestos'!L31*$I787)*'01_Supuestos'!$F$11*$K787)-(IF(('01_Supuestos'!L31*$I787)&gt;0,'01_Supuestos'!$F$15,0)))-((('01_Supuestos'!L31*$I787)*'01_Supuestos'!$F$11*($H787-'01_Supuestos'!$F$9))*'01_Supuestos'!$F$18)-($J787*'01_Supuestos'!L32)-(IF('01_Supuestos'!L30=MAX('01_Supuestos'!$C$30:$M$30),'01_Supuestos'!$F$19,0))-(MAX(0,(((('01_Supuestos'!L31*$I787)*'01_Supuestos'!$F$11*($H787-'01_Supuestos'!$F$9))-((('01_Supuestos'!L31*$I787)*'01_Supuestos'!$F$11*($H787-'01_Supuestos'!$F$9))*'01_Supuestos'!$F$12)-(('01_Supuestos'!L31*$I787)*'01_Supuestos'!$F$11*$K787)-(IF(('01_Supuestos'!L31*$I787)&gt;0,'01_Supuestos'!$F$15,0)))-($J787*'01_Supuestos'!L33)))*'01_Supuestos'!$F$16)</f>
        <v/>
      </c>
      <c r="AD787" s="109">
        <f>((('01_Supuestos'!M31*$I787)*'01_Supuestos'!$F$11*($H787-'01_Supuestos'!$F$9))-((('01_Supuestos'!M31*$I787)*'01_Supuestos'!$F$11*($H787-'01_Supuestos'!$F$9))*'01_Supuestos'!$F$12)-(('01_Supuestos'!M31*$I787)*'01_Supuestos'!$F$11*$K787)-(IF(('01_Supuestos'!M31*$I787)&gt;0,'01_Supuestos'!$F$15,0)))-((('01_Supuestos'!M31*$I787)*'01_Supuestos'!$F$11*($H787-'01_Supuestos'!$F$9))*'01_Supuestos'!$F$18)-($J787*'01_Supuestos'!M32)-(IF('01_Supuestos'!M30=MAX('01_Supuestos'!$C$30:$M$30),'01_Supuestos'!$F$19,0))-(MAX(0,(((('01_Supuestos'!M31*$I787)*'01_Supuestos'!$F$11*($H787-'01_Supuestos'!$F$9))-((('01_Supuestos'!M31*$I787)*'01_Supuestos'!$F$11*($H787-'01_Supuestos'!$F$9))*'01_Supuestos'!$F$12)-(('01_Supuestos'!M31*$I787)*'01_Supuestos'!$F$11*$K787)-(IF(('01_Supuestos'!M31*$I787)&gt;0,'01_Supuestos'!$F$15,0)))-($J787*'01_Supuestos'!M33)))*'01_Supuestos'!$F$16)</f>
        <v/>
      </c>
      <c r="AE787" s="109">
        <f>0</f>
        <v/>
      </c>
      <c r="AF787" s="109">
        <f>IF(S787&gt;R787,"Appraisal+Decision",IF(S787&lt;R787,"Develop Now","Indiferente"))</f>
        <v/>
      </c>
    </row>
    <row r="788">
      <c r="A788" t="n">
        <v>758</v>
      </c>
      <c r="B788" s="53">
        <f>RAND()</f>
        <v/>
      </c>
      <c r="C788" s="53">
        <f>RAND()</f>
        <v/>
      </c>
      <c r="D788" s="53">
        <f>RAND()</f>
        <v/>
      </c>
      <c r="E788" s="53">
        <f>RAND()</f>
        <v/>
      </c>
      <c r="F788" s="53">
        <f>RAND()</f>
        <v/>
      </c>
      <c r="G788" s="53">
        <f>RAND()</f>
        <v/>
      </c>
      <c r="H788" s="109">
        <f>IF(B788&lt;($B$11-$B$10)/($B$12-$B$10), $B$10+SQRT(B788*($B$11-$B$10)*($B$12-$B$10)), $B$12-SQRT((1-B788)*($B$12-$B$11)*($B$12-$B$10)))</f>
        <v/>
      </c>
      <c r="I788" s="53">
        <f>MAX(0.1,NORMINV(C788,$B$13,$B$14))</f>
        <v/>
      </c>
      <c r="J788" s="109">
        <f>'01_Supuestos'!$F$13*MAX(0.65,NORMINV(D788,1,$B$15))</f>
        <v/>
      </c>
      <c r="K788" s="109">
        <f>'01_Supuestos'!$F$14*MAX(0.6,NORMINV(E788,1,$B$16))</f>
        <v/>
      </c>
      <c r="L788" s="109">
        <f>--(F788&lt;=$B$5)</f>
        <v/>
      </c>
      <c r="M788" s="109">
        <f>IF(L788=1, IF(G788&lt;=$B$6, "+", "-"), IF(G788&lt;=(1-$B$7), "+", "-"))</f>
        <v/>
      </c>
      <c r="N788" s="110">
        <f>IF(M788="+",'05_Bayes_Arbol'!$B$16,'05_Bayes_Arbol'!$B$17)</f>
        <v/>
      </c>
      <c r="O788" s="109">
        <f>SUMPRODUCT(T788:AD788,'01_Supuestos'!$C$34:$M$34)</f>
        <v/>
      </c>
      <c r="P788" s="109">
        <f>N788*O788 + (1-N788)*$B$9</f>
        <v/>
      </c>
      <c r="Q788" s="109">
        <f>--(P788&gt;0)</f>
        <v/>
      </c>
      <c r="R788" s="109">
        <f>IF(L788=1,O788,$B$9)</f>
        <v/>
      </c>
      <c r="S788" s="109">
        <f>-$B$8 + IF(Q788=1, IF(L788=1,O788,$B$9), 0)</f>
        <v/>
      </c>
      <c r="T788" s="109">
        <f>((('01_Supuestos'!C31*$I788)*'01_Supuestos'!$F$11*($H788-'01_Supuestos'!$F$9))-((('01_Supuestos'!C31*$I788)*'01_Supuestos'!$F$11*($H788-'01_Supuestos'!$F$9))*'01_Supuestos'!$F$12)-(('01_Supuestos'!C31*$I788)*'01_Supuestos'!$F$11*$K788)-(IF(('01_Supuestos'!C31*$I788)&gt;0,'01_Supuestos'!$F$15,0)))-((('01_Supuestos'!C31*$I788)*'01_Supuestos'!$F$11*($H788-'01_Supuestos'!$F$9))*'01_Supuestos'!$F$18)-($J788*'01_Supuestos'!C32)-(IF('01_Supuestos'!C30=MAX('01_Supuestos'!$C$30:$M$30),'01_Supuestos'!$F$19,0))-(MAX(0,(((('01_Supuestos'!C31*$I788)*'01_Supuestos'!$F$11*($H788-'01_Supuestos'!$F$9))-((('01_Supuestos'!C31*$I788)*'01_Supuestos'!$F$11*($H788-'01_Supuestos'!$F$9))*'01_Supuestos'!$F$12)-(('01_Supuestos'!C31*$I788)*'01_Supuestos'!$F$11*$K788)-(IF(('01_Supuestos'!C31*$I788)&gt;0,'01_Supuestos'!$F$15,0)))-($J788*'01_Supuestos'!C33)))*'01_Supuestos'!$F$16)</f>
        <v/>
      </c>
      <c r="U788" s="109">
        <f>((('01_Supuestos'!D31*$I788)*'01_Supuestos'!$F$11*($H788-'01_Supuestos'!$F$9))-((('01_Supuestos'!D31*$I788)*'01_Supuestos'!$F$11*($H788-'01_Supuestos'!$F$9))*'01_Supuestos'!$F$12)-(('01_Supuestos'!D31*$I788)*'01_Supuestos'!$F$11*$K788)-(IF(('01_Supuestos'!D31*$I788)&gt;0,'01_Supuestos'!$F$15,0)))-((('01_Supuestos'!D31*$I788)*'01_Supuestos'!$F$11*($H788-'01_Supuestos'!$F$9))*'01_Supuestos'!$F$18)-($J788*'01_Supuestos'!D32)-(IF('01_Supuestos'!D30=MAX('01_Supuestos'!$C$30:$M$30),'01_Supuestos'!$F$19,0))-(MAX(0,(((('01_Supuestos'!D31*$I788)*'01_Supuestos'!$F$11*($H788-'01_Supuestos'!$F$9))-((('01_Supuestos'!D31*$I788)*'01_Supuestos'!$F$11*($H788-'01_Supuestos'!$F$9))*'01_Supuestos'!$F$12)-(('01_Supuestos'!D31*$I788)*'01_Supuestos'!$F$11*$K788)-(IF(('01_Supuestos'!D31*$I788)&gt;0,'01_Supuestos'!$F$15,0)))-($J788*'01_Supuestos'!D33)))*'01_Supuestos'!$F$16)</f>
        <v/>
      </c>
      <c r="V788" s="109">
        <f>((('01_Supuestos'!E31*$I788)*'01_Supuestos'!$F$11*($H788-'01_Supuestos'!$F$9))-((('01_Supuestos'!E31*$I788)*'01_Supuestos'!$F$11*($H788-'01_Supuestos'!$F$9))*'01_Supuestos'!$F$12)-(('01_Supuestos'!E31*$I788)*'01_Supuestos'!$F$11*$K788)-(IF(('01_Supuestos'!E31*$I788)&gt;0,'01_Supuestos'!$F$15,0)))-((('01_Supuestos'!E31*$I788)*'01_Supuestos'!$F$11*($H788-'01_Supuestos'!$F$9))*'01_Supuestos'!$F$18)-($J788*'01_Supuestos'!E32)-(IF('01_Supuestos'!E30=MAX('01_Supuestos'!$C$30:$M$30),'01_Supuestos'!$F$19,0))-(MAX(0,(((('01_Supuestos'!E31*$I788)*'01_Supuestos'!$F$11*($H788-'01_Supuestos'!$F$9))-((('01_Supuestos'!E31*$I788)*'01_Supuestos'!$F$11*($H788-'01_Supuestos'!$F$9))*'01_Supuestos'!$F$12)-(('01_Supuestos'!E31*$I788)*'01_Supuestos'!$F$11*$K788)-(IF(('01_Supuestos'!E31*$I788)&gt;0,'01_Supuestos'!$F$15,0)))-($J788*'01_Supuestos'!E33)))*'01_Supuestos'!$F$16)</f>
        <v/>
      </c>
      <c r="W788" s="109">
        <f>((('01_Supuestos'!F31*$I788)*'01_Supuestos'!$F$11*($H788-'01_Supuestos'!$F$9))-((('01_Supuestos'!F31*$I788)*'01_Supuestos'!$F$11*($H788-'01_Supuestos'!$F$9))*'01_Supuestos'!$F$12)-(('01_Supuestos'!F31*$I788)*'01_Supuestos'!$F$11*$K788)-(IF(('01_Supuestos'!F31*$I788)&gt;0,'01_Supuestos'!$F$15,0)))-((('01_Supuestos'!F31*$I788)*'01_Supuestos'!$F$11*($H788-'01_Supuestos'!$F$9))*'01_Supuestos'!$F$18)-($J788*'01_Supuestos'!F32)-(IF('01_Supuestos'!F30=MAX('01_Supuestos'!$C$30:$M$30),'01_Supuestos'!$F$19,0))-(MAX(0,(((('01_Supuestos'!F31*$I788)*'01_Supuestos'!$F$11*($H788-'01_Supuestos'!$F$9))-((('01_Supuestos'!F31*$I788)*'01_Supuestos'!$F$11*($H788-'01_Supuestos'!$F$9))*'01_Supuestos'!$F$12)-(('01_Supuestos'!F31*$I788)*'01_Supuestos'!$F$11*$K788)-(IF(('01_Supuestos'!F31*$I788)&gt;0,'01_Supuestos'!$F$15,0)))-($J788*'01_Supuestos'!F33)))*'01_Supuestos'!$F$16)</f>
        <v/>
      </c>
      <c r="X788" s="109">
        <f>((('01_Supuestos'!G31*$I788)*'01_Supuestos'!$F$11*($H788-'01_Supuestos'!$F$9))-((('01_Supuestos'!G31*$I788)*'01_Supuestos'!$F$11*($H788-'01_Supuestos'!$F$9))*'01_Supuestos'!$F$12)-(('01_Supuestos'!G31*$I788)*'01_Supuestos'!$F$11*$K788)-(IF(('01_Supuestos'!G31*$I788)&gt;0,'01_Supuestos'!$F$15,0)))-((('01_Supuestos'!G31*$I788)*'01_Supuestos'!$F$11*($H788-'01_Supuestos'!$F$9))*'01_Supuestos'!$F$18)-($J788*'01_Supuestos'!G32)-(IF('01_Supuestos'!G30=MAX('01_Supuestos'!$C$30:$M$30),'01_Supuestos'!$F$19,0))-(MAX(0,(((('01_Supuestos'!G31*$I788)*'01_Supuestos'!$F$11*($H788-'01_Supuestos'!$F$9))-((('01_Supuestos'!G31*$I788)*'01_Supuestos'!$F$11*($H788-'01_Supuestos'!$F$9))*'01_Supuestos'!$F$12)-(('01_Supuestos'!G31*$I788)*'01_Supuestos'!$F$11*$K788)-(IF(('01_Supuestos'!G31*$I788)&gt;0,'01_Supuestos'!$F$15,0)))-($J788*'01_Supuestos'!G33)))*'01_Supuestos'!$F$16)</f>
        <v/>
      </c>
      <c r="Y788" s="109">
        <f>((('01_Supuestos'!H31*$I788)*'01_Supuestos'!$F$11*($H788-'01_Supuestos'!$F$9))-((('01_Supuestos'!H31*$I788)*'01_Supuestos'!$F$11*($H788-'01_Supuestos'!$F$9))*'01_Supuestos'!$F$12)-(('01_Supuestos'!H31*$I788)*'01_Supuestos'!$F$11*$K788)-(IF(('01_Supuestos'!H31*$I788)&gt;0,'01_Supuestos'!$F$15,0)))-((('01_Supuestos'!H31*$I788)*'01_Supuestos'!$F$11*($H788-'01_Supuestos'!$F$9))*'01_Supuestos'!$F$18)-($J788*'01_Supuestos'!H32)-(IF('01_Supuestos'!H30=MAX('01_Supuestos'!$C$30:$M$30),'01_Supuestos'!$F$19,0))-(MAX(0,(((('01_Supuestos'!H31*$I788)*'01_Supuestos'!$F$11*($H788-'01_Supuestos'!$F$9))-((('01_Supuestos'!H31*$I788)*'01_Supuestos'!$F$11*($H788-'01_Supuestos'!$F$9))*'01_Supuestos'!$F$12)-(('01_Supuestos'!H31*$I788)*'01_Supuestos'!$F$11*$K788)-(IF(('01_Supuestos'!H31*$I788)&gt;0,'01_Supuestos'!$F$15,0)))-($J788*'01_Supuestos'!H33)))*'01_Supuestos'!$F$16)</f>
        <v/>
      </c>
      <c r="Z788" s="109">
        <f>((('01_Supuestos'!I31*$I788)*'01_Supuestos'!$F$11*($H788-'01_Supuestos'!$F$9))-((('01_Supuestos'!I31*$I788)*'01_Supuestos'!$F$11*($H788-'01_Supuestos'!$F$9))*'01_Supuestos'!$F$12)-(('01_Supuestos'!I31*$I788)*'01_Supuestos'!$F$11*$K788)-(IF(('01_Supuestos'!I31*$I788)&gt;0,'01_Supuestos'!$F$15,0)))-((('01_Supuestos'!I31*$I788)*'01_Supuestos'!$F$11*($H788-'01_Supuestos'!$F$9))*'01_Supuestos'!$F$18)-($J788*'01_Supuestos'!I32)-(IF('01_Supuestos'!I30=MAX('01_Supuestos'!$C$30:$M$30),'01_Supuestos'!$F$19,0))-(MAX(0,(((('01_Supuestos'!I31*$I788)*'01_Supuestos'!$F$11*($H788-'01_Supuestos'!$F$9))-((('01_Supuestos'!I31*$I788)*'01_Supuestos'!$F$11*($H788-'01_Supuestos'!$F$9))*'01_Supuestos'!$F$12)-(('01_Supuestos'!I31*$I788)*'01_Supuestos'!$F$11*$K788)-(IF(('01_Supuestos'!I31*$I788)&gt;0,'01_Supuestos'!$F$15,0)))-($J788*'01_Supuestos'!I33)))*'01_Supuestos'!$F$16)</f>
        <v/>
      </c>
      <c r="AA788" s="109">
        <f>((('01_Supuestos'!J31*$I788)*'01_Supuestos'!$F$11*($H788-'01_Supuestos'!$F$9))-((('01_Supuestos'!J31*$I788)*'01_Supuestos'!$F$11*($H788-'01_Supuestos'!$F$9))*'01_Supuestos'!$F$12)-(('01_Supuestos'!J31*$I788)*'01_Supuestos'!$F$11*$K788)-(IF(('01_Supuestos'!J31*$I788)&gt;0,'01_Supuestos'!$F$15,0)))-((('01_Supuestos'!J31*$I788)*'01_Supuestos'!$F$11*($H788-'01_Supuestos'!$F$9))*'01_Supuestos'!$F$18)-($J788*'01_Supuestos'!J32)-(IF('01_Supuestos'!J30=MAX('01_Supuestos'!$C$30:$M$30),'01_Supuestos'!$F$19,0))-(MAX(0,(((('01_Supuestos'!J31*$I788)*'01_Supuestos'!$F$11*($H788-'01_Supuestos'!$F$9))-((('01_Supuestos'!J31*$I788)*'01_Supuestos'!$F$11*($H788-'01_Supuestos'!$F$9))*'01_Supuestos'!$F$12)-(('01_Supuestos'!J31*$I788)*'01_Supuestos'!$F$11*$K788)-(IF(('01_Supuestos'!J31*$I788)&gt;0,'01_Supuestos'!$F$15,0)))-($J788*'01_Supuestos'!J33)))*'01_Supuestos'!$F$16)</f>
        <v/>
      </c>
      <c r="AB788" s="109">
        <f>((('01_Supuestos'!K31*$I788)*'01_Supuestos'!$F$11*($H788-'01_Supuestos'!$F$9))-((('01_Supuestos'!K31*$I788)*'01_Supuestos'!$F$11*($H788-'01_Supuestos'!$F$9))*'01_Supuestos'!$F$12)-(('01_Supuestos'!K31*$I788)*'01_Supuestos'!$F$11*$K788)-(IF(('01_Supuestos'!K31*$I788)&gt;0,'01_Supuestos'!$F$15,0)))-((('01_Supuestos'!K31*$I788)*'01_Supuestos'!$F$11*($H788-'01_Supuestos'!$F$9))*'01_Supuestos'!$F$18)-($J788*'01_Supuestos'!K32)-(IF('01_Supuestos'!K30=MAX('01_Supuestos'!$C$30:$M$30),'01_Supuestos'!$F$19,0))-(MAX(0,(((('01_Supuestos'!K31*$I788)*'01_Supuestos'!$F$11*($H788-'01_Supuestos'!$F$9))-((('01_Supuestos'!K31*$I788)*'01_Supuestos'!$F$11*($H788-'01_Supuestos'!$F$9))*'01_Supuestos'!$F$12)-(('01_Supuestos'!K31*$I788)*'01_Supuestos'!$F$11*$K788)-(IF(('01_Supuestos'!K31*$I788)&gt;0,'01_Supuestos'!$F$15,0)))-($J788*'01_Supuestos'!K33)))*'01_Supuestos'!$F$16)</f>
        <v/>
      </c>
      <c r="AC788" s="109">
        <f>((('01_Supuestos'!L31*$I788)*'01_Supuestos'!$F$11*($H788-'01_Supuestos'!$F$9))-((('01_Supuestos'!L31*$I788)*'01_Supuestos'!$F$11*($H788-'01_Supuestos'!$F$9))*'01_Supuestos'!$F$12)-(('01_Supuestos'!L31*$I788)*'01_Supuestos'!$F$11*$K788)-(IF(('01_Supuestos'!L31*$I788)&gt;0,'01_Supuestos'!$F$15,0)))-((('01_Supuestos'!L31*$I788)*'01_Supuestos'!$F$11*($H788-'01_Supuestos'!$F$9))*'01_Supuestos'!$F$18)-($J788*'01_Supuestos'!L32)-(IF('01_Supuestos'!L30=MAX('01_Supuestos'!$C$30:$M$30),'01_Supuestos'!$F$19,0))-(MAX(0,(((('01_Supuestos'!L31*$I788)*'01_Supuestos'!$F$11*($H788-'01_Supuestos'!$F$9))-((('01_Supuestos'!L31*$I788)*'01_Supuestos'!$F$11*($H788-'01_Supuestos'!$F$9))*'01_Supuestos'!$F$12)-(('01_Supuestos'!L31*$I788)*'01_Supuestos'!$F$11*$K788)-(IF(('01_Supuestos'!L31*$I788)&gt;0,'01_Supuestos'!$F$15,0)))-($J788*'01_Supuestos'!L33)))*'01_Supuestos'!$F$16)</f>
        <v/>
      </c>
      <c r="AD788" s="109">
        <f>((('01_Supuestos'!M31*$I788)*'01_Supuestos'!$F$11*($H788-'01_Supuestos'!$F$9))-((('01_Supuestos'!M31*$I788)*'01_Supuestos'!$F$11*($H788-'01_Supuestos'!$F$9))*'01_Supuestos'!$F$12)-(('01_Supuestos'!M31*$I788)*'01_Supuestos'!$F$11*$K788)-(IF(('01_Supuestos'!M31*$I788)&gt;0,'01_Supuestos'!$F$15,0)))-((('01_Supuestos'!M31*$I788)*'01_Supuestos'!$F$11*($H788-'01_Supuestos'!$F$9))*'01_Supuestos'!$F$18)-($J788*'01_Supuestos'!M32)-(IF('01_Supuestos'!M30=MAX('01_Supuestos'!$C$30:$M$30),'01_Supuestos'!$F$19,0))-(MAX(0,(((('01_Supuestos'!M31*$I788)*'01_Supuestos'!$F$11*($H788-'01_Supuestos'!$F$9))-((('01_Supuestos'!M31*$I788)*'01_Supuestos'!$F$11*($H788-'01_Supuestos'!$F$9))*'01_Supuestos'!$F$12)-(('01_Supuestos'!M31*$I788)*'01_Supuestos'!$F$11*$K788)-(IF(('01_Supuestos'!M31*$I788)&gt;0,'01_Supuestos'!$F$15,0)))-($J788*'01_Supuestos'!M33)))*'01_Supuestos'!$F$16)</f>
        <v/>
      </c>
      <c r="AE788" s="109">
        <f>0</f>
        <v/>
      </c>
      <c r="AF788" s="109">
        <f>IF(S788&gt;R788,"Appraisal+Decision",IF(S788&lt;R788,"Develop Now","Indiferente"))</f>
        <v/>
      </c>
    </row>
    <row r="789">
      <c r="A789" t="n">
        <v>759</v>
      </c>
      <c r="B789" s="53">
        <f>RAND()</f>
        <v/>
      </c>
      <c r="C789" s="53">
        <f>RAND()</f>
        <v/>
      </c>
      <c r="D789" s="53">
        <f>RAND()</f>
        <v/>
      </c>
      <c r="E789" s="53">
        <f>RAND()</f>
        <v/>
      </c>
      <c r="F789" s="53">
        <f>RAND()</f>
        <v/>
      </c>
      <c r="G789" s="53">
        <f>RAND()</f>
        <v/>
      </c>
      <c r="H789" s="109">
        <f>IF(B789&lt;($B$11-$B$10)/($B$12-$B$10), $B$10+SQRT(B789*($B$11-$B$10)*($B$12-$B$10)), $B$12-SQRT((1-B789)*($B$12-$B$11)*($B$12-$B$10)))</f>
        <v/>
      </c>
      <c r="I789" s="53">
        <f>MAX(0.1,NORMINV(C789,$B$13,$B$14))</f>
        <v/>
      </c>
      <c r="J789" s="109">
        <f>'01_Supuestos'!$F$13*MAX(0.65,NORMINV(D789,1,$B$15))</f>
        <v/>
      </c>
      <c r="K789" s="109">
        <f>'01_Supuestos'!$F$14*MAX(0.6,NORMINV(E789,1,$B$16))</f>
        <v/>
      </c>
      <c r="L789" s="109">
        <f>--(F789&lt;=$B$5)</f>
        <v/>
      </c>
      <c r="M789" s="109">
        <f>IF(L789=1, IF(G789&lt;=$B$6, "+", "-"), IF(G789&lt;=(1-$B$7), "+", "-"))</f>
        <v/>
      </c>
      <c r="N789" s="110">
        <f>IF(M789="+",'05_Bayes_Arbol'!$B$16,'05_Bayes_Arbol'!$B$17)</f>
        <v/>
      </c>
      <c r="O789" s="109">
        <f>SUMPRODUCT(T789:AD789,'01_Supuestos'!$C$34:$M$34)</f>
        <v/>
      </c>
      <c r="P789" s="109">
        <f>N789*O789 + (1-N789)*$B$9</f>
        <v/>
      </c>
      <c r="Q789" s="109">
        <f>--(P789&gt;0)</f>
        <v/>
      </c>
      <c r="R789" s="109">
        <f>IF(L789=1,O789,$B$9)</f>
        <v/>
      </c>
      <c r="S789" s="109">
        <f>-$B$8 + IF(Q789=1, IF(L789=1,O789,$B$9), 0)</f>
        <v/>
      </c>
      <c r="T789" s="109">
        <f>((('01_Supuestos'!C31*$I789)*'01_Supuestos'!$F$11*($H789-'01_Supuestos'!$F$9))-((('01_Supuestos'!C31*$I789)*'01_Supuestos'!$F$11*($H789-'01_Supuestos'!$F$9))*'01_Supuestos'!$F$12)-(('01_Supuestos'!C31*$I789)*'01_Supuestos'!$F$11*$K789)-(IF(('01_Supuestos'!C31*$I789)&gt;0,'01_Supuestos'!$F$15,0)))-((('01_Supuestos'!C31*$I789)*'01_Supuestos'!$F$11*($H789-'01_Supuestos'!$F$9))*'01_Supuestos'!$F$18)-($J789*'01_Supuestos'!C32)-(IF('01_Supuestos'!C30=MAX('01_Supuestos'!$C$30:$M$30),'01_Supuestos'!$F$19,0))-(MAX(0,(((('01_Supuestos'!C31*$I789)*'01_Supuestos'!$F$11*($H789-'01_Supuestos'!$F$9))-((('01_Supuestos'!C31*$I789)*'01_Supuestos'!$F$11*($H789-'01_Supuestos'!$F$9))*'01_Supuestos'!$F$12)-(('01_Supuestos'!C31*$I789)*'01_Supuestos'!$F$11*$K789)-(IF(('01_Supuestos'!C31*$I789)&gt;0,'01_Supuestos'!$F$15,0)))-($J789*'01_Supuestos'!C33)))*'01_Supuestos'!$F$16)</f>
        <v/>
      </c>
      <c r="U789" s="109">
        <f>((('01_Supuestos'!D31*$I789)*'01_Supuestos'!$F$11*($H789-'01_Supuestos'!$F$9))-((('01_Supuestos'!D31*$I789)*'01_Supuestos'!$F$11*($H789-'01_Supuestos'!$F$9))*'01_Supuestos'!$F$12)-(('01_Supuestos'!D31*$I789)*'01_Supuestos'!$F$11*$K789)-(IF(('01_Supuestos'!D31*$I789)&gt;0,'01_Supuestos'!$F$15,0)))-((('01_Supuestos'!D31*$I789)*'01_Supuestos'!$F$11*($H789-'01_Supuestos'!$F$9))*'01_Supuestos'!$F$18)-($J789*'01_Supuestos'!D32)-(IF('01_Supuestos'!D30=MAX('01_Supuestos'!$C$30:$M$30),'01_Supuestos'!$F$19,0))-(MAX(0,(((('01_Supuestos'!D31*$I789)*'01_Supuestos'!$F$11*($H789-'01_Supuestos'!$F$9))-((('01_Supuestos'!D31*$I789)*'01_Supuestos'!$F$11*($H789-'01_Supuestos'!$F$9))*'01_Supuestos'!$F$12)-(('01_Supuestos'!D31*$I789)*'01_Supuestos'!$F$11*$K789)-(IF(('01_Supuestos'!D31*$I789)&gt;0,'01_Supuestos'!$F$15,0)))-($J789*'01_Supuestos'!D33)))*'01_Supuestos'!$F$16)</f>
        <v/>
      </c>
      <c r="V789" s="109">
        <f>((('01_Supuestos'!E31*$I789)*'01_Supuestos'!$F$11*($H789-'01_Supuestos'!$F$9))-((('01_Supuestos'!E31*$I789)*'01_Supuestos'!$F$11*($H789-'01_Supuestos'!$F$9))*'01_Supuestos'!$F$12)-(('01_Supuestos'!E31*$I789)*'01_Supuestos'!$F$11*$K789)-(IF(('01_Supuestos'!E31*$I789)&gt;0,'01_Supuestos'!$F$15,0)))-((('01_Supuestos'!E31*$I789)*'01_Supuestos'!$F$11*($H789-'01_Supuestos'!$F$9))*'01_Supuestos'!$F$18)-($J789*'01_Supuestos'!E32)-(IF('01_Supuestos'!E30=MAX('01_Supuestos'!$C$30:$M$30),'01_Supuestos'!$F$19,0))-(MAX(0,(((('01_Supuestos'!E31*$I789)*'01_Supuestos'!$F$11*($H789-'01_Supuestos'!$F$9))-((('01_Supuestos'!E31*$I789)*'01_Supuestos'!$F$11*($H789-'01_Supuestos'!$F$9))*'01_Supuestos'!$F$12)-(('01_Supuestos'!E31*$I789)*'01_Supuestos'!$F$11*$K789)-(IF(('01_Supuestos'!E31*$I789)&gt;0,'01_Supuestos'!$F$15,0)))-($J789*'01_Supuestos'!E33)))*'01_Supuestos'!$F$16)</f>
        <v/>
      </c>
      <c r="W789" s="109">
        <f>((('01_Supuestos'!F31*$I789)*'01_Supuestos'!$F$11*($H789-'01_Supuestos'!$F$9))-((('01_Supuestos'!F31*$I789)*'01_Supuestos'!$F$11*($H789-'01_Supuestos'!$F$9))*'01_Supuestos'!$F$12)-(('01_Supuestos'!F31*$I789)*'01_Supuestos'!$F$11*$K789)-(IF(('01_Supuestos'!F31*$I789)&gt;0,'01_Supuestos'!$F$15,0)))-((('01_Supuestos'!F31*$I789)*'01_Supuestos'!$F$11*($H789-'01_Supuestos'!$F$9))*'01_Supuestos'!$F$18)-($J789*'01_Supuestos'!F32)-(IF('01_Supuestos'!F30=MAX('01_Supuestos'!$C$30:$M$30),'01_Supuestos'!$F$19,0))-(MAX(0,(((('01_Supuestos'!F31*$I789)*'01_Supuestos'!$F$11*($H789-'01_Supuestos'!$F$9))-((('01_Supuestos'!F31*$I789)*'01_Supuestos'!$F$11*($H789-'01_Supuestos'!$F$9))*'01_Supuestos'!$F$12)-(('01_Supuestos'!F31*$I789)*'01_Supuestos'!$F$11*$K789)-(IF(('01_Supuestos'!F31*$I789)&gt;0,'01_Supuestos'!$F$15,0)))-($J789*'01_Supuestos'!F33)))*'01_Supuestos'!$F$16)</f>
        <v/>
      </c>
      <c r="X789" s="109">
        <f>((('01_Supuestos'!G31*$I789)*'01_Supuestos'!$F$11*($H789-'01_Supuestos'!$F$9))-((('01_Supuestos'!G31*$I789)*'01_Supuestos'!$F$11*($H789-'01_Supuestos'!$F$9))*'01_Supuestos'!$F$12)-(('01_Supuestos'!G31*$I789)*'01_Supuestos'!$F$11*$K789)-(IF(('01_Supuestos'!G31*$I789)&gt;0,'01_Supuestos'!$F$15,0)))-((('01_Supuestos'!G31*$I789)*'01_Supuestos'!$F$11*($H789-'01_Supuestos'!$F$9))*'01_Supuestos'!$F$18)-($J789*'01_Supuestos'!G32)-(IF('01_Supuestos'!G30=MAX('01_Supuestos'!$C$30:$M$30),'01_Supuestos'!$F$19,0))-(MAX(0,(((('01_Supuestos'!G31*$I789)*'01_Supuestos'!$F$11*($H789-'01_Supuestos'!$F$9))-((('01_Supuestos'!G31*$I789)*'01_Supuestos'!$F$11*($H789-'01_Supuestos'!$F$9))*'01_Supuestos'!$F$12)-(('01_Supuestos'!G31*$I789)*'01_Supuestos'!$F$11*$K789)-(IF(('01_Supuestos'!G31*$I789)&gt;0,'01_Supuestos'!$F$15,0)))-($J789*'01_Supuestos'!G33)))*'01_Supuestos'!$F$16)</f>
        <v/>
      </c>
      <c r="Y789" s="109">
        <f>((('01_Supuestos'!H31*$I789)*'01_Supuestos'!$F$11*($H789-'01_Supuestos'!$F$9))-((('01_Supuestos'!H31*$I789)*'01_Supuestos'!$F$11*($H789-'01_Supuestos'!$F$9))*'01_Supuestos'!$F$12)-(('01_Supuestos'!H31*$I789)*'01_Supuestos'!$F$11*$K789)-(IF(('01_Supuestos'!H31*$I789)&gt;0,'01_Supuestos'!$F$15,0)))-((('01_Supuestos'!H31*$I789)*'01_Supuestos'!$F$11*($H789-'01_Supuestos'!$F$9))*'01_Supuestos'!$F$18)-($J789*'01_Supuestos'!H32)-(IF('01_Supuestos'!H30=MAX('01_Supuestos'!$C$30:$M$30),'01_Supuestos'!$F$19,0))-(MAX(0,(((('01_Supuestos'!H31*$I789)*'01_Supuestos'!$F$11*($H789-'01_Supuestos'!$F$9))-((('01_Supuestos'!H31*$I789)*'01_Supuestos'!$F$11*($H789-'01_Supuestos'!$F$9))*'01_Supuestos'!$F$12)-(('01_Supuestos'!H31*$I789)*'01_Supuestos'!$F$11*$K789)-(IF(('01_Supuestos'!H31*$I789)&gt;0,'01_Supuestos'!$F$15,0)))-($J789*'01_Supuestos'!H33)))*'01_Supuestos'!$F$16)</f>
        <v/>
      </c>
      <c r="Z789" s="109">
        <f>((('01_Supuestos'!I31*$I789)*'01_Supuestos'!$F$11*($H789-'01_Supuestos'!$F$9))-((('01_Supuestos'!I31*$I789)*'01_Supuestos'!$F$11*($H789-'01_Supuestos'!$F$9))*'01_Supuestos'!$F$12)-(('01_Supuestos'!I31*$I789)*'01_Supuestos'!$F$11*$K789)-(IF(('01_Supuestos'!I31*$I789)&gt;0,'01_Supuestos'!$F$15,0)))-((('01_Supuestos'!I31*$I789)*'01_Supuestos'!$F$11*($H789-'01_Supuestos'!$F$9))*'01_Supuestos'!$F$18)-($J789*'01_Supuestos'!I32)-(IF('01_Supuestos'!I30=MAX('01_Supuestos'!$C$30:$M$30),'01_Supuestos'!$F$19,0))-(MAX(0,(((('01_Supuestos'!I31*$I789)*'01_Supuestos'!$F$11*($H789-'01_Supuestos'!$F$9))-((('01_Supuestos'!I31*$I789)*'01_Supuestos'!$F$11*($H789-'01_Supuestos'!$F$9))*'01_Supuestos'!$F$12)-(('01_Supuestos'!I31*$I789)*'01_Supuestos'!$F$11*$K789)-(IF(('01_Supuestos'!I31*$I789)&gt;0,'01_Supuestos'!$F$15,0)))-($J789*'01_Supuestos'!I33)))*'01_Supuestos'!$F$16)</f>
        <v/>
      </c>
      <c r="AA789" s="109">
        <f>((('01_Supuestos'!J31*$I789)*'01_Supuestos'!$F$11*($H789-'01_Supuestos'!$F$9))-((('01_Supuestos'!J31*$I789)*'01_Supuestos'!$F$11*($H789-'01_Supuestos'!$F$9))*'01_Supuestos'!$F$12)-(('01_Supuestos'!J31*$I789)*'01_Supuestos'!$F$11*$K789)-(IF(('01_Supuestos'!J31*$I789)&gt;0,'01_Supuestos'!$F$15,0)))-((('01_Supuestos'!J31*$I789)*'01_Supuestos'!$F$11*($H789-'01_Supuestos'!$F$9))*'01_Supuestos'!$F$18)-($J789*'01_Supuestos'!J32)-(IF('01_Supuestos'!J30=MAX('01_Supuestos'!$C$30:$M$30),'01_Supuestos'!$F$19,0))-(MAX(0,(((('01_Supuestos'!J31*$I789)*'01_Supuestos'!$F$11*($H789-'01_Supuestos'!$F$9))-((('01_Supuestos'!J31*$I789)*'01_Supuestos'!$F$11*($H789-'01_Supuestos'!$F$9))*'01_Supuestos'!$F$12)-(('01_Supuestos'!J31*$I789)*'01_Supuestos'!$F$11*$K789)-(IF(('01_Supuestos'!J31*$I789)&gt;0,'01_Supuestos'!$F$15,0)))-($J789*'01_Supuestos'!J33)))*'01_Supuestos'!$F$16)</f>
        <v/>
      </c>
      <c r="AB789" s="109">
        <f>((('01_Supuestos'!K31*$I789)*'01_Supuestos'!$F$11*($H789-'01_Supuestos'!$F$9))-((('01_Supuestos'!K31*$I789)*'01_Supuestos'!$F$11*($H789-'01_Supuestos'!$F$9))*'01_Supuestos'!$F$12)-(('01_Supuestos'!K31*$I789)*'01_Supuestos'!$F$11*$K789)-(IF(('01_Supuestos'!K31*$I789)&gt;0,'01_Supuestos'!$F$15,0)))-((('01_Supuestos'!K31*$I789)*'01_Supuestos'!$F$11*($H789-'01_Supuestos'!$F$9))*'01_Supuestos'!$F$18)-($J789*'01_Supuestos'!K32)-(IF('01_Supuestos'!K30=MAX('01_Supuestos'!$C$30:$M$30),'01_Supuestos'!$F$19,0))-(MAX(0,(((('01_Supuestos'!K31*$I789)*'01_Supuestos'!$F$11*($H789-'01_Supuestos'!$F$9))-((('01_Supuestos'!K31*$I789)*'01_Supuestos'!$F$11*($H789-'01_Supuestos'!$F$9))*'01_Supuestos'!$F$12)-(('01_Supuestos'!K31*$I789)*'01_Supuestos'!$F$11*$K789)-(IF(('01_Supuestos'!K31*$I789)&gt;0,'01_Supuestos'!$F$15,0)))-($J789*'01_Supuestos'!K33)))*'01_Supuestos'!$F$16)</f>
        <v/>
      </c>
      <c r="AC789" s="109">
        <f>((('01_Supuestos'!L31*$I789)*'01_Supuestos'!$F$11*($H789-'01_Supuestos'!$F$9))-((('01_Supuestos'!L31*$I789)*'01_Supuestos'!$F$11*($H789-'01_Supuestos'!$F$9))*'01_Supuestos'!$F$12)-(('01_Supuestos'!L31*$I789)*'01_Supuestos'!$F$11*$K789)-(IF(('01_Supuestos'!L31*$I789)&gt;0,'01_Supuestos'!$F$15,0)))-((('01_Supuestos'!L31*$I789)*'01_Supuestos'!$F$11*($H789-'01_Supuestos'!$F$9))*'01_Supuestos'!$F$18)-($J789*'01_Supuestos'!L32)-(IF('01_Supuestos'!L30=MAX('01_Supuestos'!$C$30:$M$30),'01_Supuestos'!$F$19,0))-(MAX(0,(((('01_Supuestos'!L31*$I789)*'01_Supuestos'!$F$11*($H789-'01_Supuestos'!$F$9))-((('01_Supuestos'!L31*$I789)*'01_Supuestos'!$F$11*($H789-'01_Supuestos'!$F$9))*'01_Supuestos'!$F$12)-(('01_Supuestos'!L31*$I789)*'01_Supuestos'!$F$11*$K789)-(IF(('01_Supuestos'!L31*$I789)&gt;0,'01_Supuestos'!$F$15,0)))-($J789*'01_Supuestos'!L33)))*'01_Supuestos'!$F$16)</f>
        <v/>
      </c>
      <c r="AD789" s="109">
        <f>((('01_Supuestos'!M31*$I789)*'01_Supuestos'!$F$11*($H789-'01_Supuestos'!$F$9))-((('01_Supuestos'!M31*$I789)*'01_Supuestos'!$F$11*($H789-'01_Supuestos'!$F$9))*'01_Supuestos'!$F$12)-(('01_Supuestos'!M31*$I789)*'01_Supuestos'!$F$11*$K789)-(IF(('01_Supuestos'!M31*$I789)&gt;0,'01_Supuestos'!$F$15,0)))-((('01_Supuestos'!M31*$I789)*'01_Supuestos'!$F$11*($H789-'01_Supuestos'!$F$9))*'01_Supuestos'!$F$18)-($J789*'01_Supuestos'!M32)-(IF('01_Supuestos'!M30=MAX('01_Supuestos'!$C$30:$M$30),'01_Supuestos'!$F$19,0))-(MAX(0,(((('01_Supuestos'!M31*$I789)*'01_Supuestos'!$F$11*($H789-'01_Supuestos'!$F$9))-((('01_Supuestos'!M31*$I789)*'01_Supuestos'!$F$11*($H789-'01_Supuestos'!$F$9))*'01_Supuestos'!$F$12)-(('01_Supuestos'!M31*$I789)*'01_Supuestos'!$F$11*$K789)-(IF(('01_Supuestos'!M31*$I789)&gt;0,'01_Supuestos'!$F$15,0)))-($J789*'01_Supuestos'!M33)))*'01_Supuestos'!$F$16)</f>
        <v/>
      </c>
      <c r="AE789" s="109">
        <f>0</f>
        <v/>
      </c>
      <c r="AF789" s="109">
        <f>IF(S789&gt;R789,"Appraisal+Decision",IF(S789&lt;R789,"Develop Now","Indiferente"))</f>
        <v/>
      </c>
    </row>
    <row r="790">
      <c r="A790" t="n">
        <v>760</v>
      </c>
      <c r="B790" s="53">
        <f>RAND()</f>
        <v/>
      </c>
      <c r="C790" s="53">
        <f>RAND()</f>
        <v/>
      </c>
      <c r="D790" s="53">
        <f>RAND()</f>
        <v/>
      </c>
      <c r="E790" s="53">
        <f>RAND()</f>
        <v/>
      </c>
      <c r="F790" s="53">
        <f>RAND()</f>
        <v/>
      </c>
      <c r="G790" s="53">
        <f>RAND()</f>
        <v/>
      </c>
      <c r="H790" s="109">
        <f>IF(B790&lt;($B$11-$B$10)/($B$12-$B$10), $B$10+SQRT(B790*($B$11-$B$10)*($B$12-$B$10)), $B$12-SQRT((1-B790)*($B$12-$B$11)*($B$12-$B$10)))</f>
        <v/>
      </c>
      <c r="I790" s="53">
        <f>MAX(0.1,NORMINV(C790,$B$13,$B$14))</f>
        <v/>
      </c>
      <c r="J790" s="109">
        <f>'01_Supuestos'!$F$13*MAX(0.65,NORMINV(D790,1,$B$15))</f>
        <v/>
      </c>
      <c r="K790" s="109">
        <f>'01_Supuestos'!$F$14*MAX(0.6,NORMINV(E790,1,$B$16))</f>
        <v/>
      </c>
      <c r="L790" s="109">
        <f>--(F790&lt;=$B$5)</f>
        <v/>
      </c>
      <c r="M790" s="109">
        <f>IF(L790=1, IF(G790&lt;=$B$6, "+", "-"), IF(G790&lt;=(1-$B$7), "+", "-"))</f>
        <v/>
      </c>
      <c r="N790" s="110">
        <f>IF(M790="+",'05_Bayes_Arbol'!$B$16,'05_Bayes_Arbol'!$B$17)</f>
        <v/>
      </c>
      <c r="O790" s="109">
        <f>SUMPRODUCT(T790:AD790,'01_Supuestos'!$C$34:$M$34)</f>
        <v/>
      </c>
      <c r="P790" s="109">
        <f>N790*O790 + (1-N790)*$B$9</f>
        <v/>
      </c>
      <c r="Q790" s="109">
        <f>--(P790&gt;0)</f>
        <v/>
      </c>
      <c r="R790" s="109">
        <f>IF(L790=1,O790,$B$9)</f>
        <v/>
      </c>
      <c r="S790" s="109">
        <f>-$B$8 + IF(Q790=1, IF(L790=1,O790,$B$9), 0)</f>
        <v/>
      </c>
      <c r="T790" s="109">
        <f>((('01_Supuestos'!C31*$I790)*'01_Supuestos'!$F$11*($H790-'01_Supuestos'!$F$9))-((('01_Supuestos'!C31*$I790)*'01_Supuestos'!$F$11*($H790-'01_Supuestos'!$F$9))*'01_Supuestos'!$F$12)-(('01_Supuestos'!C31*$I790)*'01_Supuestos'!$F$11*$K790)-(IF(('01_Supuestos'!C31*$I790)&gt;0,'01_Supuestos'!$F$15,0)))-((('01_Supuestos'!C31*$I790)*'01_Supuestos'!$F$11*($H790-'01_Supuestos'!$F$9))*'01_Supuestos'!$F$18)-($J790*'01_Supuestos'!C32)-(IF('01_Supuestos'!C30=MAX('01_Supuestos'!$C$30:$M$30),'01_Supuestos'!$F$19,0))-(MAX(0,(((('01_Supuestos'!C31*$I790)*'01_Supuestos'!$F$11*($H790-'01_Supuestos'!$F$9))-((('01_Supuestos'!C31*$I790)*'01_Supuestos'!$F$11*($H790-'01_Supuestos'!$F$9))*'01_Supuestos'!$F$12)-(('01_Supuestos'!C31*$I790)*'01_Supuestos'!$F$11*$K790)-(IF(('01_Supuestos'!C31*$I790)&gt;0,'01_Supuestos'!$F$15,0)))-($J790*'01_Supuestos'!C33)))*'01_Supuestos'!$F$16)</f>
        <v/>
      </c>
      <c r="U790" s="109">
        <f>((('01_Supuestos'!D31*$I790)*'01_Supuestos'!$F$11*($H790-'01_Supuestos'!$F$9))-((('01_Supuestos'!D31*$I790)*'01_Supuestos'!$F$11*($H790-'01_Supuestos'!$F$9))*'01_Supuestos'!$F$12)-(('01_Supuestos'!D31*$I790)*'01_Supuestos'!$F$11*$K790)-(IF(('01_Supuestos'!D31*$I790)&gt;0,'01_Supuestos'!$F$15,0)))-((('01_Supuestos'!D31*$I790)*'01_Supuestos'!$F$11*($H790-'01_Supuestos'!$F$9))*'01_Supuestos'!$F$18)-($J790*'01_Supuestos'!D32)-(IF('01_Supuestos'!D30=MAX('01_Supuestos'!$C$30:$M$30),'01_Supuestos'!$F$19,0))-(MAX(0,(((('01_Supuestos'!D31*$I790)*'01_Supuestos'!$F$11*($H790-'01_Supuestos'!$F$9))-((('01_Supuestos'!D31*$I790)*'01_Supuestos'!$F$11*($H790-'01_Supuestos'!$F$9))*'01_Supuestos'!$F$12)-(('01_Supuestos'!D31*$I790)*'01_Supuestos'!$F$11*$K790)-(IF(('01_Supuestos'!D31*$I790)&gt;0,'01_Supuestos'!$F$15,0)))-($J790*'01_Supuestos'!D33)))*'01_Supuestos'!$F$16)</f>
        <v/>
      </c>
      <c r="V790" s="109">
        <f>((('01_Supuestos'!E31*$I790)*'01_Supuestos'!$F$11*($H790-'01_Supuestos'!$F$9))-((('01_Supuestos'!E31*$I790)*'01_Supuestos'!$F$11*($H790-'01_Supuestos'!$F$9))*'01_Supuestos'!$F$12)-(('01_Supuestos'!E31*$I790)*'01_Supuestos'!$F$11*$K790)-(IF(('01_Supuestos'!E31*$I790)&gt;0,'01_Supuestos'!$F$15,0)))-((('01_Supuestos'!E31*$I790)*'01_Supuestos'!$F$11*($H790-'01_Supuestos'!$F$9))*'01_Supuestos'!$F$18)-($J790*'01_Supuestos'!E32)-(IF('01_Supuestos'!E30=MAX('01_Supuestos'!$C$30:$M$30),'01_Supuestos'!$F$19,0))-(MAX(0,(((('01_Supuestos'!E31*$I790)*'01_Supuestos'!$F$11*($H790-'01_Supuestos'!$F$9))-((('01_Supuestos'!E31*$I790)*'01_Supuestos'!$F$11*($H790-'01_Supuestos'!$F$9))*'01_Supuestos'!$F$12)-(('01_Supuestos'!E31*$I790)*'01_Supuestos'!$F$11*$K790)-(IF(('01_Supuestos'!E31*$I790)&gt;0,'01_Supuestos'!$F$15,0)))-($J790*'01_Supuestos'!E33)))*'01_Supuestos'!$F$16)</f>
        <v/>
      </c>
      <c r="W790" s="109">
        <f>((('01_Supuestos'!F31*$I790)*'01_Supuestos'!$F$11*($H790-'01_Supuestos'!$F$9))-((('01_Supuestos'!F31*$I790)*'01_Supuestos'!$F$11*($H790-'01_Supuestos'!$F$9))*'01_Supuestos'!$F$12)-(('01_Supuestos'!F31*$I790)*'01_Supuestos'!$F$11*$K790)-(IF(('01_Supuestos'!F31*$I790)&gt;0,'01_Supuestos'!$F$15,0)))-((('01_Supuestos'!F31*$I790)*'01_Supuestos'!$F$11*($H790-'01_Supuestos'!$F$9))*'01_Supuestos'!$F$18)-($J790*'01_Supuestos'!F32)-(IF('01_Supuestos'!F30=MAX('01_Supuestos'!$C$30:$M$30),'01_Supuestos'!$F$19,0))-(MAX(0,(((('01_Supuestos'!F31*$I790)*'01_Supuestos'!$F$11*($H790-'01_Supuestos'!$F$9))-((('01_Supuestos'!F31*$I790)*'01_Supuestos'!$F$11*($H790-'01_Supuestos'!$F$9))*'01_Supuestos'!$F$12)-(('01_Supuestos'!F31*$I790)*'01_Supuestos'!$F$11*$K790)-(IF(('01_Supuestos'!F31*$I790)&gt;0,'01_Supuestos'!$F$15,0)))-($J790*'01_Supuestos'!F33)))*'01_Supuestos'!$F$16)</f>
        <v/>
      </c>
      <c r="X790" s="109">
        <f>((('01_Supuestos'!G31*$I790)*'01_Supuestos'!$F$11*($H790-'01_Supuestos'!$F$9))-((('01_Supuestos'!G31*$I790)*'01_Supuestos'!$F$11*($H790-'01_Supuestos'!$F$9))*'01_Supuestos'!$F$12)-(('01_Supuestos'!G31*$I790)*'01_Supuestos'!$F$11*$K790)-(IF(('01_Supuestos'!G31*$I790)&gt;0,'01_Supuestos'!$F$15,0)))-((('01_Supuestos'!G31*$I790)*'01_Supuestos'!$F$11*($H790-'01_Supuestos'!$F$9))*'01_Supuestos'!$F$18)-($J790*'01_Supuestos'!G32)-(IF('01_Supuestos'!G30=MAX('01_Supuestos'!$C$30:$M$30),'01_Supuestos'!$F$19,0))-(MAX(0,(((('01_Supuestos'!G31*$I790)*'01_Supuestos'!$F$11*($H790-'01_Supuestos'!$F$9))-((('01_Supuestos'!G31*$I790)*'01_Supuestos'!$F$11*($H790-'01_Supuestos'!$F$9))*'01_Supuestos'!$F$12)-(('01_Supuestos'!G31*$I790)*'01_Supuestos'!$F$11*$K790)-(IF(('01_Supuestos'!G31*$I790)&gt;0,'01_Supuestos'!$F$15,0)))-($J790*'01_Supuestos'!G33)))*'01_Supuestos'!$F$16)</f>
        <v/>
      </c>
      <c r="Y790" s="109">
        <f>((('01_Supuestos'!H31*$I790)*'01_Supuestos'!$F$11*($H790-'01_Supuestos'!$F$9))-((('01_Supuestos'!H31*$I790)*'01_Supuestos'!$F$11*($H790-'01_Supuestos'!$F$9))*'01_Supuestos'!$F$12)-(('01_Supuestos'!H31*$I790)*'01_Supuestos'!$F$11*$K790)-(IF(('01_Supuestos'!H31*$I790)&gt;0,'01_Supuestos'!$F$15,0)))-((('01_Supuestos'!H31*$I790)*'01_Supuestos'!$F$11*($H790-'01_Supuestos'!$F$9))*'01_Supuestos'!$F$18)-($J790*'01_Supuestos'!H32)-(IF('01_Supuestos'!H30=MAX('01_Supuestos'!$C$30:$M$30),'01_Supuestos'!$F$19,0))-(MAX(0,(((('01_Supuestos'!H31*$I790)*'01_Supuestos'!$F$11*($H790-'01_Supuestos'!$F$9))-((('01_Supuestos'!H31*$I790)*'01_Supuestos'!$F$11*($H790-'01_Supuestos'!$F$9))*'01_Supuestos'!$F$12)-(('01_Supuestos'!H31*$I790)*'01_Supuestos'!$F$11*$K790)-(IF(('01_Supuestos'!H31*$I790)&gt;0,'01_Supuestos'!$F$15,0)))-($J790*'01_Supuestos'!H33)))*'01_Supuestos'!$F$16)</f>
        <v/>
      </c>
      <c r="Z790" s="109">
        <f>((('01_Supuestos'!I31*$I790)*'01_Supuestos'!$F$11*($H790-'01_Supuestos'!$F$9))-((('01_Supuestos'!I31*$I790)*'01_Supuestos'!$F$11*($H790-'01_Supuestos'!$F$9))*'01_Supuestos'!$F$12)-(('01_Supuestos'!I31*$I790)*'01_Supuestos'!$F$11*$K790)-(IF(('01_Supuestos'!I31*$I790)&gt;0,'01_Supuestos'!$F$15,0)))-((('01_Supuestos'!I31*$I790)*'01_Supuestos'!$F$11*($H790-'01_Supuestos'!$F$9))*'01_Supuestos'!$F$18)-($J790*'01_Supuestos'!I32)-(IF('01_Supuestos'!I30=MAX('01_Supuestos'!$C$30:$M$30),'01_Supuestos'!$F$19,0))-(MAX(0,(((('01_Supuestos'!I31*$I790)*'01_Supuestos'!$F$11*($H790-'01_Supuestos'!$F$9))-((('01_Supuestos'!I31*$I790)*'01_Supuestos'!$F$11*($H790-'01_Supuestos'!$F$9))*'01_Supuestos'!$F$12)-(('01_Supuestos'!I31*$I790)*'01_Supuestos'!$F$11*$K790)-(IF(('01_Supuestos'!I31*$I790)&gt;0,'01_Supuestos'!$F$15,0)))-($J790*'01_Supuestos'!I33)))*'01_Supuestos'!$F$16)</f>
        <v/>
      </c>
      <c r="AA790" s="109">
        <f>((('01_Supuestos'!J31*$I790)*'01_Supuestos'!$F$11*($H790-'01_Supuestos'!$F$9))-((('01_Supuestos'!J31*$I790)*'01_Supuestos'!$F$11*($H790-'01_Supuestos'!$F$9))*'01_Supuestos'!$F$12)-(('01_Supuestos'!J31*$I790)*'01_Supuestos'!$F$11*$K790)-(IF(('01_Supuestos'!J31*$I790)&gt;0,'01_Supuestos'!$F$15,0)))-((('01_Supuestos'!J31*$I790)*'01_Supuestos'!$F$11*($H790-'01_Supuestos'!$F$9))*'01_Supuestos'!$F$18)-($J790*'01_Supuestos'!J32)-(IF('01_Supuestos'!J30=MAX('01_Supuestos'!$C$30:$M$30),'01_Supuestos'!$F$19,0))-(MAX(0,(((('01_Supuestos'!J31*$I790)*'01_Supuestos'!$F$11*($H790-'01_Supuestos'!$F$9))-((('01_Supuestos'!J31*$I790)*'01_Supuestos'!$F$11*($H790-'01_Supuestos'!$F$9))*'01_Supuestos'!$F$12)-(('01_Supuestos'!J31*$I790)*'01_Supuestos'!$F$11*$K790)-(IF(('01_Supuestos'!J31*$I790)&gt;0,'01_Supuestos'!$F$15,0)))-($J790*'01_Supuestos'!J33)))*'01_Supuestos'!$F$16)</f>
        <v/>
      </c>
      <c r="AB790" s="109">
        <f>((('01_Supuestos'!K31*$I790)*'01_Supuestos'!$F$11*($H790-'01_Supuestos'!$F$9))-((('01_Supuestos'!K31*$I790)*'01_Supuestos'!$F$11*($H790-'01_Supuestos'!$F$9))*'01_Supuestos'!$F$12)-(('01_Supuestos'!K31*$I790)*'01_Supuestos'!$F$11*$K790)-(IF(('01_Supuestos'!K31*$I790)&gt;0,'01_Supuestos'!$F$15,0)))-((('01_Supuestos'!K31*$I790)*'01_Supuestos'!$F$11*($H790-'01_Supuestos'!$F$9))*'01_Supuestos'!$F$18)-($J790*'01_Supuestos'!K32)-(IF('01_Supuestos'!K30=MAX('01_Supuestos'!$C$30:$M$30),'01_Supuestos'!$F$19,0))-(MAX(0,(((('01_Supuestos'!K31*$I790)*'01_Supuestos'!$F$11*($H790-'01_Supuestos'!$F$9))-((('01_Supuestos'!K31*$I790)*'01_Supuestos'!$F$11*($H790-'01_Supuestos'!$F$9))*'01_Supuestos'!$F$12)-(('01_Supuestos'!K31*$I790)*'01_Supuestos'!$F$11*$K790)-(IF(('01_Supuestos'!K31*$I790)&gt;0,'01_Supuestos'!$F$15,0)))-($J790*'01_Supuestos'!K33)))*'01_Supuestos'!$F$16)</f>
        <v/>
      </c>
      <c r="AC790" s="109">
        <f>((('01_Supuestos'!L31*$I790)*'01_Supuestos'!$F$11*($H790-'01_Supuestos'!$F$9))-((('01_Supuestos'!L31*$I790)*'01_Supuestos'!$F$11*($H790-'01_Supuestos'!$F$9))*'01_Supuestos'!$F$12)-(('01_Supuestos'!L31*$I790)*'01_Supuestos'!$F$11*$K790)-(IF(('01_Supuestos'!L31*$I790)&gt;0,'01_Supuestos'!$F$15,0)))-((('01_Supuestos'!L31*$I790)*'01_Supuestos'!$F$11*($H790-'01_Supuestos'!$F$9))*'01_Supuestos'!$F$18)-($J790*'01_Supuestos'!L32)-(IF('01_Supuestos'!L30=MAX('01_Supuestos'!$C$30:$M$30),'01_Supuestos'!$F$19,0))-(MAX(0,(((('01_Supuestos'!L31*$I790)*'01_Supuestos'!$F$11*($H790-'01_Supuestos'!$F$9))-((('01_Supuestos'!L31*$I790)*'01_Supuestos'!$F$11*($H790-'01_Supuestos'!$F$9))*'01_Supuestos'!$F$12)-(('01_Supuestos'!L31*$I790)*'01_Supuestos'!$F$11*$K790)-(IF(('01_Supuestos'!L31*$I790)&gt;0,'01_Supuestos'!$F$15,0)))-($J790*'01_Supuestos'!L33)))*'01_Supuestos'!$F$16)</f>
        <v/>
      </c>
      <c r="AD790" s="109">
        <f>((('01_Supuestos'!M31*$I790)*'01_Supuestos'!$F$11*($H790-'01_Supuestos'!$F$9))-((('01_Supuestos'!M31*$I790)*'01_Supuestos'!$F$11*($H790-'01_Supuestos'!$F$9))*'01_Supuestos'!$F$12)-(('01_Supuestos'!M31*$I790)*'01_Supuestos'!$F$11*$K790)-(IF(('01_Supuestos'!M31*$I790)&gt;0,'01_Supuestos'!$F$15,0)))-((('01_Supuestos'!M31*$I790)*'01_Supuestos'!$F$11*($H790-'01_Supuestos'!$F$9))*'01_Supuestos'!$F$18)-($J790*'01_Supuestos'!M32)-(IF('01_Supuestos'!M30=MAX('01_Supuestos'!$C$30:$M$30),'01_Supuestos'!$F$19,0))-(MAX(0,(((('01_Supuestos'!M31*$I790)*'01_Supuestos'!$F$11*($H790-'01_Supuestos'!$F$9))-((('01_Supuestos'!M31*$I790)*'01_Supuestos'!$F$11*($H790-'01_Supuestos'!$F$9))*'01_Supuestos'!$F$12)-(('01_Supuestos'!M31*$I790)*'01_Supuestos'!$F$11*$K790)-(IF(('01_Supuestos'!M31*$I790)&gt;0,'01_Supuestos'!$F$15,0)))-($J790*'01_Supuestos'!M33)))*'01_Supuestos'!$F$16)</f>
        <v/>
      </c>
      <c r="AE790" s="109">
        <f>0</f>
        <v/>
      </c>
      <c r="AF790" s="109">
        <f>IF(S790&gt;R790,"Appraisal+Decision",IF(S790&lt;R790,"Develop Now","Indiferente"))</f>
        <v/>
      </c>
    </row>
    <row r="791">
      <c r="A791" t="n">
        <v>761</v>
      </c>
      <c r="B791" s="53">
        <f>RAND()</f>
        <v/>
      </c>
      <c r="C791" s="53">
        <f>RAND()</f>
        <v/>
      </c>
      <c r="D791" s="53">
        <f>RAND()</f>
        <v/>
      </c>
      <c r="E791" s="53">
        <f>RAND()</f>
        <v/>
      </c>
      <c r="F791" s="53">
        <f>RAND()</f>
        <v/>
      </c>
      <c r="G791" s="53">
        <f>RAND()</f>
        <v/>
      </c>
      <c r="H791" s="109">
        <f>IF(B791&lt;($B$11-$B$10)/($B$12-$B$10), $B$10+SQRT(B791*($B$11-$B$10)*($B$12-$B$10)), $B$12-SQRT((1-B791)*($B$12-$B$11)*($B$12-$B$10)))</f>
        <v/>
      </c>
      <c r="I791" s="53">
        <f>MAX(0.1,NORMINV(C791,$B$13,$B$14))</f>
        <v/>
      </c>
      <c r="J791" s="109">
        <f>'01_Supuestos'!$F$13*MAX(0.65,NORMINV(D791,1,$B$15))</f>
        <v/>
      </c>
      <c r="K791" s="109">
        <f>'01_Supuestos'!$F$14*MAX(0.6,NORMINV(E791,1,$B$16))</f>
        <v/>
      </c>
      <c r="L791" s="109">
        <f>--(F791&lt;=$B$5)</f>
        <v/>
      </c>
      <c r="M791" s="109">
        <f>IF(L791=1, IF(G791&lt;=$B$6, "+", "-"), IF(G791&lt;=(1-$B$7), "+", "-"))</f>
        <v/>
      </c>
      <c r="N791" s="110">
        <f>IF(M791="+",'05_Bayes_Arbol'!$B$16,'05_Bayes_Arbol'!$B$17)</f>
        <v/>
      </c>
      <c r="O791" s="109">
        <f>SUMPRODUCT(T791:AD791,'01_Supuestos'!$C$34:$M$34)</f>
        <v/>
      </c>
      <c r="P791" s="109">
        <f>N791*O791 + (1-N791)*$B$9</f>
        <v/>
      </c>
      <c r="Q791" s="109">
        <f>--(P791&gt;0)</f>
        <v/>
      </c>
      <c r="R791" s="109">
        <f>IF(L791=1,O791,$B$9)</f>
        <v/>
      </c>
      <c r="S791" s="109">
        <f>-$B$8 + IF(Q791=1, IF(L791=1,O791,$B$9), 0)</f>
        <v/>
      </c>
      <c r="T791" s="109">
        <f>((('01_Supuestos'!C31*$I791)*'01_Supuestos'!$F$11*($H791-'01_Supuestos'!$F$9))-((('01_Supuestos'!C31*$I791)*'01_Supuestos'!$F$11*($H791-'01_Supuestos'!$F$9))*'01_Supuestos'!$F$12)-(('01_Supuestos'!C31*$I791)*'01_Supuestos'!$F$11*$K791)-(IF(('01_Supuestos'!C31*$I791)&gt;0,'01_Supuestos'!$F$15,0)))-((('01_Supuestos'!C31*$I791)*'01_Supuestos'!$F$11*($H791-'01_Supuestos'!$F$9))*'01_Supuestos'!$F$18)-($J791*'01_Supuestos'!C32)-(IF('01_Supuestos'!C30=MAX('01_Supuestos'!$C$30:$M$30),'01_Supuestos'!$F$19,0))-(MAX(0,(((('01_Supuestos'!C31*$I791)*'01_Supuestos'!$F$11*($H791-'01_Supuestos'!$F$9))-((('01_Supuestos'!C31*$I791)*'01_Supuestos'!$F$11*($H791-'01_Supuestos'!$F$9))*'01_Supuestos'!$F$12)-(('01_Supuestos'!C31*$I791)*'01_Supuestos'!$F$11*$K791)-(IF(('01_Supuestos'!C31*$I791)&gt;0,'01_Supuestos'!$F$15,0)))-($J791*'01_Supuestos'!C33)))*'01_Supuestos'!$F$16)</f>
        <v/>
      </c>
      <c r="U791" s="109">
        <f>((('01_Supuestos'!D31*$I791)*'01_Supuestos'!$F$11*($H791-'01_Supuestos'!$F$9))-((('01_Supuestos'!D31*$I791)*'01_Supuestos'!$F$11*($H791-'01_Supuestos'!$F$9))*'01_Supuestos'!$F$12)-(('01_Supuestos'!D31*$I791)*'01_Supuestos'!$F$11*$K791)-(IF(('01_Supuestos'!D31*$I791)&gt;0,'01_Supuestos'!$F$15,0)))-((('01_Supuestos'!D31*$I791)*'01_Supuestos'!$F$11*($H791-'01_Supuestos'!$F$9))*'01_Supuestos'!$F$18)-($J791*'01_Supuestos'!D32)-(IF('01_Supuestos'!D30=MAX('01_Supuestos'!$C$30:$M$30),'01_Supuestos'!$F$19,0))-(MAX(0,(((('01_Supuestos'!D31*$I791)*'01_Supuestos'!$F$11*($H791-'01_Supuestos'!$F$9))-((('01_Supuestos'!D31*$I791)*'01_Supuestos'!$F$11*($H791-'01_Supuestos'!$F$9))*'01_Supuestos'!$F$12)-(('01_Supuestos'!D31*$I791)*'01_Supuestos'!$F$11*$K791)-(IF(('01_Supuestos'!D31*$I791)&gt;0,'01_Supuestos'!$F$15,0)))-($J791*'01_Supuestos'!D33)))*'01_Supuestos'!$F$16)</f>
        <v/>
      </c>
      <c r="V791" s="109">
        <f>((('01_Supuestos'!E31*$I791)*'01_Supuestos'!$F$11*($H791-'01_Supuestos'!$F$9))-((('01_Supuestos'!E31*$I791)*'01_Supuestos'!$F$11*($H791-'01_Supuestos'!$F$9))*'01_Supuestos'!$F$12)-(('01_Supuestos'!E31*$I791)*'01_Supuestos'!$F$11*$K791)-(IF(('01_Supuestos'!E31*$I791)&gt;0,'01_Supuestos'!$F$15,0)))-((('01_Supuestos'!E31*$I791)*'01_Supuestos'!$F$11*($H791-'01_Supuestos'!$F$9))*'01_Supuestos'!$F$18)-($J791*'01_Supuestos'!E32)-(IF('01_Supuestos'!E30=MAX('01_Supuestos'!$C$30:$M$30),'01_Supuestos'!$F$19,0))-(MAX(0,(((('01_Supuestos'!E31*$I791)*'01_Supuestos'!$F$11*($H791-'01_Supuestos'!$F$9))-((('01_Supuestos'!E31*$I791)*'01_Supuestos'!$F$11*($H791-'01_Supuestos'!$F$9))*'01_Supuestos'!$F$12)-(('01_Supuestos'!E31*$I791)*'01_Supuestos'!$F$11*$K791)-(IF(('01_Supuestos'!E31*$I791)&gt;0,'01_Supuestos'!$F$15,0)))-($J791*'01_Supuestos'!E33)))*'01_Supuestos'!$F$16)</f>
        <v/>
      </c>
      <c r="W791" s="109">
        <f>((('01_Supuestos'!F31*$I791)*'01_Supuestos'!$F$11*($H791-'01_Supuestos'!$F$9))-((('01_Supuestos'!F31*$I791)*'01_Supuestos'!$F$11*($H791-'01_Supuestos'!$F$9))*'01_Supuestos'!$F$12)-(('01_Supuestos'!F31*$I791)*'01_Supuestos'!$F$11*$K791)-(IF(('01_Supuestos'!F31*$I791)&gt;0,'01_Supuestos'!$F$15,0)))-((('01_Supuestos'!F31*$I791)*'01_Supuestos'!$F$11*($H791-'01_Supuestos'!$F$9))*'01_Supuestos'!$F$18)-($J791*'01_Supuestos'!F32)-(IF('01_Supuestos'!F30=MAX('01_Supuestos'!$C$30:$M$30),'01_Supuestos'!$F$19,0))-(MAX(0,(((('01_Supuestos'!F31*$I791)*'01_Supuestos'!$F$11*($H791-'01_Supuestos'!$F$9))-((('01_Supuestos'!F31*$I791)*'01_Supuestos'!$F$11*($H791-'01_Supuestos'!$F$9))*'01_Supuestos'!$F$12)-(('01_Supuestos'!F31*$I791)*'01_Supuestos'!$F$11*$K791)-(IF(('01_Supuestos'!F31*$I791)&gt;0,'01_Supuestos'!$F$15,0)))-($J791*'01_Supuestos'!F33)))*'01_Supuestos'!$F$16)</f>
        <v/>
      </c>
      <c r="X791" s="109">
        <f>((('01_Supuestos'!G31*$I791)*'01_Supuestos'!$F$11*($H791-'01_Supuestos'!$F$9))-((('01_Supuestos'!G31*$I791)*'01_Supuestos'!$F$11*($H791-'01_Supuestos'!$F$9))*'01_Supuestos'!$F$12)-(('01_Supuestos'!G31*$I791)*'01_Supuestos'!$F$11*$K791)-(IF(('01_Supuestos'!G31*$I791)&gt;0,'01_Supuestos'!$F$15,0)))-((('01_Supuestos'!G31*$I791)*'01_Supuestos'!$F$11*($H791-'01_Supuestos'!$F$9))*'01_Supuestos'!$F$18)-($J791*'01_Supuestos'!G32)-(IF('01_Supuestos'!G30=MAX('01_Supuestos'!$C$30:$M$30),'01_Supuestos'!$F$19,0))-(MAX(0,(((('01_Supuestos'!G31*$I791)*'01_Supuestos'!$F$11*($H791-'01_Supuestos'!$F$9))-((('01_Supuestos'!G31*$I791)*'01_Supuestos'!$F$11*($H791-'01_Supuestos'!$F$9))*'01_Supuestos'!$F$12)-(('01_Supuestos'!G31*$I791)*'01_Supuestos'!$F$11*$K791)-(IF(('01_Supuestos'!G31*$I791)&gt;0,'01_Supuestos'!$F$15,0)))-($J791*'01_Supuestos'!G33)))*'01_Supuestos'!$F$16)</f>
        <v/>
      </c>
      <c r="Y791" s="109">
        <f>((('01_Supuestos'!H31*$I791)*'01_Supuestos'!$F$11*($H791-'01_Supuestos'!$F$9))-((('01_Supuestos'!H31*$I791)*'01_Supuestos'!$F$11*($H791-'01_Supuestos'!$F$9))*'01_Supuestos'!$F$12)-(('01_Supuestos'!H31*$I791)*'01_Supuestos'!$F$11*$K791)-(IF(('01_Supuestos'!H31*$I791)&gt;0,'01_Supuestos'!$F$15,0)))-((('01_Supuestos'!H31*$I791)*'01_Supuestos'!$F$11*($H791-'01_Supuestos'!$F$9))*'01_Supuestos'!$F$18)-($J791*'01_Supuestos'!H32)-(IF('01_Supuestos'!H30=MAX('01_Supuestos'!$C$30:$M$30),'01_Supuestos'!$F$19,0))-(MAX(0,(((('01_Supuestos'!H31*$I791)*'01_Supuestos'!$F$11*($H791-'01_Supuestos'!$F$9))-((('01_Supuestos'!H31*$I791)*'01_Supuestos'!$F$11*($H791-'01_Supuestos'!$F$9))*'01_Supuestos'!$F$12)-(('01_Supuestos'!H31*$I791)*'01_Supuestos'!$F$11*$K791)-(IF(('01_Supuestos'!H31*$I791)&gt;0,'01_Supuestos'!$F$15,0)))-($J791*'01_Supuestos'!H33)))*'01_Supuestos'!$F$16)</f>
        <v/>
      </c>
      <c r="Z791" s="109">
        <f>((('01_Supuestos'!I31*$I791)*'01_Supuestos'!$F$11*($H791-'01_Supuestos'!$F$9))-((('01_Supuestos'!I31*$I791)*'01_Supuestos'!$F$11*($H791-'01_Supuestos'!$F$9))*'01_Supuestos'!$F$12)-(('01_Supuestos'!I31*$I791)*'01_Supuestos'!$F$11*$K791)-(IF(('01_Supuestos'!I31*$I791)&gt;0,'01_Supuestos'!$F$15,0)))-((('01_Supuestos'!I31*$I791)*'01_Supuestos'!$F$11*($H791-'01_Supuestos'!$F$9))*'01_Supuestos'!$F$18)-($J791*'01_Supuestos'!I32)-(IF('01_Supuestos'!I30=MAX('01_Supuestos'!$C$30:$M$30),'01_Supuestos'!$F$19,0))-(MAX(0,(((('01_Supuestos'!I31*$I791)*'01_Supuestos'!$F$11*($H791-'01_Supuestos'!$F$9))-((('01_Supuestos'!I31*$I791)*'01_Supuestos'!$F$11*($H791-'01_Supuestos'!$F$9))*'01_Supuestos'!$F$12)-(('01_Supuestos'!I31*$I791)*'01_Supuestos'!$F$11*$K791)-(IF(('01_Supuestos'!I31*$I791)&gt;0,'01_Supuestos'!$F$15,0)))-($J791*'01_Supuestos'!I33)))*'01_Supuestos'!$F$16)</f>
        <v/>
      </c>
      <c r="AA791" s="109">
        <f>((('01_Supuestos'!J31*$I791)*'01_Supuestos'!$F$11*($H791-'01_Supuestos'!$F$9))-((('01_Supuestos'!J31*$I791)*'01_Supuestos'!$F$11*($H791-'01_Supuestos'!$F$9))*'01_Supuestos'!$F$12)-(('01_Supuestos'!J31*$I791)*'01_Supuestos'!$F$11*$K791)-(IF(('01_Supuestos'!J31*$I791)&gt;0,'01_Supuestos'!$F$15,0)))-((('01_Supuestos'!J31*$I791)*'01_Supuestos'!$F$11*($H791-'01_Supuestos'!$F$9))*'01_Supuestos'!$F$18)-($J791*'01_Supuestos'!J32)-(IF('01_Supuestos'!J30=MAX('01_Supuestos'!$C$30:$M$30),'01_Supuestos'!$F$19,0))-(MAX(0,(((('01_Supuestos'!J31*$I791)*'01_Supuestos'!$F$11*($H791-'01_Supuestos'!$F$9))-((('01_Supuestos'!J31*$I791)*'01_Supuestos'!$F$11*($H791-'01_Supuestos'!$F$9))*'01_Supuestos'!$F$12)-(('01_Supuestos'!J31*$I791)*'01_Supuestos'!$F$11*$K791)-(IF(('01_Supuestos'!J31*$I791)&gt;0,'01_Supuestos'!$F$15,0)))-($J791*'01_Supuestos'!J33)))*'01_Supuestos'!$F$16)</f>
        <v/>
      </c>
      <c r="AB791" s="109">
        <f>((('01_Supuestos'!K31*$I791)*'01_Supuestos'!$F$11*($H791-'01_Supuestos'!$F$9))-((('01_Supuestos'!K31*$I791)*'01_Supuestos'!$F$11*($H791-'01_Supuestos'!$F$9))*'01_Supuestos'!$F$12)-(('01_Supuestos'!K31*$I791)*'01_Supuestos'!$F$11*$K791)-(IF(('01_Supuestos'!K31*$I791)&gt;0,'01_Supuestos'!$F$15,0)))-((('01_Supuestos'!K31*$I791)*'01_Supuestos'!$F$11*($H791-'01_Supuestos'!$F$9))*'01_Supuestos'!$F$18)-($J791*'01_Supuestos'!K32)-(IF('01_Supuestos'!K30=MAX('01_Supuestos'!$C$30:$M$30),'01_Supuestos'!$F$19,0))-(MAX(0,(((('01_Supuestos'!K31*$I791)*'01_Supuestos'!$F$11*($H791-'01_Supuestos'!$F$9))-((('01_Supuestos'!K31*$I791)*'01_Supuestos'!$F$11*($H791-'01_Supuestos'!$F$9))*'01_Supuestos'!$F$12)-(('01_Supuestos'!K31*$I791)*'01_Supuestos'!$F$11*$K791)-(IF(('01_Supuestos'!K31*$I791)&gt;0,'01_Supuestos'!$F$15,0)))-($J791*'01_Supuestos'!K33)))*'01_Supuestos'!$F$16)</f>
        <v/>
      </c>
      <c r="AC791" s="109">
        <f>((('01_Supuestos'!L31*$I791)*'01_Supuestos'!$F$11*($H791-'01_Supuestos'!$F$9))-((('01_Supuestos'!L31*$I791)*'01_Supuestos'!$F$11*($H791-'01_Supuestos'!$F$9))*'01_Supuestos'!$F$12)-(('01_Supuestos'!L31*$I791)*'01_Supuestos'!$F$11*$K791)-(IF(('01_Supuestos'!L31*$I791)&gt;0,'01_Supuestos'!$F$15,0)))-((('01_Supuestos'!L31*$I791)*'01_Supuestos'!$F$11*($H791-'01_Supuestos'!$F$9))*'01_Supuestos'!$F$18)-($J791*'01_Supuestos'!L32)-(IF('01_Supuestos'!L30=MAX('01_Supuestos'!$C$30:$M$30),'01_Supuestos'!$F$19,0))-(MAX(0,(((('01_Supuestos'!L31*$I791)*'01_Supuestos'!$F$11*($H791-'01_Supuestos'!$F$9))-((('01_Supuestos'!L31*$I791)*'01_Supuestos'!$F$11*($H791-'01_Supuestos'!$F$9))*'01_Supuestos'!$F$12)-(('01_Supuestos'!L31*$I791)*'01_Supuestos'!$F$11*$K791)-(IF(('01_Supuestos'!L31*$I791)&gt;0,'01_Supuestos'!$F$15,0)))-($J791*'01_Supuestos'!L33)))*'01_Supuestos'!$F$16)</f>
        <v/>
      </c>
      <c r="AD791" s="109">
        <f>((('01_Supuestos'!M31*$I791)*'01_Supuestos'!$F$11*($H791-'01_Supuestos'!$F$9))-((('01_Supuestos'!M31*$I791)*'01_Supuestos'!$F$11*($H791-'01_Supuestos'!$F$9))*'01_Supuestos'!$F$12)-(('01_Supuestos'!M31*$I791)*'01_Supuestos'!$F$11*$K791)-(IF(('01_Supuestos'!M31*$I791)&gt;0,'01_Supuestos'!$F$15,0)))-((('01_Supuestos'!M31*$I791)*'01_Supuestos'!$F$11*($H791-'01_Supuestos'!$F$9))*'01_Supuestos'!$F$18)-($J791*'01_Supuestos'!M32)-(IF('01_Supuestos'!M30=MAX('01_Supuestos'!$C$30:$M$30),'01_Supuestos'!$F$19,0))-(MAX(0,(((('01_Supuestos'!M31*$I791)*'01_Supuestos'!$F$11*($H791-'01_Supuestos'!$F$9))-((('01_Supuestos'!M31*$I791)*'01_Supuestos'!$F$11*($H791-'01_Supuestos'!$F$9))*'01_Supuestos'!$F$12)-(('01_Supuestos'!M31*$I791)*'01_Supuestos'!$F$11*$K791)-(IF(('01_Supuestos'!M31*$I791)&gt;0,'01_Supuestos'!$F$15,0)))-($J791*'01_Supuestos'!M33)))*'01_Supuestos'!$F$16)</f>
        <v/>
      </c>
      <c r="AE791" s="109">
        <f>0</f>
        <v/>
      </c>
      <c r="AF791" s="109">
        <f>IF(S791&gt;R791,"Appraisal+Decision",IF(S791&lt;R791,"Develop Now","Indiferente"))</f>
        <v/>
      </c>
    </row>
    <row r="792">
      <c r="A792" t="n">
        <v>762</v>
      </c>
      <c r="B792" s="53">
        <f>RAND()</f>
        <v/>
      </c>
      <c r="C792" s="53">
        <f>RAND()</f>
        <v/>
      </c>
      <c r="D792" s="53">
        <f>RAND()</f>
        <v/>
      </c>
      <c r="E792" s="53">
        <f>RAND()</f>
        <v/>
      </c>
      <c r="F792" s="53">
        <f>RAND()</f>
        <v/>
      </c>
      <c r="G792" s="53">
        <f>RAND()</f>
        <v/>
      </c>
      <c r="H792" s="109">
        <f>IF(B792&lt;($B$11-$B$10)/($B$12-$B$10), $B$10+SQRT(B792*($B$11-$B$10)*($B$12-$B$10)), $B$12-SQRT((1-B792)*($B$12-$B$11)*($B$12-$B$10)))</f>
        <v/>
      </c>
      <c r="I792" s="53">
        <f>MAX(0.1,NORMINV(C792,$B$13,$B$14))</f>
        <v/>
      </c>
      <c r="J792" s="109">
        <f>'01_Supuestos'!$F$13*MAX(0.65,NORMINV(D792,1,$B$15))</f>
        <v/>
      </c>
      <c r="K792" s="109">
        <f>'01_Supuestos'!$F$14*MAX(0.6,NORMINV(E792,1,$B$16))</f>
        <v/>
      </c>
      <c r="L792" s="109">
        <f>--(F792&lt;=$B$5)</f>
        <v/>
      </c>
      <c r="M792" s="109">
        <f>IF(L792=1, IF(G792&lt;=$B$6, "+", "-"), IF(G792&lt;=(1-$B$7), "+", "-"))</f>
        <v/>
      </c>
      <c r="N792" s="110">
        <f>IF(M792="+",'05_Bayes_Arbol'!$B$16,'05_Bayes_Arbol'!$B$17)</f>
        <v/>
      </c>
      <c r="O792" s="109">
        <f>SUMPRODUCT(T792:AD792,'01_Supuestos'!$C$34:$M$34)</f>
        <v/>
      </c>
      <c r="P792" s="109">
        <f>N792*O792 + (1-N792)*$B$9</f>
        <v/>
      </c>
      <c r="Q792" s="109">
        <f>--(P792&gt;0)</f>
        <v/>
      </c>
      <c r="R792" s="109">
        <f>IF(L792=1,O792,$B$9)</f>
        <v/>
      </c>
      <c r="S792" s="109">
        <f>-$B$8 + IF(Q792=1, IF(L792=1,O792,$B$9), 0)</f>
        <v/>
      </c>
      <c r="T792" s="109">
        <f>((('01_Supuestos'!C31*$I792)*'01_Supuestos'!$F$11*($H792-'01_Supuestos'!$F$9))-((('01_Supuestos'!C31*$I792)*'01_Supuestos'!$F$11*($H792-'01_Supuestos'!$F$9))*'01_Supuestos'!$F$12)-(('01_Supuestos'!C31*$I792)*'01_Supuestos'!$F$11*$K792)-(IF(('01_Supuestos'!C31*$I792)&gt;0,'01_Supuestos'!$F$15,0)))-((('01_Supuestos'!C31*$I792)*'01_Supuestos'!$F$11*($H792-'01_Supuestos'!$F$9))*'01_Supuestos'!$F$18)-($J792*'01_Supuestos'!C32)-(IF('01_Supuestos'!C30=MAX('01_Supuestos'!$C$30:$M$30),'01_Supuestos'!$F$19,0))-(MAX(0,(((('01_Supuestos'!C31*$I792)*'01_Supuestos'!$F$11*($H792-'01_Supuestos'!$F$9))-((('01_Supuestos'!C31*$I792)*'01_Supuestos'!$F$11*($H792-'01_Supuestos'!$F$9))*'01_Supuestos'!$F$12)-(('01_Supuestos'!C31*$I792)*'01_Supuestos'!$F$11*$K792)-(IF(('01_Supuestos'!C31*$I792)&gt;0,'01_Supuestos'!$F$15,0)))-($J792*'01_Supuestos'!C33)))*'01_Supuestos'!$F$16)</f>
        <v/>
      </c>
      <c r="U792" s="109">
        <f>((('01_Supuestos'!D31*$I792)*'01_Supuestos'!$F$11*($H792-'01_Supuestos'!$F$9))-((('01_Supuestos'!D31*$I792)*'01_Supuestos'!$F$11*($H792-'01_Supuestos'!$F$9))*'01_Supuestos'!$F$12)-(('01_Supuestos'!D31*$I792)*'01_Supuestos'!$F$11*$K792)-(IF(('01_Supuestos'!D31*$I792)&gt;0,'01_Supuestos'!$F$15,0)))-((('01_Supuestos'!D31*$I792)*'01_Supuestos'!$F$11*($H792-'01_Supuestos'!$F$9))*'01_Supuestos'!$F$18)-($J792*'01_Supuestos'!D32)-(IF('01_Supuestos'!D30=MAX('01_Supuestos'!$C$30:$M$30),'01_Supuestos'!$F$19,0))-(MAX(0,(((('01_Supuestos'!D31*$I792)*'01_Supuestos'!$F$11*($H792-'01_Supuestos'!$F$9))-((('01_Supuestos'!D31*$I792)*'01_Supuestos'!$F$11*($H792-'01_Supuestos'!$F$9))*'01_Supuestos'!$F$12)-(('01_Supuestos'!D31*$I792)*'01_Supuestos'!$F$11*$K792)-(IF(('01_Supuestos'!D31*$I792)&gt;0,'01_Supuestos'!$F$15,0)))-($J792*'01_Supuestos'!D33)))*'01_Supuestos'!$F$16)</f>
        <v/>
      </c>
      <c r="V792" s="109">
        <f>((('01_Supuestos'!E31*$I792)*'01_Supuestos'!$F$11*($H792-'01_Supuestos'!$F$9))-((('01_Supuestos'!E31*$I792)*'01_Supuestos'!$F$11*($H792-'01_Supuestos'!$F$9))*'01_Supuestos'!$F$12)-(('01_Supuestos'!E31*$I792)*'01_Supuestos'!$F$11*$K792)-(IF(('01_Supuestos'!E31*$I792)&gt;0,'01_Supuestos'!$F$15,0)))-((('01_Supuestos'!E31*$I792)*'01_Supuestos'!$F$11*($H792-'01_Supuestos'!$F$9))*'01_Supuestos'!$F$18)-($J792*'01_Supuestos'!E32)-(IF('01_Supuestos'!E30=MAX('01_Supuestos'!$C$30:$M$30),'01_Supuestos'!$F$19,0))-(MAX(0,(((('01_Supuestos'!E31*$I792)*'01_Supuestos'!$F$11*($H792-'01_Supuestos'!$F$9))-((('01_Supuestos'!E31*$I792)*'01_Supuestos'!$F$11*($H792-'01_Supuestos'!$F$9))*'01_Supuestos'!$F$12)-(('01_Supuestos'!E31*$I792)*'01_Supuestos'!$F$11*$K792)-(IF(('01_Supuestos'!E31*$I792)&gt;0,'01_Supuestos'!$F$15,0)))-($J792*'01_Supuestos'!E33)))*'01_Supuestos'!$F$16)</f>
        <v/>
      </c>
      <c r="W792" s="109">
        <f>((('01_Supuestos'!F31*$I792)*'01_Supuestos'!$F$11*($H792-'01_Supuestos'!$F$9))-((('01_Supuestos'!F31*$I792)*'01_Supuestos'!$F$11*($H792-'01_Supuestos'!$F$9))*'01_Supuestos'!$F$12)-(('01_Supuestos'!F31*$I792)*'01_Supuestos'!$F$11*$K792)-(IF(('01_Supuestos'!F31*$I792)&gt;0,'01_Supuestos'!$F$15,0)))-((('01_Supuestos'!F31*$I792)*'01_Supuestos'!$F$11*($H792-'01_Supuestos'!$F$9))*'01_Supuestos'!$F$18)-($J792*'01_Supuestos'!F32)-(IF('01_Supuestos'!F30=MAX('01_Supuestos'!$C$30:$M$30),'01_Supuestos'!$F$19,0))-(MAX(0,(((('01_Supuestos'!F31*$I792)*'01_Supuestos'!$F$11*($H792-'01_Supuestos'!$F$9))-((('01_Supuestos'!F31*$I792)*'01_Supuestos'!$F$11*($H792-'01_Supuestos'!$F$9))*'01_Supuestos'!$F$12)-(('01_Supuestos'!F31*$I792)*'01_Supuestos'!$F$11*$K792)-(IF(('01_Supuestos'!F31*$I792)&gt;0,'01_Supuestos'!$F$15,0)))-($J792*'01_Supuestos'!F33)))*'01_Supuestos'!$F$16)</f>
        <v/>
      </c>
      <c r="X792" s="109">
        <f>((('01_Supuestos'!G31*$I792)*'01_Supuestos'!$F$11*($H792-'01_Supuestos'!$F$9))-((('01_Supuestos'!G31*$I792)*'01_Supuestos'!$F$11*($H792-'01_Supuestos'!$F$9))*'01_Supuestos'!$F$12)-(('01_Supuestos'!G31*$I792)*'01_Supuestos'!$F$11*$K792)-(IF(('01_Supuestos'!G31*$I792)&gt;0,'01_Supuestos'!$F$15,0)))-((('01_Supuestos'!G31*$I792)*'01_Supuestos'!$F$11*($H792-'01_Supuestos'!$F$9))*'01_Supuestos'!$F$18)-($J792*'01_Supuestos'!G32)-(IF('01_Supuestos'!G30=MAX('01_Supuestos'!$C$30:$M$30),'01_Supuestos'!$F$19,0))-(MAX(0,(((('01_Supuestos'!G31*$I792)*'01_Supuestos'!$F$11*($H792-'01_Supuestos'!$F$9))-((('01_Supuestos'!G31*$I792)*'01_Supuestos'!$F$11*($H792-'01_Supuestos'!$F$9))*'01_Supuestos'!$F$12)-(('01_Supuestos'!G31*$I792)*'01_Supuestos'!$F$11*$K792)-(IF(('01_Supuestos'!G31*$I792)&gt;0,'01_Supuestos'!$F$15,0)))-($J792*'01_Supuestos'!G33)))*'01_Supuestos'!$F$16)</f>
        <v/>
      </c>
      <c r="Y792" s="109">
        <f>((('01_Supuestos'!H31*$I792)*'01_Supuestos'!$F$11*($H792-'01_Supuestos'!$F$9))-((('01_Supuestos'!H31*$I792)*'01_Supuestos'!$F$11*($H792-'01_Supuestos'!$F$9))*'01_Supuestos'!$F$12)-(('01_Supuestos'!H31*$I792)*'01_Supuestos'!$F$11*$K792)-(IF(('01_Supuestos'!H31*$I792)&gt;0,'01_Supuestos'!$F$15,0)))-((('01_Supuestos'!H31*$I792)*'01_Supuestos'!$F$11*($H792-'01_Supuestos'!$F$9))*'01_Supuestos'!$F$18)-($J792*'01_Supuestos'!H32)-(IF('01_Supuestos'!H30=MAX('01_Supuestos'!$C$30:$M$30),'01_Supuestos'!$F$19,0))-(MAX(0,(((('01_Supuestos'!H31*$I792)*'01_Supuestos'!$F$11*($H792-'01_Supuestos'!$F$9))-((('01_Supuestos'!H31*$I792)*'01_Supuestos'!$F$11*($H792-'01_Supuestos'!$F$9))*'01_Supuestos'!$F$12)-(('01_Supuestos'!H31*$I792)*'01_Supuestos'!$F$11*$K792)-(IF(('01_Supuestos'!H31*$I792)&gt;0,'01_Supuestos'!$F$15,0)))-($J792*'01_Supuestos'!H33)))*'01_Supuestos'!$F$16)</f>
        <v/>
      </c>
      <c r="Z792" s="109">
        <f>((('01_Supuestos'!I31*$I792)*'01_Supuestos'!$F$11*($H792-'01_Supuestos'!$F$9))-((('01_Supuestos'!I31*$I792)*'01_Supuestos'!$F$11*($H792-'01_Supuestos'!$F$9))*'01_Supuestos'!$F$12)-(('01_Supuestos'!I31*$I792)*'01_Supuestos'!$F$11*$K792)-(IF(('01_Supuestos'!I31*$I792)&gt;0,'01_Supuestos'!$F$15,0)))-((('01_Supuestos'!I31*$I792)*'01_Supuestos'!$F$11*($H792-'01_Supuestos'!$F$9))*'01_Supuestos'!$F$18)-($J792*'01_Supuestos'!I32)-(IF('01_Supuestos'!I30=MAX('01_Supuestos'!$C$30:$M$30),'01_Supuestos'!$F$19,0))-(MAX(0,(((('01_Supuestos'!I31*$I792)*'01_Supuestos'!$F$11*($H792-'01_Supuestos'!$F$9))-((('01_Supuestos'!I31*$I792)*'01_Supuestos'!$F$11*($H792-'01_Supuestos'!$F$9))*'01_Supuestos'!$F$12)-(('01_Supuestos'!I31*$I792)*'01_Supuestos'!$F$11*$K792)-(IF(('01_Supuestos'!I31*$I792)&gt;0,'01_Supuestos'!$F$15,0)))-($J792*'01_Supuestos'!I33)))*'01_Supuestos'!$F$16)</f>
        <v/>
      </c>
      <c r="AA792" s="109">
        <f>((('01_Supuestos'!J31*$I792)*'01_Supuestos'!$F$11*($H792-'01_Supuestos'!$F$9))-((('01_Supuestos'!J31*$I792)*'01_Supuestos'!$F$11*($H792-'01_Supuestos'!$F$9))*'01_Supuestos'!$F$12)-(('01_Supuestos'!J31*$I792)*'01_Supuestos'!$F$11*$K792)-(IF(('01_Supuestos'!J31*$I792)&gt;0,'01_Supuestos'!$F$15,0)))-((('01_Supuestos'!J31*$I792)*'01_Supuestos'!$F$11*($H792-'01_Supuestos'!$F$9))*'01_Supuestos'!$F$18)-($J792*'01_Supuestos'!J32)-(IF('01_Supuestos'!J30=MAX('01_Supuestos'!$C$30:$M$30),'01_Supuestos'!$F$19,0))-(MAX(0,(((('01_Supuestos'!J31*$I792)*'01_Supuestos'!$F$11*($H792-'01_Supuestos'!$F$9))-((('01_Supuestos'!J31*$I792)*'01_Supuestos'!$F$11*($H792-'01_Supuestos'!$F$9))*'01_Supuestos'!$F$12)-(('01_Supuestos'!J31*$I792)*'01_Supuestos'!$F$11*$K792)-(IF(('01_Supuestos'!J31*$I792)&gt;0,'01_Supuestos'!$F$15,0)))-($J792*'01_Supuestos'!J33)))*'01_Supuestos'!$F$16)</f>
        <v/>
      </c>
      <c r="AB792" s="109">
        <f>((('01_Supuestos'!K31*$I792)*'01_Supuestos'!$F$11*($H792-'01_Supuestos'!$F$9))-((('01_Supuestos'!K31*$I792)*'01_Supuestos'!$F$11*($H792-'01_Supuestos'!$F$9))*'01_Supuestos'!$F$12)-(('01_Supuestos'!K31*$I792)*'01_Supuestos'!$F$11*$K792)-(IF(('01_Supuestos'!K31*$I792)&gt;0,'01_Supuestos'!$F$15,0)))-((('01_Supuestos'!K31*$I792)*'01_Supuestos'!$F$11*($H792-'01_Supuestos'!$F$9))*'01_Supuestos'!$F$18)-($J792*'01_Supuestos'!K32)-(IF('01_Supuestos'!K30=MAX('01_Supuestos'!$C$30:$M$30),'01_Supuestos'!$F$19,0))-(MAX(0,(((('01_Supuestos'!K31*$I792)*'01_Supuestos'!$F$11*($H792-'01_Supuestos'!$F$9))-((('01_Supuestos'!K31*$I792)*'01_Supuestos'!$F$11*($H792-'01_Supuestos'!$F$9))*'01_Supuestos'!$F$12)-(('01_Supuestos'!K31*$I792)*'01_Supuestos'!$F$11*$K792)-(IF(('01_Supuestos'!K31*$I792)&gt;0,'01_Supuestos'!$F$15,0)))-($J792*'01_Supuestos'!K33)))*'01_Supuestos'!$F$16)</f>
        <v/>
      </c>
      <c r="AC792" s="109">
        <f>((('01_Supuestos'!L31*$I792)*'01_Supuestos'!$F$11*($H792-'01_Supuestos'!$F$9))-((('01_Supuestos'!L31*$I792)*'01_Supuestos'!$F$11*($H792-'01_Supuestos'!$F$9))*'01_Supuestos'!$F$12)-(('01_Supuestos'!L31*$I792)*'01_Supuestos'!$F$11*$K792)-(IF(('01_Supuestos'!L31*$I792)&gt;0,'01_Supuestos'!$F$15,0)))-((('01_Supuestos'!L31*$I792)*'01_Supuestos'!$F$11*($H792-'01_Supuestos'!$F$9))*'01_Supuestos'!$F$18)-($J792*'01_Supuestos'!L32)-(IF('01_Supuestos'!L30=MAX('01_Supuestos'!$C$30:$M$30),'01_Supuestos'!$F$19,0))-(MAX(0,(((('01_Supuestos'!L31*$I792)*'01_Supuestos'!$F$11*($H792-'01_Supuestos'!$F$9))-((('01_Supuestos'!L31*$I792)*'01_Supuestos'!$F$11*($H792-'01_Supuestos'!$F$9))*'01_Supuestos'!$F$12)-(('01_Supuestos'!L31*$I792)*'01_Supuestos'!$F$11*$K792)-(IF(('01_Supuestos'!L31*$I792)&gt;0,'01_Supuestos'!$F$15,0)))-($J792*'01_Supuestos'!L33)))*'01_Supuestos'!$F$16)</f>
        <v/>
      </c>
      <c r="AD792" s="109">
        <f>((('01_Supuestos'!M31*$I792)*'01_Supuestos'!$F$11*($H792-'01_Supuestos'!$F$9))-((('01_Supuestos'!M31*$I792)*'01_Supuestos'!$F$11*($H792-'01_Supuestos'!$F$9))*'01_Supuestos'!$F$12)-(('01_Supuestos'!M31*$I792)*'01_Supuestos'!$F$11*$K792)-(IF(('01_Supuestos'!M31*$I792)&gt;0,'01_Supuestos'!$F$15,0)))-((('01_Supuestos'!M31*$I792)*'01_Supuestos'!$F$11*($H792-'01_Supuestos'!$F$9))*'01_Supuestos'!$F$18)-($J792*'01_Supuestos'!M32)-(IF('01_Supuestos'!M30=MAX('01_Supuestos'!$C$30:$M$30),'01_Supuestos'!$F$19,0))-(MAX(0,(((('01_Supuestos'!M31*$I792)*'01_Supuestos'!$F$11*($H792-'01_Supuestos'!$F$9))-((('01_Supuestos'!M31*$I792)*'01_Supuestos'!$F$11*($H792-'01_Supuestos'!$F$9))*'01_Supuestos'!$F$12)-(('01_Supuestos'!M31*$I792)*'01_Supuestos'!$F$11*$K792)-(IF(('01_Supuestos'!M31*$I792)&gt;0,'01_Supuestos'!$F$15,0)))-($J792*'01_Supuestos'!M33)))*'01_Supuestos'!$F$16)</f>
        <v/>
      </c>
      <c r="AE792" s="109">
        <f>0</f>
        <v/>
      </c>
      <c r="AF792" s="109">
        <f>IF(S792&gt;R792,"Appraisal+Decision",IF(S792&lt;R792,"Develop Now","Indiferente"))</f>
        <v/>
      </c>
    </row>
    <row r="793">
      <c r="A793" t="n">
        <v>763</v>
      </c>
      <c r="B793" s="53">
        <f>RAND()</f>
        <v/>
      </c>
      <c r="C793" s="53">
        <f>RAND()</f>
        <v/>
      </c>
      <c r="D793" s="53">
        <f>RAND()</f>
        <v/>
      </c>
      <c r="E793" s="53">
        <f>RAND()</f>
        <v/>
      </c>
      <c r="F793" s="53">
        <f>RAND()</f>
        <v/>
      </c>
      <c r="G793" s="53">
        <f>RAND()</f>
        <v/>
      </c>
      <c r="H793" s="109">
        <f>IF(B793&lt;($B$11-$B$10)/($B$12-$B$10), $B$10+SQRT(B793*($B$11-$B$10)*($B$12-$B$10)), $B$12-SQRT((1-B793)*($B$12-$B$11)*($B$12-$B$10)))</f>
        <v/>
      </c>
      <c r="I793" s="53">
        <f>MAX(0.1,NORMINV(C793,$B$13,$B$14))</f>
        <v/>
      </c>
      <c r="J793" s="109">
        <f>'01_Supuestos'!$F$13*MAX(0.65,NORMINV(D793,1,$B$15))</f>
        <v/>
      </c>
      <c r="K793" s="109">
        <f>'01_Supuestos'!$F$14*MAX(0.6,NORMINV(E793,1,$B$16))</f>
        <v/>
      </c>
      <c r="L793" s="109">
        <f>--(F793&lt;=$B$5)</f>
        <v/>
      </c>
      <c r="M793" s="109">
        <f>IF(L793=1, IF(G793&lt;=$B$6, "+", "-"), IF(G793&lt;=(1-$B$7), "+", "-"))</f>
        <v/>
      </c>
      <c r="N793" s="110">
        <f>IF(M793="+",'05_Bayes_Arbol'!$B$16,'05_Bayes_Arbol'!$B$17)</f>
        <v/>
      </c>
      <c r="O793" s="109">
        <f>SUMPRODUCT(T793:AD793,'01_Supuestos'!$C$34:$M$34)</f>
        <v/>
      </c>
      <c r="P793" s="109">
        <f>N793*O793 + (1-N793)*$B$9</f>
        <v/>
      </c>
      <c r="Q793" s="109">
        <f>--(P793&gt;0)</f>
        <v/>
      </c>
      <c r="R793" s="109">
        <f>IF(L793=1,O793,$B$9)</f>
        <v/>
      </c>
      <c r="S793" s="109">
        <f>-$B$8 + IF(Q793=1, IF(L793=1,O793,$B$9), 0)</f>
        <v/>
      </c>
      <c r="T793" s="109">
        <f>((('01_Supuestos'!C31*$I793)*'01_Supuestos'!$F$11*($H793-'01_Supuestos'!$F$9))-((('01_Supuestos'!C31*$I793)*'01_Supuestos'!$F$11*($H793-'01_Supuestos'!$F$9))*'01_Supuestos'!$F$12)-(('01_Supuestos'!C31*$I793)*'01_Supuestos'!$F$11*$K793)-(IF(('01_Supuestos'!C31*$I793)&gt;0,'01_Supuestos'!$F$15,0)))-((('01_Supuestos'!C31*$I793)*'01_Supuestos'!$F$11*($H793-'01_Supuestos'!$F$9))*'01_Supuestos'!$F$18)-($J793*'01_Supuestos'!C32)-(IF('01_Supuestos'!C30=MAX('01_Supuestos'!$C$30:$M$30),'01_Supuestos'!$F$19,0))-(MAX(0,(((('01_Supuestos'!C31*$I793)*'01_Supuestos'!$F$11*($H793-'01_Supuestos'!$F$9))-((('01_Supuestos'!C31*$I793)*'01_Supuestos'!$F$11*($H793-'01_Supuestos'!$F$9))*'01_Supuestos'!$F$12)-(('01_Supuestos'!C31*$I793)*'01_Supuestos'!$F$11*$K793)-(IF(('01_Supuestos'!C31*$I793)&gt;0,'01_Supuestos'!$F$15,0)))-($J793*'01_Supuestos'!C33)))*'01_Supuestos'!$F$16)</f>
        <v/>
      </c>
      <c r="U793" s="109">
        <f>((('01_Supuestos'!D31*$I793)*'01_Supuestos'!$F$11*($H793-'01_Supuestos'!$F$9))-((('01_Supuestos'!D31*$I793)*'01_Supuestos'!$F$11*($H793-'01_Supuestos'!$F$9))*'01_Supuestos'!$F$12)-(('01_Supuestos'!D31*$I793)*'01_Supuestos'!$F$11*$K793)-(IF(('01_Supuestos'!D31*$I793)&gt;0,'01_Supuestos'!$F$15,0)))-((('01_Supuestos'!D31*$I793)*'01_Supuestos'!$F$11*($H793-'01_Supuestos'!$F$9))*'01_Supuestos'!$F$18)-($J793*'01_Supuestos'!D32)-(IF('01_Supuestos'!D30=MAX('01_Supuestos'!$C$30:$M$30),'01_Supuestos'!$F$19,0))-(MAX(0,(((('01_Supuestos'!D31*$I793)*'01_Supuestos'!$F$11*($H793-'01_Supuestos'!$F$9))-((('01_Supuestos'!D31*$I793)*'01_Supuestos'!$F$11*($H793-'01_Supuestos'!$F$9))*'01_Supuestos'!$F$12)-(('01_Supuestos'!D31*$I793)*'01_Supuestos'!$F$11*$K793)-(IF(('01_Supuestos'!D31*$I793)&gt;0,'01_Supuestos'!$F$15,0)))-($J793*'01_Supuestos'!D33)))*'01_Supuestos'!$F$16)</f>
        <v/>
      </c>
      <c r="V793" s="109">
        <f>((('01_Supuestos'!E31*$I793)*'01_Supuestos'!$F$11*($H793-'01_Supuestos'!$F$9))-((('01_Supuestos'!E31*$I793)*'01_Supuestos'!$F$11*($H793-'01_Supuestos'!$F$9))*'01_Supuestos'!$F$12)-(('01_Supuestos'!E31*$I793)*'01_Supuestos'!$F$11*$K793)-(IF(('01_Supuestos'!E31*$I793)&gt;0,'01_Supuestos'!$F$15,0)))-((('01_Supuestos'!E31*$I793)*'01_Supuestos'!$F$11*($H793-'01_Supuestos'!$F$9))*'01_Supuestos'!$F$18)-($J793*'01_Supuestos'!E32)-(IF('01_Supuestos'!E30=MAX('01_Supuestos'!$C$30:$M$30),'01_Supuestos'!$F$19,0))-(MAX(0,(((('01_Supuestos'!E31*$I793)*'01_Supuestos'!$F$11*($H793-'01_Supuestos'!$F$9))-((('01_Supuestos'!E31*$I793)*'01_Supuestos'!$F$11*($H793-'01_Supuestos'!$F$9))*'01_Supuestos'!$F$12)-(('01_Supuestos'!E31*$I793)*'01_Supuestos'!$F$11*$K793)-(IF(('01_Supuestos'!E31*$I793)&gt;0,'01_Supuestos'!$F$15,0)))-($J793*'01_Supuestos'!E33)))*'01_Supuestos'!$F$16)</f>
        <v/>
      </c>
      <c r="W793" s="109">
        <f>((('01_Supuestos'!F31*$I793)*'01_Supuestos'!$F$11*($H793-'01_Supuestos'!$F$9))-((('01_Supuestos'!F31*$I793)*'01_Supuestos'!$F$11*($H793-'01_Supuestos'!$F$9))*'01_Supuestos'!$F$12)-(('01_Supuestos'!F31*$I793)*'01_Supuestos'!$F$11*$K793)-(IF(('01_Supuestos'!F31*$I793)&gt;0,'01_Supuestos'!$F$15,0)))-((('01_Supuestos'!F31*$I793)*'01_Supuestos'!$F$11*($H793-'01_Supuestos'!$F$9))*'01_Supuestos'!$F$18)-($J793*'01_Supuestos'!F32)-(IF('01_Supuestos'!F30=MAX('01_Supuestos'!$C$30:$M$30),'01_Supuestos'!$F$19,0))-(MAX(0,(((('01_Supuestos'!F31*$I793)*'01_Supuestos'!$F$11*($H793-'01_Supuestos'!$F$9))-((('01_Supuestos'!F31*$I793)*'01_Supuestos'!$F$11*($H793-'01_Supuestos'!$F$9))*'01_Supuestos'!$F$12)-(('01_Supuestos'!F31*$I793)*'01_Supuestos'!$F$11*$K793)-(IF(('01_Supuestos'!F31*$I793)&gt;0,'01_Supuestos'!$F$15,0)))-($J793*'01_Supuestos'!F33)))*'01_Supuestos'!$F$16)</f>
        <v/>
      </c>
      <c r="X793" s="109">
        <f>((('01_Supuestos'!G31*$I793)*'01_Supuestos'!$F$11*($H793-'01_Supuestos'!$F$9))-((('01_Supuestos'!G31*$I793)*'01_Supuestos'!$F$11*($H793-'01_Supuestos'!$F$9))*'01_Supuestos'!$F$12)-(('01_Supuestos'!G31*$I793)*'01_Supuestos'!$F$11*$K793)-(IF(('01_Supuestos'!G31*$I793)&gt;0,'01_Supuestos'!$F$15,0)))-((('01_Supuestos'!G31*$I793)*'01_Supuestos'!$F$11*($H793-'01_Supuestos'!$F$9))*'01_Supuestos'!$F$18)-($J793*'01_Supuestos'!G32)-(IF('01_Supuestos'!G30=MAX('01_Supuestos'!$C$30:$M$30),'01_Supuestos'!$F$19,0))-(MAX(0,(((('01_Supuestos'!G31*$I793)*'01_Supuestos'!$F$11*($H793-'01_Supuestos'!$F$9))-((('01_Supuestos'!G31*$I793)*'01_Supuestos'!$F$11*($H793-'01_Supuestos'!$F$9))*'01_Supuestos'!$F$12)-(('01_Supuestos'!G31*$I793)*'01_Supuestos'!$F$11*$K793)-(IF(('01_Supuestos'!G31*$I793)&gt;0,'01_Supuestos'!$F$15,0)))-($J793*'01_Supuestos'!G33)))*'01_Supuestos'!$F$16)</f>
        <v/>
      </c>
      <c r="Y793" s="109">
        <f>((('01_Supuestos'!H31*$I793)*'01_Supuestos'!$F$11*($H793-'01_Supuestos'!$F$9))-((('01_Supuestos'!H31*$I793)*'01_Supuestos'!$F$11*($H793-'01_Supuestos'!$F$9))*'01_Supuestos'!$F$12)-(('01_Supuestos'!H31*$I793)*'01_Supuestos'!$F$11*$K793)-(IF(('01_Supuestos'!H31*$I793)&gt;0,'01_Supuestos'!$F$15,0)))-((('01_Supuestos'!H31*$I793)*'01_Supuestos'!$F$11*($H793-'01_Supuestos'!$F$9))*'01_Supuestos'!$F$18)-($J793*'01_Supuestos'!H32)-(IF('01_Supuestos'!H30=MAX('01_Supuestos'!$C$30:$M$30),'01_Supuestos'!$F$19,0))-(MAX(0,(((('01_Supuestos'!H31*$I793)*'01_Supuestos'!$F$11*($H793-'01_Supuestos'!$F$9))-((('01_Supuestos'!H31*$I793)*'01_Supuestos'!$F$11*($H793-'01_Supuestos'!$F$9))*'01_Supuestos'!$F$12)-(('01_Supuestos'!H31*$I793)*'01_Supuestos'!$F$11*$K793)-(IF(('01_Supuestos'!H31*$I793)&gt;0,'01_Supuestos'!$F$15,0)))-($J793*'01_Supuestos'!H33)))*'01_Supuestos'!$F$16)</f>
        <v/>
      </c>
      <c r="Z793" s="109">
        <f>((('01_Supuestos'!I31*$I793)*'01_Supuestos'!$F$11*($H793-'01_Supuestos'!$F$9))-((('01_Supuestos'!I31*$I793)*'01_Supuestos'!$F$11*($H793-'01_Supuestos'!$F$9))*'01_Supuestos'!$F$12)-(('01_Supuestos'!I31*$I793)*'01_Supuestos'!$F$11*$K793)-(IF(('01_Supuestos'!I31*$I793)&gt;0,'01_Supuestos'!$F$15,0)))-((('01_Supuestos'!I31*$I793)*'01_Supuestos'!$F$11*($H793-'01_Supuestos'!$F$9))*'01_Supuestos'!$F$18)-($J793*'01_Supuestos'!I32)-(IF('01_Supuestos'!I30=MAX('01_Supuestos'!$C$30:$M$30),'01_Supuestos'!$F$19,0))-(MAX(0,(((('01_Supuestos'!I31*$I793)*'01_Supuestos'!$F$11*($H793-'01_Supuestos'!$F$9))-((('01_Supuestos'!I31*$I793)*'01_Supuestos'!$F$11*($H793-'01_Supuestos'!$F$9))*'01_Supuestos'!$F$12)-(('01_Supuestos'!I31*$I793)*'01_Supuestos'!$F$11*$K793)-(IF(('01_Supuestos'!I31*$I793)&gt;0,'01_Supuestos'!$F$15,0)))-($J793*'01_Supuestos'!I33)))*'01_Supuestos'!$F$16)</f>
        <v/>
      </c>
      <c r="AA793" s="109">
        <f>((('01_Supuestos'!J31*$I793)*'01_Supuestos'!$F$11*($H793-'01_Supuestos'!$F$9))-((('01_Supuestos'!J31*$I793)*'01_Supuestos'!$F$11*($H793-'01_Supuestos'!$F$9))*'01_Supuestos'!$F$12)-(('01_Supuestos'!J31*$I793)*'01_Supuestos'!$F$11*$K793)-(IF(('01_Supuestos'!J31*$I793)&gt;0,'01_Supuestos'!$F$15,0)))-((('01_Supuestos'!J31*$I793)*'01_Supuestos'!$F$11*($H793-'01_Supuestos'!$F$9))*'01_Supuestos'!$F$18)-($J793*'01_Supuestos'!J32)-(IF('01_Supuestos'!J30=MAX('01_Supuestos'!$C$30:$M$30),'01_Supuestos'!$F$19,0))-(MAX(0,(((('01_Supuestos'!J31*$I793)*'01_Supuestos'!$F$11*($H793-'01_Supuestos'!$F$9))-((('01_Supuestos'!J31*$I793)*'01_Supuestos'!$F$11*($H793-'01_Supuestos'!$F$9))*'01_Supuestos'!$F$12)-(('01_Supuestos'!J31*$I793)*'01_Supuestos'!$F$11*$K793)-(IF(('01_Supuestos'!J31*$I793)&gt;0,'01_Supuestos'!$F$15,0)))-($J793*'01_Supuestos'!J33)))*'01_Supuestos'!$F$16)</f>
        <v/>
      </c>
      <c r="AB793" s="109">
        <f>((('01_Supuestos'!K31*$I793)*'01_Supuestos'!$F$11*($H793-'01_Supuestos'!$F$9))-((('01_Supuestos'!K31*$I793)*'01_Supuestos'!$F$11*($H793-'01_Supuestos'!$F$9))*'01_Supuestos'!$F$12)-(('01_Supuestos'!K31*$I793)*'01_Supuestos'!$F$11*$K793)-(IF(('01_Supuestos'!K31*$I793)&gt;0,'01_Supuestos'!$F$15,0)))-((('01_Supuestos'!K31*$I793)*'01_Supuestos'!$F$11*($H793-'01_Supuestos'!$F$9))*'01_Supuestos'!$F$18)-($J793*'01_Supuestos'!K32)-(IF('01_Supuestos'!K30=MAX('01_Supuestos'!$C$30:$M$30),'01_Supuestos'!$F$19,0))-(MAX(0,(((('01_Supuestos'!K31*$I793)*'01_Supuestos'!$F$11*($H793-'01_Supuestos'!$F$9))-((('01_Supuestos'!K31*$I793)*'01_Supuestos'!$F$11*($H793-'01_Supuestos'!$F$9))*'01_Supuestos'!$F$12)-(('01_Supuestos'!K31*$I793)*'01_Supuestos'!$F$11*$K793)-(IF(('01_Supuestos'!K31*$I793)&gt;0,'01_Supuestos'!$F$15,0)))-($J793*'01_Supuestos'!K33)))*'01_Supuestos'!$F$16)</f>
        <v/>
      </c>
      <c r="AC793" s="109">
        <f>((('01_Supuestos'!L31*$I793)*'01_Supuestos'!$F$11*($H793-'01_Supuestos'!$F$9))-((('01_Supuestos'!L31*$I793)*'01_Supuestos'!$F$11*($H793-'01_Supuestos'!$F$9))*'01_Supuestos'!$F$12)-(('01_Supuestos'!L31*$I793)*'01_Supuestos'!$F$11*$K793)-(IF(('01_Supuestos'!L31*$I793)&gt;0,'01_Supuestos'!$F$15,0)))-((('01_Supuestos'!L31*$I793)*'01_Supuestos'!$F$11*($H793-'01_Supuestos'!$F$9))*'01_Supuestos'!$F$18)-($J793*'01_Supuestos'!L32)-(IF('01_Supuestos'!L30=MAX('01_Supuestos'!$C$30:$M$30),'01_Supuestos'!$F$19,0))-(MAX(0,(((('01_Supuestos'!L31*$I793)*'01_Supuestos'!$F$11*($H793-'01_Supuestos'!$F$9))-((('01_Supuestos'!L31*$I793)*'01_Supuestos'!$F$11*($H793-'01_Supuestos'!$F$9))*'01_Supuestos'!$F$12)-(('01_Supuestos'!L31*$I793)*'01_Supuestos'!$F$11*$K793)-(IF(('01_Supuestos'!L31*$I793)&gt;0,'01_Supuestos'!$F$15,0)))-($J793*'01_Supuestos'!L33)))*'01_Supuestos'!$F$16)</f>
        <v/>
      </c>
      <c r="AD793" s="109">
        <f>((('01_Supuestos'!M31*$I793)*'01_Supuestos'!$F$11*($H793-'01_Supuestos'!$F$9))-((('01_Supuestos'!M31*$I793)*'01_Supuestos'!$F$11*($H793-'01_Supuestos'!$F$9))*'01_Supuestos'!$F$12)-(('01_Supuestos'!M31*$I793)*'01_Supuestos'!$F$11*$K793)-(IF(('01_Supuestos'!M31*$I793)&gt;0,'01_Supuestos'!$F$15,0)))-((('01_Supuestos'!M31*$I793)*'01_Supuestos'!$F$11*($H793-'01_Supuestos'!$F$9))*'01_Supuestos'!$F$18)-($J793*'01_Supuestos'!M32)-(IF('01_Supuestos'!M30=MAX('01_Supuestos'!$C$30:$M$30),'01_Supuestos'!$F$19,0))-(MAX(0,(((('01_Supuestos'!M31*$I793)*'01_Supuestos'!$F$11*($H793-'01_Supuestos'!$F$9))-((('01_Supuestos'!M31*$I793)*'01_Supuestos'!$F$11*($H793-'01_Supuestos'!$F$9))*'01_Supuestos'!$F$12)-(('01_Supuestos'!M31*$I793)*'01_Supuestos'!$F$11*$K793)-(IF(('01_Supuestos'!M31*$I793)&gt;0,'01_Supuestos'!$F$15,0)))-($J793*'01_Supuestos'!M33)))*'01_Supuestos'!$F$16)</f>
        <v/>
      </c>
      <c r="AE793" s="109">
        <f>0</f>
        <v/>
      </c>
      <c r="AF793" s="109">
        <f>IF(S793&gt;R793,"Appraisal+Decision",IF(S793&lt;R793,"Develop Now","Indiferente"))</f>
        <v/>
      </c>
    </row>
    <row r="794">
      <c r="A794" t="n">
        <v>764</v>
      </c>
      <c r="B794" s="53">
        <f>RAND()</f>
        <v/>
      </c>
      <c r="C794" s="53">
        <f>RAND()</f>
        <v/>
      </c>
      <c r="D794" s="53">
        <f>RAND()</f>
        <v/>
      </c>
      <c r="E794" s="53">
        <f>RAND()</f>
        <v/>
      </c>
      <c r="F794" s="53">
        <f>RAND()</f>
        <v/>
      </c>
      <c r="G794" s="53">
        <f>RAND()</f>
        <v/>
      </c>
      <c r="H794" s="109">
        <f>IF(B794&lt;($B$11-$B$10)/($B$12-$B$10), $B$10+SQRT(B794*($B$11-$B$10)*($B$12-$B$10)), $B$12-SQRT((1-B794)*($B$12-$B$11)*($B$12-$B$10)))</f>
        <v/>
      </c>
      <c r="I794" s="53">
        <f>MAX(0.1,NORMINV(C794,$B$13,$B$14))</f>
        <v/>
      </c>
      <c r="J794" s="109">
        <f>'01_Supuestos'!$F$13*MAX(0.65,NORMINV(D794,1,$B$15))</f>
        <v/>
      </c>
      <c r="K794" s="109">
        <f>'01_Supuestos'!$F$14*MAX(0.6,NORMINV(E794,1,$B$16))</f>
        <v/>
      </c>
      <c r="L794" s="109">
        <f>--(F794&lt;=$B$5)</f>
        <v/>
      </c>
      <c r="M794" s="109">
        <f>IF(L794=1, IF(G794&lt;=$B$6, "+", "-"), IF(G794&lt;=(1-$B$7), "+", "-"))</f>
        <v/>
      </c>
      <c r="N794" s="110">
        <f>IF(M794="+",'05_Bayes_Arbol'!$B$16,'05_Bayes_Arbol'!$B$17)</f>
        <v/>
      </c>
      <c r="O794" s="109">
        <f>SUMPRODUCT(T794:AD794,'01_Supuestos'!$C$34:$M$34)</f>
        <v/>
      </c>
      <c r="P794" s="109">
        <f>N794*O794 + (1-N794)*$B$9</f>
        <v/>
      </c>
      <c r="Q794" s="109">
        <f>--(P794&gt;0)</f>
        <v/>
      </c>
      <c r="R794" s="109">
        <f>IF(L794=1,O794,$B$9)</f>
        <v/>
      </c>
      <c r="S794" s="109">
        <f>-$B$8 + IF(Q794=1, IF(L794=1,O794,$B$9), 0)</f>
        <v/>
      </c>
      <c r="T794" s="109">
        <f>((('01_Supuestos'!C31*$I794)*'01_Supuestos'!$F$11*($H794-'01_Supuestos'!$F$9))-((('01_Supuestos'!C31*$I794)*'01_Supuestos'!$F$11*($H794-'01_Supuestos'!$F$9))*'01_Supuestos'!$F$12)-(('01_Supuestos'!C31*$I794)*'01_Supuestos'!$F$11*$K794)-(IF(('01_Supuestos'!C31*$I794)&gt;0,'01_Supuestos'!$F$15,0)))-((('01_Supuestos'!C31*$I794)*'01_Supuestos'!$F$11*($H794-'01_Supuestos'!$F$9))*'01_Supuestos'!$F$18)-($J794*'01_Supuestos'!C32)-(IF('01_Supuestos'!C30=MAX('01_Supuestos'!$C$30:$M$30),'01_Supuestos'!$F$19,0))-(MAX(0,(((('01_Supuestos'!C31*$I794)*'01_Supuestos'!$F$11*($H794-'01_Supuestos'!$F$9))-((('01_Supuestos'!C31*$I794)*'01_Supuestos'!$F$11*($H794-'01_Supuestos'!$F$9))*'01_Supuestos'!$F$12)-(('01_Supuestos'!C31*$I794)*'01_Supuestos'!$F$11*$K794)-(IF(('01_Supuestos'!C31*$I794)&gt;0,'01_Supuestos'!$F$15,0)))-($J794*'01_Supuestos'!C33)))*'01_Supuestos'!$F$16)</f>
        <v/>
      </c>
      <c r="U794" s="109">
        <f>((('01_Supuestos'!D31*$I794)*'01_Supuestos'!$F$11*($H794-'01_Supuestos'!$F$9))-((('01_Supuestos'!D31*$I794)*'01_Supuestos'!$F$11*($H794-'01_Supuestos'!$F$9))*'01_Supuestos'!$F$12)-(('01_Supuestos'!D31*$I794)*'01_Supuestos'!$F$11*$K794)-(IF(('01_Supuestos'!D31*$I794)&gt;0,'01_Supuestos'!$F$15,0)))-((('01_Supuestos'!D31*$I794)*'01_Supuestos'!$F$11*($H794-'01_Supuestos'!$F$9))*'01_Supuestos'!$F$18)-($J794*'01_Supuestos'!D32)-(IF('01_Supuestos'!D30=MAX('01_Supuestos'!$C$30:$M$30),'01_Supuestos'!$F$19,0))-(MAX(0,(((('01_Supuestos'!D31*$I794)*'01_Supuestos'!$F$11*($H794-'01_Supuestos'!$F$9))-((('01_Supuestos'!D31*$I794)*'01_Supuestos'!$F$11*($H794-'01_Supuestos'!$F$9))*'01_Supuestos'!$F$12)-(('01_Supuestos'!D31*$I794)*'01_Supuestos'!$F$11*$K794)-(IF(('01_Supuestos'!D31*$I794)&gt;0,'01_Supuestos'!$F$15,0)))-($J794*'01_Supuestos'!D33)))*'01_Supuestos'!$F$16)</f>
        <v/>
      </c>
      <c r="V794" s="109">
        <f>((('01_Supuestos'!E31*$I794)*'01_Supuestos'!$F$11*($H794-'01_Supuestos'!$F$9))-((('01_Supuestos'!E31*$I794)*'01_Supuestos'!$F$11*($H794-'01_Supuestos'!$F$9))*'01_Supuestos'!$F$12)-(('01_Supuestos'!E31*$I794)*'01_Supuestos'!$F$11*$K794)-(IF(('01_Supuestos'!E31*$I794)&gt;0,'01_Supuestos'!$F$15,0)))-((('01_Supuestos'!E31*$I794)*'01_Supuestos'!$F$11*($H794-'01_Supuestos'!$F$9))*'01_Supuestos'!$F$18)-($J794*'01_Supuestos'!E32)-(IF('01_Supuestos'!E30=MAX('01_Supuestos'!$C$30:$M$30),'01_Supuestos'!$F$19,0))-(MAX(0,(((('01_Supuestos'!E31*$I794)*'01_Supuestos'!$F$11*($H794-'01_Supuestos'!$F$9))-((('01_Supuestos'!E31*$I794)*'01_Supuestos'!$F$11*($H794-'01_Supuestos'!$F$9))*'01_Supuestos'!$F$12)-(('01_Supuestos'!E31*$I794)*'01_Supuestos'!$F$11*$K794)-(IF(('01_Supuestos'!E31*$I794)&gt;0,'01_Supuestos'!$F$15,0)))-($J794*'01_Supuestos'!E33)))*'01_Supuestos'!$F$16)</f>
        <v/>
      </c>
      <c r="W794" s="109">
        <f>((('01_Supuestos'!F31*$I794)*'01_Supuestos'!$F$11*($H794-'01_Supuestos'!$F$9))-((('01_Supuestos'!F31*$I794)*'01_Supuestos'!$F$11*($H794-'01_Supuestos'!$F$9))*'01_Supuestos'!$F$12)-(('01_Supuestos'!F31*$I794)*'01_Supuestos'!$F$11*$K794)-(IF(('01_Supuestos'!F31*$I794)&gt;0,'01_Supuestos'!$F$15,0)))-((('01_Supuestos'!F31*$I794)*'01_Supuestos'!$F$11*($H794-'01_Supuestos'!$F$9))*'01_Supuestos'!$F$18)-($J794*'01_Supuestos'!F32)-(IF('01_Supuestos'!F30=MAX('01_Supuestos'!$C$30:$M$30),'01_Supuestos'!$F$19,0))-(MAX(0,(((('01_Supuestos'!F31*$I794)*'01_Supuestos'!$F$11*($H794-'01_Supuestos'!$F$9))-((('01_Supuestos'!F31*$I794)*'01_Supuestos'!$F$11*($H794-'01_Supuestos'!$F$9))*'01_Supuestos'!$F$12)-(('01_Supuestos'!F31*$I794)*'01_Supuestos'!$F$11*$K794)-(IF(('01_Supuestos'!F31*$I794)&gt;0,'01_Supuestos'!$F$15,0)))-($J794*'01_Supuestos'!F33)))*'01_Supuestos'!$F$16)</f>
        <v/>
      </c>
      <c r="X794" s="109">
        <f>((('01_Supuestos'!G31*$I794)*'01_Supuestos'!$F$11*($H794-'01_Supuestos'!$F$9))-((('01_Supuestos'!G31*$I794)*'01_Supuestos'!$F$11*($H794-'01_Supuestos'!$F$9))*'01_Supuestos'!$F$12)-(('01_Supuestos'!G31*$I794)*'01_Supuestos'!$F$11*$K794)-(IF(('01_Supuestos'!G31*$I794)&gt;0,'01_Supuestos'!$F$15,0)))-((('01_Supuestos'!G31*$I794)*'01_Supuestos'!$F$11*($H794-'01_Supuestos'!$F$9))*'01_Supuestos'!$F$18)-($J794*'01_Supuestos'!G32)-(IF('01_Supuestos'!G30=MAX('01_Supuestos'!$C$30:$M$30),'01_Supuestos'!$F$19,0))-(MAX(0,(((('01_Supuestos'!G31*$I794)*'01_Supuestos'!$F$11*($H794-'01_Supuestos'!$F$9))-((('01_Supuestos'!G31*$I794)*'01_Supuestos'!$F$11*($H794-'01_Supuestos'!$F$9))*'01_Supuestos'!$F$12)-(('01_Supuestos'!G31*$I794)*'01_Supuestos'!$F$11*$K794)-(IF(('01_Supuestos'!G31*$I794)&gt;0,'01_Supuestos'!$F$15,0)))-($J794*'01_Supuestos'!G33)))*'01_Supuestos'!$F$16)</f>
        <v/>
      </c>
      <c r="Y794" s="109">
        <f>((('01_Supuestos'!H31*$I794)*'01_Supuestos'!$F$11*($H794-'01_Supuestos'!$F$9))-((('01_Supuestos'!H31*$I794)*'01_Supuestos'!$F$11*($H794-'01_Supuestos'!$F$9))*'01_Supuestos'!$F$12)-(('01_Supuestos'!H31*$I794)*'01_Supuestos'!$F$11*$K794)-(IF(('01_Supuestos'!H31*$I794)&gt;0,'01_Supuestos'!$F$15,0)))-((('01_Supuestos'!H31*$I794)*'01_Supuestos'!$F$11*($H794-'01_Supuestos'!$F$9))*'01_Supuestos'!$F$18)-($J794*'01_Supuestos'!H32)-(IF('01_Supuestos'!H30=MAX('01_Supuestos'!$C$30:$M$30),'01_Supuestos'!$F$19,0))-(MAX(0,(((('01_Supuestos'!H31*$I794)*'01_Supuestos'!$F$11*($H794-'01_Supuestos'!$F$9))-((('01_Supuestos'!H31*$I794)*'01_Supuestos'!$F$11*($H794-'01_Supuestos'!$F$9))*'01_Supuestos'!$F$12)-(('01_Supuestos'!H31*$I794)*'01_Supuestos'!$F$11*$K794)-(IF(('01_Supuestos'!H31*$I794)&gt;0,'01_Supuestos'!$F$15,0)))-($J794*'01_Supuestos'!H33)))*'01_Supuestos'!$F$16)</f>
        <v/>
      </c>
      <c r="Z794" s="109">
        <f>((('01_Supuestos'!I31*$I794)*'01_Supuestos'!$F$11*($H794-'01_Supuestos'!$F$9))-((('01_Supuestos'!I31*$I794)*'01_Supuestos'!$F$11*($H794-'01_Supuestos'!$F$9))*'01_Supuestos'!$F$12)-(('01_Supuestos'!I31*$I794)*'01_Supuestos'!$F$11*$K794)-(IF(('01_Supuestos'!I31*$I794)&gt;0,'01_Supuestos'!$F$15,0)))-((('01_Supuestos'!I31*$I794)*'01_Supuestos'!$F$11*($H794-'01_Supuestos'!$F$9))*'01_Supuestos'!$F$18)-($J794*'01_Supuestos'!I32)-(IF('01_Supuestos'!I30=MAX('01_Supuestos'!$C$30:$M$30),'01_Supuestos'!$F$19,0))-(MAX(0,(((('01_Supuestos'!I31*$I794)*'01_Supuestos'!$F$11*($H794-'01_Supuestos'!$F$9))-((('01_Supuestos'!I31*$I794)*'01_Supuestos'!$F$11*($H794-'01_Supuestos'!$F$9))*'01_Supuestos'!$F$12)-(('01_Supuestos'!I31*$I794)*'01_Supuestos'!$F$11*$K794)-(IF(('01_Supuestos'!I31*$I794)&gt;0,'01_Supuestos'!$F$15,0)))-($J794*'01_Supuestos'!I33)))*'01_Supuestos'!$F$16)</f>
        <v/>
      </c>
      <c r="AA794" s="109">
        <f>((('01_Supuestos'!J31*$I794)*'01_Supuestos'!$F$11*($H794-'01_Supuestos'!$F$9))-((('01_Supuestos'!J31*$I794)*'01_Supuestos'!$F$11*($H794-'01_Supuestos'!$F$9))*'01_Supuestos'!$F$12)-(('01_Supuestos'!J31*$I794)*'01_Supuestos'!$F$11*$K794)-(IF(('01_Supuestos'!J31*$I794)&gt;0,'01_Supuestos'!$F$15,0)))-((('01_Supuestos'!J31*$I794)*'01_Supuestos'!$F$11*($H794-'01_Supuestos'!$F$9))*'01_Supuestos'!$F$18)-($J794*'01_Supuestos'!J32)-(IF('01_Supuestos'!J30=MAX('01_Supuestos'!$C$30:$M$30),'01_Supuestos'!$F$19,0))-(MAX(0,(((('01_Supuestos'!J31*$I794)*'01_Supuestos'!$F$11*($H794-'01_Supuestos'!$F$9))-((('01_Supuestos'!J31*$I794)*'01_Supuestos'!$F$11*($H794-'01_Supuestos'!$F$9))*'01_Supuestos'!$F$12)-(('01_Supuestos'!J31*$I794)*'01_Supuestos'!$F$11*$K794)-(IF(('01_Supuestos'!J31*$I794)&gt;0,'01_Supuestos'!$F$15,0)))-($J794*'01_Supuestos'!J33)))*'01_Supuestos'!$F$16)</f>
        <v/>
      </c>
      <c r="AB794" s="109">
        <f>((('01_Supuestos'!K31*$I794)*'01_Supuestos'!$F$11*($H794-'01_Supuestos'!$F$9))-((('01_Supuestos'!K31*$I794)*'01_Supuestos'!$F$11*($H794-'01_Supuestos'!$F$9))*'01_Supuestos'!$F$12)-(('01_Supuestos'!K31*$I794)*'01_Supuestos'!$F$11*$K794)-(IF(('01_Supuestos'!K31*$I794)&gt;0,'01_Supuestos'!$F$15,0)))-((('01_Supuestos'!K31*$I794)*'01_Supuestos'!$F$11*($H794-'01_Supuestos'!$F$9))*'01_Supuestos'!$F$18)-($J794*'01_Supuestos'!K32)-(IF('01_Supuestos'!K30=MAX('01_Supuestos'!$C$30:$M$30),'01_Supuestos'!$F$19,0))-(MAX(0,(((('01_Supuestos'!K31*$I794)*'01_Supuestos'!$F$11*($H794-'01_Supuestos'!$F$9))-((('01_Supuestos'!K31*$I794)*'01_Supuestos'!$F$11*($H794-'01_Supuestos'!$F$9))*'01_Supuestos'!$F$12)-(('01_Supuestos'!K31*$I794)*'01_Supuestos'!$F$11*$K794)-(IF(('01_Supuestos'!K31*$I794)&gt;0,'01_Supuestos'!$F$15,0)))-($J794*'01_Supuestos'!K33)))*'01_Supuestos'!$F$16)</f>
        <v/>
      </c>
      <c r="AC794" s="109">
        <f>((('01_Supuestos'!L31*$I794)*'01_Supuestos'!$F$11*($H794-'01_Supuestos'!$F$9))-((('01_Supuestos'!L31*$I794)*'01_Supuestos'!$F$11*($H794-'01_Supuestos'!$F$9))*'01_Supuestos'!$F$12)-(('01_Supuestos'!L31*$I794)*'01_Supuestos'!$F$11*$K794)-(IF(('01_Supuestos'!L31*$I794)&gt;0,'01_Supuestos'!$F$15,0)))-((('01_Supuestos'!L31*$I794)*'01_Supuestos'!$F$11*($H794-'01_Supuestos'!$F$9))*'01_Supuestos'!$F$18)-($J794*'01_Supuestos'!L32)-(IF('01_Supuestos'!L30=MAX('01_Supuestos'!$C$30:$M$30),'01_Supuestos'!$F$19,0))-(MAX(0,(((('01_Supuestos'!L31*$I794)*'01_Supuestos'!$F$11*($H794-'01_Supuestos'!$F$9))-((('01_Supuestos'!L31*$I794)*'01_Supuestos'!$F$11*($H794-'01_Supuestos'!$F$9))*'01_Supuestos'!$F$12)-(('01_Supuestos'!L31*$I794)*'01_Supuestos'!$F$11*$K794)-(IF(('01_Supuestos'!L31*$I794)&gt;0,'01_Supuestos'!$F$15,0)))-($J794*'01_Supuestos'!L33)))*'01_Supuestos'!$F$16)</f>
        <v/>
      </c>
      <c r="AD794" s="109">
        <f>((('01_Supuestos'!M31*$I794)*'01_Supuestos'!$F$11*($H794-'01_Supuestos'!$F$9))-((('01_Supuestos'!M31*$I794)*'01_Supuestos'!$F$11*($H794-'01_Supuestos'!$F$9))*'01_Supuestos'!$F$12)-(('01_Supuestos'!M31*$I794)*'01_Supuestos'!$F$11*$K794)-(IF(('01_Supuestos'!M31*$I794)&gt;0,'01_Supuestos'!$F$15,0)))-((('01_Supuestos'!M31*$I794)*'01_Supuestos'!$F$11*($H794-'01_Supuestos'!$F$9))*'01_Supuestos'!$F$18)-($J794*'01_Supuestos'!M32)-(IF('01_Supuestos'!M30=MAX('01_Supuestos'!$C$30:$M$30),'01_Supuestos'!$F$19,0))-(MAX(0,(((('01_Supuestos'!M31*$I794)*'01_Supuestos'!$F$11*($H794-'01_Supuestos'!$F$9))-((('01_Supuestos'!M31*$I794)*'01_Supuestos'!$F$11*($H794-'01_Supuestos'!$F$9))*'01_Supuestos'!$F$12)-(('01_Supuestos'!M31*$I794)*'01_Supuestos'!$F$11*$K794)-(IF(('01_Supuestos'!M31*$I794)&gt;0,'01_Supuestos'!$F$15,0)))-($J794*'01_Supuestos'!M33)))*'01_Supuestos'!$F$16)</f>
        <v/>
      </c>
      <c r="AE794" s="109">
        <f>0</f>
        <v/>
      </c>
      <c r="AF794" s="109">
        <f>IF(S794&gt;R794,"Appraisal+Decision",IF(S794&lt;R794,"Develop Now","Indiferente"))</f>
        <v/>
      </c>
    </row>
    <row r="795">
      <c r="A795" t="n">
        <v>765</v>
      </c>
      <c r="B795" s="53">
        <f>RAND()</f>
        <v/>
      </c>
      <c r="C795" s="53">
        <f>RAND()</f>
        <v/>
      </c>
      <c r="D795" s="53">
        <f>RAND()</f>
        <v/>
      </c>
      <c r="E795" s="53">
        <f>RAND()</f>
        <v/>
      </c>
      <c r="F795" s="53">
        <f>RAND()</f>
        <v/>
      </c>
      <c r="G795" s="53">
        <f>RAND()</f>
        <v/>
      </c>
      <c r="H795" s="109">
        <f>IF(B795&lt;($B$11-$B$10)/($B$12-$B$10), $B$10+SQRT(B795*($B$11-$B$10)*($B$12-$B$10)), $B$12-SQRT((1-B795)*($B$12-$B$11)*($B$12-$B$10)))</f>
        <v/>
      </c>
      <c r="I795" s="53">
        <f>MAX(0.1,NORMINV(C795,$B$13,$B$14))</f>
        <v/>
      </c>
      <c r="J795" s="109">
        <f>'01_Supuestos'!$F$13*MAX(0.65,NORMINV(D795,1,$B$15))</f>
        <v/>
      </c>
      <c r="K795" s="109">
        <f>'01_Supuestos'!$F$14*MAX(0.6,NORMINV(E795,1,$B$16))</f>
        <v/>
      </c>
      <c r="L795" s="109">
        <f>--(F795&lt;=$B$5)</f>
        <v/>
      </c>
      <c r="M795" s="109">
        <f>IF(L795=1, IF(G795&lt;=$B$6, "+", "-"), IF(G795&lt;=(1-$B$7), "+", "-"))</f>
        <v/>
      </c>
      <c r="N795" s="110">
        <f>IF(M795="+",'05_Bayes_Arbol'!$B$16,'05_Bayes_Arbol'!$B$17)</f>
        <v/>
      </c>
      <c r="O795" s="109">
        <f>SUMPRODUCT(T795:AD795,'01_Supuestos'!$C$34:$M$34)</f>
        <v/>
      </c>
      <c r="P795" s="109">
        <f>N795*O795 + (1-N795)*$B$9</f>
        <v/>
      </c>
      <c r="Q795" s="109">
        <f>--(P795&gt;0)</f>
        <v/>
      </c>
      <c r="R795" s="109">
        <f>IF(L795=1,O795,$B$9)</f>
        <v/>
      </c>
      <c r="S795" s="109">
        <f>-$B$8 + IF(Q795=1, IF(L795=1,O795,$B$9), 0)</f>
        <v/>
      </c>
      <c r="T795" s="109">
        <f>((('01_Supuestos'!C31*$I795)*'01_Supuestos'!$F$11*($H795-'01_Supuestos'!$F$9))-((('01_Supuestos'!C31*$I795)*'01_Supuestos'!$F$11*($H795-'01_Supuestos'!$F$9))*'01_Supuestos'!$F$12)-(('01_Supuestos'!C31*$I795)*'01_Supuestos'!$F$11*$K795)-(IF(('01_Supuestos'!C31*$I795)&gt;0,'01_Supuestos'!$F$15,0)))-((('01_Supuestos'!C31*$I795)*'01_Supuestos'!$F$11*($H795-'01_Supuestos'!$F$9))*'01_Supuestos'!$F$18)-($J795*'01_Supuestos'!C32)-(IF('01_Supuestos'!C30=MAX('01_Supuestos'!$C$30:$M$30),'01_Supuestos'!$F$19,0))-(MAX(0,(((('01_Supuestos'!C31*$I795)*'01_Supuestos'!$F$11*($H795-'01_Supuestos'!$F$9))-((('01_Supuestos'!C31*$I795)*'01_Supuestos'!$F$11*($H795-'01_Supuestos'!$F$9))*'01_Supuestos'!$F$12)-(('01_Supuestos'!C31*$I795)*'01_Supuestos'!$F$11*$K795)-(IF(('01_Supuestos'!C31*$I795)&gt;0,'01_Supuestos'!$F$15,0)))-($J795*'01_Supuestos'!C33)))*'01_Supuestos'!$F$16)</f>
        <v/>
      </c>
      <c r="U795" s="109">
        <f>((('01_Supuestos'!D31*$I795)*'01_Supuestos'!$F$11*($H795-'01_Supuestos'!$F$9))-((('01_Supuestos'!D31*$I795)*'01_Supuestos'!$F$11*($H795-'01_Supuestos'!$F$9))*'01_Supuestos'!$F$12)-(('01_Supuestos'!D31*$I795)*'01_Supuestos'!$F$11*$K795)-(IF(('01_Supuestos'!D31*$I795)&gt;0,'01_Supuestos'!$F$15,0)))-((('01_Supuestos'!D31*$I795)*'01_Supuestos'!$F$11*($H795-'01_Supuestos'!$F$9))*'01_Supuestos'!$F$18)-($J795*'01_Supuestos'!D32)-(IF('01_Supuestos'!D30=MAX('01_Supuestos'!$C$30:$M$30),'01_Supuestos'!$F$19,0))-(MAX(0,(((('01_Supuestos'!D31*$I795)*'01_Supuestos'!$F$11*($H795-'01_Supuestos'!$F$9))-((('01_Supuestos'!D31*$I795)*'01_Supuestos'!$F$11*($H795-'01_Supuestos'!$F$9))*'01_Supuestos'!$F$12)-(('01_Supuestos'!D31*$I795)*'01_Supuestos'!$F$11*$K795)-(IF(('01_Supuestos'!D31*$I795)&gt;0,'01_Supuestos'!$F$15,0)))-($J795*'01_Supuestos'!D33)))*'01_Supuestos'!$F$16)</f>
        <v/>
      </c>
      <c r="V795" s="109">
        <f>((('01_Supuestos'!E31*$I795)*'01_Supuestos'!$F$11*($H795-'01_Supuestos'!$F$9))-((('01_Supuestos'!E31*$I795)*'01_Supuestos'!$F$11*($H795-'01_Supuestos'!$F$9))*'01_Supuestos'!$F$12)-(('01_Supuestos'!E31*$I795)*'01_Supuestos'!$F$11*$K795)-(IF(('01_Supuestos'!E31*$I795)&gt;0,'01_Supuestos'!$F$15,0)))-((('01_Supuestos'!E31*$I795)*'01_Supuestos'!$F$11*($H795-'01_Supuestos'!$F$9))*'01_Supuestos'!$F$18)-($J795*'01_Supuestos'!E32)-(IF('01_Supuestos'!E30=MAX('01_Supuestos'!$C$30:$M$30),'01_Supuestos'!$F$19,0))-(MAX(0,(((('01_Supuestos'!E31*$I795)*'01_Supuestos'!$F$11*($H795-'01_Supuestos'!$F$9))-((('01_Supuestos'!E31*$I795)*'01_Supuestos'!$F$11*($H795-'01_Supuestos'!$F$9))*'01_Supuestos'!$F$12)-(('01_Supuestos'!E31*$I795)*'01_Supuestos'!$F$11*$K795)-(IF(('01_Supuestos'!E31*$I795)&gt;0,'01_Supuestos'!$F$15,0)))-($J795*'01_Supuestos'!E33)))*'01_Supuestos'!$F$16)</f>
        <v/>
      </c>
      <c r="W795" s="109">
        <f>((('01_Supuestos'!F31*$I795)*'01_Supuestos'!$F$11*($H795-'01_Supuestos'!$F$9))-((('01_Supuestos'!F31*$I795)*'01_Supuestos'!$F$11*($H795-'01_Supuestos'!$F$9))*'01_Supuestos'!$F$12)-(('01_Supuestos'!F31*$I795)*'01_Supuestos'!$F$11*$K795)-(IF(('01_Supuestos'!F31*$I795)&gt;0,'01_Supuestos'!$F$15,0)))-((('01_Supuestos'!F31*$I795)*'01_Supuestos'!$F$11*($H795-'01_Supuestos'!$F$9))*'01_Supuestos'!$F$18)-($J795*'01_Supuestos'!F32)-(IF('01_Supuestos'!F30=MAX('01_Supuestos'!$C$30:$M$30),'01_Supuestos'!$F$19,0))-(MAX(0,(((('01_Supuestos'!F31*$I795)*'01_Supuestos'!$F$11*($H795-'01_Supuestos'!$F$9))-((('01_Supuestos'!F31*$I795)*'01_Supuestos'!$F$11*($H795-'01_Supuestos'!$F$9))*'01_Supuestos'!$F$12)-(('01_Supuestos'!F31*$I795)*'01_Supuestos'!$F$11*$K795)-(IF(('01_Supuestos'!F31*$I795)&gt;0,'01_Supuestos'!$F$15,0)))-($J795*'01_Supuestos'!F33)))*'01_Supuestos'!$F$16)</f>
        <v/>
      </c>
      <c r="X795" s="109">
        <f>((('01_Supuestos'!G31*$I795)*'01_Supuestos'!$F$11*($H795-'01_Supuestos'!$F$9))-((('01_Supuestos'!G31*$I795)*'01_Supuestos'!$F$11*($H795-'01_Supuestos'!$F$9))*'01_Supuestos'!$F$12)-(('01_Supuestos'!G31*$I795)*'01_Supuestos'!$F$11*$K795)-(IF(('01_Supuestos'!G31*$I795)&gt;0,'01_Supuestos'!$F$15,0)))-((('01_Supuestos'!G31*$I795)*'01_Supuestos'!$F$11*($H795-'01_Supuestos'!$F$9))*'01_Supuestos'!$F$18)-($J795*'01_Supuestos'!G32)-(IF('01_Supuestos'!G30=MAX('01_Supuestos'!$C$30:$M$30),'01_Supuestos'!$F$19,0))-(MAX(0,(((('01_Supuestos'!G31*$I795)*'01_Supuestos'!$F$11*($H795-'01_Supuestos'!$F$9))-((('01_Supuestos'!G31*$I795)*'01_Supuestos'!$F$11*($H795-'01_Supuestos'!$F$9))*'01_Supuestos'!$F$12)-(('01_Supuestos'!G31*$I795)*'01_Supuestos'!$F$11*$K795)-(IF(('01_Supuestos'!G31*$I795)&gt;0,'01_Supuestos'!$F$15,0)))-($J795*'01_Supuestos'!G33)))*'01_Supuestos'!$F$16)</f>
        <v/>
      </c>
      <c r="Y795" s="109">
        <f>((('01_Supuestos'!H31*$I795)*'01_Supuestos'!$F$11*($H795-'01_Supuestos'!$F$9))-((('01_Supuestos'!H31*$I795)*'01_Supuestos'!$F$11*($H795-'01_Supuestos'!$F$9))*'01_Supuestos'!$F$12)-(('01_Supuestos'!H31*$I795)*'01_Supuestos'!$F$11*$K795)-(IF(('01_Supuestos'!H31*$I795)&gt;0,'01_Supuestos'!$F$15,0)))-((('01_Supuestos'!H31*$I795)*'01_Supuestos'!$F$11*($H795-'01_Supuestos'!$F$9))*'01_Supuestos'!$F$18)-($J795*'01_Supuestos'!H32)-(IF('01_Supuestos'!H30=MAX('01_Supuestos'!$C$30:$M$30),'01_Supuestos'!$F$19,0))-(MAX(0,(((('01_Supuestos'!H31*$I795)*'01_Supuestos'!$F$11*($H795-'01_Supuestos'!$F$9))-((('01_Supuestos'!H31*$I795)*'01_Supuestos'!$F$11*($H795-'01_Supuestos'!$F$9))*'01_Supuestos'!$F$12)-(('01_Supuestos'!H31*$I795)*'01_Supuestos'!$F$11*$K795)-(IF(('01_Supuestos'!H31*$I795)&gt;0,'01_Supuestos'!$F$15,0)))-($J795*'01_Supuestos'!H33)))*'01_Supuestos'!$F$16)</f>
        <v/>
      </c>
      <c r="Z795" s="109">
        <f>((('01_Supuestos'!I31*$I795)*'01_Supuestos'!$F$11*($H795-'01_Supuestos'!$F$9))-((('01_Supuestos'!I31*$I795)*'01_Supuestos'!$F$11*($H795-'01_Supuestos'!$F$9))*'01_Supuestos'!$F$12)-(('01_Supuestos'!I31*$I795)*'01_Supuestos'!$F$11*$K795)-(IF(('01_Supuestos'!I31*$I795)&gt;0,'01_Supuestos'!$F$15,0)))-((('01_Supuestos'!I31*$I795)*'01_Supuestos'!$F$11*($H795-'01_Supuestos'!$F$9))*'01_Supuestos'!$F$18)-($J795*'01_Supuestos'!I32)-(IF('01_Supuestos'!I30=MAX('01_Supuestos'!$C$30:$M$30),'01_Supuestos'!$F$19,0))-(MAX(0,(((('01_Supuestos'!I31*$I795)*'01_Supuestos'!$F$11*($H795-'01_Supuestos'!$F$9))-((('01_Supuestos'!I31*$I795)*'01_Supuestos'!$F$11*($H795-'01_Supuestos'!$F$9))*'01_Supuestos'!$F$12)-(('01_Supuestos'!I31*$I795)*'01_Supuestos'!$F$11*$K795)-(IF(('01_Supuestos'!I31*$I795)&gt;0,'01_Supuestos'!$F$15,0)))-($J795*'01_Supuestos'!I33)))*'01_Supuestos'!$F$16)</f>
        <v/>
      </c>
      <c r="AA795" s="109">
        <f>((('01_Supuestos'!J31*$I795)*'01_Supuestos'!$F$11*($H795-'01_Supuestos'!$F$9))-((('01_Supuestos'!J31*$I795)*'01_Supuestos'!$F$11*($H795-'01_Supuestos'!$F$9))*'01_Supuestos'!$F$12)-(('01_Supuestos'!J31*$I795)*'01_Supuestos'!$F$11*$K795)-(IF(('01_Supuestos'!J31*$I795)&gt;0,'01_Supuestos'!$F$15,0)))-((('01_Supuestos'!J31*$I795)*'01_Supuestos'!$F$11*($H795-'01_Supuestos'!$F$9))*'01_Supuestos'!$F$18)-($J795*'01_Supuestos'!J32)-(IF('01_Supuestos'!J30=MAX('01_Supuestos'!$C$30:$M$30),'01_Supuestos'!$F$19,0))-(MAX(0,(((('01_Supuestos'!J31*$I795)*'01_Supuestos'!$F$11*($H795-'01_Supuestos'!$F$9))-((('01_Supuestos'!J31*$I795)*'01_Supuestos'!$F$11*($H795-'01_Supuestos'!$F$9))*'01_Supuestos'!$F$12)-(('01_Supuestos'!J31*$I795)*'01_Supuestos'!$F$11*$K795)-(IF(('01_Supuestos'!J31*$I795)&gt;0,'01_Supuestos'!$F$15,0)))-($J795*'01_Supuestos'!J33)))*'01_Supuestos'!$F$16)</f>
        <v/>
      </c>
      <c r="AB795" s="109">
        <f>((('01_Supuestos'!K31*$I795)*'01_Supuestos'!$F$11*($H795-'01_Supuestos'!$F$9))-((('01_Supuestos'!K31*$I795)*'01_Supuestos'!$F$11*($H795-'01_Supuestos'!$F$9))*'01_Supuestos'!$F$12)-(('01_Supuestos'!K31*$I795)*'01_Supuestos'!$F$11*$K795)-(IF(('01_Supuestos'!K31*$I795)&gt;0,'01_Supuestos'!$F$15,0)))-((('01_Supuestos'!K31*$I795)*'01_Supuestos'!$F$11*($H795-'01_Supuestos'!$F$9))*'01_Supuestos'!$F$18)-($J795*'01_Supuestos'!K32)-(IF('01_Supuestos'!K30=MAX('01_Supuestos'!$C$30:$M$30),'01_Supuestos'!$F$19,0))-(MAX(0,(((('01_Supuestos'!K31*$I795)*'01_Supuestos'!$F$11*($H795-'01_Supuestos'!$F$9))-((('01_Supuestos'!K31*$I795)*'01_Supuestos'!$F$11*($H795-'01_Supuestos'!$F$9))*'01_Supuestos'!$F$12)-(('01_Supuestos'!K31*$I795)*'01_Supuestos'!$F$11*$K795)-(IF(('01_Supuestos'!K31*$I795)&gt;0,'01_Supuestos'!$F$15,0)))-($J795*'01_Supuestos'!K33)))*'01_Supuestos'!$F$16)</f>
        <v/>
      </c>
      <c r="AC795" s="109">
        <f>((('01_Supuestos'!L31*$I795)*'01_Supuestos'!$F$11*($H795-'01_Supuestos'!$F$9))-((('01_Supuestos'!L31*$I795)*'01_Supuestos'!$F$11*($H795-'01_Supuestos'!$F$9))*'01_Supuestos'!$F$12)-(('01_Supuestos'!L31*$I795)*'01_Supuestos'!$F$11*$K795)-(IF(('01_Supuestos'!L31*$I795)&gt;0,'01_Supuestos'!$F$15,0)))-((('01_Supuestos'!L31*$I795)*'01_Supuestos'!$F$11*($H795-'01_Supuestos'!$F$9))*'01_Supuestos'!$F$18)-($J795*'01_Supuestos'!L32)-(IF('01_Supuestos'!L30=MAX('01_Supuestos'!$C$30:$M$30),'01_Supuestos'!$F$19,0))-(MAX(0,(((('01_Supuestos'!L31*$I795)*'01_Supuestos'!$F$11*($H795-'01_Supuestos'!$F$9))-((('01_Supuestos'!L31*$I795)*'01_Supuestos'!$F$11*($H795-'01_Supuestos'!$F$9))*'01_Supuestos'!$F$12)-(('01_Supuestos'!L31*$I795)*'01_Supuestos'!$F$11*$K795)-(IF(('01_Supuestos'!L31*$I795)&gt;0,'01_Supuestos'!$F$15,0)))-($J795*'01_Supuestos'!L33)))*'01_Supuestos'!$F$16)</f>
        <v/>
      </c>
      <c r="AD795" s="109">
        <f>((('01_Supuestos'!M31*$I795)*'01_Supuestos'!$F$11*($H795-'01_Supuestos'!$F$9))-((('01_Supuestos'!M31*$I795)*'01_Supuestos'!$F$11*($H795-'01_Supuestos'!$F$9))*'01_Supuestos'!$F$12)-(('01_Supuestos'!M31*$I795)*'01_Supuestos'!$F$11*$K795)-(IF(('01_Supuestos'!M31*$I795)&gt;0,'01_Supuestos'!$F$15,0)))-((('01_Supuestos'!M31*$I795)*'01_Supuestos'!$F$11*($H795-'01_Supuestos'!$F$9))*'01_Supuestos'!$F$18)-($J795*'01_Supuestos'!M32)-(IF('01_Supuestos'!M30=MAX('01_Supuestos'!$C$30:$M$30),'01_Supuestos'!$F$19,0))-(MAX(0,(((('01_Supuestos'!M31*$I795)*'01_Supuestos'!$F$11*($H795-'01_Supuestos'!$F$9))-((('01_Supuestos'!M31*$I795)*'01_Supuestos'!$F$11*($H795-'01_Supuestos'!$F$9))*'01_Supuestos'!$F$12)-(('01_Supuestos'!M31*$I795)*'01_Supuestos'!$F$11*$K795)-(IF(('01_Supuestos'!M31*$I795)&gt;0,'01_Supuestos'!$F$15,0)))-($J795*'01_Supuestos'!M33)))*'01_Supuestos'!$F$16)</f>
        <v/>
      </c>
      <c r="AE795" s="109">
        <f>0</f>
        <v/>
      </c>
      <c r="AF795" s="109">
        <f>IF(S795&gt;R795,"Appraisal+Decision",IF(S795&lt;R795,"Develop Now","Indiferente"))</f>
        <v/>
      </c>
    </row>
    <row r="796">
      <c r="A796" t="n">
        <v>766</v>
      </c>
      <c r="B796" s="53">
        <f>RAND()</f>
        <v/>
      </c>
      <c r="C796" s="53">
        <f>RAND()</f>
        <v/>
      </c>
      <c r="D796" s="53">
        <f>RAND()</f>
        <v/>
      </c>
      <c r="E796" s="53">
        <f>RAND()</f>
        <v/>
      </c>
      <c r="F796" s="53">
        <f>RAND()</f>
        <v/>
      </c>
      <c r="G796" s="53">
        <f>RAND()</f>
        <v/>
      </c>
      <c r="H796" s="109">
        <f>IF(B796&lt;($B$11-$B$10)/($B$12-$B$10), $B$10+SQRT(B796*($B$11-$B$10)*($B$12-$B$10)), $B$12-SQRT((1-B796)*($B$12-$B$11)*($B$12-$B$10)))</f>
        <v/>
      </c>
      <c r="I796" s="53">
        <f>MAX(0.1,NORMINV(C796,$B$13,$B$14))</f>
        <v/>
      </c>
      <c r="J796" s="109">
        <f>'01_Supuestos'!$F$13*MAX(0.65,NORMINV(D796,1,$B$15))</f>
        <v/>
      </c>
      <c r="K796" s="109">
        <f>'01_Supuestos'!$F$14*MAX(0.6,NORMINV(E796,1,$B$16))</f>
        <v/>
      </c>
      <c r="L796" s="109">
        <f>--(F796&lt;=$B$5)</f>
        <v/>
      </c>
      <c r="M796" s="109">
        <f>IF(L796=1, IF(G796&lt;=$B$6, "+", "-"), IF(G796&lt;=(1-$B$7), "+", "-"))</f>
        <v/>
      </c>
      <c r="N796" s="110">
        <f>IF(M796="+",'05_Bayes_Arbol'!$B$16,'05_Bayes_Arbol'!$B$17)</f>
        <v/>
      </c>
      <c r="O796" s="109">
        <f>SUMPRODUCT(T796:AD796,'01_Supuestos'!$C$34:$M$34)</f>
        <v/>
      </c>
      <c r="P796" s="109">
        <f>N796*O796 + (1-N796)*$B$9</f>
        <v/>
      </c>
      <c r="Q796" s="109">
        <f>--(P796&gt;0)</f>
        <v/>
      </c>
      <c r="R796" s="109">
        <f>IF(L796=1,O796,$B$9)</f>
        <v/>
      </c>
      <c r="S796" s="109">
        <f>-$B$8 + IF(Q796=1, IF(L796=1,O796,$B$9), 0)</f>
        <v/>
      </c>
      <c r="T796" s="109">
        <f>((('01_Supuestos'!C31*$I796)*'01_Supuestos'!$F$11*($H796-'01_Supuestos'!$F$9))-((('01_Supuestos'!C31*$I796)*'01_Supuestos'!$F$11*($H796-'01_Supuestos'!$F$9))*'01_Supuestos'!$F$12)-(('01_Supuestos'!C31*$I796)*'01_Supuestos'!$F$11*$K796)-(IF(('01_Supuestos'!C31*$I796)&gt;0,'01_Supuestos'!$F$15,0)))-((('01_Supuestos'!C31*$I796)*'01_Supuestos'!$F$11*($H796-'01_Supuestos'!$F$9))*'01_Supuestos'!$F$18)-($J796*'01_Supuestos'!C32)-(IF('01_Supuestos'!C30=MAX('01_Supuestos'!$C$30:$M$30),'01_Supuestos'!$F$19,0))-(MAX(0,(((('01_Supuestos'!C31*$I796)*'01_Supuestos'!$F$11*($H796-'01_Supuestos'!$F$9))-((('01_Supuestos'!C31*$I796)*'01_Supuestos'!$F$11*($H796-'01_Supuestos'!$F$9))*'01_Supuestos'!$F$12)-(('01_Supuestos'!C31*$I796)*'01_Supuestos'!$F$11*$K796)-(IF(('01_Supuestos'!C31*$I796)&gt;0,'01_Supuestos'!$F$15,0)))-($J796*'01_Supuestos'!C33)))*'01_Supuestos'!$F$16)</f>
        <v/>
      </c>
      <c r="U796" s="109">
        <f>((('01_Supuestos'!D31*$I796)*'01_Supuestos'!$F$11*($H796-'01_Supuestos'!$F$9))-((('01_Supuestos'!D31*$I796)*'01_Supuestos'!$F$11*($H796-'01_Supuestos'!$F$9))*'01_Supuestos'!$F$12)-(('01_Supuestos'!D31*$I796)*'01_Supuestos'!$F$11*$K796)-(IF(('01_Supuestos'!D31*$I796)&gt;0,'01_Supuestos'!$F$15,0)))-((('01_Supuestos'!D31*$I796)*'01_Supuestos'!$F$11*($H796-'01_Supuestos'!$F$9))*'01_Supuestos'!$F$18)-($J796*'01_Supuestos'!D32)-(IF('01_Supuestos'!D30=MAX('01_Supuestos'!$C$30:$M$30),'01_Supuestos'!$F$19,0))-(MAX(0,(((('01_Supuestos'!D31*$I796)*'01_Supuestos'!$F$11*($H796-'01_Supuestos'!$F$9))-((('01_Supuestos'!D31*$I796)*'01_Supuestos'!$F$11*($H796-'01_Supuestos'!$F$9))*'01_Supuestos'!$F$12)-(('01_Supuestos'!D31*$I796)*'01_Supuestos'!$F$11*$K796)-(IF(('01_Supuestos'!D31*$I796)&gt;0,'01_Supuestos'!$F$15,0)))-($J796*'01_Supuestos'!D33)))*'01_Supuestos'!$F$16)</f>
        <v/>
      </c>
      <c r="V796" s="109">
        <f>((('01_Supuestos'!E31*$I796)*'01_Supuestos'!$F$11*($H796-'01_Supuestos'!$F$9))-((('01_Supuestos'!E31*$I796)*'01_Supuestos'!$F$11*($H796-'01_Supuestos'!$F$9))*'01_Supuestos'!$F$12)-(('01_Supuestos'!E31*$I796)*'01_Supuestos'!$F$11*$K796)-(IF(('01_Supuestos'!E31*$I796)&gt;0,'01_Supuestos'!$F$15,0)))-((('01_Supuestos'!E31*$I796)*'01_Supuestos'!$F$11*($H796-'01_Supuestos'!$F$9))*'01_Supuestos'!$F$18)-($J796*'01_Supuestos'!E32)-(IF('01_Supuestos'!E30=MAX('01_Supuestos'!$C$30:$M$30),'01_Supuestos'!$F$19,0))-(MAX(0,(((('01_Supuestos'!E31*$I796)*'01_Supuestos'!$F$11*($H796-'01_Supuestos'!$F$9))-((('01_Supuestos'!E31*$I796)*'01_Supuestos'!$F$11*($H796-'01_Supuestos'!$F$9))*'01_Supuestos'!$F$12)-(('01_Supuestos'!E31*$I796)*'01_Supuestos'!$F$11*$K796)-(IF(('01_Supuestos'!E31*$I796)&gt;0,'01_Supuestos'!$F$15,0)))-($J796*'01_Supuestos'!E33)))*'01_Supuestos'!$F$16)</f>
        <v/>
      </c>
      <c r="W796" s="109">
        <f>((('01_Supuestos'!F31*$I796)*'01_Supuestos'!$F$11*($H796-'01_Supuestos'!$F$9))-((('01_Supuestos'!F31*$I796)*'01_Supuestos'!$F$11*($H796-'01_Supuestos'!$F$9))*'01_Supuestos'!$F$12)-(('01_Supuestos'!F31*$I796)*'01_Supuestos'!$F$11*$K796)-(IF(('01_Supuestos'!F31*$I796)&gt;0,'01_Supuestos'!$F$15,0)))-((('01_Supuestos'!F31*$I796)*'01_Supuestos'!$F$11*($H796-'01_Supuestos'!$F$9))*'01_Supuestos'!$F$18)-($J796*'01_Supuestos'!F32)-(IF('01_Supuestos'!F30=MAX('01_Supuestos'!$C$30:$M$30),'01_Supuestos'!$F$19,0))-(MAX(0,(((('01_Supuestos'!F31*$I796)*'01_Supuestos'!$F$11*($H796-'01_Supuestos'!$F$9))-((('01_Supuestos'!F31*$I796)*'01_Supuestos'!$F$11*($H796-'01_Supuestos'!$F$9))*'01_Supuestos'!$F$12)-(('01_Supuestos'!F31*$I796)*'01_Supuestos'!$F$11*$K796)-(IF(('01_Supuestos'!F31*$I796)&gt;0,'01_Supuestos'!$F$15,0)))-($J796*'01_Supuestos'!F33)))*'01_Supuestos'!$F$16)</f>
        <v/>
      </c>
      <c r="X796" s="109">
        <f>((('01_Supuestos'!G31*$I796)*'01_Supuestos'!$F$11*($H796-'01_Supuestos'!$F$9))-((('01_Supuestos'!G31*$I796)*'01_Supuestos'!$F$11*($H796-'01_Supuestos'!$F$9))*'01_Supuestos'!$F$12)-(('01_Supuestos'!G31*$I796)*'01_Supuestos'!$F$11*$K796)-(IF(('01_Supuestos'!G31*$I796)&gt;0,'01_Supuestos'!$F$15,0)))-((('01_Supuestos'!G31*$I796)*'01_Supuestos'!$F$11*($H796-'01_Supuestos'!$F$9))*'01_Supuestos'!$F$18)-($J796*'01_Supuestos'!G32)-(IF('01_Supuestos'!G30=MAX('01_Supuestos'!$C$30:$M$30),'01_Supuestos'!$F$19,0))-(MAX(0,(((('01_Supuestos'!G31*$I796)*'01_Supuestos'!$F$11*($H796-'01_Supuestos'!$F$9))-((('01_Supuestos'!G31*$I796)*'01_Supuestos'!$F$11*($H796-'01_Supuestos'!$F$9))*'01_Supuestos'!$F$12)-(('01_Supuestos'!G31*$I796)*'01_Supuestos'!$F$11*$K796)-(IF(('01_Supuestos'!G31*$I796)&gt;0,'01_Supuestos'!$F$15,0)))-($J796*'01_Supuestos'!G33)))*'01_Supuestos'!$F$16)</f>
        <v/>
      </c>
      <c r="Y796" s="109">
        <f>((('01_Supuestos'!H31*$I796)*'01_Supuestos'!$F$11*($H796-'01_Supuestos'!$F$9))-((('01_Supuestos'!H31*$I796)*'01_Supuestos'!$F$11*($H796-'01_Supuestos'!$F$9))*'01_Supuestos'!$F$12)-(('01_Supuestos'!H31*$I796)*'01_Supuestos'!$F$11*$K796)-(IF(('01_Supuestos'!H31*$I796)&gt;0,'01_Supuestos'!$F$15,0)))-((('01_Supuestos'!H31*$I796)*'01_Supuestos'!$F$11*($H796-'01_Supuestos'!$F$9))*'01_Supuestos'!$F$18)-($J796*'01_Supuestos'!H32)-(IF('01_Supuestos'!H30=MAX('01_Supuestos'!$C$30:$M$30),'01_Supuestos'!$F$19,0))-(MAX(0,(((('01_Supuestos'!H31*$I796)*'01_Supuestos'!$F$11*($H796-'01_Supuestos'!$F$9))-((('01_Supuestos'!H31*$I796)*'01_Supuestos'!$F$11*($H796-'01_Supuestos'!$F$9))*'01_Supuestos'!$F$12)-(('01_Supuestos'!H31*$I796)*'01_Supuestos'!$F$11*$K796)-(IF(('01_Supuestos'!H31*$I796)&gt;0,'01_Supuestos'!$F$15,0)))-($J796*'01_Supuestos'!H33)))*'01_Supuestos'!$F$16)</f>
        <v/>
      </c>
      <c r="Z796" s="109">
        <f>((('01_Supuestos'!I31*$I796)*'01_Supuestos'!$F$11*($H796-'01_Supuestos'!$F$9))-((('01_Supuestos'!I31*$I796)*'01_Supuestos'!$F$11*($H796-'01_Supuestos'!$F$9))*'01_Supuestos'!$F$12)-(('01_Supuestos'!I31*$I796)*'01_Supuestos'!$F$11*$K796)-(IF(('01_Supuestos'!I31*$I796)&gt;0,'01_Supuestos'!$F$15,0)))-((('01_Supuestos'!I31*$I796)*'01_Supuestos'!$F$11*($H796-'01_Supuestos'!$F$9))*'01_Supuestos'!$F$18)-($J796*'01_Supuestos'!I32)-(IF('01_Supuestos'!I30=MAX('01_Supuestos'!$C$30:$M$30),'01_Supuestos'!$F$19,0))-(MAX(0,(((('01_Supuestos'!I31*$I796)*'01_Supuestos'!$F$11*($H796-'01_Supuestos'!$F$9))-((('01_Supuestos'!I31*$I796)*'01_Supuestos'!$F$11*($H796-'01_Supuestos'!$F$9))*'01_Supuestos'!$F$12)-(('01_Supuestos'!I31*$I796)*'01_Supuestos'!$F$11*$K796)-(IF(('01_Supuestos'!I31*$I796)&gt;0,'01_Supuestos'!$F$15,0)))-($J796*'01_Supuestos'!I33)))*'01_Supuestos'!$F$16)</f>
        <v/>
      </c>
      <c r="AA796" s="109">
        <f>((('01_Supuestos'!J31*$I796)*'01_Supuestos'!$F$11*($H796-'01_Supuestos'!$F$9))-((('01_Supuestos'!J31*$I796)*'01_Supuestos'!$F$11*($H796-'01_Supuestos'!$F$9))*'01_Supuestos'!$F$12)-(('01_Supuestos'!J31*$I796)*'01_Supuestos'!$F$11*$K796)-(IF(('01_Supuestos'!J31*$I796)&gt;0,'01_Supuestos'!$F$15,0)))-((('01_Supuestos'!J31*$I796)*'01_Supuestos'!$F$11*($H796-'01_Supuestos'!$F$9))*'01_Supuestos'!$F$18)-($J796*'01_Supuestos'!J32)-(IF('01_Supuestos'!J30=MAX('01_Supuestos'!$C$30:$M$30),'01_Supuestos'!$F$19,0))-(MAX(0,(((('01_Supuestos'!J31*$I796)*'01_Supuestos'!$F$11*($H796-'01_Supuestos'!$F$9))-((('01_Supuestos'!J31*$I796)*'01_Supuestos'!$F$11*($H796-'01_Supuestos'!$F$9))*'01_Supuestos'!$F$12)-(('01_Supuestos'!J31*$I796)*'01_Supuestos'!$F$11*$K796)-(IF(('01_Supuestos'!J31*$I796)&gt;0,'01_Supuestos'!$F$15,0)))-($J796*'01_Supuestos'!J33)))*'01_Supuestos'!$F$16)</f>
        <v/>
      </c>
      <c r="AB796" s="109">
        <f>((('01_Supuestos'!K31*$I796)*'01_Supuestos'!$F$11*($H796-'01_Supuestos'!$F$9))-((('01_Supuestos'!K31*$I796)*'01_Supuestos'!$F$11*($H796-'01_Supuestos'!$F$9))*'01_Supuestos'!$F$12)-(('01_Supuestos'!K31*$I796)*'01_Supuestos'!$F$11*$K796)-(IF(('01_Supuestos'!K31*$I796)&gt;0,'01_Supuestos'!$F$15,0)))-((('01_Supuestos'!K31*$I796)*'01_Supuestos'!$F$11*($H796-'01_Supuestos'!$F$9))*'01_Supuestos'!$F$18)-($J796*'01_Supuestos'!K32)-(IF('01_Supuestos'!K30=MAX('01_Supuestos'!$C$30:$M$30),'01_Supuestos'!$F$19,0))-(MAX(0,(((('01_Supuestos'!K31*$I796)*'01_Supuestos'!$F$11*($H796-'01_Supuestos'!$F$9))-((('01_Supuestos'!K31*$I796)*'01_Supuestos'!$F$11*($H796-'01_Supuestos'!$F$9))*'01_Supuestos'!$F$12)-(('01_Supuestos'!K31*$I796)*'01_Supuestos'!$F$11*$K796)-(IF(('01_Supuestos'!K31*$I796)&gt;0,'01_Supuestos'!$F$15,0)))-($J796*'01_Supuestos'!K33)))*'01_Supuestos'!$F$16)</f>
        <v/>
      </c>
      <c r="AC796" s="109">
        <f>((('01_Supuestos'!L31*$I796)*'01_Supuestos'!$F$11*($H796-'01_Supuestos'!$F$9))-((('01_Supuestos'!L31*$I796)*'01_Supuestos'!$F$11*($H796-'01_Supuestos'!$F$9))*'01_Supuestos'!$F$12)-(('01_Supuestos'!L31*$I796)*'01_Supuestos'!$F$11*$K796)-(IF(('01_Supuestos'!L31*$I796)&gt;0,'01_Supuestos'!$F$15,0)))-((('01_Supuestos'!L31*$I796)*'01_Supuestos'!$F$11*($H796-'01_Supuestos'!$F$9))*'01_Supuestos'!$F$18)-($J796*'01_Supuestos'!L32)-(IF('01_Supuestos'!L30=MAX('01_Supuestos'!$C$30:$M$30),'01_Supuestos'!$F$19,0))-(MAX(0,(((('01_Supuestos'!L31*$I796)*'01_Supuestos'!$F$11*($H796-'01_Supuestos'!$F$9))-((('01_Supuestos'!L31*$I796)*'01_Supuestos'!$F$11*($H796-'01_Supuestos'!$F$9))*'01_Supuestos'!$F$12)-(('01_Supuestos'!L31*$I796)*'01_Supuestos'!$F$11*$K796)-(IF(('01_Supuestos'!L31*$I796)&gt;0,'01_Supuestos'!$F$15,0)))-($J796*'01_Supuestos'!L33)))*'01_Supuestos'!$F$16)</f>
        <v/>
      </c>
      <c r="AD796" s="109">
        <f>((('01_Supuestos'!M31*$I796)*'01_Supuestos'!$F$11*($H796-'01_Supuestos'!$F$9))-((('01_Supuestos'!M31*$I796)*'01_Supuestos'!$F$11*($H796-'01_Supuestos'!$F$9))*'01_Supuestos'!$F$12)-(('01_Supuestos'!M31*$I796)*'01_Supuestos'!$F$11*$K796)-(IF(('01_Supuestos'!M31*$I796)&gt;0,'01_Supuestos'!$F$15,0)))-((('01_Supuestos'!M31*$I796)*'01_Supuestos'!$F$11*($H796-'01_Supuestos'!$F$9))*'01_Supuestos'!$F$18)-($J796*'01_Supuestos'!M32)-(IF('01_Supuestos'!M30=MAX('01_Supuestos'!$C$30:$M$30),'01_Supuestos'!$F$19,0))-(MAX(0,(((('01_Supuestos'!M31*$I796)*'01_Supuestos'!$F$11*($H796-'01_Supuestos'!$F$9))-((('01_Supuestos'!M31*$I796)*'01_Supuestos'!$F$11*($H796-'01_Supuestos'!$F$9))*'01_Supuestos'!$F$12)-(('01_Supuestos'!M31*$I796)*'01_Supuestos'!$F$11*$K796)-(IF(('01_Supuestos'!M31*$I796)&gt;0,'01_Supuestos'!$F$15,0)))-($J796*'01_Supuestos'!M33)))*'01_Supuestos'!$F$16)</f>
        <v/>
      </c>
      <c r="AE796" s="109">
        <f>0</f>
        <v/>
      </c>
      <c r="AF796" s="109">
        <f>IF(S796&gt;R796,"Appraisal+Decision",IF(S796&lt;R796,"Develop Now","Indiferente"))</f>
        <v/>
      </c>
    </row>
    <row r="797">
      <c r="A797" t="n">
        <v>767</v>
      </c>
      <c r="B797" s="53">
        <f>RAND()</f>
        <v/>
      </c>
      <c r="C797" s="53">
        <f>RAND()</f>
        <v/>
      </c>
      <c r="D797" s="53">
        <f>RAND()</f>
        <v/>
      </c>
      <c r="E797" s="53">
        <f>RAND()</f>
        <v/>
      </c>
      <c r="F797" s="53">
        <f>RAND()</f>
        <v/>
      </c>
      <c r="G797" s="53">
        <f>RAND()</f>
        <v/>
      </c>
      <c r="H797" s="109">
        <f>IF(B797&lt;($B$11-$B$10)/($B$12-$B$10), $B$10+SQRT(B797*($B$11-$B$10)*($B$12-$B$10)), $B$12-SQRT((1-B797)*($B$12-$B$11)*($B$12-$B$10)))</f>
        <v/>
      </c>
      <c r="I797" s="53">
        <f>MAX(0.1,NORMINV(C797,$B$13,$B$14))</f>
        <v/>
      </c>
      <c r="J797" s="109">
        <f>'01_Supuestos'!$F$13*MAX(0.65,NORMINV(D797,1,$B$15))</f>
        <v/>
      </c>
      <c r="K797" s="109">
        <f>'01_Supuestos'!$F$14*MAX(0.6,NORMINV(E797,1,$B$16))</f>
        <v/>
      </c>
      <c r="L797" s="109">
        <f>--(F797&lt;=$B$5)</f>
        <v/>
      </c>
      <c r="M797" s="109">
        <f>IF(L797=1, IF(G797&lt;=$B$6, "+", "-"), IF(G797&lt;=(1-$B$7), "+", "-"))</f>
        <v/>
      </c>
      <c r="N797" s="110">
        <f>IF(M797="+",'05_Bayes_Arbol'!$B$16,'05_Bayes_Arbol'!$B$17)</f>
        <v/>
      </c>
      <c r="O797" s="109">
        <f>SUMPRODUCT(T797:AD797,'01_Supuestos'!$C$34:$M$34)</f>
        <v/>
      </c>
      <c r="P797" s="109">
        <f>N797*O797 + (1-N797)*$B$9</f>
        <v/>
      </c>
      <c r="Q797" s="109">
        <f>--(P797&gt;0)</f>
        <v/>
      </c>
      <c r="R797" s="109">
        <f>IF(L797=1,O797,$B$9)</f>
        <v/>
      </c>
      <c r="S797" s="109">
        <f>-$B$8 + IF(Q797=1, IF(L797=1,O797,$B$9), 0)</f>
        <v/>
      </c>
      <c r="T797" s="109">
        <f>((('01_Supuestos'!C31*$I797)*'01_Supuestos'!$F$11*($H797-'01_Supuestos'!$F$9))-((('01_Supuestos'!C31*$I797)*'01_Supuestos'!$F$11*($H797-'01_Supuestos'!$F$9))*'01_Supuestos'!$F$12)-(('01_Supuestos'!C31*$I797)*'01_Supuestos'!$F$11*$K797)-(IF(('01_Supuestos'!C31*$I797)&gt;0,'01_Supuestos'!$F$15,0)))-((('01_Supuestos'!C31*$I797)*'01_Supuestos'!$F$11*($H797-'01_Supuestos'!$F$9))*'01_Supuestos'!$F$18)-($J797*'01_Supuestos'!C32)-(IF('01_Supuestos'!C30=MAX('01_Supuestos'!$C$30:$M$30),'01_Supuestos'!$F$19,0))-(MAX(0,(((('01_Supuestos'!C31*$I797)*'01_Supuestos'!$F$11*($H797-'01_Supuestos'!$F$9))-((('01_Supuestos'!C31*$I797)*'01_Supuestos'!$F$11*($H797-'01_Supuestos'!$F$9))*'01_Supuestos'!$F$12)-(('01_Supuestos'!C31*$I797)*'01_Supuestos'!$F$11*$K797)-(IF(('01_Supuestos'!C31*$I797)&gt;0,'01_Supuestos'!$F$15,0)))-($J797*'01_Supuestos'!C33)))*'01_Supuestos'!$F$16)</f>
        <v/>
      </c>
      <c r="U797" s="109">
        <f>((('01_Supuestos'!D31*$I797)*'01_Supuestos'!$F$11*($H797-'01_Supuestos'!$F$9))-((('01_Supuestos'!D31*$I797)*'01_Supuestos'!$F$11*($H797-'01_Supuestos'!$F$9))*'01_Supuestos'!$F$12)-(('01_Supuestos'!D31*$I797)*'01_Supuestos'!$F$11*$K797)-(IF(('01_Supuestos'!D31*$I797)&gt;0,'01_Supuestos'!$F$15,0)))-((('01_Supuestos'!D31*$I797)*'01_Supuestos'!$F$11*($H797-'01_Supuestos'!$F$9))*'01_Supuestos'!$F$18)-($J797*'01_Supuestos'!D32)-(IF('01_Supuestos'!D30=MAX('01_Supuestos'!$C$30:$M$30),'01_Supuestos'!$F$19,0))-(MAX(0,(((('01_Supuestos'!D31*$I797)*'01_Supuestos'!$F$11*($H797-'01_Supuestos'!$F$9))-((('01_Supuestos'!D31*$I797)*'01_Supuestos'!$F$11*($H797-'01_Supuestos'!$F$9))*'01_Supuestos'!$F$12)-(('01_Supuestos'!D31*$I797)*'01_Supuestos'!$F$11*$K797)-(IF(('01_Supuestos'!D31*$I797)&gt;0,'01_Supuestos'!$F$15,0)))-($J797*'01_Supuestos'!D33)))*'01_Supuestos'!$F$16)</f>
        <v/>
      </c>
      <c r="V797" s="109">
        <f>((('01_Supuestos'!E31*$I797)*'01_Supuestos'!$F$11*($H797-'01_Supuestos'!$F$9))-((('01_Supuestos'!E31*$I797)*'01_Supuestos'!$F$11*($H797-'01_Supuestos'!$F$9))*'01_Supuestos'!$F$12)-(('01_Supuestos'!E31*$I797)*'01_Supuestos'!$F$11*$K797)-(IF(('01_Supuestos'!E31*$I797)&gt;0,'01_Supuestos'!$F$15,0)))-((('01_Supuestos'!E31*$I797)*'01_Supuestos'!$F$11*($H797-'01_Supuestos'!$F$9))*'01_Supuestos'!$F$18)-($J797*'01_Supuestos'!E32)-(IF('01_Supuestos'!E30=MAX('01_Supuestos'!$C$30:$M$30),'01_Supuestos'!$F$19,0))-(MAX(0,(((('01_Supuestos'!E31*$I797)*'01_Supuestos'!$F$11*($H797-'01_Supuestos'!$F$9))-((('01_Supuestos'!E31*$I797)*'01_Supuestos'!$F$11*($H797-'01_Supuestos'!$F$9))*'01_Supuestos'!$F$12)-(('01_Supuestos'!E31*$I797)*'01_Supuestos'!$F$11*$K797)-(IF(('01_Supuestos'!E31*$I797)&gt;0,'01_Supuestos'!$F$15,0)))-($J797*'01_Supuestos'!E33)))*'01_Supuestos'!$F$16)</f>
        <v/>
      </c>
      <c r="W797" s="109">
        <f>((('01_Supuestos'!F31*$I797)*'01_Supuestos'!$F$11*($H797-'01_Supuestos'!$F$9))-((('01_Supuestos'!F31*$I797)*'01_Supuestos'!$F$11*($H797-'01_Supuestos'!$F$9))*'01_Supuestos'!$F$12)-(('01_Supuestos'!F31*$I797)*'01_Supuestos'!$F$11*$K797)-(IF(('01_Supuestos'!F31*$I797)&gt;0,'01_Supuestos'!$F$15,0)))-((('01_Supuestos'!F31*$I797)*'01_Supuestos'!$F$11*($H797-'01_Supuestos'!$F$9))*'01_Supuestos'!$F$18)-($J797*'01_Supuestos'!F32)-(IF('01_Supuestos'!F30=MAX('01_Supuestos'!$C$30:$M$30),'01_Supuestos'!$F$19,0))-(MAX(0,(((('01_Supuestos'!F31*$I797)*'01_Supuestos'!$F$11*($H797-'01_Supuestos'!$F$9))-((('01_Supuestos'!F31*$I797)*'01_Supuestos'!$F$11*($H797-'01_Supuestos'!$F$9))*'01_Supuestos'!$F$12)-(('01_Supuestos'!F31*$I797)*'01_Supuestos'!$F$11*$K797)-(IF(('01_Supuestos'!F31*$I797)&gt;0,'01_Supuestos'!$F$15,0)))-($J797*'01_Supuestos'!F33)))*'01_Supuestos'!$F$16)</f>
        <v/>
      </c>
      <c r="X797" s="109">
        <f>((('01_Supuestos'!G31*$I797)*'01_Supuestos'!$F$11*($H797-'01_Supuestos'!$F$9))-((('01_Supuestos'!G31*$I797)*'01_Supuestos'!$F$11*($H797-'01_Supuestos'!$F$9))*'01_Supuestos'!$F$12)-(('01_Supuestos'!G31*$I797)*'01_Supuestos'!$F$11*$K797)-(IF(('01_Supuestos'!G31*$I797)&gt;0,'01_Supuestos'!$F$15,0)))-((('01_Supuestos'!G31*$I797)*'01_Supuestos'!$F$11*($H797-'01_Supuestos'!$F$9))*'01_Supuestos'!$F$18)-($J797*'01_Supuestos'!G32)-(IF('01_Supuestos'!G30=MAX('01_Supuestos'!$C$30:$M$30),'01_Supuestos'!$F$19,0))-(MAX(0,(((('01_Supuestos'!G31*$I797)*'01_Supuestos'!$F$11*($H797-'01_Supuestos'!$F$9))-((('01_Supuestos'!G31*$I797)*'01_Supuestos'!$F$11*($H797-'01_Supuestos'!$F$9))*'01_Supuestos'!$F$12)-(('01_Supuestos'!G31*$I797)*'01_Supuestos'!$F$11*$K797)-(IF(('01_Supuestos'!G31*$I797)&gt;0,'01_Supuestos'!$F$15,0)))-($J797*'01_Supuestos'!G33)))*'01_Supuestos'!$F$16)</f>
        <v/>
      </c>
      <c r="Y797" s="109">
        <f>((('01_Supuestos'!H31*$I797)*'01_Supuestos'!$F$11*($H797-'01_Supuestos'!$F$9))-((('01_Supuestos'!H31*$I797)*'01_Supuestos'!$F$11*($H797-'01_Supuestos'!$F$9))*'01_Supuestos'!$F$12)-(('01_Supuestos'!H31*$I797)*'01_Supuestos'!$F$11*$K797)-(IF(('01_Supuestos'!H31*$I797)&gt;0,'01_Supuestos'!$F$15,0)))-((('01_Supuestos'!H31*$I797)*'01_Supuestos'!$F$11*($H797-'01_Supuestos'!$F$9))*'01_Supuestos'!$F$18)-($J797*'01_Supuestos'!H32)-(IF('01_Supuestos'!H30=MAX('01_Supuestos'!$C$30:$M$30),'01_Supuestos'!$F$19,0))-(MAX(0,(((('01_Supuestos'!H31*$I797)*'01_Supuestos'!$F$11*($H797-'01_Supuestos'!$F$9))-((('01_Supuestos'!H31*$I797)*'01_Supuestos'!$F$11*($H797-'01_Supuestos'!$F$9))*'01_Supuestos'!$F$12)-(('01_Supuestos'!H31*$I797)*'01_Supuestos'!$F$11*$K797)-(IF(('01_Supuestos'!H31*$I797)&gt;0,'01_Supuestos'!$F$15,0)))-($J797*'01_Supuestos'!H33)))*'01_Supuestos'!$F$16)</f>
        <v/>
      </c>
      <c r="Z797" s="109">
        <f>((('01_Supuestos'!I31*$I797)*'01_Supuestos'!$F$11*($H797-'01_Supuestos'!$F$9))-((('01_Supuestos'!I31*$I797)*'01_Supuestos'!$F$11*($H797-'01_Supuestos'!$F$9))*'01_Supuestos'!$F$12)-(('01_Supuestos'!I31*$I797)*'01_Supuestos'!$F$11*$K797)-(IF(('01_Supuestos'!I31*$I797)&gt;0,'01_Supuestos'!$F$15,0)))-((('01_Supuestos'!I31*$I797)*'01_Supuestos'!$F$11*($H797-'01_Supuestos'!$F$9))*'01_Supuestos'!$F$18)-($J797*'01_Supuestos'!I32)-(IF('01_Supuestos'!I30=MAX('01_Supuestos'!$C$30:$M$30),'01_Supuestos'!$F$19,0))-(MAX(0,(((('01_Supuestos'!I31*$I797)*'01_Supuestos'!$F$11*($H797-'01_Supuestos'!$F$9))-((('01_Supuestos'!I31*$I797)*'01_Supuestos'!$F$11*($H797-'01_Supuestos'!$F$9))*'01_Supuestos'!$F$12)-(('01_Supuestos'!I31*$I797)*'01_Supuestos'!$F$11*$K797)-(IF(('01_Supuestos'!I31*$I797)&gt;0,'01_Supuestos'!$F$15,0)))-($J797*'01_Supuestos'!I33)))*'01_Supuestos'!$F$16)</f>
        <v/>
      </c>
      <c r="AA797" s="109">
        <f>((('01_Supuestos'!J31*$I797)*'01_Supuestos'!$F$11*($H797-'01_Supuestos'!$F$9))-((('01_Supuestos'!J31*$I797)*'01_Supuestos'!$F$11*($H797-'01_Supuestos'!$F$9))*'01_Supuestos'!$F$12)-(('01_Supuestos'!J31*$I797)*'01_Supuestos'!$F$11*$K797)-(IF(('01_Supuestos'!J31*$I797)&gt;0,'01_Supuestos'!$F$15,0)))-((('01_Supuestos'!J31*$I797)*'01_Supuestos'!$F$11*($H797-'01_Supuestos'!$F$9))*'01_Supuestos'!$F$18)-($J797*'01_Supuestos'!J32)-(IF('01_Supuestos'!J30=MAX('01_Supuestos'!$C$30:$M$30),'01_Supuestos'!$F$19,0))-(MAX(0,(((('01_Supuestos'!J31*$I797)*'01_Supuestos'!$F$11*($H797-'01_Supuestos'!$F$9))-((('01_Supuestos'!J31*$I797)*'01_Supuestos'!$F$11*($H797-'01_Supuestos'!$F$9))*'01_Supuestos'!$F$12)-(('01_Supuestos'!J31*$I797)*'01_Supuestos'!$F$11*$K797)-(IF(('01_Supuestos'!J31*$I797)&gt;0,'01_Supuestos'!$F$15,0)))-($J797*'01_Supuestos'!J33)))*'01_Supuestos'!$F$16)</f>
        <v/>
      </c>
      <c r="AB797" s="109">
        <f>((('01_Supuestos'!K31*$I797)*'01_Supuestos'!$F$11*($H797-'01_Supuestos'!$F$9))-((('01_Supuestos'!K31*$I797)*'01_Supuestos'!$F$11*($H797-'01_Supuestos'!$F$9))*'01_Supuestos'!$F$12)-(('01_Supuestos'!K31*$I797)*'01_Supuestos'!$F$11*$K797)-(IF(('01_Supuestos'!K31*$I797)&gt;0,'01_Supuestos'!$F$15,0)))-((('01_Supuestos'!K31*$I797)*'01_Supuestos'!$F$11*($H797-'01_Supuestos'!$F$9))*'01_Supuestos'!$F$18)-($J797*'01_Supuestos'!K32)-(IF('01_Supuestos'!K30=MAX('01_Supuestos'!$C$30:$M$30),'01_Supuestos'!$F$19,0))-(MAX(0,(((('01_Supuestos'!K31*$I797)*'01_Supuestos'!$F$11*($H797-'01_Supuestos'!$F$9))-((('01_Supuestos'!K31*$I797)*'01_Supuestos'!$F$11*($H797-'01_Supuestos'!$F$9))*'01_Supuestos'!$F$12)-(('01_Supuestos'!K31*$I797)*'01_Supuestos'!$F$11*$K797)-(IF(('01_Supuestos'!K31*$I797)&gt;0,'01_Supuestos'!$F$15,0)))-($J797*'01_Supuestos'!K33)))*'01_Supuestos'!$F$16)</f>
        <v/>
      </c>
      <c r="AC797" s="109">
        <f>((('01_Supuestos'!L31*$I797)*'01_Supuestos'!$F$11*($H797-'01_Supuestos'!$F$9))-((('01_Supuestos'!L31*$I797)*'01_Supuestos'!$F$11*($H797-'01_Supuestos'!$F$9))*'01_Supuestos'!$F$12)-(('01_Supuestos'!L31*$I797)*'01_Supuestos'!$F$11*$K797)-(IF(('01_Supuestos'!L31*$I797)&gt;0,'01_Supuestos'!$F$15,0)))-((('01_Supuestos'!L31*$I797)*'01_Supuestos'!$F$11*($H797-'01_Supuestos'!$F$9))*'01_Supuestos'!$F$18)-($J797*'01_Supuestos'!L32)-(IF('01_Supuestos'!L30=MAX('01_Supuestos'!$C$30:$M$30),'01_Supuestos'!$F$19,0))-(MAX(0,(((('01_Supuestos'!L31*$I797)*'01_Supuestos'!$F$11*($H797-'01_Supuestos'!$F$9))-((('01_Supuestos'!L31*$I797)*'01_Supuestos'!$F$11*($H797-'01_Supuestos'!$F$9))*'01_Supuestos'!$F$12)-(('01_Supuestos'!L31*$I797)*'01_Supuestos'!$F$11*$K797)-(IF(('01_Supuestos'!L31*$I797)&gt;0,'01_Supuestos'!$F$15,0)))-($J797*'01_Supuestos'!L33)))*'01_Supuestos'!$F$16)</f>
        <v/>
      </c>
      <c r="AD797" s="109">
        <f>((('01_Supuestos'!M31*$I797)*'01_Supuestos'!$F$11*($H797-'01_Supuestos'!$F$9))-((('01_Supuestos'!M31*$I797)*'01_Supuestos'!$F$11*($H797-'01_Supuestos'!$F$9))*'01_Supuestos'!$F$12)-(('01_Supuestos'!M31*$I797)*'01_Supuestos'!$F$11*$K797)-(IF(('01_Supuestos'!M31*$I797)&gt;0,'01_Supuestos'!$F$15,0)))-((('01_Supuestos'!M31*$I797)*'01_Supuestos'!$F$11*($H797-'01_Supuestos'!$F$9))*'01_Supuestos'!$F$18)-($J797*'01_Supuestos'!M32)-(IF('01_Supuestos'!M30=MAX('01_Supuestos'!$C$30:$M$30),'01_Supuestos'!$F$19,0))-(MAX(0,(((('01_Supuestos'!M31*$I797)*'01_Supuestos'!$F$11*($H797-'01_Supuestos'!$F$9))-((('01_Supuestos'!M31*$I797)*'01_Supuestos'!$F$11*($H797-'01_Supuestos'!$F$9))*'01_Supuestos'!$F$12)-(('01_Supuestos'!M31*$I797)*'01_Supuestos'!$F$11*$K797)-(IF(('01_Supuestos'!M31*$I797)&gt;0,'01_Supuestos'!$F$15,0)))-($J797*'01_Supuestos'!M33)))*'01_Supuestos'!$F$16)</f>
        <v/>
      </c>
      <c r="AE797" s="109">
        <f>0</f>
        <v/>
      </c>
      <c r="AF797" s="109">
        <f>IF(S797&gt;R797,"Appraisal+Decision",IF(S797&lt;R797,"Develop Now","Indiferente"))</f>
        <v/>
      </c>
    </row>
    <row r="798">
      <c r="A798" t="n">
        <v>768</v>
      </c>
      <c r="B798" s="53">
        <f>RAND()</f>
        <v/>
      </c>
      <c r="C798" s="53">
        <f>RAND()</f>
        <v/>
      </c>
      <c r="D798" s="53">
        <f>RAND()</f>
        <v/>
      </c>
      <c r="E798" s="53">
        <f>RAND()</f>
        <v/>
      </c>
      <c r="F798" s="53">
        <f>RAND()</f>
        <v/>
      </c>
      <c r="G798" s="53">
        <f>RAND()</f>
        <v/>
      </c>
      <c r="H798" s="109">
        <f>IF(B798&lt;($B$11-$B$10)/($B$12-$B$10), $B$10+SQRT(B798*($B$11-$B$10)*($B$12-$B$10)), $B$12-SQRT((1-B798)*($B$12-$B$11)*($B$12-$B$10)))</f>
        <v/>
      </c>
      <c r="I798" s="53">
        <f>MAX(0.1,NORMINV(C798,$B$13,$B$14))</f>
        <v/>
      </c>
      <c r="J798" s="109">
        <f>'01_Supuestos'!$F$13*MAX(0.65,NORMINV(D798,1,$B$15))</f>
        <v/>
      </c>
      <c r="K798" s="109">
        <f>'01_Supuestos'!$F$14*MAX(0.6,NORMINV(E798,1,$B$16))</f>
        <v/>
      </c>
      <c r="L798" s="109">
        <f>--(F798&lt;=$B$5)</f>
        <v/>
      </c>
      <c r="M798" s="109">
        <f>IF(L798=1, IF(G798&lt;=$B$6, "+", "-"), IF(G798&lt;=(1-$B$7), "+", "-"))</f>
        <v/>
      </c>
      <c r="N798" s="110">
        <f>IF(M798="+",'05_Bayes_Arbol'!$B$16,'05_Bayes_Arbol'!$B$17)</f>
        <v/>
      </c>
      <c r="O798" s="109">
        <f>SUMPRODUCT(T798:AD798,'01_Supuestos'!$C$34:$M$34)</f>
        <v/>
      </c>
      <c r="P798" s="109">
        <f>N798*O798 + (1-N798)*$B$9</f>
        <v/>
      </c>
      <c r="Q798" s="109">
        <f>--(P798&gt;0)</f>
        <v/>
      </c>
      <c r="R798" s="109">
        <f>IF(L798=1,O798,$B$9)</f>
        <v/>
      </c>
      <c r="S798" s="109">
        <f>-$B$8 + IF(Q798=1, IF(L798=1,O798,$B$9), 0)</f>
        <v/>
      </c>
      <c r="T798" s="109">
        <f>((('01_Supuestos'!C31*$I798)*'01_Supuestos'!$F$11*($H798-'01_Supuestos'!$F$9))-((('01_Supuestos'!C31*$I798)*'01_Supuestos'!$F$11*($H798-'01_Supuestos'!$F$9))*'01_Supuestos'!$F$12)-(('01_Supuestos'!C31*$I798)*'01_Supuestos'!$F$11*$K798)-(IF(('01_Supuestos'!C31*$I798)&gt;0,'01_Supuestos'!$F$15,0)))-((('01_Supuestos'!C31*$I798)*'01_Supuestos'!$F$11*($H798-'01_Supuestos'!$F$9))*'01_Supuestos'!$F$18)-($J798*'01_Supuestos'!C32)-(IF('01_Supuestos'!C30=MAX('01_Supuestos'!$C$30:$M$30),'01_Supuestos'!$F$19,0))-(MAX(0,(((('01_Supuestos'!C31*$I798)*'01_Supuestos'!$F$11*($H798-'01_Supuestos'!$F$9))-((('01_Supuestos'!C31*$I798)*'01_Supuestos'!$F$11*($H798-'01_Supuestos'!$F$9))*'01_Supuestos'!$F$12)-(('01_Supuestos'!C31*$I798)*'01_Supuestos'!$F$11*$K798)-(IF(('01_Supuestos'!C31*$I798)&gt;0,'01_Supuestos'!$F$15,0)))-($J798*'01_Supuestos'!C33)))*'01_Supuestos'!$F$16)</f>
        <v/>
      </c>
      <c r="U798" s="109">
        <f>((('01_Supuestos'!D31*$I798)*'01_Supuestos'!$F$11*($H798-'01_Supuestos'!$F$9))-((('01_Supuestos'!D31*$I798)*'01_Supuestos'!$F$11*($H798-'01_Supuestos'!$F$9))*'01_Supuestos'!$F$12)-(('01_Supuestos'!D31*$I798)*'01_Supuestos'!$F$11*$K798)-(IF(('01_Supuestos'!D31*$I798)&gt;0,'01_Supuestos'!$F$15,0)))-((('01_Supuestos'!D31*$I798)*'01_Supuestos'!$F$11*($H798-'01_Supuestos'!$F$9))*'01_Supuestos'!$F$18)-($J798*'01_Supuestos'!D32)-(IF('01_Supuestos'!D30=MAX('01_Supuestos'!$C$30:$M$30),'01_Supuestos'!$F$19,0))-(MAX(0,(((('01_Supuestos'!D31*$I798)*'01_Supuestos'!$F$11*($H798-'01_Supuestos'!$F$9))-((('01_Supuestos'!D31*$I798)*'01_Supuestos'!$F$11*($H798-'01_Supuestos'!$F$9))*'01_Supuestos'!$F$12)-(('01_Supuestos'!D31*$I798)*'01_Supuestos'!$F$11*$K798)-(IF(('01_Supuestos'!D31*$I798)&gt;0,'01_Supuestos'!$F$15,0)))-($J798*'01_Supuestos'!D33)))*'01_Supuestos'!$F$16)</f>
        <v/>
      </c>
      <c r="V798" s="109">
        <f>((('01_Supuestos'!E31*$I798)*'01_Supuestos'!$F$11*($H798-'01_Supuestos'!$F$9))-((('01_Supuestos'!E31*$I798)*'01_Supuestos'!$F$11*($H798-'01_Supuestos'!$F$9))*'01_Supuestos'!$F$12)-(('01_Supuestos'!E31*$I798)*'01_Supuestos'!$F$11*$K798)-(IF(('01_Supuestos'!E31*$I798)&gt;0,'01_Supuestos'!$F$15,0)))-((('01_Supuestos'!E31*$I798)*'01_Supuestos'!$F$11*($H798-'01_Supuestos'!$F$9))*'01_Supuestos'!$F$18)-($J798*'01_Supuestos'!E32)-(IF('01_Supuestos'!E30=MAX('01_Supuestos'!$C$30:$M$30),'01_Supuestos'!$F$19,0))-(MAX(0,(((('01_Supuestos'!E31*$I798)*'01_Supuestos'!$F$11*($H798-'01_Supuestos'!$F$9))-((('01_Supuestos'!E31*$I798)*'01_Supuestos'!$F$11*($H798-'01_Supuestos'!$F$9))*'01_Supuestos'!$F$12)-(('01_Supuestos'!E31*$I798)*'01_Supuestos'!$F$11*$K798)-(IF(('01_Supuestos'!E31*$I798)&gt;0,'01_Supuestos'!$F$15,0)))-($J798*'01_Supuestos'!E33)))*'01_Supuestos'!$F$16)</f>
        <v/>
      </c>
      <c r="W798" s="109">
        <f>((('01_Supuestos'!F31*$I798)*'01_Supuestos'!$F$11*($H798-'01_Supuestos'!$F$9))-((('01_Supuestos'!F31*$I798)*'01_Supuestos'!$F$11*($H798-'01_Supuestos'!$F$9))*'01_Supuestos'!$F$12)-(('01_Supuestos'!F31*$I798)*'01_Supuestos'!$F$11*$K798)-(IF(('01_Supuestos'!F31*$I798)&gt;0,'01_Supuestos'!$F$15,0)))-((('01_Supuestos'!F31*$I798)*'01_Supuestos'!$F$11*($H798-'01_Supuestos'!$F$9))*'01_Supuestos'!$F$18)-($J798*'01_Supuestos'!F32)-(IF('01_Supuestos'!F30=MAX('01_Supuestos'!$C$30:$M$30),'01_Supuestos'!$F$19,0))-(MAX(0,(((('01_Supuestos'!F31*$I798)*'01_Supuestos'!$F$11*($H798-'01_Supuestos'!$F$9))-((('01_Supuestos'!F31*$I798)*'01_Supuestos'!$F$11*($H798-'01_Supuestos'!$F$9))*'01_Supuestos'!$F$12)-(('01_Supuestos'!F31*$I798)*'01_Supuestos'!$F$11*$K798)-(IF(('01_Supuestos'!F31*$I798)&gt;0,'01_Supuestos'!$F$15,0)))-($J798*'01_Supuestos'!F33)))*'01_Supuestos'!$F$16)</f>
        <v/>
      </c>
      <c r="X798" s="109">
        <f>((('01_Supuestos'!G31*$I798)*'01_Supuestos'!$F$11*($H798-'01_Supuestos'!$F$9))-((('01_Supuestos'!G31*$I798)*'01_Supuestos'!$F$11*($H798-'01_Supuestos'!$F$9))*'01_Supuestos'!$F$12)-(('01_Supuestos'!G31*$I798)*'01_Supuestos'!$F$11*$K798)-(IF(('01_Supuestos'!G31*$I798)&gt;0,'01_Supuestos'!$F$15,0)))-((('01_Supuestos'!G31*$I798)*'01_Supuestos'!$F$11*($H798-'01_Supuestos'!$F$9))*'01_Supuestos'!$F$18)-($J798*'01_Supuestos'!G32)-(IF('01_Supuestos'!G30=MAX('01_Supuestos'!$C$30:$M$30),'01_Supuestos'!$F$19,0))-(MAX(0,(((('01_Supuestos'!G31*$I798)*'01_Supuestos'!$F$11*($H798-'01_Supuestos'!$F$9))-((('01_Supuestos'!G31*$I798)*'01_Supuestos'!$F$11*($H798-'01_Supuestos'!$F$9))*'01_Supuestos'!$F$12)-(('01_Supuestos'!G31*$I798)*'01_Supuestos'!$F$11*$K798)-(IF(('01_Supuestos'!G31*$I798)&gt;0,'01_Supuestos'!$F$15,0)))-($J798*'01_Supuestos'!G33)))*'01_Supuestos'!$F$16)</f>
        <v/>
      </c>
      <c r="Y798" s="109">
        <f>((('01_Supuestos'!H31*$I798)*'01_Supuestos'!$F$11*($H798-'01_Supuestos'!$F$9))-((('01_Supuestos'!H31*$I798)*'01_Supuestos'!$F$11*($H798-'01_Supuestos'!$F$9))*'01_Supuestos'!$F$12)-(('01_Supuestos'!H31*$I798)*'01_Supuestos'!$F$11*$K798)-(IF(('01_Supuestos'!H31*$I798)&gt;0,'01_Supuestos'!$F$15,0)))-((('01_Supuestos'!H31*$I798)*'01_Supuestos'!$F$11*($H798-'01_Supuestos'!$F$9))*'01_Supuestos'!$F$18)-($J798*'01_Supuestos'!H32)-(IF('01_Supuestos'!H30=MAX('01_Supuestos'!$C$30:$M$30),'01_Supuestos'!$F$19,0))-(MAX(0,(((('01_Supuestos'!H31*$I798)*'01_Supuestos'!$F$11*($H798-'01_Supuestos'!$F$9))-((('01_Supuestos'!H31*$I798)*'01_Supuestos'!$F$11*($H798-'01_Supuestos'!$F$9))*'01_Supuestos'!$F$12)-(('01_Supuestos'!H31*$I798)*'01_Supuestos'!$F$11*$K798)-(IF(('01_Supuestos'!H31*$I798)&gt;0,'01_Supuestos'!$F$15,0)))-($J798*'01_Supuestos'!H33)))*'01_Supuestos'!$F$16)</f>
        <v/>
      </c>
      <c r="Z798" s="109">
        <f>((('01_Supuestos'!I31*$I798)*'01_Supuestos'!$F$11*($H798-'01_Supuestos'!$F$9))-((('01_Supuestos'!I31*$I798)*'01_Supuestos'!$F$11*($H798-'01_Supuestos'!$F$9))*'01_Supuestos'!$F$12)-(('01_Supuestos'!I31*$I798)*'01_Supuestos'!$F$11*$K798)-(IF(('01_Supuestos'!I31*$I798)&gt;0,'01_Supuestos'!$F$15,0)))-((('01_Supuestos'!I31*$I798)*'01_Supuestos'!$F$11*($H798-'01_Supuestos'!$F$9))*'01_Supuestos'!$F$18)-($J798*'01_Supuestos'!I32)-(IF('01_Supuestos'!I30=MAX('01_Supuestos'!$C$30:$M$30),'01_Supuestos'!$F$19,0))-(MAX(0,(((('01_Supuestos'!I31*$I798)*'01_Supuestos'!$F$11*($H798-'01_Supuestos'!$F$9))-((('01_Supuestos'!I31*$I798)*'01_Supuestos'!$F$11*($H798-'01_Supuestos'!$F$9))*'01_Supuestos'!$F$12)-(('01_Supuestos'!I31*$I798)*'01_Supuestos'!$F$11*$K798)-(IF(('01_Supuestos'!I31*$I798)&gt;0,'01_Supuestos'!$F$15,0)))-($J798*'01_Supuestos'!I33)))*'01_Supuestos'!$F$16)</f>
        <v/>
      </c>
      <c r="AA798" s="109">
        <f>((('01_Supuestos'!J31*$I798)*'01_Supuestos'!$F$11*($H798-'01_Supuestos'!$F$9))-((('01_Supuestos'!J31*$I798)*'01_Supuestos'!$F$11*($H798-'01_Supuestos'!$F$9))*'01_Supuestos'!$F$12)-(('01_Supuestos'!J31*$I798)*'01_Supuestos'!$F$11*$K798)-(IF(('01_Supuestos'!J31*$I798)&gt;0,'01_Supuestos'!$F$15,0)))-((('01_Supuestos'!J31*$I798)*'01_Supuestos'!$F$11*($H798-'01_Supuestos'!$F$9))*'01_Supuestos'!$F$18)-($J798*'01_Supuestos'!J32)-(IF('01_Supuestos'!J30=MAX('01_Supuestos'!$C$30:$M$30),'01_Supuestos'!$F$19,0))-(MAX(0,(((('01_Supuestos'!J31*$I798)*'01_Supuestos'!$F$11*($H798-'01_Supuestos'!$F$9))-((('01_Supuestos'!J31*$I798)*'01_Supuestos'!$F$11*($H798-'01_Supuestos'!$F$9))*'01_Supuestos'!$F$12)-(('01_Supuestos'!J31*$I798)*'01_Supuestos'!$F$11*$K798)-(IF(('01_Supuestos'!J31*$I798)&gt;0,'01_Supuestos'!$F$15,0)))-($J798*'01_Supuestos'!J33)))*'01_Supuestos'!$F$16)</f>
        <v/>
      </c>
      <c r="AB798" s="109">
        <f>((('01_Supuestos'!K31*$I798)*'01_Supuestos'!$F$11*($H798-'01_Supuestos'!$F$9))-((('01_Supuestos'!K31*$I798)*'01_Supuestos'!$F$11*($H798-'01_Supuestos'!$F$9))*'01_Supuestos'!$F$12)-(('01_Supuestos'!K31*$I798)*'01_Supuestos'!$F$11*$K798)-(IF(('01_Supuestos'!K31*$I798)&gt;0,'01_Supuestos'!$F$15,0)))-((('01_Supuestos'!K31*$I798)*'01_Supuestos'!$F$11*($H798-'01_Supuestos'!$F$9))*'01_Supuestos'!$F$18)-($J798*'01_Supuestos'!K32)-(IF('01_Supuestos'!K30=MAX('01_Supuestos'!$C$30:$M$30),'01_Supuestos'!$F$19,0))-(MAX(0,(((('01_Supuestos'!K31*$I798)*'01_Supuestos'!$F$11*($H798-'01_Supuestos'!$F$9))-((('01_Supuestos'!K31*$I798)*'01_Supuestos'!$F$11*($H798-'01_Supuestos'!$F$9))*'01_Supuestos'!$F$12)-(('01_Supuestos'!K31*$I798)*'01_Supuestos'!$F$11*$K798)-(IF(('01_Supuestos'!K31*$I798)&gt;0,'01_Supuestos'!$F$15,0)))-($J798*'01_Supuestos'!K33)))*'01_Supuestos'!$F$16)</f>
        <v/>
      </c>
      <c r="AC798" s="109">
        <f>((('01_Supuestos'!L31*$I798)*'01_Supuestos'!$F$11*($H798-'01_Supuestos'!$F$9))-((('01_Supuestos'!L31*$I798)*'01_Supuestos'!$F$11*($H798-'01_Supuestos'!$F$9))*'01_Supuestos'!$F$12)-(('01_Supuestos'!L31*$I798)*'01_Supuestos'!$F$11*$K798)-(IF(('01_Supuestos'!L31*$I798)&gt;0,'01_Supuestos'!$F$15,0)))-((('01_Supuestos'!L31*$I798)*'01_Supuestos'!$F$11*($H798-'01_Supuestos'!$F$9))*'01_Supuestos'!$F$18)-($J798*'01_Supuestos'!L32)-(IF('01_Supuestos'!L30=MAX('01_Supuestos'!$C$30:$M$30),'01_Supuestos'!$F$19,0))-(MAX(0,(((('01_Supuestos'!L31*$I798)*'01_Supuestos'!$F$11*($H798-'01_Supuestos'!$F$9))-((('01_Supuestos'!L31*$I798)*'01_Supuestos'!$F$11*($H798-'01_Supuestos'!$F$9))*'01_Supuestos'!$F$12)-(('01_Supuestos'!L31*$I798)*'01_Supuestos'!$F$11*$K798)-(IF(('01_Supuestos'!L31*$I798)&gt;0,'01_Supuestos'!$F$15,0)))-($J798*'01_Supuestos'!L33)))*'01_Supuestos'!$F$16)</f>
        <v/>
      </c>
      <c r="AD798" s="109">
        <f>((('01_Supuestos'!M31*$I798)*'01_Supuestos'!$F$11*($H798-'01_Supuestos'!$F$9))-((('01_Supuestos'!M31*$I798)*'01_Supuestos'!$F$11*($H798-'01_Supuestos'!$F$9))*'01_Supuestos'!$F$12)-(('01_Supuestos'!M31*$I798)*'01_Supuestos'!$F$11*$K798)-(IF(('01_Supuestos'!M31*$I798)&gt;0,'01_Supuestos'!$F$15,0)))-((('01_Supuestos'!M31*$I798)*'01_Supuestos'!$F$11*($H798-'01_Supuestos'!$F$9))*'01_Supuestos'!$F$18)-($J798*'01_Supuestos'!M32)-(IF('01_Supuestos'!M30=MAX('01_Supuestos'!$C$30:$M$30),'01_Supuestos'!$F$19,0))-(MAX(0,(((('01_Supuestos'!M31*$I798)*'01_Supuestos'!$F$11*($H798-'01_Supuestos'!$F$9))-((('01_Supuestos'!M31*$I798)*'01_Supuestos'!$F$11*($H798-'01_Supuestos'!$F$9))*'01_Supuestos'!$F$12)-(('01_Supuestos'!M31*$I798)*'01_Supuestos'!$F$11*$K798)-(IF(('01_Supuestos'!M31*$I798)&gt;0,'01_Supuestos'!$F$15,0)))-($J798*'01_Supuestos'!M33)))*'01_Supuestos'!$F$16)</f>
        <v/>
      </c>
      <c r="AE798" s="109">
        <f>0</f>
        <v/>
      </c>
      <c r="AF798" s="109">
        <f>IF(S798&gt;R798,"Appraisal+Decision",IF(S798&lt;R798,"Develop Now","Indiferente"))</f>
        <v/>
      </c>
    </row>
    <row r="799">
      <c r="A799" t="n">
        <v>769</v>
      </c>
      <c r="B799" s="53">
        <f>RAND()</f>
        <v/>
      </c>
      <c r="C799" s="53">
        <f>RAND()</f>
        <v/>
      </c>
      <c r="D799" s="53">
        <f>RAND()</f>
        <v/>
      </c>
      <c r="E799" s="53">
        <f>RAND()</f>
        <v/>
      </c>
      <c r="F799" s="53">
        <f>RAND()</f>
        <v/>
      </c>
      <c r="G799" s="53">
        <f>RAND()</f>
        <v/>
      </c>
      <c r="H799" s="109">
        <f>IF(B799&lt;($B$11-$B$10)/($B$12-$B$10), $B$10+SQRT(B799*($B$11-$B$10)*($B$12-$B$10)), $B$12-SQRT((1-B799)*($B$12-$B$11)*($B$12-$B$10)))</f>
        <v/>
      </c>
      <c r="I799" s="53">
        <f>MAX(0.1,NORMINV(C799,$B$13,$B$14))</f>
        <v/>
      </c>
      <c r="J799" s="109">
        <f>'01_Supuestos'!$F$13*MAX(0.65,NORMINV(D799,1,$B$15))</f>
        <v/>
      </c>
      <c r="K799" s="109">
        <f>'01_Supuestos'!$F$14*MAX(0.6,NORMINV(E799,1,$B$16))</f>
        <v/>
      </c>
      <c r="L799" s="109">
        <f>--(F799&lt;=$B$5)</f>
        <v/>
      </c>
      <c r="M799" s="109">
        <f>IF(L799=1, IF(G799&lt;=$B$6, "+", "-"), IF(G799&lt;=(1-$B$7), "+", "-"))</f>
        <v/>
      </c>
      <c r="N799" s="110">
        <f>IF(M799="+",'05_Bayes_Arbol'!$B$16,'05_Bayes_Arbol'!$B$17)</f>
        <v/>
      </c>
      <c r="O799" s="109">
        <f>SUMPRODUCT(T799:AD799,'01_Supuestos'!$C$34:$M$34)</f>
        <v/>
      </c>
      <c r="P799" s="109">
        <f>N799*O799 + (1-N799)*$B$9</f>
        <v/>
      </c>
      <c r="Q799" s="109">
        <f>--(P799&gt;0)</f>
        <v/>
      </c>
      <c r="R799" s="109">
        <f>IF(L799=1,O799,$B$9)</f>
        <v/>
      </c>
      <c r="S799" s="109">
        <f>-$B$8 + IF(Q799=1, IF(L799=1,O799,$B$9), 0)</f>
        <v/>
      </c>
      <c r="T799" s="109">
        <f>((('01_Supuestos'!C31*$I799)*'01_Supuestos'!$F$11*($H799-'01_Supuestos'!$F$9))-((('01_Supuestos'!C31*$I799)*'01_Supuestos'!$F$11*($H799-'01_Supuestos'!$F$9))*'01_Supuestos'!$F$12)-(('01_Supuestos'!C31*$I799)*'01_Supuestos'!$F$11*$K799)-(IF(('01_Supuestos'!C31*$I799)&gt;0,'01_Supuestos'!$F$15,0)))-((('01_Supuestos'!C31*$I799)*'01_Supuestos'!$F$11*($H799-'01_Supuestos'!$F$9))*'01_Supuestos'!$F$18)-($J799*'01_Supuestos'!C32)-(IF('01_Supuestos'!C30=MAX('01_Supuestos'!$C$30:$M$30),'01_Supuestos'!$F$19,0))-(MAX(0,(((('01_Supuestos'!C31*$I799)*'01_Supuestos'!$F$11*($H799-'01_Supuestos'!$F$9))-((('01_Supuestos'!C31*$I799)*'01_Supuestos'!$F$11*($H799-'01_Supuestos'!$F$9))*'01_Supuestos'!$F$12)-(('01_Supuestos'!C31*$I799)*'01_Supuestos'!$F$11*$K799)-(IF(('01_Supuestos'!C31*$I799)&gt;0,'01_Supuestos'!$F$15,0)))-($J799*'01_Supuestos'!C33)))*'01_Supuestos'!$F$16)</f>
        <v/>
      </c>
      <c r="U799" s="109">
        <f>((('01_Supuestos'!D31*$I799)*'01_Supuestos'!$F$11*($H799-'01_Supuestos'!$F$9))-((('01_Supuestos'!D31*$I799)*'01_Supuestos'!$F$11*($H799-'01_Supuestos'!$F$9))*'01_Supuestos'!$F$12)-(('01_Supuestos'!D31*$I799)*'01_Supuestos'!$F$11*$K799)-(IF(('01_Supuestos'!D31*$I799)&gt;0,'01_Supuestos'!$F$15,0)))-((('01_Supuestos'!D31*$I799)*'01_Supuestos'!$F$11*($H799-'01_Supuestos'!$F$9))*'01_Supuestos'!$F$18)-($J799*'01_Supuestos'!D32)-(IF('01_Supuestos'!D30=MAX('01_Supuestos'!$C$30:$M$30),'01_Supuestos'!$F$19,0))-(MAX(0,(((('01_Supuestos'!D31*$I799)*'01_Supuestos'!$F$11*($H799-'01_Supuestos'!$F$9))-((('01_Supuestos'!D31*$I799)*'01_Supuestos'!$F$11*($H799-'01_Supuestos'!$F$9))*'01_Supuestos'!$F$12)-(('01_Supuestos'!D31*$I799)*'01_Supuestos'!$F$11*$K799)-(IF(('01_Supuestos'!D31*$I799)&gt;0,'01_Supuestos'!$F$15,0)))-($J799*'01_Supuestos'!D33)))*'01_Supuestos'!$F$16)</f>
        <v/>
      </c>
      <c r="V799" s="109">
        <f>((('01_Supuestos'!E31*$I799)*'01_Supuestos'!$F$11*($H799-'01_Supuestos'!$F$9))-((('01_Supuestos'!E31*$I799)*'01_Supuestos'!$F$11*($H799-'01_Supuestos'!$F$9))*'01_Supuestos'!$F$12)-(('01_Supuestos'!E31*$I799)*'01_Supuestos'!$F$11*$K799)-(IF(('01_Supuestos'!E31*$I799)&gt;0,'01_Supuestos'!$F$15,0)))-((('01_Supuestos'!E31*$I799)*'01_Supuestos'!$F$11*($H799-'01_Supuestos'!$F$9))*'01_Supuestos'!$F$18)-($J799*'01_Supuestos'!E32)-(IF('01_Supuestos'!E30=MAX('01_Supuestos'!$C$30:$M$30),'01_Supuestos'!$F$19,0))-(MAX(0,(((('01_Supuestos'!E31*$I799)*'01_Supuestos'!$F$11*($H799-'01_Supuestos'!$F$9))-((('01_Supuestos'!E31*$I799)*'01_Supuestos'!$F$11*($H799-'01_Supuestos'!$F$9))*'01_Supuestos'!$F$12)-(('01_Supuestos'!E31*$I799)*'01_Supuestos'!$F$11*$K799)-(IF(('01_Supuestos'!E31*$I799)&gt;0,'01_Supuestos'!$F$15,0)))-($J799*'01_Supuestos'!E33)))*'01_Supuestos'!$F$16)</f>
        <v/>
      </c>
      <c r="W799" s="109">
        <f>((('01_Supuestos'!F31*$I799)*'01_Supuestos'!$F$11*($H799-'01_Supuestos'!$F$9))-((('01_Supuestos'!F31*$I799)*'01_Supuestos'!$F$11*($H799-'01_Supuestos'!$F$9))*'01_Supuestos'!$F$12)-(('01_Supuestos'!F31*$I799)*'01_Supuestos'!$F$11*$K799)-(IF(('01_Supuestos'!F31*$I799)&gt;0,'01_Supuestos'!$F$15,0)))-((('01_Supuestos'!F31*$I799)*'01_Supuestos'!$F$11*($H799-'01_Supuestos'!$F$9))*'01_Supuestos'!$F$18)-($J799*'01_Supuestos'!F32)-(IF('01_Supuestos'!F30=MAX('01_Supuestos'!$C$30:$M$30),'01_Supuestos'!$F$19,0))-(MAX(0,(((('01_Supuestos'!F31*$I799)*'01_Supuestos'!$F$11*($H799-'01_Supuestos'!$F$9))-((('01_Supuestos'!F31*$I799)*'01_Supuestos'!$F$11*($H799-'01_Supuestos'!$F$9))*'01_Supuestos'!$F$12)-(('01_Supuestos'!F31*$I799)*'01_Supuestos'!$F$11*$K799)-(IF(('01_Supuestos'!F31*$I799)&gt;0,'01_Supuestos'!$F$15,0)))-($J799*'01_Supuestos'!F33)))*'01_Supuestos'!$F$16)</f>
        <v/>
      </c>
      <c r="X799" s="109">
        <f>((('01_Supuestos'!G31*$I799)*'01_Supuestos'!$F$11*($H799-'01_Supuestos'!$F$9))-((('01_Supuestos'!G31*$I799)*'01_Supuestos'!$F$11*($H799-'01_Supuestos'!$F$9))*'01_Supuestos'!$F$12)-(('01_Supuestos'!G31*$I799)*'01_Supuestos'!$F$11*$K799)-(IF(('01_Supuestos'!G31*$I799)&gt;0,'01_Supuestos'!$F$15,0)))-((('01_Supuestos'!G31*$I799)*'01_Supuestos'!$F$11*($H799-'01_Supuestos'!$F$9))*'01_Supuestos'!$F$18)-($J799*'01_Supuestos'!G32)-(IF('01_Supuestos'!G30=MAX('01_Supuestos'!$C$30:$M$30),'01_Supuestos'!$F$19,0))-(MAX(0,(((('01_Supuestos'!G31*$I799)*'01_Supuestos'!$F$11*($H799-'01_Supuestos'!$F$9))-((('01_Supuestos'!G31*$I799)*'01_Supuestos'!$F$11*($H799-'01_Supuestos'!$F$9))*'01_Supuestos'!$F$12)-(('01_Supuestos'!G31*$I799)*'01_Supuestos'!$F$11*$K799)-(IF(('01_Supuestos'!G31*$I799)&gt;0,'01_Supuestos'!$F$15,0)))-($J799*'01_Supuestos'!G33)))*'01_Supuestos'!$F$16)</f>
        <v/>
      </c>
      <c r="Y799" s="109">
        <f>((('01_Supuestos'!H31*$I799)*'01_Supuestos'!$F$11*($H799-'01_Supuestos'!$F$9))-((('01_Supuestos'!H31*$I799)*'01_Supuestos'!$F$11*($H799-'01_Supuestos'!$F$9))*'01_Supuestos'!$F$12)-(('01_Supuestos'!H31*$I799)*'01_Supuestos'!$F$11*$K799)-(IF(('01_Supuestos'!H31*$I799)&gt;0,'01_Supuestos'!$F$15,0)))-((('01_Supuestos'!H31*$I799)*'01_Supuestos'!$F$11*($H799-'01_Supuestos'!$F$9))*'01_Supuestos'!$F$18)-($J799*'01_Supuestos'!H32)-(IF('01_Supuestos'!H30=MAX('01_Supuestos'!$C$30:$M$30),'01_Supuestos'!$F$19,0))-(MAX(0,(((('01_Supuestos'!H31*$I799)*'01_Supuestos'!$F$11*($H799-'01_Supuestos'!$F$9))-((('01_Supuestos'!H31*$I799)*'01_Supuestos'!$F$11*($H799-'01_Supuestos'!$F$9))*'01_Supuestos'!$F$12)-(('01_Supuestos'!H31*$I799)*'01_Supuestos'!$F$11*$K799)-(IF(('01_Supuestos'!H31*$I799)&gt;0,'01_Supuestos'!$F$15,0)))-($J799*'01_Supuestos'!H33)))*'01_Supuestos'!$F$16)</f>
        <v/>
      </c>
      <c r="Z799" s="109">
        <f>((('01_Supuestos'!I31*$I799)*'01_Supuestos'!$F$11*($H799-'01_Supuestos'!$F$9))-((('01_Supuestos'!I31*$I799)*'01_Supuestos'!$F$11*($H799-'01_Supuestos'!$F$9))*'01_Supuestos'!$F$12)-(('01_Supuestos'!I31*$I799)*'01_Supuestos'!$F$11*$K799)-(IF(('01_Supuestos'!I31*$I799)&gt;0,'01_Supuestos'!$F$15,0)))-((('01_Supuestos'!I31*$I799)*'01_Supuestos'!$F$11*($H799-'01_Supuestos'!$F$9))*'01_Supuestos'!$F$18)-($J799*'01_Supuestos'!I32)-(IF('01_Supuestos'!I30=MAX('01_Supuestos'!$C$30:$M$30),'01_Supuestos'!$F$19,0))-(MAX(0,(((('01_Supuestos'!I31*$I799)*'01_Supuestos'!$F$11*($H799-'01_Supuestos'!$F$9))-((('01_Supuestos'!I31*$I799)*'01_Supuestos'!$F$11*($H799-'01_Supuestos'!$F$9))*'01_Supuestos'!$F$12)-(('01_Supuestos'!I31*$I799)*'01_Supuestos'!$F$11*$K799)-(IF(('01_Supuestos'!I31*$I799)&gt;0,'01_Supuestos'!$F$15,0)))-($J799*'01_Supuestos'!I33)))*'01_Supuestos'!$F$16)</f>
        <v/>
      </c>
      <c r="AA799" s="109">
        <f>((('01_Supuestos'!J31*$I799)*'01_Supuestos'!$F$11*($H799-'01_Supuestos'!$F$9))-((('01_Supuestos'!J31*$I799)*'01_Supuestos'!$F$11*($H799-'01_Supuestos'!$F$9))*'01_Supuestos'!$F$12)-(('01_Supuestos'!J31*$I799)*'01_Supuestos'!$F$11*$K799)-(IF(('01_Supuestos'!J31*$I799)&gt;0,'01_Supuestos'!$F$15,0)))-((('01_Supuestos'!J31*$I799)*'01_Supuestos'!$F$11*($H799-'01_Supuestos'!$F$9))*'01_Supuestos'!$F$18)-($J799*'01_Supuestos'!J32)-(IF('01_Supuestos'!J30=MAX('01_Supuestos'!$C$30:$M$30),'01_Supuestos'!$F$19,0))-(MAX(0,(((('01_Supuestos'!J31*$I799)*'01_Supuestos'!$F$11*($H799-'01_Supuestos'!$F$9))-((('01_Supuestos'!J31*$I799)*'01_Supuestos'!$F$11*($H799-'01_Supuestos'!$F$9))*'01_Supuestos'!$F$12)-(('01_Supuestos'!J31*$I799)*'01_Supuestos'!$F$11*$K799)-(IF(('01_Supuestos'!J31*$I799)&gt;0,'01_Supuestos'!$F$15,0)))-($J799*'01_Supuestos'!J33)))*'01_Supuestos'!$F$16)</f>
        <v/>
      </c>
      <c r="AB799" s="109">
        <f>((('01_Supuestos'!K31*$I799)*'01_Supuestos'!$F$11*($H799-'01_Supuestos'!$F$9))-((('01_Supuestos'!K31*$I799)*'01_Supuestos'!$F$11*($H799-'01_Supuestos'!$F$9))*'01_Supuestos'!$F$12)-(('01_Supuestos'!K31*$I799)*'01_Supuestos'!$F$11*$K799)-(IF(('01_Supuestos'!K31*$I799)&gt;0,'01_Supuestos'!$F$15,0)))-((('01_Supuestos'!K31*$I799)*'01_Supuestos'!$F$11*($H799-'01_Supuestos'!$F$9))*'01_Supuestos'!$F$18)-($J799*'01_Supuestos'!K32)-(IF('01_Supuestos'!K30=MAX('01_Supuestos'!$C$30:$M$30),'01_Supuestos'!$F$19,0))-(MAX(0,(((('01_Supuestos'!K31*$I799)*'01_Supuestos'!$F$11*($H799-'01_Supuestos'!$F$9))-((('01_Supuestos'!K31*$I799)*'01_Supuestos'!$F$11*($H799-'01_Supuestos'!$F$9))*'01_Supuestos'!$F$12)-(('01_Supuestos'!K31*$I799)*'01_Supuestos'!$F$11*$K799)-(IF(('01_Supuestos'!K31*$I799)&gt;0,'01_Supuestos'!$F$15,0)))-($J799*'01_Supuestos'!K33)))*'01_Supuestos'!$F$16)</f>
        <v/>
      </c>
      <c r="AC799" s="109">
        <f>((('01_Supuestos'!L31*$I799)*'01_Supuestos'!$F$11*($H799-'01_Supuestos'!$F$9))-((('01_Supuestos'!L31*$I799)*'01_Supuestos'!$F$11*($H799-'01_Supuestos'!$F$9))*'01_Supuestos'!$F$12)-(('01_Supuestos'!L31*$I799)*'01_Supuestos'!$F$11*$K799)-(IF(('01_Supuestos'!L31*$I799)&gt;0,'01_Supuestos'!$F$15,0)))-((('01_Supuestos'!L31*$I799)*'01_Supuestos'!$F$11*($H799-'01_Supuestos'!$F$9))*'01_Supuestos'!$F$18)-($J799*'01_Supuestos'!L32)-(IF('01_Supuestos'!L30=MAX('01_Supuestos'!$C$30:$M$30),'01_Supuestos'!$F$19,0))-(MAX(0,(((('01_Supuestos'!L31*$I799)*'01_Supuestos'!$F$11*($H799-'01_Supuestos'!$F$9))-((('01_Supuestos'!L31*$I799)*'01_Supuestos'!$F$11*($H799-'01_Supuestos'!$F$9))*'01_Supuestos'!$F$12)-(('01_Supuestos'!L31*$I799)*'01_Supuestos'!$F$11*$K799)-(IF(('01_Supuestos'!L31*$I799)&gt;0,'01_Supuestos'!$F$15,0)))-($J799*'01_Supuestos'!L33)))*'01_Supuestos'!$F$16)</f>
        <v/>
      </c>
      <c r="AD799" s="109">
        <f>((('01_Supuestos'!M31*$I799)*'01_Supuestos'!$F$11*($H799-'01_Supuestos'!$F$9))-((('01_Supuestos'!M31*$I799)*'01_Supuestos'!$F$11*($H799-'01_Supuestos'!$F$9))*'01_Supuestos'!$F$12)-(('01_Supuestos'!M31*$I799)*'01_Supuestos'!$F$11*$K799)-(IF(('01_Supuestos'!M31*$I799)&gt;0,'01_Supuestos'!$F$15,0)))-((('01_Supuestos'!M31*$I799)*'01_Supuestos'!$F$11*($H799-'01_Supuestos'!$F$9))*'01_Supuestos'!$F$18)-($J799*'01_Supuestos'!M32)-(IF('01_Supuestos'!M30=MAX('01_Supuestos'!$C$30:$M$30),'01_Supuestos'!$F$19,0))-(MAX(0,(((('01_Supuestos'!M31*$I799)*'01_Supuestos'!$F$11*($H799-'01_Supuestos'!$F$9))-((('01_Supuestos'!M31*$I799)*'01_Supuestos'!$F$11*($H799-'01_Supuestos'!$F$9))*'01_Supuestos'!$F$12)-(('01_Supuestos'!M31*$I799)*'01_Supuestos'!$F$11*$K799)-(IF(('01_Supuestos'!M31*$I799)&gt;0,'01_Supuestos'!$F$15,0)))-($J799*'01_Supuestos'!M33)))*'01_Supuestos'!$F$16)</f>
        <v/>
      </c>
      <c r="AE799" s="109">
        <f>0</f>
        <v/>
      </c>
      <c r="AF799" s="109">
        <f>IF(S799&gt;R799,"Appraisal+Decision",IF(S799&lt;R799,"Develop Now","Indiferente"))</f>
        <v/>
      </c>
    </row>
    <row r="800">
      <c r="A800" t="n">
        <v>770</v>
      </c>
      <c r="B800" s="53">
        <f>RAND()</f>
        <v/>
      </c>
      <c r="C800" s="53">
        <f>RAND()</f>
        <v/>
      </c>
      <c r="D800" s="53">
        <f>RAND()</f>
        <v/>
      </c>
      <c r="E800" s="53">
        <f>RAND()</f>
        <v/>
      </c>
      <c r="F800" s="53">
        <f>RAND()</f>
        <v/>
      </c>
      <c r="G800" s="53">
        <f>RAND()</f>
        <v/>
      </c>
      <c r="H800" s="109">
        <f>IF(B800&lt;($B$11-$B$10)/($B$12-$B$10), $B$10+SQRT(B800*($B$11-$B$10)*($B$12-$B$10)), $B$12-SQRT((1-B800)*($B$12-$B$11)*($B$12-$B$10)))</f>
        <v/>
      </c>
      <c r="I800" s="53">
        <f>MAX(0.1,NORMINV(C800,$B$13,$B$14))</f>
        <v/>
      </c>
      <c r="J800" s="109">
        <f>'01_Supuestos'!$F$13*MAX(0.65,NORMINV(D800,1,$B$15))</f>
        <v/>
      </c>
      <c r="K800" s="109">
        <f>'01_Supuestos'!$F$14*MAX(0.6,NORMINV(E800,1,$B$16))</f>
        <v/>
      </c>
      <c r="L800" s="109">
        <f>--(F800&lt;=$B$5)</f>
        <v/>
      </c>
      <c r="M800" s="109">
        <f>IF(L800=1, IF(G800&lt;=$B$6, "+", "-"), IF(G800&lt;=(1-$B$7), "+", "-"))</f>
        <v/>
      </c>
      <c r="N800" s="110">
        <f>IF(M800="+",'05_Bayes_Arbol'!$B$16,'05_Bayes_Arbol'!$B$17)</f>
        <v/>
      </c>
      <c r="O800" s="109">
        <f>SUMPRODUCT(T800:AD800,'01_Supuestos'!$C$34:$M$34)</f>
        <v/>
      </c>
      <c r="P800" s="109">
        <f>N800*O800 + (1-N800)*$B$9</f>
        <v/>
      </c>
      <c r="Q800" s="109">
        <f>--(P800&gt;0)</f>
        <v/>
      </c>
      <c r="R800" s="109">
        <f>IF(L800=1,O800,$B$9)</f>
        <v/>
      </c>
      <c r="S800" s="109">
        <f>-$B$8 + IF(Q800=1, IF(L800=1,O800,$B$9), 0)</f>
        <v/>
      </c>
      <c r="T800" s="109">
        <f>((('01_Supuestos'!C31*$I800)*'01_Supuestos'!$F$11*($H800-'01_Supuestos'!$F$9))-((('01_Supuestos'!C31*$I800)*'01_Supuestos'!$F$11*($H800-'01_Supuestos'!$F$9))*'01_Supuestos'!$F$12)-(('01_Supuestos'!C31*$I800)*'01_Supuestos'!$F$11*$K800)-(IF(('01_Supuestos'!C31*$I800)&gt;0,'01_Supuestos'!$F$15,0)))-((('01_Supuestos'!C31*$I800)*'01_Supuestos'!$F$11*($H800-'01_Supuestos'!$F$9))*'01_Supuestos'!$F$18)-($J800*'01_Supuestos'!C32)-(IF('01_Supuestos'!C30=MAX('01_Supuestos'!$C$30:$M$30),'01_Supuestos'!$F$19,0))-(MAX(0,(((('01_Supuestos'!C31*$I800)*'01_Supuestos'!$F$11*($H800-'01_Supuestos'!$F$9))-((('01_Supuestos'!C31*$I800)*'01_Supuestos'!$F$11*($H800-'01_Supuestos'!$F$9))*'01_Supuestos'!$F$12)-(('01_Supuestos'!C31*$I800)*'01_Supuestos'!$F$11*$K800)-(IF(('01_Supuestos'!C31*$I800)&gt;0,'01_Supuestos'!$F$15,0)))-($J800*'01_Supuestos'!C33)))*'01_Supuestos'!$F$16)</f>
        <v/>
      </c>
      <c r="U800" s="109">
        <f>((('01_Supuestos'!D31*$I800)*'01_Supuestos'!$F$11*($H800-'01_Supuestos'!$F$9))-((('01_Supuestos'!D31*$I800)*'01_Supuestos'!$F$11*($H800-'01_Supuestos'!$F$9))*'01_Supuestos'!$F$12)-(('01_Supuestos'!D31*$I800)*'01_Supuestos'!$F$11*$K800)-(IF(('01_Supuestos'!D31*$I800)&gt;0,'01_Supuestos'!$F$15,0)))-((('01_Supuestos'!D31*$I800)*'01_Supuestos'!$F$11*($H800-'01_Supuestos'!$F$9))*'01_Supuestos'!$F$18)-($J800*'01_Supuestos'!D32)-(IF('01_Supuestos'!D30=MAX('01_Supuestos'!$C$30:$M$30),'01_Supuestos'!$F$19,0))-(MAX(0,(((('01_Supuestos'!D31*$I800)*'01_Supuestos'!$F$11*($H800-'01_Supuestos'!$F$9))-((('01_Supuestos'!D31*$I800)*'01_Supuestos'!$F$11*($H800-'01_Supuestos'!$F$9))*'01_Supuestos'!$F$12)-(('01_Supuestos'!D31*$I800)*'01_Supuestos'!$F$11*$K800)-(IF(('01_Supuestos'!D31*$I800)&gt;0,'01_Supuestos'!$F$15,0)))-($J800*'01_Supuestos'!D33)))*'01_Supuestos'!$F$16)</f>
        <v/>
      </c>
      <c r="V800" s="109">
        <f>((('01_Supuestos'!E31*$I800)*'01_Supuestos'!$F$11*($H800-'01_Supuestos'!$F$9))-((('01_Supuestos'!E31*$I800)*'01_Supuestos'!$F$11*($H800-'01_Supuestos'!$F$9))*'01_Supuestos'!$F$12)-(('01_Supuestos'!E31*$I800)*'01_Supuestos'!$F$11*$K800)-(IF(('01_Supuestos'!E31*$I800)&gt;0,'01_Supuestos'!$F$15,0)))-((('01_Supuestos'!E31*$I800)*'01_Supuestos'!$F$11*($H800-'01_Supuestos'!$F$9))*'01_Supuestos'!$F$18)-($J800*'01_Supuestos'!E32)-(IF('01_Supuestos'!E30=MAX('01_Supuestos'!$C$30:$M$30),'01_Supuestos'!$F$19,0))-(MAX(0,(((('01_Supuestos'!E31*$I800)*'01_Supuestos'!$F$11*($H800-'01_Supuestos'!$F$9))-((('01_Supuestos'!E31*$I800)*'01_Supuestos'!$F$11*($H800-'01_Supuestos'!$F$9))*'01_Supuestos'!$F$12)-(('01_Supuestos'!E31*$I800)*'01_Supuestos'!$F$11*$K800)-(IF(('01_Supuestos'!E31*$I800)&gt;0,'01_Supuestos'!$F$15,0)))-($J800*'01_Supuestos'!E33)))*'01_Supuestos'!$F$16)</f>
        <v/>
      </c>
      <c r="W800" s="109">
        <f>((('01_Supuestos'!F31*$I800)*'01_Supuestos'!$F$11*($H800-'01_Supuestos'!$F$9))-((('01_Supuestos'!F31*$I800)*'01_Supuestos'!$F$11*($H800-'01_Supuestos'!$F$9))*'01_Supuestos'!$F$12)-(('01_Supuestos'!F31*$I800)*'01_Supuestos'!$F$11*$K800)-(IF(('01_Supuestos'!F31*$I800)&gt;0,'01_Supuestos'!$F$15,0)))-((('01_Supuestos'!F31*$I800)*'01_Supuestos'!$F$11*($H800-'01_Supuestos'!$F$9))*'01_Supuestos'!$F$18)-($J800*'01_Supuestos'!F32)-(IF('01_Supuestos'!F30=MAX('01_Supuestos'!$C$30:$M$30),'01_Supuestos'!$F$19,0))-(MAX(0,(((('01_Supuestos'!F31*$I800)*'01_Supuestos'!$F$11*($H800-'01_Supuestos'!$F$9))-((('01_Supuestos'!F31*$I800)*'01_Supuestos'!$F$11*($H800-'01_Supuestos'!$F$9))*'01_Supuestos'!$F$12)-(('01_Supuestos'!F31*$I800)*'01_Supuestos'!$F$11*$K800)-(IF(('01_Supuestos'!F31*$I800)&gt;0,'01_Supuestos'!$F$15,0)))-($J800*'01_Supuestos'!F33)))*'01_Supuestos'!$F$16)</f>
        <v/>
      </c>
      <c r="X800" s="109">
        <f>((('01_Supuestos'!G31*$I800)*'01_Supuestos'!$F$11*($H800-'01_Supuestos'!$F$9))-((('01_Supuestos'!G31*$I800)*'01_Supuestos'!$F$11*($H800-'01_Supuestos'!$F$9))*'01_Supuestos'!$F$12)-(('01_Supuestos'!G31*$I800)*'01_Supuestos'!$F$11*$K800)-(IF(('01_Supuestos'!G31*$I800)&gt;0,'01_Supuestos'!$F$15,0)))-((('01_Supuestos'!G31*$I800)*'01_Supuestos'!$F$11*($H800-'01_Supuestos'!$F$9))*'01_Supuestos'!$F$18)-($J800*'01_Supuestos'!G32)-(IF('01_Supuestos'!G30=MAX('01_Supuestos'!$C$30:$M$30),'01_Supuestos'!$F$19,0))-(MAX(0,(((('01_Supuestos'!G31*$I800)*'01_Supuestos'!$F$11*($H800-'01_Supuestos'!$F$9))-((('01_Supuestos'!G31*$I800)*'01_Supuestos'!$F$11*($H800-'01_Supuestos'!$F$9))*'01_Supuestos'!$F$12)-(('01_Supuestos'!G31*$I800)*'01_Supuestos'!$F$11*$K800)-(IF(('01_Supuestos'!G31*$I800)&gt;0,'01_Supuestos'!$F$15,0)))-($J800*'01_Supuestos'!G33)))*'01_Supuestos'!$F$16)</f>
        <v/>
      </c>
      <c r="Y800" s="109">
        <f>((('01_Supuestos'!H31*$I800)*'01_Supuestos'!$F$11*($H800-'01_Supuestos'!$F$9))-((('01_Supuestos'!H31*$I800)*'01_Supuestos'!$F$11*($H800-'01_Supuestos'!$F$9))*'01_Supuestos'!$F$12)-(('01_Supuestos'!H31*$I800)*'01_Supuestos'!$F$11*$K800)-(IF(('01_Supuestos'!H31*$I800)&gt;0,'01_Supuestos'!$F$15,0)))-((('01_Supuestos'!H31*$I800)*'01_Supuestos'!$F$11*($H800-'01_Supuestos'!$F$9))*'01_Supuestos'!$F$18)-($J800*'01_Supuestos'!H32)-(IF('01_Supuestos'!H30=MAX('01_Supuestos'!$C$30:$M$30),'01_Supuestos'!$F$19,0))-(MAX(0,(((('01_Supuestos'!H31*$I800)*'01_Supuestos'!$F$11*($H800-'01_Supuestos'!$F$9))-((('01_Supuestos'!H31*$I800)*'01_Supuestos'!$F$11*($H800-'01_Supuestos'!$F$9))*'01_Supuestos'!$F$12)-(('01_Supuestos'!H31*$I800)*'01_Supuestos'!$F$11*$K800)-(IF(('01_Supuestos'!H31*$I800)&gt;0,'01_Supuestos'!$F$15,0)))-($J800*'01_Supuestos'!H33)))*'01_Supuestos'!$F$16)</f>
        <v/>
      </c>
      <c r="Z800" s="109">
        <f>((('01_Supuestos'!I31*$I800)*'01_Supuestos'!$F$11*($H800-'01_Supuestos'!$F$9))-((('01_Supuestos'!I31*$I800)*'01_Supuestos'!$F$11*($H800-'01_Supuestos'!$F$9))*'01_Supuestos'!$F$12)-(('01_Supuestos'!I31*$I800)*'01_Supuestos'!$F$11*$K800)-(IF(('01_Supuestos'!I31*$I800)&gt;0,'01_Supuestos'!$F$15,0)))-((('01_Supuestos'!I31*$I800)*'01_Supuestos'!$F$11*($H800-'01_Supuestos'!$F$9))*'01_Supuestos'!$F$18)-($J800*'01_Supuestos'!I32)-(IF('01_Supuestos'!I30=MAX('01_Supuestos'!$C$30:$M$30),'01_Supuestos'!$F$19,0))-(MAX(0,(((('01_Supuestos'!I31*$I800)*'01_Supuestos'!$F$11*($H800-'01_Supuestos'!$F$9))-((('01_Supuestos'!I31*$I800)*'01_Supuestos'!$F$11*($H800-'01_Supuestos'!$F$9))*'01_Supuestos'!$F$12)-(('01_Supuestos'!I31*$I800)*'01_Supuestos'!$F$11*$K800)-(IF(('01_Supuestos'!I31*$I800)&gt;0,'01_Supuestos'!$F$15,0)))-($J800*'01_Supuestos'!I33)))*'01_Supuestos'!$F$16)</f>
        <v/>
      </c>
      <c r="AA800" s="109">
        <f>((('01_Supuestos'!J31*$I800)*'01_Supuestos'!$F$11*($H800-'01_Supuestos'!$F$9))-((('01_Supuestos'!J31*$I800)*'01_Supuestos'!$F$11*($H800-'01_Supuestos'!$F$9))*'01_Supuestos'!$F$12)-(('01_Supuestos'!J31*$I800)*'01_Supuestos'!$F$11*$K800)-(IF(('01_Supuestos'!J31*$I800)&gt;0,'01_Supuestos'!$F$15,0)))-((('01_Supuestos'!J31*$I800)*'01_Supuestos'!$F$11*($H800-'01_Supuestos'!$F$9))*'01_Supuestos'!$F$18)-($J800*'01_Supuestos'!J32)-(IF('01_Supuestos'!J30=MAX('01_Supuestos'!$C$30:$M$30),'01_Supuestos'!$F$19,0))-(MAX(0,(((('01_Supuestos'!J31*$I800)*'01_Supuestos'!$F$11*($H800-'01_Supuestos'!$F$9))-((('01_Supuestos'!J31*$I800)*'01_Supuestos'!$F$11*($H800-'01_Supuestos'!$F$9))*'01_Supuestos'!$F$12)-(('01_Supuestos'!J31*$I800)*'01_Supuestos'!$F$11*$K800)-(IF(('01_Supuestos'!J31*$I800)&gt;0,'01_Supuestos'!$F$15,0)))-($J800*'01_Supuestos'!J33)))*'01_Supuestos'!$F$16)</f>
        <v/>
      </c>
      <c r="AB800" s="109">
        <f>((('01_Supuestos'!K31*$I800)*'01_Supuestos'!$F$11*($H800-'01_Supuestos'!$F$9))-((('01_Supuestos'!K31*$I800)*'01_Supuestos'!$F$11*($H800-'01_Supuestos'!$F$9))*'01_Supuestos'!$F$12)-(('01_Supuestos'!K31*$I800)*'01_Supuestos'!$F$11*$K800)-(IF(('01_Supuestos'!K31*$I800)&gt;0,'01_Supuestos'!$F$15,0)))-((('01_Supuestos'!K31*$I800)*'01_Supuestos'!$F$11*($H800-'01_Supuestos'!$F$9))*'01_Supuestos'!$F$18)-($J800*'01_Supuestos'!K32)-(IF('01_Supuestos'!K30=MAX('01_Supuestos'!$C$30:$M$30),'01_Supuestos'!$F$19,0))-(MAX(0,(((('01_Supuestos'!K31*$I800)*'01_Supuestos'!$F$11*($H800-'01_Supuestos'!$F$9))-((('01_Supuestos'!K31*$I800)*'01_Supuestos'!$F$11*($H800-'01_Supuestos'!$F$9))*'01_Supuestos'!$F$12)-(('01_Supuestos'!K31*$I800)*'01_Supuestos'!$F$11*$K800)-(IF(('01_Supuestos'!K31*$I800)&gt;0,'01_Supuestos'!$F$15,0)))-($J800*'01_Supuestos'!K33)))*'01_Supuestos'!$F$16)</f>
        <v/>
      </c>
      <c r="AC800" s="109">
        <f>((('01_Supuestos'!L31*$I800)*'01_Supuestos'!$F$11*($H800-'01_Supuestos'!$F$9))-((('01_Supuestos'!L31*$I800)*'01_Supuestos'!$F$11*($H800-'01_Supuestos'!$F$9))*'01_Supuestos'!$F$12)-(('01_Supuestos'!L31*$I800)*'01_Supuestos'!$F$11*$K800)-(IF(('01_Supuestos'!L31*$I800)&gt;0,'01_Supuestos'!$F$15,0)))-((('01_Supuestos'!L31*$I800)*'01_Supuestos'!$F$11*($H800-'01_Supuestos'!$F$9))*'01_Supuestos'!$F$18)-($J800*'01_Supuestos'!L32)-(IF('01_Supuestos'!L30=MAX('01_Supuestos'!$C$30:$M$30),'01_Supuestos'!$F$19,0))-(MAX(0,(((('01_Supuestos'!L31*$I800)*'01_Supuestos'!$F$11*($H800-'01_Supuestos'!$F$9))-((('01_Supuestos'!L31*$I800)*'01_Supuestos'!$F$11*($H800-'01_Supuestos'!$F$9))*'01_Supuestos'!$F$12)-(('01_Supuestos'!L31*$I800)*'01_Supuestos'!$F$11*$K800)-(IF(('01_Supuestos'!L31*$I800)&gt;0,'01_Supuestos'!$F$15,0)))-($J800*'01_Supuestos'!L33)))*'01_Supuestos'!$F$16)</f>
        <v/>
      </c>
      <c r="AD800" s="109">
        <f>((('01_Supuestos'!M31*$I800)*'01_Supuestos'!$F$11*($H800-'01_Supuestos'!$F$9))-((('01_Supuestos'!M31*$I800)*'01_Supuestos'!$F$11*($H800-'01_Supuestos'!$F$9))*'01_Supuestos'!$F$12)-(('01_Supuestos'!M31*$I800)*'01_Supuestos'!$F$11*$K800)-(IF(('01_Supuestos'!M31*$I800)&gt;0,'01_Supuestos'!$F$15,0)))-((('01_Supuestos'!M31*$I800)*'01_Supuestos'!$F$11*($H800-'01_Supuestos'!$F$9))*'01_Supuestos'!$F$18)-($J800*'01_Supuestos'!M32)-(IF('01_Supuestos'!M30=MAX('01_Supuestos'!$C$30:$M$30),'01_Supuestos'!$F$19,0))-(MAX(0,(((('01_Supuestos'!M31*$I800)*'01_Supuestos'!$F$11*($H800-'01_Supuestos'!$F$9))-((('01_Supuestos'!M31*$I800)*'01_Supuestos'!$F$11*($H800-'01_Supuestos'!$F$9))*'01_Supuestos'!$F$12)-(('01_Supuestos'!M31*$I800)*'01_Supuestos'!$F$11*$K800)-(IF(('01_Supuestos'!M31*$I800)&gt;0,'01_Supuestos'!$F$15,0)))-($J800*'01_Supuestos'!M33)))*'01_Supuestos'!$F$16)</f>
        <v/>
      </c>
      <c r="AE800" s="109">
        <f>0</f>
        <v/>
      </c>
      <c r="AF800" s="109">
        <f>IF(S800&gt;R800,"Appraisal+Decision",IF(S800&lt;R800,"Develop Now","Indiferente"))</f>
        <v/>
      </c>
    </row>
    <row r="801">
      <c r="A801" t="n">
        <v>771</v>
      </c>
      <c r="B801" s="53">
        <f>RAND()</f>
        <v/>
      </c>
      <c r="C801" s="53">
        <f>RAND()</f>
        <v/>
      </c>
      <c r="D801" s="53">
        <f>RAND()</f>
        <v/>
      </c>
      <c r="E801" s="53">
        <f>RAND()</f>
        <v/>
      </c>
      <c r="F801" s="53">
        <f>RAND()</f>
        <v/>
      </c>
      <c r="G801" s="53">
        <f>RAND()</f>
        <v/>
      </c>
      <c r="H801" s="109">
        <f>IF(B801&lt;($B$11-$B$10)/($B$12-$B$10), $B$10+SQRT(B801*($B$11-$B$10)*($B$12-$B$10)), $B$12-SQRT((1-B801)*($B$12-$B$11)*($B$12-$B$10)))</f>
        <v/>
      </c>
      <c r="I801" s="53">
        <f>MAX(0.1,NORMINV(C801,$B$13,$B$14))</f>
        <v/>
      </c>
      <c r="J801" s="109">
        <f>'01_Supuestos'!$F$13*MAX(0.65,NORMINV(D801,1,$B$15))</f>
        <v/>
      </c>
      <c r="K801" s="109">
        <f>'01_Supuestos'!$F$14*MAX(0.6,NORMINV(E801,1,$B$16))</f>
        <v/>
      </c>
      <c r="L801" s="109">
        <f>--(F801&lt;=$B$5)</f>
        <v/>
      </c>
      <c r="M801" s="109">
        <f>IF(L801=1, IF(G801&lt;=$B$6, "+", "-"), IF(G801&lt;=(1-$B$7), "+", "-"))</f>
        <v/>
      </c>
      <c r="N801" s="110">
        <f>IF(M801="+",'05_Bayes_Arbol'!$B$16,'05_Bayes_Arbol'!$B$17)</f>
        <v/>
      </c>
      <c r="O801" s="109">
        <f>SUMPRODUCT(T801:AD801,'01_Supuestos'!$C$34:$M$34)</f>
        <v/>
      </c>
      <c r="P801" s="109">
        <f>N801*O801 + (1-N801)*$B$9</f>
        <v/>
      </c>
      <c r="Q801" s="109">
        <f>--(P801&gt;0)</f>
        <v/>
      </c>
      <c r="R801" s="109">
        <f>IF(L801=1,O801,$B$9)</f>
        <v/>
      </c>
      <c r="S801" s="109">
        <f>-$B$8 + IF(Q801=1, IF(L801=1,O801,$B$9), 0)</f>
        <v/>
      </c>
      <c r="T801" s="109">
        <f>((('01_Supuestos'!C31*$I801)*'01_Supuestos'!$F$11*($H801-'01_Supuestos'!$F$9))-((('01_Supuestos'!C31*$I801)*'01_Supuestos'!$F$11*($H801-'01_Supuestos'!$F$9))*'01_Supuestos'!$F$12)-(('01_Supuestos'!C31*$I801)*'01_Supuestos'!$F$11*$K801)-(IF(('01_Supuestos'!C31*$I801)&gt;0,'01_Supuestos'!$F$15,0)))-((('01_Supuestos'!C31*$I801)*'01_Supuestos'!$F$11*($H801-'01_Supuestos'!$F$9))*'01_Supuestos'!$F$18)-($J801*'01_Supuestos'!C32)-(IF('01_Supuestos'!C30=MAX('01_Supuestos'!$C$30:$M$30),'01_Supuestos'!$F$19,0))-(MAX(0,(((('01_Supuestos'!C31*$I801)*'01_Supuestos'!$F$11*($H801-'01_Supuestos'!$F$9))-((('01_Supuestos'!C31*$I801)*'01_Supuestos'!$F$11*($H801-'01_Supuestos'!$F$9))*'01_Supuestos'!$F$12)-(('01_Supuestos'!C31*$I801)*'01_Supuestos'!$F$11*$K801)-(IF(('01_Supuestos'!C31*$I801)&gt;0,'01_Supuestos'!$F$15,0)))-($J801*'01_Supuestos'!C33)))*'01_Supuestos'!$F$16)</f>
        <v/>
      </c>
      <c r="U801" s="109">
        <f>((('01_Supuestos'!D31*$I801)*'01_Supuestos'!$F$11*($H801-'01_Supuestos'!$F$9))-((('01_Supuestos'!D31*$I801)*'01_Supuestos'!$F$11*($H801-'01_Supuestos'!$F$9))*'01_Supuestos'!$F$12)-(('01_Supuestos'!D31*$I801)*'01_Supuestos'!$F$11*$K801)-(IF(('01_Supuestos'!D31*$I801)&gt;0,'01_Supuestos'!$F$15,0)))-((('01_Supuestos'!D31*$I801)*'01_Supuestos'!$F$11*($H801-'01_Supuestos'!$F$9))*'01_Supuestos'!$F$18)-($J801*'01_Supuestos'!D32)-(IF('01_Supuestos'!D30=MAX('01_Supuestos'!$C$30:$M$30),'01_Supuestos'!$F$19,0))-(MAX(0,(((('01_Supuestos'!D31*$I801)*'01_Supuestos'!$F$11*($H801-'01_Supuestos'!$F$9))-((('01_Supuestos'!D31*$I801)*'01_Supuestos'!$F$11*($H801-'01_Supuestos'!$F$9))*'01_Supuestos'!$F$12)-(('01_Supuestos'!D31*$I801)*'01_Supuestos'!$F$11*$K801)-(IF(('01_Supuestos'!D31*$I801)&gt;0,'01_Supuestos'!$F$15,0)))-($J801*'01_Supuestos'!D33)))*'01_Supuestos'!$F$16)</f>
        <v/>
      </c>
      <c r="V801" s="109">
        <f>((('01_Supuestos'!E31*$I801)*'01_Supuestos'!$F$11*($H801-'01_Supuestos'!$F$9))-((('01_Supuestos'!E31*$I801)*'01_Supuestos'!$F$11*($H801-'01_Supuestos'!$F$9))*'01_Supuestos'!$F$12)-(('01_Supuestos'!E31*$I801)*'01_Supuestos'!$F$11*$K801)-(IF(('01_Supuestos'!E31*$I801)&gt;0,'01_Supuestos'!$F$15,0)))-((('01_Supuestos'!E31*$I801)*'01_Supuestos'!$F$11*($H801-'01_Supuestos'!$F$9))*'01_Supuestos'!$F$18)-($J801*'01_Supuestos'!E32)-(IF('01_Supuestos'!E30=MAX('01_Supuestos'!$C$30:$M$30),'01_Supuestos'!$F$19,0))-(MAX(0,(((('01_Supuestos'!E31*$I801)*'01_Supuestos'!$F$11*($H801-'01_Supuestos'!$F$9))-((('01_Supuestos'!E31*$I801)*'01_Supuestos'!$F$11*($H801-'01_Supuestos'!$F$9))*'01_Supuestos'!$F$12)-(('01_Supuestos'!E31*$I801)*'01_Supuestos'!$F$11*$K801)-(IF(('01_Supuestos'!E31*$I801)&gt;0,'01_Supuestos'!$F$15,0)))-($J801*'01_Supuestos'!E33)))*'01_Supuestos'!$F$16)</f>
        <v/>
      </c>
      <c r="W801" s="109">
        <f>((('01_Supuestos'!F31*$I801)*'01_Supuestos'!$F$11*($H801-'01_Supuestos'!$F$9))-((('01_Supuestos'!F31*$I801)*'01_Supuestos'!$F$11*($H801-'01_Supuestos'!$F$9))*'01_Supuestos'!$F$12)-(('01_Supuestos'!F31*$I801)*'01_Supuestos'!$F$11*$K801)-(IF(('01_Supuestos'!F31*$I801)&gt;0,'01_Supuestos'!$F$15,0)))-((('01_Supuestos'!F31*$I801)*'01_Supuestos'!$F$11*($H801-'01_Supuestos'!$F$9))*'01_Supuestos'!$F$18)-($J801*'01_Supuestos'!F32)-(IF('01_Supuestos'!F30=MAX('01_Supuestos'!$C$30:$M$30),'01_Supuestos'!$F$19,0))-(MAX(0,(((('01_Supuestos'!F31*$I801)*'01_Supuestos'!$F$11*($H801-'01_Supuestos'!$F$9))-((('01_Supuestos'!F31*$I801)*'01_Supuestos'!$F$11*($H801-'01_Supuestos'!$F$9))*'01_Supuestos'!$F$12)-(('01_Supuestos'!F31*$I801)*'01_Supuestos'!$F$11*$K801)-(IF(('01_Supuestos'!F31*$I801)&gt;0,'01_Supuestos'!$F$15,0)))-($J801*'01_Supuestos'!F33)))*'01_Supuestos'!$F$16)</f>
        <v/>
      </c>
      <c r="X801" s="109">
        <f>((('01_Supuestos'!G31*$I801)*'01_Supuestos'!$F$11*($H801-'01_Supuestos'!$F$9))-((('01_Supuestos'!G31*$I801)*'01_Supuestos'!$F$11*($H801-'01_Supuestos'!$F$9))*'01_Supuestos'!$F$12)-(('01_Supuestos'!G31*$I801)*'01_Supuestos'!$F$11*$K801)-(IF(('01_Supuestos'!G31*$I801)&gt;0,'01_Supuestos'!$F$15,0)))-((('01_Supuestos'!G31*$I801)*'01_Supuestos'!$F$11*($H801-'01_Supuestos'!$F$9))*'01_Supuestos'!$F$18)-($J801*'01_Supuestos'!G32)-(IF('01_Supuestos'!G30=MAX('01_Supuestos'!$C$30:$M$30),'01_Supuestos'!$F$19,0))-(MAX(0,(((('01_Supuestos'!G31*$I801)*'01_Supuestos'!$F$11*($H801-'01_Supuestos'!$F$9))-((('01_Supuestos'!G31*$I801)*'01_Supuestos'!$F$11*($H801-'01_Supuestos'!$F$9))*'01_Supuestos'!$F$12)-(('01_Supuestos'!G31*$I801)*'01_Supuestos'!$F$11*$K801)-(IF(('01_Supuestos'!G31*$I801)&gt;0,'01_Supuestos'!$F$15,0)))-($J801*'01_Supuestos'!G33)))*'01_Supuestos'!$F$16)</f>
        <v/>
      </c>
      <c r="Y801" s="109">
        <f>((('01_Supuestos'!H31*$I801)*'01_Supuestos'!$F$11*($H801-'01_Supuestos'!$F$9))-((('01_Supuestos'!H31*$I801)*'01_Supuestos'!$F$11*($H801-'01_Supuestos'!$F$9))*'01_Supuestos'!$F$12)-(('01_Supuestos'!H31*$I801)*'01_Supuestos'!$F$11*$K801)-(IF(('01_Supuestos'!H31*$I801)&gt;0,'01_Supuestos'!$F$15,0)))-((('01_Supuestos'!H31*$I801)*'01_Supuestos'!$F$11*($H801-'01_Supuestos'!$F$9))*'01_Supuestos'!$F$18)-($J801*'01_Supuestos'!H32)-(IF('01_Supuestos'!H30=MAX('01_Supuestos'!$C$30:$M$30),'01_Supuestos'!$F$19,0))-(MAX(0,(((('01_Supuestos'!H31*$I801)*'01_Supuestos'!$F$11*($H801-'01_Supuestos'!$F$9))-((('01_Supuestos'!H31*$I801)*'01_Supuestos'!$F$11*($H801-'01_Supuestos'!$F$9))*'01_Supuestos'!$F$12)-(('01_Supuestos'!H31*$I801)*'01_Supuestos'!$F$11*$K801)-(IF(('01_Supuestos'!H31*$I801)&gt;0,'01_Supuestos'!$F$15,0)))-($J801*'01_Supuestos'!H33)))*'01_Supuestos'!$F$16)</f>
        <v/>
      </c>
      <c r="Z801" s="109">
        <f>((('01_Supuestos'!I31*$I801)*'01_Supuestos'!$F$11*($H801-'01_Supuestos'!$F$9))-((('01_Supuestos'!I31*$I801)*'01_Supuestos'!$F$11*($H801-'01_Supuestos'!$F$9))*'01_Supuestos'!$F$12)-(('01_Supuestos'!I31*$I801)*'01_Supuestos'!$F$11*$K801)-(IF(('01_Supuestos'!I31*$I801)&gt;0,'01_Supuestos'!$F$15,0)))-((('01_Supuestos'!I31*$I801)*'01_Supuestos'!$F$11*($H801-'01_Supuestos'!$F$9))*'01_Supuestos'!$F$18)-($J801*'01_Supuestos'!I32)-(IF('01_Supuestos'!I30=MAX('01_Supuestos'!$C$30:$M$30),'01_Supuestos'!$F$19,0))-(MAX(0,(((('01_Supuestos'!I31*$I801)*'01_Supuestos'!$F$11*($H801-'01_Supuestos'!$F$9))-((('01_Supuestos'!I31*$I801)*'01_Supuestos'!$F$11*($H801-'01_Supuestos'!$F$9))*'01_Supuestos'!$F$12)-(('01_Supuestos'!I31*$I801)*'01_Supuestos'!$F$11*$K801)-(IF(('01_Supuestos'!I31*$I801)&gt;0,'01_Supuestos'!$F$15,0)))-($J801*'01_Supuestos'!I33)))*'01_Supuestos'!$F$16)</f>
        <v/>
      </c>
      <c r="AA801" s="109">
        <f>((('01_Supuestos'!J31*$I801)*'01_Supuestos'!$F$11*($H801-'01_Supuestos'!$F$9))-((('01_Supuestos'!J31*$I801)*'01_Supuestos'!$F$11*($H801-'01_Supuestos'!$F$9))*'01_Supuestos'!$F$12)-(('01_Supuestos'!J31*$I801)*'01_Supuestos'!$F$11*$K801)-(IF(('01_Supuestos'!J31*$I801)&gt;0,'01_Supuestos'!$F$15,0)))-((('01_Supuestos'!J31*$I801)*'01_Supuestos'!$F$11*($H801-'01_Supuestos'!$F$9))*'01_Supuestos'!$F$18)-($J801*'01_Supuestos'!J32)-(IF('01_Supuestos'!J30=MAX('01_Supuestos'!$C$30:$M$30),'01_Supuestos'!$F$19,0))-(MAX(0,(((('01_Supuestos'!J31*$I801)*'01_Supuestos'!$F$11*($H801-'01_Supuestos'!$F$9))-((('01_Supuestos'!J31*$I801)*'01_Supuestos'!$F$11*($H801-'01_Supuestos'!$F$9))*'01_Supuestos'!$F$12)-(('01_Supuestos'!J31*$I801)*'01_Supuestos'!$F$11*$K801)-(IF(('01_Supuestos'!J31*$I801)&gt;0,'01_Supuestos'!$F$15,0)))-($J801*'01_Supuestos'!J33)))*'01_Supuestos'!$F$16)</f>
        <v/>
      </c>
      <c r="AB801" s="109">
        <f>((('01_Supuestos'!K31*$I801)*'01_Supuestos'!$F$11*($H801-'01_Supuestos'!$F$9))-((('01_Supuestos'!K31*$I801)*'01_Supuestos'!$F$11*($H801-'01_Supuestos'!$F$9))*'01_Supuestos'!$F$12)-(('01_Supuestos'!K31*$I801)*'01_Supuestos'!$F$11*$K801)-(IF(('01_Supuestos'!K31*$I801)&gt;0,'01_Supuestos'!$F$15,0)))-((('01_Supuestos'!K31*$I801)*'01_Supuestos'!$F$11*($H801-'01_Supuestos'!$F$9))*'01_Supuestos'!$F$18)-($J801*'01_Supuestos'!K32)-(IF('01_Supuestos'!K30=MAX('01_Supuestos'!$C$30:$M$30),'01_Supuestos'!$F$19,0))-(MAX(0,(((('01_Supuestos'!K31*$I801)*'01_Supuestos'!$F$11*($H801-'01_Supuestos'!$F$9))-((('01_Supuestos'!K31*$I801)*'01_Supuestos'!$F$11*($H801-'01_Supuestos'!$F$9))*'01_Supuestos'!$F$12)-(('01_Supuestos'!K31*$I801)*'01_Supuestos'!$F$11*$K801)-(IF(('01_Supuestos'!K31*$I801)&gt;0,'01_Supuestos'!$F$15,0)))-($J801*'01_Supuestos'!K33)))*'01_Supuestos'!$F$16)</f>
        <v/>
      </c>
      <c r="AC801" s="109">
        <f>((('01_Supuestos'!L31*$I801)*'01_Supuestos'!$F$11*($H801-'01_Supuestos'!$F$9))-((('01_Supuestos'!L31*$I801)*'01_Supuestos'!$F$11*($H801-'01_Supuestos'!$F$9))*'01_Supuestos'!$F$12)-(('01_Supuestos'!L31*$I801)*'01_Supuestos'!$F$11*$K801)-(IF(('01_Supuestos'!L31*$I801)&gt;0,'01_Supuestos'!$F$15,0)))-((('01_Supuestos'!L31*$I801)*'01_Supuestos'!$F$11*($H801-'01_Supuestos'!$F$9))*'01_Supuestos'!$F$18)-($J801*'01_Supuestos'!L32)-(IF('01_Supuestos'!L30=MAX('01_Supuestos'!$C$30:$M$30),'01_Supuestos'!$F$19,0))-(MAX(0,(((('01_Supuestos'!L31*$I801)*'01_Supuestos'!$F$11*($H801-'01_Supuestos'!$F$9))-((('01_Supuestos'!L31*$I801)*'01_Supuestos'!$F$11*($H801-'01_Supuestos'!$F$9))*'01_Supuestos'!$F$12)-(('01_Supuestos'!L31*$I801)*'01_Supuestos'!$F$11*$K801)-(IF(('01_Supuestos'!L31*$I801)&gt;0,'01_Supuestos'!$F$15,0)))-($J801*'01_Supuestos'!L33)))*'01_Supuestos'!$F$16)</f>
        <v/>
      </c>
      <c r="AD801" s="109">
        <f>((('01_Supuestos'!M31*$I801)*'01_Supuestos'!$F$11*($H801-'01_Supuestos'!$F$9))-((('01_Supuestos'!M31*$I801)*'01_Supuestos'!$F$11*($H801-'01_Supuestos'!$F$9))*'01_Supuestos'!$F$12)-(('01_Supuestos'!M31*$I801)*'01_Supuestos'!$F$11*$K801)-(IF(('01_Supuestos'!M31*$I801)&gt;0,'01_Supuestos'!$F$15,0)))-((('01_Supuestos'!M31*$I801)*'01_Supuestos'!$F$11*($H801-'01_Supuestos'!$F$9))*'01_Supuestos'!$F$18)-($J801*'01_Supuestos'!M32)-(IF('01_Supuestos'!M30=MAX('01_Supuestos'!$C$30:$M$30),'01_Supuestos'!$F$19,0))-(MAX(0,(((('01_Supuestos'!M31*$I801)*'01_Supuestos'!$F$11*($H801-'01_Supuestos'!$F$9))-((('01_Supuestos'!M31*$I801)*'01_Supuestos'!$F$11*($H801-'01_Supuestos'!$F$9))*'01_Supuestos'!$F$12)-(('01_Supuestos'!M31*$I801)*'01_Supuestos'!$F$11*$K801)-(IF(('01_Supuestos'!M31*$I801)&gt;0,'01_Supuestos'!$F$15,0)))-($J801*'01_Supuestos'!M33)))*'01_Supuestos'!$F$16)</f>
        <v/>
      </c>
      <c r="AE801" s="109">
        <f>0</f>
        <v/>
      </c>
      <c r="AF801" s="109">
        <f>IF(S801&gt;R801,"Appraisal+Decision",IF(S801&lt;R801,"Develop Now","Indiferente"))</f>
        <v/>
      </c>
    </row>
    <row r="802">
      <c r="A802" t="n">
        <v>772</v>
      </c>
      <c r="B802" s="53">
        <f>RAND()</f>
        <v/>
      </c>
      <c r="C802" s="53">
        <f>RAND()</f>
        <v/>
      </c>
      <c r="D802" s="53">
        <f>RAND()</f>
        <v/>
      </c>
      <c r="E802" s="53">
        <f>RAND()</f>
        <v/>
      </c>
      <c r="F802" s="53">
        <f>RAND()</f>
        <v/>
      </c>
      <c r="G802" s="53">
        <f>RAND()</f>
        <v/>
      </c>
      <c r="H802" s="109">
        <f>IF(B802&lt;($B$11-$B$10)/($B$12-$B$10), $B$10+SQRT(B802*($B$11-$B$10)*($B$12-$B$10)), $B$12-SQRT((1-B802)*($B$12-$B$11)*($B$12-$B$10)))</f>
        <v/>
      </c>
      <c r="I802" s="53">
        <f>MAX(0.1,NORMINV(C802,$B$13,$B$14))</f>
        <v/>
      </c>
      <c r="J802" s="109">
        <f>'01_Supuestos'!$F$13*MAX(0.65,NORMINV(D802,1,$B$15))</f>
        <v/>
      </c>
      <c r="K802" s="109">
        <f>'01_Supuestos'!$F$14*MAX(0.6,NORMINV(E802,1,$B$16))</f>
        <v/>
      </c>
      <c r="L802" s="109">
        <f>--(F802&lt;=$B$5)</f>
        <v/>
      </c>
      <c r="M802" s="109">
        <f>IF(L802=1, IF(G802&lt;=$B$6, "+", "-"), IF(G802&lt;=(1-$B$7), "+", "-"))</f>
        <v/>
      </c>
      <c r="N802" s="110">
        <f>IF(M802="+",'05_Bayes_Arbol'!$B$16,'05_Bayes_Arbol'!$B$17)</f>
        <v/>
      </c>
      <c r="O802" s="109">
        <f>SUMPRODUCT(T802:AD802,'01_Supuestos'!$C$34:$M$34)</f>
        <v/>
      </c>
      <c r="P802" s="109">
        <f>N802*O802 + (1-N802)*$B$9</f>
        <v/>
      </c>
      <c r="Q802" s="109">
        <f>--(P802&gt;0)</f>
        <v/>
      </c>
      <c r="R802" s="109">
        <f>IF(L802=1,O802,$B$9)</f>
        <v/>
      </c>
      <c r="S802" s="109">
        <f>-$B$8 + IF(Q802=1, IF(L802=1,O802,$B$9), 0)</f>
        <v/>
      </c>
      <c r="T802" s="109">
        <f>((('01_Supuestos'!C31*$I802)*'01_Supuestos'!$F$11*($H802-'01_Supuestos'!$F$9))-((('01_Supuestos'!C31*$I802)*'01_Supuestos'!$F$11*($H802-'01_Supuestos'!$F$9))*'01_Supuestos'!$F$12)-(('01_Supuestos'!C31*$I802)*'01_Supuestos'!$F$11*$K802)-(IF(('01_Supuestos'!C31*$I802)&gt;0,'01_Supuestos'!$F$15,0)))-((('01_Supuestos'!C31*$I802)*'01_Supuestos'!$F$11*($H802-'01_Supuestos'!$F$9))*'01_Supuestos'!$F$18)-($J802*'01_Supuestos'!C32)-(IF('01_Supuestos'!C30=MAX('01_Supuestos'!$C$30:$M$30),'01_Supuestos'!$F$19,0))-(MAX(0,(((('01_Supuestos'!C31*$I802)*'01_Supuestos'!$F$11*($H802-'01_Supuestos'!$F$9))-((('01_Supuestos'!C31*$I802)*'01_Supuestos'!$F$11*($H802-'01_Supuestos'!$F$9))*'01_Supuestos'!$F$12)-(('01_Supuestos'!C31*$I802)*'01_Supuestos'!$F$11*$K802)-(IF(('01_Supuestos'!C31*$I802)&gt;0,'01_Supuestos'!$F$15,0)))-($J802*'01_Supuestos'!C33)))*'01_Supuestos'!$F$16)</f>
        <v/>
      </c>
      <c r="U802" s="109">
        <f>((('01_Supuestos'!D31*$I802)*'01_Supuestos'!$F$11*($H802-'01_Supuestos'!$F$9))-((('01_Supuestos'!D31*$I802)*'01_Supuestos'!$F$11*($H802-'01_Supuestos'!$F$9))*'01_Supuestos'!$F$12)-(('01_Supuestos'!D31*$I802)*'01_Supuestos'!$F$11*$K802)-(IF(('01_Supuestos'!D31*$I802)&gt;0,'01_Supuestos'!$F$15,0)))-((('01_Supuestos'!D31*$I802)*'01_Supuestos'!$F$11*($H802-'01_Supuestos'!$F$9))*'01_Supuestos'!$F$18)-($J802*'01_Supuestos'!D32)-(IF('01_Supuestos'!D30=MAX('01_Supuestos'!$C$30:$M$30),'01_Supuestos'!$F$19,0))-(MAX(0,(((('01_Supuestos'!D31*$I802)*'01_Supuestos'!$F$11*($H802-'01_Supuestos'!$F$9))-((('01_Supuestos'!D31*$I802)*'01_Supuestos'!$F$11*($H802-'01_Supuestos'!$F$9))*'01_Supuestos'!$F$12)-(('01_Supuestos'!D31*$I802)*'01_Supuestos'!$F$11*$K802)-(IF(('01_Supuestos'!D31*$I802)&gt;0,'01_Supuestos'!$F$15,0)))-($J802*'01_Supuestos'!D33)))*'01_Supuestos'!$F$16)</f>
        <v/>
      </c>
      <c r="V802" s="109">
        <f>((('01_Supuestos'!E31*$I802)*'01_Supuestos'!$F$11*($H802-'01_Supuestos'!$F$9))-((('01_Supuestos'!E31*$I802)*'01_Supuestos'!$F$11*($H802-'01_Supuestos'!$F$9))*'01_Supuestos'!$F$12)-(('01_Supuestos'!E31*$I802)*'01_Supuestos'!$F$11*$K802)-(IF(('01_Supuestos'!E31*$I802)&gt;0,'01_Supuestos'!$F$15,0)))-((('01_Supuestos'!E31*$I802)*'01_Supuestos'!$F$11*($H802-'01_Supuestos'!$F$9))*'01_Supuestos'!$F$18)-($J802*'01_Supuestos'!E32)-(IF('01_Supuestos'!E30=MAX('01_Supuestos'!$C$30:$M$30),'01_Supuestos'!$F$19,0))-(MAX(0,(((('01_Supuestos'!E31*$I802)*'01_Supuestos'!$F$11*($H802-'01_Supuestos'!$F$9))-((('01_Supuestos'!E31*$I802)*'01_Supuestos'!$F$11*($H802-'01_Supuestos'!$F$9))*'01_Supuestos'!$F$12)-(('01_Supuestos'!E31*$I802)*'01_Supuestos'!$F$11*$K802)-(IF(('01_Supuestos'!E31*$I802)&gt;0,'01_Supuestos'!$F$15,0)))-($J802*'01_Supuestos'!E33)))*'01_Supuestos'!$F$16)</f>
        <v/>
      </c>
      <c r="W802" s="109">
        <f>((('01_Supuestos'!F31*$I802)*'01_Supuestos'!$F$11*($H802-'01_Supuestos'!$F$9))-((('01_Supuestos'!F31*$I802)*'01_Supuestos'!$F$11*($H802-'01_Supuestos'!$F$9))*'01_Supuestos'!$F$12)-(('01_Supuestos'!F31*$I802)*'01_Supuestos'!$F$11*$K802)-(IF(('01_Supuestos'!F31*$I802)&gt;0,'01_Supuestos'!$F$15,0)))-((('01_Supuestos'!F31*$I802)*'01_Supuestos'!$F$11*($H802-'01_Supuestos'!$F$9))*'01_Supuestos'!$F$18)-($J802*'01_Supuestos'!F32)-(IF('01_Supuestos'!F30=MAX('01_Supuestos'!$C$30:$M$30),'01_Supuestos'!$F$19,0))-(MAX(0,(((('01_Supuestos'!F31*$I802)*'01_Supuestos'!$F$11*($H802-'01_Supuestos'!$F$9))-((('01_Supuestos'!F31*$I802)*'01_Supuestos'!$F$11*($H802-'01_Supuestos'!$F$9))*'01_Supuestos'!$F$12)-(('01_Supuestos'!F31*$I802)*'01_Supuestos'!$F$11*$K802)-(IF(('01_Supuestos'!F31*$I802)&gt;0,'01_Supuestos'!$F$15,0)))-($J802*'01_Supuestos'!F33)))*'01_Supuestos'!$F$16)</f>
        <v/>
      </c>
      <c r="X802" s="109">
        <f>((('01_Supuestos'!G31*$I802)*'01_Supuestos'!$F$11*($H802-'01_Supuestos'!$F$9))-((('01_Supuestos'!G31*$I802)*'01_Supuestos'!$F$11*($H802-'01_Supuestos'!$F$9))*'01_Supuestos'!$F$12)-(('01_Supuestos'!G31*$I802)*'01_Supuestos'!$F$11*$K802)-(IF(('01_Supuestos'!G31*$I802)&gt;0,'01_Supuestos'!$F$15,0)))-((('01_Supuestos'!G31*$I802)*'01_Supuestos'!$F$11*($H802-'01_Supuestos'!$F$9))*'01_Supuestos'!$F$18)-($J802*'01_Supuestos'!G32)-(IF('01_Supuestos'!G30=MAX('01_Supuestos'!$C$30:$M$30),'01_Supuestos'!$F$19,0))-(MAX(0,(((('01_Supuestos'!G31*$I802)*'01_Supuestos'!$F$11*($H802-'01_Supuestos'!$F$9))-((('01_Supuestos'!G31*$I802)*'01_Supuestos'!$F$11*($H802-'01_Supuestos'!$F$9))*'01_Supuestos'!$F$12)-(('01_Supuestos'!G31*$I802)*'01_Supuestos'!$F$11*$K802)-(IF(('01_Supuestos'!G31*$I802)&gt;0,'01_Supuestos'!$F$15,0)))-($J802*'01_Supuestos'!G33)))*'01_Supuestos'!$F$16)</f>
        <v/>
      </c>
      <c r="Y802" s="109">
        <f>((('01_Supuestos'!H31*$I802)*'01_Supuestos'!$F$11*($H802-'01_Supuestos'!$F$9))-((('01_Supuestos'!H31*$I802)*'01_Supuestos'!$F$11*($H802-'01_Supuestos'!$F$9))*'01_Supuestos'!$F$12)-(('01_Supuestos'!H31*$I802)*'01_Supuestos'!$F$11*$K802)-(IF(('01_Supuestos'!H31*$I802)&gt;0,'01_Supuestos'!$F$15,0)))-((('01_Supuestos'!H31*$I802)*'01_Supuestos'!$F$11*($H802-'01_Supuestos'!$F$9))*'01_Supuestos'!$F$18)-($J802*'01_Supuestos'!H32)-(IF('01_Supuestos'!H30=MAX('01_Supuestos'!$C$30:$M$30),'01_Supuestos'!$F$19,0))-(MAX(0,(((('01_Supuestos'!H31*$I802)*'01_Supuestos'!$F$11*($H802-'01_Supuestos'!$F$9))-((('01_Supuestos'!H31*$I802)*'01_Supuestos'!$F$11*($H802-'01_Supuestos'!$F$9))*'01_Supuestos'!$F$12)-(('01_Supuestos'!H31*$I802)*'01_Supuestos'!$F$11*$K802)-(IF(('01_Supuestos'!H31*$I802)&gt;0,'01_Supuestos'!$F$15,0)))-($J802*'01_Supuestos'!H33)))*'01_Supuestos'!$F$16)</f>
        <v/>
      </c>
      <c r="Z802" s="109">
        <f>((('01_Supuestos'!I31*$I802)*'01_Supuestos'!$F$11*($H802-'01_Supuestos'!$F$9))-((('01_Supuestos'!I31*$I802)*'01_Supuestos'!$F$11*($H802-'01_Supuestos'!$F$9))*'01_Supuestos'!$F$12)-(('01_Supuestos'!I31*$I802)*'01_Supuestos'!$F$11*$K802)-(IF(('01_Supuestos'!I31*$I802)&gt;0,'01_Supuestos'!$F$15,0)))-((('01_Supuestos'!I31*$I802)*'01_Supuestos'!$F$11*($H802-'01_Supuestos'!$F$9))*'01_Supuestos'!$F$18)-($J802*'01_Supuestos'!I32)-(IF('01_Supuestos'!I30=MAX('01_Supuestos'!$C$30:$M$30),'01_Supuestos'!$F$19,0))-(MAX(0,(((('01_Supuestos'!I31*$I802)*'01_Supuestos'!$F$11*($H802-'01_Supuestos'!$F$9))-((('01_Supuestos'!I31*$I802)*'01_Supuestos'!$F$11*($H802-'01_Supuestos'!$F$9))*'01_Supuestos'!$F$12)-(('01_Supuestos'!I31*$I802)*'01_Supuestos'!$F$11*$K802)-(IF(('01_Supuestos'!I31*$I802)&gt;0,'01_Supuestos'!$F$15,0)))-($J802*'01_Supuestos'!I33)))*'01_Supuestos'!$F$16)</f>
        <v/>
      </c>
      <c r="AA802" s="109">
        <f>((('01_Supuestos'!J31*$I802)*'01_Supuestos'!$F$11*($H802-'01_Supuestos'!$F$9))-((('01_Supuestos'!J31*$I802)*'01_Supuestos'!$F$11*($H802-'01_Supuestos'!$F$9))*'01_Supuestos'!$F$12)-(('01_Supuestos'!J31*$I802)*'01_Supuestos'!$F$11*$K802)-(IF(('01_Supuestos'!J31*$I802)&gt;0,'01_Supuestos'!$F$15,0)))-((('01_Supuestos'!J31*$I802)*'01_Supuestos'!$F$11*($H802-'01_Supuestos'!$F$9))*'01_Supuestos'!$F$18)-($J802*'01_Supuestos'!J32)-(IF('01_Supuestos'!J30=MAX('01_Supuestos'!$C$30:$M$30),'01_Supuestos'!$F$19,0))-(MAX(0,(((('01_Supuestos'!J31*$I802)*'01_Supuestos'!$F$11*($H802-'01_Supuestos'!$F$9))-((('01_Supuestos'!J31*$I802)*'01_Supuestos'!$F$11*($H802-'01_Supuestos'!$F$9))*'01_Supuestos'!$F$12)-(('01_Supuestos'!J31*$I802)*'01_Supuestos'!$F$11*$K802)-(IF(('01_Supuestos'!J31*$I802)&gt;0,'01_Supuestos'!$F$15,0)))-($J802*'01_Supuestos'!J33)))*'01_Supuestos'!$F$16)</f>
        <v/>
      </c>
      <c r="AB802" s="109">
        <f>((('01_Supuestos'!K31*$I802)*'01_Supuestos'!$F$11*($H802-'01_Supuestos'!$F$9))-((('01_Supuestos'!K31*$I802)*'01_Supuestos'!$F$11*($H802-'01_Supuestos'!$F$9))*'01_Supuestos'!$F$12)-(('01_Supuestos'!K31*$I802)*'01_Supuestos'!$F$11*$K802)-(IF(('01_Supuestos'!K31*$I802)&gt;0,'01_Supuestos'!$F$15,0)))-((('01_Supuestos'!K31*$I802)*'01_Supuestos'!$F$11*($H802-'01_Supuestos'!$F$9))*'01_Supuestos'!$F$18)-($J802*'01_Supuestos'!K32)-(IF('01_Supuestos'!K30=MAX('01_Supuestos'!$C$30:$M$30),'01_Supuestos'!$F$19,0))-(MAX(0,(((('01_Supuestos'!K31*$I802)*'01_Supuestos'!$F$11*($H802-'01_Supuestos'!$F$9))-((('01_Supuestos'!K31*$I802)*'01_Supuestos'!$F$11*($H802-'01_Supuestos'!$F$9))*'01_Supuestos'!$F$12)-(('01_Supuestos'!K31*$I802)*'01_Supuestos'!$F$11*$K802)-(IF(('01_Supuestos'!K31*$I802)&gt;0,'01_Supuestos'!$F$15,0)))-($J802*'01_Supuestos'!K33)))*'01_Supuestos'!$F$16)</f>
        <v/>
      </c>
      <c r="AC802" s="109">
        <f>((('01_Supuestos'!L31*$I802)*'01_Supuestos'!$F$11*($H802-'01_Supuestos'!$F$9))-((('01_Supuestos'!L31*$I802)*'01_Supuestos'!$F$11*($H802-'01_Supuestos'!$F$9))*'01_Supuestos'!$F$12)-(('01_Supuestos'!L31*$I802)*'01_Supuestos'!$F$11*$K802)-(IF(('01_Supuestos'!L31*$I802)&gt;0,'01_Supuestos'!$F$15,0)))-((('01_Supuestos'!L31*$I802)*'01_Supuestos'!$F$11*($H802-'01_Supuestos'!$F$9))*'01_Supuestos'!$F$18)-($J802*'01_Supuestos'!L32)-(IF('01_Supuestos'!L30=MAX('01_Supuestos'!$C$30:$M$30),'01_Supuestos'!$F$19,0))-(MAX(0,(((('01_Supuestos'!L31*$I802)*'01_Supuestos'!$F$11*($H802-'01_Supuestos'!$F$9))-((('01_Supuestos'!L31*$I802)*'01_Supuestos'!$F$11*($H802-'01_Supuestos'!$F$9))*'01_Supuestos'!$F$12)-(('01_Supuestos'!L31*$I802)*'01_Supuestos'!$F$11*$K802)-(IF(('01_Supuestos'!L31*$I802)&gt;0,'01_Supuestos'!$F$15,0)))-($J802*'01_Supuestos'!L33)))*'01_Supuestos'!$F$16)</f>
        <v/>
      </c>
      <c r="AD802" s="109">
        <f>((('01_Supuestos'!M31*$I802)*'01_Supuestos'!$F$11*($H802-'01_Supuestos'!$F$9))-((('01_Supuestos'!M31*$I802)*'01_Supuestos'!$F$11*($H802-'01_Supuestos'!$F$9))*'01_Supuestos'!$F$12)-(('01_Supuestos'!M31*$I802)*'01_Supuestos'!$F$11*$K802)-(IF(('01_Supuestos'!M31*$I802)&gt;0,'01_Supuestos'!$F$15,0)))-((('01_Supuestos'!M31*$I802)*'01_Supuestos'!$F$11*($H802-'01_Supuestos'!$F$9))*'01_Supuestos'!$F$18)-($J802*'01_Supuestos'!M32)-(IF('01_Supuestos'!M30=MAX('01_Supuestos'!$C$30:$M$30),'01_Supuestos'!$F$19,0))-(MAX(0,(((('01_Supuestos'!M31*$I802)*'01_Supuestos'!$F$11*($H802-'01_Supuestos'!$F$9))-((('01_Supuestos'!M31*$I802)*'01_Supuestos'!$F$11*($H802-'01_Supuestos'!$F$9))*'01_Supuestos'!$F$12)-(('01_Supuestos'!M31*$I802)*'01_Supuestos'!$F$11*$K802)-(IF(('01_Supuestos'!M31*$I802)&gt;0,'01_Supuestos'!$F$15,0)))-($J802*'01_Supuestos'!M33)))*'01_Supuestos'!$F$16)</f>
        <v/>
      </c>
      <c r="AE802" s="109">
        <f>0</f>
        <v/>
      </c>
      <c r="AF802" s="109">
        <f>IF(S802&gt;R802,"Appraisal+Decision",IF(S802&lt;R802,"Develop Now","Indiferente"))</f>
        <v/>
      </c>
    </row>
    <row r="803">
      <c r="A803" t="n">
        <v>773</v>
      </c>
      <c r="B803" s="53">
        <f>RAND()</f>
        <v/>
      </c>
      <c r="C803" s="53">
        <f>RAND()</f>
        <v/>
      </c>
      <c r="D803" s="53">
        <f>RAND()</f>
        <v/>
      </c>
      <c r="E803" s="53">
        <f>RAND()</f>
        <v/>
      </c>
      <c r="F803" s="53">
        <f>RAND()</f>
        <v/>
      </c>
      <c r="G803" s="53">
        <f>RAND()</f>
        <v/>
      </c>
      <c r="H803" s="109">
        <f>IF(B803&lt;($B$11-$B$10)/($B$12-$B$10), $B$10+SQRT(B803*($B$11-$B$10)*($B$12-$B$10)), $B$12-SQRT((1-B803)*($B$12-$B$11)*($B$12-$B$10)))</f>
        <v/>
      </c>
      <c r="I803" s="53">
        <f>MAX(0.1,NORMINV(C803,$B$13,$B$14))</f>
        <v/>
      </c>
      <c r="J803" s="109">
        <f>'01_Supuestos'!$F$13*MAX(0.65,NORMINV(D803,1,$B$15))</f>
        <v/>
      </c>
      <c r="K803" s="109">
        <f>'01_Supuestos'!$F$14*MAX(0.6,NORMINV(E803,1,$B$16))</f>
        <v/>
      </c>
      <c r="L803" s="109">
        <f>--(F803&lt;=$B$5)</f>
        <v/>
      </c>
      <c r="M803" s="109">
        <f>IF(L803=1, IF(G803&lt;=$B$6, "+", "-"), IF(G803&lt;=(1-$B$7), "+", "-"))</f>
        <v/>
      </c>
      <c r="N803" s="110">
        <f>IF(M803="+",'05_Bayes_Arbol'!$B$16,'05_Bayes_Arbol'!$B$17)</f>
        <v/>
      </c>
      <c r="O803" s="109">
        <f>SUMPRODUCT(T803:AD803,'01_Supuestos'!$C$34:$M$34)</f>
        <v/>
      </c>
      <c r="P803" s="109">
        <f>N803*O803 + (1-N803)*$B$9</f>
        <v/>
      </c>
      <c r="Q803" s="109">
        <f>--(P803&gt;0)</f>
        <v/>
      </c>
      <c r="R803" s="109">
        <f>IF(L803=1,O803,$B$9)</f>
        <v/>
      </c>
      <c r="S803" s="109">
        <f>-$B$8 + IF(Q803=1, IF(L803=1,O803,$B$9), 0)</f>
        <v/>
      </c>
      <c r="T803" s="109">
        <f>((('01_Supuestos'!C31*$I803)*'01_Supuestos'!$F$11*($H803-'01_Supuestos'!$F$9))-((('01_Supuestos'!C31*$I803)*'01_Supuestos'!$F$11*($H803-'01_Supuestos'!$F$9))*'01_Supuestos'!$F$12)-(('01_Supuestos'!C31*$I803)*'01_Supuestos'!$F$11*$K803)-(IF(('01_Supuestos'!C31*$I803)&gt;0,'01_Supuestos'!$F$15,0)))-((('01_Supuestos'!C31*$I803)*'01_Supuestos'!$F$11*($H803-'01_Supuestos'!$F$9))*'01_Supuestos'!$F$18)-($J803*'01_Supuestos'!C32)-(IF('01_Supuestos'!C30=MAX('01_Supuestos'!$C$30:$M$30),'01_Supuestos'!$F$19,0))-(MAX(0,(((('01_Supuestos'!C31*$I803)*'01_Supuestos'!$F$11*($H803-'01_Supuestos'!$F$9))-((('01_Supuestos'!C31*$I803)*'01_Supuestos'!$F$11*($H803-'01_Supuestos'!$F$9))*'01_Supuestos'!$F$12)-(('01_Supuestos'!C31*$I803)*'01_Supuestos'!$F$11*$K803)-(IF(('01_Supuestos'!C31*$I803)&gt;0,'01_Supuestos'!$F$15,0)))-($J803*'01_Supuestos'!C33)))*'01_Supuestos'!$F$16)</f>
        <v/>
      </c>
      <c r="U803" s="109">
        <f>((('01_Supuestos'!D31*$I803)*'01_Supuestos'!$F$11*($H803-'01_Supuestos'!$F$9))-((('01_Supuestos'!D31*$I803)*'01_Supuestos'!$F$11*($H803-'01_Supuestos'!$F$9))*'01_Supuestos'!$F$12)-(('01_Supuestos'!D31*$I803)*'01_Supuestos'!$F$11*$K803)-(IF(('01_Supuestos'!D31*$I803)&gt;0,'01_Supuestos'!$F$15,0)))-((('01_Supuestos'!D31*$I803)*'01_Supuestos'!$F$11*($H803-'01_Supuestos'!$F$9))*'01_Supuestos'!$F$18)-($J803*'01_Supuestos'!D32)-(IF('01_Supuestos'!D30=MAX('01_Supuestos'!$C$30:$M$30),'01_Supuestos'!$F$19,0))-(MAX(0,(((('01_Supuestos'!D31*$I803)*'01_Supuestos'!$F$11*($H803-'01_Supuestos'!$F$9))-((('01_Supuestos'!D31*$I803)*'01_Supuestos'!$F$11*($H803-'01_Supuestos'!$F$9))*'01_Supuestos'!$F$12)-(('01_Supuestos'!D31*$I803)*'01_Supuestos'!$F$11*$K803)-(IF(('01_Supuestos'!D31*$I803)&gt;0,'01_Supuestos'!$F$15,0)))-($J803*'01_Supuestos'!D33)))*'01_Supuestos'!$F$16)</f>
        <v/>
      </c>
      <c r="V803" s="109">
        <f>((('01_Supuestos'!E31*$I803)*'01_Supuestos'!$F$11*($H803-'01_Supuestos'!$F$9))-((('01_Supuestos'!E31*$I803)*'01_Supuestos'!$F$11*($H803-'01_Supuestos'!$F$9))*'01_Supuestos'!$F$12)-(('01_Supuestos'!E31*$I803)*'01_Supuestos'!$F$11*$K803)-(IF(('01_Supuestos'!E31*$I803)&gt;0,'01_Supuestos'!$F$15,0)))-((('01_Supuestos'!E31*$I803)*'01_Supuestos'!$F$11*($H803-'01_Supuestos'!$F$9))*'01_Supuestos'!$F$18)-($J803*'01_Supuestos'!E32)-(IF('01_Supuestos'!E30=MAX('01_Supuestos'!$C$30:$M$30),'01_Supuestos'!$F$19,0))-(MAX(0,(((('01_Supuestos'!E31*$I803)*'01_Supuestos'!$F$11*($H803-'01_Supuestos'!$F$9))-((('01_Supuestos'!E31*$I803)*'01_Supuestos'!$F$11*($H803-'01_Supuestos'!$F$9))*'01_Supuestos'!$F$12)-(('01_Supuestos'!E31*$I803)*'01_Supuestos'!$F$11*$K803)-(IF(('01_Supuestos'!E31*$I803)&gt;0,'01_Supuestos'!$F$15,0)))-($J803*'01_Supuestos'!E33)))*'01_Supuestos'!$F$16)</f>
        <v/>
      </c>
      <c r="W803" s="109">
        <f>((('01_Supuestos'!F31*$I803)*'01_Supuestos'!$F$11*($H803-'01_Supuestos'!$F$9))-((('01_Supuestos'!F31*$I803)*'01_Supuestos'!$F$11*($H803-'01_Supuestos'!$F$9))*'01_Supuestos'!$F$12)-(('01_Supuestos'!F31*$I803)*'01_Supuestos'!$F$11*$K803)-(IF(('01_Supuestos'!F31*$I803)&gt;0,'01_Supuestos'!$F$15,0)))-((('01_Supuestos'!F31*$I803)*'01_Supuestos'!$F$11*($H803-'01_Supuestos'!$F$9))*'01_Supuestos'!$F$18)-($J803*'01_Supuestos'!F32)-(IF('01_Supuestos'!F30=MAX('01_Supuestos'!$C$30:$M$30),'01_Supuestos'!$F$19,0))-(MAX(0,(((('01_Supuestos'!F31*$I803)*'01_Supuestos'!$F$11*($H803-'01_Supuestos'!$F$9))-((('01_Supuestos'!F31*$I803)*'01_Supuestos'!$F$11*($H803-'01_Supuestos'!$F$9))*'01_Supuestos'!$F$12)-(('01_Supuestos'!F31*$I803)*'01_Supuestos'!$F$11*$K803)-(IF(('01_Supuestos'!F31*$I803)&gt;0,'01_Supuestos'!$F$15,0)))-($J803*'01_Supuestos'!F33)))*'01_Supuestos'!$F$16)</f>
        <v/>
      </c>
      <c r="X803" s="109">
        <f>((('01_Supuestos'!G31*$I803)*'01_Supuestos'!$F$11*($H803-'01_Supuestos'!$F$9))-((('01_Supuestos'!G31*$I803)*'01_Supuestos'!$F$11*($H803-'01_Supuestos'!$F$9))*'01_Supuestos'!$F$12)-(('01_Supuestos'!G31*$I803)*'01_Supuestos'!$F$11*$K803)-(IF(('01_Supuestos'!G31*$I803)&gt;0,'01_Supuestos'!$F$15,0)))-((('01_Supuestos'!G31*$I803)*'01_Supuestos'!$F$11*($H803-'01_Supuestos'!$F$9))*'01_Supuestos'!$F$18)-($J803*'01_Supuestos'!G32)-(IF('01_Supuestos'!G30=MAX('01_Supuestos'!$C$30:$M$30),'01_Supuestos'!$F$19,0))-(MAX(0,(((('01_Supuestos'!G31*$I803)*'01_Supuestos'!$F$11*($H803-'01_Supuestos'!$F$9))-((('01_Supuestos'!G31*$I803)*'01_Supuestos'!$F$11*($H803-'01_Supuestos'!$F$9))*'01_Supuestos'!$F$12)-(('01_Supuestos'!G31*$I803)*'01_Supuestos'!$F$11*$K803)-(IF(('01_Supuestos'!G31*$I803)&gt;0,'01_Supuestos'!$F$15,0)))-($J803*'01_Supuestos'!G33)))*'01_Supuestos'!$F$16)</f>
        <v/>
      </c>
      <c r="Y803" s="109">
        <f>((('01_Supuestos'!H31*$I803)*'01_Supuestos'!$F$11*($H803-'01_Supuestos'!$F$9))-((('01_Supuestos'!H31*$I803)*'01_Supuestos'!$F$11*($H803-'01_Supuestos'!$F$9))*'01_Supuestos'!$F$12)-(('01_Supuestos'!H31*$I803)*'01_Supuestos'!$F$11*$K803)-(IF(('01_Supuestos'!H31*$I803)&gt;0,'01_Supuestos'!$F$15,0)))-((('01_Supuestos'!H31*$I803)*'01_Supuestos'!$F$11*($H803-'01_Supuestos'!$F$9))*'01_Supuestos'!$F$18)-($J803*'01_Supuestos'!H32)-(IF('01_Supuestos'!H30=MAX('01_Supuestos'!$C$30:$M$30),'01_Supuestos'!$F$19,0))-(MAX(0,(((('01_Supuestos'!H31*$I803)*'01_Supuestos'!$F$11*($H803-'01_Supuestos'!$F$9))-((('01_Supuestos'!H31*$I803)*'01_Supuestos'!$F$11*($H803-'01_Supuestos'!$F$9))*'01_Supuestos'!$F$12)-(('01_Supuestos'!H31*$I803)*'01_Supuestos'!$F$11*$K803)-(IF(('01_Supuestos'!H31*$I803)&gt;0,'01_Supuestos'!$F$15,0)))-($J803*'01_Supuestos'!H33)))*'01_Supuestos'!$F$16)</f>
        <v/>
      </c>
      <c r="Z803" s="109">
        <f>((('01_Supuestos'!I31*$I803)*'01_Supuestos'!$F$11*($H803-'01_Supuestos'!$F$9))-((('01_Supuestos'!I31*$I803)*'01_Supuestos'!$F$11*($H803-'01_Supuestos'!$F$9))*'01_Supuestos'!$F$12)-(('01_Supuestos'!I31*$I803)*'01_Supuestos'!$F$11*$K803)-(IF(('01_Supuestos'!I31*$I803)&gt;0,'01_Supuestos'!$F$15,0)))-((('01_Supuestos'!I31*$I803)*'01_Supuestos'!$F$11*($H803-'01_Supuestos'!$F$9))*'01_Supuestos'!$F$18)-($J803*'01_Supuestos'!I32)-(IF('01_Supuestos'!I30=MAX('01_Supuestos'!$C$30:$M$30),'01_Supuestos'!$F$19,0))-(MAX(0,(((('01_Supuestos'!I31*$I803)*'01_Supuestos'!$F$11*($H803-'01_Supuestos'!$F$9))-((('01_Supuestos'!I31*$I803)*'01_Supuestos'!$F$11*($H803-'01_Supuestos'!$F$9))*'01_Supuestos'!$F$12)-(('01_Supuestos'!I31*$I803)*'01_Supuestos'!$F$11*$K803)-(IF(('01_Supuestos'!I31*$I803)&gt;0,'01_Supuestos'!$F$15,0)))-($J803*'01_Supuestos'!I33)))*'01_Supuestos'!$F$16)</f>
        <v/>
      </c>
      <c r="AA803" s="109">
        <f>((('01_Supuestos'!J31*$I803)*'01_Supuestos'!$F$11*($H803-'01_Supuestos'!$F$9))-((('01_Supuestos'!J31*$I803)*'01_Supuestos'!$F$11*($H803-'01_Supuestos'!$F$9))*'01_Supuestos'!$F$12)-(('01_Supuestos'!J31*$I803)*'01_Supuestos'!$F$11*$K803)-(IF(('01_Supuestos'!J31*$I803)&gt;0,'01_Supuestos'!$F$15,0)))-((('01_Supuestos'!J31*$I803)*'01_Supuestos'!$F$11*($H803-'01_Supuestos'!$F$9))*'01_Supuestos'!$F$18)-($J803*'01_Supuestos'!J32)-(IF('01_Supuestos'!J30=MAX('01_Supuestos'!$C$30:$M$30),'01_Supuestos'!$F$19,0))-(MAX(0,(((('01_Supuestos'!J31*$I803)*'01_Supuestos'!$F$11*($H803-'01_Supuestos'!$F$9))-((('01_Supuestos'!J31*$I803)*'01_Supuestos'!$F$11*($H803-'01_Supuestos'!$F$9))*'01_Supuestos'!$F$12)-(('01_Supuestos'!J31*$I803)*'01_Supuestos'!$F$11*$K803)-(IF(('01_Supuestos'!J31*$I803)&gt;0,'01_Supuestos'!$F$15,0)))-($J803*'01_Supuestos'!J33)))*'01_Supuestos'!$F$16)</f>
        <v/>
      </c>
      <c r="AB803" s="109">
        <f>((('01_Supuestos'!K31*$I803)*'01_Supuestos'!$F$11*($H803-'01_Supuestos'!$F$9))-((('01_Supuestos'!K31*$I803)*'01_Supuestos'!$F$11*($H803-'01_Supuestos'!$F$9))*'01_Supuestos'!$F$12)-(('01_Supuestos'!K31*$I803)*'01_Supuestos'!$F$11*$K803)-(IF(('01_Supuestos'!K31*$I803)&gt;0,'01_Supuestos'!$F$15,0)))-((('01_Supuestos'!K31*$I803)*'01_Supuestos'!$F$11*($H803-'01_Supuestos'!$F$9))*'01_Supuestos'!$F$18)-($J803*'01_Supuestos'!K32)-(IF('01_Supuestos'!K30=MAX('01_Supuestos'!$C$30:$M$30),'01_Supuestos'!$F$19,0))-(MAX(0,(((('01_Supuestos'!K31*$I803)*'01_Supuestos'!$F$11*($H803-'01_Supuestos'!$F$9))-((('01_Supuestos'!K31*$I803)*'01_Supuestos'!$F$11*($H803-'01_Supuestos'!$F$9))*'01_Supuestos'!$F$12)-(('01_Supuestos'!K31*$I803)*'01_Supuestos'!$F$11*$K803)-(IF(('01_Supuestos'!K31*$I803)&gt;0,'01_Supuestos'!$F$15,0)))-($J803*'01_Supuestos'!K33)))*'01_Supuestos'!$F$16)</f>
        <v/>
      </c>
      <c r="AC803" s="109">
        <f>((('01_Supuestos'!L31*$I803)*'01_Supuestos'!$F$11*($H803-'01_Supuestos'!$F$9))-((('01_Supuestos'!L31*$I803)*'01_Supuestos'!$F$11*($H803-'01_Supuestos'!$F$9))*'01_Supuestos'!$F$12)-(('01_Supuestos'!L31*$I803)*'01_Supuestos'!$F$11*$K803)-(IF(('01_Supuestos'!L31*$I803)&gt;0,'01_Supuestos'!$F$15,0)))-((('01_Supuestos'!L31*$I803)*'01_Supuestos'!$F$11*($H803-'01_Supuestos'!$F$9))*'01_Supuestos'!$F$18)-($J803*'01_Supuestos'!L32)-(IF('01_Supuestos'!L30=MAX('01_Supuestos'!$C$30:$M$30),'01_Supuestos'!$F$19,0))-(MAX(0,(((('01_Supuestos'!L31*$I803)*'01_Supuestos'!$F$11*($H803-'01_Supuestos'!$F$9))-((('01_Supuestos'!L31*$I803)*'01_Supuestos'!$F$11*($H803-'01_Supuestos'!$F$9))*'01_Supuestos'!$F$12)-(('01_Supuestos'!L31*$I803)*'01_Supuestos'!$F$11*$K803)-(IF(('01_Supuestos'!L31*$I803)&gt;0,'01_Supuestos'!$F$15,0)))-($J803*'01_Supuestos'!L33)))*'01_Supuestos'!$F$16)</f>
        <v/>
      </c>
      <c r="AD803" s="109">
        <f>((('01_Supuestos'!M31*$I803)*'01_Supuestos'!$F$11*($H803-'01_Supuestos'!$F$9))-((('01_Supuestos'!M31*$I803)*'01_Supuestos'!$F$11*($H803-'01_Supuestos'!$F$9))*'01_Supuestos'!$F$12)-(('01_Supuestos'!M31*$I803)*'01_Supuestos'!$F$11*$K803)-(IF(('01_Supuestos'!M31*$I803)&gt;0,'01_Supuestos'!$F$15,0)))-((('01_Supuestos'!M31*$I803)*'01_Supuestos'!$F$11*($H803-'01_Supuestos'!$F$9))*'01_Supuestos'!$F$18)-($J803*'01_Supuestos'!M32)-(IF('01_Supuestos'!M30=MAX('01_Supuestos'!$C$30:$M$30),'01_Supuestos'!$F$19,0))-(MAX(0,(((('01_Supuestos'!M31*$I803)*'01_Supuestos'!$F$11*($H803-'01_Supuestos'!$F$9))-((('01_Supuestos'!M31*$I803)*'01_Supuestos'!$F$11*($H803-'01_Supuestos'!$F$9))*'01_Supuestos'!$F$12)-(('01_Supuestos'!M31*$I803)*'01_Supuestos'!$F$11*$K803)-(IF(('01_Supuestos'!M31*$I803)&gt;0,'01_Supuestos'!$F$15,0)))-($J803*'01_Supuestos'!M33)))*'01_Supuestos'!$F$16)</f>
        <v/>
      </c>
      <c r="AE803" s="109">
        <f>0</f>
        <v/>
      </c>
      <c r="AF803" s="109">
        <f>IF(S803&gt;R803,"Appraisal+Decision",IF(S803&lt;R803,"Develop Now","Indiferente"))</f>
        <v/>
      </c>
    </row>
    <row r="804">
      <c r="A804" t="n">
        <v>774</v>
      </c>
      <c r="B804" s="53">
        <f>RAND()</f>
        <v/>
      </c>
      <c r="C804" s="53">
        <f>RAND()</f>
        <v/>
      </c>
      <c r="D804" s="53">
        <f>RAND()</f>
        <v/>
      </c>
      <c r="E804" s="53">
        <f>RAND()</f>
        <v/>
      </c>
      <c r="F804" s="53">
        <f>RAND()</f>
        <v/>
      </c>
      <c r="G804" s="53">
        <f>RAND()</f>
        <v/>
      </c>
      <c r="H804" s="109">
        <f>IF(B804&lt;($B$11-$B$10)/($B$12-$B$10), $B$10+SQRT(B804*($B$11-$B$10)*($B$12-$B$10)), $B$12-SQRT((1-B804)*($B$12-$B$11)*($B$12-$B$10)))</f>
        <v/>
      </c>
      <c r="I804" s="53">
        <f>MAX(0.1,NORMINV(C804,$B$13,$B$14))</f>
        <v/>
      </c>
      <c r="J804" s="109">
        <f>'01_Supuestos'!$F$13*MAX(0.65,NORMINV(D804,1,$B$15))</f>
        <v/>
      </c>
      <c r="K804" s="109">
        <f>'01_Supuestos'!$F$14*MAX(0.6,NORMINV(E804,1,$B$16))</f>
        <v/>
      </c>
      <c r="L804" s="109">
        <f>--(F804&lt;=$B$5)</f>
        <v/>
      </c>
      <c r="M804" s="109">
        <f>IF(L804=1, IF(G804&lt;=$B$6, "+", "-"), IF(G804&lt;=(1-$B$7), "+", "-"))</f>
        <v/>
      </c>
      <c r="N804" s="110">
        <f>IF(M804="+",'05_Bayes_Arbol'!$B$16,'05_Bayes_Arbol'!$B$17)</f>
        <v/>
      </c>
      <c r="O804" s="109">
        <f>SUMPRODUCT(T804:AD804,'01_Supuestos'!$C$34:$M$34)</f>
        <v/>
      </c>
      <c r="P804" s="109">
        <f>N804*O804 + (1-N804)*$B$9</f>
        <v/>
      </c>
      <c r="Q804" s="109">
        <f>--(P804&gt;0)</f>
        <v/>
      </c>
      <c r="R804" s="109">
        <f>IF(L804=1,O804,$B$9)</f>
        <v/>
      </c>
      <c r="S804" s="109">
        <f>-$B$8 + IF(Q804=1, IF(L804=1,O804,$B$9), 0)</f>
        <v/>
      </c>
      <c r="T804" s="109">
        <f>((('01_Supuestos'!C31*$I804)*'01_Supuestos'!$F$11*($H804-'01_Supuestos'!$F$9))-((('01_Supuestos'!C31*$I804)*'01_Supuestos'!$F$11*($H804-'01_Supuestos'!$F$9))*'01_Supuestos'!$F$12)-(('01_Supuestos'!C31*$I804)*'01_Supuestos'!$F$11*$K804)-(IF(('01_Supuestos'!C31*$I804)&gt;0,'01_Supuestos'!$F$15,0)))-((('01_Supuestos'!C31*$I804)*'01_Supuestos'!$F$11*($H804-'01_Supuestos'!$F$9))*'01_Supuestos'!$F$18)-($J804*'01_Supuestos'!C32)-(IF('01_Supuestos'!C30=MAX('01_Supuestos'!$C$30:$M$30),'01_Supuestos'!$F$19,0))-(MAX(0,(((('01_Supuestos'!C31*$I804)*'01_Supuestos'!$F$11*($H804-'01_Supuestos'!$F$9))-((('01_Supuestos'!C31*$I804)*'01_Supuestos'!$F$11*($H804-'01_Supuestos'!$F$9))*'01_Supuestos'!$F$12)-(('01_Supuestos'!C31*$I804)*'01_Supuestos'!$F$11*$K804)-(IF(('01_Supuestos'!C31*$I804)&gt;0,'01_Supuestos'!$F$15,0)))-($J804*'01_Supuestos'!C33)))*'01_Supuestos'!$F$16)</f>
        <v/>
      </c>
      <c r="U804" s="109">
        <f>((('01_Supuestos'!D31*$I804)*'01_Supuestos'!$F$11*($H804-'01_Supuestos'!$F$9))-((('01_Supuestos'!D31*$I804)*'01_Supuestos'!$F$11*($H804-'01_Supuestos'!$F$9))*'01_Supuestos'!$F$12)-(('01_Supuestos'!D31*$I804)*'01_Supuestos'!$F$11*$K804)-(IF(('01_Supuestos'!D31*$I804)&gt;0,'01_Supuestos'!$F$15,0)))-((('01_Supuestos'!D31*$I804)*'01_Supuestos'!$F$11*($H804-'01_Supuestos'!$F$9))*'01_Supuestos'!$F$18)-($J804*'01_Supuestos'!D32)-(IF('01_Supuestos'!D30=MAX('01_Supuestos'!$C$30:$M$30),'01_Supuestos'!$F$19,0))-(MAX(0,(((('01_Supuestos'!D31*$I804)*'01_Supuestos'!$F$11*($H804-'01_Supuestos'!$F$9))-((('01_Supuestos'!D31*$I804)*'01_Supuestos'!$F$11*($H804-'01_Supuestos'!$F$9))*'01_Supuestos'!$F$12)-(('01_Supuestos'!D31*$I804)*'01_Supuestos'!$F$11*$K804)-(IF(('01_Supuestos'!D31*$I804)&gt;0,'01_Supuestos'!$F$15,0)))-($J804*'01_Supuestos'!D33)))*'01_Supuestos'!$F$16)</f>
        <v/>
      </c>
      <c r="V804" s="109">
        <f>((('01_Supuestos'!E31*$I804)*'01_Supuestos'!$F$11*($H804-'01_Supuestos'!$F$9))-((('01_Supuestos'!E31*$I804)*'01_Supuestos'!$F$11*($H804-'01_Supuestos'!$F$9))*'01_Supuestos'!$F$12)-(('01_Supuestos'!E31*$I804)*'01_Supuestos'!$F$11*$K804)-(IF(('01_Supuestos'!E31*$I804)&gt;0,'01_Supuestos'!$F$15,0)))-((('01_Supuestos'!E31*$I804)*'01_Supuestos'!$F$11*($H804-'01_Supuestos'!$F$9))*'01_Supuestos'!$F$18)-($J804*'01_Supuestos'!E32)-(IF('01_Supuestos'!E30=MAX('01_Supuestos'!$C$30:$M$30),'01_Supuestos'!$F$19,0))-(MAX(0,(((('01_Supuestos'!E31*$I804)*'01_Supuestos'!$F$11*($H804-'01_Supuestos'!$F$9))-((('01_Supuestos'!E31*$I804)*'01_Supuestos'!$F$11*($H804-'01_Supuestos'!$F$9))*'01_Supuestos'!$F$12)-(('01_Supuestos'!E31*$I804)*'01_Supuestos'!$F$11*$K804)-(IF(('01_Supuestos'!E31*$I804)&gt;0,'01_Supuestos'!$F$15,0)))-($J804*'01_Supuestos'!E33)))*'01_Supuestos'!$F$16)</f>
        <v/>
      </c>
      <c r="W804" s="109">
        <f>((('01_Supuestos'!F31*$I804)*'01_Supuestos'!$F$11*($H804-'01_Supuestos'!$F$9))-((('01_Supuestos'!F31*$I804)*'01_Supuestos'!$F$11*($H804-'01_Supuestos'!$F$9))*'01_Supuestos'!$F$12)-(('01_Supuestos'!F31*$I804)*'01_Supuestos'!$F$11*$K804)-(IF(('01_Supuestos'!F31*$I804)&gt;0,'01_Supuestos'!$F$15,0)))-((('01_Supuestos'!F31*$I804)*'01_Supuestos'!$F$11*($H804-'01_Supuestos'!$F$9))*'01_Supuestos'!$F$18)-($J804*'01_Supuestos'!F32)-(IF('01_Supuestos'!F30=MAX('01_Supuestos'!$C$30:$M$30),'01_Supuestos'!$F$19,0))-(MAX(0,(((('01_Supuestos'!F31*$I804)*'01_Supuestos'!$F$11*($H804-'01_Supuestos'!$F$9))-((('01_Supuestos'!F31*$I804)*'01_Supuestos'!$F$11*($H804-'01_Supuestos'!$F$9))*'01_Supuestos'!$F$12)-(('01_Supuestos'!F31*$I804)*'01_Supuestos'!$F$11*$K804)-(IF(('01_Supuestos'!F31*$I804)&gt;0,'01_Supuestos'!$F$15,0)))-($J804*'01_Supuestos'!F33)))*'01_Supuestos'!$F$16)</f>
        <v/>
      </c>
      <c r="X804" s="109">
        <f>((('01_Supuestos'!G31*$I804)*'01_Supuestos'!$F$11*($H804-'01_Supuestos'!$F$9))-((('01_Supuestos'!G31*$I804)*'01_Supuestos'!$F$11*($H804-'01_Supuestos'!$F$9))*'01_Supuestos'!$F$12)-(('01_Supuestos'!G31*$I804)*'01_Supuestos'!$F$11*$K804)-(IF(('01_Supuestos'!G31*$I804)&gt;0,'01_Supuestos'!$F$15,0)))-((('01_Supuestos'!G31*$I804)*'01_Supuestos'!$F$11*($H804-'01_Supuestos'!$F$9))*'01_Supuestos'!$F$18)-($J804*'01_Supuestos'!G32)-(IF('01_Supuestos'!G30=MAX('01_Supuestos'!$C$30:$M$30),'01_Supuestos'!$F$19,0))-(MAX(0,(((('01_Supuestos'!G31*$I804)*'01_Supuestos'!$F$11*($H804-'01_Supuestos'!$F$9))-((('01_Supuestos'!G31*$I804)*'01_Supuestos'!$F$11*($H804-'01_Supuestos'!$F$9))*'01_Supuestos'!$F$12)-(('01_Supuestos'!G31*$I804)*'01_Supuestos'!$F$11*$K804)-(IF(('01_Supuestos'!G31*$I804)&gt;0,'01_Supuestos'!$F$15,0)))-($J804*'01_Supuestos'!G33)))*'01_Supuestos'!$F$16)</f>
        <v/>
      </c>
      <c r="Y804" s="109">
        <f>((('01_Supuestos'!H31*$I804)*'01_Supuestos'!$F$11*($H804-'01_Supuestos'!$F$9))-((('01_Supuestos'!H31*$I804)*'01_Supuestos'!$F$11*($H804-'01_Supuestos'!$F$9))*'01_Supuestos'!$F$12)-(('01_Supuestos'!H31*$I804)*'01_Supuestos'!$F$11*$K804)-(IF(('01_Supuestos'!H31*$I804)&gt;0,'01_Supuestos'!$F$15,0)))-((('01_Supuestos'!H31*$I804)*'01_Supuestos'!$F$11*($H804-'01_Supuestos'!$F$9))*'01_Supuestos'!$F$18)-($J804*'01_Supuestos'!H32)-(IF('01_Supuestos'!H30=MAX('01_Supuestos'!$C$30:$M$30),'01_Supuestos'!$F$19,0))-(MAX(0,(((('01_Supuestos'!H31*$I804)*'01_Supuestos'!$F$11*($H804-'01_Supuestos'!$F$9))-((('01_Supuestos'!H31*$I804)*'01_Supuestos'!$F$11*($H804-'01_Supuestos'!$F$9))*'01_Supuestos'!$F$12)-(('01_Supuestos'!H31*$I804)*'01_Supuestos'!$F$11*$K804)-(IF(('01_Supuestos'!H31*$I804)&gt;0,'01_Supuestos'!$F$15,0)))-($J804*'01_Supuestos'!H33)))*'01_Supuestos'!$F$16)</f>
        <v/>
      </c>
      <c r="Z804" s="109">
        <f>((('01_Supuestos'!I31*$I804)*'01_Supuestos'!$F$11*($H804-'01_Supuestos'!$F$9))-((('01_Supuestos'!I31*$I804)*'01_Supuestos'!$F$11*($H804-'01_Supuestos'!$F$9))*'01_Supuestos'!$F$12)-(('01_Supuestos'!I31*$I804)*'01_Supuestos'!$F$11*$K804)-(IF(('01_Supuestos'!I31*$I804)&gt;0,'01_Supuestos'!$F$15,0)))-((('01_Supuestos'!I31*$I804)*'01_Supuestos'!$F$11*($H804-'01_Supuestos'!$F$9))*'01_Supuestos'!$F$18)-($J804*'01_Supuestos'!I32)-(IF('01_Supuestos'!I30=MAX('01_Supuestos'!$C$30:$M$30),'01_Supuestos'!$F$19,0))-(MAX(0,(((('01_Supuestos'!I31*$I804)*'01_Supuestos'!$F$11*($H804-'01_Supuestos'!$F$9))-((('01_Supuestos'!I31*$I804)*'01_Supuestos'!$F$11*($H804-'01_Supuestos'!$F$9))*'01_Supuestos'!$F$12)-(('01_Supuestos'!I31*$I804)*'01_Supuestos'!$F$11*$K804)-(IF(('01_Supuestos'!I31*$I804)&gt;0,'01_Supuestos'!$F$15,0)))-($J804*'01_Supuestos'!I33)))*'01_Supuestos'!$F$16)</f>
        <v/>
      </c>
      <c r="AA804" s="109">
        <f>((('01_Supuestos'!J31*$I804)*'01_Supuestos'!$F$11*($H804-'01_Supuestos'!$F$9))-((('01_Supuestos'!J31*$I804)*'01_Supuestos'!$F$11*($H804-'01_Supuestos'!$F$9))*'01_Supuestos'!$F$12)-(('01_Supuestos'!J31*$I804)*'01_Supuestos'!$F$11*$K804)-(IF(('01_Supuestos'!J31*$I804)&gt;0,'01_Supuestos'!$F$15,0)))-((('01_Supuestos'!J31*$I804)*'01_Supuestos'!$F$11*($H804-'01_Supuestos'!$F$9))*'01_Supuestos'!$F$18)-($J804*'01_Supuestos'!J32)-(IF('01_Supuestos'!J30=MAX('01_Supuestos'!$C$30:$M$30),'01_Supuestos'!$F$19,0))-(MAX(0,(((('01_Supuestos'!J31*$I804)*'01_Supuestos'!$F$11*($H804-'01_Supuestos'!$F$9))-((('01_Supuestos'!J31*$I804)*'01_Supuestos'!$F$11*($H804-'01_Supuestos'!$F$9))*'01_Supuestos'!$F$12)-(('01_Supuestos'!J31*$I804)*'01_Supuestos'!$F$11*$K804)-(IF(('01_Supuestos'!J31*$I804)&gt;0,'01_Supuestos'!$F$15,0)))-($J804*'01_Supuestos'!J33)))*'01_Supuestos'!$F$16)</f>
        <v/>
      </c>
      <c r="AB804" s="109">
        <f>((('01_Supuestos'!K31*$I804)*'01_Supuestos'!$F$11*($H804-'01_Supuestos'!$F$9))-((('01_Supuestos'!K31*$I804)*'01_Supuestos'!$F$11*($H804-'01_Supuestos'!$F$9))*'01_Supuestos'!$F$12)-(('01_Supuestos'!K31*$I804)*'01_Supuestos'!$F$11*$K804)-(IF(('01_Supuestos'!K31*$I804)&gt;0,'01_Supuestos'!$F$15,0)))-((('01_Supuestos'!K31*$I804)*'01_Supuestos'!$F$11*($H804-'01_Supuestos'!$F$9))*'01_Supuestos'!$F$18)-($J804*'01_Supuestos'!K32)-(IF('01_Supuestos'!K30=MAX('01_Supuestos'!$C$30:$M$30),'01_Supuestos'!$F$19,0))-(MAX(0,(((('01_Supuestos'!K31*$I804)*'01_Supuestos'!$F$11*($H804-'01_Supuestos'!$F$9))-((('01_Supuestos'!K31*$I804)*'01_Supuestos'!$F$11*($H804-'01_Supuestos'!$F$9))*'01_Supuestos'!$F$12)-(('01_Supuestos'!K31*$I804)*'01_Supuestos'!$F$11*$K804)-(IF(('01_Supuestos'!K31*$I804)&gt;0,'01_Supuestos'!$F$15,0)))-($J804*'01_Supuestos'!K33)))*'01_Supuestos'!$F$16)</f>
        <v/>
      </c>
      <c r="AC804" s="109">
        <f>((('01_Supuestos'!L31*$I804)*'01_Supuestos'!$F$11*($H804-'01_Supuestos'!$F$9))-((('01_Supuestos'!L31*$I804)*'01_Supuestos'!$F$11*($H804-'01_Supuestos'!$F$9))*'01_Supuestos'!$F$12)-(('01_Supuestos'!L31*$I804)*'01_Supuestos'!$F$11*$K804)-(IF(('01_Supuestos'!L31*$I804)&gt;0,'01_Supuestos'!$F$15,0)))-((('01_Supuestos'!L31*$I804)*'01_Supuestos'!$F$11*($H804-'01_Supuestos'!$F$9))*'01_Supuestos'!$F$18)-($J804*'01_Supuestos'!L32)-(IF('01_Supuestos'!L30=MAX('01_Supuestos'!$C$30:$M$30),'01_Supuestos'!$F$19,0))-(MAX(0,(((('01_Supuestos'!L31*$I804)*'01_Supuestos'!$F$11*($H804-'01_Supuestos'!$F$9))-((('01_Supuestos'!L31*$I804)*'01_Supuestos'!$F$11*($H804-'01_Supuestos'!$F$9))*'01_Supuestos'!$F$12)-(('01_Supuestos'!L31*$I804)*'01_Supuestos'!$F$11*$K804)-(IF(('01_Supuestos'!L31*$I804)&gt;0,'01_Supuestos'!$F$15,0)))-($J804*'01_Supuestos'!L33)))*'01_Supuestos'!$F$16)</f>
        <v/>
      </c>
      <c r="AD804" s="109">
        <f>((('01_Supuestos'!M31*$I804)*'01_Supuestos'!$F$11*($H804-'01_Supuestos'!$F$9))-((('01_Supuestos'!M31*$I804)*'01_Supuestos'!$F$11*($H804-'01_Supuestos'!$F$9))*'01_Supuestos'!$F$12)-(('01_Supuestos'!M31*$I804)*'01_Supuestos'!$F$11*$K804)-(IF(('01_Supuestos'!M31*$I804)&gt;0,'01_Supuestos'!$F$15,0)))-((('01_Supuestos'!M31*$I804)*'01_Supuestos'!$F$11*($H804-'01_Supuestos'!$F$9))*'01_Supuestos'!$F$18)-($J804*'01_Supuestos'!M32)-(IF('01_Supuestos'!M30=MAX('01_Supuestos'!$C$30:$M$30),'01_Supuestos'!$F$19,0))-(MAX(0,(((('01_Supuestos'!M31*$I804)*'01_Supuestos'!$F$11*($H804-'01_Supuestos'!$F$9))-((('01_Supuestos'!M31*$I804)*'01_Supuestos'!$F$11*($H804-'01_Supuestos'!$F$9))*'01_Supuestos'!$F$12)-(('01_Supuestos'!M31*$I804)*'01_Supuestos'!$F$11*$K804)-(IF(('01_Supuestos'!M31*$I804)&gt;0,'01_Supuestos'!$F$15,0)))-($J804*'01_Supuestos'!M33)))*'01_Supuestos'!$F$16)</f>
        <v/>
      </c>
      <c r="AE804" s="109">
        <f>0</f>
        <v/>
      </c>
      <c r="AF804" s="109">
        <f>IF(S804&gt;R804,"Appraisal+Decision",IF(S804&lt;R804,"Develop Now","Indiferente"))</f>
        <v/>
      </c>
    </row>
    <row r="805">
      <c r="A805" t="n">
        <v>775</v>
      </c>
      <c r="B805" s="53">
        <f>RAND()</f>
        <v/>
      </c>
      <c r="C805" s="53">
        <f>RAND()</f>
        <v/>
      </c>
      <c r="D805" s="53">
        <f>RAND()</f>
        <v/>
      </c>
      <c r="E805" s="53">
        <f>RAND()</f>
        <v/>
      </c>
      <c r="F805" s="53">
        <f>RAND()</f>
        <v/>
      </c>
      <c r="G805" s="53">
        <f>RAND()</f>
        <v/>
      </c>
      <c r="H805" s="109">
        <f>IF(B805&lt;($B$11-$B$10)/($B$12-$B$10), $B$10+SQRT(B805*($B$11-$B$10)*($B$12-$B$10)), $B$12-SQRT((1-B805)*($B$12-$B$11)*($B$12-$B$10)))</f>
        <v/>
      </c>
      <c r="I805" s="53">
        <f>MAX(0.1,NORMINV(C805,$B$13,$B$14))</f>
        <v/>
      </c>
      <c r="J805" s="109">
        <f>'01_Supuestos'!$F$13*MAX(0.65,NORMINV(D805,1,$B$15))</f>
        <v/>
      </c>
      <c r="K805" s="109">
        <f>'01_Supuestos'!$F$14*MAX(0.6,NORMINV(E805,1,$B$16))</f>
        <v/>
      </c>
      <c r="L805" s="109">
        <f>--(F805&lt;=$B$5)</f>
        <v/>
      </c>
      <c r="M805" s="109">
        <f>IF(L805=1, IF(G805&lt;=$B$6, "+", "-"), IF(G805&lt;=(1-$B$7), "+", "-"))</f>
        <v/>
      </c>
      <c r="N805" s="110">
        <f>IF(M805="+",'05_Bayes_Arbol'!$B$16,'05_Bayes_Arbol'!$B$17)</f>
        <v/>
      </c>
      <c r="O805" s="109">
        <f>SUMPRODUCT(T805:AD805,'01_Supuestos'!$C$34:$M$34)</f>
        <v/>
      </c>
      <c r="P805" s="109">
        <f>N805*O805 + (1-N805)*$B$9</f>
        <v/>
      </c>
      <c r="Q805" s="109">
        <f>--(P805&gt;0)</f>
        <v/>
      </c>
      <c r="R805" s="109">
        <f>IF(L805=1,O805,$B$9)</f>
        <v/>
      </c>
      <c r="S805" s="109">
        <f>-$B$8 + IF(Q805=1, IF(L805=1,O805,$B$9), 0)</f>
        <v/>
      </c>
      <c r="T805" s="109">
        <f>((('01_Supuestos'!C31*$I805)*'01_Supuestos'!$F$11*($H805-'01_Supuestos'!$F$9))-((('01_Supuestos'!C31*$I805)*'01_Supuestos'!$F$11*($H805-'01_Supuestos'!$F$9))*'01_Supuestos'!$F$12)-(('01_Supuestos'!C31*$I805)*'01_Supuestos'!$F$11*$K805)-(IF(('01_Supuestos'!C31*$I805)&gt;0,'01_Supuestos'!$F$15,0)))-((('01_Supuestos'!C31*$I805)*'01_Supuestos'!$F$11*($H805-'01_Supuestos'!$F$9))*'01_Supuestos'!$F$18)-($J805*'01_Supuestos'!C32)-(IF('01_Supuestos'!C30=MAX('01_Supuestos'!$C$30:$M$30),'01_Supuestos'!$F$19,0))-(MAX(0,(((('01_Supuestos'!C31*$I805)*'01_Supuestos'!$F$11*($H805-'01_Supuestos'!$F$9))-((('01_Supuestos'!C31*$I805)*'01_Supuestos'!$F$11*($H805-'01_Supuestos'!$F$9))*'01_Supuestos'!$F$12)-(('01_Supuestos'!C31*$I805)*'01_Supuestos'!$F$11*$K805)-(IF(('01_Supuestos'!C31*$I805)&gt;0,'01_Supuestos'!$F$15,0)))-($J805*'01_Supuestos'!C33)))*'01_Supuestos'!$F$16)</f>
        <v/>
      </c>
      <c r="U805" s="109">
        <f>((('01_Supuestos'!D31*$I805)*'01_Supuestos'!$F$11*($H805-'01_Supuestos'!$F$9))-((('01_Supuestos'!D31*$I805)*'01_Supuestos'!$F$11*($H805-'01_Supuestos'!$F$9))*'01_Supuestos'!$F$12)-(('01_Supuestos'!D31*$I805)*'01_Supuestos'!$F$11*$K805)-(IF(('01_Supuestos'!D31*$I805)&gt;0,'01_Supuestos'!$F$15,0)))-((('01_Supuestos'!D31*$I805)*'01_Supuestos'!$F$11*($H805-'01_Supuestos'!$F$9))*'01_Supuestos'!$F$18)-($J805*'01_Supuestos'!D32)-(IF('01_Supuestos'!D30=MAX('01_Supuestos'!$C$30:$M$30),'01_Supuestos'!$F$19,0))-(MAX(0,(((('01_Supuestos'!D31*$I805)*'01_Supuestos'!$F$11*($H805-'01_Supuestos'!$F$9))-((('01_Supuestos'!D31*$I805)*'01_Supuestos'!$F$11*($H805-'01_Supuestos'!$F$9))*'01_Supuestos'!$F$12)-(('01_Supuestos'!D31*$I805)*'01_Supuestos'!$F$11*$K805)-(IF(('01_Supuestos'!D31*$I805)&gt;0,'01_Supuestos'!$F$15,0)))-($J805*'01_Supuestos'!D33)))*'01_Supuestos'!$F$16)</f>
        <v/>
      </c>
      <c r="V805" s="109">
        <f>((('01_Supuestos'!E31*$I805)*'01_Supuestos'!$F$11*($H805-'01_Supuestos'!$F$9))-((('01_Supuestos'!E31*$I805)*'01_Supuestos'!$F$11*($H805-'01_Supuestos'!$F$9))*'01_Supuestos'!$F$12)-(('01_Supuestos'!E31*$I805)*'01_Supuestos'!$F$11*$K805)-(IF(('01_Supuestos'!E31*$I805)&gt;0,'01_Supuestos'!$F$15,0)))-((('01_Supuestos'!E31*$I805)*'01_Supuestos'!$F$11*($H805-'01_Supuestos'!$F$9))*'01_Supuestos'!$F$18)-($J805*'01_Supuestos'!E32)-(IF('01_Supuestos'!E30=MAX('01_Supuestos'!$C$30:$M$30),'01_Supuestos'!$F$19,0))-(MAX(0,(((('01_Supuestos'!E31*$I805)*'01_Supuestos'!$F$11*($H805-'01_Supuestos'!$F$9))-((('01_Supuestos'!E31*$I805)*'01_Supuestos'!$F$11*($H805-'01_Supuestos'!$F$9))*'01_Supuestos'!$F$12)-(('01_Supuestos'!E31*$I805)*'01_Supuestos'!$F$11*$K805)-(IF(('01_Supuestos'!E31*$I805)&gt;0,'01_Supuestos'!$F$15,0)))-($J805*'01_Supuestos'!E33)))*'01_Supuestos'!$F$16)</f>
        <v/>
      </c>
      <c r="W805" s="109">
        <f>((('01_Supuestos'!F31*$I805)*'01_Supuestos'!$F$11*($H805-'01_Supuestos'!$F$9))-((('01_Supuestos'!F31*$I805)*'01_Supuestos'!$F$11*($H805-'01_Supuestos'!$F$9))*'01_Supuestos'!$F$12)-(('01_Supuestos'!F31*$I805)*'01_Supuestos'!$F$11*$K805)-(IF(('01_Supuestos'!F31*$I805)&gt;0,'01_Supuestos'!$F$15,0)))-((('01_Supuestos'!F31*$I805)*'01_Supuestos'!$F$11*($H805-'01_Supuestos'!$F$9))*'01_Supuestos'!$F$18)-($J805*'01_Supuestos'!F32)-(IF('01_Supuestos'!F30=MAX('01_Supuestos'!$C$30:$M$30),'01_Supuestos'!$F$19,0))-(MAX(0,(((('01_Supuestos'!F31*$I805)*'01_Supuestos'!$F$11*($H805-'01_Supuestos'!$F$9))-((('01_Supuestos'!F31*$I805)*'01_Supuestos'!$F$11*($H805-'01_Supuestos'!$F$9))*'01_Supuestos'!$F$12)-(('01_Supuestos'!F31*$I805)*'01_Supuestos'!$F$11*$K805)-(IF(('01_Supuestos'!F31*$I805)&gt;0,'01_Supuestos'!$F$15,0)))-($J805*'01_Supuestos'!F33)))*'01_Supuestos'!$F$16)</f>
        <v/>
      </c>
      <c r="X805" s="109">
        <f>((('01_Supuestos'!G31*$I805)*'01_Supuestos'!$F$11*($H805-'01_Supuestos'!$F$9))-((('01_Supuestos'!G31*$I805)*'01_Supuestos'!$F$11*($H805-'01_Supuestos'!$F$9))*'01_Supuestos'!$F$12)-(('01_Supuestos'!G31*$I805)*'01_Supuestos'!$F$11*$K805)-(IF(('01_Supuestos'!G31*$I805)&gt;0,'01_Supuestos'!$F$15,0)))-((('01_Supuestos'!G31*$I805)*'01_Supuestos'!$F$11*($H805-'01_Supuestos'!$F$9))*'01_Supuestos'!$F$18)-($J805*'01_Supuestos'!G32)-(IF('01_Supuestos'!G30=MAX('01_Supuestos'!$C$30:$M$30),'01_Supuestos'!$F$19,0))-(MAX(0,(((('01_Supuestos'!G31*$I805)*'01_Supuestos'!$F$11*($H805-'01_Supuestos'!$F$9))-((('01_Supuestos'!G31*$I805)*'01_Supuestos'!$F$11*($H805-'01_Supuestos'!$F$9))*'01_Supuestos'!$F$12)-(('01_Supuestos'!G31*$I805)*'01_Supuestos'!$F$11*$K805)-(IF(('01_Supuestos'!G31*$I805)&gt;0,'01_Supuestos'!$F$15,0)))-($J805*'01_Supuestos'!G33)))*'01_Supuestos'!$F$16)</f>
        <v/>
      </c>
      <c r="Y805" s="109">
        <f>((('01_Supuestos'!H31*$I805)*'01_Supuestos'!$F$11*($H805-'01_Supuestos'!$F$9))-((('01_Supuestos'!H31*$I805)*'01_Supuestos'!$F$11*($H805-'01_Supuestos'!$F$9))*'01_Supuestos'!$F$12)-(('01_Supuestos'!H31*$I805)*'01_Supuestos'!$F$11*$K805)-(IF(('01_Supuestos'!H31*$I805)&gt;0,'01_Supuestos'!$F$15,0)))-((('01_Supuestos'!H31*$I805)*'01_Supuestos'!$F$11*($H805-'01_Supuestos'!$F$9))*'01_Supuestos'!$F$18)-($J805*'01_Supuestos'!H32)-(IF('01_Supuestos'!H30=MAX('01_Supuestos'!$C$30:$M$30),'01_Supuestos'!$F$19,0))-(MAX(0,(((('01_Supuestos'!H31*$I805)*'01_Supuestos'!$F$11*($H805-'01_Supuestos'!$F$9))-((('01_Supuestos'!H31*$I805)*'01_Supuestos'!$F$11*($H805-'01_Supuestos'!$F$9))*'01_Supuestos'!$F$12)-(('01_Supuestos'!H31*$I805)*'01_Supuestos'!$F$11*$K805)-(IF(('01_Supuestos'!H31*$I805)&gt;0,'01_Supuestos'!$F$15,0)))-($J805*'01_Supuestos'!H33)))*'01_Supuestos'!$F$16)</f>
        <v/>
      </c>
      <c r="Z805" s="109">
        <f>((('01_Supuestos'!I31*$I805)*'01_Supuestos'!$F$11*($H805-'01_Supuestos'!$F$9))-((('01_Supuestos'!I31*$I805)*'01_Supuestos'!$F$11*($H805-'01_Supuestos'!$F$9))*'01_Supuestos'!$F$12)-(('01_Supuestos'!I31*$I805)*'01_Supuestos'!$F$11*$K805)-(IF(('01_Supuestos'!I31*$I805)&gt;0,'01_Supuestos'!$F$15,0)))-((('01_Supuestos'!I31*$I805)*'01_Supuestos'!$F$11*($H805-'01_Supuestos'!$F$9))*'01_Supuestos'!$F$18)-($J805*'01_Supuestos'!I32)-(IF('01_Supuestos'!I30=MAX('01_Supuestos'!$C$30:$M$30),'01_Supuestos'!$F$19,0))-(MAX(0,(((('01_Supuestos'!I31*$I805)*'01_Supuestos'!$F$11*($H805-'01_Supuestos'!$F$9))-((('01_Supuestos'!I31*$I805)*'01_Supuestos'!$F$11*($H805-'01_Supuestos'!$F$9))*'01_Supuestos'!$F$12)-(('01_Supuestos'!I31*$I805)*'01_Supuestos'!$F$11*$K805)-(IF(('01_Supuestos'!I31*$I805)&gt;0,'01_Supuestos'!$F$15,0)))-($J805*'01_Supuestos'!I33)))*'01_Supuestos'!$F$16)</f>
        <v/>
      </c>
      <c r="AA805" s="109">
        <f>((('01_Supuestos'!J31*$I805)*'01_Supuestos'!$F$11*($H805-'01_Supuestos'!$F$9))-((('01_Supuestos'!J31*$I805)*'01_Supuestos'!$F$11*($H805-'01_Supuestos'!$F$9))*'01_Supuestos'!$F$12)-(('01_Supuestos'!J31*$I805)*'01_Supuestos'!$F$11*$K805)-(IF(('01_Supuestos'!J31*$I805)&gt;0,'01_Supuestos'!$F$15,0)))-((('01_Supuestos'!J31*$I805)*'01_Supuestos'!$F$11*($H805-'01_Supuestos'!$F$9))*'01_Supuestos'!$F$18)-($J805*'01_Supuestos'!J32)-(IF('01_Supuestos'!J30=MAX('01_Supuestos'!$C$30:$M$30),'01_Supuestos'!$F$19,0))-(MAX(0,(((('01_Supuestos'!J31*$I805)*'01_Supuestos'!$F$11*($H805-'01_Supuestos'!$F$9))-((('01_Supuestos'!J31*$I805)*'01_Supuestos'!$F$11*($H805-'01_Supuestos'!$F$9))*'01_Supuestos'!$F$12)-(('01_Supuestos'!J31*$I805)*'01_Supuestos'!$F$11*$K805)-(IF(('01_Supuestos'!J31*$I805)&gt;0,'01_Supuestos'!$F$15,0)))-($J805*'01_Supuestos'!J33)))*'01_Supuestos'!$F$16)</f>
        <v/>
      </c>
      <c r="AB805" s="109">
        <f>((('01_Supuestos'!K31*$I805)*'01_Supuestos'!$F$11*($H805-'01_Supuestos'!$F$9))-((('01_Supuestos'!K31*$I805)*'01_Supuestos'!$F$11*($H805-'01_Supuestos'!$F$9))*'01_Supuestos'!$F$12)-(('01_Supuestos'!K31*$I805)*'01_Supuestos'!$F$11*$K805)-(IF(('01_Supuestos'!K31*$I805)&gt;0,'01_Supuestos'!$F$15,0)))-((('01_Supuestos'!K31*$I805)*'01_Supuestos'!$F$11*($H805-'01_Supuestos'!$F$9))*'01_Supuestos'!$F$18)-($J805*'01_Supuestos'!K32)-(IF('01_Supuestos'!K30=MAX('01_Supuestos'!$C$30:$M$30),'01_Supuestos'!$F$19,0))-(MAX(0,(((('01_Supuestos'!K31*$I805)*'01_Supuestos'!$F$11*($H805-'01_Supuestos'!$F$9))-((('01_Supuestos'!K31*$I805)*'01_Supuestos'!$F$11*($H805-'01_Supuestos'!$F$9))*'01_Supuestos'!$F$12)-(('01_Supuestos'!K31*$I805)*'01_Supuestos'!$F$11*$K805)-(IF(('01_Supuestos'!K31*$I805)&gt;0,'01_Supuestos'!$F$15,0)))-($J805*'01_Supuestos'!K33)))*'01_Supuestos'!$F$16)</f>
        <v/>
      </c>
      <c r="AC805" s="109">
        <f>((('01_Supuestos'!L31*$I805)*'01_Supuestos'!$F$11*($H805-'01_Supuestos'!$F$9))-((('01_Supuestos'!L31*$I805)*'01_Supuestos'!$F$11*($H805-'01_Supuestos'!$F$9))*'01_Supuestos'!$F$12)-(('01_Supuestos'!L31*$I805)*'01_Supuestos'!$F$11*$K805)-(IF(('01_Supuestos'!L31*$I805)&gt;0,'01_Supuestos'!$F$15,0)))-((('01_Supuestos'!L31*$I805)*'01_Supuestos'!$F$11*($H805-'01_Supuestos'!$F$9))*'01_Supuestos'!$F$18)-($J805*'01_Supuestos'!L32)-(IF('01_Supuestos'!L30=MAX('01_Supuestos'!$C$30:$M$30),'01_Supuestos'!$F$19,0))-(MAX(0,(((('01_Supuestos'!L31*$I805)*'01_Supuestos'!$F$11*($H805-'01_Supuestos'!$F$9))-((('01_Supuestos'!L31*$I805)*'01_Supuestos'!$F$11*($H805-'01_Supuestos'!$F$9))*'01_Supuestos'!$F$12)-(('01_Supuestos'!L31*$I805)*'01_Supuestos'!$F$11*$K805)-(IF(('01_Supuestos'!L31*$I805)&gt;0,'01_Supuestos'!$F$15,0)))-($J805*'01_Supuestos'!L33)))*'01_Supuestos'!$F$16)</f>
        <v/>
      </c>
      <c r="AD805" s="109">
        <f>((('01_Supuestos'!M31*$I805)*'01_Supuestos'!$F$11*($H805-'01_Supuestos'!$F$9))-((('01_Supuestos'!M31*$I805)*'01_Supuestos'!$F$11*($H805-'01_Supuestos'!$F$9))*'01_Supuestos'!$F$12)-(('01_Supuestos'!M31*$I805)*'01_Supuestos'!$F$11*$K805)-(IF(('01_Supuestos'!M31*$I805)&gt;0,'01_Supuestos'!$F$15,0)))-((('01_Supuestos'!M31*$I805)*'01_Supuestos'!$F$11*($H805-'01_Supuestos'!$F$9))*'01_Supuestos'!$F$18)-($J805*'01_Supuestos'!M32)-(IF('01_Supuestos'!M30=MAX('01_Supuestos'!$C$30:$M$30),'01_Supuestos'!$F$19,0))-(MAX(0,(((('01_Supuestos'!M31*$I805)*'01_Supuestos'!$F$11*($H805-'01_Supuestos'!$F$9))-((('01_Supuestos'!M31*$I805)*'01_Supuestos'!$F$11*($H805-'01_Supuestos'!$F$9))*'01_Supuestos'!$F$12)-(('01_Supuestos'!M31*$I805)*'01_Supuestos'!$F$11*$K805)-(IF(('01_Supuestos'!M31*$I805)&gt;0,'01_Supuestos'!$F$15,0)))-($J805*'01_Supuestos'!M33)))*'01_Supuestos'!$F$16)</f>
        <v/>
      </c>
      <c r="AE805" s="109">
        <f>0</f>
        <v/>
      </c>
      <c r="AF805" s="109">
        <f>IF(S805&gt;R805,"Appraisal+Decision",IF(S805&lt;R805,"Develop Now","Indiferente"))</f>
        <v/>
      </c>
    </row>
    <row r="806">
      <c r="A806" t="n">
        <v>776</v>
      </c>
      <c r="B806" s="53">
        <f>RAND()</f>
        <v/>
      </c>
      <c r="C806" s="53">
        <f>RAND()</f>
        <v/>
      </c>
      <c r="D806" s="53">
        <f>RAND()</f>
        <v/>
      </c>
      <c r="E806" s="53">
        <f>RAND()</f>
        <v/>
      </c>
      <c r="F806" s="53">
        <f>RAND()</f>
        <v/>
      </c>
      <c r="G806" s="53">
        <f>RAND()</f>
        <v/>
      </c>
      <c r="H806" s="109">
        <f>IF(B806&lt;($B$11-$B$10)/($B$12-$B$10), $B$10+SQRT(B806*($B$11-$B$10)*($B$12-$B$10)), $B$12-SQRT((1-B806)*($B$12-$B$11)*($B$12-$B$10)))</f>
        <v/>
      </c>
      <c r="I806" s="53">
        <f>MAX(0.1,NORMINV(C806,$B$13,$B$14))</f>
        <v/>
      </c>
      <c r="J806" s="109">
        <f>'01_Supuestos'!$F$13*MAX(0.65,NORMINV(D806,1,$B$15))</f>
        <v/>
      </c>
      <c r="K806" s="109">
        <f>'01_Supuestos'!$F$14*MAX(0.6,NORMINV(E806,1,$B$16))</f>
        <v/>
      </c>
      <c r="L806" s="109">
        <f>--(F806&lt;=$B$5)</f>
        <v/>
      </c>
      <c r="M806" s="109">
        <f>IF(L806=1, IF(G806&lt;=$B$6, "+", "-"), IF(G806&lt;=(1-$B$7), "+", "-"))</f>
        <v/>
      </c>
      <c r="N806" s="110">
        <f>IF(M806="+",'05_Bayes_Arbol'!$B$16,'05_Bayes_Arbol'!$B$17)</f>
        <v/>
      </c>
      <c r="O806" s="109">
        <f>SUMPRODUCT(T806:AD806,'01_Supuestos'!$C$34:$M$34)</f>
        <v/>
      </c>
      <c r="P806" s="109">
        <f>N806*O806 + (1-N806)*$B$9</f>
        <v/>
      </c>
      <c r="Q806" s="109">
        <f>--(P806&gt;0)</f>
        <v/>
      </c>
      <c r="R806" s="109">
        <f>IF(L806=1,O806,$B$9)</f>
        <v/>
      </c>
      <c r="S806" s="109">
        <f>-$B$8 + IF(Q806=1, IF(L806=1,O806,$B$9), 0)</f>
        <v/>
      </c>
      <c r="T806" s="109">
        <f>((('01_Supuestos'!C31*$I806)*'01_Supuestos'!$F$11*($H806-'01_Supuestos'!$F$9))-((('01_Supuestos'!C31*$I806)*'01_Supuestos'!$F$11*($H806-'01_Supuestos'!$F$9))*'01_Supuestos'!$F$12)-(('01_Supuestos'!C31*$I806)*'01_Supuestos'!$F$11*$K806)-(IF(('01_Supuestos'!C31*$I806)&gt;0,'01_Supuestos'!$F$15,0)))-((('01_Supuestos'!C31*$I806)*'01_Supuestos'!$F$11*($H806-'01_Supuestos'!$F$9))*'01_Supuestos'!$F$18)-($J806*'01_Supuestos'!C32)-(IF('01_Supuestos'!C30=MAX('01_Supuestos'!$C$30:$M$30),'01_Supuestos'!$F$19,0))-(MAX(0,(((('01_Supuestos'!C31*$I806)*'01_Supuestos'!$F$11*($H806-'01_Supuestos'!$F$9))-((('01_Supuestos'!C31*$I806)*'01_Supuestos'!$F$11*($H806-'01_Supuestos'!$F$9))*'01_Supuestos'!$F$12)-(('01_Supuestos'!C31*$I806)*'01_Supuestos'!$F$11*$K806)-(IF(('01_Supuestos'!C31*$I806)&gt;0,'01_Supuestos'!$F$15,0)))-($J806*'01_Supuestos'!C33)))*'01_Supuestos'!$F$16)</f>
        <v/>
      </c>
      <c r="U806" s="109">
        <f>((('01_Supuestos'!D31*$I806)*'01_Supuestos'!$F$11*($H806-'01_Supuestos'!$F$9))-((('01_Supuestos'!D31*$I806)*'01_Supuestos'!$F$11*($H806-'01_Supuestos'!$F$9))*'01_Supuestos'!$F$12)-(('01_Supuestos'!D31*$I806)*'01_Supuestos'!$F$11*$K806)-(IF(('01_Supuestos'!D31*$I806)&gt;0,'01_Supuestos'!$F$15,0)))-((('01_Supuestos'!D31*$I806)*'01_Supuestos'!$F$11*($H806-'01_Supuestos'!$F$9))*'01_Supuestos'!$F$18)-($J806*'01_Supuestos'!D32)-(IF('01_Supuestos'!D30=MAX('01_Supuestos'!$C$30:$M$30),'01_Supuestos'!$F$19,0))-(MAX(0,(((('01_Supuestos'!D31*$I806)*'01_Supuestos'!$F$11*($H806-'01_Supuestos'!$F$9))-((('01_Supuestos'!D31*$I806)*'01_Supuestos'!$F$11*($H806-'01_Supuestos'!$F$9))*'01_Supuestos'!$F$12)-(('01_Supuestos'!D31*$I806)*'01_Supuestos'!$F$11*$K806)-(IF(('01_Supuestos'!D31*$I806)&gt;0,'01_Supuestos'!$F$15,0)))-($J806*'01_Supuestos'!D33)))*'01_Supuestos'!$F$16)</f>
        <v/>
      </c>
      <c r="V806" s="109">
        <f>((('01_Supuestos'!E31*$I806)*'01_Supuestos'!$F$11*($H806-'01_Supuestos'!$F$9))-((('01_Supuestos'!E31*$I806)*'01_Supuestos'!$F$11*($H806-'01_Supuestos'!$F$9))*'01_Supuestos'!$F$12)-(('01_Supuestos'!E31*$I806)*'01_Supuestos'!$F$11*$K806)-(IF(('01_Supuestos'!E31*$I806)&gt;0,'01_Supuestos'!$F$15,0)))-((('01_Supuestos'!E31*$I806)*'01_Supuestos'!$F$11*($H806-'01_Supuestos'!$F$9))*'01_Supuestos'!$F$18)-($J806*'01_Supuestos'!E32)-(IF('01_Supuestos'!E30=MAX('01_Supuestos'!$C$30:$M$30),'01_Supuestos'!$F$19,0))-(MAX(0,(((('01_Supuestos'!E31*$I806)*'01_Supuestos'!$F$11*($H806-'01_Supuestos'!$F$9))-((('01_Supuestos'!E31*$I806)*'01_Supuestos'!$F$11*($H806-'01_Supuestos'!$F$9))*'01_Supuestos'!$F$12)-(('01_Supuestos'!E31*$I806)*'01_Supuestos'!$F$11*$K806)-(IF(('01_Supuestos'!E31*$I806)&gt;0,'01_Supuestos'!$F$15,0)))-($J806*'01_Supuestos'!E33)))*'01_Supuestos'!$F$16)</f>
        <v/>
      </c>
      <c r="W806" s="109">
        <f>((('01_Supuestos'!F31*$I806)*'01_Supuestos'!$F$11*($H806-'01_Supuestos'!$F$9))-((('01_Supuestos'!F31*$I806)*'01_Supuestos'!$F$11*($H806-'01_Supuestos'!$F$9))*'01_Supuestos'!$F$12)-(('01_Supuestos'!F31*$I806)*'01_Supuestos'!$F$11*$K806)-(IF(('01_Supuestos'!F31*$I806)&gt;0,'01_Supuestos'!$F$15,0)))-((('01_Supuestos'!F31*$I806)*'01_Supuestos'!$F$11*($H806-'01_Supuestos'!$F$9))*'01_Supuestos'!$F$18)-($J806*'01_Supuestos'!F32)-(IF('01_Supuestos'!F30=MAX('01_Supuestos'!$C$30:$M$30),'01_Supuestos'!$F$19,0))-(MAX(0,(((('01_Supuestos'!F31*$I806)*'01_Supuestos'!$F$11*($H806-'01_Supuestos'!$F$9))-((('01_Supuestos'!F31*$I806)*'01_Supuestos'!$F$11*($H806-'01_Supuestos'!$F$9))*'01_Supuestos'!$F$12)-(('01_Supuestos'!F31*$I806)*'01_Supuestos'!$F$11*$K806)-(IF(('01_Supuestos'!F31*$I806)&gt;0,'01_Supuestos'!$F$15,0)))-($J806*'01_Supuestos'!F33)))*'01_Supuestos'!$F$16)</f>
        <v/>
      </c>
      <c r="X806" s="109">
        <f>((('01_Supuestos'!G31*$I806)*'01_Supuestos'!$F$11*($H806-'01_Supuestos'!$F$9))-((('01_Supuestos'!G31*$I806)*'01_Supuestos'!$F$11*($H806-'01_Supuestos'!$F$9))*'01_Supuestos'!$F$12)-(('01_Supuestos'!G31*$I806)*'01_Supuestos'!$F$11*$K806)-(IF(('01_Supuestos'!G31*$I806)&gt;0,'01_Supuestos'!$F$15,0)))-((('01_Supuestos'!G31*$I806)*'01_Supuestos'!$F$11*($H806-'01_Supuestos'!$F$9))*'01_Supuestos'!$F$18)-($J806*'01_Supuestos'!G32)-(IF('01_Supuestos'!G30=MAX('01_Supuestos'!$C$30:$M$30),'01_Supuestos'!$F$19,0))-(MAX(0,(((('01_Supuestos'!G31*$I806)*'01_Supuestos'!$F$11*($H806-'01_Supuestos'!$F$9))-((('01_Supuestos'!G31*$I806)*'01_Supuestos'!$F$11*($H806-'01_Supuestos'!$F$9))*'01_Supuestos'!$F$12)-(('01_Supuestos'!G31*$I806)*'01_Supuestos'!$F$11*$K806)-(IF(('01_Supuestos'!G31*$I806)&gt;0,'01_Supuestos'!$F$15,0)))-($J806*'01_Supuestos'!G33)))*'01_Supuestos'!$F$16)</f>
        <v/>
      </c>
      <c r="Y806" s="109">
        <f>((('01_Supuestos'!H31*$I806)*'01_Supuestos'!$F$11*($H806-'01_Supuestos'!$F$9))-((('01_Supuestos'!H31*$I806)*'01_Supuestos'!$F$11*($H806-'01_Supuestos'!$F$9))*'01_Supuestos'!$F$12)-(('01_Supuestos'!H31*$I806)*'01_Supuestos'!$F$11*$K806)-(IF(('01_Supuestos'!H31*$I806)&gt;0,'01_Supuestos'!$F$15,0)))-((('01_Supuestos'!H31*$I806)*'01_Supuestos'!$F$11*($H806-'01_Supuestos'!$F$9))*'01_Supuestos'!$F$18)-($J806*'01_Supuestos'!H32)-(IF('01_Supuestos'!H30=MAX('01_Supuestos'!$C$30:$M$30),'01_Supuestos'!$F$19,0))-(MAX(0,(((('01_Supuestos'!H31*$I806)*'01_Supuestos'!$F$11*($H806-'01_Supuestos'!$F$9))-((('01_Supuestos'!H31*$I806)*'01_Supuestos'!$F$11*($H806-'01_Supuestos'!$F$9))*'01_Supuestos'!$F$12)-(('01_Supuestos'!H31*$I806)*'01_Supuestos'!$F$11*$K806)-(IF(('01_Supuestos'!H31*$I806)&gt;0,'01_Supuestos'!$F$15,0)))-($J806*'01_Supuestos'!H33)))*'01_Supuestos'!$F$16)</f>
        <v/>
      </c>
      <c r="Z806" s="109">
        <f>((('01_Supuestos'!I31*$I806)*'01_Supuestos'!$F$11*($H806-'01_Supuestos'!$F$9))-((('01_Supuestos'!I31*$I806)*'01_Supuestos'!$F$11*($H806-'01_Supuestos'!$F$9))*'01_Supuestos'!$F$12)-(('01_Supuestos'!I31*$I806)*'01_Supuestos'!$F$11*$K806)-(IF(('01_Supuestos'!I31*$I806)&gt;0,'01_Supuestos'!$F$15,0)))-((('01_Supuestos'!I31*$I806)*'01_Supuestos'!$F$11*($H806-'01_Supuestos'!$F$9))*'01_Supuestos'!$F$18)-($J806*'01_Supuestos'!I32)-(IF('01_Supuestos'!I30=MAX('01_Supuestos'!$C$30:$M$30),'01_Supuestos'!$F$19,0))-(MAX(0,(((('01_Supuestos'!I31*$I806)*'01_Supuestos'!$F$11*($H806-'01_Supuestos'!$F$9))-((('01_Supuestos'!I31*$I806)*'01_Supuestos'!$F$11*($H806-'01_Supuestos'!$F$9))*'01_Supuestos'!$F$12)-(('01_Supuestos'!I31*$I806)*'01_Supuestos'!$F$11*$K806)-(IF(('01_Supuestos'!I31*$I806)&gt;0,'01_Supuestos'!$F$15,0)))-($J806*'01_Supuestos'!I33)))*'01_Supuestos'!$F$16)</f>
        <v/>
      </c>
      <c r="AA806" s="109">
        <f>((('01_Supuestos'!J31*$I806)*'01_Supuestos'!$F$11*($H806-'01_Supuestos'!$F$9))-((('01_Supuestos'!J31*$I806)*'01_Supuestos'!$F$11*($H806-'01_Supuestos'!$F$9))*'01_Supuestos'!$F$12)-(('01_Supuestos'!J31*$I806)*'01_Supuestos'!$F$11*$K806)-(IF(('01_Supuestos'!J31*$I806)&gt;0,'01_Supuestos'!$F$15,0)))-((('01_Supuestos'!J31*$I806)*'01_Supuestos'!$F$11*($H806-'01_Supuestos'!$F$9))*'01_Supuestos'!$F$18)-($J806*'01_Supuestos'!J32)-(IF('01_Supuestos'!J30=MAX('01_Supuestos'!$C$30:$M$30),'01_Supuestos'!$F$19,0))-(MAX(0,(((('01_Supuestos'!J31*$I806)*'01_Supuestos'!$F$11*($H806-'01_Supuestos'!$F$9))-((('01_Supuestos'!J31*$I806)*'01_Supuestos'!$F$11*($H806-'01_Supuestos'!$F$9))*'01_Supuestos'!$F$12)-(('01_Supuestos'!J31*$I806)*'01_Supuestos'!$F$11*$K806)-(IF(('01_Supuestos'!J31*$I806)&gt;0,'01_Supuestos'!$F$15,0)))-($J806*'01_Supuestos'!J33)))*'01_Supuestos'!$F$16)</f>
        <v/>
      </c>
      <c r="AB806" s="109">
        <f>((('01_Supuestos'!K31*$I806)*'01_Supuestos'!$F$11*($H806-'01_Supuestos'!$F$9))-((('01_Supuestos'!K31*$I806)*'01_Supuestos'!$F$11*($H806-'01_Supuestos'!$F$9))*'01_Supuestos'!$F$12)-(('01_Supuestos'!K31*$I806)*'01_Supuestos'!$F$11*$K806)-(IF(('01_Supuestos'!K31*$I806)&gt;0,'01_Supuestos'!$F$15,0)))-((('01_Supuestos'!K31*$I806)*'01_Supuestos'!$F$11*($H806-'01_Supuestos'!$F$9))*'01_Supuestos'!$F$18)-($J806*'01_Supuestos'!K32)-(IF('01_Supuestos'!K30=MAX('01_Supuestos'!$C$30:$M$30),'01_Supuestos'!$F$19,0))-(MAX(0,(((('01_Supuestos'!K31*$I806)*'01_Supuestos'!$F$11*($H806-'01_Supuestos'!$F$9))-((('01_Supuestos'!K31*$I806)*'01_Supuestos'!$F$11*($H806-'01_Supuestos'!$F$9))*'01_Supuestos'!$F$12)-(('01_Supuestos'!K31*$I806)*'01_Supuestos'!$F$11*$K806)-(IF(('01_Supuestos'!K31*$I806)&gt;0,'01_Supuestos'!$F$15,0)))-($J806*'01_Supuestos'!K33)))*'01_Supuestos'!$F$16)</f>
        <v/>
      </c>
      <c r="AC806" s="109">
        <f>((('01_Supuestos'!L31*$I806)*'01_Supuestos'!$F$11*($H806-'01_Supuestos'!$F$9))-((('01_Supuestos'!L31*$I806)*'01_Supuestos'!$F$11*($H806-'01_Supuestos'!$F$9))*'01_Supuestos'!$F$12)-(('01_Supuestos'!L31*$I806)*'01_Supuestos'!$F$11*$K806)-(IF(('01_Supuestos'!L31*$I806)&gt;0,'01_Supuestos'!$F$15,0)))-((('01_Supuestos'!L31*$I806)*'01_Supuestos'!$F$11*($H806-'01_Supuestos'!$F$9))*'01_Supuestos'!$F$18)-($J806*'01_Supuestos'!L32)-(IF('01_Supuestos'!L30=MAX('01_Supuestos'!$C$30:$M$30),'01_Supuestos'!$F$19,0))-(MAX(0,(((('01_Supuestos'!L31*$I806)*'01_Supuestos'!$F$11*($H806-'01_Supuestos'!$F$9))-((('01_Supuestos'!L31*$I806)*'01_Supuestos'!$F$11*($H806-'01_Supuestos'!$F$9))*'01_Supuestos'!$F$12)-(('01_Supuestos'!L31*$I806)*'01_Supuestos'!$F$11*$K806)-(IF(('01_Supuestos'!L31*$I806)&gt;0,'01_Supuestos'!$F$15,0)))-($J806*'01_Supuestos'!L33)))*'01_Supuestos'!$F$16)</f>
        <v/>
      </c>
      <c r="AD806" s="109">
        <f>((('01_Supuestos'!M31*$I806)*'01_Supuestos'!$F$11*($H806-'01_Supuestos'!$F$9))-((('01_Supuestos'!M31*$I806)*'01_Supuestos'!$F$11*($H806-'01_Supuestos'!$F$9))*'01_Supuestos'!$F$12)-(('01_Supuestos'!M31*$I806)*'01_Supuestos'!$F$11*$K806)-(IF(('01_Supuestos'!M31*$I806)&gt;0,'01_Supuestos'!$F$15,0)))-((('01_Supuestos'!M31*$I806)*'01_Supuestos'!$F$11*($H806-'01_Supuestos'!$F$9))*'01_Supuestos'!$F$18)-($J806*'01_Supuestos'!M32)-(IF('01_Supuestos'!M30=MAX('01_Supuestos'!$C$30:$M$30),'01_Supuestos'!$F$19,0))-(MAX(0,(((('01_Supuestos'!M31*$I806)*'01_Supuestos'!$F$11*($H806-'01_Supuestos'!$F$9))-((('01_Supuestos'!M31*$I806)*'01_Supuestos'!$F$11*($H806-'01_Supuestos'!$F$9))*'01_Supuestos'!$F$12)-(('01_Supuestos'!M31*$I806)*'01_Supuestos'!$F$11*$K806)-(IF(('01_Supuestos'!M31*$I806)&gt;0,'01_Supuestos'!$F$15,0)))-($J806*'01_Supuestos'!M33)))*'01_Supuestos'!$F$16)</f>
        <v/>
      </c>
      <c r="AE806" s="109">
        <f>0</f>
        <v/>
      </c>
      <c r="AF806" s="109">
        <f>IF(S806&gt;R806,"Appraisal+Decision",IF(S806&lt;R806,"Develop Now","Indiferente"))</f>
        <v/>
      </c>
    </row>
    <row r="807">
      <c r="A807" t="n">
        <v>777</v>
      </c>
      <c r="B807" s="53">
        <f>RAND()</f>
        <v/>
      </c>
      <c r="C807" s="53">
        <f>RAND()</f>
        <v/>
      </c>
      <c r="D807" s="53">
        <f>RAND()</f>
        <v/>
      </c>
      <c r="E807" s="53">
        <f>RAND()</f>
        <v/>
      </c>
      <c r="F807" s="53">
        <f>RAND()</f>
        <v/>
      </c>
      <c r="G807" s="53">
        <f>RAND()</f>
        <v/>
      </c>
      <c r="H807" s="109">
        <f>IF(B807&lt;($B$11-$B$10)/($B$12-$B$10), $B$10+SQRT(B807*($B$11-$B$10)*($B$12-$B$10)), $B$12-SQRT((1-B807)*($B$12-$B$11)*($B$12-$B$10)))</f>
        <v/>
      </c>
      <c r="I807" s="53">
        <f>MAX(0.1,NORMINV(C807,$B$13,$B$14))</f>
        <v/>
      </c>
      <c r="J807" s="109">
        <f>'01_Supuestos'!$F$13*MAX(0.65,NORMINV(D807,1,$B$15))</f>
        <v/>
      </c>
      <c r="K807" s="109">
        <f>'01_Supuestos'!$F$14*MAX(0.6,NORMINV(E807,1,$B$16))</f>
        <v/>
      </c>
      <c r="L807" s="109">
        <f>--(F807&lt;=$B$5)</f>
        <v/>
      </c>
      <c r="M807" s="109">
        <f>IF(L807=1, IF(G807&lt;=$B$6, "+", "-"), IF(G807&lt;=(1-$B$7), "+", "-"))</f>
        <v/>
      </c>
      <c r="N807" s="110">
        <f>IF(M807="+",'05_Bayes_Arbol'!$B$16,'05_Bayes_Arbol'!$B$17)</f>
        <v/>
      </c>
      <c r="O807" s="109">
        <f>SUMPRODUCT(T807:AD807,'01_Supuestos'!$C$34:$M$34)</f>
        <v/>
      </c>
      <c r="P807" s="109">
        <f>N807*O807 + (1-N807)*$B$9</f>
        <v/>
      </c>
      <c r="Q807" s="109">
        <f>--(P807&gt;0)</f>
        <v/>
      </c>
      <c r="R807" s="109">
        <f>IF(L807=1,O807,$B$9)</f>
        <v/>
      </c>
      <c r="S807" s="109">
        <f>-$B$8 + IF(Q807=1, IF(L807=1,O807,$B$9), 0)</f>
        <v/>
      </c>
      <c r="T807" s="109">
        <f>((('01_Supuestos'!C31*$I807)*'01_Supuestos'!$F$11*($H807-'01_Supuestos'!$F$9))-((('01_Supuestos'!C31*$I807)*'01_Supuestos'!$F$11*($H807-'01_Supuestos'!$F$9))*'01_Supuestos'!$F$12)-(('01_Supuestos'!C31*$I807)*'01_Supuestos'!$F$11*$K807)-(IF(('01_Supuestos'!C31*$I807)&gt;0,'01_Supuestos'!$F$15,0)))-((('01_Supuestos'!C31*$I807)*'01_Supuestos'!$F$11*($H807-'01_Supuestos'!$F$9))*'01_Supuestos'!$F$18)-($J807*'01_Supuestos'!C32)-(IF('01_Supuestos'!C30=MAX('01_Supuestos'!$C$30:$M$30),'01_Supuestos'!$F$19,0))-(MAX(0,(((('01_Supuestos'!C31*$I807)*'01_Supuestos'!$F$11*($H807-'01_Supuestos'!$F$9))-((('01_Supuestos'!C31*$I807)*'01_Supuestos'!$F$11*($H807-'01_Supuestos'!$F$9))*'01_Supuestos'!$F$12)-(('01_Supuestos'!C31*$I807)*'01_Supuestos'!$F$11*$K807)-(IF(('01_Supuestos'!C31*$I807)&gt;0,'01_Supuestos'!$F$15,0)))-($J807*'01_Supuestos'!C33)))*'01_Supuestos'!$F$16)</f>
        <v/>
      </c>
      <c r="U807" s="109">
        <f>((('01_Supuestos'!D31*$I807)*'01_Supuestos'!$F$11*($H807-'01_Supuestos'!$F$9))-((('01_Supuestos'!D31*$I807)*'01_Supuestos'!$F$11*($H807-'01_Supuestos'!$F$9))*'01_Supuestos'!$F$12)-(('01_Supuestos'!D31*$I807)*'01_Supuestos'!$F$11*$K807)-(IF(('01_Supuestos'!D31*$I807)&gt;0,'01_Supuestos'!$F$15,0)))-((('01_Supuestos'!D31*$I807)*'01_Supuestos'!$F$11*($H807-'01_Supuestos'!$F$9))*'01_Supuestos'!$F$18)-($J807*'01_Supuestos'!D32)-(IF('01_Supuestos'!D30=MAX('01_Supuestos'!$C$30:$M$30),'01_Supuestos'!$F$19,0))-(MAX(0,(((('01_Supuestos'!D31*$I807)*'01_Supuestos'!$F$11*($H807-'01_Supuestos'!$F$9))-((('01_Supuestos'!D31*$I807)*'01_Supuestos'!$F$11*($H807-'01_Supuestos'!$F$9))*'01_Supuestos'!$F$12)-(('01_Supuestos'!D31*$I807)*'01_Supuestos'!$F$11*$K807)-(IF(('01_Supuestos'!D31*$I807)&gt;0,'01_Supuestos'!$F$15,0)))-($J807*'01_Supuestos'!D33)))*'01_Supuestos'!$F$16)</f>
        <v/>
      </c>
      <c r="V807" s="109">
        <f>((('01_Supuestos'!E31*$I807)*'01_Supuestos'!$F$11*($H807-'01_Supuestos'!$F$9))-((('01_Supuestos'!E31*$I807)*'01_Supuestos'!$F$11*($H807-'01_Supuestos'!$F$9))*'01_Supuestos'!$F$12)-(('01_Supuestos'!E31*$I807)*'01_Supuestos'!$F$11*$K807)-(IF(('01_Supuestos'!E31*$I807)&gt;0,'01_Supuestos'!$F$15,0)))-((('01_Supuestos'!E31*$I807)*'01_Supuestos'!$F$11*($H807-'01_Supuestos'!$F$9))*'01_Supuestos'!$F$18)-($J807*'01_Supuestos'!E32)-(IF('01_Supuestos'!E30=MAX('01_Supuestos'!$C$30:$M$30),'01_Supuestos'!$F$19,0))-(MAX(0,(((('01_Supuestos'!E31*$I807)*'01_Supuestos'!$F$11*($H807-'01_Supuestos'!$F$9))-((('01_Supuestos'!E31*$I807)*'01_Supuestos'!$F$11*($H807-'01_Supuestos'!$F$9))*'01_Supuestos'!$F$12)-(('01_Supuestos'!E31*$I807)*'01_Supuestos'!$F$11*$K807)-(IF(('01_Supuestos'!E31*$I807)&gt;0,'01_Supuestos'!$F$15,0)))-($J807*'01_Supuestos'!E33)))*'01_Supuestos'!$F$16)</f>
        <v/>
      </c>
      <c r="W807" s="109">
        <f>((('01_Supuestos'!F31*$I807)*'01_Supuestos'!$F$11*($H807-'01_Supuestos'!$F$9))-((('01_Supuestos'!F31*$I807)*'01_Supuestos'!$F$11*($H807-'01_Supuestos'!$F$9))*'01_Supuestos'!$F$12)-(('01_Supuestos'!F31*$I807)*'01_Supuestos'!$F$11*$K807)-(IF(('01_Supuestos'!F31*$I807)&gt;0,'01_Supuestos'!$F$15,0)))-((('01_Supuestos'!F31*$I807)*'01_Supuestos'!$F$11*($H807-'01_Supuestos'!$F$9))*'01_Supuestos'!$F$18)-($J807*'01_Supuestos'!F32)-(IF('01_Supuestos'!F30=MAX('01_Supuestos'!$C$30:$M$30),'01_Supuestos'!$F$19,0))-(MAX(0,(((('01_Supuestos'!F31*$I807)*'01_Supuestos'!$F$11*($H807-'01_Supuestos'!$F$9))-((('01_Supuestos'!F31*$I807)*'01_Supuestos'!$F$11*($H807-'01_Supuestos'!$F$9))*'01_Supuestos'!$F$12)-(('01_Supuestos'!F31*$I807)*'01_Supuestos'!$F$11*$K807)-(IF(('01_Supuestos'!F31*$I807)&gt;0,'01_Supuestos'!$F$15,0)))-($J807*'01_Supuestos'!F33)))*'01_Supuestos'!$F$16)</f>
        <v/>
      </c>
      <c r="X807" s="109">
        <f>((('01_Supuestos'!G31*$I807)*'01_Supuestos'!$F$11*($H807-'01_Supuestos'!$F$9))-((('01_Supuestos'!G31*$I807)*'01_Supuestos'!$F$11*($H807-'01_Supuestos'!$F$9))*'01_Supuestos'!$F$12)-(('01_Supuestos'!G31*$I807)*'01_Supuestos'!$F$11*$K807)-(IF(('01_Supuestos'!G31*$I807)&gt;0,'01_Supuestos'!$F$15,0)))-((('01_Supuestos'!G31*$I807)*'01_Supuestos'!$F$11*($H807-'01_Supuestos'!$F$9))*'01_Supuestos'!$F$18)-($J807*'01_Supuestos'!G32)-(IF('01_Supuestos'!G30=MAX('01_Supuestos'!$C$30:$M$30),'01_Supuestos'!$F$19,0))-(MAX(0,(((('01_Supuestos'!G31*$I807)*'01_Supuestos'!$F$11*($H807-'01_Supuestos'!$F$9))-((('01_Supuestos'!G31*$I807)*'01_Supuestos'!$F$11*($H807-'01_Supuestos'!$F$9))*'01_Supuestos'!$F$12)-(('01_Supuestos'!G31*$I807)*'01_Supuestos'!$F$11*$K807)-(IF(('01_Supuestos'!G31*$I807)&gt;0,'01_Supuestos'!$F$15,0)))-($J807*'01_Supuestos'!G33)))*'01_Supuestos'!$F$16)</f>
        <v/>
      </c>
      <c r="Y807" s="109">
        <f>((('01_Supuestos'!H31*$I807)*'01_Supuestos'!$F$11*($H807-'01_Supuestos'!$F$9))-((('01_Supuestos'!H31*$I807)*'01_Supuestos'!$F$11*($H807-'01_Supuestos'!$F$9))*'01_Supuestos'!$F$12)-(('01_Supuestos'!H31*$I807)*'01_Supuestos'!$F$11*$K807)-(IF(('01_Supuestos'!H31*$I807)&gt;0,'01_Supuestos'!$F$15,0)))-((('01_Supuestos'!H31*$I807)*'01_Supuestos'!$F$11*($H807-'01_Supuestos'!$F$9))*'01_Supuestos'!$F$18)-($J807*'01_Supuestos'!H32)-(IF('01_Supuestos'!H30=MAX('01_Supuestos'!$C$30:$M$30),'01_Supuestos'!$F$19,0))-(MAX(0,(((('01_Supuestos'!H31*$I807)*'01_Supuestos'!$F$11*($H807-'01_Supuestos'!$F$9))-((('01_Supuestos'!H31*$I807)*'01_Supuestos'!$F$11*($H807-'01_Supuestos'!$F$9))*'01_Supuestos'!$F$12)-(('01_Supuestos'!H31*$I807)*'01_Supuestos'!$F$11*$K807)-(IF(('01_Supuestos'!H31*$I807)&gt;0,'01_Supuestos'!$F$15,0)))-($J807*'01_Supuestos'!H33)))*'01_Supuestos'!$F$16)</f>
        <v/>
      </c>
      <c r="Z807" s="109">
        <f>((('01_Supuestos'!I31*$I807)*'01_Supuestos'!$F$11*($H807-'01_Supuestos'!$F$9))-((('01_Supuestos'!I31*$I807)*'01_Supuestos'!$F$11*($H807-'01_Supuestos'!$F$9))*'01_Supuestos'!$F$12)-(('01_Supuestos'!I31*$I807)*'01_Supuestos'!$F$11*$K807)-(IF(('01_Supuestos'!I31*$I807)&gt;0,'01_Supuestos'!$F$15,0)))-((('01_Supuestos'!I31*$I807)*'01_Supuestos'!$F$11*($H807-'01_Supuestos'!$F$9))*'01_Supuestos'!$F$18)-($J807*'01_Supuestos'!I32)-(IF('01_Supuestos'!I30=MAX('01_Supuestos'!$C$30:$M$30),'01_Supuestos'!$F$19,0))-(MAX(0,(((('01_Supuestos'!I31*$I807)*'01_Supuestos'!$F$11*($H807-'01_Supuestos'!$F$9))-((('01_Supuestos'!I31*$I807)*'01_Supuestos'!$F$11*($H807-'01_Supuestos'!$F$9))*'01_Supuestos'!$F$12)-(('01_Supuestos'!I31*$I807)*'01_Supuestos'!$F$11*$K807)-(IF(('01_Supuestos'!I31*$I807)&gt;0,'01_Supuestos'!$F$15,0)))-($J807*'01_Supuestos'!I33)))*'01_Supuestos'!$F$16)</f>
        <v/>
      </c>
      <c r="AA807" s="109">
        <f>((('01_Supuestos'!J31*$I807)*'01_Supuestos'!$F$11*($H807-'01_Supuestos'!$F$9))-((('01_Supuestos'!J31*$I807)*'01_Supuestos'!$F$11*($H807-'01_Supuestos'!$F$9))*'01_Supuestos'!$F$12)-(('01_Supuestos'!J31*$I807)*'01_Supuestos'!$F$11*$K807)-(IF(('01_Supuestos'!J31*$I807)&gt;0,'01_Supuestos'!$F$15,0)))-((('01_Supuestos'!J31*$I807)*'01_Supuestos'!$F$11*($H807-'01_Supuestos'!$F$9))*'01_Supuestos'!$F$18)-($J807*'01_Supuestos'!J32)-(IF('01_Supuestos'!J30=MAX('01_Supuestos'!$C$30:$M$30),'01_Supuestos'!$F$19,0))-(MAX(0,(((('01_Supuestos'!J31*$I807)*'01_Supuestos'!$F$11*($H807-'01_Supuestos'!$F$9))-((('01_Supuestos'!J31*$I807)*'01_Supuestos'!$F$11*($H807-'01_Supuestos'!$F$9))*'01_Supuestos'!$F$12)-(('01_Supuestos'!J31*$I807)*'01_Supuestos'!$F$11*$K807)-(IF(('01_Supuestos'!J31*$I807)&gt;0,'01_Supuestos'!$F$15,0)))-($J807*'01_Supuestos'!J33)))*'01_Supuestos'!$F$16)</f>
        <v/>
      </c>
      <c r="AB807" s="109">
        <f>((('01_Supuestos'!K31*$I807)*'01_Supuestos'!$F$11*($H807-'01_Supuestos'!$F$9))-((('01_Supuestos'!K31*$I807)*'01_Supuestos'!$F$11*($H807-'01_Supuestos'!$F$9))*'01_Supuestos'!$F$12)-(('01_Supuestos'!K31*$I807)*'01_Supuestos'!$F$11*$K807)-(IF(('01_Supuestos'!K31*$I807)&gt;0,'01_Supuestos'!$F$15,0)))-((('01_Supuestos'!K31*$I807)*'01_Supuestos'!$F$11*($H807-'01_Supuestos'!$F$9))*'01_Supuestos'!$F$18)-($J807*'01_Supuestos'!K32)-(IF('01_Supuestos'!K30=MAX('01_Supuestos'!$C$30:$M$30),'01_Supuestos'!$F$19,0))-(MAX(0,(((('01_Supuestos'!K31*$I807)*'01_Supuestos'!$F$11*($H807-'01_Supuestos'!$F$9))-((('01_Supuestos'!K31*$I807)*'01_Supuestos'!$F$11*($H807-'01_Supuestos'!$F$9))*'01_Supuestos'!$F$12)-(('01_Supuestos'!K31*$I807)*'01_Supuestos'!$F$11*$K807)-(IF(('01_Supuestos'!K31*$I807)&gt;0,'01_Supuestos'!$F$15,0)))-($J807*'01_Supuestos'!K33)))*'01_Supuestos'!$F$16)</f>
        <v/>
      </c>
      <c r="AC807" s="109">
        <f>((('01_Supuestos'!L31*$I807)*'01_Supuestos'!$F$11*($H807-'01_Supuestos'!$F$9))-((('01_Supuestos'!L31*$I807)*'01_Supuestos'!$F$11*($H807-'01_Supuestos'!$F$9))*'01_Supuestos'!$F$12)-(('01_Supuestos'!L31*$I807)*'01_Supuestos'!$F$11*$K807)-(IF(('01_Supuestos'!L31*$I807)&gt;0,'01_Supuestos'!$F$15,0)))-((('01_Supuestos'!L31*$I807)*'01_Supuestos'!$F$11*($H807-'01_Supuestos'!$F$9))*'01_Supuestos'!$F$18)-($J807*'01_Supuestos'!L32)-(IF('01_Supuestos'!L30=MAX('01_Supuestos'!$C$30:$M$30),'01_Supuestos'!$F$19,0))-(MAX(0,(((('01_Supuestos'!L31*$I807)*'01_Supuestos'!$F$11*($H807-'01_Supuestos'!$F$9))-((('01_Supuestos'!L31*$I807)*'01_Supuestos'!$F$11*($H807-'01_Supuestos'!$F$9))*'01_Supuestos'!$F$12)-(('01_Supuestos'!L31*$I807)*'01_Supuestos'!$F$11*$K807)-(IF(('01_Supuestos'!L31*$I807)&gt;0,'01_Supuestos'!$F$15,0)))-($J807*'01_Supuestos'!L33)))*'01_Supuestos'!$F$16)</f>
        <v/>
      </c>
      <c r="AD807" s="109">
        <f>((('01_Supuestos'!M31*$I807)*'01_Supuestos'!$F$11*($H807-'01_Supuestos'!$F$9))-((('01_Supuestos'!M31*$I807)*'01_Supuestos'!$F$11*($H807-'01_Supuestos'!$F$9))*'01_Supuestos'!$F$12)-(('01_Supuestos'!M31*$I807)*'01_Supuestos'!$F$11*$K807)-(IF(('01_Supuestos'!M31*$I807)&gt;0,'01_Supuestos'!$F$15,0)))-((('01_Supuestos'!M31*$I807)*'01_Supuestos'!$F$11*($H807-'01_Supuestos'!$F$9))*'01_Supuestos'!$F$18)-($J807*'01_Supuestos'!M32)-(IF('01_Supuestos'!M30=MAX('01_Supuestos'!$C$30:$M$30),'01_Supuestos'!$F$19,0))-(MAX(0,(((('01_Supuestos'!M31*$I807)*'01_Supuestos'!$F$11*($H807-'01_Supuestos'!$F$9))-((('01_Supuestos'!M31*$I807)*'01_Supuestos'!$F$11*($H807-'01_Supuestos'!$F$9))*'01_Supuestos'!$F$12)-(('01_Supuestos'!M31*$I807)*'01_Supuestos'!$F$11*$K807)-(IF(('01_Supuestos'!M31*$I807)&gt;0,'01_Supuestos'!$F$15,0)))-($J807*'01_Supuestos'!M33)))*'01_Supuestos'!$F$16)</f>
        <v/>
      </c>
      <c r="AE807" s="109">
        <f>0</f>
        <v/>
      </c>
      <c r="AF807" s="109">
        <f>IF(S807&gt;R807,"Appraisal+Decision",IF(S807&lt;R807,"Develop Now","Indiferente"))</f>
        <v/>
      </c>
    </row>
    <row r="808">
      <c r="A808" t="n">
        <v>778</v>
      </c>
      <c r="B808" s="53">
        <f>RAND()</f>
        <v/>
      </c>
      <c r="C808" s="53">
        <f>RAND()</f>
        <v/>
      </c>
      <c r="D808" s="53">
        <f>RAND()</f>
        <v/>
      </c>
      <c r="E808" s="53">
        <f>RAND()</f>
        <v/>
      </c>
      <c r="F808" s="53">
        <f>RAND()</f>
        <v/>
      </c>
      <c r="G808" s="53">
        <f>RAND()</f>
        <v/>
      </c>
      <c r="H808" s="109">
        <f>IF(B808&lt;($B$11-$B$10)/($B$12-$B$10), $B$10+SQRT(B808*($B$11-$B$10)*($B$12-$B$10)), $B$12-SQRT((1-B808)*($B$12-$B$11)*($B$12-$B$10)))</f>
        <v/>
      </c>
      <c r="I808" s="53">
        <f>MAX(0.1,NORMINV(C808,$B$13,$B$14))</f>
        <v/>
      </c>
      <c r="J808" s="109">
        <f>'01_Supuestos'!$F$13*MAX(0.65,NORMINV(D808,1,$B$15))</f>
        <v/>
      </c>
      <c r="K808" s="109">
        <f>'01_Supuestos'!$F$14*MAX(0.6,NORMINV(E808,1,$B$16))</f>
        <v/>
      </c>
      <c r="L808" s="109">
        <f>--(F808&lt;=$B$5)</f>
        <v/>
      </c>
      <c r="M808" s="109">
        <f>IF(L808=1, IF(G808&lt;=$B$6, "+", "-"), IF(G808&lt;=(1-$B$7), "+", "-"))</f>
        <v/>
      </c>
      <c r="N808" s="110">
        <f>IF(M808="+",'05_Bayes_Arbol'!$B$16,'05_Bayes_Arbol'!$B$17)</f>
        <v/>
      </c>
      <c r="O808" s="109">
        <f>SUMPRODUCT(T808:AD808,'01_Supuestos'!$C$34:$M$34)</f>
        <v/>
      </c>
      <c r="P808" s="109">
        <f>N808*O808 + (1-N808)*$B$9</f>
        <v/>
      </c>
      <c r="Q808" s="109">
        <f>--(P808&gt;0)</f>
        <v/>
      </c>
      <c r="R808" s="109">
        <f>IF(L808=1,O808,$B$9)</f>
        <v/>
      </c>
      <c r="S808" s="109">
        <f>-$B$8 + IF(Q808=1, IF(L808=1,O808,$B$9), 0)</f>
        <v/>
      </c>
      <c r="T808" s="109">
        <f>((('01_Supuestos'!C31*$I808)*'01_Supuestos'!$F$11*($H808-'01_Supuestos'!$F$9))-((('01_Supuestos'!C31*$I808)*'01_Supuestos'!$F$11*($H808-'01_Supuestos'!$F$9))*'01_Supuestos'!$F$12)-(('01_Supuestos'!C31*$I808)*'01_Supuestos'!$F$11*$K808)-(IF(('01_Supuestos'!C31*$I808)&gt;0,'01_Supuestos'!$F$15,0)))-((('01_Supuestos'!C31*$I808)*'01_Supuestos'!$F$11*($H808-'01_Supuestos'!$F$9))*'01_Supuestos'!$F$18)-($J808*'01_Supuestos'!C32)-(IF('01_Supuestos'!C30=MAX('01_Supuestos'!$C$30:$M$30),'01_Supuestos'!$F$19,0))-(MAX(0,(((('01_Supuestos'!C31*$I808)*'01_Supuestos'!$F$11*($H808-'01_Supuestos'!$F$9))-((('01_Supuestos'!C31*$I808)*'01_Supuestos'!$F$11*($H808-'01_Supuestos'!$F$9))*'01_Supuestos'!$F$12)-(('01_Supuestos'!C31*$I808)*'01_Supuestos'!$F$11*$K808)-(IF(('01_Supuestos'!C31*$I808)&gt;0,'01_Supuestos'!$F$15,0)))-($J808*'01_Supuestos'!C33)))*'01_Supuestos'!$F$16)</f>
        <v/>
      </c>
      <c r="U808" s="109">
        <f>((('01_Supuestos'!D31*$I808)*'01_Supuestos'!$F$11*($H808-'01_Supuestos'!$F$9))-((('01_Supuestos'!D31*$I808)*'01_Supuestos'!$F$11*($H808-'01_Supuestos'!$F$9))*'01_Supuestos'!$F$12)-(('01_Supuestos'!D31*$I808)*'01_Supuestos'!$F$11*$K808)-(IF(('01_Supuestos'!D31*$I808)&gt;0,'01_Supuestos'!$F$15,0)))-((('01_Supuestos'!D31*$I808)*'01_Supuestos'!$F$11*($H808-'01_Supuestos'!$F$9))*'01_Supuestos'!$F$18)-($J808*'01_Supuestos'!D32)-(IF('01_Supuestos'!D30=MAX('01_Supuestos'!$C$30:$M$30),'01_Supuestos'!$F$19,0))-(MAX(0,(((('01_Supuestos'!D31*$I808)*'01_Supuestos'!$F$11*($H808-'01_Supuestos'!$F$9))-((('01_Supuestos'!D31*$I808)*'01_Supuestos'!$F$11*($H808-'01_Supuestos'!$F$9))*'01_Supuestos'!$F$12)-(('01_Supuestos'!D31*$I808)*'01_Supuestos'!$F$11*$K808)-(IF(('01_Supuestos'!D31*$I808)&gt;0,'01_Supuestos'!$F$15,0)))-($J808*'01_Supuestos'!D33)))*'01_Supuestos'!$F$16)</f>
        <v/>
      </c>
      <c r="V808" s="109">
        <f>((('01_Supuestos'!E31*$I808)*'01_Supuestos'!$F$11*($H808-'01_Supuestos'!$F$9))-((('01_Supuestos'!E31*$I808)*'01_Supuestos'!$F$11*($H808-'01_Supuestos'!$F$9))*'01_Supuestos'!$F$12)-(('01_Supuestos'!E31*$I808)*'01_Supuestos'!$F$11*$K808)-(IF(('01_Supuestos'!E31*$I808)&gt;0,'01_Supuestos'!$F$15,0)))-((('01_Supuestos'!E31*$I808)*'01_Supuestos'!$F$11*($H808-'01_Supuestos'!$F$9))*'01_Supuestos'!$F$18)-($J808*'01_Supuestos'!E32)-(IF('01_Supuestos'!E30=MAX('01_Supuestos'!$C$30:$M$30),'01_Supuestos'!$F$19,0))-(MAX(0,(((('01_Supuestos'!E31*$I808)*'01_Supuestos'!$F$11*($H808-'01_Supuestos'!$F$9))-((('01_Supuestos'!E31*$I808)*'01_Supuestos'!$F$11*($H808-'01_Supuestos'!$F$9))*'01_Supuestos'!$F$12)-(('01_Supuestos'!E31*$I808)*'01_Supuestos'!$F$11*$K808)-(IF(('01_Supuestos'!E31*$I808)&gt;0,'01_Supuestos'!$F$15,0)))-($J808*'01_Supuestos'!E33)))*'01_Supuestos'!$F$16)</f>
        <v/>
      </c>
      <c r="W808" s="109">
        <f>((('01_Supuestos'!F31*$I808)*'01_Supuestos'!$F$11*($H808-'01_Supuestos'!$F$9))-((('01_Supuestos'!F31*$I808)*'01_Supuestos'!$F$11*($H808-'01_Supuestos'!$F$9))*'01_Supuestos'!$F$12)-(('01_Supuestos'!F31*$I808)*'01_Supuestos'!$F$11*$K808)-(IF(('01_Supuestos'!F31*$I808)&gt;0,'01_Supuestos'!$F$15,0)))-((('01_Supuestos'!F31*$I808)*'01_Supuestos'!$F$11*($H808-'01_Supuestos'!$F$9))*'01_Supuestos'!$F$18)-($J808*'01_Supuestos'!F32)-(IF('01_Supuestos'!F30=MAX('01_Supuestos'!$C$30:$M$30),'01_Supuestos'!$F$19,0))-(MAX(0,(((('01_Supuestos'!F31*$I808)*'01_Supuestos'!$F$11*($H808-'01_Supuestos'!$F$9))-((('01_Supuestos'!F31*$I808)*'01_Supuestos'!$F$11*($H808-'01_Supuestos'!$F$9))*'01_Supuestos'!$F$12)-(('01_Supuestos'!F31*$I808)*'01_Supuestos'!$F$11*$K808)-(IF(('01_Supuestos'!F31*$I808)&gt;0,'01_Supuestos'!$F$15,0)))-($J808*'01_Supuestos'!F33)))*'01_Supuestos'!$F$16)</f>
        <v/>
      </c>
      <c r="X808" s="109">
        <f>((('01_Supuestos'!G31*$I808)*'01_Supuestos'!$F$11*($H808-'01_Supuestos'!$F$9))-((('01_Supuestos'!G31*$I808)*'01_Supuestos'!$F$11*($H808-'01_Supuestos'!$F$9))*'01_Supuestos'!$F$12)-(('01_Supuestos'!G31*$I808)*'01_Supuestos'!$F$11*$K808)-(IF(('01_Supuestos'!G31*$I808)&gt;0,'01_Supuestos'!$F$15,0)))-((('01_Supuestos'!G31*$I808)*'01_Supuestos'!$F$11*($H808-'01_Supuestos'!$F$9))*'01_Supuestos'!$F$18)-($J808*'01_Supuestos'!G32)-(IF('01_Supuestos'!G30=MAX('01_Supuestos'!$C$30:$M$30),'01_Supuestos'!$F$19,0))-(MAX(0,(((('01_Supuestos'!G31*$I808)*'01_Supuestos'!$F$11*($H808-'01_Supuestos'!$F$9))-((('01_Supuestos'!G31*$I808)*'01_Supuestos'!$F$11*($H808-'01_Supuestos'!$F$9))*'01_Supuestos'!$F$12)-(('01_Supuestos'!G31*$I808)*'01_Supuestos'!$F$11*$K808)-(IF(('01_Supuestos'!G31*$I808)&gt;0,'01_Supuestos'!$F$15,0)))-($J808*'01_Supuestos'!G33)))*'01_Supuestos'!$F$16)</f>
        <v/>
      </c>
      <c r="Y808" s="109">
        <f>((('01_Supuestos'!H31*$I808)*'01_Supuestos'!$F$11*($H808-'01_Supuestos'!$F$9))-((('01_Supuestos'!H31*$I808)*'01_Supuestos'!$F$11*($H808-'01_Supuestos'!$F$9))*'01_Supuestos'!$F$12)-(('01_Supuestos'!H31*$I808)*'01_Supuestos'!$F$11*$K808)-(IF(('01_Supuestos'!H31*$I808)&gt;0,'01_Supuestos'!$F$15,0)))-((('01_Supuestos'!H31*$I808)*'01_Supuestos'!$F$11*($H808-'01_Supuestos'!$F$9))*'01_Supuestos'!$F$18)-($J808*'01_Supuestos'!H32)-(IF('01_Supuestos'!H30=MAX('01_Supuestos'!$C$30:$M$30),'01_Supuestos'!$F$19,0))-(MAX(0,(((('01_Supuestos'!H31*$I808)*'01_Supuestos'!$F$11*($H808-'01_Supuestos'!$F$9))-((('01_Supuestos'!H31*$I808)*'01_Supuestos'!$F$11*($H808-'01_Supuestos'!$F$9))*'01_Supuestos'!$F$12)-(('01_Supuestos'!H31*$I808)*'01_Supuestos'!$F$11*$K808)-(IF(('01_Supuestos'!H31*$I808)&gt;0,'01_Supuestos'!$F$15,0)))-($J808*'01_Supuestos'!H33)))*'01_Supuestos'!$F$16)</f>
        <v/>
      </c>
      <c r="Z808" s="109">
        <f>((('01_Supuestos'!I31*$I808)*'01_Supuestos'!$F$11*($H808-'01_Supuestos'!$F$9))-((('01_Supuestos'!I31*$I808)*'01_Supuestos'!$F$11*($H808-'01_Supuestos'!$F$9))*'01_Supuestos'!$F$12)-(('01_Supuestos'!I31*$I808)*'01_Supuestos'!$F$11*$K808)-(IF(('01_Supuestos'!I31*$I808)&gt;0,'01_Supuestos'!$F$15,0)))-((('01_Supuestos'!I31*$I808)*'01_Supuestos'!$F$11*($H808-'01_Supuestos'!$F$9))*'01_Supuestos'!$F$18)-($J808*'01_Supuestos'!I32)-(IF('01_Supuestos'!I30=MAX('01_Supuestos'!$C$30:$M$30),'01_Supuestos'!$F$19,0))-(MAX(0,(((('01_Supuestos'!I31*$I808)*'01_Supuestos'!$F$11*($H808-'01_Supuestos'!$F$9))-((('01_Supuestos'!I31*$I808)*'01_Supuestos'!$F$11*($H808-'01_Supuestos'!$F$9))*'01_Supuestos'!$F$12)-(('01_Supuestos'!I31*$I808)*'01_Supuestos'!$F$11*$K808)-(IF(('01_Supuestos'!I31*$I808)&gt;0,'01_Supuestos'!$F$15,0)))-($J808*'01_Supuestos'!I33)))*'01_Supuestos'!$F$16)</f>
        <v/>
      </c>
      <c r="AA808" s="109">
        <f>((('01_Supuestos'!J31*$I808)*'01_Supuestos'!$F$11*($H808-'01_Supuestos'!$F$9))-((('01_Supuestos'!J31*$I808)*'01_Supuestos'!$F$11*($H808-'01_Supuestos'!$F$9))*'01_Supuestos'!$F$12)-(('01_Supuestos'!J31*$I808)*'01_Supuestos'!$F$11*$K808)-(IF(('01_Supuestos'!J31*$I808)&gt;0,'01_Supuestos'!$F$15,0)))-((('01_Supuestos'!J31*$I808)*'01_Supuestos'!$F$11*($H808-'01_Supuestos'!$F$9))*'01_Supuestos'!$F$18)-($J808*'01_Supuestos'!J32)-(IF('01_Supuestos'!J30=MAX('01_Supuestos'!$C$30:$M$30),'01_Supuestos'!$F$19,0))-(MAX(0,(((('01_Supuestos'!J31*$I808)*'01_Supuestos'!$F$11*($H808-'01_Supuestos'!$F$9))-((('01_Supuestos'!J31*$I808)*'01_Supuestos'!$F$11*($H808-'01_Supuestos'!$F$9))*'01_Supuestos'!$F$12)-(('01_Supuestos'!J31*$I808)*'01_Supuestos'!$F$11*$K808)-(IF(('01_Supuestos'!J31*$I808)&gt;0,'01_Supuestos'!$F$15,0)))-($J808*'01_Supuestos'!J33)))*'01_Supuestos'!$F$16)</f>
        <v/>
      </c>
      <c r="AB808" s="109">
        <f>((('01_Supuestos'!K31*$I808)*'01_Supuestos'!$F$11*($H808-'01_Supuestos'!$F$9))-((('01_Supuestos'!K31*$I808)*'01_Supuestos'!$F$11*($H808-'01_Supuestos'!$F$9))*'01_Supuestos'!$F$12)-(('01_Supuestos'!K31*$I808)*'01_Supuestos'!$F$11*$K808)-(IF(('01_Supuestos'!K31*$I808)&gt;0,'01_Supuestos'!$F$15,0)))-((('01_Supuestos'!K31*$I808)*'01_Supuestos'!$F$11*($H808-'01_Supuestos'!$F$9))*'01_Supuestos'!$F$18)-($J808*'01_Supuestos'!K32)-(IF('01_Supuestos'!K30=MAX('01_Supuestos'!$C$30:$M$30),'01_Supuestos'!$F$19,0))-(MAX(0,(((('01_Supuestos'!K31*$I808)*'01_Supuestos'!$F$11*($H808-'01_Supuestos'!$F$9))-((('01_Supuestos'!K31*$I808)*'01_Supuestos'!$F$11*($H808-'01_Supuestos'!$F$9))*'01_Supuestos'!$F$12)-(('01_Supuestos'!K31*$I808)*'01_Supuestos'!$F$11*$K808)-(IF(('01_Supuestos'!K31*$I808)&gt;0,'01_Supuestos'!$F$15,0)))-($J808*'01_Supuestos'!K33)))*'01_Supuestos'!$F$16)</f>
        <v/>
      </c>
      <c r="AC808" s="109">
        <f>((('01_Supuestos'!L31*$I808)*'01_Supuestos'!$F$11*($H808-'01_Supuestos'!$F$9))-((('01_Supuestos'!L31*$I808)*'01_Supuestos'!$F$11*($H808-'01_Supuestos'!$F$9))*'01_Supuestos'!$F$12)-(('01_Supuestos'!L31*$I808)*'01_Supuestos'!$F$11*$K808)-(IF(('01_Supuestos'!L31*$I808)&gt;0,'01_Supuestos'!$F$15,0)))-((('01_Supuestos'!L31*$I808)*'01_Supuestos'!$F$11*($H808-'01_Supuestos'!$F$9))*'01_Supuestos'!$F$18)-($J808*'01_Supuestos'!L32)-(IF('01_Supuestos'!L30=MAX('01_Supuestos'!$C$30:$M$30),'01_Supuestos'!$F$19,0))-(MAX(0,(((('01_Supuestos'!L31*$I808)*'01_Supuestos'!$F$11*($H808-'01_Supuestos'!$F$9))-((('01_Supuestos'!L31*$I808)*'01_Supuestos'!$F$11*($H808-'01_Supuestos'!$F$9))*'01_Supuestos'!$F$12)-(('01_Supuestos'!L31*$I808)*'01_Supuestos'!$F$11*$K808)-(IF(('01_Supuestos'!L31*$I808)&gt;0,'01_Supuestos'!$F$15,0)))-($J808*'01_Supuestos'!L33)))*'01_Supuestos'!$F$16)</f>
        <v/>
      </c>
      <c r="AD808" s="109">
        <f>((('01_Supuestos'!M31*$I808)*'01_Supuestos'!$F$11*($H808-'01_Supuestos'!$F$9))-((('01_Supuestos'!M31*$I808)*'01_Supuestos'!$F$11*($H808-'01_Supuestos'!$F$9))*'01_Supuestos'!$F$12)-(('01_Supuestos'!M31*$I808)*'01_Supuestos'!$F$11*$K808)-(IF(('01_Supuestos'!M31*$I808)&gt;0,'01_Supuestos'!$F$15,0)))-((('01_Supuestos'!M31*$I808)*'01_Supuestos'!$F$11*($H808-'01_Supuestos'!$F$9))*'01_Supuestos'!$F$18)-($J808*'01_Supuestos'!M32)-(IF('01_Supuestos'!M30=MAX('01_Supuestos'!$C$30:$M$30),'01_Supuestos'!$F$19,0))-(MAX(0,(((('01_Supuestos'!M31*$I808)*'01_Supuestos'!$F$11*($H808-'01_Supuestos'!$F$9))-((('01_Supuestos'!M31*$I808)*'01_Supuestos'!$F$11*($H808-'01_Supuestos'!$F$9))*'01_Supuestos'!$F$12)-(('01_Supuestos'!M31*$I808)*'01_Supuestos'!$F$11*$K808)-(IF(('01_Supuestos'!M31*$I808)&gt;0,'01_Supuestos'!$F$15,0)))-($J808*'01_Supuestos'!M33)))*'01_Supuestos'!$F$16)</f>
        <v/>
      </c>
      <c r="AE808" s="109">
        <f>0</f>
        <v/>
      </c>
      <c r="AF808" s="109">
        <f>IF(S808&gt;R808,"Appraisal+Decision",IF(S808&lt;R808,"Develop Now","Indiferente"))</f>
        <v/>
      </c>
    </row>
    <row r="809">
      <c r="A809" t="n">
        <v>779</v>
      </c>
      <c r="B809" s="53">
        <f>RAND()</f>
        <v/>
      </c>
      <c r="C809" s="53">
        <f>RAND()</f>
        <v/>
      </c>
      <c r="D809" s="53">
        <f>RAND()</f>
        <v/>
      </c>
      <c r="E809" s="53">
        <f>RAND()</f>
        <v/>
      </c>
      <c r="F809" s="53">
        <f>RAND()</f>
        <v/>
      </c>
      <c r="G809" s="53">
        <f>RAND()</f>
        <v/>
      </c>
      <c r="H809" s="109">
        <f>IF(B809&lt;($B$11-$B$10)/($B$12-$B$10), $B$10+SQRT(B809*($B$11-$B$10)*($B$12-$B$10)), $B$12-SQRT((1-B809)*($B$12-$B$11)*($B$12-$B$10)))</f>
        <v/>
      </c>
      <c r="I809" s="53">
        <f>MAX(0.1,NORMINV(C809,$B$13,$B$14))</f>
        <v/>
      </c>
      <c r="J809" s="109">
        <f>'01_Supuestos'!$F$13*MAX(0.65,NORMINV(D809,1,$B$15))</f>
        <v/>
      </c>
      <c r="K809" s="109">
        <f>'01_Supuestos'!$F$14*MAX(0.6,NORMINV(E809,1,$B$16))</f>
        <v/>
      </c>
      <c r="L809" s="109">
        <f>--(F809&lt;=$B$5)</f>
        <v/>
      </c>
      <c r="M809" s="109">
        <f>IF(L809=1, IF(G809&lt;=$B$6, "+", "-"), IF(G809&lt;=(1-$B$7), "+", "-"))</f>
        <v/>
      </c>
      <c r="N809" s="110">
        <f>IF(M809="+",'05_Bayes_Arbol'!$B$16,'05_Bayes_Arbol'!$B$17)</f>
        <v/>
      </c>
      <c r="O809" s="109">
        <f>SUMPRODUCT(T809:AD809,'01_Supuestos'!$C$34:$M$34)</f>
        <v/>
      </c>
      <c r="P809" s="109">
        <f>N809*O809 + (1-N809)*$B$9</f>
        <v/>
      </c>
      <c r="Q809" s="109">
        <f>--(P809&gt;0)</f>
        <v/>
      </c>
      <c r="R809" s="109">
        <f>IF(L809=1,O809,$B$9)</f>
        <v/>
      </c>
      <c r="S809" s="109">
        <f>-$B$8 + IF(Q809=1, IF(L809=1,O809,$B$9), 0)</f>
        <v/>
      </c>
      <c r="T809" s="109">
        <f>((('01_Supuestos'!C31*$I809)*'01_Supuestos'!$F$11*($H809-'01_Supuestos'!$F$9))-((('01_Supuestos'!C31*$I809)*'01_Supuestos'!$F$11*($H809-'01_Supuestos'!$F$9))*'01_Supuestos'!$F$12)-(('01_Supuestos'!C31*$I809)*'01_Supuestos'!$F$11*$K809)-(IF(('01_Supuestos'!C31*$I809)&gt;0,'01_Supuestos'!$F$15,0)))-((('01_Supuestos'!C31*$I809)*'01_Supuestos'!$F$11*($H809-'01_Supuestos'!$F$9))*'01_Supuestos'!$F$18)-($J809*'01_Supuestos'!C32)-(IF('01_Supuestos'!C30=MAX('01_Supuestos'!$C$30:$M$30),'01_Supuestos'!$F$19,0))-(MAX(0,(((('01_Supuestos'!C31*$I809)*'01_Supuestos'!$F$11*($H809-'01_Supuestos'!$F$9))-((('01_Supuestos'!C31*$I809)*'01_Supuestos'!$F$11*($H809-'01_Supuestos'!$F$9))*'01_Supuestos'!$F$12)-(('01_Supuestos'!C31*$I809)*'01_Supuestos'!$F$11*$K809)-(IF(('01_Supuestos'!C31*$I809)&gt;0,'01_Supuestos'!$F$15,0)))-($J809*'01_Supuestos'!C33)))*'01_Supuestos'!$F$16)</f>
        <v/>
      </c>
      <c r="U809" s="109">
        <f>((('01_Supuestos'!D31*$I809)*'01_Supuestos'!$F$11*($H809-'01_Supuestos'!$F$9))-((('01_Supuestos'!D31*$I809)*'01_Supuestos'!$F$11*($H809-'01_Supuestos'!$F$9))*'01_Supuestos'!$F$12)-(('01_Supuestos'!D31*$I809)*'01_Supuestos'!$F$11*$K809)-(IF(('01_Supuestos'!D31*$I809)&gt;0,'01_Supuestos'!$F$15,0)))-((('01_Supuestos'!D31*$I809)*'01_Supuestos'!$F$11*($H809-'01_Supuestos'!$F$9))*'01_Supuestos'!$F$18)-($J809*'01_Supuestos'!D32)-(IF('01_Supuestos'!D30=MAX('01_Supuestos'!$C$30:$M$30),'01_Supuestos'!$F$19,0))-(MAX(0,(((('01_Supuestos'!D31*$I809)*'01_Supuestos'!$F$11*($H809-'01_Supuestos'!$F$9))-((('01_Supuestos'!D31*$I809)*'01_Supuestos'!$F$11*($H809-'01_Supuestos'!$F$9))*'01_Supuestos'!$F$12)-(('01_Supuestos'!D31*$I809)*'01_Supuestos'!$F$11*$K809)-(IF(('01_Supuestos'!D31*$I809)&gt;0,'01_Supuestos'!$F$15,0)))-($J809*'01_Supuestos'!D33)))*'01_Supuestos'!$F$16)</f>
        <v/>
      </c>
      <c r="V809" s="109">
        <f>((('01_Supuestos'!E31*$I809)*'01_Supuestos'!$F$11*($H809-'01_Supuestos'!$F$9))-((('01_Supuestos'!E31*$I809)*'01_Supuestos'!$F$11*($H809-'01_Supuestos'!$F$9))*'01_Supuestos'!$F$12)-(('01_Supuestos'!E31*$I809)*'01_Supuestos'!$F$11*$K809)-(IF(('01_Supuestos'!E31*$I809)&gt;0,'01_Supuestos'!$F$15,0)))-((('01_Supuestos'!E31*$I809)*'01_Supuestos'!$F$11*($H809-'01_Supuestos'!$F$9))*'01_Supuestos'!$F$18)-($J809*'01_Supuestos'!E32)-(IF('01_Supuestos'!E30=MAX('01_Supuestos'!$C$30:$M$30),'01_Supuestos'!$F$19,0))-(MAX(0,(((('01_Supuestos'!E31*$I809)*'01_Supuestos'!$F$11*($H809-'01_Supuestos'!$F$9))-((('01_Supuestos'!E31*$I809)*'01_Supuestos'!$F$11*($H809-'01_Supuestos'!$F$9))*'01_Supuestos'!$F$12)-(('01_Supuestos'!E31*$I809)*'01_Supuestos'!$F$11*$K809)-(IF(('01_Supuestos'!E31*$I809)&gt;0,'01_Supuestos'!$F$15,0)))-($J809*'01_Supuestos'!E33)))*'01_Supuestos'!$F$16)</f>
        <v/>
      </c>
      <c r="W809" s="109">
        <f>((('01_Supuestos'!F31*$I809)*'01_Supuestos'!$F$11*($H809-'01_Supuestos'!$F$9))-((('01_Supuestos'!F31*$I809)*'01_Supuestos'!$F$11*($H809-'01_Supuestos'!$F$9))*'01_Supuestos'!$F$12)-(('01_Supuestos'!F31*$I809)*'01_Supuestos'!$F$11*$K809)-(IF(('01_Supuestos'!F31*$I809)&gt;0,'01_Supuestos'!$F$15,0)))-((('01_Supuestos'!F31*$I809)*'01_Supuestos'!$F$11*($H809-'01_Supuestos'!$F$9))*'01_Supuestos'!$F$18)-($J809*'01_Supuestos'!F32)-(IF('01_Supuestos'!F30=MAX('01_Supuestos'!$C$30:$M$30),'01_Supuestos'!$F$19,0))-(MAX(0,(((('01_Supuestos'!F31*$I809)*'01_Supuestos'!$F$11*($H809-'01_Supuestos'!$F$9))-((('01_Supuestos'!F31*$I809)*'01_Supuestos'!$F$11*($H809-'01_Supuestos'!$F$9))*'01_Supuestos'!$F$12)-(('01_Supuestos'!F31*$I809)*'01_Supuestos'!$F$11*$K809)-(IF(('01_Supuestos'!F31*$I809)&gt;0,'01_Supuestos'!$F$15,0)))-($J809*'01_Supuestos'!F33)))*'01_Supuestos'!$F$16)</f>
        <v/>
      </c>
      <c r="X809" s="109">
        <f>((('01_Supuestos'!G31*$I809)*'01_Supuestos'!$F$11*($H809-'01_Supuestos'!$F$9))-((('01_Supuestos'!G31*$I809)*'01_Supuestos'!$F$11*($H809-'01_Supuestos'!$F$9))*'01_Supuestos'!$F$12)-(('01_Supuestos'!G31*$I809)*'01_Supuestos'!$F$11*$K809)-(IF(('01_Supuestos'!G31*$I809)&gt;0,'01_Supuestos'!$F$15,0)))-((('01_Supuestos'!G31*$I809)*'01_Supuestos'!$F$11*($H809-'01_Supuestos'!$F$9))*'01_Supuestos'!$F$18)-($J809*'01_Supuestos'!G32)-(IF('01_Supuestos'!G30=MAX('01_Supuestos'!$C$30:$M$30),'01_Supuestos'!$F$19,0))-(MAX(0,(((('01_Supuestos'!G31*$I809)*'01_Supuestos'!$F$11*($H809-'01_Supuestos'!$F$9))-((('01_Supuestos'!G31*$I809)*'01_Supuestos'!$F$11*($H809-'01_Supuestos'!$F$9))*'01_Supuestos'!$F$12)-(('01_Supuestos'!G31*$I809)*'01_Supuestos'!$F$11*$K809)-(IF(('01_Supuestos'!G31*$I809)&gt;0,'01_Supuestos'!$F$15,0)))-($J809*'01_Supuestos'!G33)))*'01_Supuestos'!$F$16)</f>
        <v/>
      </c>
      <c r="Y809" s="109">
        <f>((('01_Supuestos'!H31*$I809)*'01_Supuestos'!$F$11*($H809-'01_Supuestos'!$F$9))-((('01_Supuestos'!H31*$I809)*'01_Supuestos'!$F$11*($H809-'01_Supuestos'!$F$9))*'01_Supuestos'!$F$12)-(('01_Supuestos'!H31*$I809)*'01_Supuestos'!$F$11*$K809)-(IF(('01_Supuestos'!H31*$I809)&gt;0,'01_Supuestos'!$F$15,0)))-((('01_Supuestos'!H31*$I809)*'01_Supuestos'!$F$11*($H809-'01_Supuestos'!$F$9))*'01_Supuestos'!$F$18)-($J809*'01_Supuestos'!H32)-(IF('01_Supuestos'!H30=MAX('01_Supuestos'!$C$30:$M$30),'01_Supuestos'!$F$19,0))-(MAX(0,(((('01_Supuestos'!H31*$I809)*'01_Supuestos'!$F$11*($H809-'01_Supuestos'!$F$9))-((('01_Supuestos'!H31*$I809)*'01_Supuestos'!$F$11*($H809-'01_Supuestos'!$F$9))*'01_Supuestos'!$F$12)-(('01_Supuestos'!H31*$I809)*'01_Supuestos'!$F$11*$K809)-(IF(('01_Supuestos'!H31*$I809)&gt;0,'01_Supuestos'!$F$15,0)))-($J809*'01_Supuestos'!H33)))*'01_Supuestos'!$F$16)</f>
        <v/>
      </c>
      <c r="Z809" s="109">
        <f>((('01_Supuestos'!I31*$I809)*'01_Supuestos'!$F$11*($H809-'01_Supuestos'!$F$9))-((('01_Supuestos'!I31*$I809)*'01_Supuestos'!$F$11*($H809-'01_Supuestos'!$F$9))*'01_Supuestos'!$F$12)-(('01_Supuestos'!I31*$I809)*'01_Supuestos'!$F$11*$K809)-(IF(('01_Supuestos'!I31*$I809)&gt;0,'01_Supuestos'!$F$15,0)))-((('01_Supuestos'!I31*$I809)*'01_Supuestos'!$F$11*($H809-'01_Supuestos'!$F$9))*'01_Supuestos'!$F$18)-($J809*'01_Supuestos'!I32)-(IF('01_Supuestos'!I30=MAX('01_Supuestos'!$C$30:$M$30),'01_Supuestos'!$F$19,0))-(MAX(0,(((('01_Supuestos'!I31*$I809)*'01_Supuestos'!$F$11*($H809-'01_Supuestos'!$F$9))-((('01_Supuestos'!I31*$I809)*'01_Supuestos'!$F$11*($H809-'01_Supuestos'!$F$9))*'01_Supuestos'!$F$12)-(('01_Supuestos'!I31*$I809)*'01_Supuestos'!$F$11*$K809)-(IF(('01_Supuestos'!I31*$I809)&gt;0,'01_Supuestos'!$F$15,0)))-($J809*'01_Supuestos'!I33)))*'01_Supuestos'!$F$16)</f>
        <v/>
      </c>
      <c r="AA809" s="109">
        <f>((('01_Supuestos'!J31*$I809)*'01_Supuestos'!$F$11*($H809-'01_Supuestos'!$F$9))-((('01_Supuestos'!J31*$I809)*'01_Supuestos'!$F$11*($H809-'01_Supuestos'!$F$9))*'01_Supuestos'!$F$12)-(('01_Supuestos'!J31*$I809)*'01_Supuestos'!$F$11*$K809)-(IF(('01_Supuestos'!J31*$I809)&gt;0,'01_Supuestos'!$F$15,0)))-((('01_Supuestos'!J31*$I809)*'01_Supuestos'!$F$11*($H809-'01_Supuestos'!$F$9))*'01_Supuestos'!$F$18)-($J809*'01_Supuestos'!J32)-(IF('01_Supuestos'!J30=MAX('01_Supuestos'!$C$30:$M$30),'01_Supuestos'!$F$19,0))-(MAX(0,(((('01_Supuestos'!J31*$I809)*'01_Supuestos'!$F$11*($H809-'01_Supuestos'!$F$9))-((('01_Supuestos'!J31*$I809)*'01_Supuestos'!$F$11*($H809-'01_Supuestos'!$F$9))*'01_Supuestos'!$F$12)-(('01_Supuestos'!J31*$I809)*'01_Supuestos'!$F$11*$K809)-(IF(('01_Supuestos'!J31*$I809)&gt;0,'01_Supuestos'!$F$15,0)))-($J809*'01_Supuestos'!J33)))*'01_Supuestos'!$F$16)</f>
        <v/>
      </c>
      <c r="AB809" s="109">
        <f>((('01_Supuestos'!K31*$I809)*'01_Supuestos'!$F$11*($H809-'01_Supuestos'!$F$9))-((('01_Supuestos'!K31*$I809)*'01_Supuestos'!$F$11*($H809-'01_Supuestos'!$F$9))*'01_Supuestos'!$F$12)-(('01_Supuestos'!K31*$I809)*'01_Supuestos'!$F$11*$K809)-(IF(('01_Supuestos'!K31*$I809)&gt;0,'01_Supuestos'!$F$15,0)))-((('01_Supuestos'!K31*$I809)*'01_Supuestos'!$F$11*($H809-'01_Supuestos'!$F$9))*'01_Supuestos'!$F$18)-($J809*'01_Supuestos'!K32)-(IF('01_Supuestos'!K30=MAX('01_Supuestos'!$C$30:$M$30),'01_Supuestos'!$F$19,0))-(MAX(0,(((('01_Supuestos'!K31*$I809)*'01_Supuestos'!$F$11*($H809-'01_Supuestos'!$F$9))-((('01_Supuestos'!K31*$I809)*'01_Supuestos'!$F$11*($H809-'01_Supuestos'!$F$9))*'01_Supuestos'!$F$12)-(('01_Supuestos'!K31*$I809)*'01_Supuestos'!$F$11*$K809)-(IF(('01_Supuestos'!K31*$I809)&gt;0,'01_Supuestos'!$F$15,0)))-($J809*'01_Supuestos'!K33)))*'01_Supuestos'!$F$16)</f>
        <v/>
      </c>
      <c r="AC809" s="109">
        <f>((('01_Supuestos'!L31*$I809)*'01_Supuestos'!$F$11*($H809-'01_Supuestos'!$F$9))-((('01_Supuestos'!L31*$I809)*'01_Supuestos'!$F$11*($H809-'01_Supuestos'!$F$9))*'01_Supuestos'!$F$12)-(('01_Supuestos'!L31*$I809)*'01_Supuestos'!$F$11*$K809)-(IF(('01_Supuestos'!L31*$I809)&gt;0,'01_Supuestos'!$F$15,0)))-((('01_Supuestos'!L31*$I809)*'01_Supuestos'!$F$11*($H809-'01_Supuestos'!$F$9))*'01_Supuestos'!$F$18)-($J809*'01_Supuestos'!L32)-(IF('01_Supuestos'!L30=MAX('01_Supuestos'!$C$30:$M$30),'01_Supuestos'!$F$19,0))-(MAX(0,(((('01_Supuestos'!L31*$I809)*'01_Supuestos'!$F$11*($H809-'01_Supuestos'!$F$9))-((('01_Supuestos'!L31*$I809)*'01_Supuestos'!$F$11*($H809-'01_Supuestos'!$F$9))*'01_Supuestos'!$F$12)-(('01_Supuestos'!L31*$I809)*'01_Supuestos'!$F$11*$K809)-(IF(('01_Supuestos'!L31*$I809)&gt;0,'01_Supuestos'!$F$15,0)))-($J809*'01_Supuestos'!L33)))*'01_Supuestos'!$F$16)</f>
        <v/>
      </c>
      <c r="AD809" s="109">
        <f>((('01_Supuestos'!M31*$I809)*'01_Supuestos'!$F$11*($H809-'01_Supuestos'!$F$9))-((('01_Supuestos'!M31*$I809)*'01_Supuestos'!$F$11*($H809-'01_Supuestos'!$F$9))*'01_Supuestos'!$F$12)-(('01_Supuestos'!M31*$I809)*'01_Supuestos'!$F$11*$K809)-(IF(('01_Supuestos'!M31*$I809)&gt;0,'01_Supuestos'!$F$15,0)))-((('01_Supuestos'!M31*$I809)*'01_Supuestos'!$F$11*($H809-'01_Supuestos'!$F$9))*'01_Supuestos'!$F$18)-($J809*'01_Supuestos'!M32)-(IF('01_Supuestos'!M30=MAX('01_Supuestos'!$C$30:$M$30),'01_Supuestos'!$F$19,0))-(MAX(0,(((('01_Supuestos'!M31*$I809)*'01_Supuestos'!$F$11*($H809-'01_Supuestos'!$F$9))-((('01_Supuestos'!M31*$I809)*'01_Supuestos'!$F$11*($H809-'01_Supuestos'!$F$9))*'01_Supuestos'!$F$12)-(('01_Supuestos'!M31*$I809)*'01_Supuestos'!$F$11*$K809)-(IF(('01_Supuestos'!M31*$I809)&gt;0,'01_Supuestos'!$F$15,0)))-($J809*'01_Supuestos'!M33)))*'01_Supuestos'!$F$16)</f>
        <v/>
      </c>
      <c r="AE809" s="109">
        <f>0</f>
        <v/>
      </c>
      <c r="AF809" s="109">
        <f>IF(S809&gt;R809,"Appraisal+Decision",IF(S809&lt;R809,"Develop Now","Indiferente"))</f>
        <v/>
      </c>
    </row>
    <row r="810">
      <c r="A810" t="n">
        <v>780</v>
      </c>
      <c r="B810" s="53">
        <f>RAND()</f>
        <v/>
      </c>
      <c r="C810" s="53">
        <f>RAND()</f>
        <v/>
      </c>
      <c r="D810" s="53">
        <f>RAND()</f>
        <v/>
      </c>
      <c r="E810" s="53">
        <f>RAND()</f>
        <v/>
      </c>
      <c r="F810" s="53">
        <f>RAND()</f>
        <v/>
      </c>
      <c r="G810" s="53">
        <f>RAND()</f>
        <v/>
      </c>
      <c r="H810" s="109">
        <f>IF(B810&lt;($B$11-$B$10)/($B$12-$B$10), $B$10+SQRT(B810*($B$11-$B$10)*($B$12-$B$10)), $B$12-SQRT((1-B810)*($B$12-$B$11)*($B$12-$B$10)))</f>
        <v/>
      </c>
      <c r="I810" s="53">
        <f>MAX(0.1,NORMINV(C810,$B$13,$B$14))</f>
        <v/>
      </c>
      <c r="J810" s="109">
        <f>'01_Supuestos'!$F$13*MAX(0.65,NORMINV(D810,1,$B$15))</f>
        <v/>
      </c>
      <c r="K810" s="109">
        <f>'01_Supuestos'!$F$14*MAX(0.6,NORMINV(E810,1,$B$16))</f>
        <v/>
      </c>
      <c r="L810" s="109">
        <f>--(F810&lt;=$B$5)</f>
        <v/>
      </c>
      <c r="M810" s="109">
        <f>IF(L810=1, IF(G810&lt;=$B$6, "+", "-"), IF(G810&lt;=(1-$B$7), "+", "-"))</f>
        <v/>
      </c>
      <c r="N810" s="110">
        <f>IF(M810="+",'05_Bayes_Arbol'!$B$16,'05_Bayes_Arbol'!$B$17)</f>
        <v/>
      </c>
      <c r="O810" s="109">
        <f>SUMPRODUCT(T810:AD810,'01_Supuestos'!$C$34:$M$34)</f>
        <v/>
      </c>
      <c r="P810" s="109">
        <f>N810*O810 + (1-N810)*$B$9</f>
        <v/>
      </c>
      <c r="Q810" s="109">
        <f>--(P810&gt;0)</f>
        <v/>
      </c>
      <c r="R810" s="109">
        <f>IF(L810=1,O810,$B$9)</f>
        <v/>
      </c>
      <c r="S810" s="109">
        <f>-$B$8 + IF(Q810=1, IF(L810=1,O810,$B$9), 0)</f>
        <v/>
      </c>
      <c r="T810" s="109">
        <f>((('01_Supuestos'!C31*$I810)*'01_Supuestos'!$F$11*($H810-'01_Supuestos'!$F$9))-((('01_Supuestos'!C31*$I810)*'01_Supuestos'!$F$11*($H810-'01_Supuestos'!$F$9))*'01_Supuestos'!$F$12)-(('01_Supuestos'!C31*$I810)*'01_Supuestos'!$F$11*$K810)-(IF(('01_Supuestos'!C31*$I810)&gt;0,'01_Supuestos'!$F$15,0)))-((('01_Supuestos'!C31*$I810)*'01_Supuestos'!$F$11*($H810-'01_Supuestos'!$F$9))*'01_Supuestos'!$F$18)-($J810*'01_Supuestos'!C32)-(IF('01_Supuestos'!C30=MAX('01_Supuestos'!$C$30:$M$30),'01_Supuestos'!$F$19,0))-(MAX(0,(((('01_Supuestos'!C31*$I810)*'01_Supuestos'!$F$11*($H810-'01_Supuestos'!$F$9))-((('01_Supuestos'!C31*$I810)*'01_Supuestos'!$F$11*($H810-'01_Supuestos'!$F$9))*'01_Supuestos'!$F$12)-(('01_Supuestos'!C31*$I810)*'01_Supuestos'!$F$11*$K810)-(IF(('01_Supuestos'!C31*$I810)&gt;0,'01_Supuestos'!$F$15,0)))-($J810*'01_Supuestos'!C33)))*'01_Supuestos'!$F$16)</f>
        <v/>
      </c>
      <c r="U810" s="109">
        <f>((('01_Supuestos'!D31*$I810)*'01_Supuestos'!$F$11*($H810-'01_Supuestos'!$F$9))-((('01_Supuestos'!D31*$I810)*'01_Supuestos'!$F$11*($H810-'01_Supuestos'!$F$9))*'01_Supuestos'!$F$12)-(('01_Supuestos'!D31*$I810)*'01_Supuestos'!$F$11*$K810)-(IF(('01_Supuestos'!D31*$I810)&gt;0,'01_Supuestos'!$F$15,0)))-((('01_Supuestos'!D31*$I810)*'01_Supuestos'!$F$11*($H810-'01_Supuestos'!$F$9))*'01_Supuestos'!$F$18)-($J810*'01_Supuestos'!D32)-(IF('01_Supuestos'!D30=MAX('01_Supuestos'!$C$30:$M$30),'01_Supuestos'!$F$19,0))-(MAX(0,(((('01_Supuestos'!D31*$I810)*'01_Supuestos'!$F$11*($H810-'01_Supuestos'!$F$9))-((('01_Supuestos'!D31*$I810)*'01_Supuestos'!$F$11*($H810-'01_Supuestos'!$F$9))*'01_Supuestos'!$F$12)-(('01_Supuestos'!D31*$I810)*'01_Supuestos'!$F$11*$K810)-(IF(('01_Supuestos'!D31*$I810)&gt;0,'01_Supuestos'!$F$15,0)))-($J810*'01_Supuestos'!D33)))*'01_Supuestos'!$F$16)</f>
        <v/>
      </c>
      <c r="V810" s="109">
        <f>((('01_Supuestos'!E31*$I810)*'01_Supuestos'!$F$11*($H810-'01_Supuestos'!$F$9))-((('01_Supuestos'!E31*$I810)*'01_Supuestos'!$F$11*($H810-'01_Supuestos'!$F$9))*'01_Supuestos'!$F$12)-(('01_Supuestos'!E31*$I810)*'01_Supuestos'!$F$11*$K810)-(IF(('01_Supuestos'!E31*$I810)&gt;0,'01_Supuestos'!$F$15,0)))-((('01_Supuestos'!E31*$I810)*'01_Supuestos'!$F$11*($H810-'01_Supuestos'!$F$9))*'01_Supuestos'!$F$18)-($J810*'01_Supuestos'!E32)-(IF('01_Supuestos'!E30=MAX('01_Supuestos'!$C$30:$M$30),'01_Supuestos'!$F$19,0))-(MAX(0,(((('01_Supuestos'!E31*$I810)*'01_Supuestos'!$F$11*($H810-'01_Supuestos'!$F$9))-((('01_Supuestos'!E31*$I810)*'01_Supuestos'!$F$11*($H810-'01_Supuestos'!$F$9))*'01_Supuestos'!$F$12)-(('01_Supuestos'!E31*$I810)*'01_Supuestos'!$F$11*$K810)-(IF(('01_Supuestos'!E31*$I810)&gt;0,'01_Supuestos'!$F$15,0)))-($J810*'01_Supuestos'!E33)))*'01_Supuestos'!$F$16)</f>
        <v/>
      </c>
      <c r="W810" s="109">
        <f>((('01_Supuestos'!F31*$I810)*'01_Supuestos'!$F$11*($H810-'01_Supuestos'!$F$9))-((('01_Supuestos'!F31*$I810)*'01_Supuestos'!$F$11*($H810-'01_Supuestos'!$F$9))*'01_Supuestos'!$F$12)-(('01_Supuestos'!F31*$I810)*'01_Supuestos'!$F$11*$K810)-(IF(('01_Supuestos'!F31*$I810)&gt;0,'01_Supuestos'!$F$15,0)))-((('01_Supuestos'!F31*$I810)*'01_Supuestos'!$F$11*($H810-'01_Supuestos'!$F$9))*'01_Supuestos'!$F$18)-($J810*'01_Supuestos'!F32)-(IF('01_Supuestos'!F30=MAX('01_Supuestos'!$C$30:$M$30),'01_Supuestos'!$F$19,0))-(MAX(0,(((('01_Supuestos'!F31*$I810)*'01_Supuestos'!$F$11*($H810-'01_Supuestos'!$F$9))-((('01_Supuestos'!F31*$I810)*'01_Supuestos'!$F$11*($H810-'01_Supuestos'!$F$9))*'01_Supuestos'!$F$12)-(('01_Supuestos'!F31*$I810)*'01_Supuestos'!$F$11*$K810)-(IF(('01_Supuestos'!F31*$I810)&gt;0,'01_Supuestos'!$F$15,0)))-($J810*'01_Supuestos'!F33)))*'01_Supuestos'!$F$16)</f>
        <v/>
      </c>
      <c r="X810" s="109">
        <f>((('01_Supuestos'!G31*$I810)*'01_Supuestos'!$F$11*($H810-'01_Supuestos'!$F$9))-((('01_Supuestos'!G31*$I810)*'01_Supuestos'!$F$11*($H810-'01_Supuestos'!$F$9))*'01_Supuestos'!$F$12)-(('01_Supuestos'!G31*$I810)*'01_Supuestos'!$F$11*$K810)-(IF(('01_Supuestos'!G31*$I810)&gt;0,'01_Supuestos'!$F$15,0)))-((('01_Supuestos'!G31*$I810)*'01_Supuestos'!$F$11*($H810-'01_Supuestos'!$F$9))*'01_Supuestos'!$F$18)-($J810*'01_Supuestos'!G32)-(IF('01_Supuestos'!G30=MAX('01_Supuestos'!$C$30:$M$30),'01_Supuestos'!$F$19,0))-(MAX(0,(((('01_Supuestos'!G31*$I810)*'01_Supuestos'!$F$11*($H810-'01_Supuestos'!$F$9))-((('01_Supuestos'!G31*$I810)*'01_Supuestos'!$F$11*($H810-'01_Supuestos'!$F$9))*'01_Supuestos'!$F$12)-(('01_Supuestos'!G31*$I810)*'01_Supuestos'!$F$11*$K810)-(IF(('01_Supuestos'!G31*$I810)&gt;0,'01_Supuestos'!$F$15,0)))-($J810*'01_Supuestos'!G33)))*'01_Supuestos'!$F$16)</f>
        <v/>
      </c>
      <c r="Y810" s="109">
        <f>((('01_Supuestos'!H31*$I810)*'01_Supuestos'!$F$11*($H810-'01_Supuestos'!$F$9))-((('01_Supuestos'!H31*$I810)*'01_Supuestos'!$F$11*($H810-'01_Supuestos'!$F$9))*'01_Supuestos'!$F$12)-(('01_Supuestos'!H31*$I810)*'01_Supuestos'!$F$11*$K810)-(IF(('01_Supuestos'!H31*$I810)&gt;0,'01_Supuestos'!$F$15,0)))-((('01_Supuestos'!H31*$I810)*'01_Supuestos'!$F$11*($H810-'01_Supuestos'!$F$9))*'01_Supuestos'!$F$18)-($J810*'01_Supuestos'!H32)-(IF('01_Supuestos'!H30=MAX('01_Supuestos'!$C$30:$M$30),'01_Supuestos'!$F$19,0))-(MAX(0,(((('01_Supuestos'!H31*$I810)*'01_Supuestos'!$F$11*($H810-'01_Supuestos'!$F$9))-((('01_Supuestos'!H31*$I810)*'01_Supuestos'!$F$11*($H810-'01_Supuestos'!$F$9))*'01_Supuestos'!$F$12)-(('01_Supuestos'!H31*$I810)*'01_Supuestos'!$F$11*$K810)-(IF(('01_Supuestos'!H31*$I810)&gt;0,'01_Supuestos'!$F$15,0)))-($J810*'01_Supuestos'!H33)))*'01_Supuestos'!$F$16)</f>
        <v/>
      </c>
      <c r="Z810" s="109">
        <f>((('01_Supuestos'!I31*$I810)*'01_Supuestos'!$F$11*($H810-'01_Supuestos'!$F$9))-((('01_Supuestos'!I31*$I810)*'01_Supuestos'!$F$11*($H810-'01_Supuestos'!$F$9))*'01_Supuestos'!$F$12)-(('01_Supuestos'!I31*$I810)*'01_Supuestos'!$F$11*$K810)-(IF(('01_Supuestos'!I31*$I810)&gt;0,'01_Supuestos'!$F$15,0)))-((('01_Supuestos'!I31*$I810)*'01_Supuestos'!$F$11*($H810-'01_Supuestos'!$F$9))*'01_Supuestos'!$F$18)-($J810*'01_Supuestos'!I32)-(IF('01_Supuestos'!I30=MAX('01_Supuestos'!$C$30:$M$30),'01_Supuestos'!$F$19,0))-(MAX(0,(((('01_Supuestos'!I31*$I810)*'01_Supuestos'!$F$11*($H810-'01_Supuestos'!$F$9))-((('01_Supuestos'!I31*$I810)*'01_Supuestos'!$F$11*($H810-'01_Supuestos'!$F$9))*'01_Supuestos'!$F$12)-(('01_Supuestos'!I31*$I810)*'01_Supuestos'!$F$11*$K810)-(IF(('01_Supuestos'!I31*$I810)&gt;0,'01_Supuestos'!$F$15,0)))-($J810*'01_Supuestos'!I33)))*'01_Supuestos'!$F$16)</f>
        <v/>
      </c>
      <c r="AA810" s="109">
        <f>((('01_Supuestos'!J31*$I810)*'01_Supuestos'!$F$11*($H810-'01_Supuestos'!$F$9))-((('01_Supuestos'!J31*$I810)*'01_Supuestos'!$F$11*($H810-'01_Supuestos'!$F$9))*'01_Supuestos'!$F$12)-(('01_Supuestos'!J31*$I810)*'01_Supuestos'!$F$11*$K810)-(IF(('01_Supuestos'!J31*$I810)&gt;0,'01_Supuestos'!$F$15,0)))-((('01_Supuestos'!J31*$I810)*'01_Supuestos'!$F$11*($H810-'01_Supuestos'!$F$9))*'01_Supuestos'!$F$18)-($J810*'01_Supuestos'!J32)-(IF('01_Supuestos'!J30=MAX('01_Supuestos'!$C$30:$M$30),'01_Supuestos'!$F$19,0))-(MAX(0,(((('01_Supuestos'!J31*$I810)*'01_Supuestos'!$F$11*($H810-'01_Supuestos'!$F$9))-((('01_Supuestos'!J31*$I810)*'01_Supuestos'!$F$11*($H810-'01_Supuestos'!$F$9))*'01_Supuestos'!$F$12)-(('01_Supuestos'!J31*$I810)*'01_Supuestos'!$F$11*$K810)-(IF(('01_Supuestos'!J31*$I810)&gt;0,'01_Supuestos'!$F$15,0)))-($J810*'01_Supuestos'!J33)))*'01_Supuestos'!$F$16)</f>
        <v/>
      </c>
      <c r="AB810" s="109">
        <f>((('01_Supuestos'!K31*$I810)*'01_Supuestos'!$F$11*($H810-'01_Supuestos'!$F$9))-((('01_Supuestos'!K31*$I810)*'01_Supuestos'!$F$11*($H810-'01_Supuestos'!$F$9))*'01_Supuestos'!$F$12)-(('01_Supuestos'!K31*$I810)*'01_Supuestos'!$F$11*$K810)-(IF(('01_Supuestos'!K31*$I810)&gt;0,'01_Supuestos'!$F$15,0)))-((('01_Supuestos'!K31*$I810)*'01_Supuestos'!$F$11*($H810-'01_Supuestos'!$F$9))*'01_Supuestos'!$F$18)-($J810*'01_Supuestos'!K32)-(IF('01_Supuestos'!K30=MAX('01_Supuestos'!$C$30:$M$30),'01_Supuestos'!$F$19,0))-(MAX(0,(((('01_Supuestos'!K31*$I810)*'01_Supuestos'!$F$11*($H810-'01_Supuestos'!$F$9))-((('01_Supuestos'!K31*$I810)*'01_Supuestos'!$F$11*($H810-'01_Supuestos'!$F$9))*'01_Supuestos'!$F$12)-(('01_Supuestos'!K31*$I810)*'01_Supuestos'!$F$11*$K810)-(IF(('01_Supuestos'!K31*$I810)&gt;0,'01_Supuestos'!$F$15,0)))-($J810*'01_Supuestos'!K33)))*'01_Supuestos'!$F$16)</f>
        <v/>
      </c>
      <c r="AC810" s="109">
        <f>((('01_Supuestos'!L31*$I810)*'01_Supuestos'!$F$11*($H810-'01_Supuestos'!$F$9))-((('01_Supuestos'!L31*$I810)*'01_Supuestos'!$F$11*($H810-'01_Supuestos'!$F$9))*'01_Supuestos'!$F$12)-(('01_Supuestos'!L31*$I810)*'01_Supuestos'!$F$11*$K810)-(IF(('01_Supuestos'!L31*$I810)&gt;0,'01_Supuestos'!$F$15,0)))-((('01_Supuestos'!L31*$I810)*'01_Supuestos'!$F$11*($H810-'01_Supuestos'!$F$9))*'01_Supuestos'!$F$18)-($J810*'01_Supuestos'!L32)-(IF('01_Supuestos'!L30=MAX('01_Supuestos'!$C$30:$M$30),'01_Supuestos'!$F$19,0))-(MAX(0,(((('01_Supuestos'!L31*$I810)*'01_Supuestos'!$F$11*($H810-'01_Supuestos'!$F$9))-((('01_Supuestos'!L31*$I810)*'01_Supuestos'!$F$11*($H810-'01_Supuestos'!$F$9))*'01_Supuestos'!$F$12)-(('01_Supuestos'!L31*$I810)*'01_Supuestos'!$F$11*$K810)-(IF(('01_Supuestos'!L31*$I810)&gt;0,'01_Supuestos'!$F$15,0)))-($J810*'01_Supuestos'!L33)))*'01_Supuestos'!$F$16)</f>
        <v/>
      </c>
      <c r="AD810" s="109">
        <f>((('01_Supuestos'!M31*$I810)*'01_Supuestos'!$F$11*($H810-'01_Supuestos'!$F$9))-((('01_Supuestos'!M31*$I810)*'01_Supuestos'!$F$11*($H810-'01_Supuestos'!$F$9))*'01_Supuestos'!$F$12)-(('01_Supuestos'!M31*$I810)*'01_Supuestos'!$F$11*$K810)-(IF(('01_Supuestos'!M31*$I810)&gt;0,'01_Supuestos'!$F$15,0)))-((('01_Supuestos'!M31*$I810)*'01_Supuestos'!$F$11*($H810-'01_Supuestos'!$F$9))*'01_Supuestos'!$F$18)-($J810*'01_Supuestos'!M32)-(IF('01_Supuestos'!M30=MAX('01_Supuestos'!$C$30:$M$30),'01_Supuestos'!$F$19,0))-(MAX(0,(((('01_Supuestos'!M31*$I810)*'01_Supuestos'!$F$11*($H810-'01_Supuestos'!$F$9))-((('01_Supuestos'!M31*$I810)*'01_Supuestos'!$F$11*($H810-'01_Supuestos'!$F$9))*'01_Supuestos'!$F$12)-(('01_Supuestos'!M31*$I810)*'01_Supuestos'!$F$11*$K810)-(IF(('01_Supuestos'!M31*$I810)&gt;0,'01_Supuestos'!$F$15,0)))-($J810*'01_Supuestos'!M33)))*'01_Supuestos'!$F$16)</f>
        <v/>
      </c>
      <c r="AE810" s="109">
        <f>0</f>
        <v/>
      </c>
      <c r="AF810" s="109">
        <f>IF(S810&gt;R810,"Appraisal+Decision",IF(S810&lt;R810,"Develop Now","Indiferente"))</f>
        <v/>
      </c>
    </row>
    <row r="811">
      <c r="A811" t="n">
        <v>781</v>
      </c>
      <c r="B811" s="53">
        <f>RAND()</f>
        <v/>
      </c>
      <c r="C811" s="53">
        <f>RAND()</f>
        <v/>
      </c>
      <c r="D811" s="53">
        <f>RAND()</f>
        <v/>
      </c>
      <c r="E811" s="53">
        <f>RAND()</f>
        <v/>
      </c>
      <c r="F811" s="53">
        <f>RAND()</f>
        <v/>
      </c>
      <c r="G811" s="53">
        <f>RAND()</f>
        <v/>
      </c>
      <c r="H811" s="109">
        <f>IF(B811&lt;($B$11-$B$10)/($B$12-$B$10), $B$10+SQRT(B811*($B$11-$B$10)*($B$12-$B$10)), $B$12-SQRT((1-B811)*($B$12-$B$11)*($B$12-$B$10)))</f>
        <v/>
      </c>
      <c r="I811" s="53">
        <f>MAX(0.1,NORMINV(C811,$B$13,$B$14))</f>
        <v/>
      </c>
      <c r="J811" s="109">
        <f>'01_Supuestos'!$F$13*MAX(0.65,NORMINV(D811,1,$B$15))</f>
        <v/>
      </c>
      <c r="K811" s="109">
        <f>'01_Supuestos'!$F$14*MAX(0.6,NORMINV(E811,1,$B$16))</f>
        <v/>
      </c>
      <c r="L811" s="109">
        <f>--(F811&lt;=$B$5)</f>
        <v/>
      </c>
      <c r="M811" s="109">
        <f>IF(L811=1, IF(G811&lt;=$B$6, "+", "-"), IF(G811&lt;=(1-$B$7), "+", "-"))</f>
        <v/>
      </c>
      <c r="N811" s="110">
        <f>IF(M811="+",'05_Bayes_Arbol'!$B$16,'05_Bayes_Arbol'!$B$17)</f>
        <v/>
      </c>
      <c r="O811" s="109">
        <f>SUMPRODUCT(T811:AD811,'01_Supuestos'!$C$34:$M$34)</f>
        <v/>
      </c>
      <c r="P811" s="109">
        <f>N811*O811 + (1-N811)*$B$9</f>
        <v/>
      </c>
      <c r="Q811" s="109">
        <f>--(P811&gt;0)</f>
        <v/>
      </c>
      <c r="R811" s="109">
        <f>IF(L811=1,O811,$B$9)</f>
        <v/>
      </c>
      <c r="S811" s="109">
        <f>-$B$8 + IF(Q811=1, IF(L811=1,O811,$B$9), 0)</f>
        <v/>
      </c>
      <c r="T811" s="109">
        <f>((('01_Supuestos'!C31*$I811)*'01_Supuestos'!$F$11*($H811-'01_Supuestos'!$F$9))-((('01_Supuestos'!C31*$I811)*'01_Supuestos'!$F$11*($H811-'01_Supuestos'!$F$9))*'01_Supuestos'!$F$12)-(('01_Supuestos'!C31*$I811)*'01_Supuestos'!$F$11*$K811)-(IF(('01_Supuestos'!C31*$I811)&gt;0,'01_Supuestos'!$F$15,0)))-((('01_Supuestos'!C31*$I811)*'01_Supuestos'!$F$11*($H811-'01_Supuestos'!$F$9))*'01_Supuestos'!$F$18)-($J811*'01_Supuestos'!C32)-(IF('01_Supuestos'!C30=MAX('01_Supuestos'!$C$30:$M$30),'01_Supuestos'!$F$19,0))-(MAX(0,(((('01_Supuestos'!C31*$I811)*'01_Supuestos'!$F$11*($H811-'01_Supuestos'!$F$9))-((('01_Supuestos'!C31*$I811)*'01_Supuestos'!$F$11*($H811-'01_Supuestos'!$F$9))*'01_Supuestos'!$F$12)-(('01_Supuestos'!C31*$I811)*'01_Supuestos'!$F$11*$K811)-(IF(('01_Supuestos'!C31*$I811)&gt;0,'01_Supuestos'!$F$15,0)))-($J811*'01_Supuestos'!C33)))*'01_Supuestos'!$F$16)</f>
        <v/>
      </c>
      <c r="U811" s="109">
        <f>((('01_Supuestos'!D31*$I811)*'01_Supuestos'!$F$11*($H811-'01_Supuestos'!$F$9))-((('01_Supuestos'!D31*$I811)*'01_Supuestos'!$F$11*($H811-'01_Supuestos'!$F$9))*'01_Supuestos'!$F$12)-(('01_Supuestos'!D31*$I811)*'01_Supuestos'!$F$11*$K811)-(IF(('01_Supuestos'!D31*$I811)&gt;0,'01_Supuestos'!$F$15,0)))-((('01_Supuestos'!D31*$I811)*'01_Supuestos'!$F$11*($H811-'01_Supuestos'!$F$9))*'01_Supuestos'!$F$18)-($J811*'01_Supuestos'!D32)-(IF('01_Supuestos'!D30=MAX('01_Supuestos'!$C$30:$M$30),'01_Supuestos'!$F$19,0))-(MAX(0,(((('01_Supuestos'!D31*$I811)*'01_Supuestos'!$F$11*($H811-'01_Supuestos'!$F$9))-((('01_Supuestos'!D31*$I811)*'01_Supuestos'!$F$11*($H811-'01_Supuestos'!$F$9))*'01_Supuestos'!$F$12)-(('01_Supuestos'!D31*$I811)*'01_Supuestos'!$F$11*$K811)-(IF(('01_Supuestos'!D31*$I811)&gt;0,'01_Supuestos'!$F$15,0)))-($J811*'01_Supuestos'!D33)))*'01_Supuestos'!$F$16)</f>
        <v/>
      </c>
      <c r="V811" s="109">
        <f>((('01_Supuestos'!E31*$I811)*'01_Supuestos'!$F$11*($H811-'01_Supuestos'!$F$9))-((('01_Supuestos'!E31*$I811)*'01_Supuestos'!$F$11*($H811-'01_Supuestos'!$F$9))*'01_Supuestos'!$F$12)-(('01_Supuestos'!E31*$I811)*'01_Supuestos'!$F$11*$K811)-(IF(('01_Supuestos'!E31*$I811)&gt;0,'01_Supuestos'!$F$15,0)))-((('01_Supuestos'!E31*$I811)*'01_Supuestos'!$F$11*($H811-'01_Supuestos'!$F$9))*'01_Supuestos'!$F$18)-($J811*'01_Supuestos'!E32)-(IF('01_Supuestos'!E30=MAX('01_Supuestos'!$C$30:$M$30),'01_Supuestos'!$F$19,0))-(MAX(0,(((('01_Supuestos'!E31*$I811)*'01_Supuestos'!$F$11*($H811-'01_Supuestos'!$F$9))-((('01_Supuestos'!E31*$I811)*'01_Supuestos'!$F$11*($H811-'01_Supuestos'!$F$9))*'01_Supuestos'!$F$12)-(('01_Supuestos'!E31*$I811)*'01_Supuestos'!$F$11*$K811)-(IF(('01_Supuestos'!E31*$I811)&gt;0,'01_Supuestos'!$F$15,0)))-($J811*'01_Supuestos'!E33)))*'01_Supuestos'!$F$16)</f>
        <v/>
      </c>
      <c r="W811" s="109">
        <f>((('01_Supuestos'!F31*$I811)*'01_Supuestos'!$F$11*($H811-'01_Supuestos'!$F$9))-((('01_Supuestos'!F31*$I811)*'01_Supuestos'!$F$11*($H811-'01_Supuestos'!$F$9))*'01_Supuestos'!$F$12)-(('01_Supuestos'!F31*$I811)*'01_Supuestos'!$F$11*$K811)-(IF(('01_Supuestos'!F31*$I811)&gt;0,'01_Supuestos'!$F$15,0)))-((('01_Supuestos'!F31*$I811)*'01_Supuestos'!$F$11*($H811-'01_Supuestos'!$F$9))*'01_Supuestos'!$F$18)-($J811*'01_Supuestos'!F32)-(IF('01_Supuestos'!F30=MAX('01_Supuestos'!$C$30:$M$30),'01_Supuestos'!$F$19,0))-(MAX(0,(((('01_Supuestos'!F31*$I811)*'01_Supuestos'!$F$11*($H811-'01_Supuestos'!$F$9))-((('01_Supuestos'!F31*$I811)*'01_Supuestos'!$F$11*($H811-'01_Supuestos'!$F$9))*'01_Supuestos'!$F$12)-(('01_Supuestos'!F31*$I811)*'01_Supuestos'!$F$11*$K811)-(IF(('01_Supuestos'!F31*$I811)&gt;0,'01_Supuestos'!$F$15,0)))-($J811*'01_Supuestos'!F33)))*'01_Supuestos'!$F$16)</f>
        <v/>
      </c>
      <c r="X811" s="109">
        <f>((('01_Supuestos'!G31*$I811)*'01_Supuestos'!$F$11*($H811-'01_Supuestos'!$F$9))-((('01_Supuestos'!G31*$I811)*'01_Supuestos'!$F$11*($H811-'01_Supuestos'!$F$9))*'01_Supuestos'!$F$12)-(('01_Supuestos'!G31*$I811)*'01_Supuestos'!$F$11*$K811)-(IF(('01_Supuestos'!G31*$I811)&gt;0,'01_Supuestos'!$F$15,0)))-((('01_Supuestos'!G31*$I811)*'01_Supuestos'!$F$11*($H811-'01_Supuestos'!$F$9))*'01_Supuestos'!$F$18)-($J811*'01_Supuestos'!G32)-(IF('01_Supuestos'!G30=MAX('01_Supuestos'!$C$30:$M$30),'01_Supuestos'!$F$19,0))-(MAX(0,(((('01_Supuestos'!G31*$I811)*'01_Supuestos'!$F$11*($H811-'01_Supuestos'!$F$9))-((('01_Supuestos'!G31*$I811)*'01_Supuestos'!$F$11*($H811-'01_Supuestos'!$F$9))*'01_Supuestos'!$F$12)-(('01_Supuestos'!G31*$I811)*'01_Supuestos'!$F$11*$K811)-(IF(('01_Supuestos'!G31*$I811)&gt;0,'01_Supuestos'!$F$15,0)))-($J811*'01_Supuestos'!G33)))*'01_Supuestos'!$F$16)</f>
        <v/>
      </c>
      <c r="Y811" s="109">
        <f>((('01_Supuestos'!H31*$I811)*'01_Supuestos'!$F$11*($H811-'01_Supuestos'!$F$9))-((('01_Supuestos'!H31*$I811)*'01_Supuestos'!$F$11*($H811-'01_Supuestos'!$F$9))*'01_Supuestos'!$F$12)-(('01_Supuestos'!H31*$I811)*'01_Supuestos'!$F$11*$K811)-(IF(('01_Supuestos'!H31*$I811)&gt;0,'01_Supuestos'!$F$15,0)))-((('01_Supuestos'!H31*$I811)*'01_Supuestos'!$F$11*($H811-'01_Supuestos'!$F$9))*'01_Supuestos'!$F$18)-($J811*'01_Supuestos'!H32)-(IF('01_Supuestos'!H30=MAX('01_Supuestos'!$C$30:$M$30),'01_Supuestos'!$F$19,0))-(MAX(0,(((('01_Supuestos'!H31*$I811)*'01_Supuestos'!$F$11*($H811-'01_Supuestos'!$F$9))-((('01_Supuestos'!H31*$I811)*'01_Supuestos'!$F$11*($H811-'01_Supuestos'!$F$9))*'01_Supuestos'!$F$12)-(('01_Supuestos'!H31*$I811)*'01_Supuestos'!$F$11*$K811)-(IF(('01_Supuestos'!H31*$I811)&gt;0,'01_Supuestos'!$F$15,0)))-($J811*'01_Supuestos'!H33)))*'01_Supuestos'!$F$16)</f>
        <v/>
      </c>
      <c r="Z811" s="109">
        <f>((('01_Supuestos'!I31*$I811)*'01_Supuestos'!$F$11*($H811-'01_Supuestos'!$F$9))-((('01_Supuestos'!I31*$I811)*'01_Supuestos'!$F$11*($H811-'01_Supuestos'!$F$9))*'01_Supuestos'!$F$12)-(('01_Supuestos'!I31*$I811)*'01_Supuestos'!$F$11*$K811)-(IF(('01_Supuestos'!I31*$I811)&gt;0,'01_Supuestos'!$F$15,0)))-((('01_Supuestos'!I31*$I811)*'01_Supuestos'!$F$11*($H811-'01_Supuestos'!$F$9))*'01_Supuestos'!$F$18)-($J811*'01_Supuestos'!I32)-(IF('01_Supuestos'!I30=MAX('01_Supuestos'!$C$30:$M$30),'01_Supuestos'!$F$19,0))-(MAX(0,(((('01_Supuestos'!I31*$I811)*'01_Supuestos'!$F$11*($H811-'01_Supuestos'!$F$9))-((('01_Supuestos'!I31*$I811)*'01_Supuestos'!$F$11*($H811-'01_Supuestos'!$F$9))*'01_Supuestos'!$F$12)-(('01_Supuestos'!I31*$I811)*'01_Supuestos'!$F$11*$K811)-(IF(('01_Supuestos'!I31*$I811)&gt;0,'01_Supuestos'!$F$15,0)))-($J811*'01_Supuestos'!I33)))*'01_Supuestos'!$F$16)</f>
        <v/>
      </c>
      <c r="AA811" s="109">
        <f>((('01_Supuestos'!J31*$I811)*'01_Supuestos'!$F$11*($H811-'01_Supuestos'!$F$9))-((('01_Supuestos'!J31*$I811)*'01_Supuestos'!$F$11*($H811-'01_Supuestos'!$F$9))*'01_Supuestos'!$F$12)-(('01_Supuestos'!J31*$I811)*'01_Supuestos'!$F$11*$K811)-(IF(('01_Supuestos'!J31*$I811)&gt;0,'01_Supuestos'!$F$15,0)))-((('01_Supuestos'!J31*$I811)*'01_Supuestos'!$F$11*($H811-'01_Supuestos'!$F$9))*'01_Supuestos'!$F$18)-($J811*'01_Supuestos'!J32)-(IF('01_Supuestos'!J30=MAX('01_Supuestos'!$C$30:$M$30),'01_Supuestos'!$F$19,0))-(MAX(0,(((('01_Supuestos'!J31*$I811)*'01_Supuestos'!$F$11*($H811-'01_Supuestos'!$F$9))-((('01_Supuestos'!J31*$I811)*'01_Supuestos'!$F$11*($H811-'01_Supuestos'!$F$9))*'01_Supuestos'!$F$12)-(('01_Supuestos'!J31*$I811)*'01_Supuestos'!$F$11*$K811)-(IF(('01_Supuestos'!J31*$I811)&gt;0,'01_Supuestos'!$F$15,0)))-($J811*'01_Supuestos'!J33)))*'01_Supuestos'!$F$16)</f>
        <v/>
      </c>
      <c r="AB811" s="109">
        <f>((('01_Supuestos'!K31*$I811)*'01_Supuestos'!$F$11*($H811-'01_Supuestos'!$F$9))-((('01_Supuestos'!K31*$I811)*'01_Supuestos'!$F$11*($H811-'01_Supuestos'!$F$9))*'01_Supuestos'!$F$12)-(('01_Supuestos'!K31*$I811)*'01_Supuestos'!$F$11*$K811)-(IF(('01_Supuestos'!K31*$I811)&gt;0,'01_Supuestos'!$F$15,0)))-((('01_Supuestos'!K31*$I811)*'01_Supuestos'!$F$11*($H811-'01_Supuestos'!$F$9))*'01_Supuestos'!$F$18)-($J811*'01_Supuestos'!K32)-(IF('01_Supuestos'!K30=MAX('01_Supuestos'!$C$30:$M$30),'01_Supuestos'!$F$19,0))-(MAX(0,(((('01_Supuestos'!K31*$I811)*'01_Supuestos'!$F$11*($H811-'01_Supuestos'!$F$9))-((('01_Supuestos'!K31*$I811)*'01_Supuestos'!$F$11*($H811-'01_Supuestos'!$F$9))*'01_Supuestos'!$F$12)-(('01_Supuestos'!K31*$I811)*'01_Supuestos'!$F$11*$K811)-(IF(('01_Supuestos'!K31*$I811)&gt;0,'01_Supuestos'!$F$15,0)))-($J811*'01_Supuestos'!K33)))*'01_Supuestos'!$F$16)</f>
        <v/>
      </c>
      <c r="AC811" s="109">
        <f>((('01_Supuestos'!L31*$I811)*'01_Supuestos'!$F$11*($H811-'01_Supuestos'!$F$9))-((('01_Supuestos'!L31*$I811)*'01_Supuestos'!$F$11*($H811-'01_Supuestos'!$F$9))*'01_Supuestos'!$F$12)-(('01_Supuestos'!L31*$I811)*'01_Supuestos'!$F$11*$K811)-(IF(('01_Supuestos'!L31*$I811)&gt;0,'01_Supuestos'!$F$15,0)))-((('01_Supuestos'!L31*$I811)*'01_Supuestos'!$F$11*($H811-'01_Supuestos'!$F$9))*'01_Supuestos'!$F$18)-($J811*'01_Supuestos'!L32)-(IF('01_Supuestos'!L30=MAX('01_Supuestos'!$C$30:$M$30),'01_Supuestos'!$F$19,0))-(MAX(0,(((('01_Supuestos'!L31*$I811)*'01_Supuestos'!$F$11*($H811-'01_Supuestos'!$F$9))-((('01_Supuestos'!L31*$I811)*'01_Supuestos'!$F$11*($H811-'01_Supuestos'!$F$9))*'01_Supuestos'!$F$12)-(('01_Supuestos'!L31*$I811)*'01_Supuestos'!$F$11*$K811)-(IF(('01_Supuestos'!L31*$I811)&gt;0,'01_Supuestos'!$F$15,0)))-($J811*'01_Supuestos'!L33)))*'01_Supuestos'!$F$16)</f>
        <v/>
      </c>
      <c r="AD811" s="109">
        <f>((('01_Supuestos'!M31*$I811)*'01_Supuestos'!$F$11*($H811-'01_Supuestos'!$F$9))-((('01_Supuestos'!M31*$I811)*'01_Supuestos'!$F$11*($H811-'01_Supuestos'!$F$9))*'01_Supuestos'!$F$12)-(('01_Supuestos'!M31*$I811)*'01_Supuestos'!$F$11*$K811)-(IF(('01_Supuestos'!M31*$I811)&gt;0,'01_Supuestos'!$F$15,0)))-((('01_Supuestos'!M31*$I811)*'01_Supuestos'!$F$11*($H811-'01_Supuestos'!$F$9))*'01_Supuestos'!$F$18)-($J811*'01_Supuestos'!M32)-(IF('01_Supuestos'!M30=MAX('01_Supuestos'!$C$30:$M$30),'01_Supuestos'!$F$19,0))-(MAX(0,(((('01_Supuestos'!M31*$I811)*'01_Supuestos'!$F$11*($H811-'01_Supuestos'!$F$9))-((('01_Supuestos'!M31*$I811)*'01_Supuestos'!$F$11*($H811-'01_Supuestos'!$F$9))*'01_Supuestos'!$F$12)-(('01_Supuestos'!M31*$I811)*'01_Supuestos'!$F$11*$K811)-(IF(('01_Supuestos'!M31*$I811)&gt;0,'01_Supuestos'!$F$15,0)))-($J811*'01_Supuestos'!M33)))*'01_Supuestos'!$F$16)</f>
        <v/>
      </c>
      <c r="AE811" s="109">
        <f>0</f>
        <v/>
      </c>
      <c r="AF811" s="109">
        <f>IF(S811&gt;R811,"Appraisal+Decision",IF(S811&lt;R811,"Develop Now","Indiferente"))</f>
        <v/>
      </c>
    </row>
    <row r="812">
      <c r="A812" t="n">
        <v>782</v>
      </c>
      <c r="B812" s="53">
        <f>RAND()</f>
        <v/>
      </c>
      <c r="C812" s="53">
        <f>RAND()</f>
        <v/>
      </c>
      <c r="D812" s="53">
        <f>RAND()</f>
        <v/>
      </c>
      <c r="E812" s="53">
        <f>RAND()</f>
        <v/>
      </c>
      <c r="F812" s="53">
        <f>RAND()</f>
        <v/>
      </c>
      <c r="G812" s="53">
        <f>RAND()</f>
        <v/>
      </c>
      <c r="H812" s="109">
        <f>IF(B812&lt;($B$11-$B$10)/($B$12-$B$10), $B$10+SQRT(B812*($B$11-$B$10)*($B$12-$B$10)), $B$12-SQRT((1-B812)*($B$12-$B$11)*($B$12-$B$10)))</f>
        <v/>
      </c>
      <c r="I812" s="53">
        <f>MAX(0.1,NORMINV(C812,$B$13,$B$14))</f>
        <v/>
      </c>
      <c r="J812" s="109">
        <f>'01_Supuestos'!$F$13*MAX(0.65,NORMINV(D812,1,$B$15))</f>
        <v/>
      </c>
      <c r="K812" s="109">
        <f>'01_Supuestos'!$F$14*MAX(0.6,NORMINV(E812,1,$B$16))</f>
        <v/>
      </c>
      <c r="L812" s="109">
        <f>--(F812&lt;=$B$5)</f>
        <v/>
      </c>
      <c r="M812" s="109">
        <f>IF(L812=1, IF(G812&lt;=$B$6, "+", "-"), IF(G812&lt;=(1-$B$7), "+", "-"))</f>
        <v/>
      </c>
      <c r="N812" s="110">
        <f>IF(M812="+",'05_Bayes_Arbol'!$B$16,'05_Bayes_Arbol'!$B$17)</f>
        <v/>
      </c>
      <c r="O812" s="109">
        <f>SUMPRODUCT(T812:AD812,'01_Supuestos'!$C$34:$M$34)</f>
        <v/>
      </c>
      <c r="P812" s="109">
        <f>N812*O812 + (1-N812)*$B$9</f>
        <v/>
      </c>
      <c r="Q812" s="109">
        <f>--(P812&gt;0)</f>
        <v/>
      </c>
      <c r="R812" s="109">
        <f>IF(L812=1,O812,$B$9)</f>
        <v/>
      </c>
      <c r="S812" s="109">
        <f>-$B$8 + IF(Q812=1, IF(L812=1,O812,$B$9), 0)</f>
        <v/>
      </c>
      <c r="T812" s="109">
        <f>((('01_Supuestos'!C31*$I812)*'01_Supuestos'!$F$11*($H812-'01_Supuestos'!$F$9))-((('01_Supuestos'!C31*$I812)*'01_Supuestos'!$F$11*($H812-'01_Supuestos'!$F$9))*'01_Supuestos'!$F$12)-(('01_Supuestos'!C31*$I812)*'01_Supuestos'!$F$11*$K812)-(IF(('01_Supuestos'!C31*$I812)&gt;0,'01_Supuestos'!$F$15,0)))-((('01_Supuestos'!C31*$I812)*'01_Supuestos'!$F$11*($H812-'01_Supuestos'!$F$9))*'01_Supuestos'!$F$18)-($J812*'01_Supuestos'!C32)-(IF('01_Supuestos'!C30=MAX('01_Supuestos'!$C$30:$M$30),'01_Supuestos'!$F$19,0))-(MAX(0,(((('01_Supuestos'!C31*$I812)*'01_Supuestos'!$F$11*($H812-'01_Supuestos'!$F$9))-((('01_Supuestos'!C31*$I812)*'01_Supuestos'!$F$11*($H812-'01_Supuestos'!$F$9))*'01_Supuestos'!$F$12)-(('01_Supuestos'!C31*$I812)*'01_Supuestos'!$F$11*$K812)-(IF(('01_Supuestos'!C31*$I812)&gt;0,'01_Supuestos'!$F$15,0)))-($J812*'01_Supuestos'!C33)))*'01_Supuestos'!$F$16)</f>
        <v/>
      </c>
      <c r="U812" s="109">
        <f>((('01_Supuestos'!D31*$I812)*'01_Supuestos'!$F$11*($H812-'01_Supuestos'!$F$9))-((('01_Supuestos'!D31*$I812)*'01_Supuestos'!$F$11*($H812-'01_Supuestos'!$F$9))*'01_Supuestos'!$F$12)-(('01_Supuestos'!D31*$I812)*'01_Supuestos'!$F$11*$K812)-(IF(('01_Supuestos'!D31*$I812)&gt;0,'01_Supuestos'!$F$15,0)))-((('01_Supuestos'!D31*$I812)*'01_Supuestos'!$F$11*($H812-'01_Supuestos'!$F$9))*'01_Supuestos'!$F$18)-($J812*'01_Supuestos'!D32)-(IF('01_Supuestos'!D30=MAX('01_Supuestos'!$C$30:$M$30),'01_Supuestos'!$F$19,0))-(MAX(0,(((('01_Supuestos'!D31*$I812)*'01_Supuestos'!$F$11*($H812-'01_Supuestos'!$F$9))-((('01_Supuestos'!D31*$I812)*'01_Supuestos'!$F$11*($H812-'01_Supuestos'!$F$9))*'01_Supuestos'!$F$12)-(('01_Supuestos'!D31*$I812)*'01_Supuestos'!$F$11*$K812)-(IF(('01_Supuestos'!D31*$I812)&gt;0,'01_Supuestos'!$F$15,0)))-($J812*'01_Supuestos'!D33)))*'01_Supuestos'!$F$16)</f>
        <v/>
      </c>
      <c r="V812" s="109">
        <f>((('01_Supuestos'!E31*$I812)*'01_Supuestos'!$F$11*($H812-'01_Supuestos'!$F$9))-((('01_Supuestos'!E31*$I812)*'01_Supuestos'!$F$11*($H812-'01_Supuestos'!$F$9))*'01_Supuestos'!$F$12)-(('01_Supuestos'!E31*$I812)*'01_Supuestos'!$F$11*$K812)-(IF(('01_Supuestos'!E31*$I812)&gt;0,'01_Supuestos'!$F$15,0)))-((('01_Supuestos'!E31*$I812)*'01_Supuestos'!$F$11*($H812-'01_Supuestos'!$F$9))*'01_Supuestos'!$F$18)-($J812*'01_Supuestos'!E32)-(IF('01_Supuestos'!E30=MAX('01_Supuestos'!$C$30:$M$30),'01_Supuestos'!$F$19,0))-(MAX(0,(((('01_Supuestos'!E31*$I812)*'01_Supuestos'!$F$11*($H812-'01_Supuestos'!$F$9))-((('01_Supuestos'!E31*$I812)*'01_Supuestos'!$F$11*($H812-'01_Supuestos'!$F$9))*'01_Supuestos'!$F$12)-(('01_Supuestos'!E31*$I812)*'01_Supuestos'!$F$11*$K812)-(IF(('01_Supuestos'!E31*$I812)&gt;0,'01_Supuestos'!$F$15,0)))-($J812*'01_Supuestos'!E33)))*'01_Supuestos'!$F$16)</f>
        <v/>
      </c>
      <c r="W812" s="109">
        <f>((('01_Supuestos'!F31*$I812)*'01_Supuestos'!$F$11*($H812-'01_Supuestos'!$F$9))-((('01_Supuestos'!F31*$I812)*'01_Supuestos'!$F$11*($H812-'01_Supuestos'!$F$9))*'01_Supuestos'!$F$12)-(('01_Supuestos'!F31*$I812)*'01_Supuestos'!$F$11*$K812)-(IF(('01_Supuestos'!F31*$I812)&gt;0,'01_Supuestos'!$F$15,0)))-((('01_Supuestos'!F31*$I812)*'01_Supuestos'!$F$11*($H812-'01_Supuestos'!$F$9))*'01_Supuestos'!$F$18)-($J812*'01_Supuestos'!F32)-(IF('01_Supuestos'!F30=MAX('01_Supuestos'!$C$30:$M$30),'01_Supuestos'!$F$19,0))-(MAX(0,(((('01_Supuestos'!F31*$I812)*'01_Supuestos'!$F$11*($H812-'01_Supuestos'!$F$9))-((('01_Supuestos'!F31*$I812)*'01_Supuestos'!$F$11*($H812-'01_Supuestos'!$F$9))*'01_Supuestos'!$F$12)-(('01_Supuestos'!F31*$I812)*'01_Supuestos'!$F$11*$K812)-(IF(('01_Supuestos'!F31*$I812)&gt;0,'01_Supuestos'!$F$15,0)))-($J812*'01_Supuestos'!F33)))*'01_Supuestos'!$F$16)</f>
        <v/>
      </c>
      <c r="X812" s="109">
        <f>((('01_Supuestos'!G31*$I812)*'01_Supuestos'!$F$11*($H812-'01_Supuestos'!$F$9))-((('01_Supuestos'!G31*$I812)*'01_Supuestos'!$F$11*($H812-'01_Supuestos'!$F$9))*'01_Supuestos'!$F$12)-(('01_Supuestos'!G31*$I812)*'01_Supuestos'!$F$11*$K812)-(IF(('01_Supuestos'!G31*$I812)&gt;0,'01_Supuestos'!$F$15,0)))-((('01_Supuestos'!G31*$I812)*'01_Supuestos'!$F$11*($H812-'01_Supuestos'!$F$9))*'01_Supuestos'!$F$18)-($J812*'01_Supuestos'!G32)-(IF('01_Supuestos'!G30=MAX('01_Supuestos'!$C$30:$M$30),'01_Supuestos'!$F$19,0))-(MAX(0,(((('01_Supuestos'!G31*$I812)*'01_Supuestos'!$F$11*($H812-'01_Supuestos'!$F$9))-((('01_Supuestos'!G31*$I812)*'01_Supuestos'!$F$11*($H812-'01_Supuestos'!$F$9))*'01_Supuestos'!$F$12)-(('01_Supuestos'!G31*$I812)*'01_Supuestos'!$F$11*$K812)-(IF(('01_Supuestos'!G31*$I812)&gt;0,'01_Supuestos'!$F$15,0)))-($J812*'01_Supuestos'!G33)))*'01_Supuestos'!$F$16)</f>
        <v/>
      </c>
      <c r="Y812" s="109">
        <f>((('01_Supuestos'!H31*$I812)*'01_Supuestos'!$F$11*($H812-'01_Supuestos'!$F$9))-((('01_Supuestos'!H31*$I812)*'01_Supuestos'!$F$11*($H812-'01_Supuestos'!$F$9))*'01_Supuestos'!$F$12)-(('01_Supuestos'!H31*$I812)*'01_Supuestos'!$F$11*$K812)-(IF(('01_Supuestos'!H31*$I812)&gt;0,'01_Supuestos'!$F$15,0)))-((('01_Supuestos'!H31*$I812)*'01_Supuestos'!$F$11*($H812-'01_Supuestos'!$F$9))*'01_Supuestos'!$F$18)-($J812*'01_Supuestos'!H32)-(IF('01_Supuestos'!H30=MAX('01_Supuestos'!$C$30:$M$30),'01_Supuestos'!$F$19,0))-(MAX(0,(((('01_Supuestos'!H31*$I812)*'01_Supuestos'!$F$11*($H812-'01_Supuestos'!$F$9))-((('01_Supuestos'!H31*$I812)*'01_Supuestos'!$F$11*($H812-'01_Supuestos'!$F$9))*'01_Supuestos'!$F$12)-(('01_Supuestos'!H31*$I812)*'01_Supuestos'!$F$11*$K812)-(IF(('01_Supuestos'!H31*$I812)&gt;0,'01_Supuestos'!$F$15,0)))-($J812*'01_Supuestos'!H33)))*'01_Supuestos'!$F$16)</f>
        <v/>
      </c>
      <c r="Z812" s="109">
        <f>((('01_Supuestos'!I31*$I812)*'01_Supuestos'!$F$11*($H812-'01_Supuestos'!$F$9))-((('01_Supuestos'!I31*$I812)*'01_Supuestos'!$F$11*($H812-'01_Supuestos'!$F$9))*'01_Supuestos'!$F$12)-(('01_Supuestos'!I31*$I812)*'01_Supuestos'!$F$11*$K812)-(IF(('01_Supuestos'!I31*$I812)&gt;0,'01_Supuestos'!$F$15,0)))-((('01_Supuestos'!I31*$I812)*'01_Supuestos'!$F$11*($H812-'01_Supuestos'!$F$9))*'01_Supuestos'!$F$18)-($J812*'01_Supuestos'!I32)-(IF('01_Supuestos'!I30=MAX('01_Supuestos'!$C$30:$M$30),'01_Supuestos'!$F$19,0))-(MAX(0,(((('01_Supuestos'!I31*$I812)*'01_Supuestos'!$F$11*($H812-'01_Supuestos'!$F$9))-((('01_Supuestos'!I31*$I812)*'01_Supuestos'!$F$11*($H812-'01_Supuestos'!$F$9))*'01_Supuestos'!$F$12)-(('01_Supuestos'!I31*$I812)*'01_Supuestos'!$F$11*$K812)-(IF(('01_Supuestos'!I31*$I812)&gt;0,'01_Supuestos'!$F$15,0)))-($J812*'01_Supuestos'!I33)))*'01_Supuestos'!$F$16)</f>
        <v/>
      </c>
      <c r="AA812" s="109">
        <f>((('01_Supuestos'!J31*$I812)*'01_Supuestos'!$F$11*($H812-'01_Supuestos'!$F$9))-((('01_Supuestos'!J31*$I812)*'01_Supuestos'!$F$11*($H812-'01_Supuestos'!$F$9))*'01_Supuestos'!$F$12)-(('01_Supuestos'!J31*$I812)*'01_Supuestos'!$F$11*$K812)-(IF(('01_Supuestos'!J31*$I812)&gt;0,'01_Supuestos'!$F$15,0)))-((('01_Supuestos'!J31*$I812)*'01_Supuestos'!$F$11*($H812-'01_Supuestos'!$F$9))*'01_Supuestos'!$F$18)-($J812*'01_Supuestos'!J32)-(IF('01_Supuestos'!J30=MAX('01_Supuestos'!$C$30:$M$30),'01_Supuestos'!$F$19,0))-(MAX(0,(((('01_Supuestos'!J31*$I812)*'01_Supuestos'!$F$11*($H812-'01_Supuestos'!$F$9))-((('01_Supuestos'!J31*$I812)*'01_Supuestos'!$F$11*($H812-'01_Supuestos'!$F$9))*'01_Supuestos'!$F$12)-(('01_Supuestos'!J31*$I812)*'01_Supuestos'!$F$11*$K812)-(IF(('01_Supuestos'!J31*$I812)&gt;0,'01_Supuestos'!$F$15,0)))-($J812*'01_Supuestos'!J33)))*'01_Supuestos'!$F$16)</f>
        <v/>
      </c>
      <c r="AB812" s="109">
        <f>((('01_Supuestos'!K31*$I812)*'01_Supuestos'!$F$11*($H812-'01_Supuestos'!$F$9))-((('01_Supuestos'!K31*$I812)*'01_Supuestos'!$F$11*($H812-'01_Supuestos'!$F$9))*'01_Supuestos'!$F$12)-(('01_Supuestos'!K31*$I812)*'01_Supuestos'!$F$11*$K812)-(IF(('01_Supuestos'!K31*$I812)&gt;0,'01_Supuestos'!$F$15,0)))-((('01_Supuestos'!K31*$I812)*'01_Supuestos'!$F$11*($H812-'01_Supuestos'!$F$9))*'01_Supuestos'!$F$18)-($J812*'01_Supuestos'!K32)-(IF('01_Supuestos'!K30=MAX('01_Supuestos'!$C$30:$M$30),'01_Supuestos'!$F$19,0))-(MAX(0,(((('01_Supuestos'!K31*$I812)*'01_Supuestos'!$F$11*($H812-'01_Supuestos'!$F$9))-((('01_Supuestos'!K31*$I812)*'01_Supuestos'!$F$11*($H812-'01_Supuestos'!$F$9))*'01_Supuestos'!$F$12)-(('01_Supuestos'!K31*$I812)*'01_Supuestos'!$F$11*$K812)-(IF(('01_Supuestos'!K31*$I812)&gt;0,'01_Supuestos'!$F$15,0)))-($J812*'01_Supuestos'!K33)))*'01_Supuestos'!$F$16)</f>
        <v/>
      </c>
      <c r="AC812" s="109">
        <f>((('01_Supuestos'!L31*$I812)*'01_Supuestos'!$F$11*($H812-'01_Supuestos'!$F$9))-((('01_Supuestos'!L31*$I812)*'01_Supuestos'!$F$11*($H812-'01_Supuestos'!$F$9))*'01_Supuestos'!$F$12)-(('01_Supuestos'!L31*$I812)*'01_Supuestos'!$F$11*$K812)-(IF(('01_Supuestos'!L31*$I812)&gt;0,'01_Supuestos'!$F$15,0)))-((('01_Supuestos'!L31*$I812)*'01_Supuestos'!$F$11*($H812-'01_Supuestos'!$F$9))*'01_Supuestos'!$F$18)-($J812*'01_Supuestos'!L32)-(IF('01_Supuestos'!L30=MAX('01_Supuestos'!$C$30:$M$30),'01_Supuestos'!$F$19,0))-(MAX(0,(((('01_Supuestos'!L31*$I812)*'01_Supuestos'!$F$11*($H812-'01_Supuestos'!$F$9))-((('01_Supuestos'!L31*$I812)*'01_Supuestos'!$F$11*($H812-'01_Supuestos'!$F$9))*'01_Supuestos'!$F$12)-(('01_Supuestos'!L31*$I812)*'01_Supuestos'!$F$11*$K812)-(IF(('01_Supuestos'!L31*$I812)&gt;0,'01_Supuestos'!$F$15,0)))-($J812*'01_Supuestos'!L33)))*'01_Supuestos'!$F$16)</f>
        <v/>
      </c>
      <c r="AD812" s="109">
        <f>((('01_Supuestos'!M31*$I812)*'01_Supuestos'!$F$11*($H812-'01_Supuestos'!$F$9))-((('01_Supuestos'!M31*$I812)*'01_Supuestos'!$F$11*($H812-'01_Supuestos'!$F$9))*'01_Supuestos'!$F$12)-(('01_Supuestos'!M31*$I812)*'01_Supuestos'!$F$11*$K812)-(IF(('01_Supuestos'!M31*$I812)&gt;0,'01_Supuestos'!$F$15,0)))-((('01_Supuestos'!M31*$I812)*'01_Supuestos'!$F$11*($H812-'01_Supuestos'!$F$9))*'01_Supuestos'!$F$18)-($J812*'01_Supuestos'!M32)-(IF('01_Supuestos'!M30=MAX('01_Supuestos'!$C$30:$M$30),'01_Supuestos'!$F$19,0))-(MAX(0,(((('01_Supuestos'!M31*$I812)*'01_Supuestos'!$F$11*($H812-'01_Supuestos'!$F$9))-((('01_Supuestos'!M31*$I812)*'01_Supuestos'!$F$11*($H812-'01_Supuestos'!$F$9))*'01_Supuestos'!$F$12)-(('01_Supuestos'!M31*$I812)*'01_Supuestos'!$F$11*$K812)-(IF(('01_Supuestos'!M31*$I812)&gt;0,'01_Supuestos'!$F$15,0)))-($J812*'01_Supuestos'!M33)))*'01_Supuestos'!$F$16)</f>
        <v/>
      </c>
      <c r="AE812" s="109">
        <f>0</f>
        <v/>
      </c>
      <c r="AF812" s="109">
        <f>IF(S812&gt;R812,"Appraisal+Decision",IF(S812&lt;R812,"Develop Now","Indiferente"))</f>
        <v/>
      </c>
    </row>
    <row r="813">
      <c r="A813" t="n">
        <v>783</v>
      </c>
      <c r="B813" s="53">
        <f>RAND()</f>
        <v/>
      </c>
      <c r="C813" s="53">
        <f>RAND()</f>
        <v/>
      </c>
      <c r="D813" s="53">
        <f>RAND()</f>
        <v/>
      </c>
      <c r="E813" s="53">
        <f>RAND()</f>
        <v/>
      </c>
      <c r="F813" s="53">
        <f>RAND()</f>
        <v/>
      </c>
      <c r="G813" s="53">
        <f>RAND()</f>
        <v/>
      </c>
      <c r="H813" s="109">
        <f>IF(B813&lt;($B$11-$B$10)/($B$12-$B$10), $B$10+SQRT(B813*($B$11-$B$10)*($B$12-$B$10)), $B$12-SQRT((1-B813)*($B$12-$B$11)*($B$12-$B$10)))</f>
        <v/>
      </c>
      <c r="I813" s="53">
        <f>MAX(0.1,NORMINV(C813,$B$13,$B$14))</f>
        <v/>
      </c>
      <c r="J813" s="109">
        <f>'01_Supuestos'!$F$13*MAX(0.65,NORMINV(D813,1,$B$15))</f>
        <v/>
      </c>
      <c r="K813" s="109">
        <f>'01_Supuestos'!$F$14*MAX(0.6,NORMINV(E813,1,$B$16))</f>
        <v/>
      </c>
      <c r="L813" s="109">
        <f>--(F813&lt;=$B$5)</f>
        <v/>
      </c>
      <c r="M813" s="109">
        <f>IF(L813=1, IF(G813&lt;=$B$6, "+", "-"), IF(G813&lt;=(1-$B$7), "+", "-"))</f>
        <v/>
      </c>
      <c r="N813" s="110">
        <f>IF(M813="+",'05_Bayes_Arbol'!$B$16,'05_Bayes_Arbol'!$B$17)</f>
        <v/>
      </c>
      <c r="O813" s="109">
        <f>SUMPRODUCT(T813:AD813,'01_Supuestos'!$C$34:$M$34)</f>
        <v/>
      </c>
      <c r="P813" s="109">
        <f>N813*O813 + (1-N813)*$B$9</f>
        <v/>
      </c>
      <c r="Q813" s="109">
        <f>--(P813&gt;0)</f>
        <v/>
      </c>
      <c r="R813" s="109">
        <f>IF(L813=1,O813,$B$9)</f>
        <v/>
      </c>
      <c r="S813" s="109">
        <f>-$B$8 + IF(Q813=1, IF(L813=1,O813,$B$9), 0)</f>
        <v/>
      </c>
      <c r="T813" s="109">
        <f>((('01_Supuestos'!C31*$I813)*'01_Supuestos'!$F$11*($H813-'01_Supuestos'!$F$9))-((('01_Supuestos'!C31*$I813)*'01_Supuestos'!$F$11*($H813-'01_Supuestos'!$F$9))*'01_Supuestos'!$F$12)-(('01_Supuestos'!C31*$I813)*'01_Supuestos'!$F$11*$K813)-(IF(('01_Supuestos'!C31*$I813)&gt;0,'01_Supuestos'!$F$15,0)))-((('01_Supuestos'!C31*$I813)*'01_Supuestos'!$F$11*($H813-'01_Supuestos'!$F$9))*'01_Supuestos'!$F$18)-($J813*'01_Supuestos'!C32)-(IF('01_Supuestos'!C30=MAX('01_Supuestos'!$C$30:$M$30),'01_Supuestos'!$F$19,0))-(MAX(0,(((('01_Supuestos'!C31*$I813)*'01_Supuestos'!$F$11*($H813-'01_Supuestos'!$F$9))-((('01_Supuestos'!C31*$I813)*'01_Supuestos'!$F$11*($H813-'01_Supuestos'!$F$9))*'01_Supuestos'!$F$12)-(('01_Supuestos'!C31*$I813)*'01_Supuestos'!$F$11*$K813)-(IF(('01_Supuestos'!C31*$I813)&gt;0,'01_Supuestos'!$F$15,0)))-($J813*'01_Supuestos'!C33)))*'01_Supuestos'!$F$16)</f>
        <v/>
      </c>
      <c r="U813" s="109">
        <f>((('01_Supuestos'!D31*$I813)*'01_Supuestos'!$F$11*($H813-'01_Supuestos'!$F$9))-((('01_Supuestos'!D31*$I813)*'01_Supuestos'!$F$11*($H813-'01_Supuestos'!$F$9))*'01_Supuestos'!$F$12)-(('01_Supuestos'!D31*$I813)*'01_Supuestos'!$F$11*$K813)-(IF(('01_Supuestos'!D31*$I813)&gt;0,'01_Supuestos'!$F$15,0)))-((('01_Supuestos'!D31*$I813)*'01_Supuestos'!$F$11*($H813-'01_Supuestos'!$F$9))*'01_Supuestos'!$F$18)-($J813*'01_Supuestos'!D32)-(IF('01_Supuestos'!D30=MAX('01_Supuestos'!$C$30:$M$30),'01_Supuestos'!$F$19,0))-(MAX(0,(((('01_Supuestos'!D31*$I813)*'01_Supuestos'!$F$11*($H813-'01_Supuestos'!$F$9))-((('01_Supuestos'!D31*$I813)*'01_Supuestos'!$F$11*($H813-'01_Supuestos'!$F$9))*'01_Supuestos'!$F$12)-(('01_Supuestos'!D31*$I813)*'01_Supuestos'!$F$11*$K813)-(IF(('01_Supuestos'!D31*$I813)&gt;0,'01_Supuestos'!$F$15,0)))-($J813*'01_Supuestos'!D33)))*'01_Supuestos'!$F$16)</f>
        <v/>
      </c>
      <c r="V813" s="109">
        <f>((('01_Supuestos'!E31*$I813)*'01_Supuestos'!$F$11*($H813-'01_Supuestos'!$F$9))-((('01_Supuestos'!E31*$I813)*'01_Supuestos'!$F$11*($H813-'01_Supuestos'!$F$9))*'01_Supuestos'!$F$12)-(('01_Supuestos'!E31*$I813)*'01_Supuestos'!$F$11*$K813)-(IF(('01_Supuestos'!E31*$I813)&gt;0,'01_Supuestos'!$F$15,0)))-((('01_Supuestos'!E31*$I813)*'01_Supuestos'!$F$11*($H813-'01_Supuestos'!$F$9))*'01_Supuestos'!$F$18)-($J813*'01_Supuestos'!E32)-(IF('01_Supuestos'!E30=MAX('01_Supuestos'!$C$30:$M$30),'01_Supuestos'!$F$19,0))-(MAX(0,(((('01_Supuestos'!E31*$I813)*'01_Supuestos'!$F$11*($H813-'01_Supuestos'!$F$9))-((('01_Supuestos'!E31*$I813)*'01_Supuestos'!$F$11*($H813-'01_Supuestos'!$F$9))*'01_Supuestos'!$F$12)-(('01_Supuestos'!E31*$I813)*'01_Supuestos'!$F$11*$K813)-(IF(('01_Supuestos'!E31*$I813)&gt;0,'01_Supuestos'!$F$15,0)))-($J813*'01_Supuestos'!E33)))*'01_Supuestos'!$F$16)</f>
        <v/>
      </c>
      <c r="W813" s="109">
        <f>((('01_Supuestos'!F31*$I813)*'01_Supuestos'!$F$11*($H813-'01_Supuestos'!$F$9))-((('01_Supuestos'!F31*$I813)*'01_Supuestos'!$F$11*($H813-'01_Supuestos'!$F$9))*'01_Supuestos'!$F$12)-(('01_Supuestos'!F31*$I813)*'01_Supuestos'!$F$11*$K813)-(IF(('01_Supuestos'!F31*$I813)&gt;0,'01_Supuestos'!$F$15,0)))-((('01_Supuestos'!F31*$I813)*'01_Supuestos'!$F$11*($H813-'01_Supuestos'!$F$9))*'01_Supuestos'!$F$18)-($J813*'01_Supuestos'!F32)-(IF('01_Supuestos'!F30=MAX('01_Supuestos'!$C$30:$M$30),'01_Supuestos'!$F$19,0))-(MAX(0,(((('01_Supuestos'!F31*$I813)*'01_Supuestos'!$F$11*($H813-'01_Supuestos'!$F$9))-((('01_Supuestos'!F31*$I813)*'01_Supuestos'!$F$11*($H813-'01_Supuestos'!$F$9))*'01_Supuestos'!$F$12)-(('01_Supuestos'!F31*$I813)*'01_Supuestos'!$F$11*$K813)-(IF(('01_Supuestos'!F31*$I813)&gt;0,'01_Supuestos'!$F$15,0)))-($J813*'01_Supuestos'!F33)))*'01_Supuestos'!$F$16)</f>
        <v/>
      </c>
      <c r="X813" s="109">
        <f>((('01_Supuestos'!G31*$I813)*'01_Supuestos'!$F$11*($H813-'01_Supuestos'!$F$9))-((('01_Supuestos'!G31*$I813)*'01_Supuestos'!$F$11*($H813-'01_Supuestos'!$F$9))*'01_Supuestos'!$F$12)-(('01_Supuestos'!G31*$I813)*'01_Supuestos'!$F$11*$K813)-(IF(('01_Supuestos'!G31*$I813)&gt;0,'01_Supuestos'!$F$15,0)))-((('01_Supuestos'!G31*$I813)*'01_Supuestos'!$F$11*($H813-'01_Supuestos'!$F$9))*'01_Supuestos'!$F$18)-($J813*'01_Supuestos'!G32)-(IF('01_Supuestos'!G30=MAX('01_Supuestos'!$C$30:$M$30),'01_Supuestos'!$F$19,0))-(MAX(0,(((('01_Supuestos'!G31*$I813)*'01_Supuestos'!$F$11*($H813-'01_Supuestos'!$F$9))-((('01_Supuestos'!G31*$I813)*'01_Supuestos'!$F$11*($H813-'01_Supuestos'!$F$9))*'01_Supuestos'!$F$12)-(('01_Supuestos'!G31*$I813)*'01_Supuestos'!$F$11*$K813)-(IF(('01_Supuestos'!G31*$I813)&gt;0,'01_Supuestos'!$F$15,0)))-($J813*'01_Supuestos'!G33)))*'01_Supuestos'!$F$16)</f>
        <v/>
      </c>
      <c r="Y813" s="109">
        <f>((('01_Supuestos'!H31*$I813)*'01_Supuestos'!$F$11*($H813-'01_Supuestos'!$F$9))-((('01_Supuestos'!H31*$I813)*'01_Supuestos'!$F$11*($H813-'01_Supuestos'!$F$9))*'01_Supuestos'!$F$12)-(('01_Supuestos'!H31*$I813)*'01_Supuestos'!$F$11*$K813)-(IF(('01_Supuestos'!H31*$I813)&gt;0,'01_Supuestos'!$F$15,0)))-((('01_Supuestos'!H31*$I813)*'01_Supuestos'!$F$11*($H813-'01_Supuestos'!$F$9))*'01_Supuestos'!$F$18)-($J813*'01_Supuestos'!H32)-(IF('01_Supuestos'!H30=MAX('01_Supuestos'!$C$30:$M$30),'01_Supuestos'!$F$19,0))-(MAX(0,(((('01_Supuestos'!H31*$I813)*'01_Supuestos'!$F$11*($H813-'01_Supuestos'!$F$9))-((('01_Supuestos'!H31*$I813)*'01_Supuestos'!$F$11*($H813-'01_Supuestos'!$F$9))*'01_Supuestos'!$F$12)-(('01_Supuestos'!H31*$I813)*'01_Supuestos'!$F$11*$K813)-(IF(('01_Supuestos'!H31*$I813)&gt;0,'01_Supuestos'!$F$15,0)))-($J813*'01_Supuestos'!H33)))*'01_Supuestos'!$F$16)</f>
        <v/>
      </c>
      <c r="Z813" s="109">
        <f>((('01_Supuestos'!I31*$I813)*'01_Supuestos'!$F$11*($H813-'01_Supuestos'!$F$9))-((('01_Supuestos'!I31*$I813)*'01_Supuestos'!$F$11*($H813-'01_Supuestos'!$F$9))*'01_Supuestos'!$F$12)-(('01_Supuestos'!I31*$I813)*'01_Supuestos'!$F$11*$K813)-(IF(('01_Supuestos'!I31*$I813)&gt;0,'01_Supuestos'!$F$15,0)))-((('01_Supuestos'!I31*$I813)*'01_Supuestos'!$F$11*($H813-'01_Supuestos'!$F$9))*'01_Supuestos'!$F$18)-($J813*'01_Supuestos'!I32)-(IF('01_Supuestos'!I30=MAX('01_Supuestos'!$C$30:$M$30),'01_Supuestos'!$F$19,0))-(MAX(0,(((('01_Supuestos'!I31*$I813)*'01_Supuestos'!$F$11*($H813-'01_Supuestos'!$F$9))-((('01_Supuestos'!I31*$I813)*'01_Supuestos'!$F$11*($H813-'01_Supuestos'!$F$9))*'01_Supuestos'!$F$12)-(('01_Supuestos'!I31*$I813)*'01_Supuestos'!$F$11*$K813)-(IF(('01_Supuestos'!I31*$I813)&gt;0,'01_Supuestos'!$F$15,0)))-($J813*'01_Supuestos'!I33)))*'01_Supuestos'!$F$16)</f>
        <v/>
      </c>
      <c r="AA813" s="109">
        <f>((('01_Supuestos'!J31*$I813)*'01_Supuestos'!$F$11*($H813-'01_Supuestos'!$F$9))-((('01_Supuestos'!J31*$I813)*'01_Supuestos'!$F$11*($H813-'01_Supuestos'!$F$9))*'01_Supuestos'!$F$12)-(('01_Supuestos'!J31*$I813)*'01_Supuestos'!$F$11*$K813)-(IF(('01_Supuestos'!J31*$I813)&gt;0,'01_Supuestos'!$F$15,0)))-((('01_Supuestos'!J31*$I813)*'01_Supuestos'!$F$11*($H813-'01_Supuestos'!$F$9))*'01_Supuestos'!$F$18)-($J813*'01_Supuestos'!J32)-(IF('01_Supuestos'!J30=MAX('01_Supuestos'!$C$30:$M$30),'01_Supuestos'!$F$19,0))-(MAX(0,(((('01_Supuestos'!J31*$I813)*'01_Supuestos'!$F$11*($H813-'01_Supuestos'!$F$9))-((('01_Supuestos'!J31*$I813)*'01_Supuestos'!$F$11*($H813-'01_Supuestos'!$F$9))*'01_Supuestos'!$F$12)-(('01_Supuestos'!J31*$I813)*'01_Supuestos'!$F$11*$K813)-(IF(('01_Supuestos'!J31*$I813)&gt;0,'01_Supuestos'!$F$15,0)))-($J813*'01_Supuestos'!J33)))*'01_Supuestos'!$F$16)</f>
        <v/>
      </c>
      <c r="AB813" s="109">
        <f>((('01_Supuestos'!K31*$I813)*'01_Supuestos'!$F$11*($H813-'01_Supuestos'!$F$9))-((('01_Supuestos'!K31*$I813)*'01_Supuestos'!$F$11*($H813-'01_Supuestos'!$F$9))*'01_Supuestos'!$F$12)-(('01_Supuestos'!K31*$I813)*'01_Supuestos'!$F$11*$K813)-(IF(('01_Supuestos'!K31*$I813)&gt;0,'01_Supuestos'!$F$15,0)))-((('01_Supuestos'!K31*$I813)*'01_Supuestos'!$F$11*($H813-'01_Supuestos'!$F$9))*'01_Supuestos'!$F$18)-($J813*'01_Supuestos'!K32)-(IF('01_Supuestos'!K30=MAX('01_Supuestos'!$C$30:$M$30),'01_Supuestos'!$F$19,0))-(MAX(0,(((('01_Supuestos'!K31*$I813)*'01_Supuestos'!$F$11*($H813-'01_Supuestos'!$F$9))-((('01_Supuestos'!K31*$I813)*'01_Supuestos'!$F$11*($H813-'01_Supuestos'!$F$9))*'01_Supuestos'!$F$12)-(('01_Supuestos'!K31*$I813)*'01_Supuestos'!$F$11*$K813)-(IF(('01_Supuestos'!K31*$I813)&gt;0,'01_Supuestos'!$F$15,0)))-($J813*'01_Supuestos'!K33)))*'01_Supuestos'!$F$16)</f>
        <v/>
      </c>
      <c r="AC813" s="109">
        <f>((('01_Supuestos'!L31*$I813)*'01_Supuestos'!$F$11*($H813-'01_Supuestos'!$F$9))-((('01_Supuestos'!L31*$I813)*'01_Supuestos'!$F$11*($H813-'01_Supuestos'!$F$9))*'01_Supuestos'!$F$12)-(('01_Supuestos'!L31*$I813)*'01_Supuestos'!$F$11*$K813)-(IF(('01_Supuestos'!L31*$I813)&gt;0,'01_Supuestos'!$F$15,0)))-((('01_Supuestos'!L31*$I813)*'01_Supuestos'!$F$11*($H813-'01_Supuestos'!$F$9))*'01_Supuestos'!$F$18)-($J813*'01_Supuestos'!L32)-(IF('01_Supuestos'!L30=MAX('01_Supuestos'!$C$30:$M$30),'01_Supuestos'!$F$19,0))-(MAX(0,(((('01_Supuestos'!L31*$I813)*'01_Supuestos'!$F$11*($H813-'01_Supuestos'!$F$9))-((('01_Supuestos'!L31*$I813)*'01_Supuestos'!$F$11*($H813-'01_Supuestos'!$F$9))*'01_Supuestos'!$F$12)-(('01_Supuestos'!L31*$I813)*'01_Supuestos'!$F$11*$K813)-(IF(('01_Supuestos'!L31*$I813)&gt;0,'01_Supuestos'!$F$15,0)))-($J813*'01_Supuestos'!L33)))*'01_Supuestos'!$F$16)</f>
        <v/>
      </c>
      <c r="AD813" s="109">
        <f>((('01_Supuestos'!M31*$I813)*'01_Supuestos'!$F$11*($H813-'01_Supuestos'!$F$9))-((('01_Supuestos'!M31*$I813)*'01_Supuestos'!$F$11*($H813-'01_Supuestos'!$F$9))*'01_Supuestos'!$F$12)-(('01_Supuestos'!M31*$I813)*'01_Supuestos'!$F$11*$K813)-(IF(('01_Supuestos'!M31*$I813)&gt;0,'01_Supuestos'!$F$15,0)))-((('01_Supuestos'!M31*$I813)*'01_Supuestos'!$F$11*($H813-'01_Supuestos'!$F$9))*'01_Supuestos'!$F$18)-($J813*'01_Supuestos'!M32)-(IF('01_Supuestos'!M30=MAX('01_Supuestos'!$C$30:$M$30),'01_Supuestos'!$F$19,0))-(MAX(0,(((('01_Supuestos'!M31*$I813)*'01_Supuestos'!$F$11*($H813-'01_Supuestos'!$F$9))-((('01_Supuestos'!M31*$I813)*'01_Supuestos'!$F$11*($H813-'01_Supuestos'!$F$9))*'01_Supuestos'!$F$12)-(('01_Supuestos'!M31*$I813)*'01_Supuestos'!$F$11*$K813)-(IF(('01_Supuestos'!M31*$I813)&gt;0,'01_Supuestos'!$F$15,0)))-($J813*'01_Supuestos'!M33)))*'01_Supuestos'!$F$16)</f>
        <v/>
      </c>
      <c r="AE813" s="109">
        <f>0</f>
        <v/>
      </c>
      <c r="AF813" s="109">
        <f>IF(S813&gt;R813,"Appraisal+Decision",IF(S813&lt;R813,"Develop Now","Indiferente"))</f>
        <v/>
      </c>
    </row>
    <row r="814">
      <c r="A814" t="n">
        <v>784</v>
      </c>
      <c r="B814" s="53">
        <f>RAND()</f>
        <v/>
      </c>
      <c r="C814" s="53">
        <f>RAND()</f>
        <v/>
      </c>
      <c r="D814" s="53">
        <f>RAND()</f>
        <v/>
      </c>
      <c r="E814" s="53">
        <f>RAND()</f>
        <v/>
      </c>
      <c r="F814" s="53">
        <f>RAND()</f>
        <v/>
      </c>
      <c r="G814" s="53">
        <f>RAND()</f>
        <v/>
      </c>
      <c r="H814" s="109">
        <f>IF(B814&lt;($B$11-$B$10)/($B$12-$B$10), $B$10+SQRT(B814*($B$11-$B$10)*($B$12-$B$10)), $B$12-SQRT((1-B814)*($B$12-$B$11)*($B$12-$B$10)))</f>
        <v/>
      </c>
      <c r="I814" s="53">
        <f>MAX(0.1,NORMINV(C814,$B$13,$B$14))</f>
        <v/>
      </c>
      <c r="J814" s="109">
        <f>'01_Supuestos'!$F$13*MAX(0.65,NORMINV(D814,1,$B$15))</f>
        <v/>
      </c>
      <c r="K814" s="109">
        <f>'01_Supuestos'!$F$14*MAX(0.6,NORMINV(E814,1,$B$16))</f>
        <v/>
      </c>
      <c r="L814" s="109">
        <f>--(F814&lt;=$B$5)</f>
        <v/>
      </c>
      <c r="M814" s="109">
        <f>IF(L814=1, IF(G814&lt;=$B$6, "+", "-"), IF(G814&lt;=(1-$B$7), "+", "-"))</f>
        <v/>
      </c>
      <c r="N814" s="110">
        <f>IF(M814="+",'05_Bayes_Arbol'!$B$16,'05_Bayes_Arbol'!$B$17)</f>
        <v/>
      </c>
      <c r="O814" s="109">
        <f>SUMPRODUCT(T814:AD814,'01_Supuestos'!$C$34:$M$34)</f>
        <v/>
      </c>
      <c r="P814" s="109">
        <f>N814*O814 + (1-N814)*$B$9</f>
        <v/>
      </c>
      <c r="Q814" s="109">
        <f>--(P814&gt;0)</f>
        <v/>
      </c>
      <c r="R814" s="109">
        <f>IF(L814=1,O814,$B$9)</f>
        <v/>
      </c>
      <c r="S814" s="109">
        <f>-$B$8 + IF(Q814=1, IF(L814=1,O814,$B$9), 0)</f>
        <v/>
      </c>
      <c r="T814" s="109">
        <f>((('01_Supuestos'!C31*$I814)*'01_Supuestos'!$F$11*($H814-'01_Supuestos'!$F$9))-((('01_Supuestos'!C31*$I814)*'01_Supuestos'!$F$11*($H814-'01_Supuestos'!$F$9))*'01_Supuestos'!$F$12)-(('01_Supuestos'!C31*$I814)*'01_Supuestos'!$F$11*$K814)-(IF(('01_Supuestos'!C31*$I814)&gt;0,'01_Supuestos'!$F$15,0)))-((('01_Supuestos'!C31*$I814)*'01_Supuestos'!$F$11*($H814-'01_Supuestos'!$F$9))*'01_Supuestos'!$F$18)-($J814*'01_Supuestos'!C32)-(IF('01_Supuestos'!C30=MAX('01_Supuestos'!$C$30:$M$30),'01_Supuestos'!$F$19,0))-(MAX(0,(((('01_Supuestos'!C31*$I814)*'01_Supuestos'!$F$11*($H814-'01_Supuestos'!$F$9))-((('01_Supuestos'!C31*$I814)*'01_Supuestos'!$F$11*($H814-'01_Supuestos'!$F$9))*'01_Supuestos'!$F$12)-(('01_Supuestos'!C31*$I814)*'01_Supuestos'!$F$11*$K814)-(IF(('01_Supuestos'!C31*$I814)&gt;0,'01_Supuestos'!$F$15,0)))-($J814*'01_Supuestos'!C33)))*'01_Supuestos'!$F$16)</f>
        <v/>
      </c>
      <c r="U814" s="109">
        <f>((('01_Supuestos'!D31*$I814)*'01_Supuestos'!$F$11*($H814-'01_Supuestos'!$F$9))-((('01_Supuestos'!D31*$I814)*'01_Supuestos'!$F$11*($H814-'01_Supuestos'!$F$9))*'01_Supuestos'!$F$12)-(('01_Supuestos'!D31*$I814)*'01_Supuestos'!$F$11*$K814)-(IF(('01_Supuestos'!D31*$I814)&gt;0,'01_Supuestos'!$F$15,0)))-((('01_Supuestos'!D31*$I814)*'01_Supuestos'!$F$11*($H814-'01_Supuestos'!$F$9))*'01_Supuestos'!$F$18)-($J814*'01_Supuestos'!D32)-(IF('01_Supuestos'!D30=MAX('01_Supuestos'!$C$30:$M$30),'01_Supuestos'!$F$19,0))-(MAX(0,(((('01_Supuestos'!D31*$I814)*'01_Supuestos'!$F$11*($H814-'01_Supuestos'!$F$9))-((('01_Supuestos'!D31*$I814)*'01_Supuestos'!$F$11*($H814-'01_Supuestos'!$F$9))*'01_Supuestos'!$F$12)-(('01_Supuestos'!D31*$I814)*'01_Supuestos'!$F$11*$K814)-(IF(('01_Supuestos'!D31*$I814)&gt;0,'01_Supuestos'!$F$15,0)))-($J814*'01_Supuestos'!D33)))*'01_Supuestos'!$F$16)</f>
        <v/>
      </c>
      <c r="V814" s="109">
        <f>((('01_Supuestos'!E31*$I814)*'01_Supuestos'!$F$11*($H814-'01_Supuestos'!$F$9))-((('01_Supuestos'!E31*$I814)*'01_Supuestos'!$F$11*($H814-'01_Supuestos'!$F$9))*'01_Supuestos'!$F$12)-(('01_Supuestos'!E31*$I814)*'01_Supuestos'!$F$11*$K814)-(IF(('01_Supuestos'!E31*$I814)&gt;0,'01_Supuestos'!$F$15,0)))-((('01_Supuestos'!E31*$I814)*'01_Supuestos'!$F$11*($H814-'01_Supuestos'!$F$9))*'01_Supuestos'!$F$18)-($J814*'01_Supuestos'!E32)-(IF('01_Supuestos'!E30=MAX('01_Supuestos'!$C$30:$M$30),'01_Supuestos'!$F$19,0))-(MAX(0,(((('01_Supuestos'!E31*$I814)*'01_Supuestos'!$F$11*($H814-'01_Supuestos'!$F$9))-((('01_Supuestos'!E31*$I814)*'01_Supuestos'!$F$11*($H814-'01_Supuestos'!$F$9))*'01_Supuestos'!$F$12)-(('01_Supuestos'!E31*$I814)*'01_Supuestos'!$F$11*$K814)-(IF(('01_Supuestos'!E31*$I814)&gt;0,'01_Supuestos'!$F$15,0)))-($J814*'01_Supuestos'!E33)))*'01_Supuestos'!$F$16)</f>
        <v/>
      </c>
      <c r="W814" s="109">
        <f>((('01_Supuestos'!F31*$I814)*'01_Supuestos'!$F$11*($H814-'01_Supuestos'!$F$9))-((('01_Supuestos'!F31*$I814)*'01_Supuestos'!$F$11*($H814-'01_Supuestos'!$F$9))*'01_Supuestos'!$F$12)-(('01_Supuestos'!F31*$I814)*'01_Supuestos'!$F$11*$K814)-(IF(('01_Supuestos'!F31*$I814)&gt;0,'01_Supuestos'!$F$15,0)))-((('01_Supuestos'!F31*$I814)*'01_Supuestos'!$F$11*($H814-'01_Supuestos'!$F$9))*'01_Supuestos'!$F$18)-($J814*'01_Supuestos'!F32)-(IF('01_Supuestos'!F30=MAX('01_Supuestos'!$C$30:$M$30),'01_Supuestos'!$F$19,0))-(MAX(0,(((('01_Supuestos'!F31*$I814)*'01_Supuestos'!$F$11*($H814-'01_Supuestos'!$F$9))-((('01_Supuestos'!F31*$I814)*'01_Supuestos'!$F$11*($H814-'01_Supuestos'!$F$9))*'01_Supuestos'!$F$12)-(('01_Supuestos'!F31*$I814)*'01_Supuestos'!$F$11*$K814)-(IF(('01_Supuestos'!F31*$I814)&gt;0,'01_Supuestos'!$F$15,0)))-($J814*'01_Supuestos'!F33)))*'01_Supuestos'!$F$16)</f>
        <v/>
      </c>
      <c r="X814" s="109">
        <f>((('01_Supuestos'!G31*$I814)*'01_Supuestos'!$F$11*($H814-'01_Supuestos'!$F$9))-((('01_Supuestos'!G31*$I814)*'01_Supuestos'!$F$11*($H814-'01_Supuestos'!$F$9))*'01_Supuestos'!$F$12)-(('01_Supuestos'!G31*$I814)*'01_Supuestos'!$F$11*$K814)-(IF(('01_Supuestos'!G31*$I814)&gt;0,'01_Supuestos'!$F$15,0)))-((('01_Supuestos'!G31*$I814)*'01_Supuestos'!$F$11*($H814-'01_Supuestos'!$F$9))*'01_Supuestos'!$F$18)-($J814*'01_Supuestos'!G32)-(IF('01_Supuestos'!G30=MAX('01_Supuestos'!$C$30:$M$30),'01_Supuestos'!$F$19,0))-(MAX(0,(((('01_Supuestos'!G31*$I814)*'01_Supuestos'!$F$11*($H814-'01_Supuestos'!$F$9))-((('01_Supuestos'!G31*$I814)*'01_Supuestos'!$F$11*($H814-'01_Supuestos'!$F$9))*'01_Supuestos'!$F$12)-(('01_Supuestos'!G31*$I814)*'01_Supuestos'!$F$11*$K814)-(IF(('01_Supuestos'!G31*$I814)&gt;0,'01_Supuestos'!$F$15,0)))-($J814*'01_Supuestos'!G33)))*'01_Supuestos'!$F$16)</f>
        <v/>
      </c>
      <c r="Y814" s="109">
        <f>((('01_Supuestos'!H31*$I814)*'01_Supuestos'!$F$11*($H814-'01_Supuestos'!$F$9))-((('01_Supuestos'!H31*$I814)*'01_Supuestos'!$F$11*($H814-'01_Supuestos'!$F$9))*'01_Supuestos'!$F$12)-(('01_Supuestos'!H31*$I814)*'01_Supuestos'!$F$11*$K814)-(IF(('01_Supuestos'!H31*$I814)&gt;0,'01_Supuestos'!$F$15,0)))-((('01_Supuestos'!H31*$I814)*'01_Supuestos'!$F$11*($H814-'01_Supuestos'!$F$9))*'01_Supuestos'!$F$18)-($J814*'01_Supuestos'!H32)-(IF('01_Supuestos'!H30=MAX('01_Supuestos'!$C$30:$M$30),'01_Supuestos'!$F$19,0))-(MAX(0,(((('01_Supuestos'!H31*$I814)*'01_Supuestos'!$F$11*($H814-'01_Supuestos'!$F$9))-((('01_Supuestos'!H31*$I814)*'01_Supuestos'!$F$11*($H814-'01_Supuestos'!$F$9))*'01_Supuestos'!$F$12)-(('01_Supuestos'!H31*$I814)*'01_Supuestos'!$F$11*$K814)-(IF(('01_Supuestos'!H31*$I814)&gt;0,'01_Supuestos'!$F$15,0)))-($J814*'01_Supuestos'!H33)))*'01_Supuestos'!$F$16)</f>
        <v/>
      </c>
      <c r="Z814" s="109">
        <f>((('01_Supuestos'!I31*$I814)*'01_Supuestos'!$F$11*($H814-'01_Supuestos'!$F$9))-((('01_Supuestos'!I31*$I814)*'01_Supuestos'!$F$11*($H814-'01_Supuestos'!$F$9))*'01_Supuestos'!$F$12)-(('01_Supuestos'!I31*$I814)*'01_Supuestos'!$F$11*$K814)-(IF(('01_Supuestos'!I31*$I814)&gt;0,'01_Supuestos'!$F$15,0)))-((('01_Supuestos'!I31*$I814)*'01_Supuestos'!$F$11*($H814-'01_Supuestos'!$F$9))*'01_Supuestos'!$F$18)-($J814*'01_Supuestos'!I32)-(IF('01_Supuestos'!I30=MAX('01_Supuestos'!$C$30:$M$30),'01_Supuestos'!$F$19,0))-(MAX(0,(((('01_Supuestos'!I31*$I814)*'01_Supuestos'!$F$11*($H814-'01_Supuestos'!$F$9))-((('01_Supuestos'!I31*$I814)*'01_Supuestos'!$F$11*($H814-'01_Supuestos'!$F$9))*'01_Supuestos'!$F$12)-(('01_Supuestos'!I31*$I814)*'01_Supuestos'!$F$11*$K814)-(IF(('01_Supuestos'!I31*$I814)&gt;0,'01_Supuestos'!$F$15,0)))-($J814*'01_Supuestos'!I33)))*'01_Supuestos'!$F$16)</f>
        <v/>
      </c>
      <c r="AA814" s="109">
        <f>((('01_Supuestos'!J31*$I814)*'01_Supuestos'!$F$11*($H814-'01_Supuestos'!$F$9))-((('01_Supuestos'!J31*$I814)*'01_Supuestos'!$F$11*($H814-'01_Supuestos'!$F$9))*'01_Supuestos'!$F$12)-(('01_Supuestos'!J31*$I814)*'01_Supuestos'!$F$11*$K814)-(IF(('01_Supuestos'!J31*$I814)&gt;0,'01_Supuestos'!$F$15,0)))-((('01_Supuestos'!J31*$I814)*'01_Supuestos'!$F$11*($H814-'01_Supuestos'!$F$9))*'01_Supuestos'!$F$18)-($J814*'01_Supuestos'!J32)-(IF('01_Supuestos'!J30=MAX('01_Supuestos'!$C$30:$M$30),'01_Supuestos'!$F$19,0))-(MAX(0,(((('01_Supuestos'!J31*$I814)*'01_Supuestos'!$F$11*($H814-'01_Supuestos'!$F$9))-((('01_Supuestos'!J31*$I814)*'01_Supuestos'!$F$11*($H814-'01_Supuestos'!$F$9))*'01_Supuestos'!$F$12)-(('01_Supuestos'!J31*$I814)*'01_Supuestos'!$F$11*$K814)-(IF(('01_Supuestos'!J31*$I814)&gt;0,'01_Supuestos'!$F$15,0)))-($J814*'01_Supuestos'!J33)))*'01_Supuestos'!$F$16)</f>
        <v/>
      </c>
      <c r="AB814" s="109">
        <f>((('01_Supuestos'!K31*$I814)*'01_Supuestos'!$F$11*($H814-'01_Supuestos'!$F$9))-((('01_Supuestos'!K31*$I814)*'01_Supuestos'!$F$11*($H814-'01_Supuestos'!$F$9))*'01_Supuestos'!$F$12)-(('01_Supuestos'!K31*$I814)*'01_Supuestos'!$F$11*$K814)-(IF(('01_Supuestos'!K31*$I814)&gt;0,'01_Supuestos'!$F$15,0)))-((('01_Supuestos'!K31*$I814)*'01_Supuestos'!$F$11*($H814-'01_Supuestos'!$F$9))*'01_Supuestos'!$F$18)-($J814*'01_Supuestos'!K32)-(IF('01_Supuestos'!K30=MAX('01_Supuestos'!$C$30:$M$30),'01_Supuestos'!$F$19,0))-(MAX(0,(((('01_Supuestos'!K31*$I814)*'01_Supuestos'!$F$11*($H814-'01_Supuestos'!$F$9))-((('01_Supuestos'!K31*$I814)*'01_Supuestos'!$F$11*($H814-'01_Supuestos'!$F$9))*'01_Supuestos'!$F$12)-(('01_Supuestos'!K31*$I814)*'01_Supuestos'!$F$11*$K814)-(IF(('01_Supuestos'!K31*$I814)&gt;0,'01_Supuestos'!$F$15,0)))-($J814*'01_Supuestos'!K33)))*'01_Supuestos'!$F$16)</f>
        <v/>
      </c>
      <c r="AC814" s="109">
        <f>((('01_Supuestos'!L31*$I814)*'01_Supuestos'!$F$11*($H814-'01_Supuestos'!$F$9))-((('01_Supuestos'!L31*$I814)*'01_Supuestos'!$F$11*($H814-'01_Supuestos'!$F$9))*'01_Supuestos'!$F$12)-(('01_Supuestos'!L31*$I814)*'01_Supuestos'!$F$11*$K814)-(IF(('01_Supuestos'!L31*$I814)&gt;0,'01_Supuestos'!$F$15,0)))-((('01_Supuestos'!L31*$I814)*'01_Supuestos'!$F$11*($H814-'01_Supuestos'!$F$9))*'01_Supuestos'!$F$18)-($J814*'01_Supuestos'!L32)-(IF('01_Supuestos'!L30=MAX('01_Supuestos'!$C$30:$M$30),'01_Supuestos'!$F$19,0))-(MAX(0,(((('01_Supuestos'!L31*$I814)*'01_Supuestos'!$F$11*($H814-'01_Supuestos'!$F$9))-((('01_Supuestos'!L31*$I814)*'01_Supuestos'!$F$11*($H814-'01_Supuestos'!$F$9))*'01_Supuestos'!$F$12)-(('01_Supuestos'!L31*$I814)*'01_Supuestos'!$F$11*$K814)-(IF(('01_Supuestos'!L31*$I814)&gt;0,'01_Supuestos'!$F$15,0)))-($J814*'01_Supuestos'!L33)))*'01_Supuestos'!$F$16)</f>
        <v/>
      </c>
      <c r="AD814" s="109">
        <f>((('01_Supuestos'!M31*$I814)*'01_Supuestos'!$F$11*($H814-'01_Supuestos'!$F$9))-((('01_Supuestos'!M31*$I814)*'01_Supuestos'!$F$11*($H814-'01_Supuestos'!$F$9))*'01_Supuestos'!$F$12)-(('01_Supuestos'!M31*$I814)*'01_Supuestos'!$F$11*$K814)-(IF(('01_Supuestos'!M31*$I814)&gt;0,'01_Supuestos'!$F$15,0)))-((('01_Supuestos'!M31*$I814)*'01_Supuestos'!$F$11*($H814-'01_Supuestos'!$F$9))*'01_Supuestos'!$F$18)-($J814*'01_Supuestos'!M32)-(IF('01_Supuestos'!M30=MAX('01_Supuestos'!$C$30:$M$30),'01_Supuestos'!$F$19,0))-(MAX(0,(((('01_Supuestos'!M31*$I814)*'01_Supuestos'!$F$11*($H814-'01_Supuestos'!$F$9))-((('01_Supuestos'!M31*$I814)*'01_Supuestos'!$F$11*($H814-'01_Supuestos'!$F$9))*'01_Supuestos'!$F$12)-(('01_Supuestos'!M31*$I814)*'01_Supuestos'!$F$11*$K814)-(IF(('01_Supuestos'!M31*$I814)&gt;0,'01_Supuestos'!$F$15,0)))-($J814*'01_Supuestos'!M33)))*'01_Supuestos'!$F$16)</f>
        <v/>
      </c>
      <c r="AE814" s="109">
        <f>0</f>
        <v/>
      </c>
      <c r="AF814" s="109">
        <f>IF(S814&gt;R814,"Appraisal+Decision",IF(S814&lt;R814,"Develop Now","Indiferente"))</f>
        <v/>
      </c>
    </row>
    <row r="815">
      <c r="A815" t="n">
        <v>785</v>
      </c>
      <c r="B815" s="53">
        <f>RAND()</f>
        <v/>
      </c>
      <c r="C815" s="53">
        <f>RAND()</f>
        <v/>
      </c>
      <c r="D815" s="53">
        <f>RAND()</f>
        <v/>
      </c>
      <c r="E815" s="53">
        <f>RAND()</f>
        <v/>
      </c>
      <c r="F815" s="53">
        <f>RAND()</f>
        <v/>
      </c>
      <c r="G815" s="53">
        <f>RAND()</f>
        <v/>
      </c>
      <c r="H815" s="109">
        <f>IF(B815&lt;($B$11-$B$10)/($B$12-$B$10), $B$10+SQRT(B815*($B$11-$B$10)*($B$12-$B$10)), $B$12-SQRT((1-B815)*($B$12-$B$11)*($B$12-$B$10)))</f>
        <v/>
      </c>
      <c r="I815" s="53">
        <f>MAX(0.1,NORMINV(C815,$B$13,$B$14))</f>
        <v/>
      </c>
      <c r="J815" s="109">
        <f>'01_Supuestos'!$F$13*MAX(0.65,NORMINV(D815,1,$B$15))</f>
        <v/>
      </c>
      <c r="K815" s="109">
        <f>'01_Supuestos'!$F$14*MAX(0.6,NORMINV(E815,1,$B$16))</f>
        <v/>
      </c>
      <c r="L815" s="109">
        <f>--(F815&lt;=$B$5)</f>
        <v/>
      </c>
      <c r="M815" s="109">
        <f>IF(L815=1, IF(G815&lt;=$B$6, "+", "-"), IF(G815&lt;=(1-$B$7), "+", "-"))</f>
        <v/>
      </c>
      <c r="N815" s="110">
        <f>IF(M815="+",'05_Bayes_Arbol'!$B$16,'05_Bayes_Arbol'!$B$17)</f>
        <v/>
      </c>
      <c r="O815" s="109">
        <f>SUMPRODUCT(T815:AD815,'01_Supuestos'!$C$34:$M$34)</f>
        <v/>
      </c>
      <c r="P815" s="109">
        <f>N815*O815 + (1-N815)*$B$9</f>
        <v/>
      </c>
      <c r="Q815" s="109">
        <f>--(P815&gt;0)</f>
        <v/>
      </c>
      <c r="R815" s="109">
        <f>IF(L815=1,O815,$B$9)</f>
        <v/>
      </c>
      <c r="S815" s="109">
        <f>-$B$8 + IF(Q815=1, IF(L815=1,O815,$B$9), 0)</f>
        <v/>
      </c>
      <c r="T815" s="109">
        <f>((('01_Supuestos'!C31*$I815)*'01_Supuestos'!$F$11*($H815-'01_Supuestos'!$F$9))-((('01_Supuestos'!C31*$I815)*'01_Supuestos'!$F$11*($H815-'01_Supuestos'!$F$9))*'01_Supuestos'!$F$12)-(('01_Supuestos'!C31*$I815)*'01_Supuestos'!$F$11*$K815)-(IF(('01_Supuestos'!C31*$I815)&gt;0,'01_Supuestos'!$F$15,0)))-((('01_Supuestos'!C31*$I815)*'01_Supuestos'!$F$11*($H815-'01_Supuestos'!$F$9))*'01_Supuestos'!$F$18)-($J815*'01_Supuestos'!C32)-(IF('01_Supuestos'!C30=MAX('01_Supuestos'!$C$30:$M$30),'01_Supuestos'!$F$19,0))-(MAX(0,(((('01_Supuestos'!C31*$I815)*'01_Supuestos'!$F$11*($H815-'01_Supuestos'!$F$9))-((('01_Supuestos'!C31*$I815)*'01_Supuestos'!$F$11*($H815-'01_Supuestos'!$F$9))*'01_Supuestos'!$F$12)-(('01_Supuestos'!C31*$I815)*'01_Supuestos'!$F$11*$K815)-(IF(('01_Supuestos'!C31*$I815)&gt;0,'01_Supuestos'!$F$15,0)))-($J815*'01_Supuestos'!C33)))*'01_Supuestos'!$F$16)</f>
        <v/>
      </c>
      <c r="U815" s="109">
        <f>((('01_Supuestos'!D31*$I815)*'01_Supuestos'!$F$11*($H815-'01_Supuestos'!$F$9))-((('01_Supuestos'!D31*$I815)*'01_Supuestos'!$F$11*($H815-'01_Supuestos'!$F$9))*'01_Supuestos'!$F$12)-(('01_Supuestos'!D31*$I815)*'01_Supuestos'!$F$11*$K815)-(IF(('01_Supuestos'!D31*$I815)&gt;0,'01_Supuestos'!$F$15,0)))-((('01_Supuestos'!D31*$I815)*'01_Supuestos'!$F$11*($H815-'01_Supuestos'!$F$9))*'01_Supuestos'!$F$18)-($J815*'01_Supuestos'!D32)-(IF('01_Supuestos'!D30=MAX('01_Supuestos'!$C$30:$M$30),'01_Supuestos'!$F$19,0))-(MAX(0,(((('01_Supuestos'!D31*$I815)*'01_Supuestos'!$F$11*($H815-'01_Supuestos'!$F$9))-((('01_Supuestos'!D31*$I815)*'01_Supuestos'!$F$11*($H815-'01_Supuestos'!$F$9))*'01_Supuestos'!$F$12)-(('01_Supuestos'!D31*$I815)*'01_Supuestos'!$F$11*$K815)-(IF(('01_Supuestos'!D31*$I815)&gt;0,'01_Supuestos'!$F$15,0)))-($J815*'01_Supuestos'!D33)))*'01_Supuestos'!$F$16)</f>
        <v/>
      </c>
      <c r="V815" s="109">
        <f>((('01_Supuestos'!E31*$I815)*'01_Supuestos'!$F$11*($H815-'01_Supuestos'!$F$9))-((('01_Supuestos'!E31*$I815)*'01_Supuestos'!$F$11*($H815-'01_Supuestos'!$F$9))*'01_Supuestos'!$F$12)-(('01_Supuestos'!E31*$I815)*'01_Supuestos'!$F$11*$K815)-(IF(('01_Supuestos'!E31*$I815)&gt;0,'01_Supuestos'!$F$15,0)))-((('01_Supuestos'!E31*$I815)*'01_Supuestos'!$F$11*($H815-'01_Supuestos'!$F$9))*'01_Supuestos'!$F$18)-($J815*'01_Supuestos'!E32)-(IF('01_Supuestos'!E30=MAX('01_Supuestos'!$C$30:$M$30),'01_Supuestos'!$F$19,0))-(MAX(0,(((('01_Supuestos'!E31*$I815)*'01_Supuestos'!$F$11*($H815-'01_Supuestos'!$F$9))-((('01_Supuestos'!E31*$I815)*'01_Supuestos'!$F$11*($H815-'01_Supuestos'!$F$9))*'01_Supuestos'!$F$12)-(('01_Supuestos'!E31*$I815)*'01_Supuestos'!$F$11*$K815)-(IF(('01_Supuestos'!E31*$I815)&gt;0,'01_Supuestos'!$F$15,0)))-($J815*'01_Supuestos'!E33)))*'01_Supuestos'!$F$16)</f>
        <v/>
      </c>
      <c r="W815" s="109">
        <f>((('01_Supuestos'!F31*$I815)*'01_Supuestos'!$F$11*($H815-'01_Supuestos'!$F$9))-((('01_Supuestos'!F31*$I815)*'01_Supuestos'!$F$11*($H815-'01_Supuestos'!$F$9))*'01_Supuestos'!$F$12)-(('01_Supuestos'!F31*$I815)*'01_Supuestos'!$F$11*$K815)-(IF(('01_Supuestos'!F31*$I815)&gt;0,'01_Supuestos'!$F$15,0)))-((('01_Supuestos'!F31*$I815)*'01_Supuestos'!$F$11*($H815-'01_Supuestos'!$F$9))*'01_Supuestos'!$F$18)-($J815*'01_Supuestos'!F32)-(IF('01_Supuestos'!F30=MAX('01_Supuestos'!$C$30:$M$30),'01_Supuestos'!$F$19,0))-(MAX(0,(((('01_Supuestos'!F31*$I815)*'01_Supuestos'!$F$11*($H815-'01_Supuestos'!$F$9))-((('01_Supuestos'!F31*$I815)*'01_Supuestos'!$F$11*($H815-'01_Supuestos'!$F$9))*'01_Supuestos'!$F$12)-(('01_Supuestos'!F31*$I815)*'01_Supuestos'!$F$11*$K815)-(IF(('01_Supuestos'!F31*$I815)&gt;0,'01_Supuestos'!$F$15,0)))-($J815*'01_Supuestos'!F33)))*'01_Supuestos'!$F$16)</f>
        <v/>
      </c>
      <c r="X815" s="109">
        <f>((('01_Supuestos'!G31*$I815)*'01_Supuestos'!$F$11*($H815-'01_Supuestos'!$F$9))-((('01_Supuestos'!G31*$I815)*'01_Supuestos'!$F$11*($H815-'01_Supuestos'!$F$9))*'01_Supuestos'!$F$12)-(('01_Supuestos'!G31*$I815)*'01_Supuestos'!$F$11*$K815)-(IF(('01_Supuestos'!G31*$I815)&gt;0,'01_Supuestos'!$F$15,0)))-((('01_Supuestos'!G31*$I815)*'01_Supuestos'!$F$11*($H815-'01_Supuestos'!$F$9))*'01_Supuestos'!$F$18)-($J815*'01_Supuestos'!G32)-(IF('01_Supuestos'!G30=MAX('01_Supuestos'!$C$30:$M$30),'01_Supuestos'!$F$19,0))-(MAX(0,(((('01_Supuestos'!G31*$I815)*'01_Supuestos'!$F$11*($H815-'01_Supuestos'!$F$9))-((('01_Supuestos'!G31*$I815)*'01_Supuestos'!$F$11*($H815-'01_Supuestos'!$F$9))*'01_Supuestos'!$F$12)-(('01_Supuestos'!G31*$I815)*'01_Supuestos'!$F$11*$K815)-(IF(('01_Supuestos'!G31*$I815)&gt;0,'01_Supuestos'!$F$15,0)))-($J815*'01_Supuestos'!G33)))*'01_Supuestos'!$F$16)</f>
        <v/>
      </c>
      <c r="Y815" s="109">
        <f>((('01_Supuestos'!H31*$I815)*'01_Supuestos'!$F$11*($H815-'01_Supuestos'!$F$9))-((('01_Supuestos'!H31*$I815)*'01_Supuestos'!$F$11*($H815-'01_Supuestos'!$F$9))*'01_Supuestos'!$F$12)-(('01_Supuestos'!H31*$I815)*'01_Supuestos'!$F$11*$K815)-(IF(('01_Supuestos'!H31*$I815)&gt;0,'01_Supuestos'!$F$15,0)))-((('01_Supuestos'!H31*$I815)*'01_Supuestos'!$F$11*($H815-'01_Supuestos'!$F$9))*'01_Supuestos'!$F$18)-($J815*'01_Supuestos'!H32)-(IF('01_Supuestos'!H30=MAX('01_Supuestos'!$C$30:$M$30),'01_Supuestos'!$F$19,0))-(MAX(0,(((('01_Supuestos'!H31*$I815)*'01_Supuestos'!$F$11*($H815-'01_Supuestos'!$F$9))-((('01_Supuestos'!H31*$I815)*'01_Supuestos'!$F$11*($H815-'01_Supuestos'!$F$9))*'01_Supuestos'!$F$12)-(('01_Supuestos'!H31*$I815)*'01_Supuestos'!$F$11*$K815)-(IF(('01_Supuestos'!H31*$I815)&gt;0,'01_Supuestos'!$F$15,0)))-($J815*'01_Supuestos'!H33)))*'01_Supuestos'!$F$16)</f>
        <v/>
      </c>
      <c r="Z815" s="109">
        <f>((('01_Supuestos'!I31*$I815)*'01_Supuestos'!$F$11*($H815-'01_Supuestos'!$F$9))-((('01_Supuestos'!I31*$I815)*'01_Supuestos'!$F$11*($H815-'01_Supuestos'!$F$9))*'01_Supuestos'!$F$12)-(('01_Supuestos'!I31*$I815)*'01_Supuestos'!$F$11*$K815)-(IF(('01_Supuestos'!I31*$I815)&gt;0,'01_Supuestos'!$F$15,0)))-((('01_Supuestos'!I31*$I815)*'01_Supuestos'!$F$11*($H815-'01_Supuestos'!$F$9))*'01_Supuestos'!$F$18)-($J815*'01_Supuestos'!I32)-(IF('01_Supuestos'!I30=MAX('01_Supuestos'!$C$30:$M$30),'01_Supuestos'!$F$19,0))-(MAX(0,(((('01_Supuestos'!I31*$I815)*'01_Supuestos'!$F$11*($H815-'01_Supuestos'!$F$9))-((('01_Supuestos'!I31*$I815)*'01_Supuestos'!$F$11*($H815-'01_Supuestos'!$F$9))*'01_Supuestos'!$F$12)-(('01_Supuestos'!I31*$I815)*'01_Supuestos'!$F$11*$K815)-(IF(('01_Supuestos'!I31*$I815)&gt;0,'01_Supuestos'!$F$15,0)))-($J815*'01_Supuestos'!I33)))*'01_Supuestos'!$F$16)</f>
        <v/>
      </c>
      <c r="AA815" s="109">
        <f>((('01_Supuestos'!J31*$I815)*'01_Supuestos'!$F$11*($H815-'01_Supuestos'!$F$9))-((('01_Supuestos'!J31*$I815)*'01_Supuestos'!$F$11*($H815-'01_Supuestos'!$F$9))*'01_Supuestos'!$F$12)-(('01_Supuestos'!J31*$I815)*'01_Supuestos'!$F$11*$K815)-(IF(('01_Supuestos'!J31*$I815)&gt;0,'01_Supuestos'!$F$15,0)))-((('01_Supuestos'!J31*$I815)*'01_Supuestos'!$F$11*($H815-'01_Supuestos'!$F$9))*'01_Supuestos'!$F$18)-($J815*'01_Supuestos'!J32)-(IF('01_Supuestos'!J30=MAX('01_Supuestos'!$C$30:$M$30),'01_Supuestos'!$F$19,0))-(MAX(0,(((('01_Supuestos'!J31*$I815)*'01_Supuestos'!$F$11*($H815-'01_Supuestos'!$F$9))-((('01_Supuestos'!J31*$I815)*'01_Supuestos'!$F$11*($H815-'01_Supuestos'!$F$9))*'01_Supuestos'!$F$12)-(('01_Supuestos'!J31*$I815)*'01_Supuestos'!$F$11*$K815)-(IF(('01_Supuestos'!J31*$I815)&gt;0,'01_Supuestos'!$F$15,0)))-($J815*'01_Supuestos'!J33)))*'01_Supuestos'!$F$16)</f>
        <v/>
      </c>
      <c r="AB815" s="109">
        <f>((('01_Supuestos'!K31*$I815)*'01_Supuestos'!$F$11*($H815-'01_Supuestos'!$F$9))-((('01_Supuestos'!K31*$I815)*'01_Supuestos'!$F$11*($H815-'01_Supuestos'!$F$9))*'01_Supuestos'!$F$12)-(('01_Supuestos'!K31*$I815)*'01_Supuestos'!$F$11*$K815)-(IF(('01_Supuestos'!K31*$I815)&gt;0,'01_Supuestos'!$F$15,0)))-((('01_Supuestos'!K31*$I815)*'01_Supuestos'!$F$11*($H815-'01_Supuestos'!$F$9))*'01_Supuestos'!$F$18)-($J815*'01_Supuestos'!K32)-(IF('01_Supuestos'!K30=MAX('01_Supuestos'!$C$30:$M$30),'01_Supuestos'!$F$19,0))-(MAX(0,(((('01_Supuestos'!K31*$I815)*'01_Supuestos'!$F$11*($H815-'01_Supuestos'!$F$9))-((('01_Supuestos'!K31*$I815)*'01_Supuestos'!$F$11*($H815-'01_Supuestos'!$F$9))*'01_Supuestos'!$F$12)-(('01_Supuestos'!K31*$I815)*'01_Supuestos'!$F$11*$K815)-(IF(('01_Supuestos'!K31*$I815)&gt;0,'01_Supuestos'!$F$15,0)))-($J815*'01_Supuestos'!K33)))*'01_Supuestos'!$F$16)</f>
        <v/>
      </c>
      <c r="AC815" s="109">
        <f>((('01_Supuestos'!L31*$I815)*'01_Supuestos'!$F$11*($H815-'01_Supuestos'!$F$9))-((('01_Supuestos'!L31*$I815)*'01_Supuestos'!$F$11*($H815-'01_Supuestos'!$F$9))*'01_Supuestos'!$F$12)-(('01_Supuestos'!L31*$I815)*'01_Supuestos'!$F$11*$K815)-(IF(('01_Supuestos'!L31*$I815)&gt;0,'01_Supuestos'!$F$15,0)))-((('01_Supuestos'!L31*$I815)*'01_Supuestos'!$F$11*($H815-'01_Supuestos'!$F$9))*'01_Supuestos'!$F$18)-($J815*'01_Supuestos'!L32)-(IF('01_Supuestos'!L30=MAX('01_Supuestos'!$C$30:$M$30),'01_Supuestos'!$F$19,0))-(MAX(0,(((('01_Supuestos'!L31*$I815)*'01_Supuestos'!$F$11*($H815-'01_Supuestos'!$F$9))-((('01_Supuestos'!L31*$I815)*'01_Supuestos'!$F$11*($H815-'01_Supuestos'!$F$9))*'01_Supuestos'!$F$12)-(('01_Supuestos'!L31*$I815)*'01_Supuestos'!$F$11*$K815)-(IF(('01_Supuestos'!L31*$I815)&gt;0,'01_Supuestos'!$F$15,0)))-($J815*'01_Supuestos'!L33)))*'01_Supuestos'!$F$16)</f>
        <v/>
      </c>
      <c r="AD815" s="109">
        <f>((('01_Supuestos'!M31*$I815)*'01_Supuestos'!$F$11*($H815-'01_Supuestos'!$F$9))-((('01_Supuestos'!M31*$I815)*'01_Supuestos'!$F$11*($H815-'01_Supuestos'!$F$9))*'01_Supuestos'!$F$12)-(('01_Supuestos'!M31*$I815)*'01_Supuestos'!$F$11*$K815)-(IF(('01_Supuestos'!M31*$I815)&gt;0,'01_Supuestos'!$F$15,0)))-((('01_Supuestos'!M31*$I815)*'01_Supuestos'!$F$11*($H815-'01_Supuestos'!$F$9))*'01_Supuestos'!$F$18)-($J815*'01_Supuestos'!M32)-(IF('01_Supuestos'!M30=MAX('01_Supuestos'!$C$30:$M$30),'01_Supuestos'!$F$19,0))-(MAX(0,(((('01_Supuestos'!M31*$I815)*'01_Supuestos'!$F$11*($H815-'01_Supuestos'!$F$9))-((('01_Supuestos'!M31*$I815)*'01_Supuestos'!$F$11*($H815-'01_Supuestos'!$F$9))*'01_Supuestos'!$F$12)-(('01_Supuestos'!M31*$I815)*'01_Supuestos'!$F$11*$K815)-(IF(('01_Supuestos'!M31*$I815)&gt;0,'01_Supuestos'!$F$15,0)))-($J815*'01_Supuestos'!M33)))*'01_Supuestos'!$F$16)</f>
        <v/>
      </c>
      <c r="AE815" s="109">
        <f>0</f>
        <v/>
      </c>
      <c r="AF815" s="109">
        <f>IF(S815&gt;R815,"Appraisal+Decision",IF(S815&lt;R815,"Develop Now","Indiferente"))</f>
        <v/>
      </c>
    </row>
    <row r="816">
      <c r="A816" t="n">
        <v>786</v>
      </c>
      <c r="B816" s="53">
        <f>RAND()</f>
        <v/>
      </c>
      <c r="C816" s="53">
        <f>RAND()</f>
        <v/>
      </c>
      <c r="D816" s="53">
        <f>RAND()</f>
        <v/>
      </c>
      <c r="E816" s="53">
        <f>RAND()</f>
        <v/>
      </c>
      <c r="F816" s="53">
        <f>RAND()</f>
        <v/>
      </c>
      <c r="G816" s="53">
        <f>RAND()</f>
        <v/>
      </c>
      <c r="H816" s="109">
        <f>IF(B816&lt;($B$11-$B$10)/($B$12-$B$10), $B$10+SQRT(B816*($B$11-$B$10)*($B$12-$B$10)), $B$12-SQRT((1-B816)*($B$12-$B$11)*($B$12-$B$10)))</f>
        <v/>
      </c>
      <c r="I816" s="53">
        <f>MAX(0.1,NORMINV(C816,$B$13,$B$14))</f>
        <v/>
      </c>
      <c r="J816" s="109">
        <f>'01_Supuestos'!$F$13*MAX(0.65,NORMINV(D816,1,$B$15))</f>
        <v/>
      </c>
      <c r="K816" s="109">
        <f>'01_Supuestos'!$F$14*MAX(0.6,NORMINV(E816,1,$B$16))</f>
        <v/>
      </c>
      <c r="L816" s="109">
        <f>--(F816&lt;=$B$5)</f>
        <v/>
      </c>
      <c r="M816" s="109">
        <f>IF(L816=1, IF(G816&lt;=$B$6, "+", "-"), IF(G816&lt;=(1-$B$7), "+", "-"))</f>
        <v/>
      </c>
      <c r="N816" s="110">
        <f>IF(M816="+",'05_Bayes_Arbol'!$B$16,'05_Bayes_Arbol'!$B$17)</f>
        <v/>
      </c>
      <c r="O816" s="109">
        <f>SUMPRODUCT(T816:AD816,'01_Supuestos'!$C$34:$M$34)</f>
        <v/>
      </c>
      <c r="P816" s="109">
        <f>N816*O816 + (1-N816)*$B$9</f>
        <v/>
      </c>
      <c r="Q816" s="109">
        <f>--(P816&gt;0)</f>
        <v/>
      </c>
      <c r="R816" s="109">
        <f>IF(L816=1,O816,$B$9)</f>
        <v/>
      </c>
      <c r="S816" s="109">
        <f>-$B$8 + IF(Q816=1, IF(L816=1,O816,$B$9), 0)</f>
        <v/>
      </c>
      <c r="T816" s="109">
        <f>((('01_Supuestos'!C31*$I816)*'01_Supuestos'!$F$11*($H816-'01_Supuestos'!$F$9))-((('01_Supuestos'!C31*$I816)*'01_Supuestos'!$F$11*($H816-'01_Supuestos'!$F$9))*'01_Supuestos'!$F$12)-(('01_Supuestos'!C31*$I816)*'01_Supuestos'!$F$11*$K816)-(IF(('01_Supuestos'!C31*$I816)&gt;0,'01_Supuestos'!$F$15,0)))-((('01_Supuestos'!C31*$I816)*'01_Supuestos'!$F$11*($H816-'01_Supuestos'!$F$9))*'01_Supuestos'!$F$18)-($J816*'01_Supuestos'!C32)-(IF('01_Supuestos'!C30=MAX('01_Supuestos'!$C$30:$M$30),'01_Supuestos'!$F$19,0))-(MAX(0,(((('01_Supuestos'!C31*$I816)*'01_Supuestos'!$F$11*($H816-'01_Supuestos'!$F$9))-((('01_Supuestos'!C31*$I816)*'01_Supuestos'!$F$11*($H816-'01_Supuestos'!$F$9))*'01_Supuestos'!$F$12)-(('01_Supuestos'!C31*$I816)*'01_Supuestos'!$F$11*$K816)-(IF(('01_Supuestos'!C31*$I816)&gt;0,'01_Supuestos'!$F$15,0)))-($J816*'01_Supuestos'!C33)))*'01_Supuestos'!$F$16)</f>
        <v/>
      </c>
      <c r="U816" s="109">
        <f>((('01_Supuestos'!D31*$I816)*'01_Supuestos'!$F$11*($H816-'01_Supuestos'!$F$9))-((('01_Supuestos'!D31*$I816)*'01_Supuestos'!$F$11*($H816-'01_Supuestos'!$F$9))*'01_Supuestos'!$F$12)-(('01_Supuestos'!D31*$I816)*'01_Supuestos'!$F$11*$K816)-(IF(('01_Supuestos'!D31*$I816)&gt;0,'01_Supuestos'!$F$15,0)))-((('01_Supuestos'!D31*$I816)*'01_Supuestos'!$F$11*($H816-'01_Supuestos'!$F$9))*'01_Supuestos'!$F$18)-($J816*'01_Supuestos'!D32)-(IF('01_Supuestos'!D30=MAX('01_Supuestos'!$C$30:$M$30),'01_Supuestos'!$F$19,0))-(MAX(0,(((('01_Supuestos'!D31*$I816)*'01_Supuestos'!$F$11*($H816-'01_Supuestos'!$F$9))-((('01_Supuestos'!D31*$I816)*'01_Supuestos'!$F$11*($H816-'01_Supuestos'!$F$9))*'01_Supuestos'!$F$12)-(('01_Supuestos'!D31*$I816)*'01_Supuestos'!$F$11*$K816)-(IF(('01_Supuestos'!D31*$I816)&gt;0,'01_Supuestos'!$F$15,0)))-($J816*'01_Supuestos'!D33)))*'01_Supuestos'!$F$16)</f>
        <v/>
      </c>
      <c r="V816" s="109">
        <f>((('01_Supuestos'!E31*$I816)*'01_Supuestos'!$F$11*($H816-'01_Supuestos'!$F$9))-((('01_Supuestos'!E31*$I816)*'01_Supuestos'!$F$11*($H816-'01_Supuestos'!$F$9))*'01_Supuestos'!$F$12)-(('01_Supuestos'!E31*$I816)*'01_Supuestos'!$F$11*$K816)-(IF(('01_Supuestos'!E31*$I816)&gt;0,'01_Supuestos'!$F$15,0)))-((('01_Supuestos'!E31*$I816)*'01_Supuestos'!$F$11*($H816-'01_Supuestos'!$F$9))*'01_Supuestos'!$F$18)-($J816*'01_Supuestos'!E32)-(IF('01_Supuestos'!E30=MAX('01_Supuestos'!$C$30:$M$30),'01_Supuestos'!$F$19,0))-(MAX(0,(((('01_Supuestos'!E31*$I816)*'01_Supuestos'!$F$11*($H816-'01_Supuestos'!$F$9))-((('01_Supuestos'!E31*$I816)*'01_Supuestos'!$F$11*($H816-'01_Supuestos'!$F$9))*'01_Supuestos'!$F$12)-(('01_Supuestos'!E31*$I816)*'01_Supuestos'!$F$11*$K816)-(IF(('01_Supuestos'!E31*$I816)&gt;0,'01_Supuestos'!$F$15,0)))-($J816*'01_Supuestos'!E33)))*'01_Supuestos'!$F$16)</f>
        <v/>
      </c>
      <c r="W816" s="109">
        <f>((('01_Supuestos'!F31*$I816)*'01_Supuestos'!$F$11*($H816-'01_Supuestos'!$F$9))-((('01_Supuestos'!F31*$I816)*'01_Supuestos'!$F$11*($H816-'01_Supuestos'!$F$9))*'01_Supuestos'!$F$12)-(('01_Supuestos'!F31*$I816)*'01_Supuestos'!$F$11*$K816)-(IF(('01_Supuestos'!F31*$I816)&gt;0,'01_Supuestos'!$F$15,0)))-((('01_Supuestos'!F31*$I816)*'01_Supuestos'!$F$11*($H816-'01_Supuestos'!$F$9))*'01_Supuestos'!$F$18)-($J816*'01_Supuestos'!F32)-(IF('01_Supuestos'!F30=MAX('01_Supuestos'!$C$30:$M$30),'01_Supuestos'!$F$19,0))-(MAX(0,(((('01_Supuestos'!F31*$I816)*'01_Supuestos'!$F$11*($H816-'01_Supuestos'!$F$9))-((('01_Supuestos'!F31*$I816)*'01_Supuestos'!$F$11*($H816-'01_Supuestos'!$F$9))*'01_Supuestos'!$F$12)-(('01_Supuestos'!F31*$I816)*'01_Supuestos'!$F$11*$K816)-(IF(('01_Supuestos'!F31*$I816)&gt;0,'01_Supuestos'!$F$15,0)))-($J816*'01_Supuestos'!F33)))*'01_Supuestos'!$F$16)</f>
        <v/>
      </c>
      <c r="X816" s="109">
        <f>((('01_Supuestos'!G31*$I816)*'01_Supuestos'!$F$11*($H816-'01_Supuestos'!$F$9))-((('01_Supuestos'!G31*$I816)*'01_Supuestos'!$F$11*($H816-'01_Supuestos'!$F$9))*'01_Supuestos'!$F$12)-(('01_Supuestos'!G31*$I816)*'01_Supuestos'!$F$11*$K816)-(IF(('01_Supuestos'!G31*$I816)&gt;0,'01_Supuestos'!$F$15,0)))-((('01_Supuestos'!G31*$I816)*'01_Supuestos'!$F$11*($H816-'01_Supuestos'!$F$9))*'01_Supuestos'!$F$18)-($J816*'01_Supuestos'!G32)-(IF('01_Supuestos'!G30=MAX('01_Supuestos'!$C$30:$M$30),'01_Supuestos'!$F$19,0))-(MAX(0,(((('01_Supuestos'!G31*$I816)*'01_Supuestos'!$F$11*($H816-'01_Supuestos'!$F$9))-((('01_Supuestos'!G31*$I816)*'01_Supuestos'!$F$11*($H816-'01_Supuestos'!$F$9))*'01_Supuestos'!$F$12)-(('01_Supuestos'!G31*$I816)*'01_Supuestos'!$F$11*$K816)-(IF(('01_Supuestos'!G31*$I816)&gt;0,'01_Supuestos'!$F$15,0)))-($J816*'01_Supuestos'!G33)))*'01_Supuestos'!$F$16)</f>
        <v/>
      </c>
      <c r="Y816" s="109">
        <f>((('01_Supuestos'!H31*$I816)*'01_Supuestos'!$F$11*($H816-'01_Supuestos'!$F$9))-((('01_Supuestos'!H31*$I816)*'01_Supuestos'!$F$11*($H816-'01_Supuestos'!$F$9))*'01_Supuestos'!$F$12)-(('01_Supuestos'!H31*$I816)*'01_Supuestos'!$F$11*$K816)-(IF(('01_Supuestos'!H31*$I816)&gt;0,'01_Supuestos'!$F$15,0)))-((('01_Supuestos'!H31*$I816)*'01_Supuestos'!$F$11*($H816-'01_Supuestos'!$F$9))*'01_Supuestos'!$F$18)-($J816*'01_Supuestos'!H32)-(IF('01_Supuestos'!H30=MAX('01_Supuestos'!$C$30:$M$30),'01_Supuestos'!$F$19,0))-(MAX(0,(((('01_Supuestos'!H31*$I816)*'01_Supuestos'!$F$11*($H816-'01_Supuestos'!$F$9))-((('01_Supuestos'!H31*$I816)*'01_Supuestos'!$F$11*($H816-'01_Supuestos'!$F$9))*'01_Supuestos'!$F$12)-(('01_Supuestos'!H31*$I816)*'01_Supuestos'!$F$11*$K816)-(IF(('01_Supuestos'!H31*$I816)&gt;0,'01_Supuestos'!$F$15,0)))-($J816*'01_Supuestos'!H33)))*'01_Supuestos'!$F$16)</f>
        <v/>
      </c>
      <c r="Z816" s="109">
        <f>((('01_Supuestos'!I31*$I816)*'01_Supuestos'!$F$11*($H816-'01_Supuestos'!$F$9))-((('01_Supuestos'!I31*$I816)*'01_Supuestos'!$F$11*($H816-'01_Supuestos'!$F$9))*'01_Supuestos'!$F$12)-(('01_Supuestos'!I31*$I816)*'01_Supuestos'!$F$11*$K816)-(IF(('01_Supuestos'!I31*$I816)&gt;0,'01_Supuestos'!$F$15,0)))-((('01_Supuestos'!I31*$I816)*'01_Supuestos'!$F$11*($H816-'01_Supuestos'!$F$9))*'01_Supuestos'!$F$18)-($J816*'01_Supuestos'!I32)-(IF('01_Supuestos'!I30=MAX('01_Supuestos'!$C$30:$M$30),'01_Supuestos'!$F$19,0))-(MAX(0,(((('01_Supuestos'!I31*$I816)*'01_Supuestos'!$F$11*($H816-'01_Supuestos'!$F$9))-((('01_Supuestos'!I31*$I816)*'01_Supuestos'!$F$11*($H816-'01_Supuestos'!$F$9))*'01_Supuestos'!$F$12)-(('01_Supuestos'!I31*$I816)*'01_Supuestos'!$F$11*$K816)-(IF(('01_Supuestos'!I31*$I816)&gt;0,'01_Supuestos'!$F$15,0)))-($J816*'01_Supuestos'!I33)))*'01_Supuestos'!$F$16)</f>
        <v/>
      </c>
      <c r="AA816" s="109">
        <f>((('01_Supuestos'!J31*$I816)*'01_Supuestos'!$F$11*($H816-'01_Supuestos'!$F$9))-((('01_Supuestos'!J31*$I816)*'01_Supuestos'!$F$11*($H816-'01_Supuestos'!$F$9))*'01_Supuestos'!$F$12)-(('01_Supuestos'!J31*$I816)*'01_Supuestos'!$F$11*$K816)-(IF(('01_Supuestos'!J31*$I816)&gt;0,'01_Supuestos'!$F$15,0)))-((('01_Supuestos'!J31*$I816)*'01_Supuestos'!$F$11*($H816-'01_Supuestos'!$F$9))*'01_Supuestos'!$F$18)-($J816*'01_Supuestos'!J32)-(IF('01_Supuestos'!J30=MAX('01_Supuestos'!$C$30:$M$30),'01_Supuestos'!$F$19,0))-(MAX(0,(((('01_Supuestos'!J31*$I816)*'01_Supuestos'!$F$11*($H816-'01_Supuestos'!$F$9))-((('01_Supuestos'!J31*$I816)*'01_Supuestos'!$F$11*($H816-'01_Supuestos'!$F$9))*'01_Supuestos'!$F$12)-(('01_Supuestos'!J31*$I816)*'01_Supuestos'!$F$11*$K816)-(IF(('01_Supuestos'!J31*$I816)&gt;0,'01_Supuestos'!$F$15,0)))-($J816*'01_Supuestos'!J33)))*'01_Supuestos'!$F$16)</f>
        <v/>
      </c>
      <c r="AB816" s="109">
        <f>((('01_Supuestos'!K31*$I816)*'01_Supuestos'!$F$11*($H816-'01_Supuestos'!$F$9))-((('01_Supuestos'!K31*$I816)*'01_Supuestos'!$F$11*($H816-'01_Supuestos'!$F$9))*'01_Supuestos'!$F$12)-(('01_Supuestos'!K31*$I816)*'01_Supuestos'!$F$11*$K816)-(IF(('01_Supuestos'!K31*$I816)&gt;0,'01_Supuestos'!$F$15,0)))-((('01_Supuestos'!K31*$I816)*'01_Supuestos'!$F$11*($H816-'01_Supuestos'!$F$9))*'01_Supuestos'!$F$18)-($J816*'01_Supuestos'!K32)-(IF('01_Supuestos'!K30=MAX('01_Supuestos'!$C$30:$M$30),'01_Supuestos'!$F$19,0))-(MAX(0,(((('01_Supuestos'!K31*$I816)*'01_Supuestos'!$F$11*($H816-'01_Supuestos'!$F$9))-((('01_Supuestos'!K31*$I816)*'01_Supuestos'!$F$11*($H816-'01_Supuestos'!$F$9))*'01_Supuestos'!$F$12)-(('01_Supuestos'!K31*$I816)*'01_Supuestos'!$F$11*$K816)-(IF(('01_Supuestos'!K31*$I816)&gt;0,'01_Supuestos'!$F$15,0)))-($J816*'01_Supuestos'!K33)))*'01_Supuestos'!$F$16)</f>
        <v/>
      </c>
      <c r="AC816" s="109">
        <f>((('01_Supuestos'!L31*$I816)*'01_Supuestos'!$F$11*($H816-'01_Supuestos'!$F$9))-((('01_Supuestos'!L31*$I816)*'01_Supuestos'!$F$11*($H816-'01_Supuestos'!$F$9))*'01_Supuestos'!$F$12)-(('01_Supuestos'!L31*$I816)*'01_Supuestos'!$F$11*$K816)-(IF(('01_Supuestos'!L31*$I816)&gt;0,'01_Supuestos'!$F$15,0)))-((('01_Supuestos'!L31*$I816)*'01_Supuestos'!$F$11*($H816-'01_Supuestos'!$F$9))*'01_Supuestos'!$F$18)-($J816*'01_Supuestos'!L32)-(IF('01_Supuestos'!L30=MAX('01_Supuestos'!$C$30:$M$30),'01_Supuestos'!$F$19,0))-(MAX(0,(((('01_Supuestos'!L31*$I816)*'01_Supuestos'!$F$11*($H816-'01_Supuestos'!$F$9))-((('01_Supuestos'!L31*$I816)*'01_Supuestos'!$F$11*($H816-'01_Supuestos'!$F$9))*'01_Supuestos'!$F$12)-(('01_Supuestos'!L31*$I816)*'01_Supuestos'!$F$11*$K816)-(IF(('01_Supuestos'!L31*$I816)&gt;0,'01_Supuestos'!$F$15,0)))-($J816*'01_Supuestos'!L33)))*'01_Supuestos'!$F$16)</f>
        <v/>
      </c>
      <c r="AD816" s="109">
        <f>((('01_Supuestos'!M31*$I816)*'01_Supuestos'!$F$11*($H816-'01_Supuestos'!$F$9))-((('01_Supuestos'!M31*$I816)*'01_Supuestos'!$F$11*($H816-'01_Supuestos'!$F$9))*'01_Supuestos'!$F$12)-(('01_Supuestos'!M31*$I816)*'01_Supuestos'!$F$11*$K816)-(IF(('01_Supuestos'!M31*$I816)&gt;0,'01_Supuestos'!$F$15,0)))-((('01_Supuestos'!M31*$I816)*'01_Supuestos'!$F$11*($H816-'01_Supuestos'!$F$9))*'01_Supuestos'!$F$18)-($J816*'01_Supuestos'!M32)-(IF('01_Supuestos'!M30=MAX('01_Supuestos'!$C$30:$M$30),'01_Supuestos'!$F$19,0))-(MAX(0,(((('01_Supuestos'!M31*$I816)*'01_Supuestos'!$F$11*($H816-'01_Supuestos'!$F$9))-((('01_Supuestos'!M31*$I816)*'01_Supuestos'!$F$11*($H816-'01_Supuestos'!$F$9))*'01_Supuestos'!$F$12)-(('01_Supuestos'!M31*$I816)*'01_Supuestos'!$F$11*$K816)-(IF(('01_Supuestos'!M31*$I816)&gt;0,'01_Supuestos'!$F$15,0)))-($J816*'01_Supuestos'!M33)))*'01_Supuestos'!$F$16)</f>
        <v/>
      </c>
      <c r="AE816" s="109">
        <f>0</f>
        <v/>
      </c>
      <c r="AF816" s="109">
        <f>IF(S816&gt;R816,"Appraisal+Decision",IF(S816&lt;R816,"Develop Now","Indiferente"))</f>
        <v/>
      </c>
    </row>
    <row r="817">
      <c r="A817" t="n">
        <v>787</v>
      </c>
      <c r="B817" s="53">
        <f>RAND()</f>
        <v/>
      </c>
      <c r="C817" s="53">
        <f>RAND()</f>
        <v/>
      </c>
      <c r="D817" s="53">
        <f>RAND()</f>
        <v/>
      </c>
      <c r="E817" s="53">
        <f>RAND()</f>
        <v/>
      </c>
      <c r="F817" s="53">
        <f>RAND()</f>
        <v/>
      </c>
      <c r="G817" s="53">
        <f>RAND()</f>
        <v/>
      </c>
      <c r="H817" s="109">
        <f>IF(B817&lt;($B$11-$B$10)/($B$12-$B$10), $B$10+SQRT(B817*($B$11-$B$10)*($B$12-$B$10)), $B$12-SQRT((1-B817)*($B$12-$B$11)*($B$12-$B$10)))</f>
        <v/>
      </c>
      <c r="I817" s="53">
        <f>MAX(0.1,NORMINV(C817,$B$13,$B$14))</f>
        <v/>
      </c>
      <c r="J817" s="109">
        <f>'01_Supuestos'!$F$13*MAX(0.65,NORMINV(D817,1,$B$15))</f>
        <v/>
      </c>
      <c r="K817" s="109">
        <f>'01_Supuestos'!$F$14*MAX(0.6,NORMINV(E817,1,$B$16))</f>
        <v/>
      </c>
      <c r="L817" s="109">
        <f>--(F817&lt;=$B$5)</f>
        <v/>
      </c>
      <c r="M817" s="109">
        <f>IF(L817=1, IF(G817&lt;=$B$6, "+", "-"), IF(G817&lt;=(1-$B$7), "+", "-"))</f>
        <v/>
      </c>
      <c r="N817" s="110">
        <f>IF(M817="+",'05_Bayes_Arbol'!$B$16,'05_Bayes_Arbol'!$B$17)</f>
        <v/>
      </c>
      <c r="O817" s="109">
        <f>SUMPRODUCT(T817:AD817,'01_Supuestos'!$C$34:$M$34)</f>
        <v/>
      </c>
      <c r="P817" s="109">
        <f>N817*O817 + (1-N817)*$B$9</f>
        <v/>
      </c>
      <c r="Q817" s="109">
        <f>--(P817&gt;0)</f>
        <v/>
      </c>
      <c r="R817" s="109">
        <f>IF(L817=1,O817,$B$9)</f>
        <v/>
      </c>
      <c r="S817" s="109">
        <f>-$B$8 + IF(Q817=1, IF(L817=1,O817,$B$9), 0)</f>
        <v/>
      </c>
      <c r="T817" s="109">
        <f>((('01_Supuestos'!C31*$I817)*'01_Supuestos'!$F$11*($H817-'01_Supuestos'!$F$9))-((('01_Supuestos'!C31*$I817)*'01_Supuestos'!$F$11*($H817-'01_Supuestos'!$F$9))*'01_Supuestos'!$F$12)-(('01_Supuestos'!C31*$I817)*'01_Supuestos'!$F$11*$K817)-(IF(('01_Supuestos'!C31*$I817)&gt;0,'01_Supuestos'!$F$15,0)))-((('01_Supuestos'!C31*$I817)*'01_Supuestos'!$F$11*($H817-'01_Supuestos'!$F$9))*'01_Supuestos'!$F$18)-($J817*'01_Supuestos'!C32)-(IF('01_Supuestos'!C30=MAX('01_Supuestos'!$C$30:$M$30),'01_Supuestos'!$F$19,0))-(MAX(0,(((('01_Supuestos'!C31*$I817)*'01_Supuestos'!$F$11*($H817-'01_Supuestos'!$F$9))-((('01_Supuestos'!C31*$I817)*'01_Supuestos'!$F$11*($H817-'01_Supuestos'!$F$9))*'01_Supuestos'!$F$12)-(('01_Supuestos'!C31*$I817)*'01_Supuestos'!$F$11*$K817)-(IF(('01_Supuestos'!C31*$I817)&gt;0,'01_Supuestos'!$F$15,0)))-($J817*'01_Supuestos'!C33)))*'01_Supuestos'!$F$16)</f>
        <v/>
      </c>
      <c r="U817" s="109">
        <f>((('01_Supuestos'!D31*$I817)*'01_Supuestos'!$F$11*($H817-'01_Supuestos'!$F$9))-((('01_Supuestos'!D31*$I817)*'01_Supuestos'!$F$11*($H817-'01_Supuestos'!$F$9))*'01_Supuestos'!$F$12)-(('01_Supuestos'!D31*$I817)*'01_Supuestos'!$F$11*$K817)-(IF(('01_Supuestos'!D31*$I817)&gt;0,'01_Supuestos'!$F$15,0)))-((('01_Supuestos'!D31*$I817)*'01_Supuestos'!$F$11*($H817-'01_Supuestos'!$F$9))*'01_Supuestos'!$F$18)-($J817*'01_Supuestos'!D32)-(IF('01_Supuestos'!D30=MAX('01_Supuestos'!$C$30:$M$30),'01_Supuestos'!$F$19,0))-(MAX(0,(((('01_Supuestos'!D31*$I817)*'01_Supuestos'!$F$11*($H817-'01_Supuestos'!$F$9))-((('01_Supuestos'!D31*$I817)*'01_Supuestos'!$F$11*($H817-'01_Supuestos'!$F$9))*'01_Supuestos'!$F$12)-(('01_Supuestos'!D31*$I817)*'01_Supuestos'!$F$11*$K817)-(IF(('01_Supuestos'!D31*$I817)&gt;0,'01_Supuestos'!$F$15,0)))-($J817*'01_Supuestos'!D33)))*'01_Supuestos'!$F$16)</f>
        <v/>
      </c>
      <c r="V817" s="109">
        <f>((('01_Supuestos'!E31*$I817)*'01_Supuestos'!$F$11*($H817-'01_Supuestos'!$F$9))-((('01_Supuestos'!E31*$I817)*'01_Supuestos'!$F$11*($H817-'01_Supuestos'!$F$9))*'01_Supuestos'!$F$12)-(('01_Supuestos'!E31*$I817)*'01_Supuestos'!$F$11*$K817)-(IF(('01_Supuestos'!E31*$I817)&gt;0,'01_Supuestos'!$F$15,0)))-((('01_Supuestos'!E31*$I817)*'01_Supuestos'!$F$11*($H817-'01_Supuestos'!$F$9))*'01_Supuestos'!$F$18)-($J817*'01_Supuestos'!E32)-(IF('01_Supuestos'!E30=MAX('01_Supuestos'!$C$30:$M$30),'01_Supuestos'!$F$19,0))-(MAX(0,(((('01_Supuestos'!E31*$I817)*'01_Supuestos'!$F$11*($H817-'01_Supuestos'!$F$9))-((('01_Supuestos'!E31*$I817)*'01_Supuestos'!$F$11*($H817-'01_Supuestos'!$F$9))*'01_Supuestos'!$F$12)-(('01_Supuestos'!E31*$I817)*'01_Supuestos'!$F$11*$K817)-(IF(('01_Supuestos'!E31*$I817)&gt;0,'01_Supuestos'!$F$15,0)))-($J817*'01_Supuestos'!E33)))*'01_Supuestos'!$F$16)</f>
        <v/>
      </c>
      <c r="W817" s="109">
        <f>((('01_Supuestos'!F31*$I817)*'01_Supuestos'!$F$11*($H817-'01_Supuestos'!$F$9))-((('01_Supuestos'!F31*$I817)*'01_Supuestos'!$F$11*($H817-'01_Supuestos'!$F$9))*'01_Supuestos'!$F$12)-(('01_Supuestos'!F31*$I817)*'01_Supuestos'!$F$11*$K817)-(IF(('01_Supuestos'!F31*$I817)&gt;0,'01_Supuestos'!$F$15,0)))-((('01_Supuestos'!F31*$I817)*'01_Supuestos'!$F$11*($H817-'01_Supuestos'!$F$9))*'01_Supuestos'!$F$18)-($J817*'01_Supuestos'!F32)-(IF('01_Supuestos'!F30=MAX('01_Supuestos'!$C$30:$M$30),'01_Supuestos'!$F$19,0))-(MAX(0,(((('01_Supuestos'!F31*$I817)*'01_Supuestos'!$F$11*($H817-'01_Supuestos'!$F$9))-((('01_Supuestos'!F31*$I817)*'01_Supuestos'!$F$11*($H817-'01_Supuestos'!$F$9))*'01_Supuestos'!$F$12)-(('01_Supuestos'!F31*$I817)*'01_Supuestos'!$F$11*$K817)-(IF(('01_Supuestos'!F31*$I817)&gt;0,'01_Supuestos'!$F$15,0)))-($J817*'01_Supuestos'!F33)))*'01_Supuestos'!$F$16)</f>
        <v/>
      </c>
      <c r="X817" s="109">
        <f>((('01_Supuestos'!G31*$I817)*'01_Supuestos'!$F$11*($H817-'01_Supuestos'!$F$9))-((('01_Supuestos'!G31*$I817)*'01_Supuestos'!$F$11*($H817-'01_Supuestos'!$F$9))*'01_Supuestos'!$F$12)-(('01_Supuestos'!G31*$I817)*'01_Supuestos'!$F$11*$K817)-(IF(('01_Supuestos'!G31*$I817)&gt;0,'01_Supuestos'!$F$15,0)))-((('01_Supuestos'!G31*$I817)*'01_Supuestos'!$F$11*($H817-'01_Supuestos'!$F$9))*'01_Supuestos'!$F$18)-($J817*'01_Supuestos'!G32)-(IF('01_Supuestos'!G30=MAX('01_Supuestos'!$C$30:$M$30),'01_Supuestos'!$F$19,0))-(MAX(0,(((('01_Supuestos'!G31*$I817)*'01_Supuestos'!$F$11*($H817-'01_Supuestos'!$F$9))-((('01_Supuestos'!G31*$I817)*'01_Supuestos'!$F$11*($H817-'01_Supuestos'!$F$9))*'01_Supuestos'!$F$12)-(('01_Supuestos'!G31*$I817)*'01_Supuestos'!$F$11*$K817)-(IF(('01_Supuestos'!G31*$I817)&gt;0,'01_Supuestos'!$F$15,0)))-($J817*'01_Supuestos'!G33)))*'01_Supuestos'!$F$16)</f>
        <v/>
      </c>
      <c r="Y817" s="109">
        <f>((('01_Supuestos'!H31*$I817)*'01_Supuestos'!$F$11*($H817-'01_Supuestos'!$F$9))-((('01_Supuestos'!H31*$I817)*'01_Supuestos'!$F$11*($H817-'01_Supuestos'!$F$9))*'01_Supuestos'!$F$12)-(('01_Supuestos'!H31*$I817)*'01_Supuestos'!$F$11*$K817)-(IF(('01_Supuestos'!H31*$I817)&gt;0,'01_Supuestos'!$F$15,0)))-((('01_Supuestos'!H31*$I817)*'01_Supuestos'!$F$11*($H817-'01_Supuestos'!$F$9))*'01_Supuestos'!$F$18)-($J817*'01_Supuestos'!H32)-(IF('01_Supuestos'!H30=MAX('01_Supuestos'!$C$30:$M$30),'01_Supuestos'!$F$19,0))-(MAX(0,(((('01_Supuestos'!H31*$I817)*'01_Supuestos'!$F$11*($H817-'01_Supuestos'!$F$9))-((('01_Supuestos'!H31*$I817)*'01_Supuestos'!$F$11*($H817-'01_Supuestos'!$F$9))*'01_Supuestos'!$F$12)-(('01_Supuestos'!H31*$I817)*'01_Supuestos'!$F$11*$K817)-(IF(('01_Supuestos'!H31*$I817)&gt;0,'01_Supuestos'!$F$15,0)))-($J817*'01_Supuestos'!H33)))*'01_Supuestos'!$F$16)</f>
        <v/>
      </c>
      <c r="Z817" s="109">
        <f>((('01_Supuestos'!I31*$I817)*'01_Supuestos'!$F$11*($H817-'01_Supuestos'!$F$9))-((('01_Supuestos'!I31*$I817)*'01_Supuestos'!$F$11*($H817-'01_Supuestos'!$F$9))*'01_Supuestos'!$F$12)-(('01_Supuestos'!I31*$I817)*'01_Supuestos'!$F$11*$K817)-(IF(('01_Supuestos'!I31*$I817)&gt;0,'01_Supuestos'!$F$15,0)))-((('01_Supuestos'!I31*$I817)*'01_Supuestos'!$F$11*($H817-'01_Supuestos'!$F$9))*'01_Supuestos'!$F$18)-($J817*'01_Supuestos'!I32)-(IF('01_Supuestos'!I30=MAX('01_Supuestos'!$C$30:$M$30),'01_Supuestos'!$F$19,0))-(MAX(0,(((('01_Supuestos'!I31*$I817)*'01_Supuestos'!$F$11*($H817-'01_Supuestos'!$F$9))-((('01_Supuestos'!I31*$I817)*'01_Supuestos'!$F$11*($H817-'01_Supuestos'!$F$9))*'01_Supuestos'!$F$12)-(('01_Supuestos'!I31*$I817)*'01_Supuestos'!$F$11*$K817)-(IF(('01_Supuestos'!I31*$I817)&gt;0,'01_Supuestos'!$F$15,0)))-($J817*'01_Supuestos'!I33)))*'01_Supuestos'!$F$16)</f>
        <v/>
      </c>
      <c r="AA817" s="109">
        <f>((('01_Supuestos'!J31*$I817)*'01_Supuestos'!$F$11*($H817-'01_Supuestos'!$F$9))-((('01_Supuestos'!J31*$I817)*'01_Supuestos'!$F$11*($H817-'01_Supuestos'!$F$9))*'01_Supuestos'!$F$12)-(('01_Supuestos'!J31*$I817)*'01_Supuestos'!$F$11*$K817)-(IF(('01_Supuestos'!J31*$I817)&gt;0,'01_Supuestos'!$F$15,0)))-((('01_Supuestos'!J31*$I817)*'01_Supuestos'!$F$11*($H817-'01_Supuestos'!$F$9))*'01_Supuestos'!$F$18)-($J817*'01_Supuestos'!J32)-(IF('01_Supuestos'!J30=MAX('01_Supuestos'!$C$30:$M$30),'01_Supuestos'!$F$19,0))-(MAX(0,(((('01_Supuestos'!J31*$I817)*'01_Supuestos'!$F$11*($H817-'01_Supuestos'!$F$9))-((('01_Supuestos'!J31*$I817)*'01_Supuestos'!$F$11*($H817-'01_Supuestos'!$F$9))*'01_Supuestos'!$F$12)-(('01_Supuestos'!J31*$I817)*'01_Supuestos'!$F$11*$K817)-(IF(('01_Supuestos'!J31*$I817)&gt;0,'01_Supuestos'!$F$15,0)))-($J817*'01_Supuestos'!J33)))*'01_Supuestos'!$F$16)</f>
        <v/>
      </c>
      <c r="AB817" s="109">
        <f>((('01_Supuestos'!K31*$I817)*'01_Supuestos'!$F$11*($H817-'01_Supuestos'!$F$9))-((('01_Supuestos'!K31*$I817)*'01_Supuestos'!$F$11*($H817-'01_Supuestos'!$F$9))*'01_Supuestos'!$F$12)-(('01_Supuestos'!K31*$I817)*'01_Supuestos'!$F$11*$K817)-(IF(('01_Supuestos'!K31*$I817)&gt;0,'01_Supuestos'!$F$15,0)))-((('01_Supuestos'!K31*$I817)*'01_Supuestos'!$F$11*($H817-'01_Supuestos'!$F$9))*'01_Supuestos'!$F$18)-($J817*'01_Supuestos'!K32)-(IF('01_Supuestos'!K30=MAX('01_Supuestos'!$C$30:$M$30),'01_Supuestos'!$F$19,0))-(MAX(0,(((('01_Supuestos'!K31*$I817)*'01_Supuestos'!$F$11*($H817-'01_Supuestos'!$F$9))-((('01_Supuestos'!K31*$I817)*'01_Supuestos'!$F$11*($H817-'01_Supuestos'!$F$9))*'01_Supuestos'!$F$12)-(('01_Supuestos'!K31*$I817)*'01_Supuestos'!$F$11*$K817)-(IF(('01_Supuestos'!K31*$I817)&gt;0,'01_Supuestos'!$F$15,0)))-($J817*'01_Supuestos'!K33)))*'01_Supuestos'!$F$16)</f>
        <v/>
      </c>
      <c r="AC817" s="109">
        <f>((('01_Supuestos'!L31*$I817)*'01_Supuestos'!$F$11*($H817-'01_Supuestos'!$F$9))-((('01_Supuestos'!L31*$I817)*'01_Supuestos'!$F$11*($H817-'01_Supuestos'!$F$9))*'01_Supuestos'!$F$12)-(('01_Supuestos'!L31*$I817)*'01_Supuestos'!$F$11*$K817)-(IF(('01_Supuestos'!L31*$I817)&gt;0,'01_Supuestos'!$F$15,0)))-((('01_Supuestos'!L31*$I817)*'01_Supuestos'!$F$11*($H817-'01_Supuestos'!$F$9))*'01_Supuestos'!$F$18)-($J817*'01_Supuestos'!L32)-(IF('01_Supuestos'!L30=MAX('01_Supuestos'!$C$30:$M$30),'01_Supuestos'!$F$19,0))-(MAX(0,(((('01_Supuestos'!L31*$I817)*'01_Supuestos'!$F$11*($H817-'01_Supuestos'!$F$9))-((('01_Supuestos'!L31*$I817)*'01_Supuestos'!$F$11*($H817-'01_Supuestos'!$F$9))*'01_Supuestos'!$F$12)-(('01_Supuestos'!L31*$I817)*'01_Supuestos'!$F$11*$K817)-(IF(('01_Supuestos'!L31*$I817)&gt;0,'01_Supuestos'!$F$15,0)))-($J817*'01_Supuestos'!L33)))*'01_Supuestos'!$F$16)</f>
        <v/>
      </c>
      <c r="AD817" s="109">
        <f>((('01_Supuestos'!M31*$I817)*'01_Supuestos'!$F$11*($H817-'01_Supuestos'!$F$9))-((('01_Supuestos'!M31*$I817)*'01_Supuestos'!$F$11*($H817-'01_Supuestos'!$F$9))*'01_Supuestos'!$F$12)-(('01_Supuestos'!M31*$I817)*'01_Supuestos'!$F$11*$K817)-(IF(('01_Supuestos'!M31*$I817)&gt;0,'01_Supuestos'!$F$15,0)))-((('01_Supuestos'!M31*$I817)*'01_Supuestos'!$F$11*($H817-'01_Supuestos'!$F$9))*'01_Supuestos'!$F$18)-($J817*'01_Supuestos'!M32)-(IF('01_Supuestos'!M30=MAX('01_Supuestos'!$C$30:$M$30),'01_Supuestos'!$F$19,0))-(MAX(0,(((('01_Supuestos'!M31*$I817)*'01_Supuestos'!$F$11*($H817-'01_Supuestos'!$F$9))-((('01_Supuestos'!M31*$I817)*'01_Supuestos'!$F$11*($H817-'01_Supuestos'!$F$9))*'01_Supuestos'!$F$12)-(('01_Supuestos'!M31*$I817)*'01_Supuestos'!$F$11*$K817)-(IF(('01_Supuestos'!M31*$I817)&gt;0,'01_Supuestos'!$F$15,0)))-($J817*'01_Supuestos'!M33)))*'01_Supuestos'!$F$16)</f>
        <v/>
      </c>
      <c r="AE817" s="109">
        <f>0</f>
        <v/>
      </c>
      <c r="AF817" s="109">
        <f>IF(S817&gt;R817,"Appraisal+Decision",IF(S817&lt;R817,"Develop Now","Indiferente"))</f>
        <v/>
      </c>
    </row>
    <row r="818">
      <c r="A818" t="n">
        <v>788</v>
      </c>
      <c r="B818" s="53">
        <f>RAND()</f>
        <v/>
      </c>
      <c r="C818" s="53">
        <f>RAND()</f>
        <v/>
      </c>
      <c r="D818" s="53">
        <f>RAND()</f>
        <v/>
      </c>
      <c r="E818" s="53">
        <f>RAND()</f>
        <v/>
      </c>
      <c r="F818" s="53">
        <f>RAND()</f>
        <v/>
      </c>
      <c r="G818" s="53">
        <f>RAND()</f>
        <v/>
      </c>
      <c r="H818" s="109">
        <f>IF(B818&lt;($B$11-$B$10)/($B$12-$B$10), $B$10+SQRT(B818*($B$11-$B$10)*($B$12-$B$10)), $B$12-SQRT((1-B818)*($B$12-$B$11)*($B$12-$B$10)))</f>
        <v/>
      </c>
      <c r="I818" s="53">
        <f>MAX(0.1,NORMINV(C818,$B$13,$B$14))</f>
        <v/>
      </c>
      <c r="J818" s="109">
        <f>'01_Supuestos'!$F$13*MAX(0.65,NORMINV(D818,1,$B$15))</f>
        <v/>
      </c>
      <c r="K818" s="109">
        <f>'01_Supuestos'!$F$14*MAX(0.6,NORMINV(E818,1,$B$16))</f>
        <v/>
      </c>
      <c r="L818" s="109">
        <f>--(F818&lt;=$B$5)</f>
        <v/>
      </c>
      <c r="M818" s="109">
        <f>IF(L818=1, IF(G818&lt;=$B$6, "+", "-"), IF(G818&lt;=(1-$B$7), "+", "-"))</f>
        <v/>
      </c>
      <c r="N818" s="110">
        <f>IF(M818="+",'05_Bayes_Arbol'!$B$16,'05_Bayes_Arbol'!$B$17)</f>
        <v/>
      </c>
      <c r="O818" s="109">
        <f>SUMPRODUCT(T818:AD818,'01_Supuestos'!$C$34:$M$34)</f>
        <v/>
      </c>
      <c r="P818" s="109">
        <f>N818*O818 + (1-N818)*$B$9</f>
        <v/>
      </c>
      <c r="Q818" s="109">
        <f>--(P818&gt;0)</f>
        <v/>
      </c>
      <c r="R818" s="109">
        <f>IF(L818=1,O818,$B$9)</f>
        <v/>
      </c>
      <c r="S818" s="109">
        <f>-$B$8 + IF(Q818=1, IF(L818=1,O818,$B$9), 0)</f>
        <v/>
      </c>
      <c r="T818" s="109">
        <f>((('01_Supuestos'!C31*$I818)*'01_Supuestos'!$F$11*($H818-'01_Supuestos'!$F$9))-((('01_Supuestos'!C31*$I818)*'01_Supuestos'!$F$11*($H818-'01_Supuestos'!$F$9))*'01_Supuestos'!$F$12)-(('01_Supuestos'!C31*$I818)*'01_Supuestos'!$F$11*$K818)-(IF(('01_Supuestos'!C31*$I818)&gt;0,'01_Supuestos'!$F$15,0)))-((('01_Supuestos'!C31*$I818)*'01_Supuestos'!$F$11*($H818-'01_Supuestos'!$F$9))*'01_Supuestos'!$F$18)-($J818*'01_Supuestos'!C32)-(IF('01_Supuestos'!C30=MAX('01_Supuestos'!$C$30:$M$30),'01_Supuestos'!$F$19,0))-(MAX(0,(((('01_Supuestos'!C31*$I818)*'01_Supuestos'!$F$11*($H818-'01_Supuestos'!$F$9))-((('01_Supuestos'!C31*$I818)*'01_Supuestos'!$F$11*($H818-'01_Supuestos'!$F$9))*'01_Supuestos'!$F$12)-(('01_Supuestos'!C31*$I818)*'01_Supuestos'!$F$11*$K818)-(IF(('01_Supuestos'!C31*$I818)&gt;0,'01_Supuestos'!$F$15,0)))-($J818*'01_Supuestos'!C33)))*'01_Supuestos'!$F$16)</f>
        <v/>
      </c>
      <c r="U818" s="109">
        <f>((('01_Supuestos'!D31*$I818)*'01_Supuestos'!$F$11*($H818-'01_Supuestos'!$F$9))-((('01_Supuestos'!D31*$I818)*'01_Supuestos'!$F$11*($H818-'01_Supuestos'!$F$9))*'01_Supuestos'!$F$12)-(('01_Supuestos'!D31*$I818)*'01_Supuestos'!$F$11*$K818)-(IF(('01_Supuestos'!D31*$I818)&gt;0,'01_Supuestos'!$F$15,0)))-((('01_Supuestos'!D31*$I818)*'01_Supuestos'!$F$11*($H818-'01_Supuestos'!$F$9))*'01_Supuestos'!$F$18)-($J818*'01_Supuestos'!D32)-(IF('01_Supuestos'!D30=MAX('01_Supuestos'!$C$30:$M$30),'01_Supuestos'!$F$19,0))-(MAX(0,(((('01_Supuestos'!D31*$I818)*'01_Supuestos'!$F$11*($H818-'01_Supuestos'!$F$9))-((('01_Supuestos'!D31*$I818)*'01_Supuestos'!$F$11*($H818-'01_Supuestos'!$F$9))*'01_Supuestos'!$F$12)-(('01_Supuestos'!D31*$I818)*'01_Supuestos'!$F$11*$K818)-(IF(('01_Supuestos'!D31*$I818)&gt;0,'01_Supuestos'!$F$15,0)))-($J818*'01_Supuestos'!D33)))*'01_Supuestos'!$F$16)</f>
        <v/>
      </c>
      <c r="V818" s="109">
        <f>((('01_Supuestos'!E31*$I818)*'01_Supuestos'!$F$11*($H818-'01_Supuestos'!$F$9))-((('01_Supuestos'!E31*$I818)*'01_Supuestos'!$F$11*($H818-'01_Supuestos'!$F$9))*'01_Supuestos'!$F$12)-(('01_Supuestos'!E31*$I818)*'01_Supuestos'!$F$11*$K818)-(IF(('01_Supuestos'!E31*$I818)&gt;0,'01_Supuestos'!$F$15,0)))-((('01_Supuestos'!E31*$I818)*'01_Supuestos'!$F$11*($H818-'01_Supuestos'!$F$9))*'01_Supuestos'!$F$18)-($J818*'01_Supuestos'!E32)-(IF('01_Supuestos'!E30=MAX('01_Supuestos'!$C$30:$M$30),'01_Supuestos'!$F$19,0))-(MAX(0,(((('01_Supuestos'!E31*$I818)*'01_Supuestos'!$F$11*($H818-'01_Supuestos'!$F$9))-((('01_Supuestos'!E31*$I818)*'01_Supuestos'!$F$11*($H818-'01_Supuestos'!$F$9))*'01_Supuestos'!$F$12)-(('01_Supuestos'!E31*$I818)*'01_Supuestos'!$F$11*$K818)-(IF(('01_Supuestos'!E31*$I818)&gt;0,'01_Supuestos'!$F$15,0)))-($J818*'01_Supuestos'!E33)))*'01_Supuestos'!$F$16)</f>
        <v/>
      </c>
      <c r="W818" s="109">
        <f>((('01_Supuestos'!F31*$I818)*'01_Supuestos'!$F$11*($H818-'01_Supuestos'!$F$9))-((('01_Supuestos'!F31*$I818)*'01_Supuestos'!$F$11*($H818-'01_Supuestos'!$F$9))*'01_Supuestos'!$F$12)-(('01_Supuestos'!F31*$I818)*'01_Supuestos'!$F$11*$K818)-(IF(('01_Supuestos'!F31*$I818)&gt;0,'01_Supuestos'!$F$15,0)))-((('01_Supuestos'!F31*$I818)*'01_Supuestos'!$F$11*($H818-'01_Supuestos'!$F$9))*'01_Supuestos'!$F$18)-($J818*'01_Supuestos'!F32)-(IF('01_Supuestos'!F30=MAX('01_Supuestos'!$C$30:$M$30),'01_Supuestos'!$F$19,0))-(MAX(0,(((('01_Supuestos'!F31*$I818)*'01_Supuestos'!$F$11*($H818-'01_Supuestos'!$F$9))-((('01_Supuestos'!F31*$I818)*'01_Supuestos'!$F$11*($H818-'01_Supuestos'!$F$9))*'01_Supuestos'!$F$12)-(('01_Supuestos'!F31*$I818)*'01_Supuestos'!$F$11*$K818)-(IF(('01_Supuestos'!F31*$I818)&gt;0,'01_Supuestos'!$F$15,0)))-($J818*'01_Supuestos'!F33)))*'01_Supuestos'!$F$16)</f>
        <v/>
      </c>
      <c r="X818" s="109">
        <f>((('01_Supuestos'!G31*$I818)*'01_Supuestos'!$F$11*($H818-'01_Supuestos'!$F$9))-((('01_Supuestos'!G31*$I818)*'01_Supuestos'!$F$11*($H818-'01_Supuestos'!$F$9))*'01_Supuestos'!$F$12)-(('01_Supuestos'!G31*$I818)*'01_Supuestos'!$F$11*$K818)-(IF(('01_Supuestos'!G31*$I818)&gt;0,'01_Supuestos'!$F$15,0)))-((('01_Supuestos'!G31*$I818)*'01_Supuestos'!$F$11*($H818-'01_Supuestos'!$F$9))*'01_Supuestos'!$F$18)-($J818*'01_Supuestos'!G32)-(IF('01_Supuestos'!G30=MAX('01_Supuestos'!$C$30:$M$30),'01_Supuestos'!$F$19,0))-(MAX(0,(((('01_Supuestos'!G31*$I818)*'01_Supuestos'!$F$11*($H818-'01_Supuestos'!$F$9))-((('01_Supuestos'!G31*$I818)*'01_Supuestos'!$F$11*($H818-'01_Supuestos'!$F$9))*'01_Supuestos'!$F$12)-(('01_Supuestos'!G31*$I818)*'01_Supuestos'!$F$11*$K818)-(IF(('01_Supuestos'!G31*$I818)&gt;0,'01_Supuestos'!$F$15,0)))-($J818*'01_Supuestos'!G33)))*'01_Supuestos'!$F$16)</f>
        <v/>
      </c>
      <c r="Y818" s="109">
        <f>((('01_Supuestos'!H31*$I818)*'01_Supuestos'!$F$11*($H818-'01_Supuestos'!$F$9))-((('01_Supuestos'!H31*$I818)*'01_Supuestos'!$F$11*($H818-'01_Supuestos'!$F$9))*'01_Supuestos'!$F$12)-(('01_Supuestos'!H31*$I818)*'01_Supuestos'!$F$11*$K818)-(IF(('01_Supuestos'!H31*$I818)&gt;0,'01_Supuestos'!$F$15,0)))-((('01_Supuestos'!H31*$I818)*'01_Supuestos'!$F$11*($H818-'01_Supuestos'!$F$9))*'01_Supuestos'!$F$18)-($J818*'01_Supuestos'!H32)-(IF('01_Supuestos'!H30=MAX('01_Supuestos'!$C$30:$M$30),'01_Supuestos'!$F$19,0))-(MAX(0,(((('01_Supuestos'!H31*$I818)*'01_Supuestos'!$F$11*($H818-'01_Supuestos'!$F$9))-((('01_Supuestos'!H31*$I818)*'01_Supuestos'!$F$11*($H818-'01_Supuestos'!$F$9))*'01_Supuestos'!$F$12)-(('01_Supuestos'!H31*$I818)*'01_Supuestos'!$F$11*$K818)-(IF(('01_Supuestos'!H31*$I818)&gt;0,'01_Supuestos'!$F$15,0)))-($J818*'01_Supuestos'!H33)))*'01_Supuestos'!$F$16)</f>
        <v/>
      </c>
      <c r="Z818" s="109">
        <f>((('01_Supuestos'!I31*$I818)*'01_Supuestos'!$F$11*($H818-'01_Supuestos'!$F$9))-((('01_Supuestos'!I31*$I818)*'01_Supuestos'!$F$11*($H818-'01_Supuestos'!$F$9))*'01_Supuestos'!$F$12)-(('01_Supuestos'!I31*$I818)*'01_Supuestos'!$F$11*$K818)-(IF(('01_Supuestos'!I31*$I818)&gt;0,'01_Supuestos'!$F$15,0)))-((('01_Supuestos'!I31*$I818)*'01_Supuestos'!$F$11*($H818-'01_Supuestos'!$F$9))*'01_Supuestos'!$F$18)-($J818*'01_Supuestos'!I32)-(IF('01_Supuestos'!I30=MAX('01_Supuestos'!$C$30:$M$30),'01_Supuestos'!$F$19,0))-(MAX(0,(((('01_Supuestos'!I31*$I818)*'01_Supuestos'!$F$11*($H818-'01_Supuestos'!$F$9))-((('01_Supuestos'!I31*$I818)*'01_Supuestos'!$F$11*($H818-'01_Supuestos'!$F$9))*'01_Supuestos'!$F$12)-(('01_Supuestos'!I31*$I818)*'01_Supuestos'!$F$11*$K818)-(IF(('01_Supuestos'!I31*$I818)&gt;0,'01_Supuestos'!$F$15,0)))-($J818*'01_Supuestos'!I33)))*'01_Supuestos'!$F$16)</f>
        <v/>
      </c>
      <c r="AA818" s="109">
        <f>((('01_Supuestos'!J31*$I818)*'01_Supuestos'!$F$11*($H818-'01_Supuestos'!$F$9))-((('01_Supuestos'!J31*$I818)*'01_Supuestos'!$F$11*($H818-'01_Supuestos'!$F$9))*'01_Supuestos'!$F$12)-(('01_Supuestos'!J31*$I818)*'01_Supuestos'!$F$11*$K818)-(IF(('01_Supuestos'!J31*$I818)&gt;0,'01_Supuestos'!$F$15,0)))-((('01_Supuestos'!J31*$I818)*'01_Supuestos'!$F$11*($H818-'01_Supuestos'!$F$9))*'01_Supuestos'!$F$18)-($J818*'01_Supuestos'!J32)-(IF('01_Supuestos'!J30=MAX('01_Supuestos'!$C$30:$M$30),'01_Supuestos'!$F$19,0))-(MAX(0,(((('01_Supuestos'!J31*$I818)*'01_Supuestos'!$F$11*($H818-'01_Supuestos'!$F$9))-((('01_Supuestos'!J31*$I818)*'01_Supuestos'!$F$11*($H818-'01_Supuestos'!$F$9))*'01_Supuestos'!$F$12)-(('01_Supuestos'!J31*$I818)*'01_Supuestos'!$F$11*$K818)-(IF(('01_Supuestos'!J31*$I818)&gt;0,'01_Supuestos'!$F$15,0)))-($J818*'01_Supuestos'!J33)))*'01_Supuestos'!$F$16)</f>
        <v/>
      </c>
      <c r="AB818" s="109">
        <f>((('01_Supuestos'!K31*$I818)*'01_Supuestos'!$F$11*($H818-'01_Supuestos'!$F$9))-((('01_Supuestos'!K31*$I818)*'01_Supuestos'!$F$11*($H818-'01_Supuestos'!$F$9))*'01_Supuestos'!$F$12)-(('01_Supuestos'!K31*$I818)*'01_Supuestos'!$F$11*$K818)-(IF(('01_Supuestos'!K31*$I818)&gt;0,'01_Supuestos'!$F$15,0)))-((('01_Supuestos'!K31*$I818)*'01_Supuestos'!$F$11*($H818-'01_Supuestos'!$F$9))*'01_Supuestos'!$F$18)-($J818*'01_Supuestos'!K32)-(IF('01_Supuestos'!K30=MAX('01_Supuestos'!$C$30:$M$30),'01_Supuestos'!$F$19,0))-(MAX(0,(((('01_Supuestos'!K31*$I818)*'01_Supuestos'!$F$11*($H818-'01_Supuestos'!$F$9))-((('01_Supuestos'!K31*$I818)*'01_Supuestos'!$F$11*($H818-'01_Supuestos'!$F$9))*'01_Supuestos'!$F$12)-(('01_Supuestos'!K31*$I818)*'01_Supuestos'!$F$11*$K818)-(IF(('01_Supuestos'!K31*$I818)&gt;0,'01_Supuestos'!$F$15,0)))-($J818*'01_Supuestos'!K33)))*'01_Supuestos'!$F$16)</f>
        <v/>
      </c>
      <c r="AC818" s="109">
        <f>((('01_Supuestos'!L31*$I818)*'01_Supuestos'!$F$11*($H818-'01_Supuestos'!$F$9))-((('01_Supuestos'!L31*$I818)*'01_Supuestos'!$F$11*($H818-'01_Supuestos'!$F$9))*'01_Supuestos'!$F$12)-(('01_Supuestos'!L31*$I818)*'01_Supuestos'!$F$11*$K818)-(IF(('01_Supuestos'!L31*$I818)&gt;0,'01_Supuestos'!$F$15,0)))-((('01_Supuestos'!L31*$I818)*'01_Supuestos'!$F$11*($H818-'01_Supuestos'!$F$9))*'01_Supuestos'!$F$18)-($J818*'01_Supuestos'!L32)-(IF('01_Supuestos'!L30=MAX('01_Supuestos'!$C$30:$M$30),'01_Supuestos'!$F$19,0))-(MAX(0,(((('01_Supuestos'!L31*$I818)*'01_Supuestos'!$F$11*($H818-'01_Supuestos'!$F$9))-((('01_Supuestos'!L31*$I818)*'01_Supuestos'!$F$11*($H818-'01_Supuestos'!$F$9))*'01_Supuestos'!$F$12)-(('01_Supuestos'!L31*$I818)*'01_Supuestos'!$F$11*$K818)-(IF(('01_Supuestos'!L31*$I818)&gt;0,'01_Supuestos'!$F$15,0)))-($J818*'01_Supuestos'!L33)))*'01_Supuestos'!$F$16)</f>
        <v/>
      </c>
      <c r="AD818" s="109">
        <f>((('01_Supuestos'!M31*$I818)*'01_Supuestos'!$F$11*($H818-'01_Supuestos'!$F$9))-((('01_Supuestos'!M31*$I818)*'01_Supuestos'!$F$11*($H818-'01_Supuestos'!$F$9))*'01_Supuestos'!$F$12)-(('01_Supuestos'!M31*$I818)*'01_Supuestos'!$F$11*$K818)-(IF(('01_Supuestos'!M31*$I818)&gt;0,'01_Supuestos'!$F$15,0)))-((('01_Supuestos'!M31*$I818)*'01_Supuestos'!$F$11*($H818-'01_Supuestos'!$F$9))*'01_Supuestos'!$F$18)-($J818*'01_Supuestos'!M32)-(IF('01_Supuestos'!M30=MAX('01_Supuestos'!$C$30:$M$30),'01_Supuestos'!$F$19,0))-(MAX(0,(((('01_Supuestos'!M31*$I818)*'01_Supuestos'!$F$11*($H818-'01_Supuestos'!$F$9))-((('01_Supuestos'!M31*$I818)*'01_Supuestos'!$F$11*($H818-'01_Supuestos'!$F$9))*'01_Supuestos'!$F$12)-(('01_Supuestos'!M31*$I818)*'01_Supuestos'!$F$11*$K818)-(IF(('01_Supuestos'!M31*$I818)&gt;0,'01_Supuestos'!$F$15,0)))-($J818*'01_Supuestos'!M33)))*'01_Supuestos'!$F$16)</f>
        <v/>
      </c>
      <c r="AE818" s="109">
        <f>0</f>
        <v/>
      </c>
      <c r="AF818" s="109">
        <f>IF(S818&gt;R818,"Appraisal+Decision",IF(S818&lt;R818,"Develop Now","Indiferente"))</f>
        <v/>
      </c>
    </row>
    <row r="819">
      <c r="A819" t="n">
        <v>789</v>
      </c>
      <c r="B819" s="53">
        <f>RAND()</f>
        <v/>
      </c>
      <c r="C819" s="53">
        <f>RAND()</f>
        <v/>
      </c>
      <c r="D819" s="53">
        <f>RAND()</f>
        <v/>
      </c>
      <c r="E819" s="53">
        <f>RAND()</f>
        <v/>
      </c>
      <c r="F819" s="53">
        <f>RAND()</f>
        <v/>
      </c>
      <c r="G819" s="53">
        <f>RAND()</f>
        <v/>
      </c>
      <c r="H819" s="109">
        <f>IF(B819&lt;($B$11-$B$10)/($B$12-$B$10), $B$10+SQRT(B819*($B$11-$B$10)*($B$12-$B$10)), $B$12-SQRT((1-B819)*($B$12-$B$11)*($B$12-$B$10)))</f>
        <v/>
      </c>
      <c r="I819" s="53">
        <f>MAX(0.1,NORMINV(C819,$B$13,$B$14))</f>
        <v/>
      </c>
      <c r="J819" s="109">
        <f>'01_Supuestos'!$F$13*MAX(0.65,NORMINV(D819,1,$B$15))</f>
        <v/>
      </c>
      <c r="K819" s="109">
        <f>'01_Supuestos'!$F$14*MAX(0.6,NORMINV(E819,1,$B$16))</f>
        <v/>
      </c>
      <c r="L819" s="109">
        <f>--(F819&lt;=$B$5)</f>
        <v/>
      </c>
      <c r="M819" s="109">
        <f>IF(L819=1, IF(G819&lt;=$B$6, "+", "-"), IF(G819&lt;=(1-$B$7), "+", "-"))</f>
        <v/>
      </c>
      <c r="N819" s="110">
        <f>IF(M819="+",'05_Bayes_Arbol'!$B$16,'05_Bayes_Arbol'!$B$17)</f>
        <v/>
      </c>
      <c r="O819" s="109">
        <f>SUMPRODUCT(T819:AD819,'01_Supuestos'!$C$34:$M$34)</f>
        <v/>
      </c>
      <c r="P819" s="109">
        <f>N819*O819 + (1-N819)*$B$9</f>
        <v/>
      </c>
      <c r="Q819" s="109">
        <f>--(P819&gt;0)</f>
        <v/>
      </c>
      <c r="R819" s="109">
        <f>IF(L819=1,O819,$B$9)</f>
        <v/>
      </c>
      <c r="S819" s="109">
        <f>-$B$8 + IF(Q819=1, IF(L819=1,O819,$B$9), 0)</f>
        <v/>
      </c>
      <c r="T819" s="109">
        <f>((('01_Supuestos'!C31*$I819)*'01_Supuestos'!$F$11*($H819-'01_Supuestos'!$F$9))-((('01_Supuestos'!C31*$I819)*'01_Supuestos'!$F$11*($H819-'01_Supuestos'!$F$9))*'01_Supuestos'!$F$12)-(('01_Supuestos'!C31*$I819)*'01_Supuestos'!$F$11*$K819)-(IF(('01_Supuestos'!C31*$I819)&gt;0,'01_Supuestos'!$F$15,0)))-((('01_Supuestos'!C31*$I819)*'01_Supuestos'!$F$11*($H819-'01_Supuestos'!$F$9))*'01_Supuestos'!$F$18)-($J819*'01_Supuestos'!C32)-(IF('01_Supuestos'!C30=MAX('01_Supuestos'!$C$30:$M$30),'01_Supuestos'!$F$19,0))-(MAX(0,(((('01_Supuestos'!C31*$I819)*'01_Supuestos'!$F$11*($H819-'01_Supuestos'!$F$9))-((('01_Supuestos'!C31*$I819)*'01_Supuestos'!$F$11*($H819-'01_Supuestos'!$F$9))*'01_Supuestos'!$F$12)-(('01_Supuestos'!C31*$I819)*'01_Supuestos'!$F$11*$K819)-(IF(('01_Supuestos'!C31*$I819)&gt;0,'01_Supuestos'!$F$15,0)))-($J819*'01_Supuestos'!C33)))*'01_Supuestos'!$F$16)</f>
        <v/>
      </c>
      <c r="U819" s="109">
        <f>((('01_Supuestos'!D31*$I819)*'01_Supuestos'!$F$11*($H819-'01_Supuestos'!$F$9))-((('01_Supuestos'!D31*$I819)*'01_Supuestos'!$F$11*($H819-'01_Supuestos'!$F$9))*'01_Supuestos'!$F$12)-(('01_Supuestos'!D31*$I819)*'01_Supuestos'!$F$11*$K819)-(IF(('01_Supuestos'!D31*$I819)&gt;0,'01_Supuestos'!$F$15,0)))-((('01_Supuestos'!D31*$I819)*'01_Supuestos'!$F$11*($H819-'01_Supuestos'!$F$9))*'01_Supuestos'!$F$18)-($J819*'01_Supuestos'!D32)-(IF('01_Supuestos'!D30=MAX('01_Supuestos'!$C$30:$M$30),'01_Supuestos'!$F$19,0))-(MAX(0,(((('01_Supuestos'!D31*$I819)*'01_Supuestos'!$F$11*($H819-'01_Supuestos'!$F$9))-((('01_Supuestos'!D31*$I819)*'01_Supuestos'!$F$11*($H819-'01_Supuestos'!$F$9))*'01_Supuestos'!$F$12)-(('01_Supuestos'!D31*$I819)*'01_Supuestos'!$F$11*$K819)-(IF(('01_Supuestos'!D31*$I819)&gt;0,'01_Supuestos'!$F$15,0)))-($J819*'01_Supuestos'!D33)))*'01_Supuestos'!$F$16)</f>
        <v/>
      </c>
      <c r="V819" s="109">
        <f>((('01_Supuestos'!E31*$I819)*'01_Supuestos'!$F$11*($H819-'01_Supuestos'!$F$9))-((('01_Supuestos'!E31*$I819)*'01_Supuestos'!$F$11*($H819-'01_Supuestos'!$F$9))*'01_Supuestos'!$F$12)-(('01_Supuestos'!E31*$I819)*'01_Supuestos'!$F$11*$K819)-(IF(('01_Supuestos'!E31*$I819)&gt;0,'01_Supuestos'!$F$15,0)))-((('01_Supuestos'!E31*$I819)*'01_Supuestos'!$F$11*($H819-'01_Supuestos'!$F$9))*'01_Supuestos'!$F$18)-($J819*'01_Supuestos'!E32)-(IF('01_Supuestos'!E30=MAX('01_Supuestos'!$C$30:$M$30),'01_Supuestos'!$F$19,0))-(MAX(0,(((('01_Supuestos'!E31*$I819)*'01_Supuestos'!$F$11*($H819-'01_Supuestos'!$F$9))-((('01_Supuestos'!E31*$I819)*'01_Supuestos'!$F$11*($H819-'01_Supuestos'!$F$9))*'01_Supuestos'!$F$12)-(('01_Supuestos'!E31*$I819)*'01_Supuestos'!$F$11*$K819)-(IF(('01_Supuestos'!E31*$I819)&gt;0,'01_Supuestos'!$F$15,0)))-($J819*'01_Supuestos'!E33)))*'01_Supuestos'!$F$16)</f>
        <v/>
      </c>
      <c r="W819" s="109">
        <f>((('01_Supuestos'!F31*$I819)*'01_Supuestos'!$F$11*($H819-'01_Supuestos'!$F$9))-((('01_Supuestos'!F31*$I819)*'01_Supuestos'!$F$11*($H819-'01_Supuestos'!$F$9))*'01_Supuestos'!$F$12)-(('01_Supuestos'!F31*$I819)*'01_Supuestos'!$F$11*$K819)-(IF(('01_Supuestos'!F31*$I819)&gt;0,'01_Supuestos'!$F$15,0)))-((('01_Supuestos'!F31*$I819)*'01_Supuestos'!$F$11*($H819-'01_Supuestos'!$F$9))*'01_Supuestos'!$F$18)-($J819*'01_Supuestos'!F32)-(IF('01_Supuestos'!F30=MAX('01_Supuestos'!$C$30:$M$30),'01_Supuestos'!$F$19,0))-(MAX(0,(((('01_Supuestos'!F31*$I819)*'01_Supuestos'!$F$11*($H819-'01_Supuestos'!$F$9))-((('01_Supuestos'!F31*$I819)*'01_Supuestos'!$F$11*($H819-'01_Supuestos'!$F$9))*'01_Supuestos'!$F$12)-(('01_Supuestos'!F31*$I819)*'01_Supuestos'!$F$11*$K819)-(IF(('01_Supuestos'!F31*$I819)&gt;0,'01_Supuestos'!$F$15,0)))-($J819*'01_Supuestos'!F33)))*'01_Supuestos'!$F$16)</f>
        <v/>
      </c>
      <c r="X819" s="109">
        <f>((('01_Supuestos'!G31*$I819)*'01_Supuestos'!$F$11*($H819-'01_Supuestos'!$F$9))-((('01_Supuestos'!G31*$I819)*'01_Supuestos'!$F$11*($H819-'01_Supuestos'!$F$9))*'01_Supuestos'!$F$12)-(('01_Supuestos'!G31*$I819)*'01_Supuestos'!$F$11*$K819)-(IF(('01_Supuestos'!G31*$I819)&gt;0,'01_Supuestos'!$F$15,0)))-((('01_Supuestos'!G31*$I819)*'01_Supuestos'!$F$11*($H819-'01_Supuestos'!$F$9))*'01_Supuestos'!$F$18)-($J819*'01_Supuestos'!G32)-(IF('01_Supuestos'!G30=MAX('01_Supuestos'!$C$30:$M$30),'01_Supuestos'!$F$19,0))-(MAX(0,(((('01_Supuestos'!G31*$I819)*'01_Supuestos'!$F$11*($H819-'01_Supuestos'!$F$9))-((('01_Supuestos'!G31*$I819)*'01_Supuestos'!$F$11*($H819-'01_Supuestos'!$F$9))*'01_Supuestos'!$F$12)-(('01_Supuestos'!G31*$I819)*'01_Supuestos'!$F$11*$K819)-(IF(('01_Supuestos'!G31*$I819)&gt;0,'01_Supuestos'!$F$15,0)))-($J819*'01_Supuestos'!G33)))*'01_Supuestos'!$F$16)</f>
        <v/>
      </c>
      <c r="Y819" s="109">
        <f>((('01_Supuestos'!H31*$I819)*'01_Supuestos'!$F$11*($H819-'01_Supuestos'!$F$9))-((('01_Supuestos'!H31*$I819)*'01_Supuestos'!$F$11*($H819-'01_Supuestos'!$F$9))*'01_Supuestos'!$F$12)-(('01_Supuestos'!H31*$I819)*'01_Supuestos'!$F$11*$K819)-(IF(('01_Supuestos'!H31*$I819)&gt;0,'01_Supuestos'!$F$15,0)))-((('01_Supuestos'!H31*$I819)*'01_Supuestos'!$F$11*($H819-'01_Supuestos'!$F$9))*'01_Supuestos'!$F$18)-($J819*'01_Supuestos'!H32)-(IF('01_Supuestos'!H30=MAX('01_Supuestos'!$C$30:$M$30),'01_Supuestos'!$F$19,0))-(MAX(0,(((('01_Supuestos'!H31*$I819)*'01_Supuestos'!$F$11*($H819-'01_Supuestos'!$F$9))-((('01_Supuestos'!H31*$I819)*'01_Supuestos'!$F$11*($H819-'01_Supuestos'!$F$9))*'01_Supuestos'!$F$12)-(('01_Supuestos'!H31*$I819)*'01_Supuestos'!$F$11*$K819)-(IF(('01_Supuestos'!H31*$I819)&gt;0,'01_Supuestos'!$F$15,0)))-($J819*'01_Supuestos'!H33)))*'01_Supuestos'!$F$16)</f>
        <v/>
      </c>
      <c r="Z819" s="109">
        <f>((('01_Supuestos'!I31*$I819)*'01_Supuestos'!$F$11*($H819-'01_Supuestos'!$F$9))-((('01_Supuestos'!I31*$I819)*'01_Supuestos'!$F$11*($H819-'01_Supuestos'!$F$9))*'01_Supuestos'!$F$12)-(('01_Supuestos'!I31*$I819)*'01_Supuestos'!$F$11*$K819)-(IF(('01_Supuestos'!I31*$I819)&gt;0,'01_Supuestos'!$F$15,0)))-((('01_Supuestos'!I31*$I819)*'01_Supuestos'!$F$11*($H819-'01_Supuestos'!$F$9))*'01_Supuestos'!$F$18)-($J819*'01_Supuestos'!I32)-(IF('01_Supuestos'!I30=MAX('01_Supuestos'!$C$30:$M$30),'01_Supuestos'!$F$19,0))-(MAX(0,(((('01_Supuestos'!I31*$I819)*'01_Supuestos'!$F$11*($H819-'01_Supuestos'!$F$9))-((('01_Supuestos'!I31*$I819)*'01_Supuestos'!$F$11*($H819-'01_Supuestos'!$F$9))*'01_Supuestos'!$F$12)-(('01_Supuestos'!I31*$I819)*'01_Supuestos'!$F$11*$K819)-(IF(('01_Supuestos'!I31*$I819)&gt;0,'01_Supuestos'!$F$15,0)))-($J819*'01_Supuestos'!I33)))*'01_Supuestos'!$F$16)</f>
        <v/>
      </c>
      <c r="AA819" s="109">
        <f>((('01_Supuestos'!J31*$I819)*'01_Supuestos'!$F$11*($H819-'01_Supuestos'!$F$9))-((('01_Supuestos'!J31*$I819)*'01_Supuestos'!$F$11*($H819-'01_Supuestos'!$F$9))*'01_Supuestos'!$F$12)-(('01_Supuestos'!J31*$I819)*'01_Supuestos'!$F$11*$K819)-(IF(('01_Supuestos'!J31*$I819)&gt;0,'01_Supuestos'!$F$15,0)))-((('01_Supuestos'!J31*$I819)*'01_Supuestos'!$F$11*($H819-'01_Supuestos'!$F$9))*'01_Supuestos'!$F$18)-($J819*'01_Supuestos'!J32)-(IF('01_Supuestos'!J30=MAX('01_Supuestos'!$C$30:$M$30),'01_Supuestos'!$F$19,0))-(MAX(0,(((('01_Supuestos'!J31*$I819)*'01_Supuestos'!$F$11*($H819-'01_Supuestos'!$F$9))-((('01_Supuestos'!J31*$I819)*'01_Supuestos'!$F$11*($H819-'01_Supuestos'!$F$9))*'01_Supuestos'!$F$12)-(('01_Supuestos'!J31*$I819)*'01_Supuestos'!$F$11*$K819)-(IF(('01_Supuestos'!J31*$I819)&gt;0,'01_Supuestos'!$F$15,0)))-($J819*'01_Supuestos'!J33)))*'01_Supuestos'!$F$16)</f>
        <v/>
      </c>
      <c r="AB819" s="109">
        <f>((('01_Supuestos'!K31*$I819)*'01_Supuestos'!$F$11*($H819-'01_Supuestos'!$F$9))-((('01_Supuestos'!K31*$I819)*'01_Supuestos'!$F$11*($H819-'01_Supuestos'!$F$9))*'01_Supuestos'!$F$12)-(('01_Supuestos'!K31*$I819)*'01_Supuestos'!$F$11*$K819)-(IF(('01_Supuestos'!K31*$I819)&gt;0,'01_Supuestos'!$F$15,0)))-((('01_Supuestos'!K31*$I819)*'01_Supuestos'!$F$11*($H819-'01_Supuestos'!$F$9))*'01_Supuestos'!$F$18)-($J819*'01_Supuestos'!K32)-(IF('01_Supuestos'!K30=MAX('01_Supuestos'!$C$30:$M$30),'01_Supuestos'!$F$19,0))-(MAX(0,(((('01_Supuestos'!K31*$I819)*'01_Supuestos'!$F$11*($H819-'01_Supuestos'!$F$9))-((('01_Supuestos'!K31*$I819)*'01_Supuestos'!$F$11*($H819-'01_Supuestos'!$F$9))*'01_Supuestos'!$F$12)-(('01_Supuestos'!K31*$I819)*'01_Supuestos'!$F$11*$K819)-(IF(('01_Supuestos'!K31*$I819)&gt;0,'01_Supuestos'!$F$15,0)))-($J819*'01_Supuestos'!K33)))*'01_Supuestos'!$F$16)</f>
        <v/>
      </c>
      <c r="AC819" s="109">
        <f>((('01_Supuestos'!L31*$I819)*'01_Supuestos'!$F$11*($H819-'01_Supuestos'!$F$9))-((('01_Supuestos'!L31*$I819)*'01_Supuestos'!$F$11*($H819-'01_Supuestos'!$F$9))*'01_Supuestos'!$F$12)-(('01_Supuestos'!L31*$I819)*'01_Supuestos'!$F$11*$K819)-(IF(('01_Supuestos'!L31*$I819)&gt;0,'01_Supuestos'!$F$15,0)))-((('01_Supuestos'!L31*$I819)*'01_Supuestos'!$F$11*($H819-'01_Supuestos'!$F$9))*'01_Supuestos'!$F$18)-($J819*'01_Supuestos'!L32)-(IF('01_Supuestos'!L30=MAX('01_Supuestos'!$C$30:$M$30),'01_Supuestos'!$F$19,0))-(MAX(0,(((('01_Supuestos'!L31*$I819)*'01_Supuestos'!$F$11*($H819-'01_Supuestos'!$F$9))-((('01_Supuestos'!L31*$I819)*'01_Supuestos'!$F$11*($H819-'01_Supuestos'!$F$9))*'01_Supuestos'!$F$12)-(('01_Supuestos'!L31*$I819)*'01_Supuestos'!$F$11*$K819)-(IF(('01_Supuestos'!L31*$I819)&gt;0,'01_Supuestos'!$F$15,0)))-($J819*'01_Supuestos'!L33)))*'01_Supuestos'!$F$16)</f>
        <v/>
      </c>
      <c r="AD819" s="109">
        <f>((('01_Supuestos'!M31*$I819)*'01_Supuestos'!$F$11*($H819-'01_Supuestos'!$F$9))-((('01_Supuestos'!M31*$I819)*'01_Supuestos'!$F$11*($H819-'01_Supuestos'!$F$9))*'01_Supuestos'!$F$12)-(('01_Supuestos'!M31*$I819)*'01_Supuestos'!$F$11*$K819)-(IF(('01_Supuestos'!M31*$I819)&gt;0,'01_Supuestos'!$F$15,0)))-((('01_Supuestos'!M31*$I819)*'01_Supuestos'!$F$11*($H819-'01_Supuestos'!$F$9))*'01_Supuestos'!$F$18)-($J819*'01_Supuestos'!M32)-(IF('01_Supuestos'!M30=MAX('01_Supuestos'!$C$30:$M$30),'01_Supuestos'!$F$19,0))-(MAX(0,(((('01_Supuestos'!M31*$I819)*'01_Supuestos'!$F$11*($H819-'01_Supuestos'!$F$9))-((('01_Supuestos'!M31*$I819)*'01_Supuestos'!$F$11*($H819-'01_Supuestos'!$F$9))*'01_Supuestos'!$F$12)-(('01_Supuestos'!M31*$I819)*'01_Supuestos'!$F$11*$K819)-(IF(('01_Supuestos'!M31*$I819)&gt;0,'01_Supuestos'!$F$15,0)))-($J819*'01_Supuestos'!M33)))*'01_Supuestos'!$F$16)</f>
        <v/>
      </c>
      <c r="AE819" s="109">
        <f>0</f>
        <v/>
      </c>
      <c r="AF819" s="109">
        <f>IF(S819&gt;R819,"Appraisal+Decision",IF(S819&lt;R819,"Develop Now","Indiferente"))</f>
        <v/>
      </c>
    </row>
    <row r="820">
      <c r="A820" t="n">
        <v>790</v>
      </c>
      <c r="B820" s="53">
        <f>RAND()</f>
        <v/>
      </c>
      <c r="C820" s="53">
        <f>RAND()</f>
        <v/>
      </c>
      <c r="D820" s="53">
        <f>RAND()</f>
        <v/>
      </c>
      <c r="E820" s="53">
        <f>RAND()</f>
        <v/>
      </c>
      <c r="F820" s="53">
        <f>RAND()</f>
        <v/>
      </c>
      <c r="G820" s="53">
        <f>RAND()</f>
        <v/>
      </c>
      <c r="H820" s="109">
        <f>IF(B820&lt;($B$11-$B$10)/($B$12-$B$10), $B$10+SQRT(B820*($B$11-$B$10)*($B$12-$B$10)), $B$12-SQRT((1-B820)*($B$12-$B$11)*($B$12-$B$10)))</f>
        <v/>
      </c>
      <c r="I820" s="53">
        <f>MAX(0.1,NORMINV(C820,$B$13,$B$14))</f>
        <v/>
      </c>
      <c r="J820" s="109">
        <f>'01_Supuestos'!$F$13*MAX(0.65,NORMINV(D820,1,$B$15))</f>
        <v/>
      </c>
      <c r="K820" s="109">
        <f>'01_Supuestos'!$F$14*MAX(0.6,NORMINV(E820,1,$B$16))</f>
        <v/>
      </c>
      <c r="L820" s="109">
        <f>--(F820&lt;=$B$5)</f>
        <v/>
      </c>
      <c r="M820" s="109">
        <f>IF(L820=1, IF(G820&lt;=$B$6, "+", "-"), IF(G820&lt;=(1-$B$7), "+", "-"))</f>
        <v/>
      </c>
      <c r="N820" s="110">
        <f>IF(M820="+",'05_Bayes_Arbol'!$B$16,'05_Bayes_Arbol'!$B$17)</f>
        <v/>
      </c>
      <c r="O820" s="109">
        <f>SUMPRODUCT(T820:AD820,'01_Supuestos'!$C$34:$M$34)</f>
        <v/>
      </c>
      <c r="P820" s="109">
        <f>N820*O820 + (1-N820)*$B$9</f>
        <v/>
      </c>
      <c r="Q820" s="109">
        <f>--(P820&gt;0)</f>
        <v/>
      </c>
      <c r="R820" s="109">
        <f>IF(L820=1,O820,$B$9)</f>
        <v/>
      </c>
      <c r="S820" s="109">
        <f>-$B$8 + IF(Q820=1, IF(L820=1,O820,$B$9), 0)</f>
        <v/>
      </c>
      <c r="T820" s="109">
        <f>((('01_Supuestos'!C31*$I820)*'01_Supuestos'!$F$11*($H820-'01_Supuestos'!$F$9))-((('01_Supuestos'!C31*$I820)*'01_Supuestos'!$F$11*($H820-'01_Supuestos'!$F$9))*'01_Supuestos'!$F$12)-(('01_Supuestos'!C31*$I820)*'01_Supuestos'!$F$11*$K820)-(IF(('01_Supuestos'!C31*$I820)&gt;0,'01_Supuestos'!$F$15,0)))-((('01_Supuestos'!C31*$I820)*'01_Supuestos'!$F$11*($H820-'01_Supuestos'!$F$9))*'01_Supuestos'!$F$18)-($J820*'01_Supuestos'!C32)-(IF('01_Supuestos'!C30=MAX('01_Supuestos'!$C$30:$M$30),'01_Supuestos'!$F$19,0))-(MAX(0,(((('01_Supuestos'!C31*$I820)*'01_Supuestos'!$F$11*($H820-'01_Supuestos'!$F$9))-((('01_Supuestos'!C31*$I820)*'01_Supuestos'!$F$11*($H820-'01_Supuestos'!$F$9))*'01_Supuestos'!$F$12)-(('01_Supuestos'!C31*$I820)*'01_Supuestos'!$F$11*$K820)-(IF(('01_Supuestos'!C31*$I820)&gt;0,'01_Supuestos'!$F$15,0)))-($J820*'01_Supuestos'!C33)))*'01_Supuestos'!$F$16)</f>
        <v/>
      </c>
      <c r="U820" s="109">
        <f>((('01_Supuestos'!D31*$I820)*'01_Supuestos'!$F$11*($H820-'01_Supuestos'!$F$9))-((('01_Supuestos'!D31*$I820)*'01_Supuestos'!$F$11*($H820-'01_Supuestos'!$F$9))*'01_Supuestos'!$F$12)-(('01_Supuestos'!D31*$I820)*'01_Supuestos'!$F$11*$K820)-(IF(('01_Supuestos'!D31*$I820)&gt;0,'01_Supuestos'!$F$15,0)))-((('01_Supuestos'!D31*$I820)*'01_Supuestos'!$F$11*($H820-'01_Supuestos'!$F$9))*'01_Supuestos'!$F$18)-($J820*'01_Supuestos'!D32)-(IF('01_Supuestos'!D30=MAX('01_Supuestos'!$C$30:$M$30),'01_Supuestos'!$F$19,0))-(MAX(0,(((('01_Supuestos'!D31*$I820)*'01_Supuestos'!$F$11*($H820-'01_Supuestos'!$F$9))-((('01_Supuestos'!D31*$I820)*'01_Supuestos'!$F$11*($H820-'01_Supuestos'!$F$9))*'01_Supuestos'!$F$12)-(('01_Supuestos'!D31*$I820)*'01_Supuestos'!$F$11*$K820)-(IF(('01_Supuestos'!D31*$I820)&gt;0,'01_Supuestos'!$F$15,0)))-($J820*'01_Supuestos'!D33)))*'01_Supuestos'!$F$16)</f>
        <v/>
      </c>
      <c r="V820" s="109">
        <f>((('01_Supuestos'!E31*$I820)*'01_Supuestos'!$F$11*($H820-'01_Supuestos'!$F$9))-((('01_Supuestos'!E31*$I820)*'01_Supuestos'!$F$11*($H820-'01_Supuestos'!$F$9))*'01_Supuestos'!$F$12)-(('01_Supuestos'!E31*$I820)*'01_Supuestos'!$F$11*$K820)-(IF(('01_Supuestos'!E31*$I820)&gt;0,'01_Supuestos'!$F$15,0)))-((('01_Supuestos'!E31*$I820)*'01_Supuestos'!$F$11*($H820-'01_Supuestos'!$F$9))*'01_Supuestos'!$F$18)-($J820*'01_Supuestos'!E32)-(IF('01_Supuestos'!E30=MAX('01_Supuestos'!$C$30:$M$30),'01_Supuestos'!$F$19,0))-(MAX(0,(((('01_Supuestos'!E31*$I820)*'01_Supuestos'!$F$11*($H820-'01_Supuestos'!$F$9))-((('01_Supuestos'!E31*$I820)*'01_Supuestos'!$F$11*($H820-'01_Supuestos'!$F$9))*'01_Supuestos'!$F$12)-(('01_Supuestos'!E31*$I820)*'01_Supuestos'!$F$11*$K820)-(IF(('01_Supuestos'!E31*$I820)&gt;0,'01_Supuestos'!$F$15,0)))-($J820*'01_Supuestos'!E33)))*'01_Supuestos'!$F$16)</f>
        <v/>
      </c>
      <c r="W820" s="109">
        <f>((('01_Supuestos'!F31*$I820)*'01_Supuestos'!$F$11*($H820-'01_Supuestos'!$F$9))-((('01_Supuestos'!F31*$I820)*'01_Supuestos'!$F$11*($H820-'01_Supuestos'!$F$9))*'01_Supuestos'!$F$12)-(('01_Supuestos'!F31*$I820)*'01_Supuestos'!$F$11*$K820)-(IF(('01_Supuestos'!F31*$I820)&gt;0,'01_Supuestos'!$F$15,0)))-((('01_Supuestos'!F31*$I820)*'01_Supuestos'!$F$11*($H820-'01_Supuestos'!$F$9))*'01_Supuestos'!$F$18)-($J820*'01_Supuestos'!F32)-(IF('01_Supuestos'!F30=MAX('01_Supuestos'!$C$30:$M$30),'01_Supuestos'!$F$19,0))-(MAX(0,(((('01_Supuestos'!F31*$I820)*'01_Supuestos'!$F$11*($H820-'01_Supuestos'!$F$9))-((('01_Supuestos'!F31*$I820)*'01_Supuestos'!$F$11*($H820-'01_Supuestos'!$F$9))*'01_Supuestos'!$F$12)-(('01_Supuestos'!F31*$I820)*'01_Supuestos'!$F$11*$K820)-(IF(('01_Supuestos'!F31*$I820)&gt;0,'01_Supuestos'!$F$15,0)))-($J820*'01_Supuestos'!F33)))*'01_Supuestos'!$F$16)</f>
        <v/>
      </c>
      <c r="X820" s="109">
        <f>((('01_Supuestos'!G31*$I820)*'01_Supuestos'!$F$11*($H820-'01_Supuestos'!$F$9))-((('01_Supuestos'!G31*$I820)*'01_Supuestos'!$F$11*($H820-'01_Supuestos'!$F$9))*'01_Supuestos'!$F$12)-(('01_Supuestos'!G31*$I820)*'01_Supuestos'!$F$11*$K820)-(IF(('01_Supuestos'!G31*$I820)&gt;0,'01_Supuestos'!$F$15,0)))-((('01_Supuestos'!G31*$I820)*'01_Supuestos'!$F$11*($H820-'01_Supuestos'!$F$9))*'01_Supuestos'!$F$18)-($J820*'01_Supuestos'!G32)-(IF('01_Supuestos'!G30=MAX('01_Supuestos'!$C$30:$M$30),'01_Supuestos'!$F$19,0))-(MAX(0,(((('01_Supuestos'!G31*$I820)*'01_Supuestos'!$F$11*($H820-'01_Supuestos'!$F$9))-((('01_Supuestos'!G31*$I820)*'01_Supuestos'!$F$11*($H820-'01_Supuestos'!$F$9))*'01_Supuestos'!$F$12)-(('01_Supuestos'!G31*$I820)*'01_Supuestos'!$F$11*$K820)-(IF(('01_Supuestos'!G31*$I820)&gt;0,'01_Supuestos'!$F$15,0)))-($J820*'01_Supuestos'!G33)))*'01_Supuestos'!$F$16)</f>
        <v/>
      </c>
      <c r="Y820" s="109">
        <f>((('01_Supuestos'!H31*$I820)*'01_Supuestos'!$F$11*($H820-'01_Supuestos'!$F$9))-((('01_Supuestos'!H31*$I820)*'01_Supuestos'!$F$11*($H820-'01_Supuestos'!$F$9))*'01_Supuestos'!$F$12)-(('01_Supuestos'!H31*$I820)*'01_Supuestos'!$F$11*$K820)-(IF(('01_Supuestos'!H31*$I820)&gt;0,'01_Supuestos'!$F$15,0)))-((('01_Supuestos'!H31*$I820)*'01_Supuestos'!$F$11*($H820-'01_Supuestos'!$F$9))*'01_Supuestos'!$F$18)-($J820*'01_Supuestos'!H32)-(IF('01_Supuestos'!H30=MAX('01_Supuestos'!$C$30:$M$30),'01_Supuestos'!$F$19,0))-(MAX(0,(((('01_Supuestos'!H31*$I820)*'01_Supuestos'!$F$11*($H820-'01_Supuestos'!$F$9))-((('01_Supuestos'!H31*$I820)*'01_Supuestos'!$F$11*($H820-'01_Supuestos'!$F$9))*'01_Supuestos'!$F$12)-(('01_Supuestos'!H31*$I820)*'01_Supuestos'!$F$11*$K820)-(IF(('01_Supuestos'!H31*$I820)&gt;0,'01_Supuestos'!$F$15,0)))-($J820*'01_Supuestos'!H33)))*'01_Supuestos'!$F$16)</f>
        <v/>
      </c>
      <c r="Z820" s="109">
        <f>((('01_Supuestos'!I31*$I820)*'01_Supuestos'!$F$11*($H820-'01_Supuestos'!$F$9))-((('01_Supuestos'!I31*$I820)*'01_Supuestos'!$F$11*($H820-'01_Supuestos'!$F$9))*'01_Supuestos'!$F$12)-(('01_Supuestos'!I31*$I820)*'01_Supuestos'!$F$11*$K820)-(IF(('01_Supuestos'!I31*$I820)&gt;0,'01_Supuestos'!$F$15,0)))-((('01_Supuestos'!I31*$I820)*'01_Supuestos'!$F$11*($H820-'01_Supuestos'!$F$9))*'01_Supuestos'!$F$18)-($J820*'01_Supuestos'!I32)-(IF('01_Supuestos'!I30=MAX('01_Supuestos'!$C$30:$M$30),'01_Supuestos'!$F$19,0))-(MAX(0,(((('01_Supuestos'!I31*$I820)*'01_Supuestos'!$F$11*($H820-'01_Supuestos'!$F$9))-((('01_Supuestos'!I31*$I820)*'01_Supuestos'!$F$11*($H820-'01_Supuestos'!$F$9))*'01_Supuestos'!$F$12)-(('01_Supuestos'!I31*$I820)*'01_Supuestos'!$F$11*$K820)-(IF(('01_Supuestos'!I31*$I820)&gt;0,'01_Supuestos'!$F$15,0)))-($J820*'01_Supuestos'!I33)))*'01_Supuestos'!$F$16)</f>
        <v/>
      </c>
      <c r="AA820" s="109">
        <f>((('01_Supuestos'!J31*$I820)*'01_Supuestos'!$F$11*($H820-'01_Supuestos'!$F$9))-((('01_Supuestos'!J31*$I820)*'01_Supuestos'!$F$11*($H820-'01_Supuestos'!$F$9))*'01_Supuestos'!$F$12)-(('01_Supuestos'!J31*$I820)*'01_Supuestos'!$F$11*$K820)-(IF(('01_Supuestos'!J31*$I820)&gt;0,'01_Supuestos'!$F$15,0)))-((('01_Supuestos'!J31*$I820)*'01_Supuestos'!$F$11*($H820-'01_Supuestos'!$F$9))*'01_Supuestos'!$F$18)-($J820*'01_Supuestos'!J32)-(IF('01_Supuestos'!J30=MAX('01_Supuestos'!$C$30:$M$30),'01_Supuestos'!$F$19,0))-(MAX(0,(((('01_Supuestos'!J31*$I820)*'01_Supuestos'!$F$11*($H820-'01_Supuestos'!$F$9))-((('01_Supuestos'!J31*$I820)*'01_Supuestos'!$F$11*($H820-'01_Supuestos'!$F$9))*'01_Supuestos'!$F$12)-(('01_Supuestos'!J31*$I820)*'01_Supuestos'!$F$11*$K820)-(IF(('01_Supuestos'!J31*$I820)&gt;0,'01_Supuestos'!$F$15,0)))-($J820*'01_Supuestos'!J33)))*'01_Supuestos'!$F$16)</f>
        <v/>
      </c>
      <c r="AB820" s="109">
        <f>((('01_Supuestos'!K31*$I820)*'01_Supuestos'!$F$11*($H820-'01_Supuestos'!$F$9))-((('01_Supuestos'!K31*$I820)*'01_Supuestos'!$F$11*($H820-'01_Supuestos'!$F$9))*'01_Supuestos'!$F$12)-(('01_Supuestos'!K31*$I820)*'01_Supuestos'!$F$11*$K820)-(IF(('01_Supuestos'!K31*$I820)&gt;0,'01_Supuestos'!$F$15,0)))-((('01_Supuestos'!K31*$I820)*'01_Supuestos'!$F$11*($H820-'01_Supuestos'!$F$9))*'01_Supuestos'!$F$18)-($J820*'01_Supuestos'!K32)-(IF('01_Supuestos'!K30=MAX('01_Supuestos'!$C$30:$M$30),'01_Supuestos'!$F$19,0))-(MAX(0,(((('01_Supuestos'!K31*$I820)*'01_Supuestos'!$F$11*($H820-'01_Supuestos'!$F$9))-((('01_Supuestos'!K31*$I820)*'01_Supuestos'!$F$11*($H820-'01_Supuestos'!$F$9))*'01_Supuestos'!$F$12)-(('01_Supuestos'!K31*$I820)*'01_Supuestos'!$F$11*$K820)-(IF(('01_Supuestos'!K31*$I820)&gt;0,'01_Supuestos'!$F$15,0)))-($J820*'01_Supuestos'!K33)))*'01_Supuestos'!$F$16)</f>
        <v/>
      </c>
      <c r="AC820" s="109">
        <f>((('01_Supuestos'!L31*$I820)*'01_Supuestos'!$F$11*($H820-'01_Supuestos'!$F$9))-((('01_Supuestos'!L31*$I820)*'01_Supuestos'!$F$11*($H820-'01_Supuestos'!$F$9))*'01_Supuestos'!$F$12)-(('01_Supuestos'!L31*$I820)*'01_Supuestos'!$F$11*$K820)-(IF(('01_Supuestos'!L31*$I820)&gt;0,'01_Supuestos'!$F$15,0)))-((('01_Supuestos'!L31*$I820)*'01_Supuestos'!$F$11*($H820-'01_Supuestos'!$F$9))*'01_Supuestos'!$F$18)-($J820*'01_Supuestos'!L32)-(IF('01_Supuestos'!L30=MAX('01_Supuestos'!$C$30:$M$30),'01_Supuestos'!$F$19,0))-(MAX(0,(((('01_Supuestos'!L31*$I820)*'01_Supuestos'!$F$11*($H820-'01_Supuestos'!$F$9))-((('01_Supuestos'!L31*$I820)*'01_Supuestos'!$F$11*($H820-'01_Supuestos'!$F$9))*'01_Supuestos'!$F$12)-(('01_Supuestos'!L31*$I820)*'01_Supuestos'!$F$11*$K820)-(IF(('01_Supuestos'!L31*$I820)&gt;0,'01_Supuestos'!$F$15,0)))-($J820*'01_Supuestos'!L33)))*'01_Supuestos'!$F$16)</f>
        <v/>
      </c>
      <c r="AD820" s="109">
        <f>((('01_Supuestos'!M31*$I820)*'01_Supuestos'!$F$11*($H820-'01_Supuestos'!$F$9))-((('01_Supuestos'!M31*$I820)*'01_Supuestos'!$F$11*($H820-'01_Supuestos'!$F$9))*'01_Supuestos'!$F$12)-(('01_Supuestos'!M31*$I820)*'01_Supuestos'!$F$11*$K820)-(IF(('01_Supuestos'!M31*$I820)&gt;0,'01_Supuestos'!$F$15,0)))-((('01_Supuestos'!M31*$I820)*'01_Supuestos'!$F$11*($H820-'01_Supuestos'!$F$9))*'01_Supuestos'!$F$18)-($J820*'01_Supuestos'!M32)-(IF('01_Supuestos'!M30=MAX('01_Supuestos'!$C$30:$M$30),'01_Supuestos'!$F$19,0))-(MAX(0,(((('01_Supuestos'!M31*$I820)*'01_Supuestos'!$F$11*($H820-'01_Supuestos'!$F$9))-((('01_Supuestos'!M31*$I820)*'01_Supuestos'!$F$11*($H820-'01_Supuestos'!$F$9))*'01_Supuestos'!$F$12)-(('01_Supuestos'!M31*$I820)*'01_Supuestos'!$F$11*$K820)-(IF(('01_Supuestos'!M31*$I820)&gt;0,'01_Supuestos'!$F$15,0)))-($J820*'01_Supuestos'!M33)))*'01_Supuestos'!$F$16)</f>
        <v/>
      </c>
      <c r="AE820" s="109">
        <f>0</f>
        <v/>
      </c>
      <c r="AF820" s="109">
        <f>IF(S820&gt;R820,"Appraisal+Decision",IF(S820&lt;R820,"Develop Now","Indiferente"))</f>
        <v/>
      </c>
    </row>
    <row r="821">
      <c r="A821" t="n">
        <v>791</v>
      </c>
      <c r="B821" s="53">
        <f>RAND()</f>
        <v/>
      </c>
      <c r="C821" s="53">
        <f>RAND()</f>
        <v/>
      </c>
      <c r="D821" s="53">
        <f>RAND()</f>
        <v/>
      </c>
      <c r="E821" s="53">
        <f>RAND()</f>
        <v/>
      </c>
      <c r="F821" s="53">
        <f>RAND()</f>
        <v/>
      </c>
      <c r="G821" s="53">
        <f>RAND()</f>
        <v/>
      </c>
      <c r="H821" s="109">
        <f>IF(B821&lt;($B$11-$B$10)/($B$12-$B$10), $B$10+SQRT(B821*($B$11-$B$10)*($B$12-$B$10)), $B$12-SQRT((1-B821)*($B$12-$B$11)*($B$12-$B$10)))</f>
        <v/>
      </c>
      <c r="I821" s="53">
        <f>MAX(0.1,NORMINV(C821,$B$13,$B$14))</f>
        <v/>
      </c>
      <c r="J821" s="109">
        <f>'01_Supuestos'!$F$13*MAX(0.65,NORMINV(D821,1,$B$15))</f>
        <v/>
      </c>
      <c r="K821" s="109">
        <f>'01_Supuestos'!$F$14*MAX(0.6,NORMINV(E821,1,$B$16))</f>
        <v/>
      </c>
      <c r="L821" s="109">
        <f>--(F821&lt;=$B$5)</f>
        <v/>
      </c>
      <c r="M821" s="109">
        <f>IF(L821=1, IF(G821&lt;=$B$6, "+", "-"), IF(G821&lt;=(1-$B$7), "+", "-"))</f>
        <v/>
      </c>
      <c r="N821" s="110">
        <f>IF(M821="+",'05_Bayes_Arbol'!$B$16,'05_Bayes_Arbol'!$B$17)</f>
        <v/>
      </c>
      <c r="O821" s="109">
        <f>SUMPRODUCT(T821:AD821,'01_Supuestos'!$C$34:$M$34)</f>
        <v/>
      </c>
      <c r="P821" s="109">
        <f>N821*O821 + (1-N821)*$B$9</f>
        <v/>
      </c>
      <c r="Q821" s="109">
        <f>--(P821&gt;0)</f>
        <v/>
      </c>
      <c r="R821" s="109">
        <f>IF(L821=1,O821,$B$9)</f>
        <v/>
      </c>
      <c r="S821" s="109">
        <f>-$B$8 + IF(Q821=1, IF(L821=1,O821,$B$9), 0)</f>
        <v/>
      </c>
      <c r="T821" s="109">
        <f>((('01_Supuestos'!C31*$I821)*'01_Supuestos'!$F$11*($H821-'01_Supuestos'!$F$9))-((('01_Supuestos'!C31*$I821)*'01_Supuestos'!$F$11*($H821-'01_Supuestos'!$F$9))*'01_Supuestos'!$F$12)-(('01_Supuestos'!C31*$I821)*'01_Supuestos'!$F$11*$K821)-(IF(('01_Supuestos'!C31*$I821)&gt;0,'01_Supuestos'!$F$15,0)))-((('01_Supuestos'!C31*$I821)*'01_Supuestos'!$F$11*($H821-'01_Supuestos'!$F$9))*'01_Supuestos'!$F$18)-($J821*'01_Supuestos'!C32)-(IF('01_Supuestos'!C30=MAX('01_Supuestos'!$C$30:$M$30),'01_Supuestos'!$F$19,0))-(MAX(0,(((('01_Supuestos'!C31*$I821)*'01_Supuestos'!$F$11*($H821-'01_Supuestos'!$F$9))-((('01_Supuestos'!C31*$I821)*'01_Supuestos'!$F$11*($H821-'01_Supuestos'!$F$9))*'01_Supuestos'!$F$12)-(('01_Supuestos'!C31*$I821)*'01_Supuestos'!$F$11*$K821)-(IF(('01_Supuestos'!C31*$I821)&gt;0,'01_Supuestos'!$F$15,0)))-($J821*'01_Supuestos'!C33)))*'01_Supuestos'!$F$16)</f>
        <v/>
      </c>
      <c r="U821" s="109">
        <f>((('01_Supuestos'!D31*$I821)*'01_Supuestos'!$F$11*($H821-'01_Supuestos'!$F$9))-((('01_Supuestos'!D31*$I821)*'01_Supuestos'!$F$11*($H821-'01_Supuestos'!$F$9))*'01_Supuestos'!$F$12)-(('01_Supuestos'!D31*$I821)*'01_Supuestos'!$F$11*$K821)-(IF(('01_Supuestos'!D31*$I821)&gt;0,'01_Supuestos'!$F$15,0)))-((('01_Supuestos'!D31*$I821)*'01_Supuestos'!$F$11*($H821-'01_Supuestos'!$F$9))*'01_Supuestos'!$F$18)-($J821*'01_Supuestos'!D32)-(IF('01_Supuestos'!D30=MAX('01_Supuestos'!$C$30:$M$30),'01_Supuestos'!$F$19,0))-(MAX(0,(((('01_Supuestos'!D31*$I821)*'01_Supuestos'!$F$11*($H821-'01_Supuestos'!$F$9))-((('01_Supuestos'!D31*$I821)*'01_Supuestos'!$F$11*($H821-'01_Supuestos'!$F$9))*'01_Supuestos'!$F$12)-(('01_Supuestos'!D31*$I821)*'01_Supuestos'!$F$11*$K821)-(IF(('01_Supuestos'!D31*$I821)&gt;0,'01_Supuestos'!$F$15,0)))-($J821*'01_Supuestos'!D33)))*'01_Supuestos'!$F$16)</f>
        <v/>
      </c>
      <c r="V821" s="109">
        <f>((('01_Supuestos'!E31*$I821)*'01_Supuestos'!$F$11*($H821-'01_Supuestos'!$F$9))-((('01_Supuestos'!E31*$I821)*'01_Supuestos'!$F$11*($H821-'01_Supuestos'!$F$9))*'01_Supuestos'!$F$12)-(('01_Supuestos'!E31*$I821)*'01_Supuestos'!$F$11*$K821)-(IF(('01_Supuestos'!E31*$I821)&gt;0,'01_Supuestos'!$F$15,0)))-((('01_Supuestos'!E31*$I821)*'01_Supuestos'!$F$11*($H821-'01_Supuestos'!$F$9))*'01_Supuestos'!$F$18)-($J821*'01_Supuestos'!E32)-(IF('01_Supuestos'!E30=MAX('01_Supuestos'!$C$30:$M$30),'01_Supuestos'!$F$19,0))-(MAX(0,(((('01_Supuestos'!E31*$I821)*'01_Supuestos'!$F$11*($H821-'01_Supuestos'!$F$9))-((('01_Supuestos'!E31*$I821)*'01_Supuestos'!$F$11*($H821-'01_Supuestos'!$F$9))*'01_Supuestos'!$F$12)-(('01_Supuestos'!E31*$I821)*'01_Supuestos'!$F$11*$K821)-(IF(('01_Supuestos'!E31*$I821)&gt;0,'01_Supuestos'!$F$15,0)))-($J821*'01_Supuestos'!E33)))*'01_Supuestos'!$F$16)</f>
        <v/>
      </c>
      <c r="W821" s="109">
        <f>((('01_Supuestos'!F31*$I821)*'01_Supuestos'!$F$11*($H821-'01_Supuestos'!$F$9))-((('01_Supuestos'!F31*$I821)*'01_Supuestos'!$F$11*($H821-'01_Supuestos'!$F$9))*'01_Supuestos'!$F$12)-(('01_Supuestos'!F31*$I821)*'01_Supuestos'!$F$11*$K821)-(IF(('01_Supuestos'!F31*$I821)&gt;0,'01_Supuestos'!$F$15,0)))-((('01_Supuestos'!F31*$I821)*'01_Supuestos'!$F$11*($H821-'01_Supuestos'!$F$9))*'01_Supuestos'!$F$18)-($J821*'01_Supuestos'!F32)-(IF('01_Supuestos'!F30=MAX('01_Supuestos'!$C$30:$M$30),'01_Supuestos'!$F$19,0))-(MAX(0,(((('01_Supuestos'!F31*$I821)*'01_Supuestos'!$F$11*($H821-'01_Supuestos'!$F$9))-((('01_Supuestos'!F31*$I821)*'01_Supuestos'!$F$11*($H821-'01_Supuestos'!$F$9))*'01_Supuestos'!$F$12)-(('01_Supuestos'!F31*$I821)*'01_Supuestos'!$F$11*$K821)-(IF(('01_Supuestos'!F31*$I821)&gt;0,'01_Supuestos'!$F$15,0)))-($J821*'01_Supuestos'!F33)))*'01_Supuestos'!$F$16)</f>
        <v/>
      </c>
      <c r="X821" s="109">
        <f>((('01_Supuestos'!G31*$I821)*'01_Supuestos'!$F$11*($H821-'01_Supuestos'!$F$9))-((('01_Supuestos'!G31*$I821)*'01_Supuestos'!$F$11*($H821-'01_Supuestos'!$F$9))*'01_Supuestos'!$F$12)-(('01_Supuestos'!G31*$I821)*'01_Supuestos'!$F$11*$K821)-(IF(('01_Supuestos'!G31*$I821)&gt;0,'01_Supuestos'!$F$15,0)))-((('01_Supuestos'!G31*$I821)*'01_Supuestos'!$F$11*($H821-'01_Supuestos'!$F$9))*'01_Supuestos'!$F$18)-($J821*'01_Supuestos'!G32)-(IF('01_Supuestos'!G30=MAX('01_Supuestos'!$C$30:$M$30),'01_Supuestos'!$F$19,0))-(MAX(0,(((('01_Supuestos'!G31*$I821)*'01_Supuestos'!$F$11*($H821-'01_Supuestos'!$F$9))-((('01_Supuestos'!G31*$I821)*'01_Supuestos'!$F$11*($H821-'01_Supuestos'!$F$9))*'01_Supuestos'!$F$12)-(('01_Supuestos'!G31*$I821)*'01_Supuestos'!$F$11*$K821)-(IF(('01_Supuestos'!G31*$I821)&gt;0,'01_Supuestos'!$F$15,0)))-($J821*'01_Supuestos'!G33)))*'01_Supuestos'!$F$16)</f>
        <v/>
      </c>
      <c r="Y821" s="109">
        <f>((('01_Supuestos'!H31*$I821)*'01_Supuestos'!$F$11*($H821-'01_Supuestos'!$F$9))-((('01_Supuestos'!H31*$I821)*'01_Supuestos'!$F$11*($H821-'01_Supuestos'!$F$9))*'01_Supuestos'!$F$12)-(('01_Supuestos'!H31*$I821)*'01_Supuestos'!$F$11*$K821)-(IF(('01_Supuestos'!H31*$I821)&gt;0,'01_Supuestos'!$F$15,0)))-((('01_Supuestos'!H31*$I821)*'01_Supuestos'!$F$11*($H821-'01_Supuestos'!$F$9))*'01_Supuestos'!$F$18)-($J821*'01_Supuestos'!H32)-(IF('01_Supuestos'!H30=MAX('01_Supuestos'!$C$30:$M$30),'01_Supuestos'!$F$19,0))-(MAX(0,(((('01_Supuestos'!H31*$I821)*'01_Supuestos'!$F$11*($H821-'01_Supuestos'!$F$9))-((('01_Supuestos'!H31*$I821)*'01_Supuestos'!$F$11*($H821-'01_Supuestos'!$F$9))*'01_Supuestos'!$F$12)-(('01_Supuestos'!H31*$I821)*'01_Supuestos'!$F$11*$K821)-(IF(('01_Supuestos'!H31*$I821)&gt;0,'01_Supuestos'!$F$15,0)))-($J821*'01_Supuestos'!H33)))*'01_Supuestos'!$F$16)</f>
        <v/>
      </c>
      <c r="Z821" s="109">
        <f>((('01_Supuestos'!I31*$I821)*'01_Supuestos'!$F$11*($H821-'01_Supuestos'!$F$9))-((('01_Supuestos'!I31*$I821)*'01_Supuestos'!$F$11*($H821-'01_Supuestos'!$F$9))*'01_Supuestos'!$F$12)-(('01_Supuestos'!I31*$I821)*'01_Supuestos'!$F$11*$K821)-(IF(('01_Supuestos'!I31*$I821)&gt;0,'01_Supuestos'!$F$15,0)))-((('01_Supuestos'!I31*$I821)*'01_Supuestos'!$F$11*($H821-'01_Supuestos'!$F$9))*'01_Supuestos'!$F$18)-($J821*'01_Supuestos'!I32)-(IF('01_Supuestos'!I30=MAX('01_Supuestos'!$C$30:$M$30),'01_Supuestos'!$F$19,0))-(MAX(0,(((('01_Supuestos'!I31*$I821)*'01_Supuestos'!$F$11*($H821-'01_Supuestos'!$F$9))-((('01_Supuestos'!I31*$I821)*'01_Supuestos'!$F$11*($H821-'01_Supuestos'!$F$9))*'01_Supuestos'!$F$12)-(('01_Supuestos'!I31*$I821)*'01_Supuestos'!$F$11*$K821)-(IF(('01_Supuestos'!I31*$I821)&gt;0,'01_Supuestos'!$F$15,0)))-($J821*'01_Supuestos'!I33)))*'01_Supuestos'!$F$16)</f>
        <v/>
      </c>
      <c r="AA821" s="109">
        <f>((('01_Supuestos'!J31*$I821)*'01_Supuestos'!$F$11*($H821-'01_Supuestos'!$F$9))-((('01_Supuestos'!J31*$I821)*'01_Supuestos'!$F$11*($H821-'01_Supuestos'!$F$9))*'01_Supuestos'!$F$12)-(('01_Supuestos'!J31*$I821)*'01_Supuestos'!$F$11*$K821)-(IF(('01_Supuestos'!J31*$I821)&gt;0,'01_Supuestos'!$F$15,0)))-((('01_Supuestos'!J31*$I821)*'01_Supuestos'!$F$11*($H821-'01_Supuestos'!$F$9))*'01_Supuestos'!$F$18)-($J821*'01_Supuestos'!J32)-(IF('01_Supuestos'!J30=MAX('01_Supuestos'!$C$30:$M$30),'01_Supuestos'!$F$19,0))-(MAX(0,(((('01_Supuestos'!J31*$I821)*'01_Supuestos'!$F$11*($H821-'01_Supuestos'!$F$9))-((('01_Supuestos'!J31*$I821)*'01_Supuestos'!$F$11*($H821-'01_Supuestos'!$F$9))*'01_Supuestos'!$F$12)-(('01_Supuestos'!J31*$I821)*'01_Supuestos'!$F$11*$K821)-(IF(('01_Supuestos'!J31*$I821)&gt;0,'01_Supuestos'!$F$15,0)))-($J821*'01_Supuestos'!J33)))*'01_Supuestos'!$F$16)</f>
        <v/>
      </c>
      <c r="AB821" s="109">
        <f>((('01_Supuestos'!K31*$I821)*'01_Supuestos'!$F$11*($H821-'01_Supuestos'!$F$9))-((('01_Supuestos'!K31*$I821)*'01_Supuestos'!$F$11*($H821-'01_Supuestos'!$F$9))*'01_Supuestos'!$F$12)-(('01_Supuestos'!K31*$I821)*'01_Supuestos'!$F$11*$K821)-(IF(('01_Supuestos'!K31*$I821)&gt;0,'01_Supuestos'!$F$15,0)))-((('01_Supuestos'!K31*$I821)*'01_Supuestos'!$F$11*($H821-'01_Supuestos'!$F$9))*'01_Supuestos'!$F$18)-($J821*'01_Supuestos'!K32)-(IF('01_Supuestos'!K30=MAX('01_Supuestos'!$C$30:$M$30),'01_Supuestos'!$F$19,0))-(MAX(0,(((('01_Supuestos'!K31*$I821)*'01_Supuestos'!$F$11*($H821-'01_Supuestos'!$F$9))-((('01_Supuestos'!K31*$I821)*'01_Supuestos'!$F$11*($H821-'01_Supuestos'!$F$9))*'01_Supuestos'!$F$12)-(('01_Supuestos'!K31*$I821)*'01_Supuestos'!$F$11*$K821)-(IF(('01_Supuestos'!K31*$I821)&gt;0,'01_Supuestos'!$F$15,0)))-($J821*'01_Supuestos'!K33)))*'01_Supuestos'!$F$16)</f>
        <v/>
      </c>
      <c r="AC821" s="109">
        <f>((('01_Supuestos'!L31*$I821)*'01_Supuestos'!$F$11*($H821-'01_Supuestos'!$F$9))-((('01_Supuestos'!L31*$I821)*'01_Supuestos'!$F$11*($H821-'01_Supuestos'!$F$9))*'01_Supuestos'!$F$12)-(('01_Supuestos'!L31*$I821)*'01_Supuestos'!$F$11*$K821)-(IF(('01_Supuestos'!L31*$I821)&gt;0,'01_Supuestos'!$F$15,0)))-((('01_Supuestos'!L31*$I821)*'01_Supuestos'!$F$11*($H821-'01_Supuestos'!$F$9))*'01_Supuestos'!$F$18)-($J821*'01_Supuestos'!L32)-(IF('01_Supuestos'!L30=MAX('01_Supuestos'!$C$30:$M$30),'01_Supuestos'!$F$19,0))-(MAX(0,(((('01_Supuestos'!L31*$I821)*'01_Supuestos'!$F$11*($H821-'01_Supuestos'!$F$9))-((('01_Supuestos'!L31*$I821)*'01_Supuestos'!$F$11*($H821-'01_Supuestos'!$F$9))*'01_Supuestos'!$F$12)-(('01_Supuestos'!L31*$I821)*'01_Supuestos'!$F$11*$K821)-(IF(('01_Supuestos'!L31*$I821)&gt;0,'01_Supuestos'!$F$15,0)))-($J821*'01_Supuestos'!L33)))*'01_Supuestos'!$F$16)</f>
        <v/>
      </c>
      <c r="AD821" s="109">
        <f>((('01_Supuestos'!M31*$I821)*'01_Supuestos'!$F$11*($H821-'01_Supuestos'!$F$9))-((('01_Supuestos'!M31*$I821)*'01_Supuestos'!$F$11*($H821-'01_Supuestos'!$F$9))*'01_Supuestos'!$F$12)-(('01_Supuestos'!M31*$I821)*'01_Supuestos'!$F$11*$K821)-(IF(('01_Supuestos'!M31*$I821)&gt;0,'01_Supuestos'!$F$15,0)))-((('01_Supuestos'!M31*$I821)*'01_Supuestos'!$F$11*($H821-'01_Supuestos'!$F$9))*'01_Supuestos'!$F$18)-($J821*'01_Supuestos'!M32)-(IF('01_Supuestos'!M30=MAX('01_Supuestos'!$C$30:$M$30),'01_Supuestos'!$F$19,0))-(MAX(0,(((('01_Supuestos'!M31*$I821)*'01_Supuestos'!$F$11*($H821-'01_Supuestos'!$F$9))-((('01_Supuestos'!M31*$I821)*'01_Supuestos'!$F$11*($H821-'01_Supuestos'!$F$9))*'01_Supuestos'!$F$12)-(('01_Supuestos'!M31*$I821)*'01_Supuestos'!$F$11*$K821)-(IF(('01_Supuestos'!M31*$I821)&gt;0,'01_Supuestos'!$F$15,0)))-($J821*'01_Supuestos'!M33)))*'01_Supuestos'!$F$16)</f>
        <v/>
      </c>
      <c r="AE821" s="109">
        <f>0</f>
        <v/>
      </c>
      <c r="AF821" s="109">
        <f>IF(S821&gt;R821,"Appraisal+Decision",IF(S821&lt;R821,"Develop Now","Indiferente"))</f>
        <v/>
      </c>
    </row>
    <row r="822">
      <c r="A822" t="n">
        <v>792</v>
      </c>
      <c r="B822" s="53">
        <f>RAND()</f>
        <v/>
      </c>
      <c r="C822" s="53">
        <f>RAND()</f>
        <v/>
      </c>
      <c r="D822" s="53">
        <f>RAND()</f>
        <v/>
      </c>
      <c r="E822" s="53">
        <f>RAND()</f>
        <v/>
      </c>
      <c r="F822" s="53">
        <f>RAND()</f>
        <v/>
      </c>
      <c r="G822" s="53">
        <f>RAND()</f>
        <v/>
      </c>
      <c r="H822" s="109">
        <f>IF(B822&lt;($B$11-$B$10)/($B$12-$B$10), $B$10+SQRT(B822*($B$11-$B$10)*($B$12-$B$10)), $B$12-SQRT((1-B822)*($B$12-$B$11)*($B$12-$B$10)))</f>
        <v/>
      </c>
      <c r="I822" s="53">
        <f>MAX(0.1,NORMINV(C822,$B$13,$B$14))</f>
        <v/>
      </c>
      <c r="J822" s="109">
        <f>'01_Supuestos'!$F$13*MAX(0.65,NORMINV(D822,1,$B$15))</f>
        <v/>
      </c>
      <c r="K822" s="109">
        <f>'01_Supuestos'!$F$14*MAX(0.6,NORMINV(E822,1,$B$16))</f>
        <v/>
      </c>
      <c r="L822" s="109">
        <f>--(F822&lt;=$B$5)</f>
        <v/>
      </c>
      <c r="M822" s="109">
        <f>IF(L822=1, IF(G822&lt;=$B$6, "+", "-"), IF(G822&lt;=(1-$B$7), "+", "-"))</f>
        <v/>
      </c>
      <c r="N822" s="110">
        <f>IF(M822="+",'05_Bayes_Arbol'!$B$16,'05_Bayes_Arbol'!$B$17)</f>
        <v/>
      </c>
      <c r="O822" s="109">
        <f>SUMPRODUCT(T822:AD822,'01_Supuestos'!$C$34:$M$34)</f>
        <v/>
      </c>
      <c r="P822" s="109">
        <f>N822*O822 + (1-N822)*$B$9</f>
        <v/>
      </c>
      <c r="Q822" s="109">
        <f>--(P822&gt;0)</f>
        <v/>
      </c>
      <c r="R822" s="109">
        <f>IF(L822=1,O822,$B$9)</f>
        <v/>
      </c>
      <c r="S822" s="109">
        <f>-$B$8 + IF(Q822=1, IF(L822=1,O822,$B$9), 0)</f>
        <v/>
      </c>
      <c r="T822" s="109">
        <f>((('01_Supuestos'!C31*$I822)*'01_Supuestos'!$F$11*($H822-'01_Supuestos'!$F$9))-((('01_Supuestos'!C31*$I822)*'01_Supuestos'!$F$11*($H822-'01_Supuestos'!$F$9))*'01_Supuestos'!$F$12)-(('01_Supuestos'!C31*$I822)*'01_Supuestos'!$F$11*$K822)-(IF(('01_Supuestos'!C31*$I822)&gt;0,'01_Supuestos'!$F$15,0)))-((('01_Supuestos'!C31*$I822)*'01_Supuestos'!$F$11*($H822-'01_Supuestos'!$F$9))*'01_Supuestos'!$F$18)-($J822*'01_Supuestos'!C32)-(IF('01_Supuestos'!C30=MAX('01_Supuestos'!$C$30:$M$30),'01_Supuestos'!$F$19,0))-(MAX(0,(((('01_Supuestos'!C31*$I822)*'01_Supuestos'!$F$11*($H822-'01_Supuestos'!$F$9))-((('01_Supuestos'!C31*$I822)*'01_Supuestos'!$F$11*($H822-'01_Supuestos'!$F$9))*'01_Supuestos'!$F$12)-(('01_Supuestos'!C31*$I822)*'01_Supuestos'!$F$11*$K822)-(IF(('01_Supuestos'!C31*$I822)&gt;0,'01_Supuestos'!$F$15,0)))-($J822*'01_Supuestos'!C33)))*'01_Supuestos'!$F$16)</f>
        <v/>
      </c>
      <c r="U822" s="109">
        <f>((('01_Supuestos'!D31*$I822)*'01_Supuestos'!$F$11*($H822-'01_Supuestos'!$F$9))-((('01_Supuestos'!D31*$I822)*'01_Supuestos'!$F$11*($H822-'01_Supuestos'!$F$9))*'01_Supuestos'!$F$12)-(('01_Supuestos'!D31*$I822)*'01_Supuestos'!$F$11*$K822)-(IF(('01_Supuestos'!D31*$I822)&gt;0,'01_Supuestos'!$F$15,0)))-((('01_Supuestos'!D31*$I822)*'01_Supuestos'!$F$11*($H822-'01_Supuestos'!$F$9))*'01_Supuestos'!$F$18)-($J822*'01_Supuestos'!D32)-(IF('01_Supuestos'!D30=MAX('01_Supuestos'!$C$30:$M$30),'01_Supuestos'!$F$19,0))-(MAX(0,(((('01_Supuestos'!D31*$I822)*'01_Supuestos'!$F$11*($H822-'01_Supuestos'!$F$9))-((('01_Supuestos'!D31*$I822)*'01_Supuestos'!$F$11*($H822-'01_Supuestos'!$F$9))*'01_Supuestos'!$F$12)-(('01_Supuestos'!D31*$I822)*'01_Supuestos'!$F$11*$K822)-(IF(('01_Supuestos'!D31*$I822)&gt;0,'01_Supuestos'!$F$15,0)))-($J822*'01_Supuestos'!D33)))*'01_Supuestos'!$F$16)</f>
        <v/>
      </c>
      <c r="V822" s="109">
        <f>((('01_Supuestos'!E31*$I822)*'01_Supuestos'!$F$11*($H822-'01_Supuestos'!$F$9))-((('01_Supuestos'!E31*$I822)*'01_Supuestos'!$F$11*($H822-'01_Supuestos'!$F$9))*'01_Supuestos'!$F$12)-(('01_Supuestos'!E31*$I822)*'01_Supuestos'!$F$11*$K822)-(IF(('01_Supuestos'!E31*$I822)&gt;0,'01_Supuestos'!$F$15,0)))-((('01_Supuestos'!E31*$I822)*'01_Supuestos'!$F$11*($H822-'01_Supuestos'!$F$9))*'01_Supuestos'!$F$18)-($J822*'01_Supuestos'!E32)-(IF('01_Supuestos'!E30=MAX('01_Supuestos'!$C$30:$M$30),'01_Supuestos'!$F$19,0))-(MAX(0,(((('01_Supuestos'!E31*$I822)*'01_Supuestos'!$F$11*($H822-'01_Supuestos'!$F$9))-((('01_Supuestos'!E31*$I822)*'01_Supuestos'!$F$11*($H822-'01_Supuestos'!$F$9))*'01_Supuestos'!$F$12)-(('01_Supuestos'!E31*$I822)*'01_Supuestos'!$F$11*$K822)-(IF(('01_Supuestos'!E31*$I822)&gt;0,'01_Supuestos'!$F$15,0)))-($J822*'01_Supuestos'!E33)))*'01_Supuestos'!$F$16)</f>
        <v/>
      </c>
      <c r="W822" s="109">
        <f>((('01_Supuestos'!F31*$I822)*'01_Supuestos'!$F$11*($H822-'01_Supuestos'!$F$9))-((('01_Supuestos'!F31*$I822)*'01_Supuestos'!$F$11*($H822-'01_Supuestos'!$F$9))*'01_Supuestos'!$F$12)-(('01_Supuestos'!F31*$I822)*'01_Supuestos'!$F$11*$K822)-(IF(('01_Supuestos'!F31*$I822)&gt;0,'01_Supuestos'!$F$15,0)))-((('01_Supuestos'!F31*$I822)*'01_Supuestos'!$F$11*($H822-'01_Supuestos'!$F$9))*'01_Supuestos'!$F$18)-($J822*'01_Supuestos'!F32)-(IF('01_Supuestos'!F30=MAX('01_Supuestos'!$C$30:$M$30),'01_Supuestos'!$F$19,0))-(MAX(0,(((('01_Supuestos'!F31*$I822)*'01_Supuestos'!$F$11*($H822-'01_Supuestos'!$F$9))-((('01_Supuestos'!F31*$I822)*'01_Supuestos'!$F$11*($H822-'01_Supuestos'!$F$9))*'01_Supuestos'!$F$12)-(('01_Supuestos'!F31*$I822)*'01_Supuestos'!$F$11*$K822)-(IF(('01_Supuestos'!F31*$I822)&gt;0,'01_Supuestos'!$F$15,0)))-($J822*'01_Supuestos'!F33)))*'01_Supuestos'!$F$16)</f>
        <v/>
      </c>
      <c r="X822" s="109">
        <f>((('01_Supuestos'!G31*$I822)*'01_Supuestos'!$F$11*($H822-'01_Supuestos'!$F$9))-((('01_Supuestos'!G31*$I822)*'01_Supuestos'!$F$11*($H822-'01_Supuestos'!$F$9))*'01_Supuestos'!$F$12)-(('01_Supuestos'!G31*$I822)*'01_Supuestos'!$F$11*$K822)-(IF(('01_Supuestos'!G31*$I822)&gt;0,'01_Supuestos'!$F$15,0)))-((('01_Supuestos'!G31*$I822)*'01_Supuestos'!$F$11*($H822-'01_Supuestos'!$F$9))*'01_Supuestos'!$F$18)-($J822*'01_Supuestos'!G32)-(IF('01_Supuestos'!G30=MAX('01_Supuestos'!$C$30:$M$30),'01_Supuestos'!$F$19,0))-(MAX(0,(((('01_Supuestos'!G31*$I822)*'01_Supuestos'!$F$11*($H822-'01_Supuestos'!$F$9))-((('01_Supuestos'!G31*$I822)*'01_Supuestos'!$F$11*($H822-'01_Supuestos'!$F$9))*'01_Supuestos'!$F$12)-(('01_Supuestos'!G31*$I822)*'01_Supuestos'!$F$11*$K822)-(IF(('01_Supuestos'!G31*$I822)&gt;0,'01_Supuestos'!$F$15,0)))-($J822*'01_Supuestos'!G33)))*'01_Supuestos'!$F$16)</f>
        <v/>
      </c>
      <c r="Y822" s="109">
        <f>((('01_Supuestos'!H31*$I822)*'01_Supuestos'!$F$11*($H822-'01_Supuestos'!$F$9))-((('01_Supuestos'!H31*$I822)*'01_Supuestos'!$F$11*($H822-'01_Supuestos'!$F$9))*'01_Supuestos'!$F$12)-(('01_Supuestos'!H31*$I822)*'01_Supuestos'!$F$11*$K822)-(IF(('01_Supuestos'!H31*$I822)&gt;0,'01_Supuestos'!$F$15,0)))-((('01_Supuestos'!H31*$I822)*'01_Supuestos'!$F$11*($H822-'01_Supuestos'!$F$9))*'01_Supuestos'!$F$18)-($J822*'01_Supuestos'!H32)-(IF('01_Supuestos'!H30=MAX('01_Supuestos'!$C$30:$M$30),'01_Supuestos'!$F$19,0))-(MAX(0,(((('01_Supuestos'!H31*$I822)*'01_Supuestos'!$F$11*($H822-'01_Supuestos'!$F$9))-((('01_Supuestos'!H31*$I822)*'01_Supuestos'!$F$11*($H822-'01_Supuestos'!$F$9))*'01_Supuestos'!$F$12)-(('01_Supuestos'!H31*$I822)*'01_Supuestos'!$F$11*$K822)-(IF(('01_Supuestos'!H31*$I822)&gt;0,'01_Supuestos'!$F$15,0)))-($J822*'01_Supuestos'!H33)))*'01_Supuestos'!$F$16)</f>
        <v/>
      </c>
      <c r="Z822" s="109">
        <f>((('01_Supuestos'!I31*$I822)*'01_Supuestos'!$F$11*($H822-'01_Supuestos'!$F$9))-((('01_Supuestos'!I31*$I822)*'01_Supuestos'!$F$11*($H822-'01_Supuestos'!$F$9))*'01_Supuestos'!$F$12)-(('01_Supuestos'!I31*$I822)*'01_Supuestos'!$F$11*$K822)-(IF(('01_Supuestos'!I31*$I822)&gt;0,'01_Supuestos'!$F$15,0)))-((('01_Supuestos'!I31*$I822)*'01_Supuestos'!$F$11*($H822-'01_Supuestos'!$F$9))*'01_Supuestos'!$F$18)-($J822*'01_Supuestos'!I32)-(IF('01_Supuestos'!I30=MAX('01_Supuestos'!$C$30:$M$30),'01_Supuestos'!$F$19,0))-(MAX(0,(((('01_Supuestos'!I31*$I822)*'01_Supuestos'!$F$11*($H822-'01_Supuestos'!$F$9))-((('01_Supuestos'!I31*$I822)*'01_Supuestos'!$F$11*($H822-'01_Supuestos'!$F$9))*'01_Supuestos'!$F$12)-(('01_Supuestos'!I31*$I822)*'01_Supuestos'!$F$11*$K822)-(IF(('01_Supuestos'!I31*$I822)&gt;0,'01_Supuestos'!$F$15,0)))-($J822*'01_Supuestos'!I33)))*'01_Supuestos'!$F$16)</f>
        <v/>
      </c>
      <c r="AA822" s="109">
        <f>((('01_Supuestos'!J31*$I822)*'01_Supuestos'!$F$11*($H822-'01_Supuestos'!$F$9))-((('01_Supuestos'!J31*$I822)*'01_Supuestos'!$F$11*($H822-'01_Supuestos'!$F$9))*'01_Supuestos'!$F$12)-(('01_Supuestos'!J31*$I822)*'01_Supuestos'!$F$11*$K822)-(IF(('01_Supuestos'!J31*$I822)&gt;0,'01_Supuestos'!$F$15,0)))-((('01_Supuestos'!J31*$I822)*'01_Supuestos'!$F$11*($H822-'01_Supuestos'!$F$9))*'01_Supuestos'!$F$18)-($J822*'01_Supuestos'!J32)-(IF('01_Supuestos'!J30=MAX('01_Supuestos'!$C$30:$M$30),'01_Supuestos'!$F$19,0))-(MAX(0,(((('01_Supuestos'!J31*$I822)*'01_Supuestos'!$F$11*($H822-'01_Supuestos'!$F$9))-((('01_Supuestos'!J31*$I822)*'01_Supuestos'!$F$11*($H822-'01_Supuestos'!$F$9))*'01_Supuestos'!$F$12)-(('01_Supuestos'!J31*$I822)*'01_Supuestos'!$F$11*$K822)-(IF(('01_Supuestos'!J31*$I822)&gt;0,'01_Supuestos'!$F$15,0)))-($J822*'01_Supuestos'!J33)))*'01_Supuestos'!$F$16)</f>
        <v/>
      </c>
      <c r="AB822" s="109">
        <f>((('01_Supuestos'!K31*$I822)*'01_Supuestos'!$F$11*($H822-'01_Supuestos'!$F$9))-((('01_Supuestos'!K31*$I822)*'01_Supuestos'!$F$11*($H822-'01_Supuestos'!$F$9))*'01_Supuestos'!$F$12)-(('01_Supuestos'!K31*$I822)*'01_Supuestos'!$F$11*$K822)-(IF(('01_Supuestos'!K31*$I822)&gt;0,'01_Supuestos'!$F$15,0)))-((('01_Supuestos'!K31*$I822)*'01_Supuestos'!$F$11*($H822-'01_Supuestos'!$F$9))*'01_Supuestos'!$F$18)-($J822*'01_Supuestos'!K32)-(IF('01_Supuestos'!K30=MAX('01_Supuestos'!$C$30:$M$30),'01_Supuestos'!$F$19,0))-(MAX(0,(((('01_Supuestos'!K31*$I822)*'01_Supuestos'!$F$11*($H822-'01_Supuestos'!$F$9))-((('01_Supuestos'!K31*$I822)*'01_Supuestos'!$F$11*($H822-'01_Supuestos'!$F$9))*'01_Supuestos'!$F$12)-(('01_Supuestos'!K31*$I822)*'01_Supuestos'!$F$11*$K822)-(IF(('01_Supuestos'!K31*$I822)&gt;0,'01_Supuestos'!$F$15,0)))-($J822*'01_Supuestos'!K33)))*'01_Supuestos'!$F$16)</f>
        <v/>
      </c>
      <c r="AC822" s="109">
        <f>((('01_Supuestos'!L31*$I822)*'01_Supuestos'!$F$11*($H822-'01_Supuestos'!$F$9))-((('01_Supuestos'!L31*$I822)*'01_Supuestos'!$F$11*($H822-'01_Supuestos'!$F$9))*'01_Supuestos'!$F$12)-(('01_Supuestos'!L31*$I822)*'01_Supuestos'!$F$11*$K822)-(IF(('01_Supuestos'!L31*$I822)&gt;0,'01_Supuestos'!$F$15,0)))-((('01_Supuestos'!L31*$I822)*'01_Supuestos'!$F$11*($H822-'01_Supuestos'!$F$9))*'01_Supuestos'!$F$18)-($J822*'01_Supuestos'!L32)-(IF('01_Supuestos'!L30=MAX('01_Supuestos'!$C$30:$M$30),'01_Supuestos'!$F$19,0))-(MAX(0,(((('01_Supuestos'!L31*$I822)*'01_Supuestos'!$F$11*($H822-'01_Supuestos'!$F$9))-((('01_Supuestos'!L31*$I822)*'01_Supuestos'!$F$11*($H822-'01_Supuestos'!$F$9))*'01_Supuestos'!$F$12)-(('01_Supuestos'!L31*$I822)*'01_Supuestos'!$F$11*$K822)-(IF(('01_Supuestos'!L31*$I822)&gt;0,'01_Supuestos'!$F$15,0)))-($J822*'01_Supuestos'!L33)))*'01_Supuestos'!$F$16)</f>
        <v/>
      </c>
      <c r="AD822" s="109">
        <f>((('01_Supuestos'!M31*$I822)*'01_Supuestos'!$F$11*($H822-'01_Supuestos'!$F$9))-((('01_Supuestos'!M31*$I822)*'01_Supuestos'!$F$11*($H822-'01_Supuestos'!$F$9))*'01_Supuestos'!$F$12)-(('01_Supuestos'!M31*$I822)*'01_Supuestos'!$F$11*$K822)-(IF(('01_Supuestos'!M31*$I822)&gt;0,'01_Supuestos'!$F$15,0)))-((('01_Supuestos'!M31*$I822)*'01_Supuestos'!$F$11*($H822-'01_Supuestos'!$F$9))*'01_Supuestos'!$F$18)-($J822*'01_Supuestos'!M32)-(IF('01_Supuestos'!M30=MAX('01_Supuestos'!$C$30:$M$30),'01_Supuestos'!$F$19,0))-(MAX(0,(((('01_Supuestos'!M31*$I822)*'01_Supuestos'!$F$11*($H822-'01_Supuestos'!$F$9))-((('01_Supuestos'!M31*$I822)*'01_Supuestos'!$F$11*($H822-'01_Supuestos'!$F$9))*'01_Supuestos'!$F$12)-(('01_Supuestos'!M31*$I822)*'01_Supuestos'!$F$11*$K822)-(IF(('01_Supuestos'!M31*$I822)&gt;0,'01_Supuestos'!$F$15,0)))-($J822*'01_Supuestos'!M33)))*'01_Supuestos'!$F$16)</f>
        <v/>
      </c>
      <c r="AE822" s="109">
        <f>0</f>
        <v/>
      </c>
      <c r="AF822" s="109">
        <f>IF(S822&gt;R822,"Appraisal+Decision",IF(S822&lt;R822,"Develop Now","Indiferente"))</f>
        <v/>
      </c>
    </row>
    <row r="823">
      <c r="A823" t="n">
        <v>793</v>
      </c>
      <c r="B823" s="53">
        <f>RAND()</f>
        <v/>
      </c>
      <c r="C823" s="53">
        <f>RAND()</f>
        <v/>
      </c>
      <c r="D823" s="53">
        <f>RAND()</f>
        <v/>
      </c>
      <c r="E823" s="53">
        <f>RAND()</f>
        <v/>
      </c>
      <c r="F823" s="53">
        <f>RAND()</f>
        <v/>
      </c>
      <c r="G823" s="53">
        <f>RAND()</f>
        <v/>
      </c>
      <c r="H823" s="109">
        <f>IF(B823&lt;($B$11-$B$10)/($B$12-$B$10), $B$10+SQRT(B823*($B$11-$B$10)*($B$12-$B$10)), $B$12-SQRT((1-B823)*($B$12-$B$11)*($B$12-$B$10)))</f>
        <v/>
      </c>
      <c r="I823" s="53">
        <f>MAX(0.1,NORMINV(C823,$B$13,$B$14))</f>
        <v/>
      </c>
      <c r="J823" s="109">
        <f>'01_Supuestos'!$F$13*MAX(0.65,NORMINV(D823,1,$B$15))</f>
        <v/>
      </c>
      <c r="K823" s="109">
        <f>'01_Supuestos'!$F$14*MAX(0.6,NORMINV(E823,1,$B$16))</f>
        <v/>
      </c>
      <c r="L823" s="109">
        <f>--(F823&lt;=$B$5)</f>
        <v/>
      </c>
      <c r="M823" s="109">
        <f>IF(L823=1, IF(G823&lt;=$B$6, "+", "-"), IF(G823&lt;=(1-$B$7), "+", "-"))</f>
        <v/>
      </c>
      <c r="N823" s="110">
        <f>IF(M823="+",'05_Bayes_Arbol'!$B$16,'05_Bayes_Arbol'!$B$17)</f>
        <v/>
      </c>
      <c r="O823" s="109">
        <f>SUMPRODUCT(T823:AD823,'01_Supuestos'!$C$34:$M$34)</f>
        <v/>
      </c>
      <c r="P823" s="109">
        <f>N823*O823 + (1-N823)*$B$9</f>
        <v/>
      </c>
      <c r="Q823" s="109">
        <f>--(P823&gt;0)</f>
        <v/>
      </c>
      <c r="R823" s="109">
        <f>IF(L823=1,O823,$B$9)</f>
        <v/>
      </c>
      <c r="S823" s="109">
        <f>-$B$8 + IF(Q823=1, IF(L823=1,O823,$B$9), 0)</f>
        <v/>
      </c>
      <c r="T823" s="109">
        <f>((('01_Supuestos'!C31*$I823)*'01_Supuestos'!$F$11*($H823-'01_Supuestos'!$F$9))-((('01_Supuestos'!C31*$I823)*'01_Supuestos'!$F$11*($H823-'01_Supuestos'!$F$9))*'01_Supuestos'!$F$12)-(('01_Supuestos'!C31*$I823)*'01_Supuestos'!$F$11*$K823)-(IF(('01_Supuestos'!C31*$I823)&gt;0,'01_Supuestos'!$F$15,0)))-((('01_Supuestos'!C31*$I823)*'01_Supuestos'!$F$11*($H823-'01_Supuestos'!$F$9))*'01_Supuestos'!$F$18)-($J823*'01_Supuestos'!C32)-(IF('01_Supuestos'!C30=MAX('01_Supuestos'!$C$30:$M$30),'01_Supuestos'!$F$19,0))-(MAX(0,(((('01_Supuestos'!C31*$I823)*'01_Supuestos'!$F$11*($H823-'01_Supuestos'!$F$9))-((('01_Supuestos'!C31*$I823)*'01_Supuestos'!$F$11*($H823-'01_Supuestos'!$F$9))*'01_Supuestos'!$F$12)-(('01_Supuestos'!C31*$I823)*'01_Supuestos'!$F$11*$K823)-(IF(('01_Supuestos'!C31*$I823)&gt;0,'01_Supuestos'!$F$15,0)))-($J823*'01_Supuestos'!C33)))*'01_Supuestos'!$F$16)</f>
        <v/>
      </c>
      <c r="U823" s="109">
        <f>((('01_Supuestos'!D31*$I823)*'01_Supuestos'!$F$11*($H823-'01_Supuestos'!$F$9))-((('01_Supuestos'!D31*$I823)*'01_Supuestos'!$F$11*($H823-'01_Supuestos'!$F$9))*'01_Supuestos'!$F$12)-(('01_Supuestos'!D31*$I823)*'01_Supuestos'!$F$11*$K823)-(IF(('01_Supuestos'!D31*$I823)&gt;0,'01_Supuestos'!$F$15,0)))-((('01_Supuestos'!D31*$I823)*'01_Supuestos'!$F$11*($H823-'01_Supuestos'!$F$9))*'01_Supuestos'!$F$18)-($J823*'01_Supuestos'!D32)-(IF('01_Supuestos'!D30=MAX('01_Supuestos'!$C$30:$M$30),'01_Supuestos'!$F$19,0))-(MAX(0,(((('01_Supuestos'!D31*$I823)*'01_Supuestos'!$F$11*($H823-'01_Supuestos'!$F$9))-((('01_Supuestos'!D31*$I823)*'01_Supuestos'!$F$11*($H823-'01_Supuestos'!$F$9))*'01_Supuestos'!$F$12)-(('01_Supuestos'!D31*$I823)*'01_Supuestos'!$F$11*$K823)-(IF(('01_Supuestos'!D31*$I823)&gt;0,'01_Supuestos'!$F$15,0)))-($J823*'01_Supuestos'!D33)))*'01_Supuestos'!$F$16)</f>
        <v/>
      </c>
      <c r="V823" s="109">
        <f>((('01_Supuestos'!E31*$I823)*'01_Supuestos'!$F$11*($H823-'01_Supuestos'!$F$9))-((('01_Supuestos'!E31*$I823)*'01_Supuestos'!$F$11*($H823-'01_Supuestos'!$F$9))*'01_Supuestos'!$F$12)-(('01_Supuestos'!E31*$I823)*'01_Supuestos'!$F$11*$K823)-(IF(('01_Supuestos'!E31*$I823)&gt;0,'01_Supuestos'!$F$15,0)))-((('01_Supuestos'!E31*$I823)*'01_Supuestos'!$F$11*($H823-'01_Supuestos'!$F$9))*'01_Supuestos'!$F$18)-($J823*'01_Supuestos'!E32)-(IF('01_Supuestos'!E30=MAX('01_Supuestos'!$C$30:$M$30),'01_Supuestos'!$F$19,0))-(MAX(0,(((('01_Supuestos'!E31*$I823)*'01_Supuestos'!$F$11*($H823-'01_Supuestos'!$F$9))-((('01_Supuestos'!E31*$I823)*'01_Supuestos'!$F$11*($H823-'01_Supuestos'!$F$9))*'01_Supuestos'!$F$12)-(('01_Supuestos'!E31*$I823)*'01_Supuestos'!$F$11*$K823)-(IF(('01_Supuestos'!E31*$I823)&gt;0,'01_Supuestos'!$F$15,0)))-($J823*'01_Supuestos'!E33)))*'01_Supuestos'!$F$16)</f>
        <v/>
      </c>
      <c r="W823" s="109">
        <f>((('01_Supuestos'!F31*$I823)*'01_Supuestos'!$F$11*($H823-'01_Supuestos'!$F$9))-((('01_Supuestos'!F31*$I823)*'01_Supuestos'!$F$11*($H823-'01_Supuestos'!$F$9))*'01_Supuestos'!$F$12)-(('01_Supuestos'!F31*$I823)*'01_Supuestos'!$F$11*$K823)-(IF(('01_Supuestos'!F31*$I823)&gt;0,'01_Supuestos'!$F$15,0)))-((('01_Supuestos'!F31*$I823)*'01_Supuestos'!$F$11*($H823-'01_Supuestos'!$F$9))*'01_Supuestos'!$F$18)-($J823*'01_Supuestos'!F32)-(IF('01_Supuestos'!F30=MAX('01_Supuestos'!$C$30:$M$30),'01_Supuestos'!$F$19,0))-(MAX(0,(((('01_Supuestos'!F31*$I823)*'01_Supuestos'!$F$11*($H823-'01_Supuestos'!$F$9))-((('01_Supuestos'!F31*$I823)*'01_Supuestos'!$F$11*($H823-'01_Supuestos'!$F$9))*'01_Supuestos'!$F$12)-(('01_Supuestos'!F31*$I823)*'01_Supuestos'!$F$11*$K823)-(IF(('01_Supuestos'!F31*$I823)&gt;0,'01_Supuestos'!$F$15,0)))-($J823*'01_Supuestos'!F33)))*'01_Supuestos'!$F$16)</f>
        <v/>
      </c>
      <c r="X823" s="109">
        <f>((('01_Supuestos'!G31*$I823)*'01_Supuestos'!$F$11*($H823-'01_Supuestos'!$F$9))-((('01_Supuestos'!G31*$I823)*'01_Supuestos'!$F$11*($H823-'01_Supuestos'!$F$9))*'01_Supuestos'!$F$12)-(('01_Supuestos'!G31*$I823)*'01_Supuestos'!$F$11*$K823)-(IF(('01_Supuestos'!G31*$I823)&gt;0,'01_Supuestos'!$F$15,0)))-((('01_Supuestos'!G31*$I823)*'01_Supuestos'!$F$11*($H823-'01_Supuestos'!$F$9))*'01_Supuestos'!$F$18)-($J823*'01_Supuestos'!G32)-(IF('01_Supuestos'!G30=MAX('01_Supuestos'!$C$30:$M$30),'01_Supuestos'!$F$19,0))-(MAX(0,(((('01_Supuestos'!G31*$I823)*'01_Supuestos'!$F$11*($H823-'01_Supuestos'!$F$9))-((('01_Supuestos'!G31*$I823)*'01_Supuestos'!$F$11*($H823-'01_Supuestos'!$F$9))*'01_Supuestos'!$F$12)-(('01_Supuestos'!G31*$I823)*'01_Supuestos'!$F$11*$K823)-(IF(('01_Supuestos'!G31*$I823)&gt;0,'01_Supuestos'!$F$15,0)))-($J823*'01_Supuestos'!G33)))*'01_Supuestos'!$F$16)</f>
        <v/>
      </c>
      <c r="Y823" s="109">
        <f>((('01_Supuestos'!H31*$I823)*'01_Supuestos'!$F$11*($H823-'01_Supuestos'!$F$9))-((('01_Supuestos'!H31*$I823)*'01_Supuestos'!$F$11*($H823-'01_Supuestos'!$F$9))*'01_Supuestos'!$F$12)-(('01_Supuestos'!H31*$I823)*'01_Supuestos'!$F$11*$K823)-(IF(('01_Supuestos'!H31*$I823)&gt;0,'01_Supuestos'!$F$15,0)))-((('01_Supuestos'!H31*$I823)*'01_Supuestos'!$F$11*($H823-'01_Supuestos'!$F$9))*'01_Supuestos'!$F$18)-($J823*'01_Supuestos'!H32)-(IF('01_Supuestos'!H30=MAX('01_Supuestos'!$C$30:$M$30),'01_Supuestos'!$F$19,0))-(MAX(0,(((('01_Supuestos'!H31*$I823)*'01_Supuestos'!$F$11*($H823-'01_Supuestos'!$F$9))-((('01_Supuestos'!H31*$I823)*'01_Supuestos'!$F$11*($H823-'01_Supuestos'!$F$9))*'01_Supuestos'!$F$12)-(('01_Supuestos'!H31*$I823)*'01_Supuestos'!$F$11*$K823)-(IF(('01_Supuestos'!H31*$I823)&gt;0,'01_Supuestos'!$F$15,0)))-($J823*'01_Supuestos'!H33)))*'01_Supuestos'!$F$16)</f>
        <v/>
      </c>
      <c r="Z823" s="109">
        <f>((('01_Supuestos'!I31*$I823)*'01_Supuestos'!$F$11*($H823-'01_Supuestos'!$F$9))-((('01_Supuestos'!I31*$I823)*'01_Supuestos'!$F$11*($H823-'01_Supuestos'!$F$9))*'01_Supuestos'!$F$12)-(('01_Supuestos'!I31*$I823)*'01_Supuestos'!$F$11*$K823)-(IF(('01_Supuestos'!I31*$I823)&gt;0,'01_Supuestos'!$F$15,0)))-((('01_Supuestos'!I31*$I823)*'01_Supuestos'!$F$11*($H823-'01_Supuestos'!$F$9))*'01_Supuestos'!$F$18)-($J823*'01_Supuestos'!I32)-(IF('01_Supuestos'!I30=MAX('01_Supuestos'!$C$30:$M$30),'01_Supuestos'!$F$19,0))-(MAX(0,(((('01_Supuestos'!I31*$I823)*'01_Supuestos'!$F$11*($H823-'01_Supuestos'!$F$9))-((('01_Supuestos'!I31*$I823)*'01_Supuestos'!$F$11*($H823-'01_Supuestos'!$F$9))*'01_Supuestos'!$F$12)-(('01_Supuestos'!I31*$I823)*'01_Supuestos'!$F$11*$K823)-(IF(('01_Supuestos'!I31*$I823)&gt;0,'01_Supuestos'!$F$15,0)))-($J823*'01_Supuestos'!I33)))*'01_Supuestos'!$F$16)</f>
        <v/>
      </c>
      <c r="AA823" s="109">
        <f>((('01_Supuestos'!J31*$I823)*'01_Supuestos'!$F$11*($H823-'01_Supuestos'!$F$9))-((('01_Supuestos'!J31*$I823)*'01_Supuestos'!$F$11*($H823-'01_Supuestos'!$F$9))*'01_Supuestos'!$F$12)-(('01_Supuestos'!J31*$I823)*'01_Supuestos'!$F$11*$K823)-(IF(('01_Supuestos'!J31*$I823)&gt;0,'01_Supuestos'!$F$15,0)))-((('01_Supuestos'!J31*$I823)*'01_Supuestos'!$F$11*($H823-'01_Supuestos'!$F$9))*'01_Supuestos'!$F$18)-($J823*'01_Supuestos'!J32)-(IF('01_Supuestos'!J30=MAX('01_Supuestos'!$C$30:$M$30),'01_Supuestos'!$F$19,0))-(MAX(0,(((('01_Supuestos'!J31*$I823)*'01_Supuestos'!$F$11*($H823-'01_Supuestos'!$F$9))-((('01_Supuestos'!J31*$I823)*'01_Supuestos'!$F$11*($H823-'01_Supuestos'!$F$9))*'01_Supuestos'!$F$12)-(('01_Supuestos'!J31*$I823)*'01_Supuestos'!$F$11*$K823)-(IF(('01_Supuestos'!J31*$I823)&gt;0,'01_Supuestos'!$F$15,0)))-($J823*'01_Supuestos'!J33)))*'01_Supuestos'!$F$16)</f>
        <v/>
      </c>
      <c r="AB823" s="109">
        <f>((('01_Supuestos'!K31*$I823)*'01_Supuestos'!$F$11*($H823-'01_Supuestos'!$F$9))-((('01_Supuestos'!K31*$I823)*'01_Supuestos'!$F$11*($H823-'01_Supuestos'!$F$9))*'01_Supuestos'!$F$12)-(('01_Supuestos'!K31*$I823)*'01_Supuestos'!$F$11*$K823)-(IF(('01_Supuestos'!K31*$I823)&gt;0,'01_Supuestos'!$F$15,0)))-((('01_Supuestos'!K31*$I823)*'01_Supuestos'!$F$11*($H823-'01_Supuestos'!$F$9))*'01_Supuestos'!$F$18)-($J823*'01_Supuestos'!K32)-(IF('01_Supuestos'!K30=MAX('01_Supuestos'!$C$30:$M$30),'01_Supuestos'!$F$19,0))-(MAX(0,(((('01_Supuestos'!K31*$I823)*'01_Supuestos'!$F$11*($H823-'01_Supuestos'!$F$9))-((('01_Supuestos'!K31*$I823)*'01_Supuestos'!$F$11*($H823-'01_Supuestos'!$F$9))*'01_Supuestos'!$F$12)-(('01_Supuestos'!K31*$I823)*'01_Supuestos'!$F$11*$K823)-(IF(('01_Supuestos'!K31*$I823)&gt;0,'01_Supuestos'!$F$15,0)))-($J823*'01_Supuestos'!K33)))*'01_Supuestos'!$F$16)</f>
        <v/>
      </c>
      <c r="AC823" s="109">
        <f>((('01_Supuestos'!L31*$I823)*'01_Supuestos'!$F$11*($H823-'01_Supuestos'!$F$9))-((('01_Supuestos'!L31*$I823)*'01_Supuestos'!$F$11*($H823-'01_Supuestos'!$F$9))*'01_Supuestos'!$F$12)-(('01_Supuestos'!L31*$I823)*'01_Supuestos'!$F$11*$K823)-(IF(('01_Supuestos'!L31*$I823)&gt;0,'01_Supuestos'!$F$15,0)))-((('01_Supuestos'!L31*$I823)*'01_Supuestos'!$F$11*($H823-'01_Supuestos'!$F$9))*'01_Supuestos'!$F$18)-($J823*'01_Supuestos'!L32)-(IF('01_Supuestos'!L30=MAX('01_Supuestos'!$C$30:$M$30),'01_Supuestos'!$F$19,0))-(MAX(0,(((('01_Supuestos'!L31*$I823)*'01_Supuestos'!$F$11*($H823-'01_Supuestos'!$F$9))-((('01_Supuestos'!L31*$I823)*'01_Supuestos'!$F$11*($H823-'01_Supuestos'!$F$9))*'01_Supuestos'!$F$12)-(('01_Supuestos'!L31*$I823)*'01_Supuestos'!$F$11*$K823)-(IF(('01_Supuestos'!L31*$I823)&gt;0,'01_Supuestos'!$F$15,0)))-($J823*'01_Supuestos'!L33)))*'01_Supuestos'!$F$16)</f>
        <v/>
      </c>
      <c r="AD823" s="109">
        <f>((('01_Supuestos'!M31*$I823)*'01_Supuestos'!$F$11*($H823-'01_Supuestos'!$F$9))-((('01_Supuestos'!M31*$I823)*'01_Supuestos'!$F$11*($H823-'01_Supuestos'!$F$9))*'01_Supuestos'!$F$12)-(('01_Supuestos'!M31*$I823)*'01_Supuestos'!$F$11*$K823)-(IF(('01_Supuestos'!M31*$I823)&gt;0,'01_Supuestos'!$F$15,0)))-((('01_Supuestos'!M31*$I823)*'01_Supuestos'!$F$11*($H823-'01_Supuestos'!$F$9))*'01_Supuestos'!$F$18)-($J823*'01_Supuestos'!M32)-(IF('01_Supuestos'!M30=MAX('01_Supuestos'!$C$30:$M$30),'01_Supuestos'!$F$19,0))-(MAX(0,(((('01_Supuestos'!M31*$I823)*'01_Supuestos'!$F$11*($H823-'01_Supuestos'!$F$9))-((('01_Supuestos'!M31*$I823)*'01_Supuestos'!$F$11*($H823-'01_Supuestos'!$F$9))*'01_Supuestos'!$F$12)-(('01_Supuestos'!M31*$I823)*'01_Supuestos'!$F$11*$K823)-(IF(('01_Supuestos'!M31*$I823)&gt;0,'01_Supuestos'!$F$15,0)))-($J823*'01_Supuestos'!M33)))*'01_Supuestos'!$F$16)</f>
        <v/>
      </c>
      <c r="AE823" s="109">
        <f>0</f>
        <v/>
      </c>
      <c r="AF823" s="109">
        <f>IF(S823&gt;R823,"Appraisal+Decision",IF(S823&lt;R823,"Develop Now","Indiferente"))</f>
        <v/>
      </c>
    </row>
    <row r="824">
      <c r="A824" t="n">
        <v>794</v>
      </c>
      <c r="B824" s="53">
        <f>RAND()</f>
        <v/>
      </c>
      <c r="C824" s="53">
        <f>RAND()</f>
        <v/>
      </c>
      <c r="D824" s="53">
        <f>RAND()</f>
        <v/>
      </c>
      <c r="E824" s="53">
        <f>RAND()</f>
        <v/>
      </c>
      <c r="F824" s="53">
        <f>RAND()</f>
        <v/>
      </c>
      <c r="G824" s="53">
        <f>RAND()</f>
        <v/>
      </c>
      <c r="H824" s="109">
        <f>IF(B824&lt;($B$11-$B$10)/($B$12-$B$10), $B$10+SQRT(B824*($B$11-$B$10)*($B$12-$B$10)), $B$12-SQRT((1-B824)*($B$12-$B$11)*($B$12-$B$10)))</f>
        <v/>
      </c>
      <c r="I824" s="53">
        <f>MAX(0.1,NORMINV(C824,$B$13,$B$14))</f>
        <v/>
      </c>
      <c r="J824" s="109">
        <f>'01_Supuestos'!$F$13*MAX(0.65,NORMINV(D824,1,$B$15))</f>
        <v/>
      </c>
      <c r="K824" s="109">
        <f>'01_Supuestos'!$F$14*MAX(0.6,NORMINV(E824,1,$B$16))</f>
        <v/>
      </c>
      <c r="L824" s="109">
        <f>--(F824&lt;=$B$5)</f>
        <v/>
      </c>
      <c r="M824" s="109">
        <f>IF(L824=1, IF(G824&lt;=$B$6, "+", "-"), IF(G824&lt;=(1-$B$7), "+", "-"))</f>
        <v/>
      </c>
      <c r="N824" s="110">
        <f>IF(M824="+",'05_Bayes_Arbol'!$B$16,'05_Bayes_Arbol'!$B$17)</f>
        <v/>
      </c>
      <c r="O824" s="109">
        <f>SUMPRODUCT(T824:AD824,'01_Supuestos'!$C$34:$M$34)</f>
        <v/>
      </c>
      <c r="P824" s="109">
        <f>N824*O824 + (1-N824)*$B$9</f>
        <v/>
      </c>
      <c r="Q824" s="109">
        <f>--(P824&gt;0)</f>
        <v/>
      </c>
      <c r="R824" s="109">
        <f>IF(L824=1,O824,$B$9)</f>
        <v/>
      </c>
      <c r="S824" s="109">
        <f>-$B$8 + IF(Q824=1, IF(L824=1,O824,$B$9), 0)</f>
        <v/>
      </c>
      <c r="T824" s="109">
        <f>((('01_Supuestos'!C31*$I824)*'01_Supuestos'!$F$11*($H824-'01_Supuestos'!$F$9))-((('01_Supuestos'!C31*$I824)*'01_Supuestos'!$F$11*($H824-'01_Supuestos'!$F$9))*'01_Supuestos'!$F$12)-(('01_Supuestos'!C31*$I824)*'01_Supuestos'!$F$11*$K824)-(IF(('01_Supuestos'!C31*$I824)&gt;0,'01_Supuestos'!$F$15,0)))-((('01_Supuestos'!C31*$I824)*'01_Supuestos'!$F$11*($H824-'01_Supuestos'!$F$9))*'01_Supuestos'!$F$18)-($J824*'01_Supuestos'!C32)-(IF('01_Supuestos'!C30=MAX('01_Supuestos'!$C$30:$M$30),'01_Supuestos'!$F$19,0))-(MAX(0,(((('01_Supuestos'!C31*$I824)*'01_Supuestos'!$F$11*($H824-'01_Supuestos'!$F$9))-((('01_Supuestos'!C31*$I824)*'01_Supuestos'!$F$11*($H824-'01_Supuestos'!$F$9))*'01_Supuestos'!$F$12)-(('01_Supuestos'!C31*$I824)*'01_Supuestos'!$F$11*$K824)-(IF(('01_Supuestos'!C31*$I824)&gt;0,'01_Supuestos'!$F$15,0)))-($J824*'01_Supuestos'!C33)))*'01_Supuestos'!$F$16)</f>
        <v/>
      </c>
      <c r="U824" s="109">
        <f>((('01_Supuestos'!D31*$I824)*'01_Supuestos'!$F$11*($H824-'01_Supuestos'!$F$9))-((('01_Supuestos'!D31*$I824)*'01_Supuestos'!$F$11*($H824-'01_Supuestos'!$F$9))*'01_Supuestos'!$F$12)-(('01_Supuestos'!D31*$I824)*'01_Supuestos'!$F$11*$K824)-(IF(('01_Supuestos'!D31*$I824)&gt;0,'01_Supuestos'!$F$15,0)))-((('01_Supuestos'!D31*$I824)*'01_Supuestos'!$F$11*($H824-'01_Supuestos'!$F$9))*'01_Supuestos'!$F$18)-($J824*'01_Supuestos'!D32)-(IF('01_Supuestos'!D30=MAX('01_Supuestos'!$C$30:$M$30),'01_Supuestos'!$F$19,0))-(MAX(0,(((('01_Supuestos'!D31*$I824)*'01_Supuestos'!$F$11*($H824-'01_Supuestos'!$F$9))-((('01_Supuestos'!D31*$I824)*'01_Supuestos'!$F$11*($H824-'01_Supuestos'!$F$9))*'01_Supuestos'!$F$12)-(('01_Supuestos'!D31*$I824)*'01_Supuestos'!$F$11*$K824)-(IF(('01_Supuestos'!D31*$I824)&gt;0,'01_Supuestos'!$F$15,0)))-($J824*'01_Supuestos'!D33)))*'01_Supuestos'!$F$16)</f>
        <v/>
      </c>
      <c r="V824" s="109">
        <f>((('01_Supuestos'!E31*$I824)*'01_Supuestos'!$F$11*($H824-'01_Supuestos'!$F$9))-((('01_Supuestos'!E31*$I824)*'01_Supuestos'!$F$11*($H824-'01_Supuestos'!$F$9))*'01_Supuestos'!$F$12)-(('01_Supuestos'!E31*$I824)*'01_Supuestos'!$F$11*$K824)-(IF(('01_Supuestos'!E31*$I824)&gt;0,'01_Supuestos'!$F$15,0)))-((('01_Supuestos'!E31*$I824)*'01_Supuestos'!$F$11*($H824-'01_Supuestos'!$F$9))*'01_Supuestos'!$F$18)-($J824*'01_Supuestos'!E32)-(IF('01_Supuestos'!E30=MAX('01_Supuestos'!$C$30:$M$30),'01_Supuestos'!$F$19,0))-(MAX(0,(((('01_Supuestos'!E31*$I824)*'01_Supuestos'!$F$11*($H824-'01_Supuestos'!$F$9))-((('01_Supuestos'!E31*$I824)*'01_Supuestos'!$F$11*($H824-'01_Supuestos'!$F$9))*'01_Supuestos'!$F$12)-(('01_Supuestos'!E31*$I824)*'01_Supuestos'!$F$11*$K824)-(IF(('01_Supuestos'!E31*$I824)&gt;0,'01_Supuestos'!$F$15,0)))-($J824*'01_Supuestos'!E33)))*'01_Supuestos'!$F$16)</f>
        <v/>
      </c>
      <c r="W824" s="109">
        <f>((('01_Supuestos'!F31*$I824)*'01_Supuestos'!$F$11*($H824-'01_Supuestos'!$F$9))-((('01_Supuestos'!F31*$I824)*'01_Supuestos'!$F$11*($H824-'01_Supuestos'!$F$9))*'01_Supuestos'!$F$12)-(('01_Supuestos'!F31*$I824)*'01_Supuestos'!$F$11*$K824)-(IF(('01_Supuestos'!F31*$I824)&gt;0,'01_Supuestos'!$F$15,0)))-((('01_Supuestos'!F31*$I824)*'01_Supuestos'!$F$11*($H824-'01_Supuestos'!$F$9))*'01_Supuestos'!$F$18)-($J824*'01_Supuestos'!F32)-(IF('01_Supuestos'!F30=MAX('01_Supuestos'!$C$30:$M$30),'01_Supuestos'!$F$19,0))-(MAX(0,(((('01_Supuestos'!F31*$I824)*'01_Supuestos'!$F$11*($H824-'01_Supuestos'!$F$9))-((('01_Supuestos'!F31*$I824)*'01_Supuestos'!$F$11*($H824-'01_Supuestos'!$F$9))*'01_Supuestos'!$F$12)-(('01_Supuestos'!F31*$I824)*'01_Supuestos'!$F$11*$K824)-(IF(('01_Supuestos'!F31*$I824)&gt;0,'01_Supuestos'!$F$15,0)))-($J824*'01_Supuestos'!F33)))*'01_Supuestos'!$F$16)</f>
        <v/>
      </c>
      <c r="X824" s="109">
        <f>((('01_Supuestos'!G31*$I824)*'01_Supuestos'!$F$11*($H824-'01_Supuestos'!$F$9))-((('01_Supuestos'!G31*$I824)*'01_Supuestos'!$F$11*($H824-'01_Supuestos'!$F$9))*'01_Supuestos'!$F$12)-(('01_Supuestos'!G31*$I824)*'01_Supuestos'!$F$11*$K824)-(IF(('01_Supuestos'!G31*$I824)&gt;0,'01_Supuestos'!$F$15,0)))-((('01_Supuestos'!G31*$I824)*'01_Supuestos'!$F$11*($H824-'01_Supuestos'!$F$9))*'01_Supuestos'!$F$18)-($J824*'01_Supuestos'!G32)-(IF('01_Supuestos'!G30=MAX('01_Supuestos'!$C$30:$M$30),'01_Supuestos'!$F$19,0))-(MAX(0,(((('01_Supuestos'!G31*$I824)*'01_Supuestos'!$F$11*($H824-'01_Supuestos'!$F$9))-((('01_Supuestos'!G31*$I824)*'01_Supuestos'!$F$11*($H824-'01_Supuestos'!$F$9))*'01_Supuestos'!$F$12)-(('01_Supuestos'!G31*$I824)*'01_Supuestos'!$F$11*$K824)-(IF(('01_Supuestos'!G31*$I824)&gt;0,'01_Supuestos'!$F$15,0)))-($J824*'01_Supuestos'!G33)))*'01_Supuestos'!$F$16)</f>
        <v/>
      </c>
      <c r="Y824" s="109">
        <f>((('01_Supuestos'!H31*$I824)*'01_Supuestos'!$F$11*($H824-'01_Supuestos'!$F$9))-((('01_Supuestos'!H31*$I824)*'01_Supuestos'!$F$11*($H824-'01_Supuestos'!$F$9))*'01_Supuestos'!$F$12)-(('01_Supuestos'!H31*$I824)*'01_Supuestos'!$F$11*$K824)-(IF(('01_Supuestos'!H31*$I824)&gt;0,'01_Supuestos'!$F$15,0)))-((('01_Supuestos'!H31*$I824)*'01_Supuestos'!$F$11*($H824-'01_Supuestos'!$F$9))*'01_Supuestos'!$F$18)-($J824*'01_Supuestos'!H32)-(IF('01_Supuestos'!H30=MAX('01_Supuestos'!$C$30:$M$30),'01_Supuestos'!$F$19,0))-(MAX(0,(((('01_Supuestos'!H31*$I824)*'01_Supuestos'!$F$11*($H824-'01_Supuestos'!$F$9))-((('01_Supuestos'!H31*$I824)*'01_Supuestos'!$F$11*($H824-'01_Supuestos'!$F$9))*'01_Supuestos'!$F$12)-(('01_Supuestos'!H31*$I824)*'01_Supuestos'!$F$11*$K824)-(IF(('01_Supuestos'!H31*$I824)&gt;0,'01_Supuestos'!$F$15,0)))-($J824*'01_Supuestos'!H33)))*'01_Supuestos'!$F$16)</f>
        <v/>
      </c>
      <c r="Z824" s="109">
        <f>((('01_Supuestos'!I31*$I824)*'01_Supuestos'!$F$11*($H824-'01_Supuestos'!$F$9))-((('01_Supuestos'!I31*$I824)*'01_Supuestos'!$F$11*($H824-'01_Supuestos'!$F$9))*'01_Supuestos'!$F$12)-(('01_Supuestos'!I31*$I824)*'01_Supuestos'!$F$11*$K824)-(IF(('01_Supuestos'!I31*$I824)&gt;0,'01_Supuestos'!$F$15,0)))-((('01_Supuestos'!I31*$I824)*'01_Supuestos'!$F$11*($H824-'01_Supuestos'!$F$9))*'01_Supuestos'!$F$18)-($J824*'01_Supuestos'!I32)-(IF('01_Supuestos'!I30=MAX('01_Supuestos'!$C$30:$M$30),'01_Supuestos'!$F$19,0))-(MAX(0,(((('01_Supuestos'!I31*$I824)*'01_Supuestos'!$F$11*($H824-'01_Supuestos'!$F$9))-((('01_Supuestos'!I31*$I824)*'01_Supuestos'!$F$11*($H824-'01_Supuestos'!$F$9))*'01_Supuestos'!$F$12)-(('01_Supuestos'!I31*$I824)*'01_Supuestos'!$F$11*$K824)-(IF(('01_Supuestos'!I31*$I824)&gt;0,'01_Supuestos'!$F$15,0)))-($J824*'01_Supuestos'!I33)))*'01_Supuestos'!$F$16)</f>
        <v/>
      </c>
      <c r="AA824" s="109">
        <f>((('01_Supuestos'!J31*$I824)*'01_Supuestos'!$F$11*($H824-'01_Supuestos'!$F$9))-((('01_Supuestos'!J31*$I824)*'01_Supuestos'!$F$11*($H824-'01_Supuestos'!$F$9))*'01_Supuestos'!$F$12)-(('01_Supuestos'!J31*$I824)*'01_Supuestos'!$F$11*$K824)-(IF(('01_Supuestos'!J31*$I824)&gt;0,'01_Supuestos'!$F$15,0)))-((('01_Supuestos'!J31*$I824)*'01_Supuestos'!$F$11*($H824-'01_Supuestos'!$F$9))*'01_Supuestos'!$F$18)-($J824*'01_Supuestos'!J32)-(IF('01_Supuestos'!J30=MAX('01_Supuestos'!$C$30:$M$30),'01_Supuestos'!$F$19,0))-(MAX(0,(((('01_Supuestos'!J31*$I824)*'01_Supuestos'!$F$11*($H824-'01_Supuestos'!$F$9))-((('01_Supuestos'!J31*$I824)*'01_Supuestos'!$F$11*($H824-'01_Supuestos'!$F$9))*'01_Supuestos'!$F$12)-(('01_Supuestos'!J31*$I824)*'01_Supuestos'!$F$11*$K824)-(IF(('01_Supuestos'!J31*$I824)&gt;0,'01_Supuestos'!$F$15,0)))-($J824*'01_Supuestos'!J33)))*'01_Supuestos'!$F$16)</f>
        <v/>
      </c>
      <c r="AB824" s="109">
        <f>((('01_Supuestos'!K31*$I824)*'01_Supuestos'!$F$11*($H824-'01_Supuestos'!$F$9))-((('01_Supuestos'!K31*$I824)*'01_Supuestos'!$F$11*($H824-'01_Supuestos'!$F$9))*'01_Supuestos'!$F$12)-(('01_Supuestos'!K31*$I824)*'01_Supuestos'!$F$11*$K824)-(IF(('01_Supuestos'!K31*$I824)&gt;0,'01_Supuestos'!$F$15,0)))-((('01_Supuestos'!K31*$I824)*'01_Supuestos'!$F$11*($H824-'01_Supuestos'!$F$9))*'01_Supuestos'!$F$18)-($J824*'01_Supuestos'!K32)-(IF('01_Supuestos'!K30=MAX('01_Supuestos'!$C$30:$M$30),'01_Supuestos'!$F$19,0))-(MAX(0,(((('01_Supuestos'!K31*$I824)*'01_Supuestos'!$F$11*($H824-'01_Supuestos'!$F$9))-((('01_Supuestos'!K31*$I824)*'01_Supuestos'!$F$11*($H824-'01_Supuestos'!$F$9))*'01_Supuestos'!$F$12)-(('01_Supuestos'!K31*$I824)*'01_Supuestos'!$F$11*$K824)-(IF(('01_Supuestos'!K31*$I824)&gt;0,'01_Supuestos'!$F$15,0)))-($J824*'01_Supuestos'!K33)))*'01_Supuestos'!$F$16)</f>
        <v/>
      </c>
      <c r="AC824" s="109">
        <f>((('01_Supuestos'!L31*$I824)*'01_Supuestos'!$F$11*($H824-'01_Supuestos'!$F$9))-((('01_Supuestos'!L31*$I824)*'01_Supuestos'!$F$11*($H824-'01_Supuestos'!$F$9))*'01_Supuestos'!$F$12)-(('01_Supuestos'!L31*$I824)*'01_Supuestos'!$F$11*$K824)-(IF(('01_Supuestos'!L31*$I824)&gt;0,'01_Supuestos'!$F$15,0)))-((('01_Supuestos'!L31*$I824)*'01_Supuestos'!$F$11*($H824-'01_Supuestos'!$F$9))*'01_Supuestos'!$F$18)-($J824*'01_Supuestos'!L32)-(IF('01_Supuestos'!L30=MAX('01_Supuestos'!$C$30:$M$30),'01_Supuestos'!$F$19,0))-(MAX(0,(((('01_Supuestos'!L31*$I824)*'01_Supuestos'!$F$11*($H824-'01_Supuestos'!$F$9))-((('01_Supuestos'!L31*$I824)*'01_Supuestos'!$F$11*($H824-'01_Supuestos'!$F$9))*'01_Supuestos'!$F$12)-(('01_Supuestos'!L31*$I824)*'01_Supuestos'!$F$11*$K824)-(IF(('01_Supuestos'!L31*$I824)&gt;0,'01_Supuestos'!$F$15,0)))-($J824*'01_Supuestos'!L33)))*'01_Supuestos'!$F$16)</f>
        <v/>
      </c>
      <c r="AD824" s="109">
        <f>((('01_Supuestos'!M31*$I824)*'01_Supuestos'!$F$11*($H824-'01_Supuestos'!$F$9))-((('01_Supuestos'!M31*$I824)*'01_Supuestos'!$F$11*($H824-'01_Supuestos'!$F$9))*'01_Supuestos'!$F$12)-(('01_Supuestos'!M31*$I824)*'01_Supuestos'!$F$11*$K824)-(IF(('01_Supuestos'!M31*$I824)&gt;0,'01_Supuestos'!$F$15,0)))-((('01_Supuestos'!M31*$I824)*'01_Supuestos'!$F$11*($H824-'01_Supuestos'!$F$9))*'01_Supuestos'!$F$18)-($J824*'01_Supuestos'!M32)-(IF('01_Supuestos'!M30=MAX('01_Supuestos'!$C$30:$M$30),'01_Supuestos'!$F$19,0))-(MAX(0,(((('01_Supuestos'!M31*$I824)*'01_Supuestos'!$F$11*($H824-'01_Supuestos'!$F$9))-((('01_Supuestos'!M31*$I824)*'01_Supuestos'!$F$11*($H824-'01_Supuestos'!$F$9))*'01_Supuestos'!$F$12)-(('01_Supuestos'!M31*$I824)*'01_Supuestos'!$F$11*$K824)-(IF(('01_Supuestos'!M31*$I824)&gt;0,'01_Supuestos'!$F$15,0)))-($J824*'01_Supuestos'!M33)))*'01_Supuestos'!$F$16)</f>
        <v/>
      </c>
      <c r="AE824" s="109">
        <f>0</f>
        <v/>
      </c>
      <c r="AF824" s="109">
        <f>IF(S824&gt;R824,"Appraisal+Decision",IF(S824&lt;R824,"Develop Now","Indiferente"))</f>
        <v/>
      </c>
    </row>
    <row r="825">
      <c r="A825" t="n">
        <v>795</v>
      </c>
      <c r="B825" s="53">
        <f>RAND()</f>
        <v/>
      </c>
      <c r="C825" s="53">
        <f>RAND()</f>
        <v/>
      </c>
      <c r="D825" s="53">
        <f>RAND()</f>
        <v/>
      </c>
      <c r="E825" s="53">
        <f>RAND()</f>
        <v/>
      </c>
      <c r="F825" s="53">
        <f>RAND()</f>
        <v/>
      </c>
      <c r="G825" s="53">
        <f>RAND()</f>
        <v/>
      </c>
      <c r="H825" s="109">
        <f>IF(B825&lt;($B$11-$B$10)/($B$12-$B$10), $B$10+SQRT(B825*($B$11-$B$10)*($B$12-$B$10)), $B$12-SQRT((1-B825)*($B$12-$B$11)*($B$12-$B$10)))</f>
        <v/>
      </c>
      <c r="I825" s="53">
        <f>MAX(0.1,NORMINV(C825,$B$13,$B$14))</f>
        <v/>
      </c>
      <c r="J825" s="109">
        <f>'01_Supuestos'!$F$13*MAX(0.65,NORMINV(D825,1,$B$15))</f>
        <v/>
      </c>
      <c r="K825" s="109">
        <f>'01_Supuestos'!$F$14*MAX(0.6,NORMINV(E825,1,$B$16))</f>
        <v/>
      </c>
      <c r="L825" s="109">
        <f>--(F825&lt;=$B$5)</f>
        <v/>
      </c>
      <c r="M825" s="109">
        <f>IF(L825=1, IF(G825&lt;=$B$6, "+", "-"), IF(G825&lt;=(1-$B$7), "+", "-"))</f>
        <v/>
      </c>
      <c r="N825" s="110">
        <f>IF(M825="+",'05_Bayes_Arbol'!$B$16,'05_Bayes_Arbol'!$B$17)</f>
        <v/>
      </c>
      <c r="O825" s="109">
        <f>SUMPRODUCT(T825:AD825,'01_Supuestos'!$C$34:$M$34)</f>
        <v/>
      </c>
      <c r="P825" s="109">
        <f>N825*O825 + (1-N825)*$B$9</f>
        <v/>
      </c>
      <c r="Q825" s="109">
        <f>--(P825&gt;0)</f>
        <v/>
      </c>
      <c r="R825" s="109">
        <f>IF(L825=1,O825,$B$9)</f>
        <v/>
      </c>
      <c r="S825" s="109">
        <f>-$B$8 + IF(Q825=1, IF(L825=1,O825,$B$9), 0)</f>
        <v/>
      </c>
      <c r="T825" s="109">
        <f>((('01_Supuestos'!C31*$I825)*'01_Supuestos'!$F$11*($H825-'01_Supuestos'!$F$9))-((('01_Supuestos'!C31*$I825)*'01_Supuestos'!$F$11*($H825-'01_Supuestos'!$F$9))*'01_Supuestos'!$F$12)-(('01_Supuestos'!C31*$I825)*'01_Supuestos'!$F$11*$K825)-(IF(('01_Supuestos'!C31*$I825)&gt;0,'01_Supuestos'!$F$15,0)))-((('01_Supuestos'!C31*$I825)*'01_Supuestos'!$F$11*($H825-'01_Supuestos'!$F$9))*'01_Supuestos'!$F$18)-($J825*'01_Supuestos'!C32)-(IF('01_Supuestos'!C30=MAX('01_Supuestos'!$C$30:$M$30),'01_Supuestos'!$F$19,0))-(MAX(0,(((('01_Supuestos'!C31*$I825)*'01_Supuestos'!$F$11*($H825-'01_Supuestos'!$F$9))-((('01_Supuestos'!C31*$I825)*'01_Supuestos'!$F$11*($H825-'01_Supuestos'!$F$9))*'01_Supuestos'!$F$12)-(('01_Supuestos'!C31*$I825)*'01_Supuestos'!$F$11*$K825)-(IF(('01_Supuestos'!C31*$I825)&gt;0,'01_Supuestos'!$F$15,0)))-($J825*'01_Supuestos'!C33)))*'01_Supuestos'!$F$16)</f>
        <v/>
      </c>
      <c r="U825" s="109">
        <f>((('01_Supuestos'!D31*$I825)*'01_Supuestos'!$F$11*($H825-'01_Supuestos'!$F$9))-((('01_Supuestos'!D31*$I825)*'01_Supuestos'!$F$11*($H825-'01_Supuestos'!$F$9))*'01_Supuestos'!$F$12)-(('01_Supuestos'!D31*$I825)*'01_Supuestos'!$F$11*$K825)-(IF(('01_Supuestos'!D31*$I825)&gt;0,'01_Supuestos'!$F$15,0)))-((('01_Supuestos'!D31*$I825)*'01_Supuestos'!$F$11*($H825-'01_Supuestos'!$F$9))*'01_Supuestos'!$F$18)-($J825*'01_Supuestos'!D32)-(IF('01_Supuestos'!D30=MAX('01_Supuestos'!$C$30:$M$30),'01_Supuestos'!$F$19,0))-(MAX(0,(((('01_Supuestos'!D31*$I825)*'01_Supuestos'!$F$11*($H825-'01_Supuestos'!$F$9))-((('01_Supuestos'!D31*$I825)*'01_Supuestos'!$F$11*($H825-'01_Supuestos'!$F$9))*'01_Supuestos'!$F$12)-(('01_Supuestos'!D31*$I825)*'01_Supuestos'!$F$11*$K825)-(IF(('01_Supuestos'!D31*$I825)&gt;0,'01_Supuestos'!$F$15,0)))-($J825*'01_Supuestos'!D33)))*'01_Supuestos'!$F$16)</f>
        <v/>
      </c>
      <c r="V825" s="109">
        <f>((('01_Supuestos'!E31*$I825)*'01_Supuestos'!$F$11*($H825-'01_Supuestos'!$F$9))-((('01_Supuestos'!E31*$I825)*'01_Supuestos'!$F$11*($H825-'01_Supuestos'!$F$9))*'01_Supuestos'!$F$12)-(('01_Supuestos'!E31*$I825)*'01_Supuestos'!$F$11*$K825)-(IF(('01_Supuestos'!E31*$I825)&gt;0,'01_Supuestos'!$F$15,0)))-((('01_Supuestos'!E31*$I825)*'01_Supuestos'!$F$11*($H825-'01_Supuestos'!$F$9))*'01_Supuestos'!$F$18)-($J825*'01_Supuestos'!E32)-(IF('01_Supuestos'!E30=MAX('01_Supuestos'!$C$30:$M$30),'01_Supuestos'!$F$19,0))-(MAX(0,(((('01_Supuestos'!E31*$I825)*'01_Supuestos'!$F$11*($H825-'01_Supuestos'!$F$9))-((('01_Supuestos'!E31*$I825)*'01_Supuestos'!$F$11*($H825-'01_Supuestos'!$F$9))*'01_Supuestos'!$F$12)-(('01_Supuestos'!E31*$I825)*'01_Supuestos'!$F$11*$K825)-(IF(('01_Supuestos'!E31*$I825)&gt;0,'01_Supuestos'!$F$15,0)))-($J825*'01_Supuestos'!E33)))*'01_Supuestos'!$F$16)</f>
        <v/>
      </c>
      <c r="W825" s="109">
        <f>((('01_Supuestos'!F31*$I825)*'01_Supuestos'!$F$11*($H825-'01_Supuestos'!$F$9))-((('01_Supuestos'!F31*$I825)*'01_Supuestos'!$F$11*($H825-'01_Supuestos'!$F$9))*'01_Supuestos'!$F$12)-(('01_Supuestos'!F31*$I825)*'01_Supuestos'!$F$11*$K825)-(IF(('01_Supuestos'!F31*$I825)&gt;0,'01_Supuestos'!$F$15,0)))-((('01_Supuestos'!F31*$I825)*'01_Supuestos'!$F$11*($H825-'01_Supuestos'!$F$9))*'01_Supuestos'!$F$18)-($J825*'01_Supuestos'!F32)-(IF('01_Supuestos'!F30=MAX('01_Supuestos'!$C$30:$M$30),'01_Supuestos'!$F$19,0))-(MAX(0,(((('01_Supuestos'!F31*$I825)*'01_Supuestos'!$F$11*($H825-'01_Supuestos'!$F$9))-((('01_Supuestos'!F31*$I825)*'01_Supuestos'!$F$11*($H825-'01_Supuestos'!$F$9))*'01_Supuestos'!$F$12)-(('01_Supuestos'!F31*$I825)*'01_Supuestos'!$F$11*$K825)-(IF(('01_Supuestos'!F31*$I825)&gt;0,'01_Supuestos'!$F$15,0)))-($J825*'01_Supuestos'!F33)))*'01_Supuestos'!$F$16)</f>
        <v/>
      </c>
      <c r="X825" s="109">
        <f>((('01_Supuestos'!G31*$I825)*'01_Supuestos'!$F$11*($H825-'01_Supuestos'!$F$9))-((('01_Supuestos'!G31*$I825)*'01_Supuestos'!$F$11*($H825-'01_Supuestos'!$F$9))*'01_Supuestos'!$F$12)-(('01_Supuestos'!G31*$I825)*'01_Supuestos'!$F$11*$K825)-(IF(('01_Supuestos'!G31*$I825)&gt;0,'01_Supuestos'!$F$15,0)))-((('01_Supuestos'!G31*$I825)*'01_Supuestos'!$F$11*($H825-'01_Supuestos'!$F$9))*'01_Supuestos'!$F$18)-($J825*'01_Supuestos'!G32)-(IF('01_Supuestos'!G30=MAX('01_Supuestos'!$C$30:$M$30),'01_Supuestos'!$F$19,0))-(MAX(0,(((('01_Supuestos'!G31*$I825)*'01_Supuestos'!$F$11*($H825-'01_Supuestos'!$F$9))-((('01_Supuestos'!G31*$I825)*'01_Supuestos'!$F$11*($H825-'01_Supuestos'!$F$9))*'01_Supuestos'!$F$12)-(('01_Supuestos'!G31*$I825)*'01_Supuestos'!$F$11*$K825)-(IF(('01_Supuestos'!G31*$I825)&gt;0,'01_Supuestos'!$F$15,0)))-($J825*'01_Supuestos'!G33)))*'01_Supuestos'!$F$16)</f>
        <v/>
      </c>
      <c r="Y825" s="109">
        <f>((('01_Supuestos'!H31*$I825)*'01_Supuestos'!$F$11*($H825-'01_Supuestos'!$F$9))-((('01_Supuestos'!H31*$I825)*'01_Supuestos'!$F$11*($H825-'01_Supuestos'!$F$9))*'01_Supuestos'!$F$12)-(('01_Supuestos'!H31*$I825)*'01_Supuestos'!$F$11*$K825)-(IF(('01_Supuestos'!H31*$I825)&gt;0,'01_Supuestos'!$F$15,0)))-((('01_Supuestos'!H31*$I825)*'01_Supuestos'!$F$11*($H825-'01_Supuestos'!$F$9))*'01_Supuestos'!$F$18)-($J825*'01_Supuestos'!H32)-(IF('01_Supuestos'!H30=MAX('01_Supuestos'!$C$30:$M$30),'01_Supuestos'!$F$19,0))-(MAX(0,(((('01_Supuestos'!H31*$I825)*'01_Supuestos'!$F$11*($H825-'01_Supuestos'!$F$9))-((('01_Supuestos'!H31*$I825)*'01_Supuestos'!$F$11*($H825-'01_Supuestos'!$F$9))*'01_Supuestos'!$F$12)-(('01_Supuestos'!H31*$I825)*'01_Supuestos'!$F$11*$K825)-(IF(('01_Supuestos'!H31*$I825)&gt;0,'01_Supuestos'!$F$15,0)))-($J825*'01_Supuestos'!H33)))*'01_Supuestos'!$F$16)</f>
        <v/>
      </c>
      <c r="Z825" s="109">
        <f>((('01_Supuestos'!I31*$I825)*'01_Supuestos'!$F$11*($H825-'01_Supuestos'!$F$9))-((('01_Supuestos'!I31*$I825)*'01_Supuestos'!$F$11*($H825-'01_Supuestos'!$F$9))*'01_Supuestos'!$F$12)-(('01_Supuestos'!I31*$I825)*'01_Supuestos'!$F$11*$K825)-(IF(('01_Supuestos'!I31*$I825)&gt;0,'01_Supuestos'!$F$15,0)))-((('01_Supuestos'!I31*$I825)*'01_Supuestos'!$F$11*($H825-'01_Supuestos'!$F$9))*'01_Supuestos'!$F$18)-($J825*'01_Supuestos'!I32)-(IF('01_Supuestos'!I30=MAX('01_Supuestos'!$C$30:$M$30),'01_Supuestos'!$F$19,0))-(MAX(0,(((('01_Supuestos'!I31*$I825)*'01_Supuestos'!$F$11*($H825-'01_Supuestos'!$F$9))-((('01_Supuestos'!I31*$I825)*'01_Supuestos'!$F$11*($H825-'01_Supuestos'!$F$9))*'01_Supuestos'!$F$12)-(('01_Supuestos'!I31*$I825)*'01_Supuestos'!$F$11*$K825)-(IF(('01_Supuestos'!I31*$I825)&gt;0,'01_Supuestos'!$F$15,0)))-($J825*'01_Supuestos'!I33)))*'01_Supuestos'!$F$16)</f>
        <v/>
      </c>
      <c r="AA825" s="109">
        <f>((('01_Supuestos'!J31*$I825)*'01_Supuestos'!$F$11*($H825-'01_Supuestos'!$F$9))-((('01_Supuestos'!J31*$I825)*'01_Supuestos'!$F$11*($H825-'01_Supuestos'!$F$9))*'01_Supuestos'!$F$12)-(('01_Supuestos'!J31*$I825)*'01_Supuestos'!$F$11*$K825)-(IF(('01_Supuestos'!J31*$I825)&gt;0,'01_Supuestos'!$F$15,0)))-((('01_Supuestos'!J31*$I825)*'01_Supuestos'!$F$11*($H825-'01_Supuestos'!$F$9))*'01_Supuestos'!$F$18)-($J825*'01_Supuestos'!J32)-(IF('01_Supuestos'!J30=MAX('01_Supuestos'!$C$30:$M$30),'01_Supuestos'!$F$19,0))-(MAX(0,(((('01_Supuestos'!J31*$I825)*'01_Supuestos'!$F$11*($H825-'01_Supuestos'!$F$9))-((('01_Supuestos'!J31*$I825)*'01_Supuestos'!$F$11*($H825-'01_Supuestos'!$F$9))*'01_Supuestos'!$F$12)-(('01_Supuestos'!J31*$I825)*'01_Supuestos'!$F$11*$K825)-(IF(('01_Supuestos'!J31*$I825)&gt;0,'01_Supuestos'!$F$15,0)))-($J825*'01_Supuestos'!J33)))*'01_Supuestos'!$F$16)</f>
        <v/>
      </c>
      <c r="AB825" s="109">
        <f>((('01_Supuestos'!K31*$I825)*'01_Supuestos'!$F$11*($H825-'01_Supuestos'!$F$9))-((('01_Supuestos'!K31*$I825)*'01_Supuestos'!$F$11*($H825-'01_Supuestos'!$F$9))*'01_Supuestos'!$F$12)-(('01_Supuestos'!K31*$I825)*'01_Supuestos'!$F$11*$K825)-(IF(('01_Supuestos'!K31*$I825)&gt;0,'01_Supuestos'!$F$15,0)))-((('01_Supuestos'!K31*$I825)*'01_Supuestos'!$F$11*($H825-'01_Supuestos'!$F$9))*'01_Supuestos'!$F$18)-($J825*'01_Supuestos'!K32)-(IF('01_Supuestos'!K30=MAX('01_Supuestos'!$C$30:$M$30),'01_Supuestos'!$F$19,0))-(MAX(0,(((('01_Supuestos'!K31*$I825)*'01_Supuestos'!$F$11*($H825-'01_Supuestos'!$F$9))-((('01_Supuestos'!K31*$I825)*'01_Supuestos'!$F$11*($H825-'01_Supuestos'!$F$9))*'01_Supuestos'!$F$12)-(('01_Supuestos'!K31*$I825)*'01_Supuestos'!$F$11*$K825)-(IF(('01_Supuestos'!K31*$I825)&gt;0,'01_Supuestos'!$F$15,0)))-($J825*'01_Supuestos'!K33)))*'01_Supuestos'!$F$16)</f>
        <v/>
      </c>
      <c r="AC825" s="109">
        <f>((('01_Supuestos'!L31*$I825)*'01_Supuestos'!$F$11*($H825-'01_Supuestos'!$F$9))-((('01_Supuestos'!L31*$I825)*'01_Supuestos'!$F$11*($H825-'01_Supuestos'!$F$9))*'01_Supuestos'!$F$12)-(('01_Supuestos'!L31*$I825)*'01_Supuestos'!$F$11*$K825)-(IF(('01_Supuestos'!L31*$I825)&gt;0,'01_Supuestos'!$F$15,0)))-((('01_Supuestos'!L31*$I825)*'01_Supuestos'!$F$11*($H825-'01_Supuestos'!$F$9))*'01_Supuestos'!$F$18)-($J825*'01_Supuestos'!L32)-(IF('01_Supuestos'!L30=MAX('01_Supuestos'!$C$30:$M$30),'01_Supuestos'!$F$19,0))-(MAX(0,(((('01_Supuestos'!L31*$I825)*'01_Supuestos'!$F$11*($H825-'01_Supuestos'!$F$9))-((('01_Supuestos'!L31*$I825)*'01_Supuestos'!$F$11*($H825-'01_Supuestos'!$F$9))*'01_Supuestos'!$F$12)-(('01_Supuestos'!L31*$I825)*'01_Supuestos'!$F$11*$K825)-(IF(('01_Supuestos'!L31*$I825)&gt;0,'01_Supuestos'!$F$15,0)))-($J825*'01_Supuestos'!L33)))*'01_Supuestos'!$F$16)</f>
        <v/>
      </c>
      <c r="AD825" s="109">
        <f>((('01_Supuestos'!M31*$I825)*'01_Supuestos'!$F$11*($H825-'01_Supuestos'!$F$9))-((('01_Supuestos'!M31*$I825)*'01_Supuestos'!$F$11*($H825-'01_Supuestos'!$F$9))*'01_Supuestos'!$F$12)-(('01_Supuestos'!M31*$I825)*'01_Supuestos'!$F$11*$K825)-(IF(('01_Supuestos'!M31*$I825)&gt;0,'01_Supuestos'!$F$15,0)))-((('01_Supuestos'!M31*$I825)*'01_Supuestos'!$F$11*($H825-'01_Supuestos'!$F$9))*'01_Supuestos'!$F$18)-($J825*'01_Supuestos'!M32)-(IF('01_Supuestos'!M30=MAX('01_Supuestos'!$C$30:$M$30),'01_Supuestos'!$F$19,0))-(MAX(0,(((('01_Supuestos'!M31*$I825)*'01_Supuestos'!$F$11*($H825-'01_Supuestos'!$F$9))-((('01_Supuestos'!M31*$I825)*'01_Supuestos'!$F$11*($H825-'01_Supuestos'!$F$9))*'01_Supuestos'!$F$12)-(('01_Supuestos'!M31*$I825)*'01_Supuestos'!$F$11*$K825)-(IF(('01_Supuestos'!M31*$I825)&gt;0,'01_Supuestos'!$F$15,0)))-($J825*'01_Supuestos'!M33)))*'01_Supuestos'!$F$16)</f>
        <v/>
      </c>
      <c r="AE825" s="109">
        <f>0</f>
        <v/>
      </c>
      <c r="AF825" s="109">
        <f>IF(S825&gt;R825,"Appraisal+Decision",IF(S825&lt;R825,"Develop Now","Indiferente"))</f>
        <v/>
      </c>
    </row>
    <row r="826">
      <c r="A826" t="n">
        <v>796</v>
      </c>
      <c r="B826" s="53">
        <f>RAND()</f>
        <v/>
      </c>
      <c r="C826" s="53">
        <f>RAND()</f>
        <v/>
      </c>
      <c r="D826" s="53">
        <f>RAND()</f>
        <v/>
      </c>
      <c r="E826" s="53">
        <f>RAND()</f>
        <v/>
      </c>
      <c r="F826" s="53">
        <f>RAND()</f>
        <v/>
      </c>
      <c r="G826" s="53">
        <f>RAND()</f>
        <v/>
      </c>
      <c r="H826" s="109">
        <f>IF(B826&lt;($B$11-$B$10)/($B$12-$B$10), $B$10+SQRT(B826*($B$11-$B$10)*($B$12-$B$10)), $B$12-SQRT((1-B826)*($B$12-$B$11)*($B$12-$B$10)))</f>
        <v/>
      </c>
      <c r="I826" s="53">
        <f>MAX(0.1,NORMINV(C826,$B$13,$B$14))</f>
        <v/>
      </c>
      <c r="J826" s="109">
        <f>'01_Supuestos'!$F$13*MAX(0.65,NORMINV(D826,1,$B$15))</f>
        <v/>
      </c>
      <c r="K826" s="109">
        <f>'01_Supuestos'!$F$14*MAX(0.6,NORMINV(E826,1,$B$16))</f>
        <v/>
      </c>
      <c r="L826" s="109">
        <f>--(F826&lt;=$B$5)</f>
        <v/>
      </c>
      <c r="M826" s="109">
        <f>IF(L826=1, IF(G826&lt;=$B$6, "+", "-"), IF(G826&lt;=(1-$B$7), "+", "-"))</f>
        <v/>
      </c>
      <c r="N826" s="110">
        <f>IF(M826="+",'05_Bayes_Arbol'!$B$16,'05_Bayes_Arbol'!$B$17)</f>
        <v/>
      </c>
      <c r="O826" s="109">
        <f>SUMPRODUCT(T826:AD826,'01_Supuestos'!$C$34:$M$34)</f>
        <v/>
      </c>
      <c r="P826" s="109">
        <f>N826*O826 + (1-N826)*$B$9</f>
        <v/>
      </c>
      <c r="Q826" s="109">
        <f>--(P826&gt;0)</f>
        <v/>
      </c>
      <c r="R826" s="109">
        <f>IF(L826=1,O826,$B$9)</f>
        <v/>
      </c>
      <c r="S826" s="109">
        <f>-$B$8 + IF(Q826=1, IF(L826=1,O826,$B$9), 0)</f>
        <v/>
      </c>
      <c r="T826" s="109">
        <f>((('01_Supuestos'!C31*$I826)*'01_Supuestos'!$F$11*($H826-'01_Supuestos'!$F$9))-((('01_Supuestos'!C31*$I826)*'01_Supuestos'!$F$11*($H826-'01_Supuestos'!$F$9))*'01_Supuestos'!$F$12)-(('01_Supuestos'!C31*$I826)*'01_Supuestos'!$F$11*$K826)-(IF(('01_Supuestos'!C31*$I826)&gt;0,'01_Supuestos'!$F$15,0)))-((('01_Supuestos'!C31*$I826)*'01_Supuestos'!$F$11*($H826-'01_Supuestos'!$F$9))*'01_Supuestos'!$F$18)-($J826*'01_Supuestos'!C32)-(IF('01_Supuestos'!C30=MAX('01_Supuestos'!$C$30:$M$30),'01_Supuestos'!$F$19,0))-(MAX(0,(((('01_Supuestos'!C31*$I826)*'01_Supuestos'!$F$11*($H826-'01_Supuestos'!$F$9))-((('01_Supuestos'!C31*$I826)*'01_Supuestos'!$F$11*($H826-'01_Supuestos'!$F$9))*'01_Supuestos'!$F$12)-(('01_Supuestos'!C31*$I826)*'01_Supuestos'!$F$11*$K826)-(IF(('01_Supuestos'!C31*$I826)&gt;0,'01_Supuestos'!$F$15,0)))-($J826*'01_Supuestos'!C33)))*'01_Supuestos'!$F$16)</f>
        <v/>
      </c>
      <c r="U826" s="109">
        <f>((('01_Supuestos'!D31*$I826)*'01_Supuestos'!$F$11*($H826-'01_Supuestos'!$F$9))-((('01_Supuestos'!D31*$I826)*'01_Supuestos'!$F$11*($H826-'01_Supuestos'!$F$9))*'01_Supuestos'!$F$12)-(('01_Supuestos'!D31*$I826)*'01_Supuestos'!$F$11*$K826)-(IF(('01_Supuestos'!D31*$I826)&gt;0,'01_Supuestos'!$F$15,0)))-((('01_Supuestos'!D31*$I826)*'01_Supuestos'!$F$11*($H826-'01_Supuestos'!$F$9))*'01_Supuestos'!$F$18)-($J826*'01_Supuestos'!D32)-(IF('01_Supuestos'!D30=MAX('01_Supuestos'!$C$30:$M$30),'01_Supuestos'!$F$19,0))-(MAX(0,(((('01_Supuestos'!D31*$I826)*'01_Supuestos'!$F$11*($H826-'01_Supuestos'!$F$9))-((('01_Supuestos'!D31*$I826)*'01_Supuestos'!$F$11*($H826-'01_Supuestos'!$F$9))*'01_Supuestos'!$F$12)-(('01_Supuestos'!D31*$I826)*'01_Supuestos'!$F$11*$K826)-(IF(('01_Supuestos'!D31*$I826)&gt;0,'01_Supuestos'!$F$15,0)))-($J826*'01_Supuestos'!D33)))*'01_Supuestos'!$F$16)</f>
        <v/>
      </c>
      <c r="V826" s="109">
        <f>((('01_Supuestos'!E31*$I826)*'01_Supuestos'!$F$11*($H826-'01_Supuestos'!$F$9))-((('01_Supuestos'!E31*$I826)*'01_Supuestos'!$F$11*($H826-'01_Supuestos'!$F$9))*'01_Supuestos'!$F$12)-(('01_Supuestos'!E31*$I826)*'01_Supuestos'!$F$11*$K826)-(IF(('01_Supuestos'!E31*$I826)&gt;0,'01_Supuestos'!$F$15,0)))-((('01_Supuestos'!E31*$I826)*'01_Supuestos'!$F$11*($H826-'01_Supuestos'!$F$9))*'01_Supuestos'!$F$18)-($J826*'01_Supuestos'!E32)-(IF('01_Supuestos'!E30=MAX('01_Supuestos'!$C$30:$M$30),'01_Supuestos'!$F$19,0))-(MAX(0,(((('01_Supuestos'!E31*$I826)*'01_Supuestos'!$F$11*($H826-'01_Supuestos'!$F$9))-((('01_Supuestos'!E31*$I826)*'01_Supuestos'!$F$11*($H826-'01_Supuestos'!$F$9))*'01_Supuestos'!$F$12)-(('01_Supuestos'!E31*$I826)*'01_Supuestos'!$F$11*$K826)-(IF(('01_Supuestos'!E31*$I826)&gt;0,'01_Supuestos'!$F$15,0)))-($J826*'01_Supuestos'!E33)))*'01_Supuestos'!$F$16)</f>
        <v/>
      </c>
      <c r="W826" s="109">
        <f>((('01_Supuestos'!F31*$I826)*'01_Supuestos'!$F$11*($H826-'01_Supuestos'!$F$9))-((('01_Supuestos'!F31*$I826)*'01_Supuestos'!$F$11*($H826-'01_Supuestos'!$F$9))*'01_Supuestos'!$F$12)-(('01_Supuestos'!F31*$I826)*'01_Supuestos'!$F$11*$K826)-(IF(('01_Supuestos'!F31*$I826)&gt;0,'01_Supuestos'!$F$15,0)))-((('01_Supuestos'!F31*$I826)*'01_Supuestos'!$F$11*($H826-'01_Supuestos'!$F$9))*'01_Supuestos'!$F$18)-($J826*'01_Supuestos'!F32)-(IF('01_Supuestos'!F30=MAX('01_Supuestos'!$C$30:$M$30),'01_Supuestos'!$F$19,0))-(MAX(0,(((('01_Supuestos'!F31*$I826)*'01_Supuestos'!$F$11*($H826-'01_Supuestos'!$F$9))-((('01_Supuestos'!F31*$I826)*'01_Supuestos'!$F$11*($H826-'01_Supuestos'!$F$9))*'01_Supuestos'!$F$12)-(('01_Supuestos'!F31*$I826)*'01_Supuestos'!$F$11*$K826)-(IF(('01_Supuestos'!F31*$I826)&gt;0,'01_Supuestos'!$F$15,0)))-($J826*'01_Supuestos'!F33)))*'01_Supuestos'!$F$16)</f>
        <v/>
      </c>
      <c r="X826" s="109">
        <f>((('01_Supuestos'!G31*$I826)*'01_Supuestos'!$F$11*($H826-'01_Supuestos'!$F$9))-((('01_Supuestos'!G31*$I826)*'01_Supuestos'!$F$11*($H826-'01_Supuestos'!$F$9))*'01_Supuestos'!$F$12)-(('01_Supuestos'!G31*$I826)*'01_Supuestos'!$F$11*$K826)-(IF(('01_Supuestos'!G31*$I826)&gt;0,'01_Supuestos'!$F$15,0)))-((('01_Supuestos'!G31*$I826)*'01_Supuestos'!$F$11*($H826-'01_Supuestos'!$F$9))*'01_Supuestos'!$F$18)-($J826*'01_Supuestos'!G32)-(IF('01_Supuestos'!G30=MAX('01_Supuestos'!$C$30:$M$30),'01_Supuestos'!$F$19,0))-(MAX(0,(((('01_Supuestos'!G31*$I826)*'01_Supuestos'!$F$11*($H826-'01_Supuestos'!$F$9))-((('01_Supuestos'!G31*$I826)*'01_Supuestos'!$F$11*($H826-'01_Supuestos'!$F$9))*'01_Supuestos'!$F$12)-(('01_Supuestos'!G31*$I826)*'01_Supuestos'!$F$11*$K826)-(IF(('01_Supuestos'!G31*$I826)&gt;0,'01_Supuestos'!$F$15,0)))-($J826*'01_Supuestos'!G33)))*'01_Supuestos'!$F$16)</f>
        <v/>
      </c>
      <c r="Y826" s="109">
        <f>((('01_Supuestos'!H31*$I826)*'01_Supuestos'!$F$11*($H826-'01_Supuestos'!$F$9))-((('01_Supuestos'!H31*$I826)*'01_Supuestos'!$F$11*($H826-'01_Supuestos'!$F$9))*'01_Supuestos'!$F$12)-(('01_Supuestos'!H31*$I826)*'01_Supuestos'!$F$11*$K826)-(IF(('01_Supuestos'!H31*$I826)&gt;0,'01_Supuestos'!$F$15,0)))-((('01_Supuestos'!H31*$I826)*'01_Supuestos'!$F$11*($H826-'01_Supuestos'!$F$9))*'01_Supuestos'!$F$18)-($J826*'01_Supuestos'!H32)-(IF('01_Supuestos'!H30=MAX('01_Supuestos'!$C$30:$M$30),'01_Supuestos'!$F$19,0))-(MAX(0,(((('01_Supuestos'!H31*$I826)*'01_Supuestos'!$F$11*($H826-'01_Supuestos'!$F$9))-((('01_Supuestos'!H31*$I826)*'01_Supuestos'!$F$11*($H826-'01_Supuestos'!$F$9))*'01_Supuestos'!$F$12)-(('01_Supuestos'!H31*$I826)*'01_Supuestos'!$F$11*$K826)-(IF(('01_Supuestos'!H31*$I826)&gt;0,'01_Supuestos'!$F$15,0)))-($J826*'01_Supuestos'!H33)))*'01_Supuestos'!$F$16)</f>
        <v/>
      </c>
      <c r="Z826" s="109">
        <f>((('01_Supuestos'!I31*$I826)*'01_Supuestos'!$F$11*($H826-'01_Supuestos'!$F$9))-((('01_Supuestos'!I31*$I826)*'01_Supuestos'!$F$11*($H826-'01_Supuestos'!$F$9))*'01_Supuestos'!$F$12)-(('01_Supuestos'!I31*$I826)*'01_Supuestos'!$F$11*$K826)-(IF(('01_Supuestos'!I31*$I826)&gt;0,'01_Supuestos'!$F$15,0)))-((('01_Supuestos'!I31*$I826)*'01_Supuestos'!$F$11*($H826-'01_Supuestos'!$F$9))*'01_Supuestos'!$F$18)-($J826*'01_Supuestos'!I32)-(IF('01_Supuestos'!I30=MAX('01_Supuestos'!$C$30:$M$30),'01_Supuestos'!$F$19,0))-(MAX(0,(((('01_Supuestos'!I31*$I826)*'01_Supuestos'!$F$11*($H826-'01_Supuestos'!$F$9))-((('01_Supuestos'!I31*$I826)*'01_Supuestos'!$F$11*($H826-'01_Supuestos'!$F$9))*'01_Supuestos'!$F$12)-(('01_Supuestos'!I31*$I826)*'01_Supuestos'!$F$11*$K826)-(IF(('01_Supuestos'!I31*$I826)&gt;0,'01_Supuestos'!$F$15,0)))-($J826*'01_Supuestos'!I33)))*'01_Supuestos'!$F$16)</f>
        <v/>
      </c>
      <c r="AA826" s="109">
        <f>((('01_Supuestos'!J31*$I826)*'01_Supuestos'!$F$11*($H826-'01_Supuestos'!$F$9))-((('01_Supuestos'!J31*$I826)*'01_Supuestos'!$F$11*($H826-'01_Supuestos'!$F$9))*'01_Supuestos'!$F$12)-(('01_Supuestos'!J31*$I826)*'01_Supuestos'!$F$11*$K826)-(IF(('01_Supuestos'!J31*$I826)&gt;0,'01_Supuestos'!$F$15,0)))-((('01_Supuestos'!J31*$I826)*'01_Supuestos'!$F$11*($H826-'01_Supuestos'!$F$9))*'01_Supuestos'!$F$18)-($J826*'01_Supuestos'!J32)-(IF('01_Supuestos'!J30=MAX('01_Supuestos'!$C$30:$M$30),'01_Supuestos'!$F$19,0))-(MAX(0,(((('01_Supuestos'!J31*$I826)*'01_Supuestos'!$F$11*($H826-'01_Supuestos'!$F$9))-((('01_Supuestos'!J31*$I826)*'01_Supuestos'!$F$11*($H826-'01_Supuestos'!$F$9))*'01_Supuestos'!$F$12)-(('01_Supuestos'!J31*$I826)*'01_Supuestos'!$F$11*$K826)-(IF(('01_Supuestos'!J31*$I826)&gt;0,'01_Supuestos'!$F$15,0)))-($J826*'01_Supuestos'!J33)))*'01_Supuestos'!$F$16)</f>
        <v/>
      </c>
      <c r="AB826" s="109">
        <f>((('01_Supuestos'!K31*$I826)*'01_Supuestos'!$F$11*($H826-'01_Supuestos'!$F$9))-((('01_Supuestos'!K31*$I826)*'01_Supuestos'!$F$11*($H826-'01_Supuestos'!$F$9))*'01_Supuestos'!$F$12)-(('01_Supuestos'!K31*$I826)*'01_Supuestos'!$F$11*$K826)-(IF(('01_Supuestos'!K31*$I826)&gt;0,'01_Supuestos'!$F$15,0)))-((('01_Supuestos'!K31*$I826)*'01_Supuestos'!$F$11*($H826-'01_Supuestos'!$F$9))*'01_Supuestos'!$F$18)-($J826*'01_Supuestos'!K32)-(IF('01_Supuestos'!K30=MAX('01_Supuestos'!$C$30:$M$30),'01_Supuestos'!$F$19,0))-(MAX(0,(((('01_Supuestos'!K31*$I826)*'01_Supuestos'!$F$11*($H826-'01_Supuestos'!$F$9))-((('01_Supuestos'!K31*$I826)*'01_Supuestos'!$F$11*($H826-'01_Supuestos'!$F$9))*'01_Supuestos'!$F$12)-(('01_Supuestos'!K31*$I826)*'01_Supuestos'!$F$11*$K826)-(IF(('01_Supuestos'!K31*$I826)&gt;0,'01_Supuestos'!$F$15,0)))-($J826*'01_Supuestos'!K33)))*'01_Supuestos'!$F$16)</f>
        <v/>
      </c>
      <c r="AC826" s="109">
        <f>((('01_Supuestos'!L31*$I826)*'01_Supuestos'!$F$11*($H826-'01_Supuestos'!$F$9))-((('01_Supuestos'!L31*$I826)*'01_Supuestos'!$F$11*($H826-'01_Supuestos'!$F$9))*'01_Supuestos'!$F$12)-(('01_Supuestos'!L31*$I826)*'01_Supuestos'!$F$11*$K826)-(IF(('01_Supuestos'!L31*$I826)&gt;0,'01_Supuestos'!$F$15,0)))-((('01_Supuestos'!L31*$I826)*'01_Supuestos'!$F$11*($H826-'01_Supuestos'!$F$9))*'01_Supuestos'!$F$18)-($J826*'01_Supuestos'!L32)-(IF('01_Supuestos'!L30=MAX('01_Supuestos'!$C$30:$M$30),'01_Supuestos'!$F$19,0))-(MAX(0,(((('01_Supuestos'!L31*$I826)*'01_Supuestos'!$F$11*($H826-'01_Supuestos'!$F$9))-((('01_Supuestos'!L31*$I826)*'01_Supuestos'!$F$11*($H826-'01_Supuestos'!$F$9))*'01_Supuestos'!$F$12)-(('01_Supuestos'!L31*$I826)*'01_Supuestos'!$F$11*$K826)-(IF(('01_Supuestos'!L31*$I826)&gt;0,'01_Supuestos'!$F$15,0)))-($J826*'01_Supuestos'!L33)))*'01_Supuestos'!$F$16)</f>
        <v/>
      </c>
      <c r="AD826" s="109">
        <f>((('01_Supuestos'!M31*$I826)*'01_Supuestos'!$F$11*($H826-'01_Supuestos'!$F$9))-((('01_Supuestos'!M31*$I826)*'01_Supuestos'!$F$11*($H826-'01_Supuestos'!$F$9))*'01_Supuestos'!$F$12)-(('01_Supuestos'!M31*$I826)*'01_Supuestos'!$F$11*$K826)-(IF(('01_Supuestos'!M31*$I826)&gt;0,'01_Supuestos'!$F$15,0)))-((('01_Supuestos'!M31*$I826)*'01_Supuestos'!$F$11*($H826-'01_Supuestos'!$F$9))*'01_Supuestos'!$F$18)-($J826*'01_Supuestos'!M32)-(IF('01_Supuestos'!M30=MAX('01_Supuestos'!$C$30:$M$30),'01_Supuestos'!$F$19,0))-(MAX(0,(((('01_Supuestos'!M31*$I826)*'01_Supuestos'!$F$11*($H826-'01_Supuestos'!$F$9))-((('01_Supuestos'!M31*$I826)*'01_Supuestos'!$F$11*($H826-'01_Supuestos'!$F$9))*'01_Supuestos'!$F$12)-(('01_Supuestos'!M31*$I826)*'01_Supuestos'!$F$11*$K826)-(IF(('01_Supuestos'!M31*$I826)&gt;0,'01_Supuestos'!$F$15,0)))-($J826*'01_Supuestos'!M33)))*'01_Supuestos'!$F$16)</f>
        <v/>
      </c>
      <c r="AE826" s="109">
        <f>0</f>
        <v/>
      </c>
      <c r="AF826" s="109">
        <f>IF(S826&gt;R826,"Appraisal+Decision",IF(S826&lt;R826,"Develop Now","Indiferente"))</f>
        <v/>
      </c>
    </row>
    <row r="827">
      <c r="A827" t="n">
        <v>797</v>
      </c>
      <c r="B827" s="53">
        <f>RAND()</f>
        <v/>
      </c>
      <c r="C827" s="53">
        <f>RAND()</f>
        <v/>
      </c>
      <c r="D827" s="53">
        <f>RAND()</f>
        <v/>
      </c>
      <c r="E827" s="53">
        <f>RAND()</f>
        <v/>
      </c>
      <c r="F827" s="53">
        <f>RAND()</f>
        <v/>
      </c>
      <c r="G827" s="53">
        <f>RAND()</f>
        <v/>
      </c>
      <c r="H827" s="109">
        <f>IF(B827&lt;($B$11-$B$10)/($B$12-$B$10), $B$10+SQRT(B827*($B$11-$B$10)*($B$12-$B$10)), $B$12-SQRT((1-B827)*($B$12-$B$11)*($B$12-$B$10)))</f>
        <v/>
      </c>
      <c r="I827" s="53">
        <f>MAX(0.1,NORMINV(C827,$B$13,$B$14))</f>
        <v/>
      </c>
      <c r="J827" s="109">
        <f>'01_Supuestos'!$F$13*MAX(0.65,NORMINV(D827,1,$B$15))</f>
        <v/>
      </c>
      <c r="K827" s="109">
        <f>'01_Supuestos'!$F$14*MAX(0.6,NORMINV(E827,1,$B$16))</f>
        <v/>
      </c>
      <c r="L827" s="109">
        <f>--(F827&lt;=$B$5)</f>
        <v/>
      </c>
      <c r="M827" s="109">
        <f>IF(L827=1, IF(G827&lt;=$B$6, "+", "-"), IF(G827&lt;=(1-$B$7), "+", "-"))</f>
        <v/>
      </c>
      <c r="N827" s="110">
        <f>IF(M827="+",'05_Bayes_Arbol'!$B$16,'05_Bayes_Arbol'!$B$17)</f>
        <v/>
      </c>
      <c r="O827" s="109">
        <f>SUMPRODUCT(T827:AD827,'01_Supuestos'!$C$34:$M$34)</f>
        <v/>
      </c>
      <c r="P827" s="109">
        <f>N827*O827 + (1-N827)*$B$9</f>
        <v/>
      </c>
      <c r="Q827" s="109">
        <f>--(P827&gt;0)</f>
        <v/>
      </c>
      <c r="R827" s="109">
        <f>IF(L827=1,O827,$B$9)</f>
        <v/>
      </c>
      <c r="S827" s="109">
        <f>-$B$8 + IF(Q827=1, IF(L827=1,O827,$B$9), 0)</f>
        <v/>
      </c>
      <c r="T827" s="109">
        <f>((('01_Supuestos'!C31*$I827)*'01_Supuestos'!$F$11*($H827-'01_Supuestos'!$F$9))-((('01_Supuestos'!C31*$I827)*'01_Supuestos'!$F$11*($H827-'01_Supuestos'!$F$9))*'01_Supuestos'!$F$12)-(('01_Supuestos'!C31*$I827)*'01_Supuestos'!$F$11*$K827)-(IF(('01_Supuestos'!C31*$I827)&gt;0,'01_Supuestos'!$F$15,0)))-((('01_Supuestos'!C31*$I827)*'01_Supuestos'!$F$11*($H827-'01_Supuestos'!$F$9))*'01_Supuestos'!$F$18)-($J827*'01_Supuestos'!C32)-(IF('01_Supuestos'!C30=MAX('01_Supuestos'!$C$30:$M$30),'01_Supuestos'!$F$19,0))-(MAX(0,(((('01_Supuestos'!C31*$I827)*'01_Supuestos'!$F$11*($H827-'01_Supuestos'!$F$9))-((('01_Supuestos'!C31*$I827)*'01_Supuestos'!$F$11*($H827-'01_Supuestos'!$F$9))*'01_Supuestos'!$F$12)-(('01_Supuestos'!C31*$I827)*'01_Supuestos'!$F$11*$K827)-(IF(('01_Supuestos'!C31*$I827)&gt;0,'01_Supuestos'!$F$15,0)))-($J827*'01_Supuestos'!C33)))*'01_Supuestos'!$F$16)</f>
        <v/>
      </c>
      <c r="U827" s="109">
        <f>((('01_Supuestos'!D31*$I827)*'01_Supuestos'!$F$11*($H827-'01_Supuestos'!$F$9))-((('01_Supuestos'!D31*$I827)*'01_Supuestos'!$F$11*($H827-'01_Supuestos'!$F$9))*'01_Supuestos'!$F$12)-(('01_Supuestos'!D31*$I827)*'01_Supuestos'!$F$11*$K827)-(IF(('01_Supuestos'!D31*$I827)&gt;0,'01_Supuestos'!$F$15,0)))-((('01_Supuestos'!D31*$I827)*'01_Supuestos'!$F$11*($H827-'01_Supuestos'!$F$9))*'01_Supuestos'!$F$18)-($J827*'01_Supuestos'!D32)-(IF('01_Supuestos'!D30=MAX('01_Supuestos'!$C$30:$M$30),'01_Supuestos'!$F$19,0))-(MAX(0,(((('01_Supuestos'!D31*$I827)*'01_Supuestos'!$F$11*($H827-'01_Supuestos'!$F$9))-((('01_Supuestos'!D31*$I827)*'01_Supuestos'!$F$11*($H827-'01_Supuestos'!$F$9))*'01_Supuestos'!$F$12)-(('01_Supuestos'!D31*$I827)*'01_Supuestos'!$F$11*$K827)-(IF(('01_Supuestos'!D31*$I827)&gt;0,'01_Supuestos'!$F$15,0)))-($J827*'01_Supuestos'!D33)))*'01_Supuestos'!$F$16)</f>
        <v/>
      </c>
      <c r="V827" s="109">
        <f>((('01_Supuestos'!E31*$I827)*'01_Supuestos'!$F$11*($H827-'01_Supuestos'!$F$9))-((('01_Supuestos'!E31*$I827)*'01_Supuestos'!$F$11*($H827-'01_Supuestos'!$F$9))*'01_Supuestos'!$F$12)-(('01_Supuestos'!E31*$I827)*'01_Supuestos'!$F$11*$K827)-(IF(('01_Supuestos'!E31*$I827)&gt;0,'01_Supuestos'!$F$15,0)))-((('01_Supuestos'!E31*$I827)*'01_Supuestos'!$F$11*($H827-'01_Supuestos'!$F$9))*'01_Supuestos'!$F$18)-($J827*'01_Supuestos'!E32)-(IF('01_Supuestos'!E30=MAX('01_Supuestos'!$C$30:$M$30),'01_Supuestos'!$F$19,0))-(MAX(0,(((('01_Supuestos'!E31*$I827)*'01_Supuestos'!$F$11*($H827-'01_Supuestos'!$F$9))-((('01_Supuestos'!E31*$I827)*'01_Supuestos'!$F$11*($H827-'01_Supuestos'!$F$9))*'01_Supuestos'!$F$12)-(('01_Supuestos'!E31*$I827)*'01_Supuestos'!$F$11*$K827)-(IF(('01_Supuestos'!E31*$I827)&gt;0,'01_Supuestos'!$F$15,0)))-($J827*'01_Supuestos'!E33)))*'01_Supuestos'!$F$16)</f>
        <v/>
      </c>
      <c r="W827" s="109">
        <f>((('01_Supuestos'!F31*$I827)*'01_Supuestos'!$F$11*($H827-'01_Supuestos'!$F$9))-((('01_Supuestos'!F31*$I827)*'01_Supuestos'!$F$11*($H827-'01_Supuestos'!$F$9))*'01_Supuestos'!$F$12)-(('01_Supuestos'!F31*$I827)*'01_Supuestos'!$F$11*$K827)-(IF(('01_Supuestos'!F31*$I827)&gt;0,'01_Supuestos'!$F$15,0)))-((('01_Supuestos'!F31*$I827)*'01_Supuestos'!$F$11*($H827-'01_Supuestos'!$F$9))*'01_Supuestos'!$F$18)-($J827*'01_Supuestos'!F32)-(IF('01_Supuestos'!F30=MAX('01_Supuestos'!$C$30:$M$30),'01_Supuestos'!$F$19,0))-(MAX(0,(((('01_Supuestos'!F31*$I827)*'01_Supuestos'!$F$11*($H827-'01_Supuestos'!$F$9))-((('01_Supuestos'!F31*$I827)*'01_Supuestos'!$F$11*($H827-'01_Supuestos'!$F$9))*'01_Supuestos'!$F$12)-(('01_Supuestos'!F31*$I827)*'01_Supuestos'!$F$11*$K827)-(IF(('01_Supuestos'!F31*$I827)&gt;0,'01_Supuestos'!$F$15,0)))-($J827*'01_Supuestos'!F33)))*'01_Supuestos'!$F$16)</f>
        <v/>
      </c>
      <c r="X827" s="109">
        <f>((('01_Supuestos'!G31*$I827)*'01_Supuestos'!$F$11*($H827-'01_Supuestos'!$F$9))-((('01_Supuestos'!G31*$I827)*'01_Supuestos'!$F$11*($H827-'01_Supuestos'!$F$9))*'01_Supuestos'!$F$12)-(('01_Supuestos'!G31*$I827)*'01_Supuestos'!$F$11*$K827)-(IF(('01_Supuestos'!G31*$I827)&gt;0,'01_Supuestos'!$F$15,0)))-((('01_Supuestos'!G31*$I827)*'01_Supuestos'!$F$11*($H827-'01_Supuestos'!$F$9))*'01_Supuestos'!$F$18)-($J827*'01_Supuestos'!G32)-(IF('01_Supuestos'!G30=MAX('01_Supuestos'!$C$30:$M$30),'01_Supuestos'!$F$19,0))-(MAX(0,(((('01_Supuestos'!G31*$I827)*'01_Supuestos'!$F$11*($H827-'01_Supuestos'!$F$9))-((('01_Supuestos'!G31*$I827)*'01_Supuestos'!$F$11*($H827-'01_Supuestos'!$F$9))*'01_Supuestos'!$F$12)-(('01_Supuestos'!G31*$I827)*'01_Supuestos'!$F$11*$K827)-(IF(('01_Supuestos'!G31*$I827)&gt;0,'01_Supuestos'!$F$15,0)))-($J827*'01_Supuestos'!G33)))*'01_Supuestos'!$F$16)</f>
        <v/>
      </c>
      <c r="Y827" s="109">
        <f>((('01_Supuestos'!H31*$I827)*'01_Supuestos'!$F$11*($H827-'01_Supuestos'!$F$9))-((('01_Supuestos'!H31*$I827)*'01_Supuestos'!$F$11*($H827-'01_Supuestos'!$F$9))*'01_Supuestos'!$F$12)-(('01_Supuestos'!H31*$I827)*'01_Supuestos'!$F$11*$K827)-(IF(('01_Supuestos'!H31*$I827)&gt;0,'01_Supuestos'!$F$15,0)))-((('01_Supuestos'!H31*$I827)*'01_Supuestos'!$F$11*($H827-'01_Supuestos'!$F$9))*'01_Supuestos'!$F$18)-($J827*'01_Supuestos'!H32)-(IF('01_Supuestos'!H30=MAX('01_Supuestos'!$C$30:$M$30),'01_Supuestos'!$F$19,0))-(MAX(0,(((('01_Supuestos'!H31*$I827)*'01_Supuestos'!$F$11*($H827-'01_Supuestos'!$F$9))-((('01_Supuestos'!H31*$I827)*'01_Supuestos'!$F$11*($H827-'01_Supuestos'!$F$9))*'01_Supuestos'!$F$12)-(('01_Supuestos'!H31*$I827)*'01_Supuestos'!$F$11*$K827)-(IF(('01_Supuestos'!H31*$I827)&gt;0,'01_Supuestos'!$F$15,0)))-($J827*'01_Supuestos'!H33)))*'01_Supuestos'!$F$16)</f>
        <v/>
      </c>
      <c r="Z827" s="109">
        <f>((('01_Supuestos'!I31*$I827)*'01_Supuestos'!$F$11*($H827-'01_Supuestos'!$F$9))-((('01_Supuestos'!I31*$I827)*'01_Supuestos'!$F$11*($H827-'01_Supuestos'!$F$9))*'01_Supuestos'!$F$12)-(('01_Supuestos'!I31*$I827)*'01_Supuestos'!$F$11*$K827)-(IF(('01_Supuestos'!I31*$I827)&gt;0,'01_Supuestos'!$F$15,0)))-((('01_Supuestos'!I31*$I827)*'01_Supuestos'!$F$11*($H827-'01_Supuestos'!$F$9))*'01_Supuestos'!$F$18)-($J827*'01_Supuestos'!I32)-(IF('01_Supuestos'!I30=MAX('01_Supuestos'!$C$30:$M$30),'01_Supuestos'!$F$19,0))-(MAX(0,(((('01_Supuestos'!I31*$I827)*'01_Supuestos'!$F$11*($H827-'01_Supuestos'!$F$9))-((('01_Supuestos'!I31*$I827)*'01_Supuestos'!$F$11*($H827-'01_Supuestos'!$F$9))*'01_Supuestos'!$F$12)-(('01_Supuestos'!I31*$I827)*'01_Supuestos'!$F$11*$K827)-(IF(('01_Supuestos'!I31*$I827)&gt;0,'01_Supuestos'!$F$15,0)))-($J827*'01_Supuestos'!I33)))*'01_Supuestos'!$F$16)</f>
        <v/>
      </c>
      <c r="AA827" s="109">
        <f>((('01_Supuestos'!J31*$I827)*'01_Supuestos'!$F$11*($H827-'01_Supuestos'!$F$9))-((('01_Supuestos'!J31*$I827)*'01_Supuestos'!$F$11*($H827-'01_Supuestos'!$F$9))*'01_Supuestos'!$F$12)-(('01_Supuestos'!J31*$I827)*'01_Supuestos'!$F$11*$K827)-(IF(('01_Supuestos'!J31*$I827)&gt;0,'01_Supuestos'!$F$15,0)))-((('01_Supuestos'!J31*$I827)*'01_Supuestos'!$F$11*($H827-'01_Supuestos'!$F$9))*'01_Supuestos'!$F$18)-($J827*'01_Supuestos'!J32)-(IF('01_Supuestos'!J30=MAX('01_Supuestos'!$C$30:$M$30),'01_Supuestos'!$F$19,0))-(MAX(0,(((('01_Supuestos'!J31*$I827)*'01_Supuestos'!$F$11*($H827-'01_Supuestos'!$F$9))-((('01_Supuestos'!J31*$I827)*'01_Supuestos'!$F$11*($H827-'01_Supuestos'!$F$9))*'01_Supuestos'!$F$12)-(('01_Supuestos'!J31*$I827)*'01_Supuestos'!$F$11*$K827)-(IF(('01_Supuestos'!J31*$I827)&gt;0,'01_Supuestos'!$F$15,0)))-($J827*'01_Supuestos'!J33)))*'01_Supuestos'!$F$16)</f>
        <v/>
      </c>
      <c r="AB827" s="109">
        <f>((('01_Supuestos'!K31*$I827)*'01_Supuestos'!$F$11*($H827-'01_Supuestos'!$F$9))-((('01_Supuestos'!K31*$I827)*'01_Supuestos'!$F$11*($H827-'01_Supuestos'!$F$9))*'01_Supuestos'!$F$12)-(('01_Supuestos'!K31*$I827)*'01_Supuestos'!$F$11*$K827)-(IF(('01_Supuestos'!K31*$I827)&gt;0,'01_Supuestos'!$F$15,0)))-((('01_Supuestos'!K31*$I827)*'01_Supuestos'!$F$11*($H827-'01_Supuestos'!$F$9))*'01_Supuestos'!$F$18)-($J827*'01_Supuestos'!K32)-(IF('01_Supuestos'!K30=MAX('01_Supuestos'!$C$30:$M$30),'01_Supuestos'!$F$19,0))-(MAX(0,(((('01_Supuestos'!K31*$I827)*'01_Supuestos'!$F$11*($H827-'01_Supuestos'!$F$9))-((('01_Supuestos'!K31*$I827)*'01_Supuestos'!$F$11*($H827-'01_Supuestos'!$F$9))*'01_Supuestos'!$F$12)-(('01_Supuestos'!K31*$I827)*'01_Supuestos'!$F$11*$K827)-(IF(('01_Supuestos'!K31*$I827)&gt;0,'01_Supuestos'!$F$15,0)))-($J827*'01_Supuestos'!K33)))*'01_Supuestos'!$F$16)</f>
        <v/>
      </c>
      <c r="AC827" s="109">
        <f>((('01_Supuestos'!L31*$I827)*'01_Supuestos'!$F$11*($H827-'01_Supuestos'!$F$9))-((('01_Supuestos'!L31*$I827)*'01_Supuestos'!$F$11*($H827-'01_Supuestos'!$F$9))*'01_Supuestos'!$F$12)-(('01_Supuestos'!L31*$I827)*'01_Supuestos'!$F$11*$K827)-(IF(('01_Supuestos'!L31*$I827)&gt;0,'01_Supuestos'!$F$15,0)))-((('01_Supuestos'!L31*$I827)*'01_Supuestos'!$F$11*($H827-'01_Supuestos'!$F$9))*'01_Supuestos'!$F$18)-($J827*'01_Supuestos'!L32)-(IF('01_Supuestos'!L30=MAX('01_Supuestos'!$C$30:$M$30),'01_Supuestos'!$F$19,0))-(MAX(0,(((('01_Supuestos'!L31*$I827)*'01_Supuestos'!$F$11*($H827-'01_Supuestos'!$F$9))-((('01_Supuestos'!L31*$I827)*'01_Supuestos'!$F$11*($H827-'01_Supuestos'!$F$9))*'01_Supuestos'!$F$12)-(('01_Supuestos'!L31*$I827)*'01_Supuestos'!$F$11*$K827)-(IF(('01_Supuestos'!L31*$I827)&gt;0,'01_Supuestos'!$F$15,0)))-($J827*'01_Supuestos'!L33)))*'01_Supuestos'!$F$16)</f>
        <v/>
      </c>
      <c r="AD827" s="109">
        <f>((('01_Supuestos'!M31*$I827)*'01_Supuestos'!$F$11*($H827-'01_Supuestos'!$F$9))-((('01_Supuestos'!M31*$I827)*'01_Supuestos'!$F$11*($H827-'01_Supuestos'!$F$9))*'01_Supuestos'!$F$12)-(('01_Supuestos'!M31*$I827)*'01_Supuestos'!$F$11*$K827)-(IF(('01_Supuestos'!M31*$I827)&gt;0,'01_Supuestos'!$F$15,0)))-((('01_Supuestos'!M31*$I827)*'01_Supuestos'!$F$11*($H827-'01_Supuestos'!$F$9))*'01_Supuestos'!$F$18)-($J827*'01_Supuestos'!M32)-(IF('01_Supuestos'!M30=MAX('01_Supuestos'!$C$30:$M$30),'01_Supuestos'!$F$19,0))-(MAX(0,(((('01_Supuestos'!M31*$I827)*'01_Supuestos'!$F$11*($H827-'01_Supuestos'!$F$9))-((('01_Supuestos'!M31*$I827)*'01_Supuestos'!$F$11*($H827-'01_Supuestos'!$F$9))*'01_Supuestos'!$F$12)-(('01_Supuestos'!M31*$I827)*'01_Supuestos'!$F$11*$K827)-(IF(('01_Supuestos'!M31*$I827)&gt;0,'01_Supuestos'!$F$15,0)))-($J827*'01_Supuestos'!M33)))*'01_Supuestos'!$F$16)</f>
        <v/>
      </c>
      <c r="AE827" s="109">
        <f>0</f>
        <v/>
      </c>
      <c r="AF827" s="109">
        <f>IF(S827&gt;R827,"Appraisal+Decision",IF(S827&lt;R827,"Develop Now","Indiferente"))</f>
        <v/>
      </c>
    </row>
    <row r="828">
      <c r="A828" t="n">
        <v>798</v>
      </c>
      <c r="B828" s="53">
        <f>RAND()</f>
        <v/>
      </c>
      <c r="C828" s="53">
        <f>RAND()</f>
        <v/>
      </c>
      <c r="D828" s="53">
        <f>RAND()</f>
        <v/>
      </c>
      <c r="E828" s="53">
        <f>RAND()</f>
        <v/>
      </c>
      <c r="F828" s="53">
        <f>RAND()</f>
        <v/>
      </c>
      <c r="G828" s="53">
        <f>RAND()</f>
        <v/>
      </c>
      <c r="H828" s="109">
        <f>IF(B828&lt;($B$11-$B$10)/($B$12-$B$10), $B$10+SQRT(B828*($B$11-$B$10)*($B$12-$B$10)), $B$12-SQRT((1-B828)*($B$12-$B$11)*($B$12-$B$10)))</f>
        <v/>
      </c>
      <c r="I828" s="53">
        <f>MAX(0.1,NORMINV(C828,$B$13,$B$14))</f>
        <v/>
      </c>
      <c r="J828" s="109">
        <f>'01_Supuestos'!$F$13*MAX(0.65,NORMINV(D828,1,$B$15))</f>
        <v/>
      </c>
      <c r="K828" s="109">
        <f>'01_Supuestos'!$F$14*MAX(0.6,NORMINV(E828,1,$B$16))</f>
        <v/>
      </c>
      <c r="L828" s="109">
        <f>--(F828&lt;=$B$5)</f>
        <v/>
      </c>
      <c r="M828" s="109">
        <f>IF(L828=1, IF(G828&lt;=$B$6, "+", "-"), IF(G828&lt;=(1-$B$7), "+", "-"))</f>
        <v/>
      </c>
      <c r="N828" s="110">
        <f>IF(M828="+",'05_Bayes_Arbol'!$B$16,'05_Bayes_Arbol'!$B$17)</f>
        <v/>
      </c>
      <c r="O828" s="109">
        <f>SUMPRODUCT(T828:AD828,'01_Supuestos'!$C$34:$M$34)</f>
        <v/>
      </c>
      <c r="P828" s="109">
        <f>N828*O828 + (1-N828)*$B$9</f>
        <v/>
      </c>
      <c r="Q828" s="109">
        <f>--(P828&gt;0)</f>
        <v/>
      </c>
      <c r="R828" s="109">
        <f>IF(L828=1,O828,$B$9)</f>
        <v/>
      </c>
      <c r="S828" s="109">
        <f>-$B$8 + IF(Q828=1, IF(L828=1,O828,$B$9), 0)</f>
        <v/>
      </c>
      <c r="T828" s="109">
        <f>((('01_Supuestos'!C31*$I828)*'01_Supuestos'!$F$11*($H828-'01_Supuestos'!$F$9))-((('01_Supuestos'!C31*$I828)*'01_Supuestos'!$F$11*($H828-'01_Supuestos'!$F$9))*'01_Supuestos'!$F$12)-(('01_Supuestos'!C31*$I828)*'01_Supuestos'!$F$11*$K828)-(IF(('01_Supuestos'!C31*$I828)&gt;0,'01_Supuestos'!$F$15,0)))-((('01_Supuestos'!C31*$I828)*'01_Supuestos'!$F$11*($H828-'01_Supuestos'!$F$9))*'01_Supuestos'!$F$18)-($J828*'01_Supuestos'!C32)-(IF('01_Supuestos'!C30=MAX('01_Supuestos'!$C$30:$M$30),'01_Supuestos'!$F$19,0))-(MAX(0,(((('01_Supuestos'!C31*$I828)*'01_Supuestos'!$F$11*($H828-'01_Supuestos'!$F$9))-((('01_Supuestos'!C31*$I828)*'01_Supuestos'!$F$11*($H828-'01_Supuestos'!$F$9))*'01_Supuestos'!$F$12)-(('01_Supuestos'!C31*$I828)*'01_Supuestos'!$F$11*$K828)-(IF(('01_Supuestos'!C31*$I828)&gt;0,'01_Supuestos'!$F$15,0)))-($J828*'01_Supuestos'!C33)))*'01_Supuestos'!$F$16)</f>
        <v/>
      </c>
      <c r="U828" s="109">
        <f>((('01_Supuestos'!D31*$I828)*'01_Supuestos'!$F$11*($H828-'01_Supuestos'!$F$9))-((('01_Supuestos'!D31*$I828)*'01_Supuestos'!$F$11*($H828-'01_Supuestos'!$F$9))*'01_Supuestos'!$F$12)-(('01_Supuestos'!D31*$I828)*'01_Supuestos'!$F$11*$K828)-(IF(('01_Supuestos'!D31*$I828)&gt;0,'01_Supuestos'!$F$15,0)))-((('01_Supuestos'!D31*$I828)*'01_Supuestos'!$F$11*($H828-'01_Supuestos'!$F$9))*'01_Supuestos'!$F$18)-($J828*'01_Supuestos'!D32)-(IF('01_Supuestos'!D30=MAX('01_Supuestos'!$C$30:$M$30),'01_Supuestos'!$F$19,0))-(MAX(0,(((('01_Supuestos'!D31*$I828)*'01_Supuestos'!$F$11*($H828-'01_Supuestos'!$F$9))-((('01_Supuestos'!D31*$I828)*'01_Supuestos'!$F$11*($H828-'01_Supuestos'!$F$9))*'01_Supuestos'!$F$12)-(('01_Supuestos'!D31*$I828)*'01_Supuestos'!$F$11*$K828)-(IF(('01_Supuestos'!D31*$I828)&gt;0,'01_Supuestos'!$F$15,0)))-($J828*'01_Supuestos'!D33)))*'01_Supuestos'!$F$16)</f>
        <v/>
      </c>
      <c r="V828" s="109">
        <f>((('01_Supuestos'!E31*$I828)*'01_Supuestos'!$F$11*($H828-'01_Supuestos'!$F$9))-((('01_Supuestos'!E31*$I828)*'01_Supuestos'!$F$11*($H828-'01_Supuestos'!$F$9))*'01_Supuestos'!$F$12)-(('01_Supuestos'!E31*$I828)*'01_Supuestos'!$F$11*$K828)-(IF(('01_Supuestos'!E31*$I828)&gt;0,'01_Supuestos'!$F$15,0)))-((('01_Supuestos'!E31*$I828)*'01_Supuestos'!$F$11*($H828-'01_Supuestos'!$F$9))*'01_Supuestos'!$F$18)-($J828*'01_Supuestos'!E32)-(IF('01_Supuestos'!E30=MAX('01_Supuestos'!$C$30:$M$30),'01_Supuestos'!$F$19,0))-(MAX(0,(((('01_Supuestos'!E31*$I828)*'01_Supuestos'!$F$11*($H828-'01_Supuestos'!$F$9))-((('01_Supuestos'!E31*$I828)*'01_Supuestos'!$F$11*($H828-'01_Supuestos'!$F$9))*'01_Supuestos'!$F$12)-(('01_Supuestos'!E31*$I828)*'01_Supuestos'!$F$11*$K828)-(IF(('01_Supuestos'!E31*$I828)&gt;0,'01_Supuestos'!$F$15,0)))-($J828*'01_Supuestos'!E33)))*'01_Supuestos'!$F$16)</f>
        <v/>
      </c>
      <c r="W828" s="109">
        <f>((('01_Supuestos'!F31*$I828)*'01_Supuestos'!$F$11*($H828-'01_Supuestos'!$F$9))-((('01_Supuestos'!F31*$I828)*'01_Supuestos'!$F$11*($H828-'01_Supuestos'!$F$9))*'01_Supuestos'!$F$12)-(('01_Supuestos'!F31*$I828)*'01_Supuestos'!$F$11*$K828)-(IF(('01_Supuestos'!F31*$I828)&gt;0,'01_Supuestos'!$F$15,0)))-((('01_Supuestos'!F31*$I828)*'01_Supuestos'!$F$11*($H828-'01_Supuestos'!$F$9))*'01_Supuestos'!$F$18)-($J828*'01_Supuestos'!F32)-(IF('01_Supuestos'!F30=MAX('01_Supuestos'!$C$30:$M$30),'01_Supuestos'!$F$19,0))-(MAX(0,(((('01_Supuestos'!F31*$I828)*'01_Supuestos'!$F$11*($H828-'01_Supuestos'!$F$9))-((('01_Supuestos'!F31*$I828)*'01_Supuestos'!$F$11*($H828-'01_Supuestos'!$F$9))*'01_Supuestos'!$F$12)-(('01_Supuestos'!F31*$I828)*'01_Supuestos'!$F$11*$K828)-(IF(('01_Supuestos'!F31*$I828)&gt;0,'01_Supuestos'!$F$15,0)))-($J828*'01_Supuestos'!F33)))*'01_Supuestos'!$F$16)</f>
        <v/>
      </c>
      <c r="X828" s="109">
        <f>((('01_Supuestos'!G31*$I828)*'01_Supuestos'!$F$11*($H828-'01_Supuestos'!$F$9))-((('01_Supuestos'!G31*$I828)*'01_Supuestos'!$F$11*($H828-'01_Supuestos'!$F$9))*'01_Supuestos'!$F$12)-(('01_Supuestos'!G31*$I828)*'01_Supuestos'!$F$11*$K828)-(IF(('01_Supuestos'!G31*$I828)&gt;0,'01_Supuestos'!$F$15,0)))-((('01_Supuestos'!G31*$I828)*'01_Supuestos'!$F$11*($H828-'01_Supuestos'!$F$9))*'01_Supuestos'!$F$18)-($J828*'01_Supuestos'!G32)-(IF('01_Supuestos'!G30=MAX('01_Supuestos'!$C$30:$M$30),'01_Supuestos'!$F$19,0))-(MAX(0,(((('01_Supuestos'!G31*$I828)*'01_Supuestos'!$F$11*($H828-'01_Supuestos'!$F$9))-((('01_Supuestos'!G31*$I828)*'01_Supuestos'!$F$11*($H828-'01_Supuestos'!$F$9))*'01_Supuestos'!$F$12)-(('01_Supuestos'!G31*$I828)*'01_Supuestos'!$F$11*$K828)-(IF(('01_Supuestos'!G31*$I828)&gt;0,'01_Supuestos'!$F$15,0)))-($J828*'01_Supuestos'!G33)))*'01_Supuestos'!$F$16)</f>
        <v/>
      </c>
      <c r="Y828" s="109">
        <f>((('01_Supuestos'!H31*$I828)*'01_Supuestos'!$F$11*($H828-'01_Supuestos'!$F$9))-((('01_Supuestos'!H31*$I828)*'01_Supuestos'!$F$11*($H828-'01_Supuestos'!$F$9))*'01_Supuestos'!$F$12)-(('01_Supuestos'!H31*$I828)*'01_Supuestos'!$F$11*$K828)-(IF(('01_Supuestos'!H31*$I828)&gt;0,'01_Supuestos'!$F$15,0)))-((('01_Supuestos'!H31*$I828)*'01_Supuestos'!$F$11*($H828-'01_Supuestos'!$F$9))*'01_Supuestos'!$F$18)-($J828*'01_Supuestos'!H32)-(IF('01_Supuestos'!H30=MAX('01_Supuestos'!$C$30:$M$30),'01_Supuestos'!$F$19,0))-(MAX(0,(((('01_Supuestos'!H31*$I828)*'01_Supuestos'!$F$11*($H828-'01_Supuestos'!$F$9))-((('01_Supuestos'!H31*$I828)*'01_Supuestos'!$F$11*($H828-'01_Supuestos'!$F$9))*'01_Supuestos'!$F$12)-(('01_Supuestos'!H31*$I828)*'01_Supuestos'!$F$11*$K828)-(IF(('01_Supuestos'!H31*$I828)&gt;0,'01_Supuestos'!$F$15,0)))-($J828*'01_Supuestos'!H33)))*'01_Supuestos'!$F$16)</f>
        <v/>
      </c>
      <c r="Z828" s="109">
        <f>((('01_Supuestos'!I31*$I828)*'01_Supuestos'!$F$11*($H828-'01_Supuestos'!$F$9))-((('01_Supuestos'!I31*$I828)*'01_Supuestos'!$F$11*($H828-'01_Supuestos'!$F$9))*'01_Supuestos'!$F$12)-(('01_Supuestos'!I31*$I828)*'01_Supuestos'!$F$11*$K828)-(IF(('01_Supuestos'!I31*$I828)&gt;0,'01_Supuestos'!$F$15,0)))-((('01_Supuestos'!I31*$I828)*'01_Supuestos'!$F$11*($H828-'01_Supuestos'!$F$9))*'01_Supuestos'!$F$18)-($J828*'01_Supuestos'!I32)-(IF('01_Supuestos'!I30=MAX('01_Supuestos'!$C$30:$M$30),'01_Supuestos'!$F$19,0))-(MAX(0,(((('01_Supuestos'!I31*$I828)*'01_Supuestos'!$F$11*($H828-'01_Supuestos'!$F$9))-((('01_Supuestos'!I31*$I828)*'01_Supuestos'!$F$11*($H828-'01_Supuestos'!$F$9))*'01_Supuestos'!$F$12)-(('01_Supuestos'!I31*$I828)*'01_Supuestos'!$F$11*$K828)-(IF(('01_Supuestos'!I31*$I828)&gt;0,'01_Supuestos'!$F$15,0)))-($J828*'01_Supuestos'!I33)))*'01_Supuestos'!$F$16)</f>
        <v/>
      </c>
      <c r="AA828" s="109">
        <f>((('01_Supuestos'!J31*$I828)*'01_Supuestos'!$F$11*($H828-'01_Supuestos'!$F$9))-((('01_Supuestos'!J31*$I828)*'01_Supuestos'!$F$11*($H828-'01_Supuestos'!$F$9))*'01_Supuestos'!$F$12)-(('01_Supuestos'!J31*$I828)*'01_Supuestos'!$F$11*$K828)-(IF(('01_Supuestos'!J31*$I828)&gt;0,'01_Supuestos'!$F$15,0)))-((('01_Supuestos'!J31*$I828)*'01_Supuestos'!$F$11*($H828-'01_Supuestos'!$F$9))*'01_Supuestos'!$F$18)-($J828*'01_Supuestos'!J32)-(IF('01_Supuestos'!J30=MAX('01_Supuestos'!$C$30:$M$30),'01_Supuestos'!$F$19,0))-(MAX(0,(((('01_Supuestos'!J31*$I828)*'01_Supuestos'!$F$11*($H828-'01_Supuestos'!$F$9))-((('01_Supuestos'!J31*$I828)*'01_Supuestos'!$F$11*($H828-'01_Supuestos'!$F$9))*'01_Supuestos'!$F$12)-(('01_Supuestos'!J31*$I828)*'01_Supuestos'!$F$11*$K828)-(IF(('01_Supuestos'!J31*$I828)&gt;0,'01_Supuestos'!$F$15,0)))-($J828*'01_Supuestos'!J33)))*'01_Supuestos'!$F$16)</f>
        <v/>
      </c>
      <c r="AB828" s="109">
        <f>((('01_Supuestos'!K31*$I828)*'01_Supuestos'!$F$11*($H828-'01_Supuestos'!$F$9))-((('01_Supuestos'!K31*$I828)*'01_Supuestos'!$F$11*($H828-'01_Supuestos'!$F$9))*'01_Supuestos'!$F$12)-(('01_Supuestos'!K31*$I828)*'01_Supuestos'!$F$11*$K828)-(IF(('01_Supuestos'!K31*$I828)&gt;0,'01_Supuestos'!$F$15,0)))-((('01_Supuestos'!K31*$I828)*'01_Supuestos'!$F$11*($H828-'01_Supuestos'!$F$9))*'01_Supuestos'!$F$18)-($J828*'01_Supuestos'!K32)-(IF('01_Supuestos'!K30=MAX('01_Supuestos'!$C$30:$M$30),'01_Supuestos'!$F$19,0))-(MAX(0,(((('01_Supuestos'!K31*$I828)*'01_Supuestos'!$F$11*($H828-'01_Supuestos'!$F$9))-((('01_Supuestos'!K31*$I828)*'01_Supuestos'!$F$11*($H828-'01_Supuestos'!$F$9))*'01_Supuestos'!$F$12)-(('01_Supuestos'!K31*$I828)*'01_Supuestos'!$F$11*$K828)-(IF(('01_Supuestos'!K31*$I828)&gt;0,'01_Supuestos'!$F$15,0)))-($J828*'01_Supuestos'!K33)))*'01_Supuestos'!$F$16)</f>
        <v/>
      </c>
      <c r="AC828" s="109">
        <f>((('01_Supuestos'!L31*$I828)*'01_Supuestos'!$F$11*($H828-'01_Supuestos'!$F$9))-((('01_Supuestos'!L31*$I828)*'01_Supuestos'!$F$11*($H828-'01_Supuestos'!$F$9))*'01_Supuestos'!$F$12)-(('01_Supuestos'!L31*$I828)*'01_Supuestos'!$F$11*$K828)-(IF(('01_Supuestos'!L31*$I828)&gt;0,'01_Supuestos'!$F$15,0)))-((('01_Supuestos'!L31*$I828)*'01_Supuestos'!$F$11*($H828-'01_Supuestos'!$F$9))*'01_Supuestos'!$F$18)-($J828*'01_Supuestos'!L32)-(IF('01_Supuestos'!L30=MAX('01_Supuestos'!$C$30:$M$30),'01_Supuestos'!$F$19,0))-(MAX(0,(((('01_Supuestos'!L31*$I828)*'01_Supuestos'!$F$11*($H828-'01_Supuestos'!$F$9))-((('01_Supuestos'!L31*$I828)*'01_Supuestos'!$F$11*($H828-'01_Supuestos'!$F$9))*'01_Supuestos'!$F$12)-(('01_Supuestos'!L31*$I828)*'01_Supuestos'!$F$11*$K828)-(IF(('01_Supuestos'!L31*$I828)&gt;0,'01_Supuestos'!$F$15,0)))-($J828*'01_Supuestos'!L33)))*'01_Supuestos'!$F$16)</f>
        <v/>
      </c>
      <c r="AD828" s="109">
        <f>((('01_Supuestos'!M31*$I828)*'01_Supuestos'!$F$11*($H828-'01_Supuestos'!$F$9))-((('01_Supuestos'!M31*$I828)*'01_Supuestos'!$F$11*($H828-'01_Supuestos'!$F$9))*'01_Supuestos'!$F$12)-(('01_Supuestos'!M31*$I828)*'01_Supuestos'!$F$11*$K828)-(IF(('01_Supuestos'!M31*$I828)&gt;0,'01_Supuestos'!$F$15,0)))-((('01_Supuestos'!M31*$I828)*'01_Supuestos'!$F$11*($H828-'01_Supuestos'!$F$9))*'01_Supuestos'!$F$18)-($J828*'01_Supuestos'!M32)-(IF('01_Supuestos'!M30=MAX('01_Supuestos'!$C$30:$M$30),'01_Supuestos'!$F$19,0))-(MAX(0,(((('01_Supuestos'!M31*$I828)*'01_Supuestos'!$F$11*($H828-'01_Supuestos'!$F$9))-((('01_Supuestos'!M31*$I828)*'01_Supuestos'!$F$11*($H828-'01_Supuestos'!$F$9))*'01_Supuestos'!$F$12)-(('01_Supuestos'!M31*$I828)*'01_Supuestos'!$F$11*$K828)-(IF(('01_Supuestos'!M31*$I828)&gt;0,'01_Supuestos'!$F$15,0)))-($J828*'01_Supuestos'!M33)))*'01_Supuestos'!$F$16)</f>
        <v/>
      </c>
      <c r="AE828" s="109">
        <f>0</f>
        <v/>
      </c>
      <c r="AF828" s="109">
        <f>IF(S828&gt;R828,"Appraisal+Decision",IF(S828&lt;R828,"Develop Now","Indiferente"))</f>
        <v/>
      </c>
    </row>
    <row r="829">
      <c r="A829" t="n">
        <v>799</v>
      </c>
      <c r="B829" s="53">
        <f>RAND()</f>
        <v/>
      </c>
      <c r="C829" s="53">
        <f>RAND()</f>
        <v/>
      </c>
      <c r="D829" s="53">
        <f>RAND()</f>
        <v/>
      </c>
      <c r="E829" s="53">
        <f>RAND()</f>
        <v/>
      </c>
      <c r="F829" s="53">
        <f>RAND()</f>
        <v/>
      </c>
      <c r="G829" s="53">
        <f>RAND()</f>
        <v/>
      </c>
      <c r="H829" s="109">
        <f>IF(B829&lt;($B$11-$B$10)/($B$12-$B$10), $B$10+SQRT(B829*($B$11-$B$10)*($B$12-$B$10)), $B$12-SQRT((1-B829)*($B$12-$B$11)*($B$12-$B$10)))</f>
        <v/>
      </c>
      <c r="I829" s="53">
        <f>MAX(0.1,NORMINV(C829,$B$13,$B$14))</f>
        <v/>
      </c>
      <c r="J829" s="109">
        <f>'01_Supuestos'!$F$13*MAX(0.65,NORMINV(D829,1,$B$15))</f>
        <v/>
      </c>
      <c r="K829" s="109">
        <f>'01_Supuestos'!$F$14*MAX(0.6,NORMINV(E829,1,$B$16))</f>
        <v/>
      </c>
      <c r="L829" s="109">
        <f>--(F829&lt;=$B$5)</f>
        <v/>
      </c>
      <c r="M829" s="109">
        <f>IF(L829=1, IF(G829&lt;=$B$6, "+", "-"), IF(G829&lt;=(1-$B$7), "+", "-"))</f>
        <v/>
      </c>
      <c r="N829" s="110">
        <f>IF(M829="+",'05_Bayes_Arbol'!$B$16,'05_Bayes_Arbol'!$B$17)</f>
        <v/>
      </c>
      <c r="O829" s="109">
        <f>SUMPRODUCT(T829:AD829,'01_Supuestos'!$C$34:$M$34)</f>
        <v/>
      </c>
      <c r="P829" s="109">
        <f>N829*O829 + (1-N829)*$B$9</f>
        <v/>
      </c>
      <c r="Q829" s="109">
        <f>--(P829&gt;0)</f>
        <v/>
      </c>
      <c r="R829" s="109">
        <f>IF(L829=1,O829,$B$9)</f>
        <v/>
      </c>
      <c r="S829" s="109">
        <f>-$B$8 + IF(Q829=1, IF(L829=1,O829,$B$9), 0)</f>
        <v/>
      </c>
      <c r="T829" s="109">
        <f>((('01_Supuestos'!C31*$I829)*'01_Supuestos'!$F$11*($H829-'01_Supuestos'!$F$9))-((('01_Supuestos'!C31*$I829)*'01_Supuestos'!$F$11*($H829-'01_Supuestos'!$F$9))*'01_Supuestos'!$F$12)-(('01_Supuestos'!C31*$I829)*'01_Supuestos'!$F$11*$K829)-(IF(('01_Supuestos'!C31*$I829)&gt;0,'01_Supuestos'!$F$15,0)))-((('01_Supuestos'!C31*$I829)*'01_Supuestos'!$F$11*($H829-'01_Supuestos'!$F$9))*'01_Supuestos'!$F$18)-($J829*'01_Supuestos'!C32)-(IF('01_Supuestos'!C30=MAX('01_Supuestos'!$C$30:$M$30),'01_Supuestos'!$F$19,0))-(MAX(0,(((('01_Supuestos'!C31*$I829)*'01_Supuestos'!$F$11*($H829-'01_Supuestos'!$F$9))-((('01_Supuestos'!C31*$I829)*'01_Supuestos'!$F$11*($H829-'01_Supuestos'!$F$9))*'01_Supuestos'!$F$12)-(('01_Supuestos'!C31*$I829)*'01_Supuestos'!$F$11*$K829)-(IF(('01_Supuestos'!C31*$I829)&gt;0,'01_Supuestos'!$F$15,0)))-($J829*'01_Supuestos'!C33)))*'01_Supuestos'!$F$16)</f>
        <v/>
      </c>
      <c r="U829" s="109">
        <f>((('01_Supuestos'!D31*$I829)*'01_Supuestos'!$F$11*($H829-'01_Supuestos'!$F$9))-((('01_Supuestos'!D31*$I829)*'01_Supuestos'!$F$11*($H829-'01_Supuestos'!$F$9))*'01_Supuestos'!$F$12)-(('01_Supuestos'!D31*$I829)*'01_Supuestos'!$F$11*$K829)-(IF(('01_Supuestos'!D31*$I829)&gt;0,'01_Supuestos'!$F$15,0)))-((('01_Supuestos'!D31*$I829)*'01_Supuestos'!$F$11*($H829-'01_Supuestos'!$F$9))*'01_Supuestos'!$F$18)-($J829*'01_Supuestos'!D32)-(IF('01_Supuestos'!D30=MAX('01_Supuestos'!$C$30:$M$30),'01_Supuestos'!$F$19,0))-(MAX(0,(((('01_Supuestos'!D31*$I829)*'01_Supuestos'!$F$11*($H829-'01_Supuestos'!$F$9))-((('01_Supuestos'!D31*$I829)*'01_Supuestos'!$F$11*($H829-'01_Supuestos'!$F$9))*'01_Supuestos'!$F$12)-(('01_Supuestos'!D31*$I829)*'01_Supuestos'!$F$11*$K829)-(IF(('01_Supuestos'!D31*$I829)&gt;0,'01_Supuestos'!$F$15,0)))-($J829*'01_Supuestos'!D33)))*'01_Supuestos'!$F$16)</f>
        <v/>
      </c>
      <c r="V829" s="109">
        <f>((('01_Supuestos'!E31*$I829)*'01_Supuestos'!$F$11*($H829-'01_Supuestos'!$F$9))-((('01_Supuestos'!E31*$I829)*'01_Supuestos'!$F$11*($H829-'01_Supuestos'!$F$9))*'01_Supuestos'!$F$12)-(('01_Supuestos'!E31*$I829)*'01_Supuestos'!$F$11*$K829)-(IF(('01_Supuestos'!E31*$I829)&gt;0,'01_Supuestos'!$F$15,0)))-((('01_Supuestos'!E31*$I829)*'01_Supuestos'!$F$11*($H829-'01_Supuestos'!$F$9))*'01_Supuestos'!$F$18)-($J829*'01_Supuestos'!E32)-(IF('01_Supuestos'!E30=MAX('01_Supuestos'!$C$30:$M$30),'01_Supuestos'!$F$19,0))-(MAX(0,(((('01_Supuestos'!E31*$I829)*'01_Supuestos'!$F$11*($H829-'01_Supuestos'!$F$9))-((('01_Supuestos'!E31*$I829)*'01_Supuestos'!$F$11*($H829-'01_Supuestos'!$F$9))*'01_Supuestos'!$F$12)-(('01_Supuestos'!E31*$I829)*'01_Supuestos'!$F$11*$K829)-(IF(('01_Supuestos'!E31*$I829)&gt;0,'01_Supuestos'!$F$15,0)))-($J829*'01_Supuestos'!E33)))*'01_Supuestos'!$F$16)</f>
        <v/>
      </c>
      <c r="W829" s="109">
        <f>((('01_Supuestos'!F31*$I829)*'01_Supuestos'!$F$11*($H829-'01_Supuestos'!$F$9))-((('01_Supuestos'!F31*$I829)*'01_Supuestos'!$F$11*($H829-'01_Supuestos'!$F$9))*'01_Supuestos'!$F$12)-(('01_Supuestos'!F31*$I829)*'01_Supuestos'!$F$11*$K829)-(IF(('01_Supuestos'!F31*$I829)&gt;0,'01_Supuestos'!$F$15,0)))-((('01_Supuestos'!F31*$I829)*'01_Supuestos'!$F$11*($H829-'01_Supuestos'!$F$9))*'01_Supuestos'!$F$18)-($J829*'01_Supuestos'!F32)-(IF('01_Supuestos'!F30=MAX('01_Supuestos'!$C$30:$M$30),'01_Supuestos'!$F$19,0))-(MAX(0,(((('01_Supuestos'!F31*$I829)*'01_Supuestos'!$F$11*($H829-'01_Supuestos'!$F$9))-((('01_Supuestos'!F31*$I829)*'01_Supuestos'!$F$11*($H829-'01_Supuestos'!$F$9))*'01_Supuestos'!$F$12)-(('01_Supuestos'!F31*$I829)*'01_Supuestos'!$F$11*$K829)-(IF(('01_Supuestos'!F31*$I829)&gt;0,'01_Supuestos'!$F$15,0)))-($J829*'01_Supuestos'!F33)))*'01_Supuestos'!$F$16)</f>
        <v/>
      </c>
      <c r="X829" s="109">
        <f>((('01_Supuestos'!G31*$I829)*'01_Supuestos'!$F$11*($H829-'01_Supuestos'!$F$9))-((('01_Supuestos'!G31*$I829)*'01_Supuestos'!$F$11*($H829-'01_Supuestos'!$F$9))*'01_Supuestos'!$F$12)-(('01_Supuestos'!G31*$I829)*'01_Supuestos'!$F$11*$K829)-(IF(('01_Supuestos'!G31*$I829)&gt;0,'01_Supuestos'!$F$15,0)))-((('01_Supuestos'!G31*$I829)*'01_Supuestos'!$F$11*($H829-'01_Supuestos'!$F$9))*'01_Supuestos'!$F$18)-($J829*'01_Supuestos'!G32)-(IF('01_Supuestos'!G30=MAX('01_Supuestos'!$C$30:$M$30),'01_Supuestos'!$F$19,0))-(MAX(0,(((('01_Supuestos'!G31*$I829)*'01_Supuestos'!$F$11*($H829-'01_Supuestos'!$F$9))-((('01_Supuestos'!G31*$I829)*'01_Supuestos'!$F$11*($H829-'01_Supuestos'!$F$9))*'01_Supuestos'!$F$12)-(('01_Supuestos'!G31*$I829)*'01_Supuestos'!$F$11*$K829)-(IF(('01_Supuestos'!G31*$I829)&gt;0,'01_Supuestos'!$F$15,0)))-($J829*'01_Supuestos'!G33)))*'01_Supuestos'!$F$16)</f>
        <v/>
      </c>
      <c r="Y829" s="109">
        <f>((('01_Supuestos'!H31*$I829)*'01_Supuestos'!$F$11*($H829-'01_Supuestos'!$F$9))-((('01_Supuestos'!H31*$I829)*'01_Supuestos'!$F$11*($H829-'01_Supuestos'!$F$9))*'01_Supuestos'!$F$12)-(('01_Supuestos'!H31*$I829)*'01_Supuestos'!$F$11*$K829)-(IF(('01_Supuestos'!H31*$I829)&gt;0,'01_Supuestos'!$F$15,0)))-((('01_Supuestos'!H31*$I829)*'01_Supuestos'!$F$11*($H829-'01_Supuestos'!$F$9))*'01_Supuestos'!$F$18)-($J829*'01_Supuestos'!H32)-(IF('01_Supuestos'!H30=MAX('01_Supuestos'!$C$30:$M$30),'01_Supuestos'!$F$19,0))-(MAX(0,(((('01_Supuestos'!H31*$I829)*'01_Supuestos'!$F$11*($H829-'01_Supuestos'!$F$9))-((('01_Supuestos'!H31*$I829)*'01_Supuestos'!$F$11*($H829-'01_Supuestos'!$F$9))*'01_Supuestos'!$F$12)-(('01_Supuestos'!H31*$I829)*'01_Supuestos'!$F$11*$K829)-(IF(('01_Supuestos'!H31*$I829)&gt;0,'01_Supuestos'!$F$15,0)))-($J829*'01_Supuestos'!H33)))*'01_Supuestos'!$F$16)</f>
        <v/>
      </c>
      <c r="Z829" s="109">
        <f>((('01_Supuestos'!I31*$I829)*'01_Supuestos'!$F$11*($H829-'01_Supuestos'!$F$9))-((('01_Supuestos'!I31*$I829)*'01_Supuestos'!$F$11*($H829-'01_Supuestos'!$F$9))*'01_Supuestos'!$F$12)-(('01_Supuestos'!I31*$I829)*'01_Supuestos'!$F$11*$K829)-(IF(('01_Supuestos'!I31*$I829)&gt;0,'01_Supuestos'!$F$15,0)))-((('01_Supuestos'!I31*$I829)*'01_Supuestos'!$F$11*($H829-'01_Supuestos'!$F$9))*'01_Supuestos'!$F$18)-($J829*'01_Supuestos'!I32)-(IF('01_Supuestos'!I30=MAX('01_Supuestos'!$C$30:$M$30),'01_Supuestos'!$F$19,0))-(MAX(0,(((('01_Supuestos'!I31*$I829)*'01_Supuestos'!$F$11*($H829-'01_Supuestos'!$F$9))-((('01_Supuestos'!I31*$I829)*'01_Supuestos'!$F$11*($H829-'01_Supuestos'!$F$9))*'01_Supuestos'!$F$12)-(('01_Supuestos'!I31*$I829)*'01_Supuestos'!$F$11*$K829)-(IF(('01_Supuestos'!I31*$I829)&gt;0,'01_Supuestos'!$F$15,0)))-($J829*'01_Supuestos'!I33)))*'01_Supuestos'!$F$16)</f>
        <v/>
      </c>
      <c r="AA829" s="109">
        <f>((('01_Supuestos'!J31*$I829)*'01_Supuestos'!$F$11*($H829-'01_Supuestos'!$F$9))-((('01_Supuestos'!J31*$I829)*'01_Supuestos'!$F$11*($H829-'01_Supuestos'!$F$9))*'01_Supuestos'!$F$12)-(('01_Supuestos'!J31*$I829)*'01_Supuestos'!$F$11*$K829)-(IF(('01_Supuestos'!J31*$I829)&gt;0,'01_Supuestos'!$F$15,0)))-((('01_Supuestos'!J31*$I829)*'01_Supuestos'!$F$11*($H829-'01_Supuestos'!$F$9))*'01_Supuestos'!$F$18)-($J829*'01_Supuestos'!J32)-(IF('01_Supuestos'!J30=MAX('01_Supuestos'!$C$30:$M$30),'01_Supuestos'!$F$19,0))-(MAX(0,(((('01_Supuestos'!J31*$I829)*'01_Supuestos'!$F$11*($H829-'01_Supuestos'!$F$9))-((('01_Supuestos'!J31*$I829)*'01_Supuestos'!$F$11*($H829-'01_Supuestos'!$F$9))*'01_Supuestos'!$F$12)-(('01_Supuestos'!J31*$I829)*'01_Supuestos'!$F$11*$K829)-(IF(('01_Supuestos'!J31*$I829)&gt;0,'01_Supuestos'!$F$15,0)))-($J829*'01_Supuestos'!J33)))*'01_Supuestos'!$F$16)</f>
        <v/>
      </c>
      <c r="AB829" s="109">
        <f>((('01_Supuestos'!K31*$I829)*'01_Supuestos'!$F$11*($H829-'01_Supuestos'!$F$9))-((('01_Supuestos'!K31*$I829)*'01_Supuestos'!$F$11*($H829-'01_Supuestos'!$F$9))*'01_Supuestos'!$F$12)-(('01_Supuestos'!K31*$I829)*'01_Supuestos'!$F$11*$K829)-(IF(('01_Supuestos'!K31*$I829)&gt;0,'01_Supuestos'!$F$15,0)))-((('01_Supuestos'!K31*$I829)*'01_Supuestos'!$F$11*($H829-'01_Supuestos'!$F$9))*'01_Supuestos'!$F$18)-($J829*'01_Supuestos'!K32)-(IF('01_Supuestos'!K30=MAX('01_Supuestos'!$C$30:$M$30),'01_Supuestos'!$F$19,0))-(MAX(0,(((('01_Supuestos'!K31*$I829)*'01_Supuestos'!$F$11*($H829-'01_Supuestos'!$F$9))-((('01_Supuestos'!K31*$I829)*'01_Supuestos'!$F$11*($H829-'01_Supuestos'!$F$9))*'01_Supuestos'!$F$12)-(('01_Supuestos'!K31*$I829)*'01_Supuestos'!$F$11*$K829)-(IF(('01_Supuestos'!K31*$I829)&gt;0,'01_Supuestos'!$F$15,0)))-($J829*'01_Supuestos'!K33)))*'01_Supuestos'!$F$16)</f>
        <v/>
      </c>
      <c r="AC829" s="109">
        <f>((('01_Supuestos'!L31*$I829)*'01_Supuestos'!$F$11*($H829-'01_Supuestos'!$F$9))-((('01_Supuestos'!L31*$I829)*'01_Supuestos'!$F$11*($H829-'01_Supuestos'!$F$9))*'01_Supuestos'!$F$12)-(('01_Supuestos'!L31*$I829)*'01_Supuestos'!$F$11*$K829)-(IF(('01_Supuestos'!L31*$I829)&gt;0,'01_Supuestos'!$F$15,0)))-((('01_Supuestos'!L31*$I829)*'01_Supuestos'!$F$11*($H829-'01_Supuestos'!$F$9))*'01_Supuestos'!$F$18)-($J829*'01_Supuestos'!L32)-(IF('01_Supuestos'!L30=MAX('01_Supuestos'!$C$30:$M$30),'01_Supuestos'!$F$19,0))-(MAX(0,(((('01_Supuestos'!L31*$I829)*'01_Supuestos'!$F$11*($H829-'01_Supuestos'!$F$9))-((('01_Supuestos'!L31*$I829)*'01_Supuestos'!$F$11*($H829-'01_Supuestos'!$F$9))*'01_Supuestos'!$F$12)-(('01_Supuestos'!L31*$I829)*'01_Supuestos'!$F$11*$K829)-(IF(('01_Supuestos'!L31*$I829)&gt;0,'01_Supuestos'!$F$15,0)))-($J829*'01_Supuestos'!L33)))*'01_Supuestos'!$F$16)</f>
        <v/>
      </c>
      <c r="AD829" s="109">
        <f>((('01_Supuestos'!M31*$I829)*'01_Supuestos'!$F$11*($H829-'01_Supuestos'!$F$9))-((('01_Supuestos'!M31*$I829)*'01_Supuestos'!$F$11*($H829-'01_Supuestos'!$F$9))*'01_Supuestos'!$F$12)-(('01_Supuestos'!M31*$I829)*'01_Supuestos'!$F$11*$K829)-(IF(('01_Supuestos'!M31*$I829)&gt;0,'01_Supuestos'!$F$15,0)))-((('01_Supuestos'!M31*$I829)*'01_Supuestos'!$F$11*($H829-'01_Supuestos'!$F$9))*'01_Supuestos'!$F$18)-($J829*'01_Supuestos'!M32)-(IF('01_Supuestos'!M30=MAX('01_Supuestos'!$C$30:$M$30),'01_Supuestos'!$F$19,0))-(MAX(0,(((('01_Supuestos'!M31*$I829)*'01_Supuestos'!$F$11*($H829-'01_Supuestos'!$F$9))-((('01_Supuestos'!M31*$I829)*'01_Supuestos'!$F$11*($H829-'01_Supuestos'!$F$9))*'01_Supuestos'!$F$12)-(('01_Supuestos'!M31*$I829)*'01_Supuestos'!$F$11*$K829)-(IF(('01_Supuestos'!M31*$I829)&gt;0,'01_Supuestos'!$F$15,0)))-($J829*'01_Supuestos'!M33)))*'01_Supuestos'!$F$16)</f>
        <v/>
      </c>
      <c r="AE829" s="109">
        <f>0</f>
        <v/>
      </c>
      <c r="AF829" s="109">
        <f>IF(S829&gt;R829,"Appraisal+Decision",IF(S829&lt;R829,"Develop Now","Indiferente"))</f>
        <v/>
      </c>
    </row>
    <row r="830">
      <c r="A830" t="n">
        <v>800</v>
      </c>
      <c r="B830" s="53">
        <f>RAND()</f>
        <v/>
      </c>
      <c r="C830" s="53">
        <f>RAND()</f>
        <v/>
      </c>
      <c r="D830" s="53">
        <f>RAND()</f>
        <v/>
      </c>
      <c r="E830" s="53">
        <f>RAND()</f>
        <v/>
      </c>
      <c r="F830" s="53">
        <f>RAND()</f>
        <v/>
      </c>
      <c r="G830" s="53">
        <f>RAND()</f>
        <v/>
      </c>
      <c r="H830" s="109">
        <f>IF(B830&lt;($B$11-$B$10)/($B$12-$B$10), $B$10+SQRT(B830*($B$11-$B$10)*($B$12-$B$10)), $B$12-SQRT((1-B830)*($B$12-$B$11)*($B$12-$B$10)))</f>
        <v/>
      </c>
      <c r="I830" s="53">
        <f>MAX(0.1,NORMINV(C830,$B$13,$B$14))</f>
        <v/>
      </c>
      <c r="J830" s="109">
        <f>'01_Supuestos'!$F$13*MAX(0.65,NORMINV(D830,1,$B$15))</f>
        <v/>
      </c>
      <c r="K830" s="109">
        <f>'01_Supuestos'!$F$14*MAX(0.6,NORMINV(E830,1,$B$16))</f>
        <v/>
      </c>
      <c r="L830" s="109">
        <f>--(F830&lt;=$B$5)</f>
        <v/>
      </c>
      <c r="M830" s="109">
        <f>IF(L830=1, IF(G830&lt;=$B$6, "+", "-"), IF(G830&lt;=(1-$B$7), "+", "-"))</f>
        <v/>
      </c>
      <c r="N830" s="110">
        <f>IF(M830="+",'05_Bayes_Arbol'!$B$16,'05_Bayes_Arbol'!$B$17)</f>
        <v/>
      </c>
      <c r="O830" s="109">
        <f>SUMPRODUCT(T830:AD830,'01_Supuestos'!$C$34:$M$34)</f>
        <v/>
      </c>
      <c r="P830" s="109">
        <f>N830*O830 + (1-N830)*$B$9</f>
        <v/>
      </c>
      <c r="Q830" s="109">
        <f>--(P830&gt;0)</f>
        <v/>
      </c>
      <c r="R830" s="109">
        <f>IF(L830=1,O830,$B$9)</f>
        <v/>
      </c>
      <c r="S830" s="109">
        <f>-$B$8 + IF(Q830=1, IF(L830=1,O830,$B$9), 0)</f>
        <v/>
      </c>
      <c r="T830" s="109">
        <f>((('01_Supuestos'!C31*$I830)*'01_Supuestos'!$F$11*($H830-'01_Supuestos'!$F$9))-((('01_Supuestos'!C31*$I830)*'01_Supuestos'!$F$11*($H830-'01_Supuestos'!$F$9))*'01_Supuestos'!$F$12)-(('01_Supuestos'!C31*$I830)*'01_Supuestos'!$F$11*$K830)-(IF(('01_Supuestos'!C31*$I830)&gt;0,'01_Supuestos'!$F$15,0)))-((('01_Supuestos'!C31*$I830)*'01_Supuestos'!$F$11*($H830-'01_Supuestos'!$F$9))*'01_Supuestos'!$F$18)-($J830*'01_Supuestos'!C32)-(IF('01_Supuestos'!C30=MAX('01_Supuestos'!$C$30:$M$30),'01_Supuestos'!$F$19,0))-(MAX(0,(((('01_Supuestos'!C31*$I830)*'01_Supuestos'!$F$11*($H830-'01_Supuestos'!$F$9))-((('01_Supuestos'!C31*$I830)*'01_Supuestos'!$F$11*($H830-'01_Supuestos'!$F$9))*'01_Supuestos'!$F$12)-(('01_Supuestos'!C31*$I830)*'01_Supuestos'!$F$11*$K830)-(IF(('01_Supuestos'!C31*$I830)&gt;0,'01_Supuestos'!$F$15,0)))-($J830*'01_Supuestos'!C33)))*'01_Supuestos'!$F$16)</f>
        <v/>
      </c>
      <c r="U830" s="109">
        <f>((('01_Supuestos'!D31*$I830)*'01_Supuestos'!$F$11*($H830-'01_Supuestos'!$F$9))-((('01_Supuestos'!D31*$I830)*'01_Supuestos'!$F$11*($H830-'01_Supuestos'!$F$9))*'01_Supuestos'!$F$12)-(('01_Supuestos'!D31*$I830)*'01_Supuestos'!$F$11*$K830)-(IF(('01_Supuestos'!D31*$I830)&gt;0,'01_Supuestos'!$F$15,0)))-((('01_Supuestos'!D31*$I830)*'01_Supuestos'!$F$11*($H830-'01_Supuestos'!$F$9))*'01_Supuestos'!$F$18)-($J830*'01_Supuestos'!D32)-(IF('01_Supuestos'!D30=MAX('01_Supuestos'!$C$30:$M$30),'01_Supuestos'!$F$19,0))-(MAX(0,(((('01_Supuestos'!D31*$I830)*'01_Supuestos'!$F$11*($H830-'01_Supuestos'!$F$9))-((('01_Supuestos'!D31*$I830)*'01_Supuestos'!$F$11*($H830-'01_Supuestos'!$F$9))*'01_Supuestos'!$F$12)-(('01_Supuestos'!D31*$I830)*'01_Supuestos'!$F$11*$K830)-(IF(('01_Supuestos'!D31*$I830)&gt;0,'01_Supuestos'!$F$15,0)))-($J830*'01_Supuestos'!D33)))*'01_Supuestos'!$F$16)</f>
        <v/>
      </c>
      <c r="V830" s="109">
        <f>((('01_Supuestos'!E31*$I830)*'01_Supuestos'!$F$11*($H830-'01_Supuestos'!$F$9))-((('01_Supuestos'!E31*$I830)*'01_Supuestos'!$F$11*($H830-'01_Supuestos'!$F$9))*'01_Supuestos'!$F$12)-(('01_Supuestos'!E31*$I830)*'01_Supuestos'!$F$11*$K830)-(IF(('01_Supuestos'!E31*$I830)&gt;0,'01_Supuestos'!$F$15,0)))-((('01_Supuestos'!E31*$I830)*'01_Supuestos'!$F$11*($H830-'01_Supuestos'!$F$9))*'01_Supuestos'!$F$18)-($J830*'01_Supuestos'!E32)-(IF('01_Supuestos'!E30=MAX('01_Supuestos'!$C$30:$M$30),'01_Supuestos'!$F$19,0))-(MAX(0,(((('01_Supuestos'!E31*$I830)*'01_Supuestos'!$F$11*($H830-'01_Supuestos'!$F$9))-((('01_Supuestos'!E31*$I830)*'01_Supuestos'!$F$11*($H830-'01_Supuestos'!$F$9))*'01_Supuestos'!$F$12)-(('01_Supuestos'!E31*$I830)*'01_Supuestos'!$F$11*$K830)-(IF(('01_Supuestos'!E31*$I830)&gt;0,'01_Supuestos'!$F$15,0)))-($J830*'01_Supuestos'!E33)))*'01_Supuestos'!$F$16)</f>
        <v/>
      </c>
      <c r="W830" s="109">
        <f>((('01_Supuestos'!F31*$I830)*'01_Supuestos'!$F$11*($H830-'01_Supuestos'!$F$9))-((('01_Supuestos'!F31*$I830)*'01_Supuestos'!$F$11*($H830-'01_Supuestos'!$F$9))*'01_Supuestos'!$F$12)-(('01_Supuestos'!F31*$I830)*'01_Supuestos'!$F$11*$K830)-(IF(('01_Supuestos'!F31*$I830)&gt;0,'01_Supuestos'!$F$15,0)))-((('01_Supuestos'!F31*$I830)*'01_Supuestos'!$F$11*($H830-'01_Supuestos'!$F$9))*'01_Supuestos'!$F$18)-($J830*'01_Supuestos'!F32)-(IF('01_Supuestos'!F30=MAX('01_Supuestos'!$C$30:$M$30),'01_Supuestos'!$F$19,0))-(MAX(0,(((('01_Supuestos'!F31*$I830)*'01_Supuestos'!$F$11*($H830-'01_Supuestos'!$F$9))-((('01_Supuestos'!F31*$I830)*'01_Supuestos'!$F$11*($H830-'01_Supuestos'!$F$9))*'01_Supuestos'!$F$12)-(('01_Supuestos'!F31*$I830)*'01_Supuestos'!$F$11*$K830)-(IF(('01_Supuestos'!F31*$I830)&gt;0,'01_Supuestos'!$F$15,0)))-($J830*'01_Supuestos'!F33)))*'01_Supuestos'!$F$16)</f>
        <v/>
      </c>
      <c r="X830" s="109">
        <f>((('01_Supuestos'!G31*$I830)*'01_Supuestos'!$F$11*($H830-'01_Supuestos'!$F$9))-((('01_Supuestos'!G31*$I830)*'01_Supuestos'!$F$11*($H830-'01_Supuestos'!$F$9))*'01_Supuestos'!$F$12)-(('01_Supuestos'!G31*$I830)*'01_Supuestos'!$F$11*$K830)-(IF(('01_Supuestos'!G31*$I830)&gt;0,'01_Supuestos'!$F$15,0)))-((('01_Supuestos'!G31*$I830)*'01_Supuestos'!$F$11*($H830-'01_Supuestos'!$F$9))*'01_Supuestos'!$F$18)-($J830*'01_Supuestos'!G32)-(IF('01_Supuestos'!G30=MAX('01_Supuestos'!$C$30:$M$30),'01_Supuestos'!$F$19,0))-(MAX(0,(((('01_Supuestos'!G31*$I830)*'01_Supuestos'!$F$11*($H830-'01_Supuestos'!$F$9))-((('01_Supuestos'!G31*$I830)*'01_Supuestos'!$F$11*($H830-'01_Supuestos'!$F$9))*'01_Supuestos'!$F$12)-(('01_Supuestos'!G31*$I830)*'01_Supuestos'!$F$11*$K830)-(IF(('01_Supuestos'!G31*$I830)&gt;0,'01_Supuestos'!$F$15,0)))-($J830*'01_Supuestos'!G33)))*'01_Supuestos'!$F$16)</f>
        <v/>
      </c>
      <c r="Y830" s="109">
        <f>((('01_Supuestos'!H31*$I830)*'01_Supuestos'!$F$11*($H830-'01_Supuestos'!$F$9))-((('01_Supuestos'!H31*$I830)*'01_Supuestos'!$F$11*($H830-'01_Supuestos'!$F$9))*'01_Supuestos'!$F$12)-(('01_Supuestos'!H31*$I830)*'01_Supuestos'!$F$11*$K830)-(IF(('01_Supuestos'!H31*$I830)&gt;0,'01_Supuestos'!$F$15,0)))-((('01_Supuestos'!H31*$I830)*'01_Supuestos'!$F$11*($H830-'01_Supuestos'!$F$9))*'01_Supuestos'!$F$18)-($J830*'01_Supuestos'!H32)-(IF('01_Supuestos'!H30=MAX('01_Supuestos'!$C$30:$M$30),'01_Supuestos'!$F$19,0))-(MAX(0,(((('01_Supuestos'!H31*$I830)*'01_Supuestos'!$F$11*($H830-'01_Supuestos'!$F$9))-((('01_Supuestos'!H31*$I830)*'01_Supuestos'!$F$11*($H830-'01_Supuestos'!$F$9))*'01_Supuestos'!$F$12)-(('01_Supuestos'!H31*$I830)*'01_Supuestos'!$F$11*$K830)-(IF(('01_Supuestos'!H31*$I830)&gt;0,'01_Supuestos'!$F$15,0)))-($J830*'01_Supuestos'!H33)))*'01_Supuestos'!$F$16)</f>
        <v/>
      </c>
      <c r="Z830" s="109">
        <f>((('01_Supuestos'!I31*$I830)*'01_Supuestos'!$F$11*($H830-'01_Supuestos'!$F$9))-((('01_Supuestos'!I31*$I830)*'01_Supuestos'!$F$11*($H830-'01_Supuestos'!$F$9))*'01_Supuestos'!$F$12)-(('01_Supuestos'!I31*$I830)*'01_Supuestos'!$F$11*$K830)-(IF(('01_Supuestos'!I31*$I830)&gt;0,'01_Supuestos'!$F$15,0)))-((('01_Supuestos'!I31*$I830)*'01_Supuestos'!$F$11*($H830-'01_Supuestos'!$F$9))*'01_Supuestos'!$F$18)-($J830*'01_Supuestos'!I32)-(IF('01_Supuestos'!I30=MAX('01_Supuestos'!$C$30:$M$30),'01_Supuestos'!$F$19,0))-(MAX(0,(((('01_Supuestos'!I31*$I830)*'01_Supuestos'!$F$11*($H830-'01_Supuestos'!$F$9))-((('01_Supuestos'!I31*$I830)*'01_Supuestos'!$F$11*($H830-'01_Supuestos'!$F$9))*'01_Supuestos'!$F$12)-(('01_Supuestos'!I31*$I830)*'01_Supuestos'!$F$11*$K830)-(IF(('01_Supuestos'!I31*$I830)&gt;0,'01_Supuestos'!$F$15,0)))-($J830*'01_Supuestos'!I33)))*'01_Supuestos'!$F$16)</f>
        <v/>
      </c>
      <c r="AA830" s="109">
        <f>((('01_Supuestos'!J31*$I830)*'01_Supuestos'!$F$11*($H830-'01_Supuestos'!$F$9))-((('01_Supuestos'!J31*$I830)*'01_Supuestos'!$F$11*($H830-'01_Supuestos'!$F$9))*'01_Supuestos'!$F$12)-(('01_Supuestos'!J31*$I830)*'01_Supuestos'!$F$11*$K830)-(IF(('01_Supuestos'!J31*$I830)&gt;0,'01_Supuestos'!$F$15,0)))-((('01_Supuestos'!J31*$I830)*'01_Supuestos'!$F$11*($H830-'01_Supuestos'!$F$9))*'01_Supuestos'!$F$18)-($J830*'01_Supuestos'!J32)-(IF('01_Supuestos'!J30=MAX('01_Supuestos'!$C$30:$M$30),'01_Supuestos'!$F$19,0))-(MAX(0,(((('01_Supuestos'!J31*$I830)*'01_Supuestos'!$F$11*($H830-'01_Supuestos'!$F$9))-((('01_Supuestos'!J31*$I830)*'01_Supuestos'!$F$11*($H830-'01_Supuestos'!$F$9))*'01_Supuestos'!$F$12)-(('01_Supuestos'!J31*$I830)*'01_Supuestos'!$F$11*$K830)-(IF(('01_Supuestos'!J31*$I830)&gt;0,'01_Supuestos'!$F$15,0)))-($J830*'01_Supuestos'!J33)))*'01_Supuestos'!$F$16)</f>
        <v/>
      </c>
      <c r="AB830" s="109">
        <f>((('01_Supuestos'!K31*$I830)*'01_Supuestos'!$F$11*($H830-'01_Supuestos'!$F$9))-((('01_Supuestos'!K31*$I830)*'01_Supuestos'!$F$11*($H830-'01_Supuestos'!$F$9))*'01_Supuestos'!$F$12)-(('01_Supuestos'!K31*$I830)*'01_Supuestos'!$F$11*$K830)-(IF(('01_Supuestos'!K31*$I830)&gt;0,'01_Supuestos'!$F$15,0)))-((('01_Supuestos'!K31*$I830)*'01_Supuestos'!$F$11*($H830-'01_Supuestos'!$F$9))*'01_Supuestos'!$F$18)-($J830*'01_Supuestos'!K32)-(IF('01_Supuestos'!K30=MAX('01_Supuestos'!$C$30:$M$30),'01_Supuestos'!$F$19,0))-(MAX(0,(((('01_Supuestos'!K31*$I830)*'01_Supuestos'!$F$11*($H830-'01_Supuestos'!$F$9))-((('01_Supuestos'!K31*$I830)*'01_Supuestos'!$F$11*($H830-'01_Supuestos'!$F$9))*'01_Supuestos'!$F$12)-(('01_Supuestos'!K31*$I830)*'01_Supuestos'!$F$11*$K830)-(IF(('01_Supuestos'!K31*$I830)&gt;0,'01_Supuestos'!$F$15,0)))-($J830*'01_Supuestos'!K33)))*'01_Supuestos'!$F$16)</f>
        <v/>
      </c>
      <c r="AC830" s="109">
        <f>((('01_Supuestos'!L31*$I830)*'01_Supuestos'!$F$11*($H830-'01_Supuestos'!$F$9))-((('01_Supuestos'!L31*$I830)*'01_Supuestos'!$F$11*($H830-'01_Supuestos'!$F$9))*'01_Supuestos'!$F$12)-(('01_Supuestos'!L31*$I830)*'01_Supuestos'!$F$11*$K830)-(IF(('01_Supuestos'!L31*$I830)&gt;0,'01_Supuestos'!$F$15,0)))-((('01_Supuestos'!L31*$I830)*'01_Supuestos'!$F$11*($H830-'01_Supuestos'!$F$9))*'01_Supuestos'!$F$18)-($J830*'01_Supuestos'!L32)-(IF('01_Supuestos'!L30=MAX('01_Supuestos'!$C$30:$M$30),'01_Supuestos'!$F$19,0))-(MAX(0,(((('01_Supuestos'!L31*$I830)*'01_Supuestos'!$F$11*($H830-'01_Supuestos'!$F$9))-((('01_Supuestos'!L31*$I830)*'01_Supuestos'!$F$11*($H830-'01_Supuestos'!$F$9))*'01_Supuestos'!$F$12)-(('01_Supuestos'!L31*$I830)*'01_Supuestos'!$F$11*$K830)-(IF(('01_Supuestos'!L31*$I830)&gt;0,'01_Supuestos'!$F$15,0)))-($J830*'01_Supuestos'!L33)))*'01_Supuestos'!$F$16)</f>
        <v/>
      </c>
      <c r="AD830" s="109">
        <f>((('01_Supuestos'!M31*$I830)*'01_Supuestos'!$F$11*($H830-'01_Supuestos'!$F$9))-((('01_Supuestos'!M31*$I830)*'01_Supuestos'!$F$11*($H830-'01_Supuestos'!$F$9))*'01_Supuestos'!$F$12)-(('01_Supuestos'!M31*$I830)*'01_Supuestos'!$F$11*$K830)-(IF(('01_Supuestos'!M31*$I830)&gt;0,'01_Supuestos'!$F$15,0)))-((('01_Supuestos'!M31*$I830)*'01_Supuestos'!$F$11*($H830-'01_Supuestos'!$F$9))*'01_Supuestos'!$F$18)-($J830*'01_Supuestos'!M32)-(IF('01_Supuestos'!M30=MAX('01_Supuestos'!$C$30:$M$30),'01_Supuestos'!$F$19,0))-(MAX(0,(((('01_Supuestos'!M31*$I830)*'01_Supuestos'!$F$11*($H830-'01_Supuestos'!$F$9))-((('01_Supuestos'!M31*$I830)*'01_Supuestos'!$F$11*($H830-'01_Supuestos'!$F$9))*'01_Supuestos'!$F$12)-(('01_Supuestos'!M31*$I830)*'01_Supuestos'!$F$11*$K830)-(IF(('01_Supuestos'!M31*$I830)&gt;0,'01_Supuestos'!$F$15,0)))-($J830*'01_Supuestos'!M33)))*'01_Supuestos'!$F$16)</f>
        <v/>
      </c>
      <c r="AE830" s="109">
        <f>0</f>
        <v/>
      </c>
      <c r="AF830" s="109">
        <f>IF(S830&gt;R830,"Appraisal+Decision",IF(S830&lt;R830,"Develop Now","Indiferente"))</f>
        <v/>
      </c>
    </row>
    <row r="831">
      <c r="A831" t="n">
        <v>801</v>
      </c>
      <c r="B831" s="53">
        <f>RAND()</f>
        <v/>
      </c>
      <c r="C831" s="53">
        <f>RAND()</f>
        <v/>
      </c>
      <c r="D831" s="53">
        <f>RAND()</f>
        <v/>
      </c>
      <c r="E831" s="53">
        <f>RAND()</f>
        <v/>
      </c>
      <c r="F831" s="53">
        <f>RAND()</f>
        <v/>
      </c>
      <c r="G831" s="53">
        <f>RAND()</f>
        <v/>
      </c>
      <c r="H831" s="109">
        <f>IF(B831&lt;($B$11-$B$10)/($B$12-$B$10), $B$10+SQRT(B831*($B$11-$B$10)*($B$12-$B$10)), $B$12-SQRT((1-B831)*($B$12-$B$11)*($B$12-$B$10)))</f>
        <v/>
      </c>
      <c r="I831" s="53">
        <f>MAX(0.1,NORMINV(C831,$B$13,$B$14))</f>
        <v/>
      </c>
      <c r="J831" s="109">
        <f>'01_Supuestos'!$F$13*MAX(0.65,NORMINV(D831,1,$B$15))</f>
        <v/>
      </c>
      <c r="K831" s="109">
        <f>'01_Supuestos'!$F$14*MAX(0.6,NORMINV(E831,1,$B$16))</f>
        <v/>
      </c>
      <c r="L831" s="109">
        <f>--(F831&lt;=$B$5)</f>
        <v/>
      </c>
      <c r="M831" s="109">
        <f>IF(L831=1, IF(G831&lt;=$B$6, "+", "-"), IF(G831&lt;=(1-$B$7), "+", "-"))</f>
        <v/>
      </c>
      <c r="N831" s="110">
        <f>IF(M831="+",'05_Bayes_Arbol'!$B$16,'05_Bayes_Arbol'!$B$17)</f>
        <v/>
      </c>
      <c r="O831" s="109">
        <f>SUMPRODUCT(T831:AD831,'01_Supuestos'!$C$34:$M$34)</f>
        <v/>
      </c>
      <c r="P831" s="109">
        <f>N831*O831 + (1-N831)*$B$9</f>
        <v/>
      </c>
      <c r="Q831" s="109">
        <f>--(P831&gt;0)</f>
        <v/>
      </c>
      <c r="R831" s="109">
        <f>IF(L831=1,O831,$B$9)</f>
        <v/>
      </c>
      <c r="S831" s="109">
        <f>-$B$8 + IF(Q831=1, IF(L831=1,O831,$B$9), 0)</f>
        <v/>
      </c>
      <c r="T831" s="109">
        <f>((('01_Supuestos'!C31*$I831)*'01_Supuestos'!$F$11*($H831-'01_Supuestos'!$F$9))-((('01_Supuestos'!C31*$I831)*'01_Supuestos'!$F$11*($H831-'01_Supuestos'!$F$9))*'01_Supuestos'!$F$12)-(('01_Supuestos'!C31*$I831)*'01_Supuestos'!$F$11*$K831)-(IF(('01_Supuestos'!C31*$I831)&gt;0,'01_Supuestos'!$F$15,0)))-((('01_Supuestos'!C31*$I831)*'01_Supuestos'!$F$11*($H831-'01_Supuestos'!$F$9))*'01_Supuestos'!$F$18)-($J831*'01_Supuestos'!C32)-(IF('01_Supuestos'!C30=MAX('01_Supuestos'!$C$30:$M$30),'01_Supuestos'!$F$19,0))-(MAX(0,(((('01_Supuestos'!C31*$I831)*'01_Supuestos'!$F$11*($H831-'01_Supuestos'!$F$9))-((('01_Supuestos'!C31*$I831)*'01_Supuestos'!$F$11*($H831-'01_Supuestos'!$F$9))*'01_Supuestos'!$F$12)-(('01_Supuestos'!C31*$I831)*'01_Supuestos'!$F$11*$K831)-(IF(('01_Supuestos'!C31*$I831)&gt;0,'01_Supuestos'!$F$15,0)))-($J831*'01_Supuestos'!C33)))*'01_Supuestos'!$F$16)</f>
        <v/>
      </c>
      <c r="U831" s="109">
        <f>((('01_Supuestos'!D31*$I831)*'01_Supuestos'!$F$11*($H831-'01_Supuestos'!$F$9))-((('01_Supuestos'!D31*$I831)*'01_Supuestos'!$F$11*($H831-'01_Supuestos'!$F$9))*'01_Supuestos'!$F$12)-(('01_Supuestos'!D31*$I831)*'01_Supuestos'!$F$11*$K831)-(IF(('01_Supuestos'!D31*$I831)&gt;0,'01_Supuestos'!$F$15,0)))-((('01_Supuestos'!D31*$I831)*'01_Supuestos'!$F$11*($H831-'01_Supuestos'!$F$9))*'01_Supuestos'!$F$18)-($J831*'01_Supuestos'!D32)-(IF('01_Supuestos'!D30=MAX('01_Supuestos'!$C$30:$M$30),'01_Supuestos'!$F$19,0))-(MAX(0,(((('01_Supuestos'!D31*$I831)*'01_Supuestos'!$F$11*($H831-'01_Supuestos'!$F$9))-((('01_Supuestos'!D31*$I831)*'01_Supuestos'!$F$11*($H831-'01_Supuestos'!$F$9))*'01_Supuestos'!$F$12)-(('01_Supuestos'!D31*$I831)*'01_Supuestos'!$F$11*$K831)-(IF(('01_Supuestos'!D31*$I831)&gt;0,'01_Supuestos'!$F$15,0)))-($J831*'01_Supuestos'!D33)))*'01_Supuestos'!$F$16)</f>
        <v/>
      </c>
      <c r="V831" s="109">
        <f>((('01_Supuestos'!E31*$I831)*'01_Supuestos'!$F$11*($H831-'01_Supuestos'!$F$9))-((('01_Supuestos'!E31*$I831)*'01_Supuestos'!$F$11*($H831-'01_Supuestos'!$F$9))*'01_Supuestos'!$F$12)-(('01_Supuestos'!E31*$I831)*'01_Supuestos'!$F$11*$K831)-(IF(('01_Supuestos'!E31*$I831)&gt;0,'01_Supuestos'!$F$15,0)))-((('01_Supuestos'!E31*$I831)*'01_Supuestos'!$F$11*($H831-'01_Supuestos'!$F$9))*'01_Supuestos'!$F$18)-($J831*'01_Supuestos'!E32)-(IF('01_Supuestos'!E30=MAX('01_Supuestos'!$C$30:$M$30),'01_Supuestos'!$F$19,0))-(MAX(0,(((('01_Supuestos'!E31*$I831)*'01_Supuestos'!$F$11*($H831-'01_Supuestos'!$F$9))-((('01_Supuestos'!E31*$I831)*'01_Supuestos'!$F$11*($H831-'01_Supuestos'!$F$9))*'01_Supuestos'!$F$12)-(('01_Supuestos'!E31*$I831)*'01_Supuestos'!$F$11*$K831)-(IF(('01_Supuestos'!E31*$I831)&gt;0,'01_Supuestos'!$F$15,0)))-($J831*'01_Supuestos'!E33)))*'01_Supuestos'!$F$16)</f>
        <v/>
      </c>
      <c r="W831" s="109">
        <f>((('01_Supuestos'!F31*$I831)*'01_Supuestos'!$F$11*($H831-'01_Supuestos'!$F$9))-((('01_Supuestos'!F31*$I831)*'01_Supuestos'!$F$11*($H831-'01_Supuestos'!$F$9))*'01_Supuestos'!$F$12)-(('01_Supuestos'!F31*$I831)*'01_Supuestos'!$F$11*$K831)-(IF(('01_Supuestos'!F31*$I831)&gt;0,'01_Supuestos'!$F$15,0)))-((('01_Supuestos'!F31*$I831)*'01_Supuestos'!$F$11*($H831-'01_Supuestos'!$F$9))*'01_Supuestos'!$F$18)-($J831*'01_Supuestos'!F32)-(IF('01_Supuestos'!F30=MAX('01_Supuestos'!$C$30:$M$30),'01_Supuestos'!$F$19,0))-(MAX(0,(((('01_Supuestos'!F31*$I831)*'01_Supuestos'!$F$11*($H831-'01_Supuestos'!$F$9))-((('01_Supuestos'!F31*$I831)*'01_Supuestos'!$F$11*($H831-'01_Supuestos'!$F$9))*'01_Supuestos'!$F$12)-(('01_Supuestos'!F31*$I831)*'01_Supuestos'!$F$11*$K831)-(IF(('01_Supuestos'!F31*$I831)&gt;0,'01_Supuestos'!$F$15,0)))-($J831*'01_Supuestos'!F33)))*'01_Supuestos'!$F$16)</f>
        <v/>
      </c>
      <c r="X831" s="109">
        <f>((('01_Supuestos'!G31*$I831)*'01_Supuestos'!$F$11*($H831-'01_Supuestos'!$F$9))-((('01_Supuestos'!G31*$I831)*'01_Supuestos'!$F$11*($H831-'01_Supuestos'!$F$9))*'01_Supuestos'!$F$12)-(('01_Supuestos'!G31*$I831)*'01_Supuestos'!$F$11*$K831)-(IF(('01_Supuestos'!G31*$I831)&gt;0,'01_Supuestos'!$F$15,0)))-((('01_Supuestos'!G31*$I831)*'01_Supuestos'!$F$11*($H831-'01_Supuestos'!$F$9))*'01_Supuestos'!$F$18)-($J831*'01_Supuestos'!G32)-(IF('01_Supuestos'!G30=MAX('01_Supuestos'!$C$30:$M$30),'01_Supuestos'!$F$19,0))-(MAX(0,(((('01_Supuestos'!G31*$I831)*'01_Supuestos'!$F$11*($H831-'01_Supuestos'!$F$9))-((('01_Supuestos'!G31*$I831)*'01_Supuestos'!$F$11*($H831-'01_Supuestos'!$F$9))*'01_Supuestos'!$F$12)-(('01_Supuestos'!G31*$I831)*'01_Supuestos'!$F$11*$K831)-(IF(('01_Supuestos'!G31*$I831)&gt;0,'01_Supuestos'!$F$15,0)))-($J831*'01_Supuestos'!G33)))*'01_Supuestos'!$F$16)</f>
        <v/>
      </c>
      <c r="Y831" s="109">
        <f>((('01_Supuestos'!H31*$I831)*'01_Supuestos'!$F$11*($H831-'01_Supuestos'!$F$9))-((('01_Supuestos'!H31*$I831)*'01_Supuestos'!$F$11*($H831-'01_Supuestos'!$F$9))*'01_Supuestos'!$F$12)-(('01_Supuestos'!H31*$I831)*'01_Supuestos'!$F$11*$K831)-(IF(('01_Supuestos'!H31*$I831)&gt;0,'01_Supuestos'!$F$15,0)))-((('01_Supuestos'!H31*$I831)*'01_Supuestos'!$F$11*($H831-'01_Supuestos'!$F$9))*'01_Supuestos'!$F$18)-($J831*'01_Supuestos'!H32)-(IF('01_Supuestos'!H30=MAX('01_Supuestos'!$C$30:$M$30),'01_Supuestos'!$F$19,0))-(MAX(0,(((('01_Supuestos'!H31*$I831)*'01_Supuestos'!$F$11*($H831-'01_Supuestos'!$F$9))-((('01_Supuestos'!H31*$I831)*'01_Supuestos'!$F$11*($H831-'01_Supuestos'!$F$9))*'01_Supuestos'!$F$12)-(('01_Supuestos'!H31*$I831)*'01_Supuestos'!$F$11*$K831)-(IF(('01_Supuestos'!H31*$I831)&gt;0,'01_Supuestos'!$F$15,0)))-($J831*'01_Supuestos'!H33)))*'01_Supuestos'!$F$16)</f>
        <v/>
      </c>
      <c r="Z831" s="109">
        <f>((('01_Supuestos'!I31*$I831)*'01_Supuestos'!$F$11*($H831-'01_Supuestos'!$F$9))-((('01_Supuestos'!I31*$I831)*'01_Supuestos'!$F$11*($H831-'01_Supuestos'!$F$9))*'01_Supuestos'!$F$12)-(('01_Supuestos'!I31*$I831)*'01_Supuestos'!$F$11*$K831)-(IF(('01_Supuestos'!I31*$I831)&gt;0,'01_Supuestos'!$F$15,0)))-((('01_Supuestos'!I31*$I831)*'01_Supuestos'!$F$11*($H831-'01_Supuestos'!$F$9))*'01_Supuestos'!$F$18)-($J831*'01_Supuestos'!I32)-(IF('01_Supuestos'!I30=MAX('01_Supuestos'!$C$30:$M$30),'01_Supuestos'!$F$19,0))-(MAX(0,(((('01_Supuestos'!I31*$I831)*'01_Supuestos'!$F$11*($H831-'01_Supuestos'!$F$9))-((('01_Supuestos'!I31*$I831)*'01_Supuestos'!$F$11*($H831-'01_Supuestos'!$F$9))*'01_Supuestos'!$F$12)-(('01_Supuestos'!I31*$I831)*'01_Supuestos'!$F$11*$K831)-(IF(('01_Supuestos'!I31*$I831)&gt;0,'01_Supuestos'!$F$15,0)))-($J831*'01_Supuestos'!I33)))*'01_Supuestos'!$F$16)</f>
        <v/>
      </c>
      <c r="AA831" s="109">
        <f>((('01_Supuestos'!J31*$I831)*'01_Supuestos'!$F$11*($H831-'01_Supuestos'!$F$9))-((('01_Supuestos'!J31*$I831)*'01_Supuestos'!$F$11*($H831-'01_Supuestos'!$F$9))*'01_Supuestos'!$F$12)-(('01_Supuestos'!J31*$I831)*'01_Supuestos'!$F$11*$K831)-(IF(('01_Supuestos'!J31*$I831)&gt;0,'01_Supuestos'!$F$15,0)))-((('01_Supuestos'!J31*$I831)*'01_Supuestos'!$F$11*($H831-'01_Supuestos'!$F$9))*'01_Supuestos'!$F$18)-($J831*'01_Supuestos'!J32)-(IF('01_Supuestos'!J30=MAX('01_Supuestos'!$C$30:$M$30),'01_Supuestos'!$F$19,0))-(MAX(0,(((('01_Supuestos'!J31*$I831)*'01_Supuestos'!$F$11*($H831-'01_Supuestos'!$F$9))-((('01_Supuestos'!J31*$I831)*'01_Supuestos'!$F$11*($H831-'01_Supuestos'!$F$9))*'01_Supuestos'!$F$12)-(('01_Supuestos'!J31*$I831)*'01_Supuestos'!$F$11*$K831)-(IF(('01_Supuestos'!J31*$I831)&gt;0,'01_Supuestos'!$F$15,0)))-($J831*'01_Supuestos'!J33)))*'01_Supuestos'!$F$16)</f>
        <v/>
      </c>
      <c r="AB831" s="109">
        <f>((('01_Supuestos'!K31*$I831)*'01_Supuestos'!$F$11*($H831-'01_Supuestos'!$F$9))-((('01_Supuestos'!K31*$I831)*'01_Supuestos'!$F$11*($H831-'01_Supuestos'!$F$9))*'01_Supuestos'!$F$12)-(('01_Supuestos'!K31*$I831)*'01_Supuestos'!$F$11*$K831)-(IF(('01_Supuestos'!K31*$I831)&gt;0,'01_Supuestos'!$F$15,0)))-((('01_Supuestos'!K31*$I831)*'01_Supuestos'!$F$11*($H831-'01_Supuestos'!$F$9))*'01_Supuestos'!$F$18)-($J831*'01_Supuestos'!K32)-(IF('01_Supuestos'!K30=MAX('01_Supuestos'!$C$30:$M$30),'01_Supuestos'!$F$19,0))-(MAX(0,(((('01_Supuestos'!K31*$I831)*'01_Supuestos'!$F$11*($H831-'01_Supuestos'!$F$9))-((('01_Supuestos'!K31*$I831)*'01_Supuestos'!$F$11*($H831-'01_Supuestos'!$F$9))*'01_Supuestos'!$F$12)-(('01_Supuestos'!K31*$I831)*'01_Supuestos'!$F$11*$K831)-(IF(('01_Supuestos'!K31*$I831)&gt;0,'01_Supuestos'!$F$15,0)))-($J831*'01_Supuestos'!K33)))*'01_Supuestos'!$F$16)</f>
        <v/>
      </c>
      <c r="AC831" s="109">
        <f>((('01_Supuestos'!L31*$I831)*'01_Supuestos'!$F$11*($H831-'01_Supuestos'!$F$9))-((('01_Supuestos'!L31*$I831)*'01_Supuestos'!$F$11*($H831-'01_Supuestos'!$F$9))*'01_Supuestos'!$F$12)-(('01_Supuestos'!L31*$I831)*'01_Supuestos'!$F$11*$K831)-(IF(('01_Supuestos'!L31*$I831)&gt;0,'01_Supuestos'!$F$15,0)))-((('01_Supuestos'!L31*$I831)*'01_Supuestos'!$F$11*($H831-'01_Supuestos'!$F$9))*'01_Supuestos'!$F$18)-($J831*'01_Supuestos'!L32)-(IF('01_Supuestos'!L30=MAX('01_Supuestos'!$C$30:$M$30),'01_Supuestos'!$F$19,0))-(MAX(0,(((('01_Supuestos'!L31*$I831)*'01_Supuestos'!$F$11*($H831-'01_Supuestos'!$F$9))-((('01_Supuestos'!L31*$I831)*'01_Supuestos'!$F$11*($H831-'01_Supuestos'!$F$9))*'01_Supuestos'!$F$12)-(('01_Supuestos'!L31*$I831)*'01_Supuestos'!$F$11*$K831)-(IF(('01_Supuestos'!L31*$I831)&gt;0,'01_Supuestos'!$F$15,0)))-($J831*'01_Supuestos'!L33)))*'01_Supuestos'!$F$16)</f>
        <v/>
      </c>
      <c r="AD831" s="109">
        <f>((('01_Supuestos'!M31*$I831)*'01_Supuestos'!$F$11*($H831-'01_Supuestos'!$F$9))-((('01_Supuestos'!M31*$I831)*'01_Supuestos'!$F$11*($H831-'01_Supuestos'!$F$9))*'01_Supuestos'!$F$12)-(('01_Supuestos'!M31*$I831)*'01_Supuestos'!$F$11*$K831)-(IF(('01_Supuestos'!M31*$I831)&gt;0,'01_Supuestos'!$F$15,0)))-((('01_Supuestos'!M31*$I831)*'01_Supuestos'!$F$11*($H831-'01_Supuestos'!$F$9))*'01_Supuestos'!$F$18)-($J831*'01_Supuestos'!M32)-(IF('01_Supuestos'!M30=MAX('01_Supuestos'!$C$30:$M$30),'01_Supuestos'!$F$19,0))-(MAX(0,(((('01_Supuestos'!M31*$I831)*'01_Supuestos'!$F$11*($H831-'01_Supuestos'!$F$9))-((('01_Supuestos'!M31*$I831)*'01_Supuestos'!$F$11*($H831-'01_Supuestos'!$F$9))*'01_Supuestos'!$F$12)-(('01_Supuestos'!M31*$I831)*'01_Supuestos'!$F$11*$K831)-(IF(('01_Supuestos'!M31*$I831)&gt;0,'01_Supuestos'!$F$15,0)))-($J831*'01_Supuestos'!M33)))*'01_Supuestos'!$F$16)</f>
        <v/>
      </c>
      <c r="AE831" s="109">
        <f>0</f>
        <v/>
      </c>
      <c r="AF831" s="109">
        <f>IF(S831&gt;R831,"Appraisal+Decision",IF(S831&lt;R831,"Develop Now","Indiferente"))</f>
        <v/>
      </c>
    </row>
    <row r="832">
      <c r="A832" t="n">
        <v>802</v>
      </c>
      <c r="B832" s="53">
        <f>RAND()</f>
        <v/>
      </c>
      <c r="C832" s="53">
        <f>RAND()</f>
        <v/>
      </c>
      <c r="D832" s="53">
        <f>RAND()</f>
        <v/>
      </c>
      <c r="E832" s="53">
        <f>RAND()</f>
        <v/>
      </c>
      <c r="F832" s="53">
        <f>RAND()</f>
        <v/>
      </c>
      <c r="G832" s="53">
        <f>RAND()</f>
        <v/>
      </c>
      <c r="H832" s="109">
        <f>IF(B832&lt;($B$11-$B$10)/($B$12-$B$10), $B$10+SQRT(B832*($B$11-$B$10)*($B$12-$B$10)), $B$12-SQRT((1-B832)*($B$12-$B$11)*($B$12-$B$10)))</f>
        <v/>
      </c>
      <c r="I832" s="53">
        <f>MAX(0.1,NORMINV(C832,$B$13,$B$14))</f>
        <v/>
      </c>
      <c r="J832" s="109">
        <f>'01_Supuestos'!$F$13*MAX(0.65,NORMINV(D832,1,$B$15))</f>
        <v/>
      </c>
      <c r="K832" s="109">
        <f>'01_Supuestos'!$F$14*MAX(0.6,NORMINV(E832,1,$B$16))</f>
        <v/>
      </c>
      <c r="L832" s="109">
        <f>--(F832&lt;=$B$5)</f>
        <v/>
      </c>
      <c r="M832" s="109">
        <f>IF(L832=1, IF(G832&lt;=$B$6, "+", "-"), IF(G832&lt;=(1-$B$7), "+", "-"))</f>
        <v/>
      </c>
      <c r="N832" s="110">
        <f>IF(M832="+",'05_Bayes_Arbol'!$B$16,'05_Bayes_Arbol'!$B$17)</f>
        <v/>
      </c>
      <c r="O832" s="109">
        <f>SUMPRODUCT(T832:AD832,'01_Supuestos'!$C$34:$M$34)</f>
        <v/>
      </c>
      <c r="P832" s="109">
        <f>N832*O832 + (1-N832)*$B$9</f>
        <v/>
      </c>
      <c r="Q832" s="109">
        <f>--(P832&gt;0)</f>
        <v/>
      </c>
      <c r="R832" s="109">
        <f>IF(L832=1,O832,$B$9)</f>
        <v/>
      </c>
      <c r="S832" s="109">
        <f>-$B$8 + IF(Q832=1, IF(L832=1,O832,$B$9), 0)</f>
        <v/>
      </c>
      <c r="T832" s="109">
        <f>((('01_Supuestos'!C31*$I832)*'01_Supuestos'!$F$11*($H832-'01_Supuestos'!$F$9))-((('01_Supuestos'!C31*$I832)*'01_Supuestos'!$F$11*($H832-'01_Supuestos'!$F$9))*'01_Supuestos'!$F$12)-(('01_Supuestos'!C31*$I832)*'01_Supuestos'!$F$11*$K832)-(IF(('01_Supuestos'!C31*$I832)&gt;0,'01_Supuestos'!$F$15,0)))-((('01_Supuestos'!C31*$I832)*'01_Supuestos'!$F$11*($H832-'01_Supuestos'!$F$9))*'01_Supuestos'!$F$18)-($J832*'01_Supuestos'!C32)-(IF('01_Supuestos'!C30=MAX('01_Supuestos'!$C$30:$M$30),'01_Supuestos'!$F$19,0))-(MAX(0,(((('01_Supuestos'!C31*$I832)*'01_Supuestos'!$F$11*($H832-'01_Supuestos'!$F$9))-((('01_Supuestos'!C31*$I832)*'01_Supuestos'!$F$11*($H832-'01_Supuestos'!$F$9))*'01_Supuestos'!$F$12)-(('01_Supuestos'!C31*$I832)*'01_Supuestos'!$F$11*$K832)-(IF(('01_Supuestos'!C31*$I832)&gt;0,'01_Supuestos'!$F$15,0)))-($J832*'01_Supuestos'!C33)))*'01_Supuestos'!$F$16)</f>
        <v/>
      </c>
      <c r="U832" s="109">
        <f>((('01_Supuestos'!D31*$I832)*'01_Supuestos'!$F$11*($H832-'01_Supuestos'!$F$9))-((('01_Supuestos'!D31*$I832)*'01_Supuestos'!$F$11*($H832-'01_Supuestos'!$F$9))*'01_Supuestos'!$F$12)-(('01_Supuestos'!D31*$I832)*'01_Supuestos'!$F$11*$K832)-(IF(('01_Supuestos'!D31*$I832)&gt;0,'01_Supuestos'!$F$15,0)))-((('01_Supuestos'!D31*$I832)*'01_Supuestos'!$F$11*($H832-'01_Supuestos'!$F$9))*'01_Supuestos'!$F$18)-($J832*'01_Supuestos'!D32)-(IF('01_Supuestos'!D30=MAX('01_Supuestos'!$C$30:$M$30),'01_Supuestos'!$F$19,0))-(MAX(0,(((('01_Supuestos'!D31*$I832)*'01_Supuestos'!$F$11*($H832-'01_Supuestos'!$F$9))-((('01_Supuestos'!D31*$I832)*'01_Supuestos'!$F$11*($H832-'01_Supuestos'!$F$9))*'01_Supuestos'!$F$12)-(('01_Supuestos'!D31*$I832)*'01_Supuestos'!$F$11*$K832)-(IF(('01_Supuestos'!D31*$I832)&gt;0,'01_Supuestos'!$F$15,0)))-($J832*'01_Supuestos'!D33)))*'01_Supuestos'!$F$16)</f>
        <v/>
      </c>
      <c r="V832" s="109">
        <f>((('01_Supuestos'!E31*$I832)*'01_Supuestos'!$F$11*($H832-'01_Supuestos'!$F$9))-((('01_Supuestos'!E31*$I832)*'01_Supuestos'!$F$11*($H832-'01_Supuestos'!$F$9))*'01_Supuestos'!$F$12)-(('01_Supuestos'!E31*$I832)*'01_Supuestos'!$F$11*$K832)-(IF(('01_Supuestos'!E31*$I832)&gt;0,'01_Supuestos'!$F$15,0)))-((('01_Supuestos'!E31*$I832)*'01_Supuestos'!$F$11*($H832-'01_Supuestos'!$F$9))*'01_Supuestos'!$F$18)-($J832*'01_Supuestos'!E32)-(IF('01_Supuestos'!E30=MAX('01_Supuestos'!$C$30:$M$30),'01_Supuestos'!$F$19,0))-(MAX(0,(((('01_Supuestos'!E31*$I832)*'01_Supuestos'!$F$11*($H832-'01_Supuestos'!$F$9))-((('01_Supuestos'!E31*$I832)*'01_Supuestos'!$F$11*($H832-'01_Supuestos'!$F$9))*'01_Supuestos'!$F$12)-(('01_Supuestos'!E31*$I832)*'01_Supuestos'!$F$11*$K832)-(IF(('01_Supuestos'!E31*$I832)&gt;0,'01_Supuestos'!$F$15,0)))-($J832*'01_Supuestos'!E33)))*'01_Supuestos'!$F$16)</f>
        <v/>
      </c>
      <c r="W832" s="109">
        <f>((('01_Supuestos'!F31*$I832)*'01_Supuestos'!$F$11*($H832-'01_Supuestos'!$F$9))-((('01_Supuestos'!F31*$I832)*'01_Supuestos'!$F$11*($H832-'01_Supuestos'!$F$9))*'01_Supuestos'!$F$12)-(('01_Supuestos'!F31*$I832)*'01_Supuestos'!$F$11*$K832)-(IF(('01_Supuestos'!F31*$I832)&gt;0,'01_Supuestos'!$F$15,0)))-((('01_Supuestos'!F31*$I832)*'01_Supuestos'!$F$11*($H832-'01_Supuestos'!$F$9))*'01_Supuestos'!$F$18)-($J832*'01_Supuestos'!F32)-(IF('01_Supuestos'!F30=MAX('01_Supuestos'!$C$30:$M$30),'01_Supuestos'!$F$19,0))-(MAX(0,(((('01_Supuestos'!F31*$I832)*'01_Supuestos'!$F$11*($H832-'01_Supuestos'!$F$9))-((('01_Supuestos'!F31*$I832)*'01_Supuestos'!$F$11*($H832-'01_Supuestos'!$F$9))*'01_Supuestos'!$F$12)-(('01_Supuestos'!F31*$I832)*'01_Supuestos'!$F$11*$K832)-(IF(('01_Supuestos'!F31*$I832)&gt;0,'01_Supuestos'!$F$15,0)))-($J832*'01_Supuestos'!F33)))*'01_Supuestos'!$F$16)</f>
        <v/>
      </c>
      <c r="X832" s="109">
        <f>((('01_Supuestos'!G31*$I832)*'01_Supuestos'!$F$11*($H832-'01_Supuestos'!$F$9))-((('01_Supuestos'!G31*$I832)*'01_Supuestos'!$F$11*($H832-'01_Supuestos'!$F$9))*'01_Supuestos'!$F$12)-(('01_Supuestos'!G31*$I832)*'01_Supuestos'!$F$11*$K832)-(IF(('01_Supuestos'!G31*$I832)&gt;0,'01_Supuestos'!$F$15,0)))-((('01_Supuestos'!G31*$I832)*'01_Supuestos'!$F$11*($H832-'01_Supuestos'!$F$9))*'01_Supuestos'!$F$18)-($J832*'01_Supuestos'!G32)-(IF('01_Supuestos'!G30=MAX('01_Supuestos'!$C$30:$M$30),'01_Supuestos'!$F$19,0))-(MAX(0,(((('01_Supuestos'!G31*$I832)*'01_Supuestos'!$F$11*($H832-'01_Supuestos'!$F$9))-((('01_Supuestos'!G31*$I832)*'01_Supuestos'!$F$11*($H832-'01_Supuestos'!$F$9))*'01_Supuestos'!$F$12)-(('01_Supuestos'!G31*$I832)*'01_Supuestos'!$F$11*$K832)-(IF(('01_Supuestos'!G31*$I832)&gt;0,'01_Supuestos'!$F$15,0)))-($J832*'01_Supuestos'!G33)))*'01_Supuestos'!$F$16)</f>
        <v/>
      </c>
      <c r="Y832" s="109">
        <f>((('01_Supuestos'!H31*$I832)*'01_Supuestos'!$F$11*($H832-'01_Supuestos'!$F$9))-((('01_Supuestos'!H31*$I832)*'01_Supuestos'!$F$11*($H832-'01_Supuestos'!$F$9))*'01_Supuestos'!$F$12)-(('01_Supuestos'!H31*$I832)*'01_Supuestos'!$F$11*$K832)-(IF(('01_Supuestos'!H31*$I832)&gt;0,'01_Supuestos'!$F$15,0)))-((('01_Supuestos'!H31*$I832)*'01_Supuestos'!$F$11*($H832-'01_Supuestos'!$F$9))*'01_Supuestos'!$F$18)-($J832*'01_Supuestos'!H32)-(IF('01_Supuestos'!H30=MAX('01_Supuestos'!$C$30:$M$30),'01_Supuestos'!$F$19,0))-(MAX(0,(((('01_Supuestos'!H31*$I832)*'01_Supuestos'!$F$11*($H832-'01_Supuestos'!$F$9))-((('01_Supuestos'!H31*$I832)*'01_Supuestos'!$F$11*($H832-'01_Supuestos'!$F$9))*'01_Supuestos'!$F$12)-(('01_Supuestos'!H31*$I832)*'01_Supuestos'!$F$11*$K832)-(IF(('01_Supuestos'!H31*$I832)&gt;0,'01_Supuestos'!$F$15,0)))-($J832*'01_Supuestos'!H33)))*'01_Supuestos'!$F$16)</f>
        <v/>
      </c>
      <c r="Z832" s="109">
        <f>((('01_Supuestos'!I31*$I832)*'01_Supuestos'!$F$11*($H832-'01_Supuestos'!$F$9))-((('01_Supuestos'!I31*$I832)*'01_Supuestos'!$F$11*($H832-'01_Supuestos'!$F$9))*'01_Supuestos'!$F$12)-(('01_Supuestos'!I31*$I832)*'01_Supuestos'!$F$11*$K832)-(IF(('01_Supuestos'!I31*$I832)&gt;0,'01_Supuestos'!$F$15,0)))-((('01_Supuestos'!I31*$I832)*'01_Supuestos'!$F$11*($H832-'01_Supuestos'!$F$9))*'01_Supuestos'!$F$18)-($J832*'01_Supuestos'!I32)-(IF('01_Supuestos'!I30=MAX('01_Supuestos'!$C$30:$M$30),'01_Supuestos'!$F$19,0))-(MAX(0,(((('01_Supuestos'!I31*$I832)*'01_Supuestos'!$F$11*($H832-'01_Supuestos'!$F$9))-((('01_Supuestos'!I31*$I832)*'01_Supuestos'!$F$11*($H832-'01_Supuestos'!$F$9))*'01_Supuestos'!$F$12)-(('01_Supuestos'!I31*$I832)*'01_Supuestos'!$F$11*$K832)-(IF(('01_Supuestos'!I31*$I832)&gt;0,'01_Supuestos'!$F$15,0)))-($J832*'01_Supuestos'!I33)))*'01_Supuestos'!$F$16)</f>
        <v/>
      </c>
      <c r="AA832" s="109">
        <f>((('01_Supuestos'!J31*$I832)*'01_Supuestos'!$F$11*($H832-'01_Supuestos'!$F$9))-((('01_Supuestos'!J31*$I832)*'01_Supuestos'!$F$11*($H832-'01_Supuestos'!$F$9))*'01_Supuestos'!$F$12)-(('01_Supuestos'!J31*$I832)*'01_Supuestos'!$F$11*$K832)-(IF(('01_Supuestos'!J31*$I832)&gt;0,'01_Supuestos'!$F$15,0)))-((('01_Supuestos'!J31*$I832)*'01_Supuestos'!$F$11*($H832-'01_Supuestos'!$F$9))*'01_Supuestos'!$F$18)-($J832*'01_Supuestos'!J32)-(IF('01_Supuestos'!J30=MAX('01_Supuestos'!$C$30:$M$30),'01_Supuestos'!$F$19,0))-(MAX(0,(((('01_Supuestos'!J31*$I832)*'01_Supuestos'!$F$11*($H832-'01_Supuestos'!$F$9))-((('01_Supuestos'!J31*$I832)*'01_Supuestos'!$F$11*($H832-'01_Supuestos'!$F$9))*'01_Supuestos'!$F$12)-(('01_Supuestos'!J31*$I832)*'01_Supuestos'!$F$11*$K832)-(IF(('01_Supuestos'!J31*$I832)&gt;0,'01_Supuestos'!$F$15,0)))-($J832*'01_Supuestos'!J33)))*'01_Supuestos'!$F$16)</f>
        <v/>
      </c>
      <c r="AB832" s="109">
        <f>((('01_Supuestos'!K31*$I832)*'01_Supuestos'!$F$11*($H832-'01_Supuestos'!$F$9))-((('01_Supuestos'!K31*$I832)*'01_Supuestos'!$F$11*($H832-'01_Supuestos'!$F$9))*'01_Supuestos'!$F$12)-(('01_Supuestos'!K31*$I832)*'01_Supuestos'!$F$11*$K832)-(IF(('01_Supuestos'!K31*$I832)&gt;0,'01_Supuestos'!$F$15,0)))-((('01_Supuestos'!K31*$I832)*'01_Supuestos'!$F$11*($H832-'01_Supuestos'!$F$9))*'01_Supuestos'!$F$18)-($J832*'01_Supuestos'!K32)-(IF('01_Supuestos'!K30=MAX('01_Supuestos'!$C$30:$M$30),'01_Supuestos'!$F$19,0))-(MAX(0,(((('01_Supuestos'!K31*$I832)*'01_Supuestos'!$F$11*($H832-'01_Supuestos'!$F$9))-((('01_Supuestos'!K31*$I832)*'01_Supuestos'!$F$11*($H832-'01_Supuestos'!$F$9))*'01_Supuestos'!$F$12)-(('01_Supuestos'!K31*$I832)*'01_Supuestos'!$F$11*$K832)-(IF(('01_Supuestos'!K31*$I832)&gt;0,'01_Supuestos'!$F$15,0)))-($J832*'01_Supuestos'!K33)))*'01_Supuestos'!$F$16)</f>
        <v/>
      </c>
      <c r="AC832" s="109">
        <f>((('01_Supuestos'!L31*$I832)*'01_Supuestos'!$F$11*($H832-'01_Supuestos'!$F$9))-((('01_Supuestos'!L31*$I832)*'01_Supuestos'!$F$11*($H832-'01_Supuestos'!$F$9))*'01_Supuestos'!$F$12)-(('01_Supuestos'!L31*$I832)*'01_Supuestos'!$F$11*$K832)-(IF(('01_Supuestos'!L31*$I832)&gt;0,'01_Supuestos'!$F$15,0)))-((('01_Supuestos'!L31*$I832)*'01_Supuestos'!$F$11*($H832-'01_Supuestos'!$F$9))*'01_Supuestos'!$F$18)-($J832*'01_Supuestos'!L32)-(IF('01_Supuestos'!L30=MAX('01_Supuestos'!$C$30:$M$30),'01_Supuestos'!$F$19,0))-(MAX(0,(((('01_Supuestos'!L31*$I832)*'01_Supuestos'!$F$11*($H832-'01_Supuestos'!$F$9))-((('01_Supuestos'!L31*$I832)*'01_Supuestos'!$F$11*($H832-'01_Supuestos'!$F$9))*'01_Supuestos'!$F$12)-(('01_Supuestos'!L31*$I832)*'01_Supuestos'!$F$11*$K832)-(IF(('01_Supuestos'!L31*$I832)&gt;0,'01_Supuestos'!$F$15,0)))-($J832*'01_Supuestos'!L33)))*'01_Supuestos'!$F$16)</f>
        <v/>
      </c>
      <c r="AD832" s="109">
        <f>((('01_Supuestos'!M31*$I832)*'01_Supuestos'!$F$11*($H832-'01_Supuestos'!$F$9))-((('01_Supuestos'!M31*$I832)*'01_Supuestos'!$F$11*($H832-'01_Supuestos'!$F$9))*'01_Supuestos'!$F$12)-(('01_Supuestos'!M31*$I832)*'01_Supuestos'!$F$11*$K832)-(IF(('01_Supuestos'!M31*$I832)&gt;0,'01_Supuestos'!$F$15,0)))-((('01_Supuestos'!M31*$I832)*'01_Supuestos'!$F$11*($H832-'01_Supuestos'!$F$9))*'01_Supuestos'!$F$18)-($J832*'01_Supuestos'!M32)-(IF('01_Supuestos'!M30=MAX('01_Supuestos'!$C$30:$M$30),'01_Supuestos'!$F$19,0))-(MAX(0,(((('01_Supuestos'!M31*$I832)*'01_Supuestos'!$F$11*($H832-'01_Supuestos'!$F$9))-((('01_Supuestos'!M31*$I832)*'01_Supuestos'!$F$11*($H832-'01_Supuestos'!$F$9))*'01_Supuestos'!$F$12)-(('01_Supuestos'!M31*$I832)*'01_Supuestos'!$F$11*$K832)-(IF(('01_Supuestos'!M31*$I832)&gt;0,'01_Supuestos'!$F$15,0)))-($J832*'01_Supuestos'!M33)))*'01_Supuestos'!$F$16)</f>
        <v/>
      </c>
      <c r="AE832" s="109">
        <f>0</f>
        <v/>
      </c>
      <c r="AF832" s="109">
        <f>IF(S832&gt;R832,"Appraisal+Decision",IF(S832&lt;R832,"Develop Now","Indiferente"))</f>
        <v/>
      </c>
    </row>
    <row r="833">
      <c r="A833" t="n">
        <v>803</v>
      </c>
      <c r="B833" s="53">
        <f>RAND()</f>
        <v/>
      </c>
      <c r="C833" s="53">
        <f>RAND()</f>
        <v/>
      </c>
      <c r="D833" s="53">
        <f>RAND()</f>
        <v/>
      </c>
      <c r="E833" s="53">
        <f>RAND()</f>
        <v/>
      </c>
      <c r="F833" s="53">
        <f>RAND()</f>
        <v/>
      </c>
      <c r="G833" s="53">
        <f>RAND()</f>
        <v/>
      </c>
      <c r="H833" s="109">
        <f>IF(B833&lt;($B$11-$B$10)/($B$12-$B$10), $B$10+SQRT(B833*($B$11-$B$10)*($B$12-$B$10)), $B$12-SQRT((1-B833)*($B$12-$B$11)*($B$12-$B$10)))</f>
        <v/>
      </c>
      <c r="I833" s="53">
        <f>MAX(0.1,NORMINV(C833,$B$13,$B$14))</f>
        <v/>
      </c>
      <c r="J833" s="109">
        <f>'01_Supuestos'!$F$13*MAX(0.65,NORMINV(D833,1,$B$15))</f>
        <v/>
      </c>
      <c r="K833" s="109">
        <f>'01_Supuestos'!$F$14*MAX(0.6,NORMINV(E833,1,$B$16))</f>
        <v/>
      </c>
      <c r="L833" s="109">
        <f>--(F833&lt;=$B$5)</f>
        <v/>
      </c>
      <c r="M833" s="109">
        <f>IF(L833=1, IF(G833&lt;=$B$6, "+", "-"), IF(G833&lt;=(1-$B$7), "+", "-"))</f>
        <v/>
      </c>
      <c r="N833" s="110">
        <f>IF(M833="+",'05_Bayes_Arbol'!$B$16,'05_Bayes_Arbol'!$B$17)</f>
        <v/>
      </c>
      <c r="O833" s="109">
        <f>SUMPRODUCT(T833:AD833,'01_Supuestos'!$C$34:$M$34)</f>
        <v/>
      </c>
      <c r="P833" s="109">
        <f>N833*O833 + (1-N833)*$B$9</f>
        <v/>
      </c>
      <c r="Q833" s="109">
        <f>--(P833&gt;0)</f>
        <v/>
      </c>
      <c r="R833" s="109">
        <f>IF(L833=1,O833,$B$9)</f>
        <v/>
      </c>
      <c r="S833" s="109">
        <f>-$B$8 + IF(Q833=1, IF(L833=1,O833,$B$9), 0)</f>
        <v/>
      </c>
      <c r="T833" s="109">
        <f>((('01_Supuestos'!C31*$I833)*'01_Supuestos'!$F$11*($H833-'01_Supuestos'!$F$9))-((('01_Supuestos'!C31*$I833)*'01_Supuestos'!$F$11*($H833-'01_Supuestos'!$F$9))*'01_Supuestos'!$F$12)-(('01_Supuestos'!C31*$I833)*'01_Supuestos'!$F$11*$K833)-(IF(('01_Supuestos'!C31*$I833)&gt;0,'01_Supuestos'!$F$15,0)))-((('01_Supuestos'!C31*$I833)*'01_Supuestos'!$F$11*($H833-'01_Supuestos'!$F$9))*'01_Supuestos'!$F$18)-($J833*'01_Supuestos'!C32)-(IF('01_Supuestos'!C30=MAX('01_Supuestos'!$C$30:$M$30),'01_Supuestos'!$F$19,0))-(MAX(0,(((('01_Supuestos'!C31*$I833)*'01_Supuestos'!$F$11*($H833-'01_Supuestos'!$F$9))-((('01_Supuestos'!C31*$I833)*'01_Supuestos'!$F$11*($H833-'01_Supuestos'!$F$9))*'01_Supuestos'!$F$12)-(('01_Supuestos'!C31*$I833)*'01_Supuestos'!$F$11*$K833)-(IF(('01_Supuestos'!C31*$I833)&gt;0,'01_Supuestos'!$F$15,0)))-($J833*'01_Supuestos'!C33)))*'01_Supuestos'!$F$16)</f>
        <v/>
      </c>
      <c r="U833" s="109">
        <f>((('01_Supuestos'!D31*$I833)*'01_Supuestos'!$F$11*($H833-'01_Supuestos'!$F$9))-((('01_Supuestos'!D31*$I833)*'01_Supuestos'!$F$11*($H833-'01_Supuestos'!$F$9))*'01_Supuestos'!$F$12)-(('01_Supuestos'!D31*$I833)*'01_Supuestos'!$F$11*$K833)-(IF(('01_Supuestos'!D31*$I833)&gt;0,'01_Supuestos'!$F$15,0)))-((('01_Supuestos'!D31*$I833)*'01_Supuestos'!$F$11*($H833-'01_Supuestos'!$F$9))*'01_Supuestos'!$F$18)-($J833*'01_Supuestos'!D32)-(IF('01_Supuestos'!D30=MAX('01_Supuestos'!$C$30:$M$30),'01_Supuestos'!$F$19,0))-(MAX(0,(((('01_Supuestos'!D31*$I833)*'01_Supuestos'!$F$11*($H833-'01_Supuestos'!$F$9))-((('01_Supuestos'!D31*$I833)*'01_Supuestos'!$F$11*($H833-'01_Supuestos'!$F$9))*'01_Supuestos'!$F$12)-(('01_Supuestos'!D31*$I833)*'01_Supuestos'!$F$11*$K833)-(IF(('01_Supuestos'!D31*$I833)&gt;0,'01_Supuestos'!$F$15,0)))-($J833*'01_Supuestos'!D33)))*'01_Supuestos'!$F$16)</f>
        <v/>
      </c>
      <c r="V833" s="109">
        <f>((('01_Supuestos'!E31*$I833)*'01_Supuestos'!$F$11*($H833-'01_Supuestos'!$F$9))-((('01_Supuestos'!E31*$I833)*'01_Supuestos'!$F$11*($H833-'01_Supuestos'!$F$9))*'01_Supuestos'!$F$12)-(('01_Supuestos'!E31*$I833)*'01_Supuestos'!$F$11*$K833)-(IF(('01_Supuestos'!E31*$I833)&gt;0,'01_Supuestos'!$F$15,0)))-((('01_Supuestos'!E31*$I833)*'01_Supuestos'!$F$11*($H833-'01_Supuestos'!$F$9))*'01_Supuestos'!$F$18)-($J833*'01_Supuestos'!E32)-(IF('01_Supuestos'!E30=MAX('01_Supuestos'!$C$30:$M$30),'01_Supuestos'!$F$19,0))-(MAX(0,(((('01_Supuestos'!E31*$I833)*'01_Supuestos'!$F$11*($H833-'01_Supuestos'!$F$9))-((('01_Supuestos'!E31*$I833)*'01_Supuestos'!$F$11*($H833-'01_Supuestos'!$F$9))*'01_Supuestos'!$F$12)-(('01_Supuestos'!E31*$I833)*'01_Supuestos'!$F$11*$K833)-(IF(('01_Supuestos'!E31*$I833)&gt;0,'01_Supuestos'!$F$15,0)))-($J833*'01_Supuestos'!E33)))*'01_Supuestos'!$F$16)</f>
        <v/>
      </c>
      <c r="W833" s="109">
        <f>((('01_Supuestos'!F31*$I833)*'01_Supuestos'!$F$11*($H833-'01_Supuestos'!$F$9))-((('01_Supuestos'!F31*$I833)*'01_Supuestos'!$F$11*($H833-'01_Supuestos'!$F$9))*'01_Supuestos'!$F$12)-(('01_Supuestos'!F31*$I833)*'01_Supuestos'!$F$11*$K833)-(IF(('01_Supuestos'!F31*$I833)&gt;0,'01_Supuestos'!$F$15,0)))-((('01_Supuestos'!F31*$I833)*'01_Supuestos'!$F$11*($H833-'01_Supuestos'!$F$9))*'01_Supuestos'!$F$18)-($J833*'01_Supuestos'!F32)-(IF('01_Supuestos'!F30=MAX('01_Supuestos'!$C$30:$M$30),'01_Supuestos'!$F$19,0))-(MAX(0,(((('01_Supuestos'!F31*$I833)*'01_Supuestos'!$F$11*($H833-'01_Supuestos'!$F$9))-((('01_Supuestos'!F31*$I833)*'01_Supuestos'!$F$11*($H833-'01_Supuestos'!$F$9))*'01_Supuestos'!$F$12)-(('01_Supuestos'!F31*$I833)*'01_Supuestos'!$F$11*$K833)-(IF(('01_Supuestos'!F31*$I833)&gt;0,'01_Supuestos'!$F$15,0)))-($J833*'01_Supuestos'!F33)))*'01_Supuestos'!$F$16)</f>
        <v/>
      </c>
      <c r="X833" s="109">
        <f>((('01_Supuestos'!G31*$I833)*'01_Supuestos'!$F$11*($H833-'01_Supuestos'!$F$9))-((('01_Supuestos'!G31*$I833)*'01_Supuestos'!$F$11*($H833-'01_Supuestos'!$F$9))*'01_Supuestos'!$F$12)-(('01_Supuestos'!G31*$I833)*'01_Supuestos'!$F$11*$K833)-(IF(('01_Supuestos'!G31*$I833)&gt;0,'01_Supuestos'!$F$15,0)))-((('01_Supuestos'!G31*$I833)*'01_Supuestos'!$F$11*($H833-'01_Supuestos'!$F$9))*'01_Supuestos'!$F$18)-($J833*'01_Supuestos'!G32)-(IF('01_Supuestos'!G30=MAX('01_Supuestos'!$C$30:$M$30),'01_Supuestos'!$F$19,0))-(MAX(0,(((('01_Supuestos'!G31*$I833)*'01_Supuestos'!$F$11*($H833-'01_Supuestos'!$F$9))-((('01_Supuestos'!G31*$I833)*'01_Supuestos'!$F$11*($H833-'01_Supuestos'!$F$9))*'01_Supuestos'!$F$12)-(('01_Supuestos'!G31*$I833)*'01_Supuestos'!$F$11*$K833)-(IF(('01_Supuestos'!G31*$I833)&gt;0,'01_Supuestos'!$F$15,0)))-($J833*'01_Supuestos'!G33)))*'01_Supuestos'!$F$16)</f>
        <v/>
      </c>
      <c r="Y833" s="109">
        <f>((('01_Supuestos'!H31*$I833)*'01_Supuestos'!$F$11*($H833-'01_Supuestos'!$F$9))-((('01_Supuestos'!H31*$I833)*'01_Supuestos'!$F$11*($H833-'01_Supuestos'!$F$9))*'01_Supuestos'!$F$12)-(('01_Supuestos'!H31*$I833)*'01_Supuestos'!$F$11*$K833)-(IF(('01_Supuestos'!H31*$I833)&gt;0,'01_Supuestos'!$F$15,0)))-((('01_Supuestos'!H31*$I833)*'01_Supuestos'!$F$11*($H833-'01_Supuestos'!$F$9))*'01_Supuestos'!$F$18)-($J833*'01_Supuestos'!H32)-(IF('01_Supuestos'!H30=MAX('01_Supuestos'!$C$30:$M$30),'01_Supuestos'!$F$19,0))-(MAX(0,(((('01_Supuestos'!H31*$I833)*'01_Supuestos'!$F$11*($H833-'01_Supuestos'!$F$9))-((('01_Supuestos'!H31*$I833)*'01_Supuestos'!$F$11*($H833-'01_Supuestos'!$F$9))*'01_Supuestos'!$F$12)-(('01_Supuestos'!H31*$I833)*'01_Supuestos'!$F$11*$K833)-(IF(('01_Supuestos'!H31*$I833)&gt;0,'01_Supuestos'!$F$15,0)))-($J833*'01_Supuestos'!H33)))*'01_Supuestos'!$F$16)</f>
        <v/>
      </c>
      <c r="Z833" s="109">
        <f>((('01_Supuestos'!I31*$I833)*'01_Supuestos'!$F$11*($H833-'01_Supuestos'!$F$9))-((('01_Supuestos'!I31*$I833)*'01_Supuestos'!$F$11*($H833-'01_Supuestos'!$F$9))*'01_Supuestos'!$F$12)-(('01_Supuestos'!I31*$I833)*'01_Supuestos'!$F$11*$K833)-(IF(('01_Supuestos'!I31*$I833)&gt;0,'01_Supuestos'!$F$15,0)))-((('01_Supuestos'!I31*$I833)*'01_Supuestos'!$F$11*($H833-'01_Supuestos'!$F$9))*'01_Supuestos'!$F$18)-($J833*'01_Supuestos'!I32)-(IF('01_Supuestos'!I30=MAX('01_Supuestos'!$C$30:$M$30),'01_Supuestos'!$F$19,0))-(MAX(0,(((('01_Supuestos'!I31*$I833)*'01_Supuestos'!$F$11*($H833-'01_Supuestos'!$F$9))-((('01_Supuestos'!I31*$I833)*'01_Supuestos'!$F$11*($H833-'01_Supuestos'!$F$9))*'01_Supuestos'!$F$12)-(('01_Supuestos'!I31*$I833)*'01_Supuestos'!$F$11*$K833)-(IF(('01_Supuestos'!I31*$I833)&gt;0,'01_Supuestos'!$F$15,0)))-($J833*'01_Supuestos'!I33)))*'01_Supuestos'!$F$16)</f>
        <v/>
      </c>
      <c r="AA833" s="109">
        <f>((('01_Supuestos'!J31*$I833)*'01_Supuestos'!$F$11*($H833-'01_Supuestos'!$F$9))-((('01_Supuestos'!J31*$I833)*'01_Supuestos'!$F$11*($H833-'01_Supuestos'!$F$9))*'01_Supuestos'!$F$12)-(('01_Supuestos'!J31*$I833)*'01_Supuestos'!$F$11*$K833)-(IF(('01_Supuestos'!J31*$I833)&gt;0,'01_Supuestos'!$F$15,0)))-((('01_Supuestos'!J31*$I833)*'01_Supuestos'!$F$11*($H833-'01_Supuestos'!$F$9))*'01_Supuestos'!$F$18)-($J833*'01_Supuestos'!J32)-(IF('01_Supuestos'!J30=MAX('01_Supuestos'!$C$30:$M$30),'01_Supuestos'!$F$19,0))-(MAX(0,(((('01_Supuestos'!J31*$I833)*'01_Supuestos'!$F$11*($H833-'01_Supuestos'!$F$9))-((('01_Supuestos'!J31*$I833)*'01_Supuestos'!$F$11*($H833-'01_Supuestos'!$F$9))*'01_Supuestos'!$F$12)-(('01_Supuestos'!J31*$I833)*'01_Supuestos'!$F$11*$K833)-(IF(('01_Supuestos'!J31*$I833)&gt;0,'01_Supuestos'!$F$15,0)))-($J833*'01_Supuestos'!J33)))*'01_Supuestos'!$F$16)</f>
        <v/>
      </c>
      <c r="AB833" s="109">
        <f>((('01_Supuestos'!K31*$I833)*'01_Supuestos'!$F$11*($H833-'01_Supuestos'!$F$9))-((('01_Supuestos'!K31*$I833)*'01_Supuestos'!$F$11*($H833-'01_Supuestos'!$F$9))*'01_Supuestos'!$F$12)-(('01_Supuestos'!K31*$I833)*'01_Supuestos'!$F$11*$K833)-(IF(('01_Supuestos'!K31*$I833)&gt;0,'01_Supuestos'!$F$15,0)))-((('01_Supuestos'!K31*$I833)*'01_Supuestos'!$F$11*($H833-'01_Supuestos'!$F$9))*'01_Supuestos'!$F$18)-($J833*'01_Supuestos'!K32)-(IF('01_Supuestos'!K30=MAX('01_Supuestos'!$C$30:$M$30),'01_Supuestos'!$F$19,0))-(MAX(0,(((('01_Supuestos'!K31*$I833)*'01_Supuestos'!$F$11*($H833-'01_Supuestos'!$F$9))-((('01_Supuestos'!K31*$I833)*'01_Supuestos'!$F$11*($H833-'01_Supuestos'!$F$9))*'01_Supuestos'!$F$12)-(('01_Supuestos'!K31*$I833)*'01_Supuestos'!$F$11*$K833)-(IF(('01_Supuestos'!K31*$I833)&gt;0,'01_Supuestos'!$F$15,0)))-($J833*'01_Supuestos'!K33)))*'01_Supuestos'!$F$16)</f>
        <v/>
      </c>
      <c r="AC833" s="109">
        <f>((('01_Supuestos'!L31*$I833)*'01_Supuestos'!$F$11*($H833-'01_Supuestos'!$F$9))-((('01_Supuestos'!L31*$I833)*'01_Supuestos'!$F$11*($H833-'01_Supuestos'!$F$9))*'01_Supuestos'!$F$12)-(('01_Supuestos'!L31*$I833)*'01_Supuestos'!$F$11*$K833)-(IF(('01_Supuestos'!L31*$I833)&gt;0,'01_Supuestos'!$F$15,0)))-((('01_Supuestos'!L31*$I833)*'01_Supuestos'!$F$11*($H833-'01_Supuestos'!$F$9))*'01_Supuestos'!$F$18)-($J833*'01_Supuestos'!L32)-(IF('01_Supuestos'!L30=MAX('01_Supuestos'!$C$30:$M$30),'01_Supuestos'!$F$19,0))-(MAX(0,(((('01_Supuestos'!L31*$I833)*'01_Supuestos'!$F$11*($H833-'01_Supuestos'!$F$9))-((('01_Supuestos'!L31*$I833)*'01_Supuestos'!$F$11*($H833-'01_Supuestos'!$F$9))*'01_Supuestos'!$F$12)-(('01_Supuestos'!L31*$I833)*'01_Supuestos'!$F$11*$K833)-(IF(('01_Supuestos'!L31*$I833)&gt;0,'01_Supuestos'!$F$15,0)))-($J833*'01_Supuestos'!L33)))*'01_Supuestos'!$F$16)</f>
        <v/>
      </c>
      <c r="AD833" s="109">
        <f>((('01_Supuestos'!M31*$I833)*'01_Supuestos'!$F$11*($H833-'01_Supuestos'!$F$9))-((('01_Supuestos'!M31*$I833)*'01_Supuestos'!$F$11*($H833-'01_Supuestos'!$F$9))*'01_Supuestos'!$F$12)-(('01_Supuestos'!M31*$I833)*'01_Supuestos'!$F$11*$K833)-(IF(('01_Supuestos'!M31*$I833)&gt;0,'01_Supuestos'!$F$15,0)))-((('01_Supuestos'!M31*$I833)*'01_Supuestos'!$F$11*($H833-'01_Supuestos'!$F$9))*'01_Supuestos'!$F$18)-($J833*'01_Supuestos'!M32)-(IF('01_Supuestos'!M30=MAX('01_Supuestos'!$C$30:$M$30),'01_Supuestos'!$F$19,0))-(MAX(0,(((('01_Supuestos'!M31*$I833)*'01_Supuestos'!$F$11*($H833-'01_Supuestos'!$F$9))-((('01_Supuestos'!M31*$I833)*'01_Supuestos'!$F$11*($H833-'01_Supuestos'!$F$9))*'01_Supuestos'!$F$12)-(('01_Supuestos'!M31*$I833)*'01_Supuestos'!$F$11*$K833)-(IF(('01_Supuestos'!M31*$I833)&gt;0,'01_Supuestos'!$F$15,0)))-($J833*'01_Supuestos'!M33)))*'01_Supuestos'!$F$16)</f>
        <v/>
      </c>
      <c r="AE833" s="109">
        <f>0</f>
        <v/>
      </c>
      <c r="AF833" s="109">
        <f>IF(S833&gt;R833,"Appraisal+Decision",IF(S833&lt;R833,"Develop Now","Indiferente"))</f>
        <v/>
      </c>
    </row>
    <row r="834">
      <c r="A834" t="n">
        <v>804</v>
      </c>
      <c r="B834" s="53">
        <f>RAND()</f>
        <v/>
      </c>
      <c r="C834" s="53">
        <f>RAND()</f>
        <v/>
      </c>
      <c r="D834" s="53">
        <f>RAND()</f>
        <v/>
      </c>
      <c r="E834" s="53">
        <f>RAND()</f>
        <v/>
      </c>
      <c r="F834" s="53">
        <f>RAND()</f>
        <v/>
      </c>
      <c r="G834" s="53">
        <f>RAND()</f>
        <v/>
      </c>
      <c r="H834" s="109">
        <f>IF(B834&lt;($B$11-$B$10)/($B$12-$B$10), $B$10+SQRT(B834*($B$11-$B$10)*($B$12-$B$10)), $B$12-SQRT((1-B834)*($B$12-$B$11)*($B$12-$B$10)))</f>
        <v/>
      </c>
      <c r="I834" s="53">
        <f>MAX(0.1,NORMINV(C834,$B$13,$B$14))</f>
        <v/>
      </c>
      <c r="J834" s="109">
        <f>'01_Supuestos'!$F$13*MAX(0.65,NORMINV(D834,1,$B$15))</f>
        <v/>
      </c>
      <c r="K834" s="109">
        <f>'01_Supuestos'!$F$14*MAX(0.6,NORMINV(E834,1,$B$16))</f>
        <v/>
      </c>
      <c r="L834" s="109">
        <f>--(F834&lt;=$B$5)</f>
        <v/>
      </c>
      <c r="M834" s="109">
        <f>IF(L834=1, IF(G834&lt;=$B$6, "+", "-"), IF(G834&lt;=(1-$B$7), "+", "-"))</f>
        <v/>
      </c>
      <c r="N834" s="110">
        <f>IF(M834="+",'05_Bayes_Arbol'!$B$16,'05_Bayes_Arbol'!$B$17)</f>
        <v/>
      </c>
      <c r="O834" s="109">
        <f>SUMPRODUCT(T834:AD834,'01_Supuestos'!$C$34:$M$34)</f>
        <v/>
      </c>
      <c r="P834" s="109">
        <f>N834*O834 + (1-N834)*$B$9</f>
        <v/>
      </c>
      <c r="Q834" s="109">
        <f>--(P834&gt;0)</f>
        <v/>
      </c>
      <c r="R834" s="109">
        <f>IF(L834=1,O834,$B$9)</f>
        <v/>
      </c>
      <c r="S834" s="109">
        <f>-$B$8 + IF(Q834=1, IF(L834=1,O834,$B$9), 0)</f>
        <v/>
      </c>
      <c r="T834" s="109">
        <f>((('01_Supuestos'!C31*$I834)*'01_Supuestos'!$F$11*($H834-'01_Supuestos'!$F$9))-((('01_Supuestos'!C31*$I834)*'01_Supuestos'!$F$11*($H834-'01_Supuestos'!$F$9))*'01_Supuestos'!$F$12)-(('01_Supuestos'!C31*$I834)*'01_Supuestos'!$F$11*$K834)-(IF(('01_Supuestos'!C31*$I834)&gt;0,'01_Supuestos'!$F$15,0)))-((('01_Supuestos'!C31*$I834)*'01_Supuestos'!$F$11*($H834-'01_Supuestos'!$F$9))*'01_Supuestos'!$F$18)-($J834*'01_Supuestos'!C32)-(IF('01_Supuestos'!C30=MAX('01_Supuestos'!$C$30:$M$30),'01_Supuestos'!$F$19,0))-(MAX(0,(((('01_Supuestos'!C31*$I834)*'01_Supuestos'!$F$11*($H834-'01_Supuestos'!$F$9))-((('01_Supuestos'!C31*$I834)*'01_Supuestos'!$F$11*($H834-'01_Supuestos'!$F$9))*'01_Supuestos'!$F$12)-(('01_Supuestos'!C31*$I834)*'01_Supuestos'!$F$11*$K834)-(IF(('01_Supuestos'!C31*$I834)&gt;0,'01_Supuestos'!$F$15,0)))-($J834*'01_Supuestos'!C33)))*'01_Supuestos'!$F$16)</f>
        <v/>
      </c>
      <c r="U834" s="109">
        <f>((('01_Supuestos'!D31*$I834)*'01_Supuestos'!$F$11*($H834-'01_Supuestos'!$F$9))-((('01_Supuestos'!D31*$I834)*'01_Supuestos'!$F$11*($H834-'01_Supuestos'!$F$9))*'01_Supuestos'!$F$12)-(('01_Supuestos'!D31*$I834)*'01_Supuestos'!$F$11*$K834)-(IF(('01_Supuestos'!D31*$I834)&gt;0,'01_Supuestos'!$F$15,0)))-((('01_Supuestos'!D31*$I834)*'01_Supuestos'!$F$11*($H834-'01_Supuestos'!$F$9))*'01_Supuestos'!$F$18)-($J834*'01_Supuestos'!D32)-(IF('01_Supuestos'!D30=MAX('01_Supuestos'!$C$30:$M$30),'01_Supuestos'!$F$19,0))-(MAX(0,(((('01_Supuestos'!D31*$I834)*'01_Supuestos'!$F$11*($H834-'01_Supuestos'!$F$9))-((('01_Supuestos'!D31*$I834)*'01_Supuestos'!$F$11*($H834-'01_Supuestos'!$F$9))*'01_Supuestos'!$F$12)-(('01_Supuestos'!D31*$I834)*'01_Supuestos'!$F$11*$K834)-(IF(('01_Supuestos'!D31*$I834)&gt;0,'01_Supuestos'!$F$15,0)))-($J834*'01_Supuestos'!D33)))*'01_Supuestos'!$F$16)</f>
        <v/>
      </c>
      <c r="V834" s="109">
        <f>((('01_Supuestos'!E31*$I834)*'01_Supuestos'!$F$11*($H834-'01_Supuestos'!$F$9))-((('01_Supuestos'!E31*$I834)*'01_Supuestos'!$F$11*($H834-'01_Supuestos'!$F$9))*'01_Supuestos'!$F$12)-(('01_Supuestos'!E31*$I834)*'01_Supuestos'!$F$11*$K834)-(IF(('01_Supuestos'!E31*$I834)&gt;0,'01_Supuestos'!$F$15,0)))-((('01_Supuestos'!E31*$I834)*'01_Supuestos'!$F$11*($H834-'01_Supuestos'!$F$9))*'01_Supuestos'!$F$18)-($J834*'01_Supuestos'!E32)-(IF('01_Supuestos'!E30=MAX('01_Supuestos'!$C$30:$M$30),'01_Supuestos'!$F$19,0))-(MAX(0,(((('01_Supuestos'!E31*$I834)*'01_Supuestos'!$F$11*($H834-'01_Supuestos'!$F$9))-((('01_Supuestos'!E31*$I834)*'01_Supuestos'!$F$11*($H834-'01_Supuestos'!$F$9))*'01_Supuestos'!$F$12)-(('01_Supuestos'!E31*$I834)*'01_Supuestos'!$F$11*$K834)-(IF(('01_Supuestos'!E31*$I834)&gt;0,'01_Supuestos'!$F$15,0)))-($J834*'01_Supuestos'!E33)))*'01_Supuestos'!$F$16)</f>
        <v/>
      </c>
      <c r="W834" s="109">
        <f>((('01_Supuestos'!F31*$I834)*'01_Supuestos'!$F$11*($H834-'01_Supuestos'!$F$9))-((('01_Supuestos'!F31*$I834)*'01_Supuestos'!$F$11*($H834-'01_Supuestos'!$F$9))*'01_Supuestos'!$F$12)-(('01_Supuestos'!F31*$I834)*'01_Supuestos'!$F$11*$K834)-(IF(('01_Supuestos'!F31*$I834)&gt;0,'01_Supuestos'!$F$15,0)))-((('01_Supuestos'!F31*$I834)*'01_Supuestos'!$F$11*($H834-'01_Supuestos'!$F$9))*'01_Supuestos'!$F$18)-($J834*'01_Supuestos'!F32)-(IF('01_Supuestos'!F30=MAX('01_Supuestos'!$C$30:$M$30),'01_Supuestos'!$F$19,0))-(MAX(0,(((('01_Supuestos'!F31*$I834)*'01_Supuestos'!$F$11*($H834-'01_Supuestos'!$F$9))-((('01_Supuestos'!F31*$I834)*'01_Supuestos'!$F$11*($H834-'01_Supuestos'!$F$9))*'01_Supuestos'!$F$12)-(('01_Supuestos'!F31*$I834)*'01_Supuestos'!$F$11*$K834)-(IF(('01_Supuestos'!F31*$I834)&gt;0,'01_Supuestos'!$F$15,0)))-($J834*'01_Supuestos'!F33)))*'01_Supuestos'!$F$16)</f>
        <v/>
      </c>
      <c r="X834" s="109">
        <f>((('01_Supuestos'!G31*$I834)*'01_Supuestos'!$F$11*($H834-'01_Supuestos'!$F$9))-((('01_Supuestos'!G31*$I834)*'01_Supuestos'!$F$11*($H834-'01_Supuestos'!$F$9))*'01_Supuestos'!$F$12)-(('01_Supuestos'!G31*$I834)*'01_Supuestos'!$F$11*$K834)-(IF(('01_Supuestos'!G31*$I834)&gt;0,'01_Supuestos'!$F$15,0)))-((('01_Supuestos'!G31*$I834)*'01_Supuestos'!$F$11*($H834-'01_Supuestos'!$F$9))*'01_Supuestos'!$F$18)-($J834*'01_Supuestos'!G32)-(IF('01_Supuestos'!G30=MAX('01_Supuestos'!$C$30:$M$30),'01_Supuestos'!$F$19,0))-(MAX(0,(((('01_Supuestos'!G31*$I834)*'01_Supuestos'!$F$11*($H834-'01_Supuestos'!$F$9))-((('01_Supuestos'!G31*$I834)*'01_Supuestos'!$F$11*($H834-'01_Supuestos'!$F$9))*'01_Supuestos'!$F$12)-(('01_Supuestos'!G31*$I834)*'01_Supuestos'!$F$11*$K834)-(IF(('01_Supuestos'!G31*$I834)&gt;0,'01_Supuestos'!$F$15,0)))-($J834*'01_Supuestos'!G33)))*'01_Supuestos'!$F$16)</f>
        <v/>
      </c>
      <c r="Y834" s="109">
        <f>((('01_Supuestos'!H31*$I834)*'01_Supuestos'!$F$11*($H834-'01_Supuestos'!$F$9))-((('01_Supuestos'!H31*$I834)*'01_Supuestos'!$F$11*($H834-'01_Supuestos'!$F$9))*'01_Supuestos'!$F$12)-(('01_Supuestos'!H31*$I834)*'01_Supuestos'!$F$11*$K834)-(IF(('01_Supuestos'!H31*$I834)&gt;0,'01_Supuestos'!$F$15,0)))-((('01_Supuestos'!H31*$I834)*'01_Supuestos'!$F$11*($H834-'01_Supuestos'!$F$9))*'01_Supuestos'!$F$18)-($J834*'01_Supuestos'!H32)-(IF('01_Supuestos'!H30=MAX('01_Supuestos'!$C$30:$M$30),'01_Supuestos'!$F$19,0))-(MAX(0,(((('01_Supuestos'!H31*$I834)*'01_Supuestos'!$F$11*($H834-'01_Supuestos'!$F$9))-((('01_Supuestos'!H31*$I834)*'01_Supuestos'!$F$11*($H834-'01_Supuestos'!$F$9))*'01_Supuestos'!$F$12)-(('01_Supuestos'!H31*$I834)*'01_Supuestos'!$F$11*$K834)-(IF(('01_Supuestos'!H31*$I834)&gt;0,'01_Supuestos'!$F$15,0)))-($J834*'01_Supuestos'!H33)))*'01_Supuestos'!$F$16)</f>
        <v/>
      </c>
      <c r="Z834" s="109">
        <f>((('01_Supuestos'!I31*$I834)*'01_Supuestos'!$F$11*($H834-'01_Supuestos'!$F$9))-((('01_Supuestos'!I31*$I834)*'01_Supuestos'!$F$11*($H834-'01_Supuestos'!$F$9))*'01_Supuestos'!$F$12)-(('01_Supuestos'!I31*$I834)*'01_Supuestos'!$F$11*$K834)-(IF(('01_Supuestos'!I31*$I834)&gt;0,'01_Supuestos'!$F$15,0)))-((('01_Supuestos'!I31*$I834)*'01_Supuestos'!$F$11*($H834-'01_Supuestos'!$F$9))*'01_Supuestos'!$F$18)-($J834*'01_Supuestos'!I32)-(IF('01_Supuestos'!I30=MAX('01_Supuestos'!$C$30:$M$30),'01_Supuestos'!$F$19,0))-(MAX(0,(((('01_Supuestos'!I31*$I834)*'01_Supuestos'!$F$11*($H834-'01_Supuestos'!$F$9))-((('01_Supuestos'!I31*$I834)*'01_Supuestos'!$F$11*($H834-'01_Supuestos'!$F$9))*'01_Supuestos'!$F$12)-(('01_Supuestos'!I31*$I834)*'01_Supuestos'!$F$11*$K834)-(IF(('01_Supuestos'!I31*$I834)&gt;0,'01_Supuestos'!$F$15,0)))-($J834*'01_Supuestos'!I33)))*'01_Supuestos'!$F$16)</f>
        <v/>
      </c>
      <c r="AA834" s="109">
        <f>((('01_Supuestos'!J31*$I834)*'01_Supuestos'!$F$11*($H834-'01_Supuestos'!$F$9))-((('01_Supuestos'!J31*$I834)*'01_Supuestos'!$F$11*($H834-'01_Supuestos'!$F$9))*'01_Supuestos'!$F$12)-(('01_Supuestos'!J31*$I834)*'01_Supuestos'!$F$11*$K834)-(IF(('01_Supuestos'!J31*$I834)&gt;0,'01_Supuestos'!$F$15,0)))-((('01_Supuestos'!J31*$I834)*'01_Supuestos'!$F$11*($H834-'01_Supuestos'!$F$9))*'01_Supuestos'!$F$18)-($J834*'01_Supuestos'!J32)-(IF('01_Supuestos'!J30=MAX('01_Supuestos'!$C$30:$M$30),'01_Supuestos'!$F$19,0))-(MAX(0,(((('01_Supuestos'!J31*$I834)*'01_Supuestos'!$F$11*($H834-'01_Supuestos'!$F$9))-((('01_Supuestos'!J31*$I834)*'01_Supuestos'!$F$11*($H834-'01_Supuestos'!$F$9))*'01_Supuestos'!$F$12)-(('01_Supuestos'!J31*$I834)*'01_Supuestos'!$F$11*$K834)-(IF(('01_Supuestos'!J31*$I834)&gt;0,'01_Supuestos'!$F$15,0)))-($J834*'01_Supuestos'!J33)))*'01_Supuestos'!$F$16)</f>
        <v/>
      </c>
      <c r="AB834" s="109">
        <f>((('01_Supuestos'!K31*$I834)*'01_Supuestos'!$F$11*($H834-'01_Supuestos'!$F$9))-((('01_Supuestos'!K31*$I834)*'01_Supuestos'!$F$11*($H834-'01_Supuestos'!$F$9))*'01_Supuestos'!$F$12)-(('01_Supuestos'!K31*$I834)*'01_Supuestos'!$F$11*$K834)-(IF(('01_Supuestos'!K31*$I834)&gt;0,'01_Supuestos'!$F$15,0)))-((('01_Supuestos'!K31*$I834)*'01_Supuestos'!$F$11*($H834-'01_Supuestos'!$F$9))*'01_Supuestos'!$F$18)-($J834*'01_Supuestos'!K32)-(IF('01_Supuestos'!K30=MAX('01_Supuestos'!$C$30:$M$30),'01_Supuestos'!$F$19,0))-(MAX(0,(((('01_Supuestos'!K31*$I834)*'01_Supuestos'!$F$11*($H834-'01_Supuestos'!$F$9))-((('01_Supuestos'!K31*$I834)*'01_Supuestos'!$F$11*($H834-'01_Supuestos'!$F$9))*'01_Supuestos'!$F$12)-(('01_Supuestos'!K31*$I834)*'01_Supuestos'!$F$11*$K834)-(IF(('01_Supuestos'!K31*$I834)&gt;0,'01_Supuestos'!$F$15,0)))-($J834*'01_Supuestos'!K33)))*'01_Supuestos'!$F$16)</f>
        <v/>
      </c>
      <c r="AC834" s="109">
        <f>((('01_Supuestos'!L31*$I834)*'01_Supuestos'!$F$11*($H834-'01_Supuestos'!$F$9))-((('01_Supuestos'!L31*$I834)*'01_Supuestos'!$F$11*($H834-'01_Supuestos'!$F$9))*'01_Supuestos'!$F$12)-(('01_Supuestos'!L31*$I834)*'01_Supuestos'!$F$11*$K834)-(IF(('01_Supuestos'!L31*$I834)&gt;0,'01_Supuestos'!$F$15,0)))-((('01_Supuestos'!L31*$I834)*'01_Supuestos'!$F$11*($H834-'01_Supuestos'!$F$9))*'01_Supuestos'!$F$18)-($J834*'01_Supuestos'!L32)-(IF('01_Supuestos'!L30=MAX('01_Supuestos'!$C$30:$M$30),'01_Supuestos'!$F$19,0))-(MAX(0,(((('01_Supuestos'!L31*$I834)*'01_Supuestos'!$F$11*($H834-'01_Supuestos'!$F$9))-((('01_Supuestos'!L31*$I834)*'01_Supuestos'!$F$11*($H834-'01_Supuestos'!$F$9))*'01_Supuestos'!$F$12)-(('01_Supuestos'!L31*$I834)*'01_Supuestos'!$F$11*$K834)-(IF(('01_Supuestos'!L31*$I834)&gt;0,'01_Supuestos'!$F$15,0)))-($J834*'01_Supuestos'!L33)))*'01_Supuestos'!$F$16)</f>
        <v/>
      </c>
      <c r="AD834" s="109">
        <f>((('01_Supuestos'!M31*$I834)*'01_Supuestos'!$F$11*($H834-'01_Supuestos'!$F$9))-((('01_Supuestos'!M31*$I834)*'01_Supuestos'!$F$11*($H834-'01_Supuestos'!$F$9))*'01_Supuestos'!$F$12)-(('01_Supuestos'!M31*$I834)*'01_Supuestos'!$F$11*$K834)-(IF(('01_Supuestos'!M31*$I834)&gt;0,'01_Supuestos'!$F$15,0)))-((('01_Supuestos'!M31*$I834)*'01_Supuestos'!$F$11*($H834-'01_Supuestos'!$F$9))*'01_Supuestos'!$F$18)-($J834*'01_Supuestos'!M32)-(IF('01_Supuestos'!M30=MAX('01_Supuestos'!$C$30:$M$30),'01_Supuestos'!$F$19,0))-(MAX(0,(((('01_Supuestos'!M31*$I834)*'01_Supuestos'!$F$11*($H834-'01_Supuestos'!$F$9))-((('01_Supuestos'!M31*$I834)*'01_Supuestos'!$F$11*($H834-'01_Supuestos'!$F$9))*'01_Supuestos'!$F$12)-(('01_Supuestos'!M31*$I834)*'01_Supuestos'!$F$11*$K834)-(IF(('01_Supuestos'!M31*$I834)&gt;0,'01_Supuestos'!$F$15,0)))-($J834*'01_Supuestos'!M33)))*'01_Supuestos'!$F$16)</f>
        <v/>
      </c>
      <c r="AE834" s="109">
        <f>0</f>
        <v/>
      </c>
      <c r="AF834" s="109">
        <f>IF(S834&gt;R834,"Appraisal+Decision",IF(S834&lt;R834,"Develop Now","Indiferente"))</f>
        <v/>
      </c>
    </row>
    <row r="835">
      <c r="A835" t="n">
        <v>805</v>
      </c>
      <c r="B835" s="53">
        <f>RAND()</f>
        <v/>
      </c>
      <c r="C835" s="53">
        <f>RAND()</f>
        <v/>
      </c>
      <c r="D835" s="53">
        <f>RAND()</f>
        <v/>
      </c>
      <c r="E835" s="53">
        <f>RAND()</f>
        <v/>
      </c>
      <c r="F835" s="53">
        <f>RAND()</f>
        <v/>
      </c>
      <c r="G835" s="53">
        <f>RAND()</f>
        <v/>
      </c>
      <c r="H835" s="109">
        <f>IF(B835&lt;($B$11-$B$10)/($B$12-$B$10), $B$10+SQRT(B835*($B$11-$B$10)*($B$12-$B$10)), $B$12-SQRT((1-B835)*($B$12-$B$11)*($B$12-$B$10)))</f>
        <v/>
      </c>
      <c r="I835" s="53">
        <f>MAX(0.1,NORMINV(C835,$B$13,$B$14))</f>
        <v/>
      </c>
      <c r="J835" s="109">
        <f>'01_Supuestos'!$F$13*MAX(0.65,NORMINV(D835,1,$B$15))</f>
        <v/>
      </c>
      <c r="K835" s="109">
        <f>'01_Supuestos'!$F$14*MAX(0.6,NORMINV(E835,1,$B$16))</f>
        <v/>
      </c>
      <c r="L835" s="109">
        <f>--(F835&lt;=$B$5)</f>
        <v/>
      </c>
      <c r="M835" s="109">
        <f>IF(L835=1, IF(G835&lt;=$B$6, "+", "-"), IF(G835&lt;=(1-$B$7), "+", "-"))</f>
        <v/>
      </c>
      <c r="N835" s="110">
        <f>IF(M835="+",'05_Bayes_Arbol'!$B$16,'05_Bayes_Arbol'!$B$17)</f>
        <v/>
      </c>
      <c r="O835" s="109">
        <f>SUMPRODUCT(T835:AD835,'01_Supuestos'!$C$34:$M$34)</f>
        <v/>
      </c>
      <c r="P835" s="109">
        <f>N835*O835 + (1-N835)*$B$9</f>
        <v/>
      </c>
      <c r="Q835" s="109">
        <f>--(P835&gt;0)</f>
        <v/>
      </c>
      <c r="R835" s="109">
        <f>IF(L835=1,O835,$B$9)</f>
        <v/>
      </c>
      <c r="S835" s="109">
        <f>-$B$8 + IF(Q835=1, IF(L835=1,O835,$B$9), 0)</f>
        <v/>
      </c>
      <c r="T835" s="109">
        <f>((('01_Supuestos'!C31*$I835)*'01_Supuestos'!$F$11*($H835-'01_Supuestos'!$F$9))-((('01_Supuestos'!C31*$I835)*'01_Supuestos'!$F$11*($H835-'01_Supuestos'!$F$9))*'01_Supuestos'!$F$12)-(('01_Supuestos'!C31*$I835)*'01_Supuestos'!$F$11*$K835)-(IF(('01_Supuestos'!C31*$I835)&gt;0,'01_Supuestos'!$F$15,0)))-((('01_Supuestos'!C31*$I835)*'01_Supuestos'!$F$11*($H835-'01_Supuestos'!$F$9))*'01_Supuestos'!$F$18)-($J835*'01_Supuestos'!C32)-(IF('01_Supuestos'!C30=MAX('01_Supuestos'!$C$30:$M$30),'01_Supuestos'!$F$19,0))-(MAX(0,(((('01_Supuestos'!C31*$I835)*'01_Supuestos'!$F$11*($H835-'01_Supuestos'!$F$9))-((('01_Supuestos'!C31*$I835)*'01_Supuestos'!$F$11*($H835-'01_Supuestos'!$F$9))*'01_Supuestos'!$F$12)-(('01_Supuestos'!C31*$I835)*'01_Supuestos'!$F$11*$K835)-(IF(('01_Supuestos'!C31*$I835)&gt;0,'01_Supuestos'!$F$15,0)))-($J835*'01_Supuestos'!C33)))*'01_Supuestos'!$F$16)</f>
        <v/>
      </c>
      <c r="U835" s="109">
        <f>((('01_Supuestos'!D31*$I835)*'01_Supuestos'!$F$11*($H835-'01_Supuestos'!$F$9))-((('01_Supuestos'!D31*$I835)*'01_Supuestos'!$F$11*($H835-'01_Supuestos'!$F$9))*'01_Supuestos'!$F$12)-(('01_Supuestos'!D31*$I835)*'01_Supuestos'!$F$11*$K835)-(IF(('01_Supuestos'!D31*$I835)&gt;0,'01_Supuestos'!$F$15,0)))-((('01_Supuestos'!D31*$I835)*'01_Supuestos'!$F$11*($H835-'01_Supuestos'!$F$9))*'01_Supuestos'!$F$18)-($J835*'01_Supuestos'!D32)-(IF('01_Supuestos'!D30=MAX('01_Supuestos'!$C$30:$M$30),'01_Supuestos'!$F$19,0))-(MAX(0,(((('01_Supuestos'!D31*$I835)*'01_Supuestos'!$F$11*($H835-'01_Supuestos'!$F$9))-((('01_Supuestos'!D31*$I835)*'01_Supuestos'!$F$11*($H835-'01_Supuestos'!$F$9))*'01_Supuestos'!$F$12)-(('01_Supuestos'!D31*$I835)*'01_Supuestos'!$F$11*$K835)-(IF(('01_Supuestos'!D31*$I835)&gt;0,'01_Supuestos'!$F$15,0)))-($J835*'01_Supuestos'!D33)))*'01_Supuestos'!$F$16)</f>
        <v/>
      </c>
      <c r="V835" s="109">
        <f>((('01_Supuestos'!E31*$I835)*'01_Supuestos'!$F$11*($H835-'01_Supuestos'!$F$9))-((('01_Supuestos'!E31*$I835)*'01_Supuestos'!$F$11*($H835-'01_Supuestos'!$F$9))*'01_Supuestos'!$F$12)-(('01_Supuestos'!E31*$I835)*'01_Supuestos'!$F$11*$K835)-(IF(('01_Supuestos'!E31*$I835)&gt;0,'01_Supuestos'!$F$15,0)))-((('01_Supuestos'!E31*$I835)*'01_Supuestos'!$F$11*($H835-'01_Supuestos'!$F$9))*'01_Supuestos'!$F$18)-($J835*'01_Supuestos'!E32)-(IF('01_Supuestos'!E30=MAX('01_Supuestos'!$C$30:$M$30),'01_Supuestos'!$F$19,0))-(MAX(0,(((('01_Supuestos'!E31*$I835)*'01_Supuestos'!$F$11*($H835-'01_Supuestos'!$F$9))-((('01_Supuestos'!E31*$I835)*'01_Supuestos'!$F$11*($H835-'01_Supuestos'!$F$9))*'01_Supuestos'!$F$12)-(('01_Supuestos'!E31*$I835)*'01_Supuestos'!$F$11*$K835)-(IF(('01_Supuestos'!E31*$I835)&gt;0,'01_Supuestos'!$F$15,0)))-($J835*'01_Supuestos'!E33)))*'01_Supuestos'!$F$16)</f>
        <v/>
      </c>
      <c r="W835" s="109">
        <f>((('01_Supuestos'!F31*$I835)*'01_Supuestos'!$F$11*($H835-'01_Supuestos'!$F$9))-((('01_Supuestos'!F31*$I835)*'01_Supuestos'!$F$11*($H835-'01_Supuestos'!$F$9))*'01_Supuestos'!$F$12)-(('01_Supuestos'!F31*$I835)*'01_Supuestos'!$F$11*$K835)-(IF(('01_Supuestos'!F31*$I835)&gt;0,'01_Supuestos'!$F$15,0)))-((('01_Supuestos'!F31*$I835)*'01_Supuestos'!$F$11*($H835-'01_Supuestos'!$F$9))*'01_Supuestos'!$F$18)-($J835*'01_Supuestos'!F32)-(IF('01_Supuestos'!F30=MAX('01_Supuestos'!$C$30:$M$30),'01_Supuestos'!$F$19,0))-(MAX(0,(((('01_Supuestos'!F31*$I835)*'01_Supuestos'!$F$11*($H835-'01_Supuestos'!$F$9))-((('01_Supuestos'!F31*$I835)*'01_Supuestos'!$F$11*($H835-'01_Supuestos'!$F$9))*'01_Supuestos'!$F$12)-(('01_Supuestos'!F31*$I835)*'01_Supuestos'!$F$11*$K835)-(IF(('01_Supuestos'!F31*$I835)&gt;0,'01_Supuestos'!$F$15,0)))-($J835*'01_Supuestos'!F33)))*'01_Supuestos'!$F$16)</f>
        <v/>
      </c>
      <c r="X835" s="109">
        <f>((('01_Supuestos'!G31*$I835)*'01_Supuestos'!$F$11*($H835-'01_Supuestos'!$F$9))-((('01_Supuestos'!G31*$I835)*'01_Supuestos'!$F$11*($H835-'01_Supuestos'!$F$9))*'01_Supuestos'!$F$12)-(('01_Supuestos'!G31*$I835)*'01_Supuestos'!$F$11*$K835)-(IF(('01_Supuestos'!G31*$I835)&gt;0,'01_Supuestos'!$F$15,0)))-((('01_Supuestos'!G31*$I835)*'01_Supuestos'!$F$11*($H835-'01_Supuestos'!$F$9))*'01_Supuestos'!$F$18)-($J835*'01_Supuestos'!G32)-(IF('01_Supuestos'!G30=MAX('01_Supuestos'!$C$30:$M$30),'01_Supuestos'!$F$19,0))-(MAX(0,(((('01_Supuestos'!G31*$I835)*'01_Supuestos'!$F$11*($H835-'01_Supuestos'!$F$9))-((('01_Supuestos'!G31*$I835)*'01_Supuestos'!$F$11*($H835-'01_Supuestos'!$F$9))*'01_Supuestos'!$F$12)-(('01_Supuestos'!G31*$I835)*'01_Supuestos'!$F$11*$K835)-(IF(('01_Supuestos'!G31*$I835)&gt;0,'01_Supuestos'!$F$15,0)))-($J835*'01_Supuestos'!G33)))*'01_Supuestos'!$F$16)</f>
        <v/>
      </c>
      <c r="Y835" s="109">
        <f>((('01_Supuestos'!H31*$I835)*'01_Supuestos'!$F$11*($H835-'01_Supuestos'!$F$9))-((('01_Supuestos'!H31*$I835)*'01_Supuestos'!$F$11*($H835-'01_Supuestos'!$F$9))*'01_Supuestos'!$F$12)-(('01_Supuestos'!H31*$I835)*'01_Supuestos'!$F$11*$K835)-(IF(('01_Supuestos'!H31*$I835)&gt;0,'01_Supuestos'!$F$15,0)))-((('01_Supuestos'!H31*$I835)*'01_Supuestos'!$F$11*($H835-'01_Supuestos'!$F$9))*'01_Supuestos'!$F$18)-($J835*'01_Supuestos'!H32)-(IF('01_Supuestos'!H30=MAX('01_Supuestos'!$C$30:$M$30),'01_Supuestos'!$F$19,0))-(MAX(0,(((('01_Supuestos'!H31*$I835)*'01_Supuestos'!$F$11*($H835-'01_Supuestos'!$F$9))-((('01_Supuestos'!H31*$I835)*'01_Supuestos'!$F$11*($H835-'01_Supuestos'!$F$9))*'01_Supuestos'!$F$12)-(('01_Supuestos'!H31*$I835)*'01_Supuestos'!$F$11*$K835)-(IF(('01_Supuestos'!H31*$I835)&gt;0,'01_Supuestos'!$F$15,0)))-($J835*'01_Supuestos'!H33)))*'01_Supuestos'!$F$16)</f>
        <v/>
      </c>
      <c r="Z835" s="109">
        <f>((('01_Supuestos'!I31*$I835)*'01_Supuestos'!$F$11*($H835-'01_Supuestos'!$F$9))-((('01_Supuestos'!I31*$I835)*'01_Supuestos'!$F$11*($H835-'01_Supuestos'!$F$9))*'01_Supuestos'!$F$12)-(('01_Supuestos'!I31*$I835)*'01_Supuestos'!$F$11*$K835)-(IF(('01_Supuestos'!I31*$I835)&gt;0,'01_Supuestos'!$F$15,0)))-((('01_Supuestos'!I31*$I835)*'01_Supuestos'!$F$11*($H835-'01_Supuestos'!$F$9))*'01_Supuestos'!$F$18)-($J835*'01_Supuestos'!I32)-(IF('01_Supuestos'!I30=MAX('01_Supuestos'!$C$30:$M$30),'01_Supuestos'!$F$19,0))-(MAX(0,(((('01_Supuestos'!I31*$I835)*'01_Supuestos'!$F$11*($H835-'01_Supuestos'!$F$9))-((('01_Supuestos'!I31*$I835)*'01_Supuestos'!$F$11*($H835-'01_Supuestos'!$F$9))*'01_Supuestos'!$F$12)-(('01_Supuestos'!I31*$I835)*'01_Supuestos'!$F$11*$K835)-(IF(('01_Supuestos'!I31*$I835)&gt;0,'01_Supuestos'!$F$15,0)))-($J835*'01_Supuestos'!I33)))*'01_Supuestos'!$F$16)</f>
        <v/>
      </c>
      <c r="AA835" s="109">
        <f>((('01_Supuestos'!J31*$I835)*'01_Supuestos'!$F$11*($H835-'01_Supuestos'!$F$9))-((('01_Supuestos'!J31*$I835)*'01_Supuestos'!$F$11*($H835-'01_Supuestos'!$F$9))*'01_Supuestos'!$F$12)-(('01_Supuestos'!J31*$I835)*'01_Supuestos'!$F$11*$K835)-(IF(('01_Supuestos'!J31*$I835)&gt;0,'01_Supuestos'!$F$15,0)))-((('01_Supuestos'!J31*$I835)*'01_Supuestos'!$F$11*($H835-'01_Supuestos'!$F$9))*'01_Supuestos'!$F$18)-($J835*'01_Supuestos'!J32)-(IF('01_Supuestos'!J30=MAX('01_Supuestos'!$C$30:$M$30),'01_Supuestos'!$F$19,0))-(MAX(0,(((('01_Supuestos'!J31*$I835)*'01_Supuestos'!$F$11*($H835-'01_Supuestos'!$F$9))-((('01_Supuestos'!J31*$I835)*'01_Supuestos'!$F$11*($H835-'01_Supuestos'!$F$9))*'01_Supuestos'!$F$12)-(('01_Supuestos'!J31*$I835)*'01_Supuestos'!$F$11*$K835)-(IF(('01_Supuestos'!J31*$I835)&gt;0,'01_Supuestos'!$F$15,0)))-($J835*'01_Supuestos'!J33)))*'01_Supuestos'!$F$16)</f>
        <v/>
      </c>
      <c r="AB835" s="109">
        <f>((('01_Supuestos'!K31*$I835)*'01_Supuestos'!$F$11*($H835-'01_Supuestos'!$F$9))-((('01_Supuestos'!K31*$I835)*'01_Supuestos'!$F$11*($H835-'01_Supuestos'!$F$9))*'01_Supuestos'!$F$12)-(('01_Supuestos'!K31*$I835)*'01_Supuestos'!$F$11*$K835)-(IF(('01_Supuestos'!K31*$I835)&gt;0,'01_Supuestos'!$F$15,0)))-((('01_Supuestos'!K31*$I835)*'01_Supuestos'!$F$11*($H835-'01_Supuestos'!$F$9))*'01_Supuestos'!$F$18)-($J835*'01_Supuestos'!K32)-(IF('01_Supuestos'!K30=MAX('01_Supuestos'!$C$30:$M$30),'01_Supuestos'!$F$19,0))-(MAX(0,(((('01_Supuestos'!K31*$I835)*'01_Supuestos'!$F$11*($H835-'01_Supuestos'!$F$9))-((('01_Supuestos'!K31*$I835)*'01_Supuestos'!$F$11*($H835-'01_Supuestos'!$F$9))*'01_Supuestos'!$F$12)-(('01_Supuestos'!K31*$I835)*'01_Supuestos'!$F$11*$K835)-(IF(('01_Supuestos'!K31*$I835)&gt;0,'01_Supuestos'!$F$15,0)))-($J835*'01_Supuestos'!K33)))*'01_Supuestos'!$F$16)</f>
        <v/>
      </c>
      <c r="AC835" s="109">
        <f>((('01_Supuestos'!L31*$I835)*'01_Supuestos'!$F$11*($H835-'01_Supuestos'!$F$9))-((('01_Supuestos'!L31*$I835)*'01_Supuestos'!$F$11*($H835-'01_Supuestos'!$F$9))*'01_Supuestos'!$F$12)-(('01_Supuestos'!L31*$I835)*'01_Supuestos'!$F$11*$K835)-(IF(('01_Supuestos'!L31*$I835)&gt;0,'01_Supuestos'!$F$15,0)))-((('01_Supuestos'!L31*$I835)*'01_Supuestos'!$F$11*($H835-'01_Supuestos'!$F$9))*'01_Supuestos'!$F$18)-($J835*'01_Supuestos'!L32)-(IF('01_Supuestos'!L30=MAX('01_Supuestos'!$C$30:$M$30),'01_Supuestos'!$F$19,0))-(MAX(0,(((('01_Supuestos'!L31*$I835)*'01_Supuestos'!$F$11*($H835-'01_Supuestos'!$F$9))-((('01_Supuestos'!L31*$I835)*'01_Supuestos'!$F$11*($H835-'01_Supuestos'!$F$9))*'01_Supuestos'!$F$12)-(('01_Supuestos'!L31*$I835)*'01_Supuestos'!$F$11*$K835)-(IF(('01_Supuestos'!L31*$I835)&gt;0,'01_Supuestos'!$F$15,0)))-($J835*'01_Supuestos'!L33)))*'01_Supuestos'!$F$16)</f>
        <v/>
      </c>
      <c r="AD835" s="109">
        <f>((('01_Supuestos'!M31*$I835)*'01_Supuestos'!$F$11*($H835-'01_Supuestos'!$F$9))-((('01_Supuestos'!M31*$I835)*'01_Supuestos'!$F$11*($H835-'01_Supuestos'!$F$9))*'01_Supuestos'!$F$12)-(('01_Supuestos'!M31*$I835)*'01_Supuestos'!$F$11*$K835)-(IF(('01_Supuestos'!M31*$I835)&gt;0,'01_Supuestos'!$F$15,0)))-((('01_Supuestos'!M31*$I835)*'01_Supuestos'!$F$11*($H835-'01_Supuestos'!$F$9))*'01_Supuestos'!$F$18)-($J835*'01_Supuestos'!M32)-(IF('01_Supuestos'!M30=MAX('01_Supuestos'!$C$30:$M$30),'01_Supuestos'!$F$19,0))-(MAX(0,(((('01_Supuestos'!M31*$I835)*'01_Supuestos'!$F$11*($H835-'01_Supuestos'!$F$9))-((('01_Supuestos'!M31*$I835)*'01_Supuestos'!$F$11*($H835-'01_Supuestos'!$F$9))*'01_Supuestos'!$F$12)-(('01_Supuestos'!M31*$I835)*'01_Supuestos'!$F$11*$K835)-(IF(('01_Supuestos'!M31*$I835)&gt;0,'01_Supuestos'!$F$15,0)))-($J835*'01_Supuestos'!M33)))*'01_Supuestos'!$F$16)</f>
        <v/>
      </c>
      <c r="AE835" s="109">
        <f>0</f>
        <v/>
      </c>
      <c r="AF835" s="109">
        <f>IF(S835&gt;R835,"Appraisal+Decision",IF(S835&lt;R835,"Develop Now","Indiferente"))</f>
        <v/>
      </c>
    </row>
    <row r="836">
      <c r="A836" t="n">
        <v>806</v>
      </c>
      <c r="B836" s="53">
        <f>RAND()</f>
        <v/>
      </c>
      <c r="C836" s="53">
        <f>RAND()</f>
        <v/>
      </c>
      <c r="D836" s="53">
        <f>RAND()</f>
        <v/>
      </c>
      <c r="E836" s="53">
        <f>RAND()</f>
        <v/>
      </c>
      <c r="F836" s="53">
        <f>RAND()</f>
        <v/>
      </c>
      <c r="G836" s="53">
        <f>RAND()</f>
        <v/>
      </c>
      <c r="H836" s="109">
        <f>IF(B836&lt;($B$11-$B$10)/($B$12-$B$10), $B$10+SQRT(B836*($B$11-$B$10)*($B$12-$B$10)), $B$12-SQRT((1-B836)*($B$12-$B$11)*($B$12-$B$10)))</f>
        <v/>
      </c>
      <c r="I836" s="53">
        <f>MAX(0.1,NORMINV(C836,$B$13,$B$14))</f>
        <v/>
      </c>
      <c r="J836" s="109">
        <f>'01_Supuestos'!$F$13*MAX(0.65,NORMINV(D836,1,$B$15))</f>
        <v/>
      </c>
      <c r="K836" s="109">
        <f>'01_Supuestos'!$F$14*MAX(0.6,NORMINV(E836,1,$B$16))</f>
        <v/>
      </c>
      <c r="L836" s="109">
        <f>--(F836&lt;=$B$5)</f>
        <v/>
      </c>
      <c r="M836" s="109">
        <f>IF(L836=1, IF(G836&lt;=$B$6, "+", "-"), IF(G836&lt;=(1-$B$7), "+", "-"))</f>
        <v/>
      </c>
      <c r="N836" s="110">
        <f>IF(M836="+",'05_Bayes_Arbol'!$B$16,'05_Bayes_Arbol'!$B$17)</f>
        <v/>
      </c>
      <c r="O836" s="109">
        <f>SUMPRODUCT(T836:AD836,'01_Supuestos'!$C$34:$M$34)</f>
        <v/>
      </c>
      <c r="P836" s="109">
        <f>N836*O836 + (1-N836)*$B$9</f>
        <v/>
      </c>
      <c r="Q836" s="109">
        <f>--(P836&gt;0)</f>
        <v/>
      </c>
      <c r="R836" s="109">
        <f>IF(L836=1,O836,$B$9)</f>
        <v/>
      </c>
      <c r="S836" s="109">
        <f>-$B$8 + IF(Q836=1, IF(L836=1,O836,$B$9), 0)</f>
        <v/>
      </c>
      <c r="T836" s="109">
        <f>((('01_Supuestos'!C31*$I836)*'01_Supuestos'!$F$11*($H836-'01_Supuestos'!$F$9))-((('01_Supuestos'!C31*$I836)*'01_Supuestos'!$F$11*($H836-'01_Supuestos'!$F$9))*'01_Supuestos'!$F$12)-(('01_Supuestos'!C31*$I836)*'01_Supuestos'!$F$11*$K836)-(IF(('01_Supuestos'!C31*$I836)&gt;0,'01_Supuestos'!$F$15,0)))-((('01_Supuestos'!C31*$I836)*'01_Supuestos'!$F$11*($H836-'01_Supuestos'!$F$9))*'01_Supuestos'!$F$18)-($J836*'01_Supuestos'!C32)-(IF('01_Supuestos'!C30=MAX('01_Supuestos'!$C$30:$M$30),'01_Supuestos'!$F$19,0))-(MAX(0,(((('01_Supuestos'!C31*$I836)*'01_Supuestos'!$F$11*($H836-'01_Supuestos'!$F$9))-((('01_Supuestos'!C31*$I836)*'01_Supuestos'!$F$11*($H836-'01_Supuestos'!$F$9))*'01_Supuestos'!$F$12)-(('01_Supuestos'!C31*$I836)*'01_Supuestos'!$F$11*$K836)-(IF(('01_Supuestos'!C31*$I836)&gt;0,'01_Supuestos'!$F$15,0)))-($J836*'01_Supuestos'!C33)))*'01_Supuestos'!$F$16)</f>
        <v/>
      </c>
      <c r="U836" s="109">
        <f>((('01_Supuestos'!D31*$I836)*'01_Supuestos'!$F$11*($H836-'01_Supuestos'!$F$9))-((('01_Supuestos'!D31*$I836)*'01_Supuestos'!$F$11*($H836-'01_Supuestos'!$F$9))*'01_Supuestos'!$F$12)-(('01_Supuestos'!D31*$I836)*'01_Supuestos'!$F$11*$K836)-(IF(('01_Supuestos'!D31*$I836)&gt;0,'01_Supuestos'!$F$15,0)))-((('01_Supuestos'!D31*$I836)*'01_Supuestos'!$F$11*($H836-'01_Supuestos'!$F$9))*'01_Supuestos'!$F$18)-($J836*'01_Supuestos'!D32)-(IF('01_Supuestos'!D30=MAX('01_Supuestos'!$C$30:$M$30),'01_Supuestos'!$F$19,0))-(MAX(0,(((('01_Supuestos'!D31*$I836)*'01_Supuestos'!$F$11*($H836-'01_Supuestos'!$F$9))-((('01_Supuestos'!D31*$I836)*'01_Supuestos'!$F$11*($H836-'01_Supuestos'!$F$9))*'01_Supuestos'!$F$12)-(('01_Supuestos'!D31*$I836)*'01_Supuestos'!$F$11*$K836)-(IF(('01_Supuestos'!D31*$I836)&gt;0,'01_Supuestos'!$F$15,0)))-($J836*'01_Supuestos'!D33)))*'01_Supuestos'!$F$16)</f>
        <v/>
      </c>
      <c r="V836" s="109">
        <f>((('01_Supuestos'!E31*$I836)*'01_Supuestos'!$F$11*($H836-'01_Supuestos'!$F$9))-((('01_Supuestos'!E31*$I836)*'01_Supuestos'!$F$11*($H836-'01_Supuestos'!$F$9))*'01_Supuestos'!$F$12)-(('01_Supuestos'!E31*$I836)*'01_Supuestos'!$F$11*$K836)-(IF(('01_Supuestos'!E31*$I836)&gt;0,'01_Supuestos'!$F$15,0)))-((('01_Supuestos'!E31*$I836)*'01_Supuestos'!$F$11*($H836-'01_Supuestos'!$F$9))*'01_Supuestos'!$F$18)-($J836*'01_Supuestos'!E32)-(IF('01_Supuestos'!E30=MAX('01_Supuestos'!$C$30:$M$30),'01_Supuestos'!$F$19,0))-(MAX(0,(((('01_Supuestos'!E31*$I836)*'01_Supuestos'!$F$11*($H836-'01_Supuestos'!$F$9))-((('01_Supuestos'!E31*$I836)*'01_Supuestos'!$F$11*($H836-'01_Supuestos'!$F$9))*'01_Supuestos'!$F$12)-(('01_Supuestos'!E31*$I836)*'01_Supuestos'!$F$11*$K836)-(IF(('01_Supuestos'!E31*$I836)&gt;0,'01_Supuestos'!$F$15,0)))-($J836*'01_Supuestos'!E33)))*'01_Supuestos'!$F$16)</f>
        <v/>
      </c>
      <c r="W836" s="109">
        <f>((('01_Supuestos'!F31*$I836)*'01_Supuestos'!$F$11*($H836-'01_Supuestos'!$F$9))-((('01_Supuestos'!F31*$I836)*'01_Supuestos'!$F$11*($H836-'01_Supuestos'!$F$9))*'01_Supuestos'!$F$12)-(('01_Supuestos'!F31*$I836)*'01_Supuestos'!$F$11*$K836)-(IF(('01_Supuestos'!F31*$I836)&gt;0,'01_Supuestos'!$F$15,0)))-((('01_Supuestos'!F31*$I836)*'01_Supuestos'!$F$11*($H836-'01_Supuestos'!$F$9))*'01_Supuestos'!$F$18)-($J836*'01_Supuestos'!F32)-(IF('01_Supuestos'!F30=MAX('01_Supuestos'!$C$30:$M$30),'01_Supuestos'!$F$19,0))-(MAX(0,(((('01_Supuestos'!F31*$I836)*'01_Supuestos'!$F$11*($H836-'01_Supuestos'!$F$9))-((('01_Supuestos'!F31*$I836)*'01_Supuestos'!$F$11*($H836-'01_Supuestos'!$F$9))*'01_Supuestos'!$F$12)-(('01_Supuestos'!F31*$I836)*'01_Supuestos'!$F$11*$K836)-(IF(('01_Supuestos'!F31*$I836)&gt;0,'01_Supuestos'!$F$15,0)))-($J836*'01_Supuestos'!F33)))*'01_Supuestos'!$F$16)</f>
        <v/>
      </c>
      <c r="X836" s="109">
        <f>((('01_Supuestos'!G31*$I836)*'01_Supuestos'!$F$11*($H836-'01_Supuestos'!$F$9))-((('01_Supuestos'!G31*$I836)*'01_Supuestos'!$F$11*($H836-'01_Supuestos'!$F$9))*'01_Supuestos'!$F$12)-(('01_Supuestos'!G31*$I836)*'01_Supuestos'!$F$11*$K836)-(IF(('01_Supuestos'!G31*$I836)&gt;0,'01_Supuestos'!$F$15,0)))-((('01_Supuestos'!G31*$I836)*'01_Supuestos'!$F$11*($H836-'01_Supuestos'!$F$9))*'01_Supuestos'!$F$18)-($J836*'01_Supuestos'!G32)-(IF('01_Supuestos'!G30=MAX('01_Supuestos'!$C$30:$M$30),'01_Supuestos'!$F$19,0))-(MAX(0,(((('01_Supuestos'!G31*$I836)*'01_Supuestos'!$F$11*($H836-'01_Supuestos'!$F$9))-((('01_Supuestos'!G31*$I836)*'01_Supuestos'!$F$11*($H836-'01_Supuestos'!$F$9))*'01_Supuestos'!$F$12)-(('01_Supuestos'!G31*$I836)*'01_Supuestos'!$F$11*$K836)-(IF(('01_Supuestos'!G31*$I836)&gt;0,'01_Supuestos'!$F$15,0)))-($J836*'01_Supuestos'!G33)))*'01_Supuestos'!$F$16)</f>
        <v/>
      </c>
      <c r="Y836" s="109">
        <f>((('01_Supuestos'!H31*$I836)*'01_Supuestos'!$F$11*($H836-'01_Supuestos'!$F$9))-((('01_Supuestos'!H31*$I836)*'01_Supuestos'!$F$11*($H836-'01_Supuestos'!$F$9))*'01_Supuestos'!$F$12)-(('01_Supuestos'!H31*$I836)*'01_Supuestos'!$F$11*$K836)-(IF(('01_Supuestos'!H31*$I836)&gt;0,'01_Supuestos'!$F$15,0)))-((('01_Supuestos'!H31*$I836)*'01_Supuestos'!$F$11*($H836-'01_Supuestos'!$F$9))*'01_Supuestos'!$F$18)-($J836*'01_Supuestos'!H32)-(IF('01_Supuestos'!H30=MAX('01_Supuestos'!$C$30:$M$30),'01_Supuestos'!$F$19,0))-(MAX(0,(((('01_Supuestos'!H31*$I836)*'01_Supuestos'!$F$11*($H836-'01_Supuestos'!$F$9))-((('01_Supuestos'!H31*$I836)*'01_Supuestos'!$F$11*($H836-'01_Supuestos'!$F$9))*'01_Supuestos'!$F$12)-(('01_Supuestos'!H31*$I836)*'01_Supuestos'!$F$11*$K836)-(IF(('01_Supuestos'!H31*$I836)&gt;0,'01_Supuestos'!$F$15,0)))-($J836*'01_Supuestos'!H33)))*'01_Supuestos'!$F$16)</f>
        <v/>
      </c>
      <c r="Z836" s="109">
        <f>((('01_Supuestos'!I31*$I836)*'01_Supuestos'!$F$11*($H836-'01_Supuestos'!$F$9))-((('01_Supuestos'!I31*$I836)*'01_Supuestos'!$F$11*($H836-'01_Supuestos'!$F$9))*'01_Supuestos'!$F$12)-(('01_Supuestos'!I31*$I836)*'01_Supuestos'!$F$11*$K836)-(IF(('01_Supuestos'!I31*$I836)&gt;0,'01_Supuestos'!$F$15,0)))-((('01_Supuestos'!I31*$I836)*'01_Supuestos'!$F$11*($H836-'01_Supuestos'!$F$9))*'01_Supuestos'!$F$18)-($J836*'01_Supuestos'!I32)-(IF('01_Supuestos'!I30=MAX('01_Supuestos'!$C$30:$M$30),'01_Supuestos'!$F$19,0))-(MAX(0,(((('01_Supuestos'!I31*$I836)*'01_Supuestos'!$F$11*($H836-'01_Supuestos'!$F$9))-((('01_Supuestos'!I31*$I836)*'01_Supuestos'!$F$11*($H836-'01_Supuestos'!$F$9))*'01_Supuestos'!$F$12)-(('01_Supuestos'!I31*$I836)*'01_Supuestos'!$F$11*$K836)-(IF(('01_Supuestos'!I31*$I836)&gt;0,'01_Supuestos'!$F$15,0)))-($J836*'01_Supuestos'!I33)))*'01_Supuestos'!$F$16)</f>
        <v/>
      </c>
      <c r="AA836" s="109">
        <f>((('01_Supuestos'!J31*$I836)*'01_Supuestos'!$F$11*($H836-'01_Supuestos'!$F$9))-((('01_Supuestos'!J31*$I836)*'01_Supuestos'!$F$11*($H836-'01_Supuestos'!$F$9))*'01_Supuestos'!$F$12)-(('01_Supuestos'!J31*$I836)*'01_Supuestos'!$F$11*$K836)-(IF(('01_Supuestos'!J31*$I836)&gt;0,'01_Supuestos'!$F$15,0)))-((('01_Supuestos'!J31*$I836)*'01_Supuestos'!$F$11*($H836-'01_Supuestos'!$F$9))*'01_Supuestos'!$F$18)-($J836*'01_Supuestos'!J32)-(IF('01_Supuestos'!J30=MAX('01_Supuestos'!$C$30:$M$30),'01_Supuestos'!$F$19,0))-(MAX(0,(((('01_Supuestos'!J31*$I836)*'01_Supuestos'!$F$11*($H836-'01_Supuestos'!$F$9))-((('01_Supuestos'!J31*$I836)*'01_Supuestos'!$F$11*($H836-'01_Supuestos'!$F$9))*'01_Supuestos'!$F$12)-(('01_Supuestos'!J31*$I836)*'01_Supuestos'!$F$11*$K836)-(IF(('01_Supuestos'!J31*$I836)&gt;0,'01_Supuestos'!$F$15,0)))-($J836*'01_Supuestos'!J33)))*'01_Supuestos'!$F$16)</f>
        <v/>
      </c>
      <c r="AB836" s="109">
        <f>((('01_Supuestos'!K31*$I836)*'01_Supuestos'!$F$11*($H836-'01_Supuestos'!$F$9))-((('01_Supuestos'!K31*$I836)*'01_Supuestos'!$F$11*($H836-'01_Supuestos'!$F$9))*'01_Supuestos'!$F$12)-(('01_Supuestos'!K31*$I836)*'01_Supuestos'!$F$11*$K836)-(IF(('01_Supuestos'!K31*$I836)&gt;0,'01_Supuestos'!$F$15,0)))-((('01_Supuestos'!K31*$I836)*'01_Supuestos'!$F$11*($H836-'01_Supuestos'!$F$9))*'01_Supuestos'!$F$18)-($J836*'01_Supuestos'!K32)-(IF('01_Supuestos'!K30=MAX('01_Supuestos'!$C$30:$M$30),'01_Supuestos'!$F$19,0))-(MAX(0,(((('01_Supuestos'!K31*$I836)*'01_Supuestos'!$F$11*($H836-'01_Supuestos'!$F$9))-((('01_Supuestos'!K31*$I836)*'01_Supuestos'!$F$11*($H836-'01_Supuestos'!$F$9))*'01_Supuestos'!$F$12)-(('01_Supuestos'!K31*$I836)*'01_Supuestos'!$F$11*$K836)-(IF(('01_Supuestos'!K31*$I836)&gt;0,'01_Supuestos'!$F$15,0)))-($J836*'01_Supuestos'!K33)))*'01_Supuestos'!$F$16)</f>
        <v/>
      </c>
      <c r="AC836" s="109">
        <f>((('01_Supuestos'!L31*$I836)*'01_Supuestos'!$F$11*($H836-'01_Supuestos'!$F$9))-((('01_Supuestos'!L31*$I836)*'01_Supuestos'!$F$11*($H836-'01_Supuestos'!$F$9))*'01_Supuestos'!$F$12)-(('01_Supuestos'!L31*$I836)*'01_Supuestos'!$F$11*$K836)-(IF(('01_Supuestos'!L31*$I836)&gt;0,'01_Supuestos'!$F$15,0)))-((('01_Supuestos'!L31*$I836)*'01_Supuestos'!$F$11*($H836-'01_Supuestos'!$F$9))*'01_Supuestos'!$F$18)-($J836*'01_Supuestos'!L32)-(IF('01_Supuestos'!L30=MAX('01_Supuestos'!$C$30:$M$30),'01_Supuestos'!$F$19,0))-(MAX(0,(((('01_Supuestos'!L31*$I836)*'01_Supuestos'!$F$11*($H836-'01_Supuestos'!$F$9))-((('01_Supuestos'!L31*$I836)*'01_Supuestos'!$F$11*($H836-'01_Supuestos'!$F$9))*'01_Supuestos'!$F$12)-(('01_Supuestos'!L31*$I836)*'01_Supuestos'!$F$11*$K836)-(IF(('01_Supuestos'!L31*$I836)&gt;0,'01_Supuestos'!$F$15,0)))-($J836*'01_Supuestos'!L33)))*'01_Supuestos'!$F$16)</f>
        <v/>
      </c>
      <c r="AD836" s="109">
        <f>((('01_Supuestos'!M31*$I836)*'01_Supuestos'!$F$11*($H836-'01_Supuestos'!$F$9))-((('01_Supuestos'!M31*$I836)*'01_Supuestos'!$F$11*($H836-'01_Supuestos'!$F$9))*'01_Supuestos'!$F$12)-(('01_Supuestos'!M31*$I836)*'01_Supuestos'!$F$11*$K836)-(IF(('01_Supuestos'!M31*$I836)&gt;0,'01_Supuestos'!$F$15,0)))-((('01_Supuestos'!M31*$I836)*'01_Supuestos'!$F$11*($H836-'01_Supuestos'!$F$9))*'01_Supuestos'!$F$18)-($J836*'01_Supuestos'!M32)-(IF('01_Supuestos'!M30=MAX('01_Supuestos'!$C$30:$M$30),'01_Supuestos'!$F$19,0))-(MAX(0,(((('01_Supuestos'!M31*$I836)*'01_Supuestos'!$F$11*($H836-'01_Supuestos'!$F$9))-((('01_Supuestos'!M31*$I836)*'01_Supuestos'!$F$11*($H836-'01_Supuestos'!$F$9))*'01_Supuestos'!$F$12)-(('01_Supuestos'!M31*$I836)*'01_Supuestos'!$F$11*$K836)-(IF(('01_Supuestos'!M31*$I836)&gt;0,'01_Supuestos'!$F$15,0)))-($J836*'01_Supuestos'!M33)))*'01_Supuestos'!$F$16)</f>
        <v/>
      </c>
      <c r="AE836" s="109">
        <f>0</f>
        <v/>
      </c>
      <c r="AF836" s="109">
        <f>IF(S836&gt;R836,"Appraisal+Decision",IF(S836&lt;R836,"Develop Now","Indiferente"))</f>
        <v/>
      </c>
    </row>
    <row r="837">
      <c r="A837" t="n">
        <v>807</v>
      </c>
      <c r="B837" s="53">
        <f>RAND()</f>
        <v/>
      </c>
      <c r="C837" s="53">
        <f>RAND()</f>
        <v/>
      </c>
      <c r="D837" s="53">
        <f>RAND()</f>
        <v/>
      </c>
      <c r="E837" s="53">
        <f>RAND()</f>
        <v/>
      </c>
      <c r="F837" s="53">
        <f>RAND()</f>
        <v/>
      </c>
      <c r="G837" s="53">
        <f>RAND()</f>
        <v/>
      </c>
      <c r="H837" s="109">
        <f>IF(B837&lt;($B$11-$B$10)/($B$12-$B$10), $B$10+SQRT(B837*($B$11-$B$10)*($B$12-$B$10)), $B$12-SQRT((1-B837)*($B$12-$B$11)*($B$12-$B$10)))</f>
        <v/>
      </c>
      <c r="I837" s="53">
        <f>MAX(0.1,NORMINV(C837,$B$13,$B$14))</f>
        <v/>
      </c>
      <c r="J837" s="109">
        <f>'01_Supuestos'!$F$13*MAX(0.65,NORMINV(D837,1,$B$15))</f>
        <v/>
      </c>
      <c r="K837" s="109">
        <f>'01_Supuestos'!$F$14*MAX(0.6,NORMINV(E837,1,$B$16))</f>
        <v/>
      </c>
      <c r="L837" s="109">
        <f>--(F837&lt;=$B$5)</f>
        <v/>
      </c>
      <c r="M837" s="109">
        <f>IF(L837=1, IF(G837&lt;=$B$6, "+", "-"), IF(G837&lt;=(1-$B$7), "+", "-"))</f>
        <v/>
      </c>
      <c r="N837" s="110">
        <f>IF(M837="+",'05_Bayes_Arbol'!$B$16,'05_Bayes_Arbol'!$B$17)</f>
        <v/>
      </c>
      <c r="O837" s="109">
        <f>SUMPRODUCT(T837:AD837,'01_Supuestos'!$C$34:$M$34)</f>
        <v/>
      </c>
      <c r="P837" s="109">
        <f>N837*O837 + (1-N837)*$B$9</f>
        <v/>
      </c>
      <c r="Q837" s="109">
        <f>--(P837&gt;0)</f>
        <v/>
      </c>
      <c r="R837" s="109">
        <f>IF(L837=1,O837,$B$9)</f>
        <v/>
      </c>
      <c r="S837" s="109">
        <f>-$B$8 + IF(Q837=1, IF(L837=1,O837,$B$9), 0)</f>
        <v/>
      </c>
      <c r="T837" s="109">
        <f>((('01_Supuestos'!C31*$I837)*'01_Supuestos'!$F$11*($H837-'01_Supuestos'!$F$9))-((('01_Supuestos'!C31*$I837)*'01_Supuestos'!$F$11*($H837-'01_Supuestos'!$F$9))*'01_Supuestos'!$F$12)-(('01_Supuestos'!C31*$I837)*'01_Supuestos'!$F$11*$K837)-(IF(('01_Supuestos'!C31*$I837)&gt;0,'01_Supuestos'!$F$15,0)))-((('01_Supuestos'!C31*$I837)*'01_Supuestos'!$F$11*($H837-'01_Supuestos'!$F$9))*'01_Supuestos'!$F$18)-($J837*'01_Supuestos'!C32)-(IF('01_Supuestos'!C30=MAX('01_Supuestos'!$C$30:$M$30),'01_Supuestos'!$F$19,0))-(MAX(0,(((('01_Supuestos'!C31*$I837)*'01_Supuestos'!$F$11*($H837-'01_Supuestos'!$F$9))-((('01_Supuestos'!C31*$I837)*'01_Supuestos'!$F$11*($H837-'01_Supuestos'!$F$9))*'01_Supuestos'!$F$12)-(('01_Supuestos'!C31*$I837)*'01_Supuestos'!$F$11*$K837)-(IF(('01_Supuestos'!C31*$I837)&gt;0,'01_Supuestos'!$F$15,0)))-($J837*'01_Supuestos'!C33)))*'01_Supuestos'!$F$16)</f>
        <v/>
      </c>
      <c r="U837" s="109">
        <f>((('01_Supuestos'!D31*$I837)*'01_Supuestos'!$F$11*($H837-'01_Supuestos'!$F$9))-((('01_Supuestos'!D31*$I837)*'01_Supuestos'!$F$11*($H837-'01_Supuestos'!$F$9))*'01_Supuestos'!$F$12)-(('01_Supuestos'!D31*$I837)*'01_Supuestos'!$F$11*$K837)-(IF(('01_Supuestos'!D31*$I837)&gt;0,'01_Supuestos'!$F$15,0)))-((('01_Supuestos'!D31*$I837)*'01_Supuestos'!$F$11*($H837-'01_Supuestos'!$F$9))*'01_Supuestos'!$F$18)-($J837*'01_Supuestos'!D32)-(IF('01_Supuestos'!D30=MAX('01_Supuestos'!$C$30:$M$30),'01_Supuestos'!$F$19,0))-(MAX(0,(((('01_Supuestos'!D31*$I837)*'01_Supuestos'!$F$11*($H837-'01_Supuestos'!$F$9))-((('01_Supuestos'!D31*$I837)*'01_Supuestos'!$F$11*($H837-'01_Supuestos'!$F$9))*'01_Supuestos'!$F$12)-(('01_Supuestos'!D31*$I837)*'01_Supuestos'!$F$11*$K837)-(IF(('01_Supuestos'!D31*$I837)&gt;0,'01_Supuestos'!$F$15,0)))-($J837*'01_Supuestos'!D33)))*'01_Supuestos'!$F$16)</f>
        <v/>
      </c>
      <c r="V837" s="109">
        <f>((('01_Supuestos'!E31*$I837)*'01_Supuestos'!$F$11*($H837-'01_Supuestos'!$F$9))-((('01_Supuestos'!E31*$I837)*'01_Supuestos'!$F$11*($H837-'01_Supuestos'!$F$9))*'01_Supuestos'!$F$12)-(('01_Supuestos'!E31*$I837)*'01_Supuestos'!$F$11*$K837)-(IF(('01_Supuestos'!E31*$I837)&gt;0,'01_Supuestos'!$F$15,0)))-((('01_Supuestos'!E31*$I837)*'01_Supuestos'!$F$11*($H837-'01_Supuestos'!$F$9))*'01_Supuestos'!$F$18)-($J837*'01_Supuestos'!E32)-(IF('01_Supuestos'!E30=MAX('01_Supuestos'!$C$30:$M$30),'01_Supuestos'!$F$19,0))-(MAX(0,(((('01_Supuestos'!E31*$I837)*'01_Supuestos'!$F$11*($H837-'01_Supuestos'!$F$9))-((('01_Supuestos'!E31*$I837)*'01_Supuestos'!$F$11*($H837-'01_Supuestos'!$F$9))*'01_Supuestos'!$F$12)-(('01_Supuestos'!E31*$I837)*'01_Supuestos'!$F$11*$K837)-(IF(('01_Supuestos'!E31*$I837)&gt;0,'01_Supuestos'!$F$15,0)))-($J837*'01_Supuestos'!E33)))*'01_Supuestos'!$F$16)</f>
        <v/>
      </c>
      <c r="W837" s="109">
        <f>((('01_Supuestos'!F31*$I837)*'01_Supuestos'!$F$11*($H837-'01_Supuestos'!$F$9))-((('01_Supuestos'!F31*$I837)*'01_Supuestos'!$F$11*($H837-'01_Supuestos'!$F$9))*'01_Supuestos'!$F$12)-(('01_Supuestos'!F31*$I837)*'01_Supuestos'!$F$11*$K837)-(IF(('01_Supuestos'!F31*$I837)&gt;0,'01_Supuestos'!$F$15,0)))-((('01_Supuestos'!F31*$I837)*'01_Supuestos'!$F$11*($H837-'01_Supuestos'!$F$9))*'01_Supuestos'!$F$18)-($J837*'01_Supuestos'!F32)-(IF('01_Supuestos'!F30=MAX('01_Supuestos'!$C$30:$M$30),'01_Supuestos'!$F$19,0))-(MAX(0,(((('01_Supuestos'!F31*$I837)*'01_Supuestos'!$F$11*($H837-'01_Supuestos'!$F$9))-((('01_Supuestos'!F31*$I837)*'01_Supuestos'!$F$11*($H837-'01_Supuestos'!$F$9))*'01_Supuestos'!$F$12)-(('01_Supuestos'!F31*$I837)*'01_Supuestos'!$F$11*$K837)-(IF(('01_Supuestos'!F31*$I837)&gt;0,'01_Supuestos'!$F$15,0)))-($J837*'01_Supuestos'!F33)))*'01_Supuestos'!$F$16)</f>
        <v/>
      </c>
      <c r="X837" s="109">
        <f>((('01_Supuestos'!G31*$I837)*'01_Supuestos'!$F$11*($H837-'01_Supuestos'!$F$9))-((('01_Supuestos'!G31*$I837)*'01_Supuestos'!$F$11*($H837-'01_Supuestos'!$F$9))*'01_Supuestos'!$F$12)-(('01_Supuestos'!G31*$I837)*'01_Supuestos'!$F$11*$K837)-(IF(('01_Supuestos'!G31*$I837)&gt;0,'01_Supuestos'!$F$15,0)))-((('01_Supuestos'!G31*$I837)*'01_Supuestos'!$F$11*($H837-'01_Supuestos'!$F$9))*'01_Supuestos'!$F$18)-($J837*'01_Supuestos'!G32)-(IF('01_Supuestos'!G30=MAX('01_Supuestos'!$C$30:$M$30),'01_Supuestos'!$F$19,0))-(MAX(0,(((('01_Supuestos'!G31*$I837)*'01_Supuestos'!$F$11*($H837-'01_Supuestos'!$F$9))-((('01_Supuestos'!G31*$I837)*'01_Supuestos'!$F$11*($H837-'01_Supuestos'!$F$9))*'01_Supuestos'!$F$12)-(('01_Supuestos'!G31*$I837)*'01_Supuestos'!$F$11*$K837)-(IF(('01_Supuestos'!G31*$I837)&gt;0,'01_Supuestos'!$F$15,0)))-($J837*'01_Supuestos'!G33)))*'01_Supuestos'!$F$16)</f>
        <v/>
      </c>
      <c r="Y837" s="109">
        <f>((('01_Supuestos'!H31*$I837)*'01_Supuestos'!$F$11*($H837-'01_Supuestos'!$F$9))-((('01_Supuestos'!H31*$I837)*'01_Supuestos'!$F$11*($H837-'01_Supuestos'!$F$9))*'01_Supuestos'!$F$12)-(('01_Supuestos'!H31*$I837)*'01_Supuestos'!$F$11*$K837)-(IF(('01_Supuestos'!H31*$I837)&gt;0,'01_Supuestos'!$F$15,0)))-((('01_Supuestos'!H31*$I837)*'01_Supuestos'!$F$11*($H837-'01_Supuestos'!$F$9))*'01_Supuestos'!$F$18)-($J837*'01_Supuestos'!H32)-(IF('01_Supuestos'!H30=MAX('01_Supuestos'!$C$30:$M$30),'01_Supuestos'!$F$19,0))-(MAX(0,(((('01_Supuestos'!H31*$I837)*'01_Supuestos'!$F$11*($H837-'01_Supuestos'!$F$9))-((('01_Supuestos'!H31*$I837)*'01_Supuestos'!$F$11*($H837-'01_Supuestos'!$F$9))*'01_Supuestos'!$F$12)-(('01_Supuestos'!H31*$I837)*'01_Supuestos'!$F$11*$K837)-(IF(('01_Supuestos'!H31*$I837)&gt;0,'01_Supuestos'!$F$15,0)))-($J837*'01_Supuestos'!H33)))*'01_Supuestos'!$F$16)</f>
        <v/>
      </c>
      <c r="Z837" s="109">
        <f>((('01_Supuestos'!I31*$I837)*'01_Supuestos'!$F$11*($H837-'01_Supuestos'!$F$9))-((('01_Supuestos'!I31*$I837)*'01_Supuestos'!$F$11*($H837-'01_Supuestos'!$F$9))*'01_Supuestos'!$F$12)-(('01_Supuestos'!I31*$I837)*'01_Supuestos'!$F$11*$K837)-(IF(('01_Supuestos'!I31*$I837)&gt;0,'01_Supuestos'!$F$15,0)))-((('01_Supuestos'!I31*$I837)*'01_Supuestos'!$F$11*($H837-'01_Supuestos'!$F$9))*'01_Supuestos'!$F$18)-($J837*'01_Supuestos'!I32)-(IF('01_Supuestos'!I30=MAX('01_Supuestos'!$C$30:$M$30),'01_Supuestos'!$F$19,0))-(MAX(0,(((('01_Supuestos'!I31*$I837)*'01_Supuestos'!$F$11*($H837-'01_Supuestos'!$F$9))-((('01_Supuestos'!I31*$I837)*'01_Supuestos'!$F$11*($H837-'01_Supuestos'!$F$9))*'01_Supuestos'!$F$12)-(('01_Supuestos'!I31*$I837)*'01_Supuestos'!$F$11*$K837)-(IF(('01_Supuestos'!I31*$I837)&gt;0,'01_Supuestos'!$F$15,0)))-($J837*'01_Supuestos'!I33)))*'01_Supuestos'!$F$16)</f>
        <v/>
      </c>
      <c r="AA837" s="109">
        <f>((('01_Supuestos'!J31*$I837)*'01_Supuestos'!$F$11*($H837-'01_Supuestos'!$F$9))-((('01_Supuestos'!J31*$I837)*'01_Supuestos'!$F$11*($H837-'01_Supuestos'!$F$9))*'01_Supuestos'!$F$12)-(('01_Supuestos'!J31*$I837)*'01_Supuestos'!$F$11*$K837)-(IF(('01_Supuestos'!J31*$I837)&gt;0,'01_Supuestos'!$F$15,0)))-((('01_Supuestos'!J31*$I837)*'01_Supuestos'!$F$11*($H837-'01_Supuestos'!$F$9))*'01_Supuestos'!$F$18)-($J837*'01_Supuestos'!J32)-(IF('01_Supuestos'!J30=MAX('01_Supuestos'!$C$30:$M$30),'01_Supuestos'!$F$19,0))-(MAX(0,(((('01_Supuestos'!J31*$I837)*'01_Supuestos'!$F$11*($H837-'01_Supuestos'!$F$9))-((('01_Supuestos'!J31*$I837)*'01_Supuestos'!$F$11*($H837-'01_Supuestos'!$F$9))*'01_Supuestos'!$F$12)-(('01_Supuestos'!J31*$I837)*'01_Supuestos'!$F$11*$K837)-(IF(('01_Supuestos'!J31*$I837)&gt;0,'01_Supuestos'!$F$15,0)))-($J837*'01_Supuestos'!J33)))*'01_Supuestos'!$F$16)</f>
        <v/>
      </c>
      <c r="AB837" s="109">
        <f>((('01_Supuestos'!K31*$I837)*'01_Supuestos'!$F$11*($H837-'01_Supuestos'!$F$9))-((('01_Supuestos'!K31*$I837)*'01_Supuestos'!$F$11*($H837-'01_Supuestos'!$F$9))*'01_Supuestos'!$F$12)-(('01_Supuestos'!K31*$I837)*'01_Supuestos'!$F$11*$K837)-(IF(('01_Supuestos'!K31*$I837)&gt;0,'01_Supuestos'!$F$15,0)))-((('01_Supuestos'!K31*$I837)*'01_Supuestos'!$F$11*($H837-'01_Supuestos'!$F$9))*'01_Supuestos'!$F$18)-($J837*'01_Supuestos'!K32)-(IF('01_Supuestos'!K30=MAX('01_Supuestos'!$C$30:$M$30),'01_Supuestos'!$F$19,0))-(MAX(0,(((('01_Supuestos'!K31*$I837)*'01_Supuestos'!$F$11*($H837-'01_Supuestos'!$F$9))-((('01_Supuestos'!K31*$I837)*'01_Supuestos'!$F$11*($H837-'01_Supuestos'!$F$9))*'01_Supuestos'!$F$12)-(('01_Supuestos'!K31*$I837)*'01_Supuestos'!$F$11*$K837)-(IF(('01_Supuestos'!K31*$I837)&gt;0,'01_Supuestos'!$F$15,0)))-($J837*'01_Supuestos'!K33)))*'01_Supuestos'!$F$16)</f>
        <v/>
      </c>
      <c r="AC837" s="109">
        <f>((('01_Supuestos'!L31*$I837)*'01_Supuestos'!$F$11*($H837-'01_Supuestos'!$F$9))-((('01_Supuestos'!L31*$I837)*'01_Supuestos'!$F$11*($H837-'01_Supuestos'!$F$9))*'01_Supuestos'!$F$12)-(('01_Supuestos'!L31*$I837)*'01_Supuestos'!$F$11*$K837)-(IF(('01_Supuestos'!L31*$I837)&gt;0,'01_Supuestos'!$F$15,0)))-((('01_Supuestos'!L31*$I837)*'01_Supuestos'!$F$11*($H837-'01_Supuestos'!$F$9))*'01_Supuestos'!$F$18)-($J837*'01_Supuestos'!L32)-(IF('01_Supuestos'!L30=MAX('01_Supuestos'!$C$30:$M$30),'01_Supuestos'!$F$19,0))-(MAX(0,(((('01_Supuestos'!L31*$I837)*'01_Supuestos'!$F$11*($H837-'01_Supuestos'!$F$9))-((('01_Supuestos'!L31*$I837)*'01_Supuestos'!$F$11*($H837-'01_Supuestos'!$F$9))*'01_Supuestos'!$F$12)-(('01_Supuestos'!L31*$I837)*'01_Supuestos'!$F$11*$K837)-(IF(('01_Supuestos'!L31*$I837)&gt;0,'01_Supuestos'!$F$15,0)))-($J837*'01_Supuestos'!L33)))*'01_Supuestos'!$F$16)</f>
        <v/>
      </c>
      <c r="AD837" s="109">
        <f>((('01_Supuestos'!M31*$I837)*'01_Supuestos'!$F$11*($H837-'01_Supuestos'!$F$9))-((('01_Supuestos'!M31*$I837)*'01_Supuestos'!$F$11*($H837-'01_Supuestos'!$F$9))*'01_Supuestos'!$F$12)-(('01_Supuestos'!M31*$I837)*'01_Supuestos'!$F$11*$K837)-(IF(('01_Supuestos'!M31*$I837)&gt;0,'01_Supuestos'!$F$15,0)))-((('01_Supuestos'!M31*$I837)*'01_Supuestos'!$F$11*($H837-'01_Supuestos'!$F$9))*'01_Supuestos'!$F$18)-($J837*'01_Supuestos'!M32)-(IF('01_Supuestos'!M30=MAX('01_Supuestos'!$C$30:$M$30),'01_Supuestos'!$F$19,0))-(MAX(0,(((('01_Supuestos'!M31*$I837)*'01_Supuestos'!$F$11*($H837-'01_Supuestos'!$F$9))-((('01_Supuestos'!M31*$I837)*'01_Supuestos'!$F$11*($H837-'01_Supuestos'!$F$9))*'01_Supuestos'!$F$12)-(('01_Supuestos'!M31*$I837)*'01_Supuestos'!$F$11*$K837)-(IF(('01_Supuestos'!M31*$I837)&gt;0,'01_Supuestos'!$F$15,0)))-($J837*'01_Supuestos'!M33)))*'01_Supuestos'!$F$16)</f>
        <v/>
      </c>
      <c r="AE837" s="109">
        <f>0</f>
        <v/>
      </c>
      <c r="AF837" s="109">
        <f>IF(S837&gt;R837,"Appraisal+Decision",IF(S837&lt;R837,"Develop Now","Indiferente"))</f>
        <v/>
      </c>
    </row>
    <row r="838">
      <c r="A838" t="n">
        <v>808</v>
      </c>
      <c r="B838" s="53">
        <f>RAND()</f>
        <v/>
      </c>
      <c r="C838" s="53">
        <f>RAND()</f>
        <v/>
      </c>
      <c r="D838" s="53">
        <f>RAND()</f>
        <v/>
      </c>
      <c r="E838" s="53">
        <f>RAND()</f>
        <v/>
      </c>
      <c r="F838" s="53">
        <f>RAND()</f>
        <v/>
      </c>
      <c r="G838" s="53">
        <f>RAND()</f>
        <v/>
      </c>
      <c r="H838" s="109">
        <f>IF(B838&lt;($B$11-$B$10)/($B$12-$B$10), $B$10+SQRT(B838*($B$11-$B$10)*($B$12-$B$10)), $B$12-SQRT((1-B838)*($B$12-$B$11)*($B$12-$B$10)))</f>
        <v/>
      </c>
      <c r="I838" s="53">
        <f>MAX(0.1,NORMINV(C838,$B$13,$B$14))</f>
        <v/>
      </c>
      <c r="J838" s="109">
        <f>'01_Supuestos'!$F$13*MAX(0.65,NORMINV(D838,1,$B$15))</f>
        <v/>
      </c>
      <c r="K838" s="109">
        <f>'01_Supuestos'!$F$14*MAX(0.6,NORMINV(E838,1,$B$16))</f>
        <v/>
      </c>
      <c r="L838" s="109">
        <f>--(F838&lt;=$B$5)</f>
        <v/>
      </c>
      <c r="M838" s="109">
        <f>IF(L838=1, IF(G838&lt;=$B$6, "+", "-"), IF(G838&lt;=(1-$B$7), "+", "-"))</f>
        <v/>
      </c>
      <c r="N838" s="110">
        <f>IF(M838="+",'05_Bayes_Arbol'!$B$16,'05_Bayes_Arbol'!$B$17)</f>
        <v/>
      </c>
      <c r="O838" s="109">
        <f>SUMPRODUCT(T838:AD838,'01_Supuestos'!$C$34:$M$34)</f>
        <v/>
      </c>
      <c r="P838" s="109">
        <f>N838*O838 + (1-N838)*$B$9</f>
        <v/>
      </c>
      <c r="Q838" s="109">
        <f>--(P838&gt;0)</f>
        <v/>
      </c>
      <c r="R838" s="109">
        <f>IF(L838=1,O838,$B$9)</f>
        <v/>
      </c>
      <c r="S838" s="109">
        <f>-$B$8 + IF(Q838=1, IF(L838=1,O838,$B$9), 0)</f>
        <v/>
      </c>
      <c r="T838" s="109">
        <f>((('01_Supuestos'!C31*$I838)*'01_Supuestos'!$F$11*($H838-'01_Supuestos'!$F$9))-((('01_Supuestos'!C31*$I838)*'01_Supuestos'!$F$11*($H838-'01_Supuestos'!$F$9))*'01_Supuestos'!$F$12)-(('01_Supuestos'!C31*$I838)*'01_Supuestos'!$F$11*$K838)-(IF(('01_Supuestos'!C31*$I838)&gt;0,'01_Supuestos'!$F$15,0)))-((('01_Supuestos'!C31*$I838)*'01_Supuestos'!$F$11*($H838-'01_Supuestos'!$F$9))*'01_Supuestos'!$F$18)-($J838*'01_Supuestos'!C32)-(IF('01_Supuestos'!C30=MAX('01_Supuestos'!$C$30:$M$30),'01_Supuestos'!$F$19,0))-(MAX(0,(((('01_Supuestos'!C31*$I838)*'01_Supuestos'!$F$11*($H838-'01_Supuestos'!$F$9))-((('01_Supuestos'!C31*$I838)*'01_Supuestos'!$F$11*($H838-'01_Supuestos'!$F$9))*'01_Supuestos'!$F$12)-(('01_Supuestos'!C31*$I838)*'01_Supuestos'!$F$11*$K838)-(IF(('01_Supuestos'!C31*$I838)&gt;0,'01_Supuestos'!$F$15,0)))-($J838*'01_Supuestos'!C33)))*'01_Supuestos'!$F$16)</f>
        <v/>
      </c>
      <c r="U838" s="109">
        <f>((('01_Supuestos'!D31*$I838)*'01_Supuestos'!$F$11*($H838-'01_Supuestos'!$F$9))-((('01_Supuestos'!D31*$I838)*'01_Supuestos'!$F$11*($H838-'01_Supuestos'!$F$9))*'01_Supuestos'!$F$12)-(('01_Supuestos'!D31*$I838)*'01_Supuestos'!$F$11*$K838)-(IF(('01_Supuestos'!D31*$I838)&gt;0,'01_Supuestos'!$F$15,0)))-((('01_Supuestos'!D31*$I838)*'01_Supuestos'!$F$11*($H838-'01_Supuestos'!$F$9))*'01_Supuestos'!$F$18)-($J838*'01_Supuestos'!D32)-(IF('01_Supuestos'!D30=MAX('01_Supuestos'!$C$30:$M$30),'01_Supuestos'!$F$19,0))-(MAX(0,(((('01_Supuestos'!D31*$I838)*'01_Supuestos'!$F$11*($H838-'01_Supuestos'!$F$9))-((('01_Supuestos'!D31*$I838)*'01_Supuestos'!$F$11*($H838-'01_Supuestos'!$F$9))*'01_Supuestos'!$F$12)-(('01_Supuestos'!D31*$I838)*'01_Supuestos'!$F$11*$K838)-(IF(('01_Supuestos'!D31*$I838)&gt;0,'01_Supuestos'!$F$15,0)))-($J838*'01_Supuestos'!D33)))*'01_Supuestos'!$F$16)</f>
        <v/>
      </c>
      <c r="V838" s="109">
        <f>((('01_Supuestos'!E31*$I838)*'01_Supuestos'!$F$11*($H838-'01_Supuestos'!$F$9))-((('01_Supuestos'!E31*$I838)*'01_Supuestos'!$F$11*($H838-'01_Supuestos'!$F$9))*'01_Supuestos'!$F$12)-(('01_Supuestos'!E31*$I838)*'01_Supuestos'!$F$11*$K838)-(IF(('01_Supuestos'!E31*$I838)&gt;0,'01_Supuestos'!$F$15,0)))-((('01_Supuestos'!E31*$I838)*'01_Supuestos'!$F$11*($H838-'01_Supuestos'!$F$9))*'01_Supuestos'!$F$18)-($J838*'01_Supuestos'!E32)-(IF('01_Supuestos'!E30=MAX('01_Supuestos'!$C$30:$M$30),'01_Supuestos'!$F$19,0))-(MAX(0,(((('01_Supuestos'!E31*$I838)*'01_Supuestos'!$F$11*($H838-'01_Supuestos'!$F$9))-((('01_Supuestos'!E31*$I838)*'01_Supuestos'!$F$11*($H838-'01_Supuestos'!$F$9))*'01_Supuestos'!$F$12)-(('01_Supuestos'!E31*$I838)*'01_Supuestos'!$F$11*$K838)-(IF(('01_Supuestos'!E31*$I838)&gt;0,'01_Supuestos'!$F$15,0)))-($J838*'01_Supuestos'!E33)))*'01_Supuestos'!$F$16)</f>
        <v/>
      </c>
      <c r="W838" s="109">
        <f>((('01_Supuestos'!F31*$I838)*'01_Supuestos'!$F$11*($H838-'01_Supuestos'!$F$9))-((('01_Supuestos'!F31*$I838)*'01_Supuestos'!$F$11*($H838-'01_Supuestos'!$F$9))*'01_Supuestos'!$F$12)-(('01_Supuestos'!F31*$I838)*'01_Supuestos'!$F$11*$K838)-(IF(('01_Supuestos'!F31*$I838)&gt;0,'01_Supuestos'!$F$15,0)))-((('01_Supuestos'!F31*$I838)*'01_Supuestos'!$F$11*($H838-'01_Supuestos'!$F$9))*'01_Supuestos'!$F$18)-($J838*'01_Supuestos'!F32)-(IF('01_Supuestos'!F30=MAX('01_Supuestos'!$C$30:$M$30),'01_Supuestos'!$F$19,0))-(MAX(0,(((('01_Supuestos'!F31*$I838)*'01_Supuestos'!$F$11*($H838-'01_Supuestos'!$F$9))-((('01_Supuestos'!F31*$I838)*'01_Supuestos'!$F$11*($H838-'01_Supuestos'!$F$9))*'01_Supuestos'!$F$12)-(('01_Supuestos'!F31*$I838)*'01_Supuestos'!$F$11*$K838)-(IF(('01_Supuestos'!F31*$I838)&gt;0,'01_Supuestos'!$F$15,0)))-($J838*'01_Supuestos'!F33)))*'01_Supuestos'!$F$16)</f>
        <v/>
      </c>
      <c r="X838" s="109">
        <f>((('01_Supuestos'!G31*$I838)*'01_Supuestos'!$F$11*($H838-'01_Supuestos'!$F$9))-((('01_Supuestos'!G31*$I838)*'01_Supuestos'!$F$11*($H838-'01_Supuestos'!$F$9))*'01_Supuestos'!$F$12)-(('01_Supuestos'!G31*$I838)*'01_Supuestos'!$F$11*$K838)-(IF(('01_Supuestos'!G31*$I838)&gt;0,'01_Supuestos'!$F$15,0)))-((('01_Supuestos'!G31*$I838)*'01_Supuestos'!$F$11*($H838-'01_Supuestos'!$F$9))*'01_Supuestos'!$F$18)-($J838*'01_Supuestos'!G32)-(IF('01_Supuestos'!G30=MAX('01_Supuestos'!$C$30:$M$30),'01_Supuestos'!$F$19,0))-(MAX(0,(((('01_Supuestos'!G31*$I838)*'01_Supuestos'!$F$11*($H838-'01_Supuestos'!$F$9))-((('01_Supuestos'!G31*$I838)*'01_Supuestos'!$F$11*($H838-'01_Supuestos'!$F$9))*'01_Supuestos'!$F$12)-(('01_Supuestos'!G31*$I838)*'01_Supuestos'!$F$11*$K838)-(IF(('01_Supuestos'!G31*$I838)&gt;0,'01_Supuestos'!$F$15,0)))-($J838*'01_Supuestos'!G33)))*'01_Supuestos'!$F$16)</f>
        <v/>
      </c>
      <c r="Y838" s="109">
        <f>((('01_Supuestos'!H31*$I838)*'01_Supuestos'!$F$11*($H838-'01_Supuestos'!$F$9))-((('01_Supuestos'!H31*$I838)*'01_Supuestos'!$F$11*($H838-'01_Supuestos'!$F$9))*'01_Supuestos'!$F$12)-(('01_Supuestos'!H31*$I838)*'01_Supuestos'!$F$11*$K838)-(IF(('01_Supuestos'!H31*$I838)&gt;0,'01_Supuestos'!$F$15,0)))-((('01_Supuestos'!H31*$I838)*'01_Supuestos'!$F$11*($H838-'01_Supuestos'!$F$9))*'01_Supuestos'!$F$18)-($J838*'01_Supuestos'!H32)-(IF('01_Supuestos'!H30=MAX('01_Supuestos'!$C$30:$M$30),'01_Supuestos'!$F$19,0))-(MAX(0,(((('01_Supuestos'!H31*$I838)*'01_Supuestos'!$F$11*($H838-'01_Supuestos'!$F$9))-((('01_Supuestos'!H31*$I838)*'01_Supuestos'!$F$11*($H838-'01_Supuestos'!$F$9))*'01_Supuestos'!$F$12)-(('01_Supuestos'!H31*$I838)*'01_Supuestos'!$F$11*$K838)-(IF(('01_Supuestos'!H31*$I838)&gt;0,'01_Supuestos'!$F$15,0)))-($J838*'01_Supuestos'!H33)))*'01_Supuestos'!$F$16)</f>
        <v/>
      </c>
      <c r="Z838" s="109">
        <f>((('01_Supuestos'!I31*$I838)*'01_Supuestos'!$F$11*($H838-'01_Supuestos'!$F$9))-((('01_Supuestos'!I31*$I838)*'01_Supuestos'!$F$11*($H838-'01_Supuestos'!$F$9))*'01_Supuestos'!$F$12)-(('01_Supuestos'!I31*$I838)*'01_Supuestos'!$F$11*$K838)-(IF(('01_Supuestos'!I31*$I838)&gt;0,'01_Supuestos'!$F$15,0)))-((('01_Supuestos'!I31*$I838)*'01_Supuestos'!$F$11*($H838-'01_Supuestos'!$F$9))*'01_Supuestos'!$F$18)-($J838*'01_Supuestos'!I32)-(IF('01_Supuestos'!I30=MAX('01_Supuestos'!$C$30:$M$30),'01_Supuestos'!$F$19,0))-(MAX(0,(((('01_Supuestos'!I31*$I838)*'01_Supuestos'!$F$11*($H838-'01_Supuestos'!$F$9))-((('01_Supuestos'!I31*$I838)*'01_Supuestos'!$F$11*($H838-'01_Supuestos'!$F$9))*'01_Supuestos'!$F$12)-(('01_Supuestos'!I31*$I838)*'01_Supuestos'!$F$11*$K838)-(IF(('01_Supuestos'!I31*$I838)&gt;0,'01_Supuestos'!$F$15,0)))-($J838*'01_Supuestos'!I33)))*'01_Supuestos'!$F$16)</f>
        <v/>
      </c>
      <c r="AA838" s="109">
        <f>((('01_Supuestos'!J31*$I838)*'01_Supuestos'!$F$11*($H838-'01_Supuestos'!$F$9))-((('01_Supuestos'!J31*$I838)*'01_Supuestos'!$F$11*($H838-'01_Supuestos'!$F$9))*'01_Supuestos'!$F$12)-(('01_Supuestos'!J31*$I838)*'01_Supuestos'!$F$11*$K838)-(IF(('01_Supuestos'!J31*$I838)&gt;0,'01_Supuestos'!$F$15,0)))-((('01_Supuestos'!J31*$I838)*'01_Supuestos'!$F$11*($H838-'01_Supuestos'!$F$9))*'01_Supuestos'!$F$18)-($J838*'01_Supuestos'!J32)-(IF('01_Supuestos'!J30=MAX('01_Supuestos'!$C$30:$M$30),'01_Supuestos'!$F$19,0))-(MAX(0,(((('01_Supuestos'!J31*$I838)*'01_Supuestos'!$F$11*($H838-'01_Supuestos'!$F$9))-((('01_Supuestos'!J31*$I838)*'01_Supuestos'!$F$11*($H838-'01_Supuestos'!$F$9))*'01_Supuestos'!$F$12)-(('01_Supuestos'!J31*$I838)*'01_Supuestos'!$F$11*$K838)-(IF(('01_Supuestos'!J31*$I838)&gt;0,'01_Supuestos'!$F$15,0)))-($J838*'01_Supuestos'!J33)))*'01_Supuestos'!$F$16)</f>
        <v/>
      </c>
      <c r="AB838" s="109">
        <f>((('01_Supuestos'!K31*$I838)*'01_Supuestos'!$F$11*($H838-'01_Supuestos'!$F$9))-((('01_Supuestos'!K31*$I838)*'01_Supuestos'!$F$11*($H838-'01_Supuestos'!$F$9))*'01_Supuestos'!$F$12)-(('01_Supuestos'!K31*$I838)*'01_Supuestos'!$F$11*$K838)-(IF(('01_Supuestos'!K31*$I838)&gt;0,'01_Supuestos'!$F$15,0)))-((('01_Supuestos'!K31*$I838)*'01_Supuestos'!$F$11*($H838-'01_Supuestos'!$F$9))*'01_Supuestos'!$F$18)-($J838*'01_Supuestos'!K32)-(IF('01_Supuestos'!K30=MAX('01_Supuestos'!$C$30:$M$30),'01_Supuestos'!$F$19,0))-(MAX(0,(((('01_Supuestos'!K31*$I838)*'01_Supuestos'!$F$11*($H838-'01_Supuestos'!$F$9))-((('01_Supuestos'!K31*$I838)*'01_Supuestos'!$F$11*($H838-'01_Supuestos'!$F$9))*'01_Supuestos'!$F$12)-(('01_Supuestos'!K31*$I838)*'01_Supuestos'!$F$11*$K838)-(IF(('01_Supuestos'!K31*$I838)&gt;0,'01_Supuestos'!$F$15,0)))-($J838*'01_Supuestos'!K33)))*'01_Supuestos'!$F$16)</f>
        <v/>
      </c>
      <c r="AC838" s="109">
        <f>((('01_Supuestos'!L31*$I838)*'01_Supuestos'!$F$11*($H838-'01_Supuestos'!$F$9))-((('01_Supuestos'!L31*$I838)*'01_Supuestos'!$F$11*($H838-'01_Supuestos'!$F$9))*'01_Supuestos'!$F$12)-(('01_Supuestos'!L31*$I838)*'01_Supuestos'!$F$11*$K838)-(IF(('01_Supuestos'!L31*$I838)&gt;0,'01_Supuestos'!$F$15,0)))-((('01_Supuestos'!L31*$I838)*'01_Supuestos'!$F$11*($H838-'01_Supuestos'!$F$9))*'01_Supuestos'!$F$18)-($J838*'01_Supuestos'!L32)-(IF('01_Supuestos'!L30=MAX('01_Supuestos'!$C$30:$M$30),'01_Supuestos'!$F$19,0))-(MAX(0,(((('01_Supuestos'!L31*$I838)*'01_Supuestos'!$F$11*($H838-'01_Supuestos'!$F$9))-((('01_Supuestos'!L31*$I838)*'01_Supuestos'!$F$11*($H838-'01_Supuestos'!$F$9))*'01_Supuestos'!$F$12)-(('01_Supuestos'!L31*$I838)*'01_Supuestos'!$F$11*$K838)-(IF(('01_Supuestos'!L31*$I838)&gt;0,'01_Supuestos'!$F$15,0)))-($J838*'01_Supuestos'!L33)))*'01_Supuestos'!$F$16)</f>
        <v/>
      </c>
      <c r="AD838" s="109">
        <f>((('01_Supuestos'!M31*$I838)*'01_Supuestos'!$F$11*($H838-'01_Supuestos'!$F$9))-((('01_Supuestos'!M31*$I838)*'01_Supuestos'!$F$11*($H838-'01_Supuestos'!$F$9))*'01_Supuestos'!$F$12)-(('01_Supuestos'!M31*$I838)*'01_Supuestos'!$F$11*$K838)-(IF(('01_Supuestos'!M31*$I838)&gt;0,'01_Supuestos'!$F$15,0)))-((('01_Supuestos'!M31*$I838)*'01_Supuestos'!$F$11*($H838-'01_Supuestos'!$F$9))*'01_Supuestos'!$F$18)-($J838*'01_Supuestos'!M32)-(IF('01_Supuestos'!M30=MAX('01_Supuestos'!$C$30:$M$30),'01_Supuestos'!$F$19,0))-(MAX(0,(((('01_Supuestos'!M31*$I838)*'01_Supuestos'!$F$11*($H838-'01_Supuestos'!$F$9))-((('01_Supuestos'!M31*$I838)*'01_Supuestos'!$F$11*($H838-'01_Supuestos'!$F$9))*'01_Supuestos'!$F$12)-(('01_Supuestos'!M31*$I838)*'01_Supuestos'!$F$11*$K838)-(IF(('01_Supuestos'!M31*$I838)&gt;0,'01_Supuestos'!$F$15,0)))-($J838*'01_Supuestos'!M33)))*'01_Supuestos'!$F$16)</f>
        <v/>
      </c>
      <c r="AE838" s="109">
        <f>0</f>
        <v/>
      </c>
      <c r="AF838" s="109">
        <f>IF(S838&gt;R838,"Appraisal+Decision",IF(S838&lt;R838,"Develop Now","Indiferente"))</f>
        <v/>
      </c>
    </row>
    <row r="839">
      <c r="A839" t="n">
        <v>809</v>
      </c>
      <c r="B839" s="53">
        <f>RAND()</f>
        <v/>
      </c>
      <c r="C839" s="53">
        <f>RAND()</f>
        <v/>
      </c>
      <c r="D839" s="53">
        <f>RAND()</f>
        <v/>
      </c>
      <c r="E839" s="53">
        <f>RAND()</f>
        <v/>
      </c>
      <c r="F839" s="53">
        <f>RAND()</f>
        <v/>
      </c>
      <c r="G839" s="53">
        <f>RAND()</f>
        <v/>
      </c>
      <c r="H839" s="109">
        <f>IF(B839&lt;($B$11-$B$10)/($B$12-$B$10), $B$10+SQRT(B839*($B$11-$B$10)*($B$12-$B$10)), $B$12-SQRT((1-B839)*($B$12-$B$11)*($B$12-$B$10)))</f>
        <v/>
      </c>
      <c r="I839" s="53">
        <f>MAX(0.1,NORMINV(C839,$B$13,$B$14))</f>
        <v/>
      </c>
      <c r="J839" s="109">
        <f>'01_Supuestos'!$F$13*MAX(0.65,NORMINV(D839,1,$B$15))</f>
        <v/>
      </c>
      <c r="K839" s="109">
        <f>'01_Supuestos'!$F$14*MAX(0.6,NORMINV(E839,1,$B$16))</f>
        <v/>
      </c>
      <c r="L839" s="109">
        <f>--(F839&lt;=$B$5)</f>
        <v/>
      </c>
      <c r="M839" s="109">
        <f>IF(L839=1, IF(G839&lt;=$B$6, "+", "-"), IF(G839&lt;=(1-$B$7), "+", "-"))</f>
        <v/>
      </c>
      <c r="N839" s="110">
        <f>IF(M839="+",'05_Bayes_Arbol'!$B$16,'05_Bayes_Arbol'!$B$17)</f>
        <v/>
      </c>
      <c r="O839" s="109">
        <f>SUMPRODUCT(T839:AD839,'01_Supuestos'!$C$34:$M$34)</f>
        <v/>
      </c>
      <c r="P839" s="109">
        <f>N839*O839 + (1-N839)*$B$9</f>
        <v/>
      </c>
      <c r="Q839" s="109">
        <f>--(P839&gt;0)</f>
        <v/>
      </c>
      <c r="R839" s="109">
        <f>IF(L839=1,O839,$B$9)</f>
        <v/>
      </c>
      <c r="S839" s="109">
        <f>-$B$8 + IF(Q839=1, IF(L839=1,O839,$B$9), 0)</f>
        <v/>
      </c>
      <c r="T839" s="109">
        <f>((('01_Supuestos'!C31*$I839)*'01_Supuestos'!$F$11*($H839-'01_Supuestos'!$F$9))-((('01_Supuestos'!C31*$I839)*'01_Supuestos'!$F$11*($H839-'01_Supuestos'!$F$9))*'01_Supuestos'!$F$12)-(('01_Supuestos'!C31*$I839)*'01_Supuestos'!$F$11*$K839)-(IF(('01_Supuestos'!C31*$I839)&gt;0,'01_Supuestos'!$F$15,0)))-((('01_Supuestos'!C31*$I839)*'01_Supuestos'!$F$11*($H839-'01_Supuestos'!$F$9))*'01_Supuestos'!$F$18)-($J839*'01_Supuestos'!C32)-(IF('01_Supuestos'!C30=MAX('01_Supuestos'!$C$30:$M$30),'01_Supuestos'!$F$19,0))-(MAX(0,(((('01_Supuestos'!C31*$I839)*'01_Supuestos'!$F$11*($H839-'01_Supuestos'!$F$9))-((('01_Supuestos'!C31*$I839)*'01_Supuestos'!$F$11*($H839-'01_Supuestos'!$F$9))*'01_Supuestos'!$F$12)-(('01_Supuestos'!C31*$I839)*'01_Supuestos'!$F$11*$K839)-(IF(('01_Supuestos'!C31*$I839)&gt;0,'01_Supuestos'!$F$15,0)))-($J839*'01_Supuestos'!C33)))*'01_Supuestos'!$F$16)</f>
        <v/>
      </c>
      <c r="U839" s="109">
        <f>((('01_Supuestos'!D31*$I839)*'01_Supuestos'!$F$11*($H839-'01_Supuestos'!$F$9))-((('01_Supuestos'!D31*$I839)*'01_Supuestos'!$F$11*($H839-'01_Supuestos'!$F$9))*'01_Supuestos'!$F$12)-(('01_Supuestos'!D31*$I839)*'01_Supuestos'!$F$11*$K839)-(IF(('01_Supuestos'!D31*$I839)&gt;0,'01_Supuestos'!$F$15,0)))-((('01_Supuestos'!D31*$I839)*'01_Supuestos'!$F$11*($H839-'01_Supuestos'!$F$9))*'01_Supuestos'!$F$18)-($J839*'01_Supuestos'!D32)-(IF('01_Supuestos'!D30=MAX('01_Supuestos'!$C$30:$M$30),'01_Supuestos'!$F$19,0))-(MAX(0,(((('01_Supuestos'!D31*$I839)*'01_Supuestos'!$F$11*($H839-'01_Supuestos'!$F$9))-((('01_Supuestos'!D31*$I839)*'01_Supuestos'!$F$11*($H839-'01_Supuestos'!$F$9))*'01_Supuestos'!$F$12)-(('01_Supuestos'!D31*$I839)*'01_Supuestos'!$F$11*$K839)-(IF(('01_Supuestos'!D31*$I839)&gt;0,'01_Supuestos'!$F$15,0)))-($J839*'01_Supuestos'!D33)))*'01_Supuestos'!$F$16)</f>
        <v/>
      </c>
      <c r="V839" s="109">
        <f>((('01_Supuestos'!E31*$I839)*'01_Supuestos'!$F$11*($H839-'01_Supuestos'!$F$9))-((('01_Supuestos'!E31*$I839)*'01_Supuestos'!$F$11*($H839-'01_Supuestos'!$F$9))*'01_Supuestos'!$F$12)-(('01_Supuestos'!E31*$I839)*'01_Supuestos'!$F$11*$K839)-(IF(('01_Supuestos'!E31*$I839)&gt;0,'01_Supuestos'!$F$15,0)))-((('01_Supuestos'!E31*$I839)*'01_Supuestos'!$F$11*($H839-'01_Supuestos'!$F$9))*'01_Supuestos'!$F$18)-($J839*'01_Supuestos'!E32)-(IF('01_Supuestos'!E30=MAX('01_Supuestos'!$C$30:$M$30),'01_Supuestos'!$F$19,0))-(MAX(0,(((('01_Supuestos'!E31*$I839)*'01_Supuestos'!$F$11*($H839-'01_Supuestos'!$F$9))-((('01_Supuestos'!E31*$I839)*'01_Supuestos'!$F$11*($H839-'01_Supuestos'!$F$9))*'01_Supuestos'!$F$12)-(('01_Supuestos'!E31*$I839)*'01_Supuestos'!$F$11*$K839)-(IF(('01_Supuestos'!E31*$I839)&gt;0,'01_Supuestos'!$F$15,0)))-($J839*'01_Supuestos'!E33)))*'01_Supuestos'!$F$16)</f>
        <v/>
      </c>
      <c r="W839" s="109">
        <f>((('01_Supuestos'!F31*$I839)*'01_Supuestos'!$F$11*($H839-'01_Supuestos'!$F$9))-((('01_Supuestos'!F31*$I839)*'01_Supuestos'!$F$11*($H839-'01_Supuestos'!$F$9))*'01_Supuestos'!$F$12)-(('01_Supuestos'!F31*$I839)*'01_Supuestos'!$F$11*$K839)-(IF(('01_Supuestos'!F31*$I839)&gt;0,'01_Supuestos'!$F$15,0)))-((('01_Supuestos'!F31*$I839)*'01_Supuestos'!$F$11*($H839-'01_Supuestos'!$F$9))*'01_Supuestos'!$F$18)-($J839*'01_Supuestos'!F32)-(IF('01_Supuestos'!F30=MAX('01_Supuestos'!$C$30:$M$30),'01_Supuestos'!$F$19,0))-(MAX(0,(((('01_Supuestos'!F31*$I839)*'01_Supuestos'!$F$11*($H839-'01_Supuestos'!$F$9))-((('01_Supuestos'!F31*$I839)*'01_Supuestos'!$F$11*($H839-'01_Supuestos'!$F$9))*'01_Supuestos'!$F$12)-(('01_Supuestos'!F31*$I839)*'01_Supuestos'!$F$11*$K839)-(IF(('01_Supuestos'!F31*$I839)&gt;0,'01_Supuestos'!$F$15,0)))-($J839*'01_Supuestos'!F33)))*'01_Supuestos'!$F$16)</f>
        <v/>
      </c>
      <c r="X839" s="109">
        <f>((('01_Supuestos'!G31*$I839)*'01_Supuestos'!$F$11*($H839-'01_Supuestos'!$F$9))-((('01_Supuestos'!G31*$I839)*'01_Supuestos'!$F$11*($H839-'01_Supuestos'!$F$9))*'01_Supuestos'!$F$12)-(('01_Supuestos'!G31*$I839)*'01_Supuestos'!$F$11*$K839)-(IF(('01_Supuestos'!G31*$I839)&gt;0,'01_Supuestos'!$F$15,0)))-((('01_Supuestos'!G31*$I839)*'01_Supuestos'!$F$11*($H839-'01_Supuestos'!$F$9))*'01_Supuestos'!$F$18)-($J839*'01_Supuestos'!G32)-(IF('01_Supuestos'!G30=MAX('01_Supuestos'!$C$30:$M$30),'01_Supuestos'!$F$19,0))-(MAX(0,(((('01_Supuestos'!G31*$I839)*'01_Supuestos'!$F$11*($H839-'01_Supuestos'!$F$9))-((('01_Supuestos'!G31*$I839)*'01_Supuestos'!$F$11*($H839-'01_Supuestos'!$F$9))*'01_Supuestos'!$F$12)-(('01_Supuestos'!G31*$I839)*'01_Supuestos'!$F$11*$K839)-(IF(('01_Supuestos'!G31*$I839)&gt;0,'01_Supuestos'!$F$15,0)))-($J839*'01_Supuestos'!G33)))*'01_Supuestos'!$F$16)</f>
        <v/>
      </c>
      <c r="Y839" s="109">
        <f>((('01_Supuestos'!H31*$I839)*'01_Supuestos'!$F$11*($H839-'01_Supuestos'!$F$9))-((('01_Supuestos'!H31*$I839)*'01_Supuestos'!$F$11*($H839-'01_Supuestos'!$F$9))*'01_Supuestos'!$F$12)-(('01_Supuestos'!H31*$I839)*'01_Supuestos'!$F$11*$K839)-(IF(('01_Supuestos'!H31*$I839)&gt;0,'01_Supuestos'!$F$15,0)))-((('01_Supuestos'!H31*$I839)*'01_Supuestos'!$F$11*($H839-'01_Supuestos'!$F$9))*'01_Supuestos'!$F$18)-($J839*'01_Supuestos'!H32)-(IF('01_Supuestos'!H30=MAX('01_Supuestos'!$C$30:$M$30),'01_Supuestos'!$F$19,0))-(MAX(0,(((('01_Supuestos'!H31*$I839)*'01_Supuestos'!$F$11*($H839-'01_Supuestos'!$F$9))-((('01_Supuestos'!H31*$I839)*'01_Supuestos'!$F$11*($H839-'01_Supuestos'!$F$9))*'01_Supuestos'!$F$12)-(('01_Supuestos'!H31*$I839)*'01_Supuestos'!$F$11*$K839)-(IF(('01_Supuestos'!H31*$I839)&gt;0,'01_Supuestos'!$F$15,0)))-($J839*'01_Supuestos'!H33)))*'01_Supuestos'!$F$16)</f>
        <v/>
      </c>
      <c r="Z839" s="109">
        <f>((('01_Supuestos'!I31*$I839)*'01_Supuestos'!$F$11*($H839-'01_Supuestos'!$F$9))-((('01_Supuestos'!I31*$I839)*'01_Supuestos'!$F$11*($H839-'01_Supuestos'!$F$9))*'01_Supuestos'!$F$12)-(('01_Supuestos'!I31*$I839)*'01_Supuestos'!$F$11*$K839)-(IF(('01_Supuestos'!I31*$I839)&gt;0,'01_Supuestos'!$F$15,0)))-((('01_Supuestos'!I31*$I839)*'01_Supuestos'!$F$11*($H839-'01_Supuestos'!$F$9))*'01_Supuestos'!$F$18)-($J839*'01_Supuestos'!I32)-(IF('01_Supuestos'!I30=MAX('01_Supuestos'!$C$30:$M$30),'01_Supuestos'!$F$19,0))-(MAX(0,(((('01_Supuestos'!I31*$I839)*'01_Supuestos'!$F$11*($H839-'01_Supuestos'!$F$9))-((('01_Supuestos'!I31*$I839)*'01_Supuestos'!$F$11*($H839-'01_Supuestos'!$F$9))*'01_Supuestos'!$F$12)-(('01_Supuestos'!I31*$I839)*'01_Supuestos'!$F$11*$K839)-(IF(('01_Supuestos'!I31*$I839)&gt;0,'01_Supuestos'!$F$15,0)))-($J839*'01_Supuestos'!I33)))*'01_Supuestos'!$F$16)</f>
        <v/>
      </c>
      <c r="AA839" s="109">
        <f>((('01_Supuestos'!J31*$I839)*'01_Supuestos'!$F$11*($H839-'01_Supuestos'!$F$9))-((('01_Supuestos'!J31*$I839)*'01_Supuestos'!$F$11*($H839-'01_Supuestos'!$F$9))*'01_Supuestos'!$F$12)-(('01_Supuestos'!J31*$I839)*'01_Supuestos'!$F$11*$K839)-(IF(('01_Supuestos'!J31*$I839)&gt;0,'01_Supuestos'!$F$15,0)))-((('01_Supuestos'!J31*$I839)*'01_Supuestos'!$F$11*($H839-'01_Supuestos'!$F$9))*'01_Supuestos'!$F$18)-($J839*'01_Supuestos'!J32)-(IF('01_Supuestos'!J30=MAX('01_Supuestos'!$C$30:$M$30),'01_Supuestos'!$F$19,0))-(MAX(0,(((('01_Supuestos'!J31*$I839)*'01_Supuestos'!$F$11*($H839-'01_Supuestos'!$F$9))-((('01_Supuestos'!J31*$I839)*'01_Supuestos'!$F$11*($H839-'01_Supuestos'!$F$9))*'01_Supuestos'!$F$12)-(('01_Supuestos'!J31*$I839)*'01_Supuestos'!$F$11*$K839)-(IF(('01_Supuestos'!J31*$I839)&gt;0,'01_Supuestos'!$F$15,0)))-($J839*'01_Supuestos'!J33)))*'01_Supuestos'!$F$16)</f>
        <v/>
      </c>
      <c r="AB839" s="109">
        <f>((('01_Supuestos'!K31*$I839)*'01_Supuestos'!$F$11*($H839-'01_Supuestos'!$F$9))-((('01_Supuestos'!K31*$I839)*'01_Supuestos'!$F$11*($H839-'01_Supuestos'!$F$9))*'01_Supuestos'!$F$12)-(('01_Supuestos'!K31*$I839)*'01_Supuestos'!$F$11*$K839)-(IF(('01_Supuestos'!K31*$I839)&gt;0,'01_Supuestos'!$F$15,0)))-((('01_Supuestos'!K31*$I839)*'01_Supuestos'!$F$11*($H839-'01_Supuestos'!$F$9))*'01_Supuestos'!$F$18)-($J839*'01_Supuestos'!K32)-(IF('01_Supuestos'!K30=MAX('01_Supuestos'!$C$30:$M$30),'01_Supuestos'!$F$19,0))-(MAX(0,(((('01_Supuestos'!K31*$I839)*'01_Supuestos'!$F$11*($H839-'01_Supuestos'!$F$9))-((('01_Supuestos'!K31*$I839)*'01_Supuestos'!$F$11*($H839-'01_Supuestos'!$F$9))*'01_Supuestos'!$F$12)-(('01_Supuestos'!K31*$I839)*'01_Supuestos'!$F$11*$K839)-(IF(('01_Supuestos'!K31*$I839)&gt;0,'01_Supuestos'!$F$15,0)))-($J839*'01_Supuestos'!K33)))*'01_Supuestos'!$F$16)</f>
        <v/>
      </c>
      <c r="AC839" s="109">
        <f>((('01_Supuestos'!L31*$I839)*'01_Supuestos'!$F$11*($H839-'01_Supuestos'!$F$9))-((('01_Supuestos'!L31*$I839)*'01_Supuestos'!$F$11*($H839-'01_Supuestos'!$F$9))*'01_Supuestos'!$F$12)-(('01_Supuestos'!L31*$I839)*'01_Supuestos'!$F$11*$K839)-(IF(('01_Supuestos'!L31*$I839)&gt;0,'01_Supuestos'!$F$15,0)))-((('01_Supuestos'!L31*$I839)*'01_Supuestos'!$F$11*($H839-'01_Supuestos'!$F$9))*'01_Supuestos'!$F$18)-($J839*'01_Supuestos'!L32)-(IF('01_Supuestos'!L30=MAX('01_Supuestos'!$C$30:$M$30),'01_Supuestos'!$F$19,0))-(MAX(0,(((('01_Supuestos'!L31*$I839)*'01_Supuestos'!$F$11*($H839-'01_Supuestos'!$F$9))-((('01_Supuestos'!L31*$I839)*'01_Supuestos'!$F$11*($H839-'01_Supuestos'!$F$9))*'01_Supuestos'!$F$12)-(('01_Supuestos'!L31*$I839)*'01_Supuestos'!$F$11*$K839)-(IF(('01_Supuestos'!L31*$I839)&gt;0,'01_Supuestos'!$F$15,0)))-($J839*'01_Supuestos'!L33)))*'01_Supuestos'!$F$16)</f>
        <v/>
      </c>
      <c r="AD839" s="109">
        <f>((('01_Supuestos'!M31*$I839)*'01_Supuestos'!$F$11*($H839-'01_Supuestos'!$F$9))-((('01_Supuestos'!M31*$I839)*'01_Supuestos'!$F$11*($H839-'01_Supuestos'!$F$9))*'01_Supuestos'!$F$12)-(('01_Supuestos'!M31*$I839)*'01_Supuestos'!$F$11*$K839)-(IF(('01_Supuestos'!M31*$I839)&gt;0,'01_Supuestos'!$F$15,0)))-((('01_Supuestos'!M31*$I839)*'01_Supuestos'!$F$11*($H839-'01_Supuestos'!$F$9))*'01_Supuestos'!$F$18)-($J839*'01_Supuestos'!M32)-(IF('01_Supuestos'!M30=MAX('01_Supuestos'!$C$30:$M$30),'01_Supuestos'!$F$19,0))-(MAX(0,(((('01_Supuestos'!M31*$I839)*'01_Supuestos'!$F$11*($H839-'01_Supuestos'!$F$9))-((('01_Supuestos'!M31*$I839)*'01_Supuestos'!$F$11*($H839-'01_Supuestos'!$F$9))*'01_Supuestos'!$F$12)-(('01_Supuestos'!M31*$I839)*'01_Supuestos'!$F$11*$K839)-(IF(('01_Supuestos'!M31*$I839)&gt;0,'01_Supuestos'!$F$15,0)))-($J839*'01_Supuestos'!M33)))*'01_Supuestos'!$F$16)</f>
        <v/>
      </c>
      <c r="AE839" s="109">
        <f>0</f>
        <v/>
      </c>
      <c r="AF839" s="109">
        <f>IF(S839&gt;R839,"Appraisal+Decision",IF(S839&lt;R839,"Develop Now","Indiferente"))</f>
        <v/>
      </c>
    </row>
    <row r="840">
      <c r="A840" t="n">
        <v>810</v>
      </c>
      <c r="B840" s="53">
        <f>RAND()</f>
        <v/>
      </c>
      <c r="C840" s="53">
        <f>RAND()</f>
        <v/>
      </c>
      <c r="D840" s="53">
        <f>RAND()</f>
        <v/>
      </c>
      <c r="E840" s="53">
        <f>RAND()</f>
        <v/>
      </c>
      <c r="F840" s="53">
        <f>RAND()</f>
        <v/>
      </c>
      <c r="G840" s="53">
        <f>RAND()</f>
        <v/>
      </c>
      <c r="H840" s="109">
        <f>IF(B840&lt;($B$11-$B$10)/($B$12-$B$10), $B$10+SQRT(B840*($B$11-$B$10)*($B$12-$B$10)), $B$12-SQRT((1-B840)*($B$12-$B$11)*($B$12-$B$10)))</f>
        <v/>
      </c>
      <c r="I840" s="53">
        <f>MAX(0.1,NORMINV(C840,$B$13,$B$14))</f>
        <v/>
      </c>
      <c r="J840" s="109">
        <f>'01_Supuestos'!$F$13*MAX(0.65,NORMINV(D840,1,$B$15))</f>
        <v/>
      </c>
      <c r="K840" s="109">
        <f>'01_Supuestos'!$F$14*MAX(0.6,NORMINV(E840,1,$B$16))</f>
        <v/>
      </c>
      <c r="L840" s="109">
        <f>--(F840&lt;=$B$5)</f>
        <v/>
      </c>
      <c r="M840" s="109">
        <f>IF(L840=1, IF(G840&lt;=$B$6, "+", "-"), IF(G840&lt;=(1-$B$7), "+", "-"))</f>
        <v/>
      </c>
      <c r="N840" s="110">
        <f>IF(M840="+",'05_Bayes_Arbol'!$B$16,'05_Bayes_Arbol'!$B$17)</f>
        <v/>
      </c>
      <c r="O840" s="109">
        <f>SUMPRODUCT(T840:AD840,'01_Supuestos'!$C$34:$M$34)</f>
        <v/>
      </c>
      <c r="P840" s="109">
        <f>N840*O840 + (1-N840)*$B$9</f>
        <v/>
      </c>
      <c r="Q840" s="109">
        <f>--(P840&gt;0)</f>
        <v/>
      </c>
      <c r="R840" s="109">
        <f>IF(L840=1,O840,$B$9)</f>
        <v/>
      </c>
      <c r="S840" s="109">
        <f>-$B$8 + IF(Q840=1, IF(L840=1,O840,$B$9), 0)</f>
        <v/>
      </c>
      <c r="T840" s="109">
        <f>((('01_Supuestos'!C31*$I840)*'01_Supuestos'!$F$11*($H840-'01_Supuestos'!$F$9))-((('01_Supuestos'!C31*$I840)*'01_Supuestos'!$F$11*($H840-'01_Supuestos'!$F$9))*'01_Supuestos'!$F$12)-(('01_Supuestos'!C31*$I840)*'01_Supuestos'!$F$11*$K840)-(IF(('01_Supuestos'!C31*$I840)&gt;0,'01_Supuestos'!$F$15,0)))-((('01_Supuestos'!C31*$I840)*'01_Supuestos'!$F$11*($H840-'01_Supuestos'!$F$9))*'01_Supuestos'!$F$18)-($J840*'01_Supuestos'!C32)-(IF('01_Supuestos'!C30=MAX('01_Supuestos'!$C$30:$M$30),'01_Supuestos'!$F$19,0))-(MAX(0,(((('01_Supuestos'!C31*$I840)*'01_Supuestos'!$F$11*($H840-'01_Supuestos'!$F$9))-((('01_Supuestos'!C31*$I840)*'01_Supuestos'!$F$11*($H840-'01_Supuestos'!$F$9))*'01_Supuestos'!$F$12)-(('01_Supuestos'!C31*$I840)*'01_Supuestos'!$F$11*$K840)-(IF(('01_Supuestos'!C31*$I840)&gt;0,'01_Supuestos'!$F$15,0)))-($J840*'01_Supuestos'!C33)))*'01_Supuestos'!$F$16)</f>
        <v/>
      </c>
      <c r="U840" s="109">
        <f>((('01_Supuestos'!D31*$I840)*'01_Supuestos'!$F$11*($H840-'01_Supuestos'!$F$9))-((('01_Supuestos'!D31*$I840)*'01_Supuestos'!$F$11*($H840-'01_Supuestos'!$F$9))*'01_Supuestos'!$F$12)-(('01_Supuestos'!D31*$I840)*'01_Supuestos'!$F$11*$K840)-(IF(('01_Supuestos'!D31*$I840)&gt;0,'01_Supuestos'!$F$15,0)))-((('01_Supuestos'!D31*$I840)*'01_Supuestos'!$F$11*($H840-'01_Supuestos'!$F$9))*'01_Supuestos'!$F$18)-($J840*'01_Supuestos'!D32)-(IF('01_Supuestos'!D30=MAX('01_Supuestos'!$C$30:$M$30),'01_Supuestos'!$F$19,0))-(MAX(0,(((('01_Supuestos'!D31*$I840)*'01_Supuestos'!$F$11*($H840-'01_Supuestos'!$F$9))-((('01_Supuestos'!D31*$I840)*'01_Supuestos'!$F$11*($H840-'01_Supuestos'!$F$9))*'01_Supuestos'!$F$12)-(('01_Supuestos'!D31*$I840)*'01_Supuestos'!$F$11*$K840)-(IF(('01_Supuestos'!D31*$I840)&gt;0,'01_Supuestos'!$F$15,0)))-($J840*'01_Supuestos'!D33)))*'01_Supuestos'!$F$16)</f>
        <v/>
      </c>
      <c r="V840" s="109">
        <f>((('01_Supuestos'!E31*$I840)*'01_Supuestos'!$F$11*($H840-'01_Supuestos'!$F$9))-((('01_Supuestos'!E31*$I840)*'01_Supuestos'!$F$11*($H840-'01_Supuestos'!$F$9))*'01_Supuestos'!$F$12)-(('01_Supuestos'!E31*$I840)*'01_Supuestos'!$F$11*$K840)-(IF(('01_Supuestos'!E31*$I840)&gt;0,'01_Supuestos'!$F$15,0)))-((('01_Supuestos'!E31*$I840)*'01_Supuestos'!$F$11*($H840-'01_Supuestos'!$F$9))*'01_Supuestos'!$F$18)-($J840*'01_Supuestos'!E32)-(IF('01_Supuestos'!E30=MAX('01_Supuestos'!$C$30:$M$30),'01_Supuestos'!$F$19,0))-(MAX(0,(((('01_Supuestos'!E31*$I840)*'01_Supuestos'!$F$11*($H840-'01_Supuestos'!$F$9))-((('01_Supuestos'!E31*$I840)*'01_Supuestos'!$F$11*($H840-'01_Supuestos'!$F$9))*'01_Supuestos'!$F$12)-(('01_Supuestos'!E31*$I840)*'01_Supuestos'!$F$11*$K840)-(IF(('01_Supuestos'!E31*$I840)&gt;0,'01_Supuestos'!$F$15,0)))-($J840*'01_Supuestos'!E33)))*'01_Supuestos'!$F$16)</f>
        <v/>
      </c>
      <c r="W840" s="109">
        <f>((('01_Supuestos'!F31*$I840)*'01_Supuestos'!$F$11*($H840-'01_Supuestos'!$F$9))-((('01_Supuestos'!F31*$I840)*'01_Supuestos'!$F$11*($H840-'01_Supuestos'!$F$9))*'01_Supuestos'!$F$12)-(('01_Supuestos'!F31*$I840)*'01_Supuestos'!$F$11*$K840)-(IF(('01_Supuestos'!F31*$I840)&gt;0,'01_Supuestos'!$F$15,0)))-((('01_Supuestos'!F31*$I840)*'01_Supuestos'!$F$11*($H840-'01_Supuestos'!$F$9))*'01_Supuestos'!$F$18)-($J840*'01_Supuestos'!F32)-(IF('01_Supuestos'!F30=MAX('01_Supuestos'!$C$30:$M$30),'01_Supuestos'!$F$19,0))-(MAX(0,(((('01_Supuestos'!F31*$I840)*'01_Supuestos'!$F$11*($H840-'01_Supuestos'!$F$9))-((('01_Supuestos'!F31*$I840)*'01_Supuestos'!$F$11*($H840-'01_Supuestos'!$F$9))*'01_Supuestos'!$F$12)-(('01_Supuestos'!F31*$I840)*'01_Supuestos'!$F$11*$K840)-(IF(('01_Supuestos'!F31*$I840)&gt;0,'01_Supuestos'!$F$15,0)))-($J840*'01_Supuestos'!F33)))*'01_Supuestos'!$F$16)</f>
        <v/>
      </c>
      <c r="X840" s="109">
        <f>((('01_Supuestos'!G31*$I840)*'01_Supuestos'!$F$11*($H840-'01_Supuestos'!$F$9))-((('01_Supuestos'!G31*$I840)*'01_Supuestos'!$F$11*($H840-'01_Supuestos'!$F$9))*'01_Supuestos'!$F$12)-(('01_Supuestos'!G31*$I840)*'01_Supuestos'!$F$11*$K840)-(IF(('01_Supuestos'!G31*$I840)&gt;0,'01_Supuestos'!$F$15,0)))-((('01_Supuestos'!G31*$I840)*'01_Supuestos'!$F$11*($H840-'01_Supuestos'!$F$9))*'01_Supuestos'!$F$18)-($J840*'01_Supuestos'!G32)-(IF('01_Supuestos'!G30=MAX('01_Supuestos'!$C$30:$M$30),'01_Supuestos'!$F$19,0))-(MAX(0,(((('01_Supuestos'!G31*$I840)*'01_Supuestos'!$F$11*($H840-'01_Supuestos'!$F$9))-((('01_Supuestos'!G31*$I840)*'01_Supuestos'!$F$11*($H840-'01_Supuestos'!$F$9))*'01_Supuestos'!$F$12)-(('01_Supuestos'!G31*$I840)*'01_Supuestos'!$F$11*$K840)-(IF(('01_Supuestos'!G31*$I840)&gt;0,'01_Supuestos'!$F$15,0)))-($J840*'01_Supuestos'!G33)))*'01_Supuestos'!$F$16)</f>
        <v/>
      </c>
      <c r="Y840" s="109">
        <f>((('01_Supuestos'!H31*$I840)*'01_Supuestos'!$F$11*($H840-'01_Supuestos'!$F$9))-((('01_Supuestos'!H31*$I840)*'01_Supuestos'!$F$11*($H840-'01_Supuestos'!$F$9))*'01_Supuestos'!$F$12)-(('01_Supuestos'!H31*$I840)*'01_Supuestos'!$F$11*$K840)-(IF(('01_Supuestos'!H31*$I840)&gt;0,'01_Supuestos'!$F$15,0)))-((('01_Supuestos'!H31*$I840)*'01_Supuestos'!$F$11*($H840-'01_Supuestos'!$F$9))*'01_Supuestos'!$F$18)-($J840*'01_Supuestos'!H32)-(IF('01_Supuestos'!H30=MAX('01_Supuestos'!$C$30:$M$30),'01_Supuestos'!$F$19,0))-(MAX(0,(((('01_Supuestos'!H31*$I840)*'01_Supuestos'!$F$11*($H840-'01_Supuestos'!$F$9))-((('01_Supuestos'!H31*$I840)*'01_Supuestos'!$F$11*($H840-'01_Supuestos'!$F$9))*'01_Supuestos'!$F$12)-(('01_Supuestos'!H31*$I840)*'01_Supuestos'!$F$11*$K840)-(IF(('01_Supuestos'!H31*$I840)&gt;0,'01_Supuestos'!$F$15,0)))-($J840*'01_Supuestos'!H33)))*'01_Supuestos'!$F$16)</f>
        <v/>
      </c>
      <c r="Z840" s="109">
        <f>((('01_Supuestos'!I31*$I840)*'01_Supuestos'!$F$11*($H840-'01_Supuestos'!$F$9))-((('01_Supuestos'!I31*$I840)*'01_Supuestos'!$F$11*($H840-'01_Supuestos'!$F$9))*'01_Supuestos'!$F$12)-(('01_Supuestos'!I31*$I840)*'01_Supuestos'!$F$11*$K840)-(IF(('01_Supuestos'!I31*$I840)&gt;0,'01_Supuestos'!$F$15,0)))-((('01_Supuestos'!I31*$I840)*'01_Supuestos'!$F$11*($H840-'01_Supuestos'!$F$9))*'01_Supuestos'!$F$18)-($J840*'01_Supuestos'!I32)-(IF('01_Supuestos'!I30=MAX('01_Supuestos'!$C$30:$M$30),'01_Supuestos'!$F$19,0))-(MAX(0,(((('01_Supuestos'!I31*$I840)*'01_Supuestos'!$F$11*($H840-'01_Supuestos'!$F$9))-((('01_Supuestos'!I31*$I840)*'01_Supuestos'!$F$11*($H840-'01_Supuestos'!$F$9))*'01_Supuestos'!$F$12)-(('01_Supuestos'!I31*$I840)*'01_Supuestos'!$F$11*$K840)-(IF(('01_Supuestos'!I31*$I840)&gt;0,'01_Supuestos'!$F$15,0)))-($J840*'01_Supuestos'!I33)))*'01_Supuestos'!$F$16)</f>
        <v/>
      </c>
      <c r="AA840" s="109">
        <f>((('01_Supuestos'!J31*$I840)*'01_Supuestos'!$F$11*($H840-'01_Supuestos'!$F$9))-((('01_Supuestos'!J31*$I840)*'01_Supuestos'!$F$11*($H840-'01_Supuestos'!$F$9))*'01_Supuestos'!$F$12)-(('01_Supuestos'!J31*$I840)*'01_Supuestos'!$F$11*$K840)-(IF(('01_Supuestos'!J31*$I840)&gt;0,'01_Supuestos'!$F$15,0)))-((('01_Supuestos'!J31*$I840)*'01_Supuestos'!$F$11*($H840-'01_Supuestos'!$F$9))*'01_Supuestos'!$F$18)-($J840*'01_Supuestos'!J32)-(IF('01_Supuestos'!J30=MAX('01_Supuestos'!$C$30:$M$30),'01_Supuestos'!$F$19,0))-(MAX(0,(((('01_Supuestos'!J31*$I840)*'01_Supuestos'!$F$11*($H840-'01_Supuestos'!$F$9))-((('01_Supuestos'!J31*$I840)*'01_Supuestos'!$F$11*($H840-'01_Supuestos'!$F$9))*'01_Supuestos'!$F$12)-(('01_Supuestos'!J31*$I840)*'01_Supuestos'!$F$11*$K840)-(IF(('01_Supuestos'!J31*$I840)&gt;0,'01_Supuestos'!$F$15,0)))-($J840*'01_Supuestos'!J33)))*'01_Supuestos'!$F$16)</f>
        <v/>
      </c>
      <c r="AB840" s="109">
        <f>((('01_Supuestos'!K31*$I840)*'01_Supuestos'!$F$11*($H840-'01_Supuestos'!$F$9))-((('01_Supuestos'!K31*$I840)*'01_Supuestos'!$F$11*($H840-'01_Supuestos'!$F$9))*'01_Supuestos'!$F$12)-(('01_Supuestos'!K31*$I840)*'01_Supuestos'!$F$11*$K840)-(IF(('01_Supuestos'!K31*$I840)&gt;0,'01_Supuestos'!$F$15,0)))-((('01_Supuestos'!K31*$I840)*'01_Supuestos'!$F$11*($H840-'01_Supuestos'!$F$9))*'01_Supuestos'!$F$18)-($J840*'01_Supuestos'!K32)-(IF('01_Supuestos'!K30=MAX('01_Supuestos'!$C$30:$M$30),'01_Supuestos'!$F$19,0))-(MAX(0,(((('01_Supuestos'!K31*$I840)*'01_Supuestos'!$F$11*($H840-'01_Supuestos'!$F$9))-((('01_Supuestos'!K31*$I840)*'01_Supuestos'!$F$11*($H840-'01_Supuestos'!$F$9))*'01_Supuestos'!$F$12)-(('01_Supuestos'!K31*$I840)*'01_Supuestos'!$F$11*$K840)-(IF(('01_Supuestos'!K31*$I840)&gt;0,'01_Supuestos'!$F$15,0)))-($J840*'01_Supuestos'!K33)))*'01_Supuestos'!$F$16)</f>
        <v/>
      </c>
      <c r="AC840" s="109">
        <f>((('01_Supuestos'!L31*$I840)*'01_Supuestos'!$F$11*($H840-'01_Supuestos'!$F$9))-((('01_Supuestos'!L31*$I840)*'01_Supuestos'!$F$11*($H840-'01_Supuestos'!$F$9))*'01_Supuestos'!$F$12)-(('01_Supuestos'!L31*$I840)*'01_Supuestos'!$F$11*$K840)-(IF(('01_Supuestos'!L31*$I840)&gt;0,'01_Supuestos'!$F$15,0)))-((('01_Supuestos'!L31*$I840)*'01_Supuestos'!$F$11*($H840-'01_Supuestos'!$F$9))*'01_Supuestos'!$F$18)-($J840*'01_Supuestos'!L32)-(IF('01_Supuestos'!L30=MAX('01_Supuestos'!$C$30:$M$30),'01_Supuestos'!$F$19,0))-(MAX(0,(((('01_Supuestos'!L31*$I840)*'01_Supuestos'!$F$11*($H840-'01_Supuestos'!$F$9))-((('01_Supuestos'!L31*$I840)*'01_Supuestos'!$F$11*($H840-'01_Supuestos'!$F$9))*'01_Supuestos'!$F$12)-(('01_Supuestos'!L31*$I840)*'01_Supuestos'!$F$11*$K840)-(IF(('01_Supuestos'!L31*$I840)&gt;0,'01_Supuestos'!$F$15,0)))-($J840*'01_Supuestos'!L33)))*'01_Supuestos'!$F$16)</f>
        <v/>
      </c>
      <c r="AD840" s="109">
        <f>((('01_Supuestos'!M31*$I840)*'01_Supuestos'!$F$11*($H840-'01_Supuestos'!$F$9))-((('01_Supuestos'!M31*$I840)*'01_Supuestos'!$F$11*($H840-'01_Supuestos'!$F$9))*'01_Supuestos'!$F$12)-(('01_Supuestos'!M31*$I840)*'01_Supuestos'!$F$11*$K840)-(IF(('01_Supuestos'!M31*$I840)&gt;0,'01_Supuestos'!$F$15,0)))-((('01_Supuestos'!M31*$I840)*'01_Supuestos'!$F$11*($H840-'01_Supuestos'!$F$9))*'01_Supuestos'!$F$18)-($J840*'01_Supuestos'!M32)-(IF('01_Supuestos'!M30=MAX('01_Supuestos'!$C$30:$M$30),'01_Supuestos'!$F$19,0))-(MAX(0,(((('01_Supuestos'!M31*$I840)*'01_Supuestos'!$F$11*($H840-'01_Supuestos'!$F$9))-((('01_Supuestos'!M31*$I840)*'01_Supuestos'!$F$11*($H840-'01_Supuestos'!$F$9))*'01_Supuestos'!$F$12)-(('01_Supuestos'!M31*$I840)*'01_Supuestos'!$F$11*$K840)-(IF(('01_Supuestos'!M31*$I840)&gt;0,'01_Supuestos'!$F$15,0)))-($J840*'01_Supuestos'!M33)))*'01_Supuestos'!$F$16)</f>
        <v/>
      </c>
      <c r="AE840" s="109">
        <f>0</f>
        <v/>
      </c>
      <c r="AF840" s="109">
        <f>IF(S840&gt;R840,"Appraisal+Decision",IF(S840&lt;R840,"Develop Now","Indiferente"))</f>
        <v/>
      </c>
    </row>
    <row r="841">
      <c r="A841" t="n">
        <v>811</v>
      </c>
      <c r="B841" s="53">
        <f>RAND()</f>
        <v/>
      </c>
      <c r="C841" s="53">
        <f>RAND()</f>
        <v/>
      </c>
      <c r="D841" s="53">
        <f>RAND()</f>
        <v/>
      </c>
      <c r="E841" s="53">
        <f>RAND()</f>
        <v/>
      </c>
      <c r="F841" s="53">
        <f>RAND()</f>
        <v/>
      </c>
      <c r="G841" s="53">
        <f>RAND()</f>
        <v/>
      </c>
      <c r="H841" s="109">
        <f>IF(B841&lt;($B$11-$B$10)/($B$12-$B$10), $B$10+SQRT(B841*($B$11-$B$10)*($B$12-$B$10)), $B$12-SQRT((1-B841)*($B$12-$B$11)*($B$12-$B$10)))</f>
        <v/>
      </c>
      <c r="I841" s="53">
        <f>MAX(0.1,NORMINV(C841,$B$13,$B$14))</f>
        <v/>
      </c>
      <c r="J841" s="109">
        <f>'01_Supuestos'!$F$13*MAX(0.65,NORMINV(D841,1,$B$15))</f>
        <v/>
      </c>
      <c r="K841" s="109">
        <f>'01_Supuestos'!$F$14*MAX(0.6,NORMINV(E841,1,$B$16))</f>
        <v/>
      </c>
      <c r="L841" s="109">
        <f>--(F841&lt;=$B$5)</f>
        <v/>
      </c>
      <c r="M841" s="109">
        <f>IF(L841=1, IF(G841&lt;=$B$6, "+", "-"), IF(G841&lt;=(1-$B$7), "+", "-"))</f>
        <v/>
      </c>
      <c r="N841" s="110">
        <f>IF(M841="+",'05_Bayes_Arbol'!$B$16,'05_Bayes_Arbol'!$B$17)</f>
        <v/>
      </c>
      <c r="O841" s="109">
        <f>SUMPRODUCT(T841:AD841,'01_Supuestos'!$C$34:$M$34)</f>
        <v/>
      </c>
      <c r="P841" s="109">
        <f>N841*O841 + (1-N841)*$B$9</f>
        <v/>
      </c>
      <c r="Q841" s="109">
        <f>--(P841&gt;0)</f>
        <v/>
      </c>
      <c r="R841" s="109">
        <f>IF(L841=1,O841,$B$9)</f>
        <v/>
      </c>
      <c r="S841" s="109">
        <f>-$B$8 + IF(Q841=1, IF(L841=1,O841,$B$9), 0)</f>
        <v/>
      </c>
      <c r="T841" s="109">
        <f>((('01_Supuestos'!C31*$I841)*'01_Supuestos'!$F$11*($H841-'01_Supuestos'!$F$9))-((('01_Supuestos'!C31*$I841)*'01_Supuestos'!$F$11*($H841-'01_Supuestos'!$F$9))*'01_Supuestos'!$F$12)-(('01_Supuestos'!C31*$I841)*'01_Supuestos'!$F$11*$K841)-(IF(('01_Supuestos'!C31*$I841)&gt;0,'01_Supuestos'!$F$15,0)))-((('01_Supuestos'!C31*$I841)*'01_Supuestos'!$F$11*($H841-'01_Supuestos'!$F$9))*'01_Supuestos'!$F$18)-($J841*'01_Supuestos'!C32)-(IF('01_Supuestos'!C30=MAX('01_Supuestos'!$C$30:$M$30),'01_Supuestos'!$F$19,0))-(MAX(0,(((('01_Supuestos'!C31*$I841)*'01_Supuestos'!$F$11*($H841-'01_Supuestos'!$F$9))-((('01_Supuestos'!C31*$I841)*'01_Supuestos'!$F$11*($H841-'01_Supuestos'!$F$9))*'01_Supuestos'!$F$12)-(('01_Supuestos'!C31*$I841)*'01_Supuestos'!$F$11*$K841)-(IF(('01_Supuestos'!C31*$I841)&gt;0,'01_Supuestos'!$F$15,0)))-($J841*'01_Supuestos'!C33)))*'01_Supuestos'!$F$16)</f>
        <v/>
      </c>
      <c r="U841" s="109">
        <f>((('01_Supuestos'!D31*$I841)*'01_Supuestos'!$F$11*($H841-'01_Supuestos'!$F$9))-((('01_Supuestos'!D31*$I841)*'01_Supuestos'!$F$11*($H841-'01_Supuestos'!$F$9))*'01_Supuestos'!$F$12)-(('01_Supuestos'!D31*$I841)*'01_Supuestos'!$F$11*$K841)-(IF(('01_Supuestos'!D31*$I841)&gt;0,'01_Supuestos'!$F$15,0)))-((('01_Supuestos'!D31*$I841)*'01_Supuestos'!$F$11*($H841-'01_Supuestos'!$F$9))*'01_Supuestos'!$F$18)-($J841*'01_Supuestos'!D32)-(IF('01_Supuestos'!D30=MAX('01_Supuestos'!$C$30:$M$30),'01_Supuestos'!$F$19,0))-(MAX(0,(((('01_Supuestos'!D31*$I841)*'01_Supuestos'!$F$11*($H841-'01_Supuestos'!$F$9))-((('01_Supuestos'!D31*$I841)*'01_Supuestos'!$F$11*($H841-'01_Supuestos'!$F$9))*'01_Supuestos'!$F$12)-(('01_Supuestos'!D31*$I841)*'01_Supuestos'!$F$11*$K841)-(IF(('01_Supuestos'!D31*$I841)&gt;0,'01_Supuestos'!$F$15,0)))-($J841*'01_Supuestos'!D33)))*'01_Supuestos'!$F$16)</f>
        <v/>
      </c>
      <c r="V841" s="109">
        <f>((('01_Supuestos'!E31*$I841)*'01_Supuestos'!$F$11*($H841-'01_Supuestos'!$F$9))-((('01_Supuestos'!E31*$I841)*'01_Supuestos'!$F$11*($H841-'01_Supuestos'!$F$9))*'01_Supuestos'!$F$12)-(('01_Supuestos'!E31*$I841)*'01_Supuestos'!$F$11*$K841)-(IF(('01_Supuestos'!E31*$I841)&gt;0,'01_Supuestos'!$F$15,0)))-((('01_Supuestos'!E31*$I841)*'01_Supuestos'!$F$11*($H841-'01_Supuestos'!$F$9))*'01_Supuestos'!$F$18)-($J841*'01_Supuestos'!E32)-(IF('01_Supuestos'!E30=MAX('01_Supuestos'!$C$30:$M$30),'01_Supuestos'!$F$19,0))-(MAX(0,(((('01_Supuestos'!E31*$I841)*'01_Supuestos'!$F$11*($H841-'01_Supuestos'!$F$9))-((('01_Supuestos'!E31*$I841)*'01_Supuestos'!$F$11*($H841-'01_Supuestos'!$F$9))*'01_Supuestos'!$F$12)-(('01_Supuestos'!E31*$I841)*'01_Supuestos'!$F$11*$K841)-(IF(('01_Supuestos'!E31*$I841)&gt;0,'01_Supuestos'!$F$15,0)))-($J841*'01_Supuestos'!E33)))*'01_Supuestos'!$F$16)</f>
        <v/>
      </c>
      <c r="W841" s="109">
        <f>((('01_Supuestos'!F31*$I841)*'01_Supuestos'!$F$11*($H841-'01_Supuestos'!$F$9))-((('01_Supuestos'!F31*$I841)*'01_Supuestos'!$F$11*($H841-'01_Supuestos'!$F$9))*'01_Supuestos'!$F$12)-(('01_Supuestos'!F31*$I841)*'01_Supuestos'!$F$11*$K841)-(IF(('01_Supuestos'!F31*$I841)&gt;0,'01_Supuestos'!$F$15,0)))-((('01_Supuestos'!F31*$I841)*'01_Supuestos'!$F$11*($H841-'01_Supuestos'!$F$9))*'01_Supuestos'!$F$18)-($J841*'01_Supuestos'!F32)-(IF('01_Supuestos'!F30=MAX('01_Supuestos'!$C$30:$M$30),'01_Supuestos'!$F$19,0))-(MAX(0,(((('01_Supuestos'!F31*$I841)*'01_Supuestos'!$F$11*($H841-'01_Supuestos'!$F$9))-((('01_Supuestos'!F31*$I841)*'01_Supuestos'!$F$11*($H841-'01_Supuestos'!$F$9))*'01_Supuestos'!$F$12)-(('01_Supuestos'!F31*$I841)*'01_Supuestos'!$F$11*$K841)-(IF(('01_Supuestos'!F31*$I841)&gt;0,'01_Supuestos'!$F$15,0)))-($J841*'01_Supuestos'!F33)))*'01_Supuestos'!$F$16)</f>
        <v/>
      </c>
      <c r="X841" s="109">
        <f>((('01_Supuestos'!G31*$I841)*'01_Supuestos'!$F$11*($H841-'01_Supuestos'!$F$9))-((('01_Supuestos'!G31*$I841)*'01_Supuestos'!$F$11*($H841-'01_Supuestos'!$F$9))*'01_Supuestos'!$F$12)-(('01_Supuestos'!G31*$I841)*'01_Supuestos'!$F$11*$K841)-(IF(('01_Supuestos'!G31*$I841)&gt;0,'01_Supuestos'!$F$15,0)))-((('01_Supuestos'!G31*$I841)*'01_Supuestos'!$F$11*($H841-'01_Supuestos'!$F$9))*'01_Supuestos'!$F$18)-($J841*'01_Supuestos'!G32)-(IF('01_Supuestos'!G30=MAX('01_Supuestos'!$C$30:$M$30),'01_Supuestos'!$F$19,0))-(MAX(0,(((('01_Supuestos'!G31*$I841)*'01_Supuestos'!$F$11*($H841-'01_Supuestos'!$F$9))-((('01_Supuestos'!G31*$I841)*'01_Supuestos'!$F$11*($H841-'01_Supuestos'!$F$9))*'01_Supuestos'!$F$12)-(('01_Supuestos'!G31*$I841)*'01_Supuestos'!$F$11*$K841)-(IF(('01_Supuestos'!G31*$I841)&gt;0,'01_Supuestos'!$F$15,0)))-($J841*'01_Supuestos'!G33)))*'01_Supuestos'!$F$16)</f>
        <v/>
      </c>
      <c r="Y841" s="109">
        <f>((('01_Supuestos'!H31*$I841)*'01_Supuestos'!$F$11*($H841-'01_Supuestos'!$F$9))-((('01_Supuestos'!H31*$I841)*'01_Supuestos'!$F$11*($H841-'01_Supuestos'!$F$9))*'01_Supuestos'!$F$12)-(('01_Supuestos'!H31*$I841)*'01_Supuestos'!$F$11*$K841)-(IF(('01_Supuestos'!H31*$I841)&gt;0,'01_Supuestos'!$F$15,0)))-((('01_Supuestos'!H31*$I841)*'01_Supuestos'!$F$11*($H841-'01_Supuestos'!$F$9))*'01_Supuestos'!$F$18)-($J841*'01_Supuestos'!H32)-(IF('01_Supuestos'!H30=MAX('01_Supuestos'!$C$30:$M$30),'01_Supuestos'!$F$19,0))-(MAX(0,(((('01_Supuestos'!H31*$I841)*'01_Supuestos'!$F$11*($H841-'01_Supuestos'!$F$9))-((('01_Supuestos'!H31*$I841)*'01_Supuestos'!$F$11*($H841-'01_Supuestos'!$F$9))*'01_Supuestos'!$F$12)-(('01_Supuestos'!H31*$I841)*'01_Supuestos'!$F$11*$K841)-(IF(('01_Supuestos'!H31*$I841)&gt;0,'01_Supuestos'!$F$15,0)))-($J841*'01_Supuestos'!H33)))*'01_Supuestos'!$F$16)</f>
        <v/>
      </c>
      <c r="Z841" s="109">
        <f>((('01_Supuestos'!I31*$I841)*'01_Supuestos'!$F$11*($H841-'01_Supuestos'!$F$9))-((('01_Supuestos'!I31*$I841)*'01_Supuestos'!$F$11*($H841-'01_Supuestos'!$F$9))*'01_Supuestos'!$F$12)-(('01_Supuestos'!I31*$I841)*'01_Supuestos'!$F$11*$K841)-(IF(('01_Supuestos'!I31*$I841)&gt;0,'01_Supuestos'!$F$15,0)))-((('01_Supuestos'!I31*$I841)*'01_Supuestos'!$F$11*($H841-'01_Supuestos'!$F$9))*'01_Supuestos'!$F$18)-($J841*'01_Supuestos'!I32)-(IF('01_Supuestos'!I30=MAX('01_Supuestos'!$C$30:$M$30),'01_Supuestos'!$F$19,0))-(MAX(0,(((('01_Supuestos'!I31*$I841)*'01_Supuestos'!$F$11*($H841-'01_Supuestos'!$F$9))-((('01_Supuestos'!I31*$I841)*'01_Supuestos'!$F$11*($H841-'01_Supuestos'!$F$9))*'01_Supuestos'!$F$12)-(('01_Supuestos'!I31*$I841)*'01_Supuestos'!$F$11*$K841)-(IF(('01_Supuestos'!I31*$I841)&gt;0,'01_Supuestos'!$F$15,0)))-($J841*'01_Supuestos'!I33)))*'01_Supuestos'!$F$16)</f>
        <v/>
      </c>
      <c r="AA841" s="109">
        <f>((('01_Supuestos'!J31*$I841)*'01_Supuestos'!$F$11*($H841-'01_Supuestos'!$F$9))-((('01_Supuestos'!J31*$I841)*'01_Supuestos'!$F$11*($H841-'01_Supuestos'!$F$9))*'01_Supuestos'!$F$12)-(('01_Supuestos'!J31*$I841)*'01_Supuestos'!$F$11*$K841)-(IF(('01_Supuestos'!J31*$I841)&gt;0,'01_Supuestos'!$F$15,0)))-((('01_Supuestos'!J31*$I841)*'01_Supuestos'!$F$11*($H841-'01_Supuestos'!$F$9))*'01_Supuestos'!$F$18)-($J841*'01_Supuestos'!J32)-(IF('01_Supuestos'!J30=MAX('01_Supuestos'!$C$30:$M$30),'01_Supuestos'!$F$19,0))-(MAX(0,(((('01_Supuestos'!J31*$I841)*'01_Supuestos'!$F$11*($H841-'01_Supuestos'!$F$9))-((('01_Supuestos'!J31*$I841)*'01_Supuestos'!$F$11*($H841-'01_Supuestos'!$F$9))*'01_Supuestos'!$F$12)-(('01_Supuestos'!J31*$I841)*'01_Supuestos'!$F$11*$K841)-(IF(('01_Supuestos'!J31*$I841)&gt;0,'01_Supuestos'!$F$15,0)))-($J841*'01_Supuestos'!J33)))*'01_Supuestos'!$F$16)</f>
        <v/>
      </c>
      <c r="AB841" s="109">
        <f>((('01_Supuestos'!K31*$I841)*'01_Supuestos'!$F$11*($H841-'01_Supuestos'!$F$9))-((('01_Supuestos'!K31*$I841)*'01_Supuestos'!$F$11*($H841-'01_Supuestos'!$F$9))*'01_Supuestos'!$F$12)-(('01_Supuestos'!K31*$I841)*'01_Supuestos'!$F$11*$K841)-(IF(('01_Supuestos'!K31*$I841)&gt;0,'01_Supuestos'!$F$15,0)))-((('01_Supuestos'!K31*$I841)*'01_Supuestos'!$F$11*($H841-'01_Supuestos'!$F$9))*'01_Supuestos'!$F$18)-($J841*'01_Supuestos'!K32)-(IF('01_Supuestos'!K30=MAX('01_Supuestos'!$C$30:$M$30),'01_Supuestos'!$F$19,0))-(MAX(0,(((('01_Supuestos'!K31*$I841)*'01_Supuestos'!$F$11*($H841-'01_Supuestos'!$F$9))-((('01_Supuestos'!K31*$I841)*'01_Supuestos'!$F$11*($H841-'01_Supuestos'!$F$9))*'01_Supuestos'!$F$12)-(('01_Supuestos'!K31*$I841)*'01_Supuestos'!$F$11*$K841)-(IF(('01_Supuestos'!K31*$I841)&gt;0,'01_Supuestos'!$F$15,0)))-($J841*'01_Supuestos'!K33)))*'01_Supuestos'!$F$16)</f>
        <v/>
      </c>
      <c r="AC841" s="109">
        <f>((('01_Supuestos'!L31*$I841)*'01_Supuestos'!$F$11*($H841-'01_Supuestos'!$F$9))-((('01_Supuestos'!L31*$I841)*'01_Supuestos'!$F$11*($H841-'01_Supuestos'!$F$9))*'01_Supuestos'!$F$12)-(('01_Supuestos'!L31*$I841)*'01_Supuestos'!$F$11*$K841)-(IF(('01_Supuestos'!L31*$I841)&gt;0,'01_Supuestos'!$F$15,0)))-((('01_Supuestos'!L31*$I841)*'01_Supuestos'!$F$11*($H841-'01_Supuestos'!$F$9))*'01_Supuestos'!$F$18)-($J841*'01_Supuestos'!L32)-(IF('01_Supuestos'!L30=MAX('01_Supuestos'!$C$30:$M$30),'01_Supuestos'!$F$19,0))-(MAX(0,(((('01_Supuestos'!L31*$I841)*'01_Supuestos'!$F$11*($H841-'01_Supuestos'!$F$9))-((('01_Supuestos'!L31*$I841)*'01_Supuestos'!$F$11*($H841-'01_Supuestos'!$F$9))*'01_Supuestos'!$F$12)-(('01_Supuestos'!L31*$I841)*'01_Supuestos'!$F$11*$K841)-(IF(('01_Supuestos'!L31*$I841)&gt;0,'01_Supuestos'!$F$15,0)))-($J841*'01_Supuestos'!L33)))*'01_Supuestos'!$F$16)</f>
        <v/>
      </c>
      <c r="AD841" s="109">
        <f>((('01_Supuestos'!M31*$I841)*'01_Supuestos'!$F$11*($H841-'01_Supuestos'!$F$9))-((('01_Supuestos'!M31*$I841)*'01_Supuestos'!$F$11*($H841-'01_Supuestos'!$F$9))*'01_Supuestos'!$F$12)-(('01_Supuestos'!M31*$I841)*'01_Supuestos'!$F$11*$K841)-(IF(('01_Supuestos'!M31*$I841)&gt;0,'01_Supuestos'!$F$15,0)))-((('01_Supuestos'!M31*$I841)*'01_Supuestos'!$F$11*($H841-'01_Supuestos'!$F$9))*'01_Supuestos'!$F$18)-($J841*'01_Supuestos'!M32)-(IF('01_Supuestos'!M30=MAX('01_Supuestos'!$C$30:$M$30),'01_Supuestos'!$F$19,0))-(MAX(0,(((('01_Supuestos'!M31*$I841)*'01_Supuestos'!$F$11*($H841-'01_Supuestos'!$F$9))-((('01_Supuestos'!M31*$I841)*'01_Supuestos'!$F$11*($H841-'01_Supuestos'!$F$9))*'01_Supuestos'!$F$12)-(('01_Supuestos'!M31*$I841)*'01_Supuestos'!$F$11*$K841)-(IF(('01_Supuestos'!M31*$I841)&gt;0,'01_Supuestos'!$F$15,0)))-($J841*'01_Supuestos'!M33)))*'01_Supuestos'!$F$16)</f>
        <v/>
      </c>
      <c r="AE841" s="109">
        <f>0</f>
        <v/>
      </c>
      <c r="AF841" s="109">
        <f>IF(S841&gt;R841,"Appraisal+Decision",IF(S841&lt;R841,"Develop Now","Indiferente"))</f>
        <v/>
      </c>
    </row>
    <row r="842">
      <c r="A842" t="n">
        <v>812</v>
      </c>
      <c r="B842" s="53">
        <f>RAND()</f>
        <v/>
      </c>
      <c r="C842" s="53">
        <f>RAND()</f>
        <v/>
      </c>
      <c r="D842" s="53">
        <f>RAND()</f>
        <v/>
      </c>
      <c r="E842" s="53">
        <f>RAND()</f>
        <v/>
      </c>
      <c r="F842" s="53">
        <f>RAND()</f>
        <v/>
      </c>
      <c r="G842" s="53">
        <f>RAND()</f>
        <v/>
      </c>
      <c r="H842" s="109">
        <f>IF(B842&lt;($B$11-$B$10)/($B$12-$B$10), $B$10+SQRT(B842*($B$11-$B$10)*($B$12-$B$10)), $B$12-SQRT((1-B842)*($B$12-$B$11)*($B$12-$B$10)))</f>
        <v/>
      </c>
      <c r="I842" s="53">
        <f>MAX(0.1,NORMINV(C842,$B$13,$B$14))</f>
        <v/>
      </c>
      <c r="J842" s="109">
        <f>'01_Supuestos'!$F$13*MAX(0.65,NORMINV(D842,1,$B$15))</f>
        <v/>
      </c>
      <c r="K842" s="109">
        <f>'01_Supuestos'!$F$14*MAX(0.6,NORMINV(E842,1,$B$16))</f>
        <v/>
      </c>
      <c r="L842" s="109">
        <f>--(F842&lt;=$B$5)</f>
        <v/>
      </c>
      <c r="M842" s="109">
        <f>IF(L842=1, IF(G842&lt;=$B$6, "+", "-"), IF(G842&lt;=(1-$B$7), "+", "-"))</f>
        <v/>
      </c>
      <c r="N842" s="110">
        <f>IF(M842="+",'05_Bayes_Arbol'!$B$16,'05_Bayes_Arbol'!$B$17)</f>
        <v/>
      </c>
      <c r="O842" s="109">
        <f>SUMPRODUCT(T842:AD842,'01_Supuestos'!$C$34:$M$34)</f>
        <v/>
      </c>
      <c r="P842" s="109">
        <f>N842*O842 + (1-N842)*$B$9</f>
        <v/>
      </c>
      <c r="Q842" s="109">
        <f>--(P842&gt;0)</f>
        <v/>
      </c>
      <c r="R842" s="109">
        <f>IF(L842=1,O842,$B$9)</f>
        <v/>
      </c>
      <c r="S842" s="109">
        <f>-$B$8 + IF(Q842=1, IF(L842=1,O842,$B$9), 0)</f>
        <v/>
      </c>
      <c r="T842" s="109">
        <f>((('01_Supuestos'!C31*$I842)*'01_Supuestos'!$F$11*($H842-'01_Supuestos'!$F$9))-((('01_Supuestos'!C31*$I842)*'01_Supuestos'!$F$11*($H842-'01_Supuestos'!$F$9))*'01_Supuestos'!$F$12)-(('01_Supuestos'!C31*$I842)*'01_Supuestos'!$F$11*$K842)-(IF(('01_Supuestos'!C31*$I842)&gt;0,'01_Supuestos'!$F$15,0)))-((('01_Supuestos'!C31*$I842)*'01_Supuestos'!$F$11*($H842-'01_Supuestos'!$F$9))*'01_Supuestos'!$F$18)-($J842*'01_Supuestos'!C32)-(IF('01_Supuestos'!C30=MAX('01_Supuestos'!$C$30:$M$30),'01_Supuestos'!$F$19,0))-(MAX(0,(((('01_Supuestos'!C31*$I842)*'01_Supuestos'!$F$11*($H842-'01_Supuestos'!$F$9))-((('01_Supuestos'!C31*$I842)*'01_Supuestos'!$F$11*($H842-'01_Supuestos'!$F$9))*'01_Supuestos'!$F$12)-(('01_Supuestos'!C31*$I842)*'01_Supuestos'!$F$11*$K842)-(IF(('01_Supuestos'!C31*$I842)&gt;0,'01_Supuestos'!$F$15,0)))-($J842*'01_Supuestos'!C33)))*'01_Supuestos'!$F$16)</f>
        <v/>
      </c>
      <c r="U842" s="109">
        <f>((('01_Supuestos'!D31*$I842)*'01_Supuestos'!$F$11*($H842-'01_Supuestos'!$F$9))-((('01_Supuestos'!D31*$I842)*'01_Supuestos'!$F$11*($H842-'01_Supuestos'!$F$9))*'01_Supuestos'!$F$12)-(('01_Supuestos'!D31*$I842)*'01_Supuestos'!$F$11*$K842)-(IF(('01_Supuestos'!D31*$I842)&gt;0,'01_Supuestos'!$F$15,0)))-((('01_Supuestos'!D31*$I842)*'01_Supuestos'!$F$11*($H842-'01_Supuestos'!$F$9))*'01_Supuestos'!$F$18)-($J842*'01_Supuestos'!D32)-(IF('01_Supuestos'!D30=MAX('01_Supuestos'!$C$30:$M$30),'01_Supuestos'!$F$19,0))-(MAX(0,(((('01_Supuestos'!D31*$I842)*'01_Supuestos'!$F$11*($H842-'01_Supuestos'!$F$9))-((('01_Supuestos'!D31*$I842)*'01_Supuestos'!$F$11*($H842-'01_Supuestos'!$F$9))*'01_Supuestos'!$F$12)-(('01_Supuestos'!D31*$I842)*'01_Supuestos'!$F$11*$K842)-(IF(('01_Supuestos'!D31*$I842)&gt;0,'01_Supuestos'!$F$15,0)))-($J842*'01_Supuestos'!D33)))*'01_Supuestos'!$F$16)</f>
        <v/>
      </c>
      <c r="V842" s="109">
        <f>((('01_Supuestos'!E31*$I842)*'01_Supuestos'!$F$11*($H842-'01_Supuestos'!$F$9))-((('01_Supuestos'!E31*$I842)*'01_Supuestos'!$F$11*($H842-'01_Supuestos'!$F$9))*'01_Supuestos'!$F$12)-(('01_Supuestos'!E31*$I842)*'01_Supuestos'!$F$11*$K842)-(IF(('01_Supuestos'!E31*$I842)&gt;0,'01_Supuestos'!$F$15,0)))-((('01_Supuestos'!E31*$I842)*'01_Supuestos'!$F$11*($H842-'01_Supuestos'!$F$9))*'01_Supuestos'!$F$18)-($J842*'01_Supuestos'!E32)-(IF('01_Supuestos'!E30=MAX('01_Supuestos'!$C$30:$M$30),'01_Supuestos'!$F$19,0))-(MAX(0,(((('01_Supuestos'!E31*$I842)*'01_Supuestos'!$F$11*($H842-'01_Supuestos'!$F$9))-((('01_Supuestos'!E31*$I842)*'01_Supuestos'!$F$11*($H842-'01_Supuestos'!$F$9))*'01_Supuestos'!$F$12)-(('01_Supuestos'!E31*$I842)*'01_Supuestos'!$F$11*$K842)-(IF(('01_Supuestos'!E31*$I842)&gt;0,'01_Supuestos'!$F$15,0)))-($J842*'01_Supuestos'!E33)))*'01_Supuestos'!$F$16)</f>
        <v/>
      </c>
      <c r="W842" s="109">
        <f>((('01_Supuestos'!F31*$I842)*'01_Supuestos'!$F$11*($H842-'01_Supuestos'!$F$9))-((('01_Supuestos'!F31*$I842)*'01_Supuestos'!$F$11*($H842-'01_Supuestos'!$F$9))*'01_Supuestos'!$F$12)-(('01_Supuestos'!F31*$I842)*'01_Supuestos'!$F$11*$K842)-(IF(('01_Supuestos'!F31*$I842)&gt;0,'01_Supuestos'!$F$15,0)))-((('01_Supuestos'!F31*$I842)*'01_Supuestos'!$F$11*($H842-'01_Supuestos'!$F$9))*'01_Supuestos'!$F$18)-($J842*'01_Supuestos'!F32)-(IF('01_Supuestos'!F30=MAX('01_Supuestos'!$C$30:$M$30),'01_Supuestos'!$F$19,0))-(MAX(0,(((('01_Supuestos'!F31*$I842)*'01_Supuestos'!$F$11*($H842-'01_Supuestos'!$F$9))-((('01_Supuestos'!F31*$I842)*'01_Supuestos'!$F$11*($H842-'01_Supuestos'!$F$9))*'01_Supuestos'!$F$12)-(('01_Supuestos'!F31*$I842)*'01_Supuestos'!$F$11*$K842)-(IF(('01_Supuestos'!F31*$I842)&gt;0,'01_Supuestos'!$F$15,0)))-($J842*'01_Supuestos'!F33)))*'01_Supuestos'!$F$16)</f>
        <v/>
      </c>
      <c r="X842" s="109">
        <f>((('01_Supuestos'!G31*$I842)*'01_Supuestos'!$F$11*($H842-'01_Supuestos'!$F$9))-((('01_Supuestos'!G31*$I842)*'01_Supuestos'!$F$11*($H842-'01_Supuestos'!$F$9))*'01_Supuestos'!$F$12)-(('01_Supuestos'!G31*$I842)*'01_Supuestos'!$F$11*$K842)-(IF(('01_Supuestos'!G31*$I842)&gt;0,'01_Supuestos'!$F$15,0)))-((('01_Supuestos'!G31*$I842)*'01_Supuestos'!$F$11*($H842-'01_Supuestos'!$F$9))*'01_Supuestos'!$F$18)-($J842*'01_Supuestos'!G32)-(IF('01_Supuestos'!G30=MAX('01_Supuestos'!$C$30:$M$30),'01_Supuestos'!$F$19,0))-(MAX(0,(((('01_Supuestos'!G31*$I842)*'01_Supuestos'!$F$11*($H842-'01_Supuestos'!$F$9))-((('01_Supuestos'!G31*$I842)*'01_Supuestos'!$F$11*($H842-'01_Supuestos'!$F$9))*'01_Supuestos'!$F$12)-(('01_Supuestos'!G31*$I842)*'01_Supuestos'!$F$11*$K842)-(IF(('01_Supuestos'!G31*$I842)&gt;0,'01_Supuestos'!$F$15,0)))-($J842*'01_Supuestos'!G33)))*'01_Supuestos'!$F$16)</f>
        <v/>
      </c>
      <c r="Y842" s="109">
        <f>((('01_Supuestos'!H31*$I842)*'01_Supuestos'!$F$11*($H842-'01_Supuestos'!$F$9))-((('01_Supuestos'!H31*$I842)*'01_Supuestos'!$F$11*($H842-'01_Supuestos'!$F$9))*'01_Supuestos'!$F$12)-(('01_Supuestos'!H31*$I842)*'01_Supuestos'!$F$11*$K842)-(IF(('01_Supuestos'!H31*$I842)&gt;0,'01_Supuestos'!$F$15,0)))-((('01_Supuestos'!H31*$I842)*'01_Supuestos'!$F$11*($H842-'01_Supuestos'!$F$9))*'01_Supuestos'!$F$18)-($J842*'01_Supuestos'!H32)-(IF('01_Supuestos'!H30=MAX('01_Supuestos'!$C$30:$M$30),'01_Supuestos'!$F$19,0))-(MAX(0,(((('01_Supuestos'!H31*$I842)*'01_Supuestos'!$F$11*($H842-'01_Supuestos'!$F$9))-((('01_Supuestos'!H31*$I842)*'01_Supuestos'!$F$11*($H842-'01_Supuestos'!$F$9))*'01_Supuestos'!$F$12)-(('01_Supuestos'!H31*$I842)*'01_Supuestos'!$F$11*$K842)-(IF(('01_Supuestos'!H31*$I842)&gt;0,'01_Supuestos'!$F$15,0)))-($J842*'01_Supuestos'!H33)))*'01_Supuestos'!$F$16)</f>
        <v/>
      </c>
      <c r="Z842" s="109">
        <f>((('01_Supuestos'!I31*$I842)*'01_Supuestos'!$F$11*($H842-'01_Supuestos'!$F$9))-((('01_Supuestos'!I31*$I842)*'01_Supuestos'!$F$11*($H842-'01_Supuestos'!$F$9))*'01_Supuestos'!$F$12)-(('01_Supuestos'!I31*$I842)*'01_Supuestos'!$F$11*$K842)-(IF(('01_Supuestos'!I31*$I842)&gt;0,'01_Supuestos'!$F$15,0)))-((('01_Supuestos'!I31*$I842)*'01_Supuestos'!$F$11*($H842-'01_Supuestos'!$F$9))*'01_Supuestos'!$F$18)-($J842*'01_Supuestos'!I32)-(IF('01_Supuestos'!I30=MAX('01_Supuestos'!$C$30:$M$30),'01_Supuestos'!$F$19,0))-(MAX(0,(((('01_Supuestos'!I31*$I842)*'01_Supuestos'!$F$11*($H842-'01_Supuestos'!$F$9))-((('01_Supuestos'!I31*$I842)*'01_Supuestos'!$F$11*($H842-'01_Supuestos'!$F$9))*'01_Supuestos'!$F$12)-(('01_Supuestos'!I31*$I842)*'01_Supuestos'!$F$11*$K842)-(IF(('01_Supuestos'!I31*$I842)&gt;0,'01_Supuestos'!$F$15,0)))-($J842*'01_Supuestos'!I33)))*'01_Supuestos'!$F$16)</f>
        <v/>
      </c>
      <c r="AA842" s="109">
        <f>((('01_Supuestos'!J31*$I842)*'01_Supuestos'!$F$11*($H842-'01_Supuestos'!$F$9))-((('01_Supuestos'!J31*$I842)*'01_Supuestos'!$F$11*($H842-'01_Supuestos'!$F$9))*'01_Supuestos'!$F$12)-(('01_Supuestos'!J31*$I842)*'01_Supuestos'!$F$11*$K842)-(IF(('01_Supuestos'!J31*$I842)&gt;0,'01_Supuestos'!$F$15,0)))-((('01_Supuestos'!J31*$I842)*'01_Supuestos'!$F$11*($H842-'01_Supuestos'!$F$9))*'01_Supuestos'!$F$18)-($J842*'01_Supuestos'!J32)-(IF('01_Supuestos'!J30=MAX('01_Supuestos'!$C$30:$M$30),'01_Supuestos'!$F$19,0))-(MAX(0,(((('01_Supuestos'!J31*$I842)*'01_Supuestos'!$F$11*($H842-'01_Supuestos'!$F$9))-((('01_Supuestos'!J31*$I842)*'01_Supuestos'!$F$11*($H842-'01_Supuestos'!$F$9))*'01_Supuestos'!$F$12)-(('01_Supuestos'!J31*$I842)*'01_Supuestos'!$F$11*$K842)-(IF(('01_Supuestos'!J31*$I842)&gt;0,'01_Supuestos'!$F$15,0)))-($J842*'01_Supuestos'!J33)))*'01_Supuestos'!$F$16)</f>
        <v/>
      </c>
      <c r="AB842" s="109">
        <f>((('01_Supuestos'!K31*$I842)*'01_Supuestos'!$F$11*($H842-'01_Supuestos'!$F$9))-((('01_Supuestos'!K31*$I842)*'01_Supuestos'!$F$11*($H842-'01_Supuestos'!$F$9))*'01_Supuestos'!$F$12)-(('01_Supuestos'!K31*$I842)*'01_Supuestos'!$F$11*$K842)-(IF(('01_Supuestos'!K31*$I842)&gt;0,'01_Supuestos'!$F$15,0)))-((('01_Supuestos'!K31*$I842)*'01_Supuestos'!$F$11*($H842-'01_Supuestos'!$F$9))*'01_Supuestos'!$F$18)-($J842*'01_Supuestos'!K32)-(IF('01_Supuestos'!K30=MAX('01_Supuestos'!$C$30:$M$30),'01_Supuestos'!$F$19,0))-(MAX(0,(((('01_Supuestos'!K31*$I842)*'01_Supuestos'!$F$11*($H842-'01_Supuestos'!$F$9))-((('01_Supuestos'!K31*$I842)*'01_Supuestos'!$F$11*($H842-'01_Supuestos'!$F$9))*'01_Supuestos'!$F$12)-(('01_Supuestos'!K31*$I842)*'01_Supuestos'!$F$11*$K842)-(IF(('01_Supuestos'!K31*$I842)&gt;0,'01_Supuestos'!$F$15,0)))-($J842*'01_Supuestos'!K33)))*'01_Supuestos'!$F$16)</f>
        <v/>
      </c>
      <c r="AC842" s="109">
        <f>((('01_Supuestos'!L31*$I842)*'01_Supuestos'!$F$11*($H842-'01_Supuestos'!$F$9))-((('01_Supuestos'!L31*$I842)*'01_Supuestos'!$F$11*($H842-'01_Supuestos'!$F$9))*'01_Supuestos'!$F$12)-(('01_Supuestos'!L31*$I842)*'01_Supuestos'!$F$11*$K842)-(IF(('01_Supuestos'!L31*$I842)&gt;0,'01_Supuestos'!$F$15,0)))-((('01_Supuestos'!L31*$I842)*'01_Supuestos'!$F$11*($H842-'01_Supuestos'!$F$9))*'01_Supuestos'!$F$18)-($J842*'01_Supuestos'!L32)-(IF('01_Supuestos'!L30=MAX('01_Supuestos'!$C$30:$M$30),'01_Supuestos'!$F$19,0))-(MAX(0,(((('01_Supuestos'!L31*$I842)*'01_Supuestos'!$F$11*($H842-'01_Supuestos'!$F$9))-((('01_Supuestos'!L31*$I842)*'01_Supuestos'!$F$11*($H842-'01_Supuestos'!$F$9))*'01_Supuestos'!$F$12)-(('01_Supuestos'!L31*$I842)*'01_Supuestos'!$F$11*$K842)-(IF(('01_Supuestos'!L31*$I842)&gt;0,'01_Supuestos'!$F$15,0)))-($J842*'01_Supuestos'!L33)))*'01_Supuestos'!$F$16)</f>
        <v/>
      </c>
      <c r="AD842" s="109">
        <f>((('01_Supuestos'!M31*$I842)*'01_Supuestos'!$F$11*($H842-'01_Supuestos'!$F$9))-((('01_Supuestos'!M31*$I842)*'01_Supuestos'!$F$11*($H842-'01_Supuestos'!$F$9))*'01_Supuestos'!$F$12)-(('01_Supuestos'!M31*$I842)*'01_Supuestos'!$F$11*$K842)-(IF(('01_Supuestos'!M31*$I842)&gt;0,'01_Supuestos'!$F$15,0)))-((('01_Supuestos'!M31*$I842)*'01_Supuestos'!$F$11*($H842-'01_Supuestos'!$F$9))*'01_Supuestos'!$F$18)-($J842*'01_Supuestos'!M32)-(IF('01_Supuestos'!M30=MAX('01_Supuestos'!$C$30:$M$30),'01_Supuestos'!$F$19,0))-(MAX(0,(((('01_Supuestos'!M31*$I842)*'01_Supuestos'!$F$11*($H842-'01_Supuestos'!$F$9))-((('01_Supuestos'!M31*$I842)*'01_Supuestos'!$F$11*($H842-'01_Supuestos'!$F$9))*'01_Supuestos'!$F$12)-(('01_Supuestos'!M31*$I842)*'01_Supuestos'!$F$11*$K842)-(IF(('01_Supuestos'!M31*$I842)&gt;0,'01_Supuestos'!$F$15,0)))-($J842*'01_Supuestos'!M33)))*'01_Supuestos'!$F$16)</f>
        <v/>
      </c>
      <c r="AE842" s="109">
        <f>0</f>
        <v/>
      </c>
      <c r="AF842" s="109">
        <f>IF(S842&gt;R842,"Appraisal+Decision",IF(S842&lt;R842,"Develop Now","Indiferente"))</f>
        <v/>
      </c>
    </row>
    <row r="843">
      <c r="A843" t="n">
        <v>813</v>
      </c>
      <c r="B843" s="53">
        <f>RAND()</f>
        <v/>
      </c>
      <c r="C843" s="53">
        <f>RAND()</f>
        <v/>
      </c>
      <c r="D843" s="53">
        <f>RAND()</f>
        <v/>
      </c>
      <c r="E843" s="53">
        <f>RAND()</f>
        <v/>
      </c>
      <c r="F843" s="53">
        <f>RAND()</f>
        <v/>
      </c>
      <c r="G843" s="53">
        <f>RAND()</f>
        <v/>
      </c>
      <c r="H843" s="109">
        <f>IF(B843&lt;($B$11-$B$10)/($B$12-$B$10), $B$10+SQRT(B843*($B$11-$B$10)*($B$12-$B$10)), $B$12-SQRT((1-B843)*($B$12-$B$11)*($B$12-$B$10)))</f>
        <v/>
      </c>
      <c r="I843" s="53">
        <f>MAX(0.1,NORMINV(C843,$B$13,$B$14))</f>
        <v/>
      </c>
      <c r="J843" s="109">
        <f>'01_Supuestos'!$F$13*MAX(0.65,NORMINV(D843,1,$B$15))</f>
        <v/>
      </c>
      <c r="K843" s="109">
        <f>'01_Supuestos'!$F$14*MAX(0.6,NORMINV(E843,1,$B$16))</f>
        <v/>
      </c>
      <c r="L843" s="109">
        <f>--(F843&lt;=$B$5)</f>
        <v/>
      </c>
      <c r="M843" s="109">
        <f>IF(L843=1, IF(G843&lt;=$B$6, "+", "-"), IF(G843&lt;=(1-$B$7), "+", "-"))</f>
        <v/>
      </c>
      <c r="N843" s="110">
        <f>IF(M843="+",'05_Bayes_Arbol'!$B$16,'05_Bayes_Arbol'!$B$17)</f>
        <v/>
      </c>
      <c r="O843" s="109">
        <f>SUMPRODUCT(T843:AD843,'01_Supuestos'!$C$34:$M$34)</f>
        <v/>
      </c>
      <c r="P843" s="109">
        <f>N843*O843 + (1-N843)*$B$9</f>
        <v/>
      </c>
      <c r="Q843" s="109">
        <f>--(P843&gt;0)</f>
        <v/>
      </c>
      <c r="R843" s="109">
        <f>IF(L843=1,O843,$B$9)</f>
        <v/>
      </c>
      <c r="S843" s="109">
        <f>-$B$8 + IF(Q843=1, IF(L843=1,O843,$B$9), 0)</f>
        <v/>
      </c>
      <c r="T843" s="109">
        <f>((('01_Supuestos'!C31*$I843)*'01_Supuestos'!$F$11*($H843-'01_Supuestos'!$F$9))-((('01_Supuestos'!C31*$I843)*'01_Supuestos'!$F$11*($H843-'01_Supuestos'!$F$9))*'01_Supuestos'!$F$12)-(('01_Supuestos'!C31*$I843)*'01_Supuestos'!$F$11*$K843)-(IF(('01_Supuestos'!C31*$I843)&gt;0,'01_Supuestos'!$F$15,0)))-((('01_Supuestos'!C31*$I843)*'01_Supuestos'!$F$11*($H843-'01_Supuestos'!$F$9))*'01_Supuestos'!$F$18)-($J843*'01_Supuestos'!C32)-(IF('01_Supuestos'!C30=MAX('01_Supuestos'!$C$30:$M$30),'01_Supuestos'!$F$19,0))-(MAX(0,(((('01_Supuestos'!C31*$I843)*'01_Supuestos'!$F$11*($H843-'01_Supuestos'!$F$9))-((('01_Supuestos'!C31*$I843)*'01_Supuestos'!$F$11*($H843-'01_Supuestos'!$F$9))*'01_Supuestos'!$F$12)-(('01_Supuestos'!C31*$I843)*'01_Supuestos'!$F$11*$K843)-(IF(('01_Supuestos'!C31*$I843)&gt;0,'01_Supuestos'!$F$15,0)))-($J843*'01_Supuestos'!C33)))*'01_Supuestos'!$F$16)</f>
        <v/>
      </c>
      <c r="U843" s="109">
        <f>((('01_Supuestos'!D31*$I843)*'01_Supuestos'!$F$11*($H843-'01_Supuestos'!$F$9))-((('01_Supuestos'!D31*$I843)*'01_Supuestos'!$F$11*($H843-'01_Supuestos'!$F$9))*'01_Supuestos'!$F$12)-(('01_Supuestos'!D31*$I843)*'01_Supuestos'!$F$11*$K843)-(IF(('01_Supuestos'!D31*$I843)&gt;0,'01_Supuestos'!$F$15,0)))-((('01_Supuestos'!D31*$I843)*'01_Supuestos'!$F$11*($H843-'01_Supuestos'!$F$9))*'01_Supuestos'!$F$18)-($J843*'01_Supuestos'!D32)-(IF('01_Supuestos'!D30=MAX('01_Supuestos'!$C$30:$M$30),'01_Supuestos'!$F$19,0))-(MAX(0,(((('01_Supuestos'!D31*$I843)*'01_Supuestos'!$F$11*($H843-'01_Supuestos'!$F$9))-((('01_Supuestos'!D31*$I843)*'01_Supuestos'!$F$11*($H843-'01_Supuestos'!$F$9))*'01_Supuestos'!$F$12)-(('01_Supuestos'!D31*$I843)*'01_Supuestos'!$F$11*$K843)-(IF(('01_Supuestos'!D31*$I843)&gt;0,'01_Supuestos'!$F$15,0)))-($J843*'01_Supuestos'!D33)))*'01_Supuestos'!$F$16)</f>
        <v/>
      </c>
      <c r="V843" s="109">
        <f>((('01_Supuestos'!E31*$I843)*'01_Supuestos'!$F$11*($H843-'01_Supuestos'!$F$9))-((('01_Supuestos'!E31*$I843)*'01_Supuestos'!$F$11*($H843-'01_Supuestos'!$F$9))*'01_Supuestos'!$F$12)-(('01_Supuestos'!E31*$I843)*'01_Supuestos'!$F$11*$K843)-(IF(('01_Supuestos'!E31*$I843)&gt;0,'01_Supuestos'!$F$15,0)))-((('01_Supuestos'!E31*$I843)*'01_Supuestos'!$F$11*($H843-'01_Supuestos'!$F$9))*'01_Supuestos'!$F$18)-($J843*'01_Supuestos'!E32)-(IF('01_Supuestos'!E30=MAX('01_Supuestos'!$C$30:$M$30),'01_Supuestos'!$F$19,0))-(MAX(0,(((('01_Supuestos'!E31*$I843)*'01_Supuestos'!$F$11*($H843-'01_Supuestos'!$F$9))-((('01_Supuestos'!E31*$I843)*'01_Supuestos'!$F$11*($H843-'01_Supuestos'!$F$9))*'01_Supuestos'!$F$12)-(('01_Supuestos'!E31*$I843)*'01_Supuestos'!$F$11*$K843)-(IF(('01_Supuestos'!E31*$I843)&gt;0,'01_Supuestos'!$F$15,0)))-($J843*'01_Supuestos'!E33)))*'01_Supuestos'!$F$16)</f>
        <v/>
      </c>
      <c r="W843" s="109">
        <f>((('01_Supuestos'!F31*$I843)*'01_Supuestos'!$F$11*($H843-'01_Supuestos'!$F$9))-((('01_Supuestos'!F31*$I843)*'01_Supuestos'!$F$11*($H843-'01_Supuestos'!$F$9))*'01_Supuestos'!$F$12)-(('01_Supuestos'!F31*$I843)*'01_Supuestos'!$F$11*$K843)-(IF(('01_Supuestos'!F31*$I843)&gt;0,'01_Supuestos'!$F$15,0)))-((('01_Supuestos'!F31*$I843)*'01_Supuestos'!$F$11*($H843-'01_Supuestos'!$F$9))*'01_Supuestos'!$F$18)-($J843*'01_Supuestos'!F32)-(IF('01_Supuestos'!F30=MAX('01_Supuestos'!$C$30:$M$30),'01_Supuestos'!$F$19,0))-(MAX(0,(((('01_Supuestos'!F31*$I843)*'01_Supuestos'!$F$11*($H843-'01_Supuestos'!$F$9))-((('01_Supuestos'!F31*$I843)*'01_Supuestos'!$F$11*($H843-'01_Supuestos'!$F$9))*'01_Supuestos'!$F$12)-(('01_Supuestos'!F31*$I843)*'01_Supuestos'!$F$11*$K843)-(IF(('01_Supuestos'!F31*$I843)&gt;0,'01_Supuestos'!$F$15,0)))-($J843*'01_Supuestos'!F33)))*'01_Supuestos'!$F$16)</f>
        <v/>
      </c>
      <c r="X843" s="109">
        <f>((('01_Supuestos'!G31*$I843)*'01_Supuestos'!$F$11*($H843-'01_Supuestos'!$F$9))-((('01_Supuestos'!G31*$I843)*'01_Supuestos'!$F$11*($H843-'01_Supuestos'!$F$9))*'01_Supuestos'!$F$12)-(('01_Supuestos'!G31*$I843)*'01_Supuestos'!$F$11*$K843)-(IF(('01_Supuestos'!G31*$I843)&gt;0,'01_Supuestos'!$F$15,0)))-((('01_Supuestos'!G31*$I843)*'01_Supuestos'!$F$11*($H843-'01_Supuestos'!$F$9))*'01_Supuestos'!$F$18)-($J843*'01_Supuestos'!G32)-(IF('01_Supuestos'!G30=MAX('01_Supuestos'!$C$30:$M$30),'01_Supuestos'!$F$19,0))-(MAX(0,(((('01_Supuestos'!G31*$I843)*'01_Supuestos'!$F$11*($H843-'01_Supuestos'!$F$9))-((('01_Supuestos'!G31*$I843)*'01_Supuestos'!$F$11*($H843-'01_Supuestos'!$F$9))*'01_Supuestos'!$F$12)-(('01_Supuestos'!G31*$I843)*'01_Supuestos'!$F$11*$K843)-(IF(('01_Supuestos'!G31*$I843)&gt;0,'01_Supuestos'!$F$15,0)))-($J843*'01_Supuestos'!G33)))*'01_Supuestos'!$F$16)</f>
        <v/>
      </c>
      <c r="Y843" s="109">
        <f>((('01_Supuestos'!H31*$I843)*'01_Supuestos'!$F$11*($H843-'01_Supuestos'!$F$9))-((('01_Supuestos'!H31*$I843)*'01_Supuestos'!$F$11*($H843-'01_Supuestos'!$F$9))*'01_Supuestos'!$F$12)-(('01_Supuestos'!H31*$I843)*'01_Supuestos'!$F$11*$K843)-(IF(('01_Supuestos'!H31*$I843)&gt;0,'01_Supuestos'!$F$15,0)))-((('01_Supuestos'!H31*$I843)*'01_Supuestos'!$F$11*($H843-'01_Supuestos'!$F$9))*'01_Supuestos'!$F$18)-($J843*'01_Supuestos'!H32)-(IF('01_Supuestos'!H30=MAX('01_Supuestos'!$C$30:$M$30),'01_Supuestos'!$F$19,0))-(MAX(0,(((('01_Supuestos'!H31*$I843)*'01_Supuestos'!$F$11*($H843-'01_Supuestos'!$F$9))-((('01_Supuestos'!H31*$I843)*'01_Supuestos'!$F$11*($H843-'01_Supuestos'!$F$9))*'01_Supuestos'!$F$12)-(('01_Supuestos'!H31*$I843)*'01_Supuestos'!$F$11*$K843)-(IF(('01_Supuestos'!H31*$I843)&gt;0,'01_Supuestos'!$F$15,0)))-($J843*'01_Supuestos'!H33)))*'01_Supuestos'!$F$16)</f>
        <v/>
      </c>
      <c r="Z843" s="109">
        <f>((('01_Supuestos'!I31*$I843)*'01_Supuestos'!$F$11*($H843-'01_Supuestos'!$F$9))-((('01_Supuestos'!I31*$I843)*'01_Supuestos'!$F$11*($H843-'01_Supuestos'!$F$9))*'01_Supuestos'!$F$12)-(('01_Supuestos'!I31*$I843)*'01_Supuestos'!$F$11*$K843)-(IF(('01_Supuestos'!I31*$I843)&gt;0,'01_Supuestos'!$F$15,0)))-((('01_Supuestos'!I31*$I843)*'01_Supuestos'!$F$11*($H843-'01_Supuestos'!$F$9))*'01_Supuestos'!$F$18)-($J843*'01_Supuestos'!I32)-(IF('01_Supuestos'!I30=MAX('01_Supuestos'!$C$30:$M$30),'01_Supuestos'!$F$19,0))-(MAX(0,(((('01_Supuestos'!I31*$I843)*'01_Supuestos'!$F$11*($H843-'01_Supuestos'!$F$9))-((('01_Supuestos'!I31*$I843)*'01_Supuestos'!$F$11*($H843-'01_Supuestos'!$F$9))*'01_Supuestos'!$F$12)-(('01_Supuestos'!I31*$I843)*'01_Supuestos'!$F$11*$K843)-(IF(('01_Supuestos'!I31*$I843)&gt;0,'01_Supuestos'!$F$15,0)))-($J843*'01_Supuestos'!I33)))*'01_Supuestos'!$F$16)</f>
        <v/>
      </c>
      <c r="AA843" s="109">
        <f>((('01_Supuestos'!J31*$I843)*'01_Supuestos'!$F$11*($H843-'01_Supuestos'!$F$9))-((('01_Supuestos'!J31*$I843)*'01_Supuestos'!$F$11*($H843-'01_Supuestos'!$F$9))*'01_Supuestos'!$F$12)-(('01_Supuestos'!J31*$I843)*'01_Supuestos'!$F$11*$K843)-(IF(('01_Supuestos'!J31*$I843)&gt;0,'01_Supuestos'!$F$15,0)))-((('01_Supuestos'!J31*$I843)*'01_Supuestos'!$F$11*($H843-'01_Supuestos'!$F$9))*'01_Supuestos'!$F$18)-($J843*'01_Supuestos'!J32)-(IF('01_Supuestos'!J30=MAX('01_Supuestos'!$C$30:$M$30),'01_Supuestos'!$F$19,0))-(MAX(0,(((('01_Supuestos'!J31*$I843)*'01_Supuestos'!$F$11*($H843-'01_Supuestos'!$F$9))-((('01_Supuestos'!J31*$I843)*'01_Supuestos'!$F$11*($H843-'01_Supuestos'!$F$9))*'01_Supuestos'!$F$12)-(('01_Supuestos'!J31*$I843)*'01_Supuestos'!$F$11*$K843)-(IF(('01_Supuestos'!J31*$I843)&gt;0,'01_Supuestos'!$F$15,0)))-($J843*'01_Supuestos'!J33)))*'01_Supuestos'!$F$16)</f>
        <v/>
      </c>
      <c r="AB843" s="109">
        <f>((('01_Supuestos'!K31*$I843)*'01_Supuestos'!$F$11*($H843-'01_Supuestos'!$F$9))-((('01_Supuestos'!K31*$I843)*'01_Supuestos'!$F$11*($H843-'01_Supuestos'!$F$9))*'01_Supuestos'!$F$12)-(('01_Supuestos'!K31*$I843)*'01_Supuestos'!$F$11*$K843)-(IF(('01_Supuestos'!K31*$I843)&gt;0,'01_Supuestos'!$F$15,0)))-((('01_Supuestos'!K31*$I843)*'01_Supuestos'!$F$11*($H843-'01_Supuestos'!$F$9))*'01_Supuestos'!$F$18)-($J843*'01_Supuestos'!K32)-(IF('01_Supuestos'!K30=MAX('01_Supuestos'!$C$30:$M$30),'01_Supuestos'!$F$19,0))-(MAX(0,(((('01_Supuestos'!K31*$I843)*'01_Supuestos'!$F$11*($H843-'01_Supuestos'!$F$9))-((('01_Supuestos'!K31*$I843)*'01_Supuestos'!$F$11*($H843-'01_Supuestos'!$F$9))*'01_Supuestos'!$F$12)-(('01_Supuestos'!K31*$I843)*'01_Supuestos'!$F$11*$K843)-(IF(('01_Supuestos'!K31*$I843)&gt;0,'01_Supuestos'!$F$15,0)))-($J843*'01_Supuestos'!K33)))*'01_Supuestos'!$F$16)</f>
        <v/>
      </c>
      <c r="AC843" s="109">
        <f>((('01_Supuestos'!L31*$I843)*'01_Supuestos'!$F$11*($H843-'01_Supuestos'!$F$9))-((('01_Supuestos'!L31*$I843)*'01_Supuestos'!$F$11*($H843-'01_Supuestos'!$F$9))*'01_Supuestos'!$F$12)-(('01_Supuestos'!L31*$I843)*'01_Supuestos'!$F$11*$K843)-(IF(('01_Supuestos'!L31*$I843)&gt;0,'01_Supuestos'!$F$15,0)))-((('01_Supuestos'!L31*$I843)*'01_Supuestos'!$F$11*($H843-'01_Supuestos'!$F$9))*'01_Supuestos'!$F$18)-($J843*'01_Supuestos'!L32)-(IF('01_Supuestos'!L30=MAX('01_Supuestos'!$C$30:$M$30),'01_Supuestos'!$F$19,0))-(MAX(0,(((('01_Supuestos'!L31*$I843)*'01_Supuestos'!$F$11*($H843-'01_Supuestos'!$F$9))-((('01_Supuestos'!L31*$I843)*'01_Supuestos'!$F$11*($H843-'01_Supuestos'!$F$9))*'01_Supuestos'!$F$12)-(('01_Supuestos'!L31*$I843)*'01_Supuestos'!$F$11*$K843)-(IF(('01_Supuestos'!L31*$I843)&gt;0,'01_Supuestos'!$F$15,0)))-($J843*'01_Supuestos'!L33)))*'01_Supuestos'!$F$16)</f>
        <v/>
      </c>
      <c r="AD843" s="109">
        <f>((('01_Supuestos'!M31*$I843)*'01_Supuestos'!$F$11*($H843-'01_Supuestos'!$F$9))-((('01_Supuestos'!M31*$I843)*'01_Supuestos'!$F$11*($H843-'01_Supuestos'!$F$9))*'01_Supuestos'!$F$12)-(('01_Supuestos'!M31*$I843)*'01_Supuestos'!$F$11*$K843)-(IF(('01_Supuestos'!M31*$I843)&gt;0,'01_Supuestos'!$F$15,0)))-((('01_Supuestos'!M31*$I843)*'01_Supuestos'!$F$11*($H843-'01_Supuestos'!$F$9))*'01_Supuestos'!$F$18)-($J843*'01_Supuestos'!M32)-(IF('01_Supuestos'!M30=MAX('01_Supuestos'!$C$30:$M$30),'01_Supuestos'!$F$19,0))-(MAX(0,(((('01_Supuestos'!M31*$I843)*'01_Supuestos'!$F$11*($H843-'01_Supuestos'!$F$9))-((('01_Supuestos'!M31*$I843)*'01_Supuestos'!$F$11*($H843-'01_Supuestos'!$F$9))*'01_Supuestos'!$F$12)-(('01_Supuestos'!M31*$I843)*'01_Supuestos'!$F$11*$K843)-(IF(('01_Supuestos'!M31*$I843)&gt;0,'01_Supuestos'!$F$15,0)))-($J843*'01_Supuestos'!M33)))*'01_Supuestos'!$F$16)</f>
        <v/>
      </c>
      <c r="AE843" s="109">
        <f>0</f>
        <v/>
      </c>
      <c r="AF843" s="109">
        <f>IF(S843&gt;R843,"Appraisal+Decision",IF(S843&lt;R843,"Develop Now","Indiferente"))</f>
        <v/>
      </c>
    </row>
    <row r="844">
      <c r="A844" t="n">
        <v>814</v>
      </c>
      <c r="B844" s="53">
        <f>RAND()</f>
        <v/>
      </c>
      <c r="C844" s="53">
        <f>RAND()</f>
        <v/>
      </c>
      <c r="D844" s="53">
        <f>RAND()</f>
        <v/>
      </c>
      <c r="E844" s="53">
        <f>RAND()</f>
        <v/>
      </c>
      <c r="F844" s="53">
        <f>RAND()</f>
        <v/>
      </c>
      <c r="G844" s="53">
        <f>RAND()</f>
        <v/>
      </c>
      <c r="H844" s="109">
        <f>IF(B844&lt;($B$11-$B$10)/($B$12-$B$10), $B$10+SQRT(B844*($B$11-$B$10)*($B$12-$B$10)), $B$12-SQRT((1-B844)*($B$12-$B$11)*($B$12-$B$10)))</f>
        <v/>
      </c>
      <c r="I844" s="53">
        <f>MAX(0.1,NORMINV(C844,$B$13,$B$14))</f>
        <v/>
      </c>
      <c r="J844" s="109">
        <f>'01_Supuestos'!$F$13*MAX(0.65,NORMINV(D844,1,$B$15))</f>
        <v/>
      </c>
      <c r="K844" s="109">
        <f>'01_Supuestos'!$F$14*MAX(0.6,NORMINV(E844,1,$B$16))</f>
        <v/>
      </c>
      <c r="L844" s="109">
        <f>--(F844&lt;=$B$5)</f>
        <v/>
      </c>
      <c r="M844" s="109">
        <f>IF(L844=1, IF(G844&lt;=$B$6, "+", "-"), IF(G844&lt;=(1-$B$7), "+", "-"))</f>
        <v/>
      </c>
      <c r="N844" s="110">
        <f>IF(M844="+",'05_Bayes_Arbol'!$B$16,'05_Bayes_Arbol'!$B$17)</f>
        <v/>
      </c>
      <c r="O844" s="109">
        <f>SUMPRODUCT(T844:AD844,'01_Supuestos'!$C$34:$M$34)</f>
        <v/>
      </c>
      <c r="P844" s="109">
        <f>N844*O844 + (1-N844)*$B$9</f>
        <v/>
      </c>
      <c r="Q844" s="109">
        <f>--(P844&gt;0)</f>
        <v/>
      </c>
      <c r="R844" s="109">
        <f>IF(L844=1,O844,$B$9)</f>
        <v/>
      </c>
      <c r="S844" s="109">
        <f>-$B$8 + IF(Q844=1, IF(L844=1,O844,$B$9), 0)</f>
        <v/>
      </c>
      <c r="T844" s="109">
        <f>((('01_Supuestos'!C31*$I844)*'01_Supuestos'!$F$11*($H844-'01_Supuestos'!$F$9))-((('01_Supuestos'!C31*$I844)*'01_Supuestos'!$F$11*($H844-'01_Supuestos'!$F$9))*'01_Supuestos'!$F$12)-(('01_Supuestos'!C31*$I844)*'01_Supuestos'!$F$11*$K844)-(IF(('01_Supuestos'!C31*$I844)&gt;0,'01_Supuestos'!$F$15,0)))-((('01_Supuestos'!C31*$I844)*'01_Supuestos'!$F$11*($H844-'01_Supuestos'!$F$9))*'01_Supuestos'!$F$18)-($J844*'01_Supuestos'!C32)-(IF('01_Supuestos'!C30=MAX('01_Supuestos'!$C$30:$M$30),'01_Supuestos'!$F$19,0))-(MAX(0,(((('01_Supuestos'!C31*$I844)*'01_Supuestos'!$F$11*($H844-'01_Supuestos'!$F$9))-((('01_Supuestos'!C31*$I844)*'01_Supuestos'!$F$11*($H844-'01_Supuestos'!$F$9))*'01_Supuestos'!$F$12)-(('01_Supuestos'!C31*$I844)*'01_Supuestos'!$F$11*$K844)-(IF(('01_Supuestos'!C31*$I844)&gt;0,'01_Supuestos'!$F$15,0)))-($J844*'01_Supuestos'!C33)))*'01_Supuestos'!$F$16)</f>
        <v/>
      </c>
      <c r="U844" s="109">
        <f>((('01_Supuestos'!D31*$I844)*'01_Supuestos'!$F$11*($H844-'01_Supuestos'!$F$9))-((('01_Supuestos'!D31*$I844)*'01_Supuestos'!$F$11*($H844-'01_Supuestos'!$F$9))*'01_Supuestos'!$F$12)-(('01_Supuestos'!D31*$I844)*'01_Supuestos'!$F$11*$K844)-(IF(('01_Supuestos'!D31*$I844)&gt;0,'01_Supuestos'!$F$15,0)))-((('01_Supuestos'!D31*$I844)*'01_Supuestos'!$F$11*($H844-'01_Supuestos'!$F$9))*'01_Supuestos'!$F$18)-($J844*'01_Supuestos'!D32)-(IF('01_Supuestos'!D30=MAX('01_Supuestos'!$C$30:$M$30),'01_Supuestos'!$F$19,0))-(MAX(0,(((('01_Supuestos'!D31*$I844)*'01_Supuestos'!$F$11*($H844-'01_Supuestos'!$F$9))-((('01_Supuestos'!D31*$I844)*'01_Supuestos'!$F$11*($H844-'01_Supuestos'!$F$9))*'01_Supuestos'!$F$12)-(('01_Supuestos'!D31*$I844)*'01_Supuestos'!$F$11*$K844)-(IF(('01_Supuestos'!D31*$I844)&gt;0,'01_Supuestos'!$F$15,0)))-($J844*'01_Supuestos'!D33)))*'01_Supuestos'!$F$16)</f>
        <v/>
      </c>
      <c r="V844" s="109">
        <f>((('01_Supuestos'!E31*$I844)*'01_Supuestos'!$F$11*($H844-'01_Supuestos'!$F$9))-((('01_Supuestos'!E31*$I844)*'01_Supuestos'!$F$11*($H844-'01_Supuestos'!$F$9))*'01_Supuestos'!$F$12)-(('01_Supuestos'!E31*$I844)*'01_Supuestos'!$F$11*$K844)-(IF(('01_Supuestos'!E31*$I844)&gt;0,'01_Supuestos'!$F$15,0)))-((('01_Supuestos'!E31*$I844)*'01_Supuestos'!$F$11*($H844-'01_Supuestos'!$F$9))*'01_Supuestos'!$F$18)-($J844*'01_Supuestos'!E32)-(IF('01_Supuestos'!E30=MAX('01_Supuestos'!$C$30:$M$30),'01_Supuestos'!$F$19,0))-(MAX(0,(((('01_Supuestos'!E31*$I844)*'01_Supuestos'!$F$11*($H844-'01_Supuestos'!$F$9))-((('01_Supuestos'!E31*$I844)*'01_Supuestos'!$F$11*($H844-'01_Supuestos'!$F$9))*'01_Supuestos'!$F$12)-(('01_Supuestos'!E31*$I844)*'01_Supuestos'!$F$11*$K844)-(IF(('01_Supuestos'!E31*$I844)&gt;0,'01_Supuestos'!$F$15,0)))-($J844*'01_Supuestos'!E33)))*'01_Supuestos'!$F$16)</f>
        <v/>
      </c>
      <c r="W844" s="109">
        <f>((('01_Supuestos'!F31*$I844)*'01_Supuestos'!$F$11*($H844-'01_Supuestos'!$F$9))-((('01_Supuestos'!F31*$I844)*'01_Supuestos'!$F$11*($H844-'01_Supuestos'!$F$9))*'01_Supuestos'!$F$12)-(('01_Supuestos'!F31*$I844)*'01_Supuestos'!$F$11*$K844)-(IF(('01_Supuestos'!F31*$I844)&gt;0,'01_Supuestos'!$F$15,0)))-((('01_Supuestos'!F31*$I844)*'01_Supuestos'!$F$11*($H844-'01_Supuestos'!$F$9))*'01_Supuestos'!$F$18)-($J844*'01_Supuestos'!F32)-(IF('01_Supuestos'!F30=MAX('01_Supuestos'!$C$30:$M$30),'01_Supuestos'!$F$19,0))-(MAX(0,(((('01_Supuestos'!F31*$I844)*'01_Supuestos'!$F$11*($H844-'01_Supuestos'!$F$9))-((('01_Supuestos'!F31*$I844)*'01_Supuestos'!$F$11*($H844-'01_Supuestos'!$F$9))*'01_Supuestos'!$F$12)-(('01_Supuestos'!F31*$I844)*'01_Supuestos'!$F$11*$K844)-(IF(('01_Supuestos'!F31*$I844)&gt;0,'01_Supuestos'!$F$15,0)))-($J844*'01_Supuestos'!F33)))*'01_Supuestos'!$F$16)</f>
        <v/>
      </c>
      <c r="X844" s="109">
        <f>((('01_Supuestos'!G31*$I844)*'01_Supuestos'!$F$11*($H844-'01_Supuestos'!$F$9))-((('01_Supuestos'!G31*$I844)*'01_Supuestos'!$F$11*($H844-'01_Supuestos'!$F$9))*'01_Supuestos'!$F$12)-(('01_Supuestos'!G31*$I844)*'01_Supuestos'!$F$11*$K844)-(IF(('01_Supuestos'!G31*$I844)&gt;0,'01_Supuestos'!$F$15,0)))-((('01_Supuestos'!G31*$I844)*'01_Supuestos'!$F$11*($H844-'01_Supuestos'!$F$9))*'01_Supuestos'!$F$18)-($J844*'01_Supuestos'!G32)-(IF('01_Supuestos'!G30=MAX('01_Supuestos'!$C$30:$M$30),'01_Supuestos'!$F$19,0))-(MAX(0,(((('01_Supuestos'!G31*$I844)*'01_Supuestos'!$F$11*($H844-'01_Supuestos'!$F$9))-((('01_Supuestos'!G31*$I844)*'01_Supuestos'!$F$11*($H844-'01_Supuestos'!$F$9))*'01_Supuestos'!$F$12)-(('01_Supuestos'!G31*$I844)*'01_Supuestos'!$F$11*$K844)-(IF(('01_Supuestos'!G31*$I844)&gt;0,'01_Supuestos'!$F$15,0)))-($J844*'01_Supuestos'!G33)))*'01_Supuestos'!$F$16)</f>
        <v/>
      </c>
      <c r="Y844" s="109">
        <f>((('01_Supuestos'!H31*$I844)*'01_Supuestos'!$F$11*($H844-'01_Supuestos'!$F$9))-((('01_Supuestos'!H31*$I844)*'01_Supuestos'!$F$11*($H844-'01_Supuestos'!$F$9))*'01_Supuestos'!$F$12)-(('01_Supuestos'!H31*$I844)*'01_Supuestos'!$F$11*$K844)-(IF(('01_Supuestos'!H31*$I844)&gt;0,'01_Supuestos'!$F$15,0)))-((('01_Supuestos'!H31*$I844)*'01_Supuestos'!$F$11*($H844-'01_Supuestos'!$F$9))*'01_Supuestos'!$F$18)-($J844*'01_Supuestos'!H32)-(IF('01_Supuestos'!H30=MAX('01_Supuestos'!$C$30:$M$30),'01_Supuestos'!$F$19,0))-(MAX(0,(((('01_Supuestos'!H31*$I844)*'01_Supuestos'!$F$11*($H844-'01_Supuestos'!$F$9))-((('01_Supuestos'!H31*$I844)*'01_Supuestos'!$F$11*($H844-'01_Supuestos'!$F$9))*'01_Supuestos'!$F$12)-(('01_Supuestos'!H31*$I844)*'01_Supuestos'!$F$11*$K844)-(IF(('01_Supuestos'!H31*$I844)&gt;0,'01_Supuestos'!$F$15,0)))-($J844*'01_Supuestos'!H33)))*'01_Supuestos'!$F$16)</f>
        <v/>
      </c>
      <c r="Z844" s="109">
        <f>((('01_Supuestos'!I31*$I844)*'01_Supuestos'!$F$11*($H844-'01_Supuestos'!$F$9))-((('01_Supuestos'!I31*$I844)*'01_Supuestos'!$F$11*($H844-'01_Supuestos'!$F$9))*'01_Supuestos'!$F$12)-(('01_Supuestos'!I31*$I844)*'01_Supuestos'!$F$11*$K844)-(IF(('01_Supuestos'!I31*$I844)&gt;0,'01_Supuestos'!$F$15,0)))-((('01_Supuestos'!I31*$I844)*'01_Supuestos'!$F$11*($H844-'01_Supuestos'!$F$9))*'01_Supuestos'!$F$18)-($J844*'01_Supuestos'!I32)-(IF('01_Supuestos'!I30=MAX('01_Supuestos'!$C$30:$M$30),'01_Supuestos'!$F$19,0))-(MAX(0,(((('01_Supuestos'!I31*$I844)*'01_Supuestos'!$F$11*($H844-'01_Supuestos'!$F$9))-((('01_Supuestos'!I31*$I844)*'01_Supuestos'!$F$11*($H844-'01_Supuestos'!$F$9))*'01_Supuestos'!$F$12)-(('01_Supuestos'!I31*$I844)*'01_Supuestos'!$F$11*$K844)-(IF(('01_Supuestos'!I31*$I844)&gt;0,'01_Supuestos'!$F$15,0)))-($J844*'01_Supuestos'!I33)))*'01_Supuestos'!$F$16)</f>
        <v/>
      </c>
      <c r="AA844" s="109">
        <f>((('01_Supuestos'!J31*$I844)*'01_Supuestos'!$F$11*($H844-'01_Supuestos'!$F$9))-((('01_Supuestos'!J31*$I844)*'01_Supuestos'!$F$11*($H844-'01_Supuestos'!$F$9))*'01_Supuestos'!$F$12)-(('01_Supuestos'!J31*$I844)*'01_Supuestos'!$F$11*$K844)-(IF(('01_Supuestos'!J31*$I844)&gt;0,'01_Supuestos'!$F$15,0)))-((('01_Supuestos'!J31*$I844)*'01_Supuestos'!$F$11*($H844-'01_Supuestos'!$F$9))*'01_Supuestos'!$F$18)-($J844*'01_Supuestos'!J32)-(IF('01_Supuestos'!J30=MAX('01_Supuestos'!$C$30:$M$30),'01_Supuestos'!$F$19,0))-(MAX(0,(((('01_Supuestos'!J31*$I844)*'01_Supuestos'!$F$11*($H844-'01_Supuestos'!$F$9))-((('01_Supuestos'!J31*$I844)*'01_Supuestos'!$F$11*($H844-'01_Supuestos'!$F$9))*'01_Supuestos'!$F$12)-(('01_Supuestos'!J31*$I844)*'01_Supuestos'!$F$11*$K844)-(IF(('01_Supuestos'!J31*$I844)&gt;0,'01_Supuestos'!$F$15,0)))-($J844*'01_Supuestos'!J33)))*'01_Supuestos'!$F$16)</f>
        <v/>
      </c>
      <c r="AB844" s="109">
        <f>((('01_Supuestos'!K31*$I844)*'01_Supuestos'!$F$11*($H844-'01_Supuestos'!$F$9))-((('01_Supuestos'!K31*$I844)*'01_Supuestos'!$F$11*($H844-'01_Supuestos'!$F$9))*'01_Supuestos'!$F$12)-(('01_Supuestos'!K31*$I844)*'01_Supuestos'!$F$11*$K844)-(IF(('01_Supuestos'!K31*$I844)&gt;0,'01_Supuestos'!$F$15,0)))-((('01_Supuestos'!K31*$I844)*'01_Supuestos'!$F$11*($H844-'01_Supuestos'!$F$9))*'01_Supuestos'!$F$18)-($J844*'01_Supuestos'!K32)-(IF('01_Supuestos'!K30=MAX('01_Supuestos'!$C$30:$M$30),'01_Supuestos'!$F$19,0))-(MAX(0,(((('01_Supuestos'!K31*$I844)*'01_Supuestos'!$F$11*($H844-'01_Supuestos'!$F$9))-((('01_Supuestos'!K31*$I844)*'01_Supuestos'!$F$11*($H844-'01_Supuestos'!$F$9))*'01_Supuestos'!$F$12)-(('01_Supuestos'!K31*$I844)*'01_Supuestos'!$F$11*$K844)-(IF(('01_Supuestos'!K31*$I844)&gt;0,'01_Supuestos'!$F$15,0)))-($J844*'01_Supuestos'!K33)))*'01_Supuestos'!$F$16)</f>
        <v/>
      </c>
      <c r="AC844" s="109">
        <f>((('01_Supuestos'!L31*$I844)*'01_Supuestos'!$F$11*($H844-'01_Supuestos'!$F$9))-((('01_Supuestos'!L31*$I844)*'01_Supuestos'!$F$11*($H844-'01_Supuestos'!$F$9))*'01_Supuestos'!$F$12)-(('01_Supuestos'!L31*$I844)*'01_Supuestos'!$F$11*$K844)-(IF(('01_Supuestos'!L31*$I844)&gt;0,'01_Supuestos'!$F$15,0)))-((('01_Supuestos'!L31*$I844)*'01_Supuestos'!$F$11*($H844-'01_Supuestos'!$F$9))*'01_Supuestos'!$F$18)-($J844*'01_Supuestos'!L32)-(IF('01_Supuestos'!L30=MAX('01_Supuestos'!$C$30:$M$30),'01_Supuestos'!$F$19,0))-(MAX(0,(((('01_Supuestos'!L31*$I844)*'01_Supuestos'!$F$11*($H844-'01_Supuestos'!$F$9))-((('01_Supuestos'!L31*$I844)*'01_Supuestos'!$F$11*($H844-'01_Supuestos'!$F$9))*'01_Supuestos'!$F$12)-(('01_Supuestos'!L31*$I844)*'01_Supuestos'!$F$11*$K844)-(IF(('01_Supuestos'!L31*$I844)&gt;0,'01_Supuestos'!$F$15,0)))-($J844*'01_Supuestos'!L33)))*'01_Supuestos'!$F$16)</f>
        <v/>
      </c>
      <c r="AD844" s="109">
        <f>((('01_Supuestos'!M31*$I844)*'01_Supuestos'!$F$11*($H844-'01_Supuestos'!$F$9))-((('01_Supuestos'!M31*$I844)*'01_Supuestos'!$F$11*($H844-'01_Supuestos'!$F$9))*'01_Supuestos'!$F$12)-(('01_Supuestos'!M31*$I844)*'01_Supuestos'!$F$11*$K844)-(IF(('01_Supuestos'!M31*$I844)&gt;0,'01_Supuestos'!$F$15,0)))-((('01_Supuestos'!M31*$I844)*'01_Supuestos'!$F$11*($H844-'01_Supuestos'!$F$9))*'01_Supuestos'!$F$18)-($J844*'01_Supuestos'!M32)-(IF('01_Supuestos'!M30=MAX('01_Supuestos'!$C$30:$M$30),'01_Supuestos'!$F$19,0))-(MAX(0,(((('01_Supuestos'!M31*$I844)*'01_Supuestos'!$F$11*($H844-'01_Supuestos'!$F$9))-((('01_Supuestos'!M31*$I844)*'01_Supuestos'!$F$11*($H844-'01_Supuestos'!$F$9))*'01_Supuestos'!$F$12)-(('01_Supuestos'!M31*$I844)*'01_Supuestos'!$F$11*$K844)-(IF(('01_Supuestos'!M31*$I844)&gt;0,'01_Supuestos'!$F$15,0)))-($J844*'01_Supuestos'!M33)))*'01_Supuestos'!$F$16)</f>
        <v/>
      </c>
      <c r="AE844" s="109">
        <f>0</f>
        <v/>
      </c>
      <c r="AF844" s="109">
        <f>IF(S844&gt;R844,"Appraisal+Decision",IF(S844&lt;R844,"Develop Now","Indiferente"))</f>
        <v/>
      </c>
    </row>
    <row r="845">
      <c r="A845" t="n">
        <v>815</v>
      </c>
      <c r="B845" s="53">
        <f>RAND()</f>
        <v/>
      </c>
      <c r="C845" s="53">
        <f>RAND()</f>
        <v/>
      </c>
      <c r="D845" s="53">
        <f>RAND()</f>
        <v/>
      </c>
      <c r="E845" s="53">
        <f>RAND()</f>
        <v/>
      </c>
      <c r="F845" s="53">
        <f>RAND()</f>
        <v/>
      </c>
      <c r="G845" s="53">
        <f>RAND()</f>
        <v/>
      </c>
      <c r="H845" s="109">
        <f>IF(B845&lt;($B$11-$B$10)/($B$12-$B$10), $B$10+SQRT(B845*($B$11-$B$10)*($B$12-$B$10)), $B$12-SQRT((1-B845)*($B$12-$B$11)*($B$12-$B$10)))</f>
        <v/>
      </c>
      <c r="I845" s="53">
        <f>MAX(0.1,NORMINV(C845,$B$13,$B$14))</f>
        <v/>
      </c>
      <c r="J845" s="109">
        <f>'01_Supuestos'!$F$13*MAX(0.65,NORMINV(D845,1,$B$15))</f>
        <v/>
      </c>
      <c r="K845" s="109">
        <f>'01_Supuestos'!$F$14*MAX(0.6,NORMINV(E845,1,$B$16))</f>
        <v/>
      </c>
      <c r="L845" s="109">
        <f>--(F845&lt;=$B$5)</f>
        <v/>
      </c>
      <c r="M845" s="109">
        <f>IF(L845=1, IF(G845&lt;=$B$6, "+", "-"), IF(G845&lt;=(1-$B$7), "+", "-"))</f>
        <v/>
      </c>
      <c r="N845" s="110">
        <f>IF(M845="+",'05_Bayes_Arbol'!$B$16,'05_Bayes_Arbol'!$B$17)</f>
        <v/>
      </c>
      <c r="O845" s="109">
        <f>SUMPRODUCT(T845:AD845,'01_Supuestos'!$C$34:$M$34)</f>
        <v/>
      </c>
      <c r="P845" s="109">
        <f>N845*O845 + (1-N845)*$B$9</f>
        <v/>
      </c>
      <c r="Q845" s="109">
        <f>--(P845&gt;0)</f>
        <v/>
      </c>
      <c r="R845" s="109">
        <f>IF(L845=1,O845,$B$9)</f>
        <v/>
      </c>
      <c r="S845" s="109">
        <f>-$B$8 + IF(Q845=1, IF(L845=1,O845,$B$9), 0)</f>
        <v/>
      </c>
      <c r="T845" s="109">
        <f>((('01_Supuestos'!C31*$I845)*'01_Supuestos'!$F$11*($H845-'01_Supuestos'!$F$9))-((('01_Supuestos'!C31*$I845)*'01_Supuestos'!$F$11*($H845-'01_Supuestos'!$F$9))*'01_Supuestos'!$F$12)-(('01_Supuestos'!C31*$I845)*'01_Supuestos'!$F$11*$K845)-(IF(('01_Supuestos'!C31*$I845)&gt;0,'01_Supuestos'!$F$15,0)))-((('01_Supuestos'!C31*$I845)*'01_Supuestos'!$F$11*($H845-'01_Supuestos'!$F$9))*'01_Supuestos'!$F$18)-($J845*'01_Supuestos'!C32)-(IF('01_Supuestos'!C30=MAX('01_Supuestos'!$C$30:$M$30),'01_Supuestos'!$F$19,0))-(MAX(0,(((('01_Supuestos'!C31*$I845)*'01_Supuestos'!$F$11*($H845-'01_Supuestos'!$F$9))-((('01_Supuestos'!C31*$I845)*'01_Supuestos'!$F$11*($H845-'01_Supuestos'!$F$9))*'01_Supuestos'!$F$12)-(('01_Supuestos'!C31*$I845)*'01_Supuestos'!$F$11*$K845)-(IF(('01_Supuestos'!C31*$I845)&gt;0,'01_Supuestos'!$F$15,0)))-($J845*'01_Supuestos'!C33)))*'01_Supuestos'!$F$16)</f>
        <v/>
      </c>
      <c r="U845" s="109">
        <f>((('01_Supuestos'!D31*$I845)*'01_Supuestos'!$F$11*($H845-'01_Supuestos'!$F$9))-((('01_Supuestos'!D31*$I845)*'01_Supuestos'!$F$11*($H845-'01_Supuestos'!$F$9))*'01_Supuestos'!$F$12)-(('01_Supuestos'!D31*$I845)*'01_Supuestos'!$F$11*$K845)-(IF(('01_Supuestos'!D31*$I845)&gt;0,'01_Supuestos'!$F$15,0)))-((('01_Supuestos'!D31*$I845)*'01_Supuestos'!$F$11*($H845-'01_Supuestos'!$F$9))*'01_Supuestos'!$F$18)-($J845*'01_Supuestos'!D32)-(IF('01_Supuestos'!D30=MAX('01_Supuestos'!$C$30:$M$30),'01_Supuestos'!$F$19,0))-(MAX(0,(((('01_Supuestos'!D31*$I845)*'01_Supuestos'!$F$11*($H845-'01_Supuestos'!$F$9))-((('01_Supuestos'!D31*$I845)*'01_Supuestos'!$F$11*($H845-'01_Supuestos'!$F$9))*'01_Supuestos'!$F$12)-(('01_Supuestos'!D31*$I845)*'01_Supuestos'!$F$11*$K845)-(IF(('01_Supuestos'!D31*$I845)&gt;0,'01_Supuestos'!$F$15,0)))-($J845*'01_Supuestos'!D33)))*'01_Supuestos'!$F$16)</f>
        <v/>
      </c>
      <c r="V845" s="109">
        <f>((('01_Supuestos'!E31*$I845)*'01_Supuestos'!$F$11*($H845-'01_Supuestos'!$F$9))-((('01_Supuestos'!E31*$I845)*'01_Supuestos'!$F$11*($H845-'01_Supuestos'!$F$9))*'01_Supuestos'!$F$12)-(('01_Supuestos'!E31*$I845)*'01_Supuestos'!$F$11*$K845)-(IF(('01_Supuestos'!E31*$I845)&gt;0,'01_Supuestos'!$F$15,0)))-((('01_Supuestos'!E31*$I845)*'01_Supuestos'!$F$11*($H845-'01_Supuestos'!$F$9))*'01_Supuestos'!$F$18)-($J845*'01_Supuestos'!E32)-(IF('01_Supuestos'!E30=MAX('01_Supuestos'!$C$30:$M$30),'01_Supuestos'!$F$19,0))-(MAX(0,(((('01_Supuestos'!E31*$I845)*'01_Supuestos'!$F$11*($H845-'01_Supuestos'!$F$9))-((('01_Supuestos'!E31*$I845)*'01_Supuestos'!$F$11*($H845-'01_Supuestos'!$F$9))*'01_Supuestos'!$F$12)-(('01_Supuestos'!E31*$I845)*'01_Supuestos'!$F$11*$K845)-(IF(('01_Supuestos'!E31*$I845)&gt;0,'01_Supuestos'!$F$15,0)))-($J845*'01_Supuestos'!E33)))*'01_Supuestos'!$F$16)</f>
        <v/>
      </c>
      <c r="W845" s="109">
        <f>((('01_Supuestos'!F31*$I845)*'01_Supuestos'!$F$11*($H845-'01_Supuestos'!$F$9))-((('01_Supuestos'!F31*$I845)*'01_Supuestos'!$F$11*($H845-'01_Supuestos'!$F$9))*'01_Supuestos'!$F$12)-(('01_Supuestos'!F31*$I845)*'01_Supuestos'!$F$11*$K845)-(IF(('01_Supuestos'!F31*$I845)&gt;0,'01_Supuestos'!$F$15,0)))-((('01_Supuestos'!F31*$I845)*'01_Supuestos'!$F$11*($H845-'01_Supuestos'!$F$9))*'01_Supuestos'!$F$18)-($J845*'01_Supuestos'!F32)-(IF('01_Supuestos'!F30=MAX('01_Supuestos'!$C$30:$M$30),'01_Supuestos'!$F$19,0))-(MAX(0,(((('01_Supuestos'!F31*$I845)*'01_Supuestos'!$F$11*($H845-'01_Supuestos'!$F$9))-((('01_Supuestos'!F31*$I845)*'01_Supuestos'!$F$11*($H845-'01_Supuestos'!$F$9))*'01_Supuestos'!$F$12)-(('01_Supuestos'!F31*$I845)*'01_Supuestos'!$F$11*$K845)-(IF(('01_Supuestos'!F31*$I845)&gt;0,'01_Supuestos'!$F$15,0)))-($J845*'01_Supuestos'!F33)))*'01_Supuestos'!$F$16)</f>
        <v/>
      </c>
      <c r="X845" s="109">
        <f>((('01_Supuestos'!G31*$I845)*'01_Supuestos'!$F$11*($H845-'01_Supuestos'!$F$9))-((('01_Supuestos'!G31*$I845)*'01_Supuestos'!$F$11*($H845-'01_Supuestos'!$F$9))*'01_Supuestos'!$F$12)-(('01_Supuestos'!G31*$I845)*'01_Supuestos'!$F$11*$K845)-(IF(('01_Supuestos'!G31*$I845)&gt;0,'01_Supuestos'!$F$15,0)))-((('01_Supuestos'!G31*$I845)*'01_Supuestos'!$F$11*($H845-'01_Supuestos'!$F$9))*'01_Supuestos'!$F$18)-($J845*'01_Supuestos'!G32)-(IF('01_Supuestos'!G30=MAX('01_Supuestos'!$C$30:$M$30),'01_Supuestos'!$F$19,0))-(MAX(0,(((('01_Supuestos'!G31*$I845)*'01_Supuestos'!$F$11*($H845-'01_Supuestos'!$F$9))-((('01_Supuestos'!G31*$I845)*'01_Supuestos'!$F$11*($H845-'01_Supuestos'!$F$9))*'01_Supuestos'!$F$12)-(('01_Supuestos'!G31*$I845)*'01_Supuestos'!$F$11*$K845)-(IF(('01_Supuestos'!G31*$I845)&gt;0,'01_Supuestos'!$F$15,0)))-($J845*'01_Supuestos'!G33)))*'01_Supuestos'!$F$16)</f>
        <v/>
      </c>
      <c r="Y845" s="109">
        <f>((('01_Supuestos'!H31*$I845)*'01_Supuestos'!$F$11*($H845-'01_Supuestos'!$F$9))-((('01_Supuestos'!H31*$I845)*'01_Supuestos'!$F$11*($H845-'01_Supuestos'!$F$9))*'01_Supuestos'!$F$12)-(('01_Supuestos'!H31*$I845)*'01_Supuestos'!$F$11*$K845)-(IF(('01_Supuestos'!H31*$I845)&gt;0,'01_Supuestos'!$F$15,0)))-((('01_Supuestos'!H31*$I845)*'01_Supuestos'!$F$11*($H845-'01_Supuestos'!$F$9))*'01_Supuestos'!$F$18)-($J845*'01_Supuestos'!H32)-(IF('01_Supuestos'!H30=MAX('01_Supuestos'!$C$30:$M$30),'01_Supuestos'!$F$19,0))-(MAX(0,(((('01_Supuestos'!H31*$I845)*'01_Supuestos'!$F$11*($H845-'01_Supuestos'!$F$9))-((('01_Supuestos'!H31*$I845)*'01_Supuestos'!$F$11*($H845-'01_Supuestos'!$F$9))*'01_Supuestos'!$F$12)-(('01_Supuestos'!H31*$I845)*'01_Supuestos'!$F$11*$K845)-(IF(('01_Supuestos'!H31*$I845)&gt;0,'01_Supuestos'!$F$15,0)))-($J845*'01_Supuestos'!H33)))*'01_Supuestos'!$F$16)</f>
        <v/>
      </c>
      <c r="Z845" s="109">
        <f>((('01_Supuestos'!I31*$I845)*'01_Supuestos'!$F$11*($H845-'01_Supuestos'!$F$9))-((('01_Supuestos'!I31*$I845)*'01_Supuestos'!$F$11*($H845-'01_Supuestos'!$F$9))*'01_Supuestos'!$F$12)-(('01_Supuestos'!I31*$I845)*'01_Supuestos'!$F$11*$K845)-(IF(('01_Supuestos'!I31*$I845)&gt;0,'01_Supuestos'!$F$15,0)))-((('01_Supuestos'!I31*$I845)*'01_Supuestos'!$F$11*($H845-'01_Supuestos'!$F$9))*'01_Supuestos'!$F$18)-($J845*'01_Supuestos'!I32)-(IF('01_Supuestos'!I30=MAX('01_Supuestos'!$C$30:$M$30),'01_Supuestos'!$F$19,0))-(MAX(0,(((('01_Supuestos'!I31*$I845)*'01_Supuestos'!$F$11*($H845-'01_Supuestos'!$F$9))-((('01_Supuestos'!I31*$I845)*'01_Supuestos'!$F$11*($H845-'01_Supuestos'!$F$9))*'01_Supuestos'!$F$12)-(('01_Supuestos'!I31*$I845)*'01_Supuestos'!$F$11*$K845)-(IF(('01_Supuestos'!I31*$I845)&gt;0,'01_Supuestos'!$F$15,0)))-($J845*'01_Supuestos'!I33)))*'01_Supuestos'!$F$16)</f>
        <v/>
      </c>
      <c r="AA845" s="109">
        <f>((('01_Supuestos'!J31*$I845)*'01_Supuestos'!$F$11*($H845-'01_Supuestos'!$F$9))-((('01_Supuestos'!J31*$I845)*'01_Supuestos'!$F$11*($H845-'01_Supuestos'!$F$9))*'01_Supuestos'!$F$12)-(('01_Supuestos'!J31*$I845)*'01_Supuestos'!$F$11*$K845)-(IF(('01_Supuestos'!J31*$I845)&gt;0,'01_Supuestos'!$F$15,0)))-((('01_Supuestos'!J31*$I845)*'01_Supuestos'!$F$11*($H845-'01_Supuestos'!$F$9))*'01_Supuestos'!$F$18)-($J845*'01_Supuestos'!J32)-(IF('01_Supuestos'!J30=MAX('01_Supuestos'!$C$30:$M$30),'01_Supuestos'!$F$19,0))-(MAX(0,(((('01_Supuestos'!J31*$I845)*'01_Supuestos'!$F$11*($H845-'01_Supuestos'!$F$9))-((('01_Supuestos'!J31*$I845)*'01_Supuestos'!$F$11*($H845-'01_Supuestos'!$F$9))*'01_Supuestos'!$F$12)-(('01_Supuestos'!J31*$I845)*'01_Supuestos'!$F$11*$K845)-(IF(('01_Supuestos'!J31*$I845)&gt;0,'01_Supuestos'!$F$15,0)))-($J845*'01_Supuestos'!J33)))*'01_Supuestos'!$F$16)</f>
        <v/>
      </c>
      <c r="AB845" s="109">
        <f>((('01_Supuestos'!K31*$I845)*'01_Supuestos'!$F$11*($H845-'01_Supuestos'!$F$9))-((('01_Supuestos'!K31*$I845)*'01_Supuestos'!$F$11*($H845-'01_Supuestos'!$F$9))*'01_Supuestos'!$F$12)-(('01_Supuestos'!K31*$I845)*'01_Supuestos'!$F$11*$K845)-(IF(('01_Supuestos'!K31*$I845)&gt;0,'01_Supuestos'!$F$15,0)))-((('01_Supuestos'!K31*$I845)*'01_Supuestos'!$F$11*($H845-'01_Supuestos'!$F$9))*'01_Supuestos'!$F$18)-($J845*'01_Supuestos'!K32)-(IF('01_Supuestos'!K30=MAX('01_Supuestos'!$C$30:$M$30),'01_Supuestos'!$F$19,0))-(MAX(0,(((('01_Supuestos'!K31*$I845)*'01_Supuestos'!$F$11*($H845-'01_Supuestos'!$F$9))-((('01_Supuestos'!K31*$I845)*'01_Supuestos'!$F$11*($H845-'01_Supuestos'!$F$9))*'01_Supuestos'!$F$12)-(('01_Supuestos'!K31*$I845)*'01_Supuestos'!$F$11*$K845)-(IF(('01_Supuestos'!K31*$I845)&gt;0,'01_Supuestos'!$F$15,0)))-($J845*'01_Supuestos'!K33)))*'01_Supuestos'!$F$16)</f>
        <v/>
      </c>
      <c r="AC845" s="109">
        <f>((('01_Supuestos'!L31*$I845)*'01_Supuestos'!$F$11*($H845-'01_Supuestos'!$F$9))-((('01_Supuestos'!L31*$I845)*'01_Supuestos'!$F$11*($H845-'01_Supuestos'!$F$9))*'01_Supuestos'!$F$12)-(('01_Supuestos'!L31*$I845)*'01_Supuestos'!$F$11*$K845)-(IF(('01_Supuestos'!L31*$I845)&gt;0,'01_Supuestos'!$F$15,0)))-((('01_Supuestos'!L31*$I845)*'01_Supuestos'!$F$11*($H845-'01_Supuestos'!$F$9))*'01_Supuestos'!$F$18)-($J845*'01_Supuestos'!L32)-(IF('01_Supuestos'!L30=MAX('01_Supuestos'!$C$30:$M$30),'01_Supuestos'!$F$19,0))-(MAX(0,(((('01_Supuestos'!L31*$I845)*'01_Supuestos'!$F$11*($H845-'01_Supuestos'!$F$9))-((('01_Supuestos'!L31*$I845)*'01_Supuestos'!$F$11*($H845-'01_Supuestos'!$F$9))*'01_Supuestos'!$F$12)-(('01_Supuestos'!L31*$I845)*'01_Supuestos'!$F$11*$K845)-(IF(('01_Supuestos'!L31*$I845)&gt;0,'01_Supuestos'!$F$15,0)))-($J845*'01_Supuestos'!L33)))*'01_Supuestos'!$F$16)</f>
        <v/>
      </c>
      <c r="AD845" s="109">
        <f>((('01_Supuestos'!M31*$I845)*'01_Supuestos'!$F$11*($H845-'01_Supuestos'!$F$9))-((('01_Supuestos'!M31*$I845)*'01_Supuestos'!$F$11*($H845-'01_Supuestos'!$F$9))*'01_Supuestos'!$F$12)-(('01_Supuestos'!M31*$I845)*'01_Supuestos'!$F$11*$K845)-(IF(('01_Supuestos'!M31*$I845)&gt;0,'01_Supuestos'!$F$15,0)))-((('01_Supuestos'!M31*$I845)*'01_Supuestos'!$F$11*($H845-'01_Supuestos'!$F$9))*'01_Supuestos'!$F$18)-($J845*'01_Supuestos'!M32)-(IF('01_Supuestos'!M30=MAX('01_Supuestos'!$C$30:$M$30),'01_Supuestos'!$F$19,0))-(MAX(0,(((('01_Supuestos'!M31*$I845)*'01_Supuestos'!$F$11*($H845-'01_Supuestos'!$F$9))-((('01_Supuestos'!M31*$I845)*'01_Supuestos'!$F$11*($H845-'01_Supuestos'!$F$9))*'01_Supuestos'!$F$12)-(('01_Supuestos'!M31*$I845)*'01_Supuestos'!$F$11*$K845)-(IF(('01_Supuestos'!M31*$I845)&gt;0,'01_Supuestos'!$F$15,0)))-($J845*'01_Supuestos'!M33)))*'01_Supuestos'!$F$16)</f>
        <v/>
      </c>
      <c r="AE845" s="109">
        <f>0</f>
        <v/>
      </c>
      <c r="AF845" s="109">
        <f>IF(S845&gt;R845,"Appraisal+Decision",IF(S845&lt;R845,"Develop Now","Indiferente"))</f>
        <v/>
      </c>
    </row>
    <row r="846">
      <c r="A846" t="n">
        <v>816</v>
      </c>
      <c r="B846" s="53">
        <f>RAND()</f>
        <v/>
      </c>
      <c r="C846" s="53">
        <f>RAND()</f>
        <v/>
      </c>
      <c r="D846" s="53">
        <f>RAND()</f>
        <v/>
      </c>
      <c r="E846" s="53">
        <f>RAND()</f>
        <v/>
      </c>
      <c r="F846" s="53">
        <f>RAND()</f>
        <v/>
      </c>
      <c r="G846" s="53">
        <f>RAND()</f>
        <v/>
      </c>
      <c r="H846" s="109">
        <f>IF(B846&lt;($B$11-$B$10)/($B$12-$B$10), $B$10+SQRT(B846*($B$11-$B$10)*($B$12-$B$10)), $B$12-SQRT((1-B846)*($B$12-$B$11)*($B$12-$B$10)))</f>
        <v/>
      </c>
      <c r="I846" s="53">
        <f>MAX(0.1,NORMINV(C846,$B$13,$B$14))</f>
        <v/>
      </c>
      <c r="J846" s="109">
        <f>'01_Supuestos'!$F$13*MAX(0.65,NORMINV(D846,1,$B$15))</f>
        <v/>
      </c>
      <c r="K846" s="109">
        <f>'01_Supuestos'!$F$14*MAX(0.6,NORMINV(E846,1,$B$16))</f>
        <v/>
      </c>
      <c r="L846" s="109">
        <f>--(F846&lt;=$B$5)</f>
        <v/>
      </c>
      <c r="M846" s="109">
        <f>IF(L846=1, IF(G846&lt;=$B$6, "+", "-"), IF(G846&lt;=(1-$B$7), "+", "-"))</f>
        <v/>
      </c>
      <c r="N846" s="110">
        <f>IF(M846="+",'05_Bayes_Arbol'!$B$16,'05_Bayes_Arbol'!$B$17)</f>
        <v/>
      </c>
      <c r="O846" s="109">
        <f>SUMPRODUCT(T846:AD846,'01_Supuestos'!$C$34:$M$34)</f>
        <v/>
      </c>
      <c r="P846" s="109">
        <f>N846*O846 + (1-N846)*$B$9</f>
        <v/>
      </c>
      <c r="Q846" s="109">
        <f>--(P846&gt;0)</f>
        <v/>
      </c>
      <c r="R846" s="109">
        <f>IF(L846=1,O846,$B$9)</f>
        <v/>
      </c>
      <c r="S846" s="109">
        <f>-$B$8 + IF(Q846=1, IF(L846=1,O846,$B$9), 0)</f>
        <v/>
      </c>
      <c r="T846" s="109">
        <f>((('01_Supuestos'!C31*$I846)*'01_Supuestos'!$F$11*($H846-'01_Supuestos'!$F$9))-((('01_Supuestos'!C31*$I846)*'01_Supuestos'!$F$11*($H846-'01_Supuestos'!$F$9))*'01_Supuestos'!$F$12)-(('01_Supuestos'!C31*$I846)*'01_Supuestos'!$F$11*$K846)-(IF(('01_Supuestos'!C31*$I846)&gt;0,'01_Supuestos'!$F$15,0)))-((('01_Supuestos'!C31*$I846)*'01_Supuestos'!$F$11*($H846-'01_Supuestos'!$F$9))*'01_Supuestos'!$F$18)-($J846*'01_Supuestos'!C32)-(IF('01_Supuestos'!C30=MAX('01_Supuestos'!$C$30:$M$30),'01_Supuestos'!$F$19,0))-(MAX(0,(((('01_Supuestos'!C31*$I846)*'01_Supuestos'!$F$11*($H846-'01_Supuestos'!$F$9))-((('01_Supuestos'!C31*$I846)*'01_Supuestos'!$F$11*($H846-'01_Supuestos'!$F$9))*'01_Supuestos'!$F$12)-(('01_Supuestos'!C31*$I846)*'01_Supuestos'!$F$11*$K846)-(IF(('01_Supuestos'!C31*$I846)&gt;0,'01_Supuestos'!$F$15,0)))-($J846*'01_Supuestos'!C33)))*'01_Supuestos'!$F$16)</f>
        <v/>
      </c>
      <c r="U846" s="109">
        <f>((('01_Supuestos'!D31*$I846)*'01_Supuestos'!$F$11*($H846-'01_Supuestos'!$F$9))-((('01_Supuestos'!D31*$I846)*'01_Supuestos'!$F$11*($H846-'01_Supuestos'!$F$9))*'01_Supuestos'!$F$12)-(('01_Supuestos'!D31*$I846)*'01_Supuestos'!$F$11*$K846)-(IF(('01_Supuestos'!D31*$I846)&gt;0,'01_Supuestos'!$F$15,0)))-((('01_Supuestos'!D31*$I846)*'01_Supuestos'!$F$11*($H846-'01_Supuestos'!$F$9))*'01_Supuestos'!$F$18)-($J846*'01_Supuestos'!D32)-(IF('01_Supuestos'!D30=MAX('01_Supuestos'!$C$30:$M$30),'01_Supuestos'!$F$19,0))-(MAX(0,(((('01_Supuestos'!D31*$I846)*'01_Supuestos'!$F$11*($H846-'01_Supuestos'!$F$9))-((('01_Supuestos'!D31*$I846)*'01_Supuestos'!$F$11*($H846-'01_Supuestos'!$F$9))*'01_Supuestos'!$F$12)-(('01_Supuestos'!D31*$I846)*'01_Supuestos'!$F$11*$K846)-(IF(('01_Supuestos'!D31*$I846)&gt;0,'01_Supuestos'!$F$15,0)))-($J846*'01_Supuestos'!D33)))*'01_Supuestos'!$F$16)</f>
        <v/>
      </c>
      <c r="V846" s="109">
        <f>((('01_Supuestos'!E31*$I846)*'01_Supuestos'!$F$11*($H846-'01_Supuestos'!$F$9))-((('01_Supuestos'!E31*$I846)*'01_Supuestos'!$F$11*($H846-'01_Supuestos'!$F$9))*'01_Supuestos'!$F$12)-(('01_Supuestos'!E31*$I846)*'01_Supuestos'!$F$11*$K846)-(IF(('01_Supuestos'!E31*$I846)&gt;0,'01_Supuestos'!$F$15,0)))-((('01_Supuestos'!E31*$I846)*'01_Supuestos'!$F$11*($H846-'01_Supuestos'!$F$9))*'01_Supuestos'!$F$18)-($J846*'01_Supuestos'!E32)-(IF('01_Supuestos'!E30=MAX('01_Supuestos'!$C$30:$M$30),'01_Supuestos'!$F$19,0))-(MAX(0,(((('01_Supuestos'!E31*$I846)*'01_Supuestos'!$F$11*($H846-'01_Supuestos'!$F$9))-((('01_Supuestos'!E31*$I846)*'01_Supuestos'!$F$11*($H846-'01_Supuestos'!$F$9))*'01_Supuestos'!$F$12)-(('01_Supuestos'!E31*$I846)*'01_Supuestos'!$F$11*$K846)-(IF(('01_Supuestos'!E31*$I846)&gt;0,'01_Supuestos'!$F$15,0)))-($J846*'01_Supuestos'!E33)))*'01_Supuestos'!$F$16)</f>
        <v/>
      </c>
      <c r="W846" s="109">
        <f>((('01_Supuestos'!F31*$I846)*'01_Supuestos'!$F$11*($H846-'01_Supuestos'!$F$9))-((('01_Supuestos'!F31*$I846)*'01_Supuestos'!$F$11*($H846-'01_Supuestos'!$F$9))*'01_Supuestos'!$F$12)-(('01_Supuestos'!F31*$I846)*'01_Supuestos'!$F$11*$K846)-(IF(('01_Supuestos'!F31*$I846)&gt;0,'01_Supuestos'!$F$15,0)))-((('01_Supuestos'!F31*$I846)*'01_Supuestos'!$F$11*($H846-'01_Supuestos'!$F$9))*'01_Supuestos'!$F$18)-($J846*'01_Supuestos'!F32)-(IF('01_Supuestos'!F30=MAX('01_Supuestos'!$C$30:$M$30),'01_Supuestos'!$F$19,0))-(MAX(0,(((('01_Supuestos'!F31*$I846)*'01_Supuestos'!$F$11*($H846-'01_Supuestos'!$F$9))-((('01_Supuestos'!F31*$I846)*'01_Supuestos'!$F$11*($H846-'01_Supuestos'!$F$9))*'01_Supuestos'!$F$12)-(('01_Supuestos'!F31*$I846)*'01_Supuestos'!$F$11*$K846)-(IF(('01_Supuestos'!F31*$I846)&gt;0,'01_Supuestos'!$F$15,0)))-($J846*'01_Supuestos'!F33)))*'01_Supuestos'!$F$16)</f>
        <v/>
      </c>
      <c r="X846" s="109">
        <f>((('01_Supuestos'!G31*$I846)*'01_Supuestos'!$F$11*($H846-'01_Supuestos'!$F$9))-((('01_Supuestos'!G31*$I846)*'01_Supuestos'!$F$11*($H846-'01_Supuestos'!$F$9))*'01_Supuestos'!$F$12)-(('01_Supuestos'!G31*$I846)*'01_Supuestos'!$F$11*$K846)-(IF(('01_Supuestos'!G31*$I846)&gt;0,'01_Supuestos'!$F$15,0)))-((('01_Supuestos'!G31*$I846)*'01_Supuestos'!$F$11*($H846-'01_Supuestos'!$F$9))*'01_Supuestos'!$F$18)-($J846*'01_Supuestos'!G32)-(IF('01_Supuestos'!G30=MAX('01_Supuestos'!$C$30:$M$30),'01_Supuestos'!$F$19,0))-(MAX(0,(((('01_Supuestos'!G31*$I846)*'01_Supuestos'!$F$11*($H846-'01_Supuestos'!$F$9))-((('01_Supuestos'!G31*$I846)*'01_Supuestos'!$F$11*($H846-'01_Supuestos'!$F$9))*'01_Supuestos'!$F$12)-(('01_Supuestos'!G31*$I846)*'01_Supuestos'!$F$11*$K846)-(IF(('01_Supuestos'!G31*$I846)&gt;0,'01_Supuestos'!$F$15,0)))-($J846*'01_Supuestos'!G33)))*'01_Supuestos'!$F$16)</f>
        <v/>
      </c>
      <c r="Y846" s="109">
        <f>((('01_Supuestos'!H31*$I846)*'01_Supuestos'!$F$11*($H846-'01_Supuestos'!$F$9))-((('01_Supuestos'!H31*$I846)*'01_Supuestos'!$F$11*($H846-'01_Supuestos'!$F$9))*'01_Supuestos'!$F$12)-(('01_Supuestos'!H31*$I846)*'01_Supuestos'!$F$11*$K846)-(IF(('01_Supuestos'!H31*$I846)&gt;0,'01_Supuestos'!$F$15,0)))-((('01_Supuestos'!H31*$I846)*'01_Supuestos'!$F$11*($H846-'01_Supuestos'!$F$9))*'01_Supuestos'!$F$18)-($J846*'01_Supuestos'!H32)-(IF('01_Supuestos'!H30=MAX('01_Supuestos'!$C$30:$M$30),'01_Supuestos'!$F$19,0))-(MAX(0,(((('01_Supuestos'!H31*$I846)*'01_Supuestos'!$F$11*($H846-'01_Supuestos'!$F$9))-((('01_Supuestos'!H31*$I846)*'01_Supuestos'!$F$11*($H846-'01_Supuestos'!$F$9))*'01_Supuestos'!$F$12)-(('01_Supuestos'!H31*$I846)*'01_Supuestos'!$F$11*$K846)-(IF(('01_Supuestos'!H31*$I846)&gt;0,'01_Supuestos'!$F$15,0)))-($J846*'01_Supuestos'!H33)))*'01_Supuestos'!$F$16)</f>
        <v/>
      </c>
      <c r="Z846" s="109">
        <f>((('01_Supuestos'!I31*$I846)*'01_Supuestos'!$F$11*($H846-'01_Supuestos'!$F$9))-((('01_Supuestos'!I31*$I846)*'01_Supuestos'!$F$11*($H846-'01_Supuestos'!$F$9))*'01_Supuestos'!$F$12)-(('01_Supuestos'!I31*$I846)*'01_Supuestos'!$F$11*$K846)-(IF(('01_Supuestos'!I31*$I846)&gt;0,'01_Supuestos'!$F$15,0)))-((('01_Supuestos'!I31*$I846)*'01_Supuestos'!$F$11*($H846-'01_Supuestos'!$F$9))*'01_Supuestos'!$F$18)-($J846*'01_Supuestos'!I32)-(IF('01_Supuestos'!I30=MAX('01_Supuestos'!$C$30:$M$30),'01_Supuestos'!$F$19,0))-(MAX(0,(((('01_Supuestos'!I31*$I846)*'01_Supuestos'!$F$11*($H846-'01_Supuestos'!$F$9))-((('01_Supuestos'!I31*$I846)*'01_Supuestos'!$F$11*($H846-'01_Supuestos'!$F$9))*'01_Supuestos'!$F$12)-(('01_Supuestos'!I31*$I846)*'01_Supuestos'!$F$11*$K846)-(IF(('01_Supuestos'!I31*$I846)&gt;0,'01_Supuestos'!$F$15,0)))-($J846*'01_Supuestos'!I33)))*'01_Supuestos'!$F$16)</f>
        <v/>
      </c>
      <c r="AA846" s="109">
        <f>((('01_Supuestos'!J31*$I846)*'01_Supuestos'!$F$11*($H846-'01_Supuestos'!$F$9))-((('01_Supuestos'!J31*$I846)*'01_Supuestos'!$F$11*($H846-'01_Supuestos'!$F$9))*'01_Supuestos'!$F$12)-(('01_Supuestos'!J31*$I846)*'01_Supuestos'!$F$11*$K846)-(IF(('01_Supuestos'!J31*$I846)&gt;0,'01_Supuestos'!$F$15,0)))-((('01_Supuestos'!J31*$I846)*'01_Supuestos'!$F$11*($H846-'01_Supuestos'!$F$9))*'01_Supuestos'!$F$18)-($J846*'01_Supuestos'!J32)-(IF('01_Supuestos'!J30=MAX('01_Supuestos'!$C$30:$M$30),'01_Supuestos'!$F$19,0))-(MAX(0,(((('01_Supuestos'!J31*$I846)*'01_Supuestos'!$F$11*($H846-'01_Supuestos'!$F$9))-((('01_Supuestos'!J31*$I846)*'01_Supuestos'!$F$11*($H846-'01_Supuestos'!$F$9))*'01_Supuestos'!$F$12)-(('01_Supuestos'!J31*$I846)*'01_Supuestos'!$F$11*$K846)-(IF(('01_Supuestos'!J31*$I846)&gt;0,'01_Supuestos'!$F$15,0)))-($J846*'01_Supuestos'!J33)))*'01_Supuestos'!$F$16)</f>
        <v/>
      </c>
      <c r="AB846" s="109">
        <f>((('01_Supuestos'!K31*$I846)*'01_Supuestos'!$F$11*($H846-'01_Supuestos'!$F$9))-((('01_Supuestos'!K31*$I846)*'01_Supuestos'!$F$11*($H846-'01_Supuestos'!$F$9))*'01_Supuestos'!$F$12)-(('01_Supuestos'!K31*$I846)*'01_Supuestos'!$F$11*$K846)-(IF(('01_Supuestos'!K31*$I846)&gt;0,'01_Supuestos'!$F$15,0)))-((('01_Supuestos'!K31*$I846)*'01_Supuestos'!$F$11*($H846-'01_Supuestos'!$F$9))*'01_Supuestos'!$F$18)-($J846*'01_Supuestos'!K32)-(IF('01_Supuestos'!K30=MAX('01_Supuestos'!$C$30:$M$30),'01_Supuestos'!$F$19,0))-(MAX(0,(((('01_Supuestos'!K31*$I846)*'01_Supuestos'!$F$11*($H846-'01_Supuestos'!$F$9))-((('01_Supuestos'!K31*$I846)*'01_Supuestos'!$F$11*($H846-'01_Supuestos'!$F$9))*'01_Supuestos'!$F$12)-(('01_Supuestos'!K31*$I846)*'01_Supuestos'!$F$11*$K846)-(IF(('01_Supuestos'!K31*$I846)&gt;0,'01_Supuestos'!$F$15,0)))-($J846*'01_Supuestos'!K33)))*'01_Supuestos'!$F$16)</f>
        <v/>
      </c>
      <c r="AC846" s="109">
        <f>((('01_Supuestos'!L31*$I846)*'01_Supuestos'!$F$11*($H846-'01_Supuestos'!$F$9))-((('01_Supuestos'!L31*$I846)*'01_Supuestos'!$F$11*($H846-'01_Supuestos'!$F$9))*'01_Supuestos'!$F$12)-(('01_Supuestos'!L31*$I846)*'01_Supuestos'!$F$11*$K846)-(IF(('01_Supuestos'!L31*$I846)&gt;0,'01_Supuestos'!$F$15,0)))-((('01_Supuestos'!L31*$I846)*'01_Supuestos'!$F$11*($H846-'01_Supuestos'!$F$9))*'01_Supuestos'!$F$18)-($J846*'01_Supuestos'!L32)-(IF('01_Supuestos'!L30=MAX('01_Supuestos'!$C$30:$M$30),'01_Supuestos'!$F$19,0))-(MAX(0,(((('01_Supuestos'!L31*$I846)*'01_Supuestos'!$F$11*($H846-'01_Supuestos'!$F$9))-((('01_Supuestos'!L31*$I846)*'01_Supuestos'!$F$11*($H846-'01_Supuestos'!$F$9))*'01_Supuestos'!$F$12)-(('01_Supuestos'!L31*$I846)*'01_Supuestos'!$F$11*$K846)-(IF(('01_Supuestos'!L31*$I846)&gt;0,'01_Supuestos'!$F$15,0)))-($J846*'01_Supuestos'!L33)))*'01_Supuestos'!$F$16)</f>
        <v/>
      </c>
      <c r="AD846" s="109">
        <f>((('01_Supuestos'!M31*$I846)*'01_Supuestos'!$F$11*($H846-'01_Supuestos'!$F$9))-((('01_Supuestos'!M31*$I846)*'01_Supuestos'!$F$11*($H846-'01_Supuestos'!$F$9))*'01_Supuestos'!$F$12)-(('01_Supuestos'!M31*$I846)*'01_Supuestos'!$F$11*$K846)-(IF(('01_Supuestos'!M31*$I846)&gt;0,'01_Supuestos'!$F$15,0)))-((('01_Supuestos'!M31*$I846)*'01_Supuestos'!$F$11*($H846-'01_Supuestos'!$F$9))*'01_Supuestos'!$F$18)-($J846*'01_Supuestos'!M32)-(IF('01_Supuestos'!M30=MAX('01_Supuestos'!$C$30:$M$30),'01_Supuestos'!$F$19,0))-(MAX(0,(((('01_Supuestos'!M31*$I846)*'01_Supuestos'!$F$11*($H846-'01_Supuestos'!$F$9))-((('01_Supuestos'!M31*$I846)*'01_Supuestos'!$F$11*($H846-'01_Supuestos'!$F$9))*'01_Supuestos'!$F$12)-(('01_Supuestos'!M31*$I846)*'01_Supuestos'!$F$11*$K846)-(IF(('01_Supuestos'!M31*$I846)&gt;0,'01_Supuestos'!$F$15,0)))-($J846*'01_Supuestos'!M33)))*'01_Supuestos'!$F$16)</f>
        <v/>
      </c>
      <c r="AE846" s="109">
        <f>0</f>
        <v/>
      </c>
      <c r="AF846" s="109">
        <f>IF(S846&gt;R846,"Appraisal+Decision",IF(S846&lt;R846,"Develop Now","Indiferente"))</f>
        <v/>
      </c>
    </row>
    <row r="847">
      <c r="A847" t="n">
        <v>817</v>
      </c>
      <c r="B847" s="53">
        <f>RAND()</f>
        <v/>
      </c>
      <c r="C847" s="53">
        <f>RAND()</f>
        <v/>
      </c>
      <c r="D847" s="53">
        <f>RAND()</f>
        <v/>
      </c>
      <c r="E847" s="53">
        <f>RAND()</f>
        <v/>
      </c>
      <c r="F847" s="53">
        <f>RAND()</f>
        <v/>
      </c>
      <c r="G847" s="53">
        <f>RAND()</f>
        <v/>
      </c>
      <c r="H847" s="109">
        <f>IF(B847&lt;($B$11-$B$10)/($B$12-$B$10), $B$10+SQRT(B847*($B$11-$B$10)*($B$12-$B$10)), $B$12-SQRT((1-B847)*($B$12-$B$11)*($B$12-$B$10)))</f>
        <v/>
      </c>
      <c r="I847" s="53">
        <f>MAX(0.1,NORMINV(C847,$B$13,$B$14))</f>
        <v/>
      </c>
      <c r="J847" s="109">
        <f>'01_Supuestos'!$F$13*MAX(0.65,NORMINV(D847,1,$B$15))</f>
        <v/>
      </c>
      <c r="K847" s="109">
        <f>'01_Supuestos'!$F$14*MAX(0.6,NORMINV(E847,1,$B$16))</f>
        <v/>
      </c>
      <c r="L847" s="109">
        <f>--(F847&lt;=$B$5)</f>
        <v/>
      </c>
      <c r="M847" s="109">
        <f>IF(L847=1, IF(G847&lt;=$B$6, "+", "-"), IF(G847&lt;=(1-$B$7), "+", "-"))</f>
        <v/>
      </c>
      <c r="N847" s="110">
        <f>IF(M847="+",'05_Bayes_Arbol'!$B$16,'05_Bayes_Arbol'!$B$17)</f>
        <v/>
      </c>
      <c r="O847" s="109">
        <f>SUMPRODUCT(T847:AD847,'01_Supuestos'!$C$34:$M$34)</f>
        <v/>
      </c>
      <c r="P847" s="109">
        <f>N847*O847 + (1-N847)*$B$9</f>
        <v/>
      </c>
      <c r="Q847" s="109">
        <f>--(P847&gt;0)</f>
        <v/>
      </c>
      <c r="R847" s="109">
        <f>IF(L847=1,O847,$B$9)</f>
        <v/>
      </c>
      <c r="S847" s="109">
        <f>-$B$8 + IF(Q847=1, IF(L847=1,O847,$B$9), 0)</f>
        <v/>
      </c>
      <c r="T847" s="109">
        <f>((('01_Supuestos'!C31*$I847)*'01_Supuestos'!$F$11*($H847-'01_Supuestos'!$F$9))-((('01_Supuestos'!C31*$I847)*'01_Supuestos'!$F$11*($H847-'01_Supuestos'!$F$9))*'01_Supuestos'!$F$12)-(('01_Supuestos'!C31*$I847)*'01_Supuestos'!$F$11*$K847)-(IF(('01_Supuestos'!C31*$I847)&gt;0,'01_Supuestos'!$F$15,0)))-((('01_Supuestos'!C31*$I847)*'01_Supuestos'!$F$11*($H847-'01_Supuestos'!$F$9))*'01_Supuestos'!$F$18)-($J847*'01_Supuestos'!C32)-(IF('01_Supuestos'!C30=MAX('01_Supuestos'!$C$30:$M$30),'01_Supuestos'!$F$19,0))-(MAX(0,(((('01_Supuestos'!C31*$I847)*'01_Supuestos'!$F$11*($H847-'01_Supuestos'!$F$9))-((('01_Supuestos'!C31*$I847)*'01_Supuestos'!$F$11*($H847-'01_Supuestos'!$F$9))*'01_Supuestos'!$F$12)-(('01_Supuestos'!C31*$I847)*'01_Supuestos'!$F$11*$K847)-(IF(('01_Supuestos'!C31*$I847)&gt;0,'01_Supuestos'!$F$15,0)))-($J847*'01_Supuestos'!C33)))*'01_Supuestos'!$F$16)</f>
        <v/>
      </c>
      <c r="U847" s="109">
        <f>((('01_Supuestos'!D31*$I847)*'01_Supuestos'!$F$11*($H847-'01_Supuestos'!$F$9))-((('01_Supuestos'!D31*$I847)*'01_Supuestos'!$F$11*($H847-'01_Supuestos'!$F$9))*'01_Supuestos'!$F$12)-(('01_Supuestos'!D31*$I847)*'01_Supuestos'!$F$11*$K847)-(IF(('01_Supuestos'!D31*$I847)&gt;0,'01_Supuestos'!$F$15,0)))-((('01_Supuestos'!D31*$I847)*'01_Supuestos'!$F$11*($H847-'01_Supuestos'!$F$9))*'01_Supuestos'!$F$18)-($J847*'01_Supuestos'!D32)-(IF('01_Supuestos'!D30=MAX('01_Supuestos'!$C$30:$M$30),'01_Supuestos'!$F$19,0))-(MAX(0,(((('01_Supuestos'!D31*$I847)*'01_Supuestos'!$F$11*($H847-'01_Supuestos'!$F$9))-((('01_Supuestos'!D31*$I847)*'01_Supuestos'!$F$11*($H847-'01_Supuestos'!$F$9))*'01_Supuestos'!$F$12)-(('01_Supuestos'!D31*$I847)*'01_Supuestos'!$F$11*$K847)-(IF(('01_Supuestos'!D31*$I847)&gt;0,'01_Supuestos'!$F$15,0)))-($J847*'01_Supuestos'!D33)))*'01_Supuestos'!$F$16)</f>
        <v/>
      </c>
      <c r="V847" s="109">
        <f>((('01_Supuestos'!E31*$I847)*'01_Supuestos'!$F$11*($H847-'01_Supuestos'!$F$9))-((('01_Supuestos'!E31*$I847)*'01_Supuestos'!$F$11*($H847-'01_Supuestos'!$F$9))*'01_Supuestos'!$F$12)-(('01_Supuestos'!E31*$I847)*'01_Supuestos'!$F$11*$K847)-(IF(('01_Supuestos'!E31*$I847)&gt;0,'01_Supuestos'!$F$15,0)))-((('01_Supuestos'!E31*$I847)*'01_Supuestos'!$F$11*($H847-'01_Supuestos'!$F$9))*'01_Supuestos'!$F$18)-($J847*'01_Supuestos'!E32)-(IF('01_Supuestos'!E30=MAX('01_Supuestos'!$C$30:$M$30),'01_Supuestos'!$F$19,0))-(MAX(0,(((('01_Supuestos'!E31*$I847)*'01_Supuestos'!$F$11*($H847-'01_Supuestos'!$F$9))-((('01_Supuestos'!E31*$I847)*'01_Supuestos'!$F$11*($H847-'01_Supuestos'!$F$9))*'01_Supuestos'!$F$12)-(('01_Supuestos'!E31*$I847)*'01_Supuestos'!$F$11*$K847)-(IF(('01_Supuestos'!E31*$I847)&gt;0,'01_Supuestos'!$F$15,0)))-($J847*'01_Supuestos'!E33)))*'01_Supuestos'!$F$16)</f>
        <v/>
      </c>
      <c r="W847" s="109">
        <f>((('01_Supuestos'!F31*$I847)*'01_Supuestos'!$F$11*($H847-'01_Supuestos'!$F$9))-((('01_Supuestos'!F31*$I847)*'01_Supuestos'!$F$11*($H847-'01_Supuestos'!$F$9))*'01_Supuestos'!$F$12)-(('01_Supuestos'!F31*$I847)*'01_Supuestos'!$F$11*$K847)-(IF(('01_Supuestos'!F31*$I847)&gt;0,'01_Supuestos'!$F$15,0)))-((('01_Supuestos'!F31*$I847)*'01_Supuestos'!$F$11*($H847-'01_Supuestos'!$F$9))*'01_Supuestos'!$F$18)-($J847*'01_Supuestos'!F32)-(IF('01_Supuestos'!F30=MAX('01_Supuestos'!$C$30:$M$30),'01_Supuestos'!$F$19,0))-(MAX(0,(((('01_Supuestos'!F31*$I847)*'01_Supuestos'!$F$11*($H847-'01_Supuestos'!$F$9))-((('01_Supuestos'!F31*$I847)*'01_Supuestos'!$F$11*($H847-'01_Supuestos'!$F$9))*'01_Supuestos'!$F$12)-(('01_Supuestos'!F31*$I847)*'01_Supuestos'!$F$11*$K847)-(IF(('01_Supuestos'!F31*$I847)&gt;0,'01_Supuestos'!$F$15,0)))-($J847*'01_Supuestos'!F33)))*'01_Supuestos'!$F$16)</f>
        <v/>
      </c>
      <c r="X847" s="109">
        <f>((('01_Supuestos'!G31*$I847)*'01_Supuestos'!$F$11*($H847-'01_Supuestos'!$F$9))-((('01_Supuestos'!G31*$I847)*'01_Supuestos'!$F$11*($H847-'01_Supuestos'!$F$9))*'01_Supuestos'!$F$12)-(('01_Supuestos'!G31*$I847)*'01_Supuestos'!$F$11*$K847)-(IF(('01_Supuestos'!G31*$I847)&gt;0,'01_Supuestos'!$F$15,0)))-((('01_Supuestos'!G31*$I847)*'01_Supuestos'!$F$11*($H847-'01_Supuestos'!$F$9))*'01_Supuestos'!$F$18)-($J847*'01_Supuestos'!G32)-(IF('01_Supuestos'!G30=MAX('01_Supuestos'!$C$30:$M$30),'01_Supuestos'!$F$19,0))-(MAX(0,(((('01_Supuestos'!G31*$I847)*'01_Supuestos'!$F$11*($H847-'01_Supuestos'!$F$9))-((('01_Supuestos'!G31*$I847)*'01_Supuestos'!$F$11*($H847-'01_Supuestos'!$F$9))*'01_Supuestos'!$F$12)-(('01_Supuestos'!G31*$I847)*'01_Supuestos'!$F$11*$K847)-(IF(('01_Supuestos'!G31*$I847)&gt;0,'01_Supuestos'!$F$15,0)))-($J847*'01_Supuestos'!G33)))*'01_Supuestos'!$F$16)</f>
        <v/>
      </c>
      <c r="Y847" s="109">
        <f>((('01_Supuestos'!H31*$I847)*'01_Supuestos'!$F$11*($H847-'01_Supuestos'!$F$9))-((('01_Supuestos'!H31*$I847)*'01_Supuestos'!$F$11*($H847-'01_Supuestos'!$F$9))*'01_Supuestos'!$F$12)-(('01_Supuestos'!H31*$I847)*'01_Supuestos'!$F$11*$K847)-(IF(('01_Supuestos'!H31*$I847)&gt;0,'01_Supuestos'!$F$15,0)))-((('01_Supuestos'!H31*$I847)*'01_Supuestos'!$F$11*($H847-'01_Supuestos'!$F$9))*'01_Supuestos'!$F$18)-($J847*'01_Supuestos'!H32)-(IF('01_Supuestos'!H30=MAX('01_Supuestos'!$C$30:$M$30),'01_Supuestos'!$F$19,0))-(MAX(0,(((('01_Supuestos'!H31*$I847)*'01_Supuestos'!$F$11*($H847-'01_Supuestos'!$F$9))-((('01_Supuestos'!H31*$I847)*'01_Supuestos'!$F$11*($H847-'01_Supuestos'!$F$9))*'01_Supuestos'!$F$12)-(('01_Supuestos'!H31*$I847)*'01_Supuestos'!$F$11*$K847)-(IF(('01_Supuestos'!H31*$I847)&gt;0,'01_Supuestos'!$F$15,0)))-($J847*'01_Supuestos'!H33)))*'01_Supuestos'!$F$16)</f>
        <v/>
      </c>
      <c r="Z847" s="109">
        <f>((('01_Supuestos'!I31*$I847)*'01_Supuestos'!$F$11*($H847-'01_Supuestos'!$F$9))-((('01_Supuestos'!I31*$I847)*'01_Supuestos'!$F$11*($H847-'01_Supuestos'!$F$9))*'01_Supuestos'!$F$12)-(('01_Supuestos'!I31*$I847)*'01_Supuestos'!$F$11*$K847)-(IF(('01_Supuestos'!I31*$I847)&gt;0,'01_Supuestos'!$F$15,0)))-((('01_Supuestos'!I31*$I847)*'01_Supuestos'!$F$11*($H847-'01_Supuestos'!$F$9))*'01_Supuestos'!$F$18)-($J847*'01_Supuestos'!I32)-(IF('01_Supuestos'!I30=MAX('01_Supuestos'!$C$30:$M$30),'01_Supuestos'!$F$19,0))-(MAX(0,(((('01_Supuestos'!I31*$I847)*'01_Supuestos'!$F$11*($H847-'01_Supuestos'!$F$9))-((('01_Supuestos'!I31*$I847)*'01_Supuestos'!$F$11*($H847-'01_Supuestos'!$F$9))*'01_Supuestos'!$F$12)-(('01_Supuestos'!I31*$I847)*'01_Supuestos'!$F$11*$K847)-(IF(('01_Supuestos'!I31*$I847)&gt;0,'01_Supuestos'!$F$15,0)))-($J847*'01_Supuestos'!I33)))*'01_Supuestos'!$F$16)</f>
        <v/>
      </c>
      <c r="AA847" s="109">
        <f>((('01_Supuestos'!J31*$I847)*'01_Supuestos'!$F$11*($H847-'01_Supuestos'!$F$9))-((('01_Supuestos'!J31*$I847)*'01_Supuestos'!$F$11*($H847-'01_Supuestos'!$F$9))*'01_Supuestos'!$F$12)-(('01_Supuestos'!J31*$I847)*'01_Supuestos'!$F$11*$K847)-(IF(('01_Supuestos'!J31*$I847)&gt;0,'01_Supuestos'!$F$15,0)))-((('01_Supuestos'!J31*$I847)*'01_Supuestos'!$F$11*($H847-'01_Supuestos'!$F$9))*'01_Supuestos'!$F$18)-($J847*'01_Supuestos'!J32)-(IF('01_Supuestos'!J30=MAX('01_Supuestos'!$C$30:$M$30),'01_Supuestos'!$F$19,0))-(MAX(0,(((('01_Supuestos'!J31*$I847)*'01_Supuestos'!$F$11*($H847-'01_Supuestos'!$F$9))-((('01_Supuestos'!J31*$I847)*'01_Supuestos'!$F$11*($H847-'01_Supuestos'!$F$9))*'01_Supuestos'!$F$12)-(('01_Supuestos'!J31*$I847)*'01_Supuestos'!$F$11*$K847)-(IF(('01_Supuestos'!J31*$I847)&gt;0,'01_Supuestos'!$F$15,0)))-($J847*'01_Supuestos'!J33)))*'01_Supuestos'!$F$16)</f>
        <v/>
      </c>
      <c r="AB847" s="109">
        <f>((('01_Supuestos'!K31*$I847)*'01_Supuestos'!$F$11*($H847-'01_Supuestos'!$F$9))-((('01_Supuestos'!K31*$I847)*'01_Supuestos'!$F$11*($H847-'01_Supuestos'!$F$9))*'01_Supuestos'!$F$12)-(('01_Supuestos'!K31*$I847)*'01_Supuestos'!$F$11*$K847)-(IF(('01_Supuestos'!K31*$I847)&gt;0,'01_Supuestos'!$F$15,0)))-((('01_Supuestos'!K31*$I847)*'01_Supuestos'!$F$11*($H847-'01_Supuestos'!$F$9))*'01_Supuestos'!$F$18)-($J847*'01_Supuestos'!K32)-(IF('01_Supuestos'!K30=MAX('01_Supuestos'!$C$30:$M$30),'01_Supuestos'!$F$19,0))-(MAX(0,(((('01_Supuestos'!K31*$I847)*'01_Supuestos'!$F$11*($H847-'01_Supuestos'!$F$9))-((('01_Supuestos'!K31*$I847)*'01_Supuestos'!$F$11*($H847-'01_Supuestos'!$F$9))*'01_Supuestos'!$F$12)-(('01_Supuestos'!K31*$I847)*'01_Supuestos'!$F$11*$K847)-(IF(('01_Supuestos'!K31*$I847)&gt;0,'01_Supuestos'!$F$15,0)))-($J847*'01_Supuestos'!K33)))*'01_Supuestos'!$F$16)</f>
        <v/>
      </c>
      <c r="AC847" s="109">
        <f>((('01_Supuestos'!L31*$I847)*'01_Supuestos'!$F$11*($H847-'01_Supuestos'!$F$9))-((('01_Supuestos'!L31*$I847)*'01_Supuestos'!$F$11*($H847-'01_Supuestos'!$F$9))*'01_Supuestos'!$F$12)-(('01_Supuestos'!L31*$I847)*'01_Supuestos'!$F$11*$K847)-(IF(('01_Supuestos'!L31*$I847)&gt;0,'01_Supuestos'!$F$15,0)))-((('01_Supuestos'!L31*$I847)*'01_Supuestos'!$F$11*($H847-'01_Supuestos'!$F$9))*'01_Supuestos'!$F$18)-($J847*'01_Supuestos'!L32)-(IF('01_Supuestos'!L30=MAX('01_Supuestos'!$C$30:$M$30),'01_Supuestos'!$F$19,0))-(MAX(0,(((('01_Supuestos'!L31*$I847)*'01_Supuestos'!$F$11*($H847-'01_Supuestos'!$F$9))-((('01_Supuestos'!L31*$I847)*'01_Supuestos'!$F$11*($H847-'01_Supuestos'!$F$9))*'01_Supuestos'!$F$12)-(('01_Supuestos'!L31*$I847)*'01_Supuestos'!$F$11*$K847)-(IF(('01_Supuestos'!L31*$I847)&gt;0,'01_Supuestos'!$F$15,0)))-($J847*'01_Supuestos'!L33)))*'01_Supuestos'!$F$16)</f>
        <v/>
      </c>
      <c r="AD847" s="109">
        <f>((('01_Supuestos'!M31*$I847)*'01_Supuestos'!$F$11*($H847-'01_Supuestos'!$F$9))-((('01_Supuestos'!M31*$I847)*'01_Supuestos'!$F$11*($H847-'01_Supuestos'!$F$9))*'01_Supuestos'!$F$12)-(('01_Supuestos'!M31*$I847)*'01_Supuestos'!$F$11*$K847)-(IF(('01_Supuestos'!M31*$I847)&gt;0,'01_Supuestos'!$F$15,0)))-((('01_Supuestos'!M31*$I847)*'01_Supuestos'!$F$11*($H847-'01_Supuestos'!$F$9))*'01_Supuestos'!$F$18)-($J847*'01_Supuestos'!M32)-(IF('01_Supuestos'!M30=MAX('01_Supuestos'!$C$30:$M$30),'01_Supuestos'!$F$19,0))-(MAX(0,(((('01_Supuestos'!M31*$I847)*'01_Supuestos'!$F$11*($H847-'01_Supuestos'!$F$9))-((('01_Supuestos'!M31*$I847)*'01_Supuestos'!$F$11*($H847-'01_Supuestos'!$F$9))*'01_Supuestos'!$F$12)-(('01_Supuestos'!M31*$I847)*'01_Supuestos'!$F$11*$K847)-(IF(('01_Supuestos'!M31*$I847)&gt;0,'01_Supuestos'!$F$15,0)))-($J847*'01_Supuestos'!M33)))*'01_Supuestos'!$F$16)</f>
        <v/>
      </c>
      <c r="AE847" s="109">
        <f>0</f>
        <v/>
      </c>
      <c r="AF847" s="109">
        <f>IF(S847&gt;R847,"Appraisal+Decision",IF(S847&lt;R847,"Develop Now","Indiferente"))</f>
        <v/>
      </c>
    </row>
    <row r="848">
      <c r="A848" t="n">
        <v>818</v>
      </c>
      <c r="B848" s="53">
        <f>RAND()</f>
        <v/>
      </c>
      <c r="C848" s="53">
        <f>RAND()</f>
        <v/>
      </c>
      <c r="D848" s="53">
        <f>RAND()</f>
        <v/>
      </c>
      <c r="E848" s="53">
        <f>RAND()</f>
        <v/>
      </c>
      <c r="F848" s="53">
        <f>RAND()</f>
        <v/>
      </c>
      <c r="G848" s="53">
        <f>RAND()</f>
        <v/>
      </c>
      <c r="H848" s="109">
        <f>IF(B848&lt;($B$11-$B$10)/($B$12-$B$10), $B$10+SQRT(B848*($B$11-$B$10)*($B$12-$B$10)), $B$12-SQRT((1-B848)*($B$12-$B$11)*($B$12-$B$10)))</f>
        <v/>
      </c>
      <c r="I848" s="53">
        <f>MAX(0.1,NORMINV(C848,$B$13,$B$14))</f>
        <v/>
      </c>
      <c r="J848" s="109">
        <f>'01_Supuestos'!$F$13*MAX(0.65,NORMINV(D848,1,$B$15))</f>
        <v/>
      </c>
      <c r="K848" s="109">
        <f>'01_Supuestos'!$F$14*MAX(0.6,NORMINV(E848,1,$B$16))</f>
        <v/>
      </c>
      <c r="L848" s="109">
        <f>--(F848&lt;=$B$5)</f>
        <v/>
      </c>
      <c r="M848" s="109">
        <f>IF(L848=1, IF(G848&lt;=$B$6, "+", "-"), IF(G848&lt;=(1-$B$7), "+", "-"))</f>
        <v/>
      </c>
      <c r="N848" s="110">
        <f>IF(M848="+",'05_Bayes_Arbol'!$B$16,'05_Bayes_Arbol'!$B$17)</f>
        <v/>
      </c>
      <c r="O848" s="109">
        <f>SUMPRODUCT(T848:AD848,'01_Supuestos'!$C$34:$M$34)</f>
        <v/>
      </c>
      <c r="P848" s="109">
        <f>N848*O848 + (1-N848)*$B$9</f>
        <v/>
      </c>
      <c r="Q848" s="109">
        <f>--(P848&gt;0)</f>
        <v/>
      </c>
      <c r="R848" s="109">
        <f>IF(L848=1,O848,$B$9)</f>
        <v/>
      </c>
      <c r="S848" s="109">
        <f>-$B$8 + IF(Q848=1, IF(L848=1,O848,$B$9), 0)</f>
        <v/>
      </c>
      <c r="T848" s="109">
        <f>((('01_Supuestos'!C31*$I848)*'01_Supuestos'!$F$11*($H848-'01_Supuestos'!$F$9))-((('01_Supuestos'!C31*$I848)*'01_Supuestos'!$F$11*($H848-'01_Supuestos'!$F$9))*'01_Supuestos'!$F$12)-(('01_Supuestos'!C31*$I848)*'01_Supuestos'!$F$11*$K848)-(IF(('01_Supuestos'!C31*$I848)&gt;0,'01_Supuestos'!$F$15,0)))-((('01_Supuestos'!C31*$I848)*'01_Supuestos'!$F$11*($H848-'01_Supuestos'!$F$9))*'01_Supuestos'!$F$18)-($J848*'01_Supuestos'!C32)-(IF('01_Supuestos'!C30=MAX('01_Supuestos'!$C$30:$M$30),'01_Supuestos'!$F$19,0))-(MAX(0,(((('01_Supuestos'!C31*$I848)*'01_Supuestos'!$F$11*($H848-'01_Supuestos'!$F$9))-((('01_Supuestos'!C31*$I848)*'01_Supuestos'!$F$11*($H848-'01_Supuestos'!$F$9))*'01_Supuestos'!$F$12)-(('01_Supuestos'!C31*$I848)*'01_Supuestos'!$F$11*$K848)-(IF(('01_Supuestos'!C31*$I848)&gt;0,'01_Supuestos'!$F$15,0)))-($J848*'01_Supuestos'!C33)))*'01_Supuestos'!$F$16)</f>
        <v/>
      </c>
      <c r="U848" s="109">
        <f>((('01_Supuestos'!D31*$I848)*'01_Supuestos'!$F$11*($H848-'01_Supuestos'!$F$9))-((('01_Supuestos'!D31*$I848)*'01_Supuestos'!$F$11*($H848-'01_Supuestos'!$F$9))*'01_Supuestos'!$F$12)-(('01_Supuestos'!D31*$I848)*'01_Supuestos'!$F$11*$K848)-(IF(('01_Supuestos'!D31*$I848)&gt;0,'01_Supuestos'!$F$15,0)))-((('01_Supuestos'!D31*$I848)*'01_Supuestos'!$F$11*($H848-'01_Supuestos'!$F$9))*'01_Supuestos'!$F$18)-($J848*'01_Supuestos'!D32)-(IF('01_Supuestos'!D30=MAX('01_Supuestos'!$C$30:$M$30),'01_Supuestos'!$F$19,0))-(MAX(0,(((('01_Supuestos'!D31*$I848)*'01_Supuestos'!$F$11*($H848-'01_Supuestos'!$F$9))-((('01_Supuestos'!D31*$I848)*'01_Supuestos'!$F$11*($H848-'01_Supuestos'!$F$9))*'01_Supuestos'!$F$12)-(('01_Supuestos'!D31*$I848)*'01_Supuestos'!$F$11*$K848)-(IF(('01_Supuestos'!D31*$I848)&gt;0,'01_Supuestos'!$F$15,0)))-($J848*'01_Supuestos'!D33)))*'01_Supuestos'!$F$16)</f>
        <v/>
      </c>
      <c r="V848" s="109">
        <f>((('01_Supuestos'!E31*$I848)*'01_Supuestos'!$F$11*($H848-'01_Supuestos'!$F$9))-((('01_Supuestos'!E31*$I848)*'01_Supuestos'!$F$11*($H848-'01_Supuestos'!$F$9))*'01_Supuestos'!$F$12)-(('01_Supuestos'!E31*$I848)*'01_Supuestos'!$F$11*$K848)-(IF(('01_Supuestos'!E31*$I848)&gt;0,'01_Supuestos'!$F$15,0)))-((('01_Supuestos'!E31*$I848)*'01_Supuestos'!$F$11*($H848-'01_Supuestos'!$F$9))*'01_Supuestos'!$F$18)-($J848*'01_Supuestos'!E32)-(IF('01_Supuestos'!E30=MAX('01_Supuestos'!$C$30:$M$30),'01_Supuestos'!$F$19,0))-(MAX(0,(((('01_Supuestos'!E31*$I848)*'01_Supuestos'!$F$11*($H848-'01_Supuestos'!$F$9))-((('01_Supuestos'!E31*$I848)*'01_Supuestos'!$F$11*($H848-'01_Supuestos'!$F$9))*'01_Supuestos'!$F$12)-(('01_Supuestos'!E31*$I848)*'01_Supuestos'!$F$11*$K848)-(IF(('01_Supuestos'!E31*$I848)&gt;0,'01_Supuestos'!$F$15,0)))-($J848*'01_Supuestos'!E33)))*'01_Supuestos'!$F$16)</f>
        <v/>
      </c>
      <c r="W848" s="109">
        <f>((('01_Supuestos'!F31*$I848)*'01_Supuestos'!$F$11*($H848-'01_Supuestos'!$F$9))-((('01_Supuestos'!F31*$I848)*'01_Supuestos'!$F$11*($H848-'01_Supuestos'!$F$9))*'01_Supuestos'!$F$12)-(('01_Supuestos'!F31*$I848)*'01_Supuestos'!$F$11*$K848)-(IF(('01_Supuestos'!F31*$I848)&gt;0,'01_Supuestos'!$F$15,0)))-((('01_Supuestos'!F31*$I848)*'01_Supuestos'!$F$11*($H848-'01_Supuestos'!$F$9))*'01_Supuestos'!$F$18)-($J848*'01_Supuestos'!F32)-(IF('01_Supuestos'!F30=MAX('01_Supuestos'!$C$30:$M$30),'01_Supuestos'!$F$19,0))-(MAX(0,(((('01_Supuestos'!F31*$I848)*'01_Supuestos'!$F$11*($H848-'01_Supuestos'!$F$9))-((('01_Supuestos'!F31*$I848)*'01_Supuestos'!$F$11*($H848-'01_Supuestos'!$F$9))*'01_Supuestos'!$F$12)-(('01_Supuestos'!F31*$I848)*'01_Supuestos'!$F$11*$K848)-(IF(('01_Supuestos'!F31*$I848)&gt;0,'01_Supuestos'!$F$15,0)))-($J848*'01_Supuestos'!F33)))*'01_Supuestos'!$F$16)</f>
        <v/>
      </c>
      <c r="X848" s="109">
        <f>((('01_Supuestos'!G31*$I848)*'01_Supuestos'!$F$11*($H848-'01_Supuestos'!$F$9))-((('01_Supuestos'!G31*$I848)*'01_Supuestos'!$F$11*($H848-'01_Supuestos'!$F$9))*'01_Supuestos'!$F$12)-(('01_Supuestos'!G31*$I848)*'01_Supuestos'!$F$11*$K848)-(IF(('01_Supuestos'!G31*$I848)&gt;0,'01_Supuestos'!$F$15,0)))-((('01_Supuestos'!G31*$I848)*'01_Supuestos'!$F$11*($H848-'01_Supuestos'!$F$9))*'01_Supuestos'!$F$18)-($J848*'01_Supuestos'!G32)-(IF('01_Supuestos'!G30=MAX('01_Supuestos'!$C$30:$M$30),'01_Supuestos'!$F$19,0))-(MAX(0,(((('01_Supuestos'!G31*$I848)*'01_Supuestos'!$F$11*($H848-'01_Supuestos'!$F$9))-((('01_Supuestos'!G31*$I848)*'01_Supuestos'!$F$11*($H848-'01_Supuestos'!$F$9))*'01_Supuestos'!$F$12)-(('01_Supuestos'!G31*$I848)*'01_Supuestos'!$F$11*$K848)-(IF(('01_Supuestos'!G31*$I848)&gt;0,'01_Supuestos'!$F$15,0)))-($J848*'01_Supuestos'!G33)))*'01_Supuestos'!$F$16)</f>
        <v/>
      </c>
      <c r="Y848" s="109">
        <f>((('01_Supuestos'!H31*$I848)*'01_Supuestos'!$F$11*($H848-'01_Supuestos'!$F$9))-((('01_Supuestos'!H31*$I848)*'01_Supuestos'!$F$11*($H848-'01_Supuestos'!$F$9))*'01_Supuestos'!$F$12)-(('01_Supuestos'!H31*$I848)*'01_Supuestos'!$F$11*$K848)-(IF(('01_Supuestos'!H31*$I848)&gt;0,'01_Supuestos'!$F$15,0)))-((('01_Supuestos'!H31*$I848)*'01_Supuestos'!$F$11*($H848-'01_Supuestos'!$F$9))*'01_Supuestos'!$F$18)-($J848*'01_Supuestos'!H32)-(IF('01_Supuestos'!H30=MAX('01_Supuestos'!$C$30:$M$30),'01_Supuestos'!$F$19,0))-(MAX(0,(((('01_Supuestos'!H31*$I848)*'01_Supuestos'!$F$11*($H848-'01_Supuestos'!$F$9))-((('01_Supuestos'!H31*$I848)*'01_Supuestos'!$F$11*($H848-'01_Supuestos'!$F$9))*'01_Supuestos'!$F$12)-(('01_Supuestos'!H31*$I848)*'01_Supuestos'!$F$11*$K848)-(IF(('01_Supuestos'!H31*$I848)&gt;0,'01_Supuestos'!$F$15,0)))-($J848*'01_Supuestos'!H33)))*'01_Supuestos'!$F$16)</f>
        <v/>
      </c>
      <c r="Z848" s="109">
        <f>((('01_Supuestos'!I31*$I848)*'01_Supuestos'!$F$11*($H848-'01_Supuestos'!$F$9))-((('01_Supuestos'!I31*$I848)*'01_Supuestos'!$F$11*($H848-'01_Supuestos'!$F$9))*'01_Supuestos'!$F$12)-(('01_Supuestos'!I31*$I848)*'01_Supuestos'!$F$11*$K848)-(IF(('01_Supuestos'!I31*$I848)&gt;0,'01_Supuestos'!$F$15,0)))-((('01_Supuestos'!I31*$I848)*'01_Supuestos'!$F$11*($H848-'01_Supuestos'!$F$9))*'01_Supuestos'!$F$18)-($J848*'01_Supuestos'!I32)-(IF('01_Supuestos'!I30=MAX('01_Supuestos'!$C$30:$M$30),'01_Supuestos'!$F$19,0))-(MAX(0,(((('01_Supuestos'!I31*$I848)*'01_Supuestos'!$F$11*($H848-'01_Supuestos'!$F$9))-((('01_Supuestos'!I31*$I848)*'01_Supuestos'!$F$11*($H848-'01_Supuestos'!$F$9))*'01_Supuestos'!$F$12)-(('01_Supuestos'!I31*$I848)*'01_Supuestos'!$F$11*$K848)-(IF(('01_Supuestos'!I31*$I848)&gt;0,'01_Supuestos'!$F$15,0)))-($J848*'01_Supuestos'!I33)))*'01_Supuestos'!$F$16)</f>
        <v/>
      </c>
      <c r="AA848" s="109">
        <f>((('01_Supuestos'!J31*$I848)*'01_Supuestos'!$F$11*($H848-'01_Supuestos'!$F$9))-((('01_Supuestos'!J31*$I848)*'01_Supuestos'!$F$11*($H848-'01_Supuestos'!$F$9))*'01_Supuestos'!$F$12)-(('01_Supuestos'!J31*$I848)*'01_Supuestos'!$F$11*$K848)-(IF(('01_Supuestos'!J31*$I848)&gt;0,'01_Supuestos'!$F$15,0)))-((('01_Supuestos'!J31*$I848)*'01_Supuestos'!$F$11*($H848-'01_Supuestos'!$F$9))*'01_Supuestos'!$F$18)-($J848*'01_Supuestos'!J32)-(IF('01_Supuestos'!J30=MAX('01_Supuestos'!$C$30:$M$30),'01_Supuestos'!$F$19,0))-(MAX(0,(((('01_Supuestos'!J31*$I848)*'01_Supuestos'!$F$11*($H848-'01_Supuestos'!$F$9))-((('01_Supuestos'!J31*$I848)*'01_Supuestos'!$F$11*($H848-'01_Supuestos'!$F$9))*'01_Supuestos'!$F$12)-(('01_Supuestos'!J31*$I848)*'01_Supuestos'!$F$11*$K848)-(IF(('01_Supuestos'!J31*$I848)&gt;0,'01_Supuestos'!$F$15,0)))-($J848*'01_Supuestos'!J33)))*'01_Supuestos'!$F$16)</f>
        <v/>
      </c>
      <c r="AB848" s="109">
        <f>((('01_Supuestos'!K31*$I848)*'01_Supuestos'!$F$11*($H848-'01_Supuestos'!$F$9))-((('01_Supuestos'!K31*$I848)*'01_Supuestos'!$F$11*($H848-'01_Supuestos'!$F$9))*'01_Supuestos'!$F$12)-(('01_Supuestos'!K31*$I848)*'01_Supuestos'!$F$11*$K848)-(IF(('01_Supuestos'!K31*$I848)&gt;0,'01_Supuestos'!$F$15,0)))-((('01_Supuestos'!K31*$I848)*'01_Supuestos'!$F$11*($H848-'01_Supuestos'!$F$9))*'01_Supuestos'!$F$18)-($J848*'01_Supuestos'!K32)-(IF('01_Supuestos'!K30=MAX('01_Supuestos'!$C$30:$M$30),'01_Supuestos'!$F$19,0))-(MAX(0,(((('01_Supuestos'!K31*$I848)*'01_Supuestos'!$F$11*($H848-'01_Supuestos'!$F$9))-((('01_Supuestos'!K31*$I848)*'01_Supuestos'!$F$11*($H848-'01_Supuestos'!$F$9))*'01_Supuestos'!$F$12)-(('01_Supuestos'!K31*$I848)*'01_Supuestos'!$F$11*$K848)-(IF(('01_Supuestos'!K31*$I848)&gt;0,'01_Supuestos'!$F$15,0)))-($J848*'01_Supuestos'!K33)))*'01_Supuestos'!$F$16)</f>
        <v/>
      </c>
      <c r="AC848" s="109">
        <f>((('01_Supuestos'!L31*$I848)*'01_Supuestos'!$F$11*($H848-'01_Supuestos'!$F$9))-((('01_Supuestos'!L31*$I848)*'01_Supuestos'!$F$11*($H848-'01_Supuestos'!$F$9))*'01_Supuestos'!$F$12)-(('01_Supuestos'!L31*$I848)*'01_Supuestos'!$F$11*$K848)-(IF(('01_Supuestos'!L31*$I848)&gt;0,'01_Supuestos'!$F$15,0)))-((('01_Supuestos'!L31*$I848)*'01_Supuestos'!$F$11*($H848-'01_Supuestos'!$F$9))*'01_Supuestos'!$F$18)-($J848*'01_Supuestos'!L32)-(IF('01_Supuestos'!L30=MAX('01_Supuestos'!$C$30:$M$30),'01_Supuestos'!$F$19,0))-(MAX(0,(((('01_Supuestos'!L31*$I848)*'01_Supuestos'!$F$11*($H848-'01_Supuestos'!$F$9))-((('01_Supuestos'!L31*$I848)*'01_Supuestos'!$F$11*($H848-'01_Supuestos'!$F$9))*'01_Supuestos'!$F$12)-(('01_Supuestos'!L31*$I848)*'01_Supuestos'!$F$11*$K848)-(IF(('01_Supuestos'!L31*$I848)&gt;0,'01_Supuestos'!$F$15,0)))-($J848*'01_Supuestos'!L33)))*'01_Supuestos'!$F$16)</f>
        <v/>
      </c>
      <c r="AD848" s="109">
        <f>((('01_Supuestos'!M31*$I848)*'01_Supuestos'!$F$11*($H848-'01_Supuestos'!$F$9))-((('01_Supuestos'!M31*$I848)*'01_Supuestos'!$F$11*($H848-'01_Supuestos'!$F$9))*'01_Supuestos'!$F$12)-(('01_Supuestos'!M31*$I848)*'01_Supuestos'!$F$11*$K848)-(IF(('01_Supuestos'!M31*$I848)&gt;0,'01_Supuestos'!$F$15,0)))-((('01_Supuestos'!M31*$I848)*'01_Supuestos'!$F$11*($H848-'01_Supuestos'!$F$9))*'01_Supuestos'!$F$18)-($J848*'01_Supuestos'!M32)-(IF('01_Supuestos'!M30=MAX('01_Supuestos'!$C$30:$M$30),'01_Supuestos'!$F$19,0))-(MAX(0,(((('01_Supuestos'!M31*$I848)*'01_Supuestos'!$F$11*($H848-'01_Supuestos'!$F$9))-((('01_Supuestos'!M31*$I848)*'01_Supuestos'!$F$11*($H848-'01_Supuestos'!$F$9))*'01_Supuestos'!$F$12)-(('01_Supuestos'!M31*$I848)*'01_Supuestos'!$F$11*$K848)-(IF(('01_Supuestos'!M31*$I848)&gt;0,'01_Supuestos'!$F$15,0)))-($J848*'01_Supuestos'!M33)))*'01_Supuestos'!$F$16)</f>
        <v/>
      </c>
      <c r="AE848" s="109">
        <f>0</f>
        <v/>
      </c>
      <c r="AF848" s="109">
        <f>IF(S848&gt;R848,"Appraisal+Decision",IF(S848&lt;R848,"Develop Now","Indiferente"))</f>
        <v/>
      </c>
    </row>
    <row r="849">
      <c r="A849" t="n">
        <v>819</v>
      </c>
      <c r="B849" s="53">
        <f>RAND()</f>
        <v/>
      </c>
      <c r="C849" s="53">
        <f>RAND()</f>
        <v/>
      </c>
      <c r="D849" s="53">
        <f>RAND()</f>
        <v/>
      </c>
      <c r="E849" s="53">
        <f>RAND()</f>
        <v/>
      </c>
      <c r="F849" s="53">
        <f>RAND()</f>
        <v/>
      </c>
      <c r="G849" s="53">
        <f>RAND()</f>
        <v/>
      </c>
      <c r="H849" s="109">
        <f>IF(B849&lt;($B$11-$B$10)/($B$12-$B$10), $B$10+SQRT(B849*($B$11-$B$10)*($B$12-$B$10)), $B$12-SQRT((1-B849)*($B$12-$B$11)*($B$12-$B$10)))</f>
        <v/>
      </c>
      <c r="I849" s="53">
        <f>MAX(0.1,NORMINV(C849,$B$13,$B$14))</f>
        <v/>
      </c>
      <c r="J849" s="109">
        <f>'01_Supuestos'!$F$13*MAX(0.65,NORMINV(D849,1,$B$15))</f>
        <v/>
      </c>
      <c r="K849" s="109">
        <f>'01_Supuestos'!$F$14*MAX(0.6,NORMINV(E849,1,$B$16))</f>
        <v/>
      </c>
      <c r="L849" s="109">
        <f>--(F849&lt;=$B$5)</f>
        <v/>
      </c>
      <c r="M849" s="109">
        <f>IF(L849=1, IF(G849&lt;=$B$6, "+", "-"), IF(G849&lt;=(1-$B$7), "+", "-"))</f>
        <v/>
      </c>
      <c r="N849" s="110">
        <f>IF(M849="+",'05_Bayes_Arbol'!$B$16,'05_Bayes_Arbol'!$B$17)</f>
        <v/>
      </c>
      <c r="O849" s="109">
        <f>SUMPRODUCT(T849:AD849,'01_Supuestos'!$C$34:$M$34)</f>
        <v/>
      </c>
      <c r="P849" s="109">
        <f>N849*O849 + (1-N849)*$B$9</f>
        <v/>
      </c>
      <c r="Q849" s="109">
        <f>--(P849&gt;0)</f>
        <v/>
      </c>
      <c r="R849" s="109">
        <f>IF(L849=1,O849,$B$9)</f>
        <v/>
      </c>
      <c r="S849" s="109">
        <f>-$B$8 + IF(Q849=1, IF(L849=1,O849,$B$9), 0)</f>
        <v/>
      </c>
      <c r="T849" s="109">
        <f>((('01_Supuestos'!C31*$I849)*'01_Supuestos'!$F$11*($H849-'01_Supuestos'!$F$9))-((('01_Supuestos'!C31*$I849)*'01_Supuestos'!$F$11*($H849-'01_Supuestos'!$F$9))*'01_Supuestos'!$F$12)-(('01_Supuestos'!C31*$I849)*'01_Supuestos'!$F$11*$K849)-(IF(('01_Supuestos'!C31*$I849)&gt;0,'01_Supuestos'!$F$15,0)))-((('01_Supuestos'!C31*$I849)*'01_Supuestos'!$F$11*($H849-'01_Supuestos'!$F$9))*'01_Supuestos'!$F$18)-($J849*'01_Supuestos'!C32)-(IF('01_Supuestos'!C30=MAX('01_Supuestos'!$C$30:$M$30),'01_Supuestos'!$F$19,0))-(MAX(0,(((('01_Supuestos'!C31*$I849)*'01_Supuestos'!$F$11*($H849-'01_Supuestos'!$F$9))-((('01_Supuestos'!C31*$I849)*'01_Supuestos'!$F$11*($H849-'01_Supuestos'!$F$9))*'01_Supuestos'!$F$12)-(('01_Supuestos'!C31*$I849)*'01_Supuestos'!$F$11*$K849)-(IF(('01_Supuestos'!C31*$I849)&gt;0,'01_Supuestos'!$F$15,0)))-($J849*'01_Supuestos'!C33)))*'01_Supuestos'!$F$16)</f>
        <v/>
      </c>
      <c r="U849" s="109">
        <f>((('01_Supuestos'!D31*$I849)*'01_Supuestos'!$F$11*($H849-'01_Supuestos'!$F$9))-((('01_Supuestos'!D31*$I849)*'01_Supuestos'!$F$11*($H849-'01_Supuestos'!$F$9))*'01_Supuestos'!$F$12)-(('01_Supuestos'!D31*$I849)*'01_Supuestos'!$F$11*$K849)-(IF(('01_Supuestos'!D31*$I849)&gt;0,'01_Supuestos'!$F$15,0)))-((('01_Supuestos'!D31*$I849)*'01_Supuestos'!$F$11*($H849-'01_Supuestos'!$F$9))*'01_Supuestos'!$F$18)-($J849*'01_Supuestos'!D32)-(IF('01_Supuestos'!D30=MAX('01_Supuestos'!$C$30:$M$30),'01_Supuestos'!$F$19,0))-(MAX(0,(((('01_Supuestos'!D31*$I849)*'01_Supuestos'!$F$11*($H849-'01_Supuestos'!$F$9))-((('01_Supuestos'!D31*$I849)*'01_Supuestos'!$F$11*($H849-'01_Supuestos'!$F$9))*'01_Supuestos'!$F$12)-(('01_Supuestos'!D31*$I849)*'01_Supuestos'!$F$11*$K849)-(IF(('01_Supuestos'!D31*$I849)&gt;0,'01_Supuestos'!$F$15,0)))-($J849*'01_Supuestos'!D33)))*'01_Supuestos'!$F$16)</f>
        <v/>
      </c>
      <c r="V849" s="109">
        <f>((('01_Supuestos'!E31*$I849)*'01_Supuestos'!$F$11*($H849-'01_Supuestos'!$F$9))-((('01_Supuestos'!E31*$I849)*'01_Supuestos'!$F$11*($H849-'01_Supuestos'!$F$9))*'01_Supuestos'!$F$12)-(('01_Supuestos'!E31*$I849)*'01_Supuestos'!$F$11*$K849)-(IF(('01_Supuestos'!E31*$I849)&gt;0,'01_Supuestos'!$F$15,0)))-((('01_Supuestos'!E31*$I849)*'01_Supuestos'!$F$11*($H849-'01_Supuestos'!$F$9))*'01_Supuestos'!$F$18)-($J849*'01_Supuestos'!E32)-(IF('01_Supuestos'!E30=MAX('01_Supuestos'!$C$30:$M$30),'01_Supuestos'!$F$19,0))-(MAX(0,(((('01_Supuestos'!E31*$I849)*'01_Supuestos'!$F$11*($H849-'01_Supuestos'!$F$9))-((('01_Supuestos'!E31*$I849)*'01_Supuestos'!$F$11*($H849-'01_Supuestos'!$F$9))*'01_Supuestos'!$F$12)-(('01_Supuestos'!E31*$I849)*'01_Supuestos'!$F$11*$K849)-(IF(('01_Supuestos'!E31*$I849)&gt;0,'01_Supuestos'!$F$15,0)))-($J849*'01_Supuestos'!E33)))*'01_Supuestos'!$F$16)</f>
        <v/>
      </c>
      <c r="W849" s="109">
        <f>((('01_Supuestos'!F31*$I849)*'01_Supuestos'!$F$11*($H849-'01_Supuestos'!$F$9))-((('01_Supuestos'!F31*$I849)*'01_Supuestos'!$F$11*($H849-'01_Supuestos'!$F$9))*'01_Supuestos'!$F$12)-(('01_Supuestos'!F31*$I849)*'01_Supuestos'!$F$11*$K849)-(IF(('01_Supuestos'!F31*$I849)&gt;0,'01_Supuestos'!$F$15,0)))-((('01_Supuestos'!F31*$I849)*'01_Supuestos'!$F$11*($H849-'01_Supuestos'!$F$9))*'01_Supuestos'!$F$18)-($J849*'01_Supuestos'!F32)-(IF('01_Supuestos'!F30=MAX('01_Supuestos'!$C$30:$M$30),'01_Supuestos'!$F$19,0))-(MAX(0,(((('01_Supuestos'!F31*$I849)*'01_Supuestos'!$F$11*($H849-'01_Supuestos'!$F$9))-((('01_Supuestos'!F31*$I849)*'01_Supuestos'!$F$11*($H849-'01_Supuestos'!$F$9))*'01_Supuestos'!$F$12)-(('01_Supuestos'!F31*$I849)*'01_Supuestos'!$F$11*$K849)-(IF(('01_Supuestos'!F31*$I849)&gt;0,'01_Supuestos'!$F$15,0)))-($J849*'01_Supuestos'!F33)))*'01_Supuestos'!$F$16)</f>
        <v/>
      </c>
      <c r="X849" s="109">
        <f>((('01_Supuestos'!G31*$I849)*'01_Supuestos'!$F$11*($H849-'01_Supuestos'!$F$9))-((('01_Supuestos'!G31*$I849)*'01_Supuestos'!$F$11*($H849-'01_Supuestos'!$F$9))*'01_Supuestos'!$F$12)-(('01_Supuestos'!G31*$I849)*'01_Supuestos'!$F$11*$K849)-(IF(('01_Supuestos'!G31*$I849)&gt;0,'01_Supuestos'!$F$15,0)))-((('01_Supuestos'!G31*$I849)*'01_Supuestos'!$F$11*($H849-'01_Supuestos'!$F$9))*'01_Supuestos'!$F$18)-($J849*'01_Supuestos'!G32)-(IF('01_Supuestos'!G30=MAX('01_Supuestos'!$C$30:$M$30),'01_Supuestos'!$F$19,0))-(MAX(0,(((('01_Supuestos'!G31*$I849)*'01_Supuestos'!$F$11*($H849-'01_Supuestos'!$F$9))-((('01_Supuestos'!G31*$I849)*'01_Supuestos'!$F$11*($H849-'01_Supuestos'!$F$9))*'01_Supuestos'!$F$12)-(('01_Supuestos'!G31*$I849)*'01_Supuestos'!$F$11*$K849)-(IF(('01_Supuestos'!G31*$I849)&gt;0,'01_Supuestos'!$F$15,0)))-($J849*'01_Supuestos'!G33)))*'01_Supuestos'!$F$16)</f>
        <v/>
      </c>
      <c r="Y849" s="109">
        <f>((('01_Supuestos'!H31*$I849)*'01_Supuestos'!$F$11*($H849-'01_Supuestos'!$F$9))-((('01_Supuestos'!H31*$I849)*'01_Supuestos'!$F$11*($H849-'01_Supuestos'!$F$9))*'01_Supuestos'!$F$12)-(('01_Supuestos'!H31*$I849)*'01_Supuestos'!$F$11*$K849)-(IF(('01_Supuestos'!H31*$I849)&gt;0,'01_Supuestos'!$F$15,0)))-((('01_Supuestos'!H31*$I849)*'01_Supuestos'!$F$11*($H849-'01_Supuestos'!$F$9))*'01_Supuestos'!$F$18)-($J849*'01_Supuestos'!H32)-(IF('01_Supuestos'!H30=MAX('01_Supuestos'!$C$30:$M$30),'01_Supuestos'!$F$19,0))-(MAX(0,(((('01_Supuestos'!H31*$I849)*'01_Supuestos'!$F$11*($H849-'01_Supuestos'!$F$9))-((('01_Supuestos'!H31*$I849)*'01_Supuestos'!$F$11*($H849-'01_Supuestos'!$F$9))*'01_Supuestos'!$F$12)-(('01_Supuestos'!H31*$I849)*'01_Supuestos'!$F$11*$K849)-(IF(('01_Supuestos'!H31*$I849)&gt;0,'01_Supuestos'!$F$15,0)))-($J849*'01_Supuestos'!H33)))*'01_Supuestos'!$F$16)</f>
        <v/>
      </c>
      <c r="Z849" s="109">
        <f>((('01_Supuestos'!I31*$I849)*'01_Supuestos'!$F$11*($H849-'01_Supuestos'!$F$9))-((('01_Supuestos'!I31*$I849)*'01_Supuestos'!$F$11*($H849-'01_Supuestos'!$F$9))*'01_Supuestos'!$F$12)-(('01_Supuestos'!I31*$I849)*'01_Supuestos'!$F$11*$K849)-(IF(('01_Supuestos'!I31*$I849)&gt;0,'01_Supuestos'!$F$15,0)))-((('01_Supuestos'!I31*$I849)*'01_Supuestos'!$F$11*($H849-'01_Supuestos'!$F$9))*'01_Supuestos'!$F$18)-($J849*'01_Supuestos'!I32)-(IF('01_Supuestos'!I30=MAX('01_Supuestos'!$C$30:$M$30),'01_Supuestos'!$F$19,0))-(MAX(0,(((('01_Supuestos'!I31*$I849)*'01_Supuestos'!$F$11*($H849-'01_Supuestos'!$F$9))-((('01_Supuestos'!I31*$I849)*'01_Supuestos'!$F$11*($H849-'01_Supuestos'!$F$9))*'01_Supuestos'!$F$12)-(('01_Supuestos'!I31*$I849)*'01_Supuestos'!$F$11*$K849)-(IF(('01_Supuestos'!I31*$I849)&gt;0,'01_Supuestos'!$F$15,0)))-($J849*'01_Supuestos'!I33)))*'01_Supuestos'!$F$16)</f>
        <v/>
      </c>
      <c r="AA849" s="109">
        <f>((('01_Supuestos'!J31*$I849)*'01_Supuestos'!$F$11*($H849-'01_Supuestos'!$F$9))-((('01_Supuestos'!J31*$I849)*'01_Supuestos'!$F$11*($H849-'01_Supuestos'!$F$9))*'01_Supuestos'!$F$12)-(('01_Supuestos'!J31*$I849)*'01_Supuestos'!$F$11*$K849)-(IF(('01_Supuestos'!J31*$I849)&gt;0,'01_Supuestos'!$F$15,0)))-((('01_Supuestos'!J31*$I849)*'01_Supuestos'!$F$11*($H849-'01_Supuestos'!$F$9))*'01_Supuestos'!$F$18)-($J849*'01_Supuestos'!J32)-(IF('01_Supuestos'!J30=MAX('01_Supuestos'!$C$30:$M$30),'01_Supuestos'!$F$19,0))-(MAX(0,(((('01_Supuestos'!J31*$I849)*'01_Supuestos'!$F$11*($H849-'01_Supuestos'!$F$9))-((('01_Supuestos'!J31*$I849)*'01_Supuestos'!$F$11*($H849-'01_Supuestos'!$F$9))*'01_Supuestos'!$F$12)-(('01_Supuestos'!J31*$I849)*'01_Supuestos'!$F$11*$K849)-(IF(('01_Supuestos'!J31*$I849)&gt;0,'01_Supuestos'!$F$15,0)))-($J849*'01_Supuestos'!J33)))*'01_Supuestos'!$F$16)</f>
        <v/>
      </c>
      <c r="AB849" s="109">
        <f>((('01_Supuestos'!K31*$I849)*'01_Supuestos'!$F$11*($H849-'01_Supuestos'!$F$9))-((('01_Supuestos'!K31*$I849)*'01_Supuestos'!$F$11*($H849-'01_Supuestos'!$F$9))*'01_Supuestos'!$F$12)-(('01_Supuestos'!K31*$I849)*'01_Supuestos'!$F$11*$K849)-(IF(('01_Supuestos'!K31*$I849)&gt;0,'01_Supuestos'!$F$15,0)))-((('01_Supuestos'!K31*$I849)*'01_Supuestos'!$F$11*($H849-'01_Supuestos'!$F$9))*'01_Supuestos'!$F$18)-($J849*'01_Supuestos'!K32)-(IF('01_Supuestos'!K30=MAX('01_Supuestos'!$C$30:$M$30),'01_Supuestos'!$F$19,0))-(MAX(0,(((('01_Supuestos'!K31*$I849)*'01_Supuestos'!$F$11*($H849-'01_Supuestos'!$F$9))-((('01_Supuestos'!K31*$I849)*'01_Supuestos'!$F$11*($H849-'01_Supuestos'!$F$9))*'01_Supuestos'!$F$12)-(('01_Supuestos'!K31*$I849)*'01_Supuestos'!$F$11*$K849)-(IF(('01_Supuestos'!K31*$I849)&gt;0,'01_Supuestos'!$F$15,0)))-($J849*'01_Supuestos'!K33)))*'01_Supuestos'!$F$16)</f>
        <v/>
      </c>
      <c r="AC849" s="109">
        <f>((('01_Supuestos'!L31*$I849)*'01_Supuestos'!$F$11*($H849-'01_Supuestos'!$F$9))-((('01_Supuestos'!L31*$I849)*'01_Supuestos'!$F$11*($H849-'01_Supuestos'!$F$9))*'01_Supuestos'!$F$12)-(('01_Supuestos'!L31*$I849)*'01_Supuestos'!$F$11*$K849)-(IF(('01_Supuestos'!L31*$I849)&gt;0,'01_Supuestos'!$F$15,0)))-((('01_Supuestos'!L31*$I849)*'01_Supuestos'!$F$11*($H849-'01_Supuestos'!$F$9))*'01_Supuestos'!$F$18)-($J849*'01_Supuestos'!L32)-(IF('01_Supuestos'!L30=MAX('01_Supuestos'!$C$30:$M$30),'01_Supuestos'!$F$19,0))-(MAX(0,(((('01_Supuestos'!L31*$I849)*'01_Supuestos'!$F$11*($H849-'01_Supuestos'!$F$9))-((('01_Supuestos'!L31*$I849)*'01_Supuestos'!$F$11*($H849-'01_Supuestos'!$F$9))*'01_Supuestos'!$F$12)-(('01_Supuestos'!L31*$I849)*'01_Supuestos'!$F$11*$K849)-(IF(('01_Supuestos'!L31*$I849)&gt;0,'01_Supuestos'!$F$15,0)))-($J849*'01_Supuestos'!L33)))*'01_Supuestos'!$F$16)</f>
        <v/>
      </c>
      <c r="AD849" s="109">
        <f>((('01_Supuestos'!M31*$I849)*'01_Supuestos'!$F$11*($H849-'01_Supuestos'!$F$9))-((('01_Supuestos'!M31*$I849)*'01_Supuestos'!$F$11*($H849-'01_Supuestos'!$F$9))*'01_Supuestos'!$F$12)-(('01_Supuestos'!M31*$I849)*'01_Supuestos'!$F$11*$K849)-(IF(('01_Supuestos'!M31*$I849)&gt;0,'01_Supuestos'!$F$15,0)))-((('01_Supuestos'!M31*$I849)*'01_Supuestos'!$F$11*($H849-'01_Supuestos'!$F$9))*'01_Supuestos'!$F$18)-($J849*'01_Supuestos'!M32)-(IF('01_Supuestos'!M30=MAX('01_Supuestos'!$C$30:$M$30),'01_Supuestos'!$F$19,0))-(MAX(0,(((('01_Supuestos'!M31*$I849)*'01_Supuestos'!$F$11*($H849-'01_Supuestos'!$F$9))-((('01_Supuestos'!M31*$I849)*'01_Supuestos'!$F$11*($H849-'01_Supuestos'!$F$9))*'01_Supuestos'!$F$12)-(('01_Supuestos'!M31*$I849)*'01_Supuestos'!$F$11*$K849)-(IF(('01_Supuestos'!M31*$I849)&gt;0,'01_Supuestos'!$F$15,0)))-($J849*'01_Supuestos'!M33)))*'01_Supuestos'!$F$16)</f>
        <v/>
      </c>
      <c r="AE849" s="109">
        <f>0</f>
        <v/>
      </c>
      <c r="AF849" s="109">
        <f>IF(S849&gt;R849,"Appraisal+Decision",IF(S849&lt;R849,"Develop Now","Indiferente"))</f>
        <v/>
      </c>
    </row>
    <row r="850">
      <c r="A850" t="n">
        <v>820</v>
      </c>
      <c r="B850" s="53">
        <f>RAND()</f>
        <v/>
      </c>
      <c r="C850" s="53">
        <f>RAND()</f>
        <v/>
      </c>
      <c r="D850" s="53">
        <f>RAND()</f>
        <v/>
      </c>
      <c r="E850" s="53">
        <f>RAND()</f>
        <v/>
      </c>
      <c r="F850" s="53">
        <f>RAND()</f>
        <v/>
      </c>
      <c r="G850" s="53">
        <f>RAND()</f>
        <v/>
      </c>
      <c r="H850" s="109">
        <f>IF(B850&lt;($B$11-$B$10)/($B$12-$B$10), $B$10+SQRT(B850*($B$11-$B$10)*($B$12-$B$10)), $B$12-SQRT((1-B850)*($B$12-$B$11)*($B$12-$B$10)))</f>
        <v/>
      </c>
      <c r="I850" s="53">
        <f>MAX(0.1,NORMINV(C850,$B$13,$B$14))</f>
        <v/>
      </c>
      <c r="J850" s="109">
        <f>'01_Supuestos'!$F$13*MAX(0.65,NORMINV(D850,1,$B$15))</f>
        <v/>
      </c>
      <c r="K850" s="109">
        <f>'01_Supuestos'!$F$14*MAX(0.6,NORMINV(E850,1,$B$16))</f>
        <v/>
      </c>
      <c r="L850" s="109">
        <f>--(F850&lt;=$B$5)</f>
        <v/>
      </c>
      <c r="M850" s="109">
        <f>IF(L850=1, IF(G850&lt;=$B$6, "+", "-"), IF(G850&lt;=(1-$B$7), "+", "-"))</f>
        <v/>
      </c>
      <c r="N850" s="110">
        <f>IF(M850="+",'05_Bayes_Arbol'!$B$16,'05_Bayes_Arbol'!$B$17)</f>
        <v/>
      </c>
      <c r="O850" s="109">
        <f>SUMPRODUCT(T850:AD850,'01_Supuestos'!$C$34:$M$34)</f>
        <v/>
      </c>
      <c r="P850" s="109">
        <f>N850*O850 + (1-N850)*$B$9</f>
        <v/>
      </c>
      <c r="Q850" s="109">
        <f>--(P850&gt;0)</f>
        <v/>
      </c>
      <c r="R850" s="109">
        <f>IF(L850=1,O850,$B$9)</f>
        <v/>
      </c>
      <c r="S850" s="109">
        <f>-$B$8 + IF(Q850=1, IF(L850=1,O850,$B$9), 0)</f>
        <v/>
      </c>
      <c r="T850" s="109">
        <f>((('01_Supuestos'!C31*$I850)*'01_Supuestos'!$F$11*($H850-'01_Supuestos'!$F$9))-((('01_Supuestos'!C31*$I850)*'01_Supuestos'!$F$11*($H850-'01_Supuestos'!$F$9))*'01_Supuestos'!$F$12)-(('01_Supuestos'!C31*$I850)*'01_Supuestos'!$F$11*$K850)-(IF(('01_Supuestos'!C31*$I850)&gt;0,'01_Supuestos'!$F$15,0)))-((('01_Supuestos'!C31*$I850)*'01_Supuestos'!$F$11*($H850-'01_Supuestos'!$F$9))*'01_Supuestos'!$F$18)-($J850*'01_Supuestos'!C32)-(IF('01_Supuestos'!C30=MAX('01_Supuestos'!$C$30:$M$30),'01_Supuestos'!$F$19,0))-(MAX(0,(((('01_Supuestos'!C31*$I850)*'01_Supuestos'!$F$11*($H850-'01_Supuestos'!$F$9))-((('01_Supuestos'!C31*$I850)*'01_Supuestos'!$F$11*($H850-'01_Supuestos'!$F$9))*'01_Supuestos'!$F$12)-(('01_Supuestos'!C31*$I850)*'01_Supuestos'!$F$11*$K850)-(IF(('01_Supuestos'!C31*$I850)&gt;0,'01_Supuestos'!$F$15,0)))-($J850*'01_Supuestos'!C33)))*'01_Supuestos'!$F$16)</f>
        <v/>
      </c>
      <c r="U850" s="109">
        <f>((('01_Supuestos'!D31*$I850)*'01_Supuestos'!$F$11*($H850-'01_Supuestos'!$F$9))-((('01_Supuestos'!D31*$I850)*'01_Supuestos'!$F$11*($H850-'01_Supuestos'!$F$9))*'01_Supuestos'!$F$12)-(('01_Supuestos'!D31*$I850)*'01_Supuestos'!$F$11*$K850)-(IF(('01_Supuestos'!D31*$I850)&gt;0,'01_Supuestos'!$F$15,0)))-((('01_Supuestos'!D31*$I850)*'01_Supuestos'!$F$11*($H850-'01_Supuestos'!$F$9))*'01_Supuestos'!$F$18)-($J850*'01_Supuestos'!D32)-(IF('01_Supuestos'!D30=MAX('01_Supuestos'!$C$30:$M$30),'01_Supuestos'!$F$19,0))-(MAX(0,(((('01_Supuestos'!D31*$I850)*'01_Supuestos'!$F$11*($H850-'01_Supuestos'!$F$9))-((('01_Supuestos'!D31*$I850)*'01_Supuestos'!$F$11*($H850-'01_Supuestos'!$F$9))*'01_Supuestos'!$F$12)-(('01_Supuestos'!D31*$I850)*'01_Supuestos'!$F$11*$K850)-(IF(('01_Supuestos'!D31*$I850)&gt;0,'01_Supuestos'!$F$15,0)))-($J850*'01_Supuestos'!D33)))*'01_Supuestos'!$F$16)</f>
        <v/>
      </c>
      <c r="V850" s="109">
        <f>((('01_Supuestos'!E31*$I850)*'01_Supuestos'!$F$11*($H850-'01_Supuestos'!$F$9))-((('01_Supuestos'!E31*$I850)*'01_Supuestos'!$F$11*($H850-'01_Supuestos'!$F$9))*'01_Supuestos'!$F$12)-(('01_Supuestos'!E31*$I850)*'01_Supuestos'!$F$11*$K850)-(IF(('01_Supuestos'!E31*$I850)&gt;0,'01_Supuestos'!$F$15,0)))-((('01_Supuestos'!E31*$I850)*'01_Supuestos'!$F$11*($H850-'01_Supuestos'!$F$9))*'01_Supuestos'!$F$18)-($J850*'01_Supuestos'!E32)-(IF('01_Supuestos'!E30=MAX('01_Supuestos'!$C$30:$M$30),'01_Supuestos'!$F$19,0))-(MAX(0,(((('01_Supuestos'!E31*$I850)*'01_Supuestos'!$F$11*($H850-'01_Supuestos'!$F$9))-((('01_Supuestos'!E31*$I850)*'01_Supuestos'!$F$11*($H850-'01_Supuestos'!$F$9))*'01_Supuestos'!$F$12)-(('01_Supuestos'!E31*$I850)*'01_Supuestos'!$F$11*$K850)-(IF(('01_Supuestos'!E31*$I850)&gt;0,'01_Supuestos'!$F$15,0)))-($J850*'01_Supuestos'!E33)))*'01_Supuestos'!$F$16)</f>
        <v/>
      </c>
      <c r="W850" s="109">
        <f>((('01_Supuestos'!F31*$I850)*'01_Supuestos'!$F$11*($H850-'01_Supuestos'!$F$9))-((('01_Supuestos'!F31*$I850)*'01_Supuestos'!$F$11*($H850-'01_Supuestos'!$F$9))*'01_Supuestos'!$F$12)-(('01_Supuestos'!F31*$I850)*'01_Supuestos'!$F$11*$K850)-(IF(('01_Supuestos'!F31*$I850)&gt;0,'01_Supuestos'!$F$15,0)))-((('01_Supuestos'!F31*$I850)*'01_Supuestos'!$F$11*($H850-'01_Supuestos'!$F$9))*'01_Supuestos'!$F$18)-($J850*'01_Supuestos'!F32)-(IF('01_Supuestos'!F30=MAX('01_Supuestos'!$C$30:$M$30),'01_Supuestos'!$F$19,0))-(MAX(0,(((('01_Supuestos'!F31*$I850)*'01_Supuestos'!$F$11*($H850-'01_Supuestos'!$F$9))-((('01_Supuestos'!F31*$I850)*'01_Supuestos'!$F$11*($H850-'01_Supuestos'!$F$9))*'01_Supuestos'!$F$12)-(('01_Supuestos'!F31*$I850)*'01_Supuestos'!$F$11*$K850)-(IF(('01_Supuestos'!F31*$I850)&gt;0,'01_Supuestos'!$F$15,0)))-($J850*'01_Supuestos'!F33)))*'01_Supuestos'!$F$16)</f>
        <v/>
      </c>
      <c r="X850" s="109">
        <f>((('01_Supuestos'!G31*$I850)*'01_Supuestos'!$F$11*($H850-'01_Supuestos'!$F$9))-((('01_Supuestos'!G31*$I850)*'01_Supuestos'!$F$11*($H850-'01_Supuestos'!$F$9))*'01_Supuestos'!$F$12)-(('01_Supuestos'!G31*$I850)*'01_Supuestos'!$F$11*$K850)-(IF(('01_Supuestos'!G31*$I850)&gt;0,'01_Supuestos'!$F$15,0)))-((('01_Supuestos'!G31*$I850)*'01_Supuestos'!$F$11*($H850-'01_Supuestos'!$F$9))*'01_Supuestos'!$F$18)-($J850*'01_Supuestos'!G32)-(IF('01_Supuestos'!G30=MAX('01_Supuestos'!$C$30:$M$30),'01_Supuestos'!$F$19,0))-(MAX(0,(((('01_Supuestos'!G31*$I850)*'01_Supuestos'!$F$11*($H850-'01_Supuestos'!$F$9))-((('01_Supuestos'!G31*$I850)*'01_Supuestos'!$F$11*($H850-'01_Supuestos'!$F$9))*'01_Supuestos'!$F$12)-(('01_Supuestos'!G31*$I850)*'01_Supuestos'!$F$11*$K850)-(IF(('01_Supuestos'!G31*$I850)&gt;0,'01_Supuestos'!$F$15,0)))-($J850*'01_Supuestos'!G33)))*'01_Supuestos'!$F$16)</f>
        <v/>
      </c>
      <c r="Y850" s="109">
        <f>((('01_Supuestos'!H31*$I850)*'01_Supuestos'!$F$11*($H850-'01_Supuestos'!$F$9))-((('01_Supuestos'!H31*$I850)*'01_Supuestos'!$F$11*($H850-'01_Supuestos'!$F$9))*'01_Supuestos'!$F$12)-(('01_Supuestos'!H31*$I850)*'01_Supuestos'!$F$11*$K850)-(IF(('01_Supuestos'!H31*$I850)&gt;0,'01_Supuestos'!$F$15,0)))-((('01_Supuestos'!H31*$I850)*'01_Supuestos'!$F$11*($H850-'01_Supuestos'!$F$9))*'01_Supuestos'!$F$18)-($J850*'01_Supuestos'!H32)-(IF('01_Supuestos'!H30=MAX('01_Supuestos'!$C$30:$M$30),'01_Supuestos'!$F$19,0))-(MAX(0,(((('01_Supuestos'!H31*$I850)*'01_Supuestos'!$F$11*($H850-'01_Supuestos'!$F$9))-((('01_Supuestos'!H31*$I850)*'01_Supuestos'!$F$11*($H850-'01_Supuestos'!$F$9))*'01_Supuestos'!$F$12)-(('01_Supuestos'!H31*$I850)*'01_Supuestos'!$F$11*$K850)-(IF(('01_Supuestos'!H31*$I850)&gt;0,'01_Supuestos'!$F$15,0)))-($J850*'01_Supuestos'!H33)))*'01_Supuestos'!$F$16)</f>
        <v/>
      </c>
      <c r="Z850" s="109">
        <f>((('01_Supuestos'!I31*$I850)*'01_Supuestos'!$F$11*($H850-'01_Supuestos'!$F$9))-((('01_Supuestos'!I31*$I850)*'01_Supuestos'!$F$11*($H850-'01_Supuestos'!$F$9))*'01_Supuestos'!$F$12)-(('01_Supuestos'!I31*$I850)*'01_Supuestos'!$F$11*$K850)-(IF(('01_Supuestos'!I31*$I850)&gt;0,'01_Supuestos'!$F$15,0)))-((('01_Supuestos'!I31*$I850)*'01_Supuestos'!$F$11*($H850-'01_Supuestos'!$F$9))*'01_Supuestos'!$F$18)-($J850*'01_Supuestos'!I32)-(IF('01_Supuestos'!I30=MAX('01_Supuestos'!$C$30:$M$30),'01_Supuestos'!$F$19,0))-(MAX(0,(((('01_Supuestos'!I31*$I850)*'01_Supuestos'!$F$11*($H850-'01_Supuestos'!$F$9))-((('01_Supuestos'!I31*$I850)*'01_Supuestos'!$F$11*($H850-'01_Supuestos'!$F$9))*'01_Supuestos'!$F$12)-(('01_Supuestos'!I31*$I850)*'01_Supuestos'!$F$11*$K850)-(IF(('01_Supuestos'!I31*$I850)&gt;0,'01_Supuestos'!$F$15,0)))-($J850*'01_Supuestos'!I33)))*'01_Supuestos'!$F$16)</f>
        <v/>
      </c>
      <c r="AA850" s="109">
        <f>((('01_Supuestos'!J31*$I850)*'01_Supuestos'!$F$11*($H850-'01_Supuestos'!$F$9))-((('01_Supuestos'!J31*$I850)*'01_Supuestos'!$F$11*($H850-'01_Supuestos'!$F$9))*'01_Supuestos'!$F$12)-(('01_Supuestos'!J31*$I850)*'01_Supuestos'!$F$11*$K850)-(IF(('01_Supuestos'!J31*$I850)&gt;0,'01_Supuestos'!$F$15,0)))-((('01_Supuestos'!J31*$I850)*'01_Supuestos'!$F$11*($H850-'01_Supuestos'!$F$9))*'01_Supuestos'!$F$18)-($J850*'01_Supuestos'!J32)-(IF('01_Supuestos'!J30=MAX('01_Supuestos'!$C$30:$M$30),'01_Supuestos'!$F$19,0))-(MAX(0,(((('01_Supuestos'!J31*$I850)*'01_Supuestos'!$F$11*($H850-'01_Supuestos'!$F$9))-((('01_Supuestos'!J31*$I850)*'01_Supuestos'!$F$11*($H850-'01_Supuestos'!$F$9))*'01_Supuestos'!$F$12)-(('01_Supuestos'!J31*$I850)*'01_Supuestos'!$F$11*$K850)-(IF(('01_Supuestos'!J31*$I850)&gt;0,'01_Supuestos'!$F$15,0)))-($J850*'01_Supuestos'!J33)))*'01_Supuestos'!$F$16)</f>
        <v/>
      </c>
      <c r="AB850" s="109">
        <f>((('01_Supuestos'!K31*$I850)*'01_Supuestos'!$F$11*($H850-'01_Supuestos'!$F$9))-((('01_Supuestos'!K31*$I850)*'01_Supuestos'!$F$11*($H850-'01_Supuestos'!$F$9))*'01_Supuestos'!$F$12)-(('01_Supuestos'!K31*$I850)*'01_Supuestos'!$F$11*$K850)-(IF(('01_Supuestos'!K31*$I850)&gt;0,'01_Supuestos'!$F$15,0)))-((('01_Supuestos'!K31*$I850)*'01_Supuestos'!$F$11*($H850-'01_Supuestos'!$F$9))*'01_Supuestos'!$F$18)-($J850*'01_Supuestos'!K32)-(IF('01_Supuestos'!K30=MAX('01_Supuestos'!$C$30:$M$30),'01_Supuestos'!$F$19,0))-(MAX(0,(((('01_Supuestos'!K31*$I850)*'01_Supuestos'!$F$11*($H850-'01_Supuestos'!$F$9))-((('01_Supuestos'!K31*$I850)*'01_Supuestos'!$F$11*($H850-'01_Supuestos'!$F$9))*'01_Supuestos'!$F$12)-(('01_Supuestos'!K31*$I850)*'01_Supuestos'!$F$11*$K850)-(IF(('01_Supuestos'!K31*$I850)&gt;0,'01_Supuestos'!$F$15,0)))-($J850*'01_Supuestos'!K33)))*'01_Supuestos'!$F$16)</f>
        <v/>
      </c>
      <c r="AC850" s="109">
        <f>((('01_Supuestos'!L31*$I850)*'01_Supuestos'!$F$11*($H850-'01_Supuestos'!$F$9))-((('01_Supuestos'!L31*$I850)*'01_Supuestos'!$F$11*($H850-'01_Supuestos'!$F$9))*'01_Supuestos'!$F$12)-(('01_Supuestos'!L31*$I850)*'01_Supuestos'!$F$11*$K850)-(IF(('01_Supuestos'!L31*$I850)&gt;0,'01_Supuestos'!$F$15,0)))-((('01_Supuestos'!L31*$I850)*'01_Supuestos'!$F$11*($H850-'01_Supuestos'!$F$9))*'01_Supuestos'!$F$18)-($J850*'01_Supuestos'!L32)-(IF('01_Supuestos'!L30=MAX('01_Supuestos'!$C$30:$M$30),'01_Supuestos'!$F$19,0))-(MAX(0,(((('01_Supuestos'!L31*$I850)*'01_Supuestos'!$F$11*($H850-'01_Supuestos'!$F$9))-((('01_Supuestos'!L31*$I850)*'01_Supuestos'!$F$11*($H850-'01_Supuestos'!$F$9))*'01_Supuestos'!$F$12)-(('01_Supuestos'!L31*$I850)*'01_Supuestos'!$F$11*$K850)-(IF(('01_Supuestos'!L31*$I850)&gt;0,'01_Supuestos'!$F$15,0)))-($J850*'01_Supuestos'!L33)))*'01_Supuestos'!$F$16)</f>
        <v/>
      </c>
      <c r="AD850" s="109">
        <f>((('01_Supuestos'!M31*$I850)*'01_Supuestos'!$F$11*($H850-'01_Supuestos'!$F$9))-((('01_Supuestos'!M31*$I850)*'01_Supuestos'!$F$11*($H850-'01_Supuestos'!$F$9))*'01_Supuestos'!$F$12)-(('01_Supuestos'!M31*$I850)*'01_Supuestos'!$F$11*$K850)-(IF(('01_Supuestos'!M31*$I850)&gt;0,'01_Supuestos'!$F$15,0)))-((('01_Supuestos'!M31*$I850)*'01_Supuestos'!$F$11*($H850-'01_Supuestos'!$F$9))*'01_Supuestos'!$F$18)-($J850*'01_Supuestos'!M32)-(IF('01_Supuestos'!M30=MAX('01_Supuestos'!$C$30:$M$30),'01_Supuestos'!$F$19,0))-(MAX(0,(((('01_Supuestos'!M31*$I850)*'01_Supuestos'!$F$11*($H850-'01_Supuestos'!$F$9))-((('01_Supuestos'!M31*$I850)*'01_Supuestos'!$F$11*($H850-'01_Supuestos'!$F$9))*'01_Supuestos'!$F$12)-(('01_Supuestos'!M31*$I850)*'01_Supuestos'!$F$11*$K850)-(IF(('01_Supuestos'!M31*$I850)&gt;0,'01_Supuestos'!$F$15,0)))-($J850*'01_Supuestos'!M33)))*'01_Supuestos'!$F$16)</f>
        <v/>
      </c>
      <c r="AE850" s="109">
        <f>0</f>
        <v/>
      </c>
      <c r="AF850" s="109">
        <f>IF(S850&gt;R850,"Appraisal+Decision",IF(S850&lt;R850,"Develop Now","Indiferente"))</f>
        <v/>
      </c>
    </row>
    <row r="851">
      <c r="A851" t="n">
        <v>821</v>
      </c>
      <c r="B851" s="53">
        <f>RAND()</f>
        <v/>
      </c>
      <c r="C851" s="53">
        <f>RAND()</f>
        <v/>
      </c>
      <c r="D851" s="53">
        <f>RAND()</f>
        <v/>
      </c>
      <c r="E851" s="53">
        <f>RAND()</f>
        <v/>
      </c>
      <c r="F851" s="53">
        <f>RAND()</f>
        <v/>
      </c>
      <c r="G851" s="53">
        <f>RAND()</f>
        <v/>
      </c>
      <c r="H851" s="109">
        <f>IF(B851&lt;($B$11-$B$10)/($B$12-$B$10), $B$10+SQRT(B851*($B$11-$B$10)*($B$12-$B$10)), $B$12-SQRT((1-B851)*($B$12-$B$11)*($B$12-$B$10)))</f>
        <v/>
      </c>
      <c r="I851" s="53">
        <f>MAX(0.1,NORMINV(C851,$B$13,$B$14))</f>
        <v/>
      </c>
      <c r="J851" s="109">
        <f>'01_Supuestos'!$F$13*MAX(0.65,NORMINV(D851,1,$B$15))</f>
        <v/>
      </c>
      <c r="K851" s="109">
        <f>'01_Supuestos'!$F$14*MAX(0.6,NORMINV(E851,1,$B$16))</f>
        <v/>
      </c>
      <c r="L851" s="109">
        <f>--(F851&lt;=$B$5)</f>
        <v/>
      </c>
      <c r="M851" s="109">
        <f>IF(L851=1, IF(G851&lt;=$B$6, "+", "-"), IF(G851&lt;=(1-$B$7), "+", "-"))</f>
        <v/>
      </c>
      <c r="N851" s="110">
        <f>IF(M851="+",'05_Bayes_Arbol'!$B$16,'05_Bayes_Arbol'!$B$17)</f>
        <v/>
      </c>
      <c r="O851" s="109">
        <f>SUMPRODUCT(T851:AD851,'01_Supuestos'!$C$34:$M$34)</f>
        <v/>
      </c>
      <c r="P851" s="109">
        <f>N851*O851 + (1-N851)*$B$9</f>
        <v/>
      </c>
      <c r="Q851" s="109">
        <f>--(P851&gt;0)</f>
        <v/>
      </c>
      <c r="R851" s="109">
        <f>IF(L851=1,O851,$B$9)</f>
        <v/>
      </c>
      <c r="S851" s="109">
        <f>-$B$8 + IF(Q851=1, IF(L851=1,O851,$B$9), 0)</f>
        <v/>
      </c>
      <c r="T851" s="109">
        <f>((('01_Supuestos'!C31*$I851)*'01_Supuestos'!$F$11*($H851-'01_Supuestos'!$F$9))-((('01_Supuestos'!C31*$I851)*'01_Supuestos'!$F$11*($H851-'01_Supuestos'!$F$9))*'01_Supuestos'!$F$12)-(('01_Supuestos'!C31*$I851)*'01_Supuestos'!$F$11*$K851)-(IF(('01_Supuestos'!C31*$I851)&gt;0,'01_Supuestos'!$F$15,0)))-((('01_Supuestos'!C31*$I851)*'01_Supuestos'!$F$11*($H851-'01_Supuestos'!$F$9))*'01_Supuestos'!$F$18)-($J851*'01_Supuestos'!C32)-(IF('01_Supuestos'!C30=MAX('01_Supuestos'!$C$30:$M$30),'01_Supuestos'!$F$19,0))-(MAX(0,(((('01_Supuestos'!C31*$I851)*'01_Supuestos'!$F$11*($H851-'01_Supuestos'!$F$9))-((('01_Supuestos'!C31*$I851)*'01_Supuestos'!$F$11*($H851-'01_Supuestos'!$F$9))*'01_Supuestos'!$F$12)-(('01_Supuestos'!C31*$I851)*'01_Supuestos'!$F$11*$K851)-(IF(('01_Supuestos'!C31*$I851)&gt;0,'01_Supuestos'!$F$15,0)))-($J851*'01_Supuestos'!C33)))*'01_Supuestos'!$F$16)</f>
        <v/>
      </c>
      <c r="U851" s="109">
        <f>((('01_Supuestos'!D31*$I851)*'01_Supuestos'!$F$11*($H851-'01_Supuestos'!$F$9))-((('01_Supuestos'!D31*$I851)*'01_Supuestos'!$F$11*($H851-'01_Supuestos'!$F$9))*'01_Supuestos'!$F$12)-(('01_Supuestos'!D31*$I851)*'01_Supuestos'!$F$11*$K851)-(IF(('01_Supuestos'!D31*$I851)&gt;0,'01_Supuestos'!$F$15,0)))-((('01_Supuestos'!D31*$I851)*'01_Supuestos'!$F$11*($H851-'01_Supuestos'!$F$9))*'01_Supuestos'!$F$18)-($J851*'01_Supuestos'!D32)-(IF('01_Supuestos'!D30=MAX('01_Supuestos'!$C$30:$M$30),'01_Supuestos'!$F$19,0))-(MAX(0,(((('01_Supuestos'!D31*$I851)*'01_Supuestos'!$F$11*($H851-'01_Supuestos'!$F$9))-((('01_Supuestos'!D31*$I851)*'01_Supuestos'!$F$11*($H851-'01_Supuestos'!$F$9))*'01_Supuestos'!$F$12)-(('01_Supuestos'!D31*$I851)*'01_Supuestos'!$F$11*$K851)-(IF(('01_Supuestos'!D31*$I851)&gt;0,'01_Supuestos'!$F$15,0)))-($J851*'01_Supuestos'!D33)))*'01_Supuestos'!$F$16)</f>
        <v/>
      </c>
      <c r="V851" s="109">
        <f>((('01_Supuestos'!E31*$I851)*'01_Supuestos'!$F$11*($H851-'01_Supuestos'!$F$9))-((('01_Supuestos'!E31*$I851)*'01_Supuestos'!$F$11*($H851-'01_Supuestos'!$F$9))*'01_Supuestos'!$F$12)-(('01_Supuestos'!E31*$I851)*'01_Supuestos'!$F$11*$K851)-(IF(('01_Supuestos'!E31*$I851)&gt;0,'01_Supuestos'!$F$15,0)))-((('01_Supuestos'!E31*$I851)*'01_Supuestos'!$F$11*($H851-'01_Supuestos'!$F$9))*'01_Supuestos'!$F$18)-($J851*'01_Supuestos'!E32)-(IF('01_Supuestos'!E30=MAX('01_Supuestos'!$C$30:$M$30),'01_Supuestos'!$F$19,0))-(MAX(0,(((('01_Supuestos'!E31*$I851)*'01_Supuestos'!$F$11*($H851-'01_Supuestos'!$F$9))-((('01_Supuestos'!E31*$I851)*'01_Supuestos'!$F$11*($H851-'01_Supuestos'!$F$9))*'01_Supuestos'!$F$12)-(('01_Supuestos'!E31*$I851)*'01_Supuestos'!$F$11*$K851)-(IF(('01_Supuestos'!E31*$I851)&gt;0,'01_Supuestos'!$F$15,0)))-($J851*'01_Supuestos'!E33)))*'01_Supuestos'!$F$16)</f>
        <v/>
      </c>
      <c r="W851" s="109">
        <f>((('01_Supuestos'!F31*$I851)*'01_Supuestos'!$F$11*($H851-'01_Supuestos'!$F$9))-((('01_Supuestos'!F31*$I851)*'01_Supuestos'!$F$11*($H851-'01_Supuestos'!$F$9))*'01_Supuestos'!$F$12)-(('01_Supuestos'!F31*$I851)*'01_Supuestos'!$F$11*$K851)-(IF(('01_Supuestos'!F31*$I851)&gt;0,'01_Supuestos'!$F$15,0)))-((('01_Supuestos'!F31*$I851)*'01_Supuestos'!$F$11*($H851-'01_Supuestos'!$F$9))*'01_Supuestos'!$F$18)-($J851*'01_Supuestos'!F32)-(IF('01_Supuestos'!F30=MAX('01_Supuestos'!$C$30:$M$30),'01_Supuestos'!$F$19,0))-(MAX(0,(((('01_Supuestos'!F31*$I851)*'01_Supuestos'!$F$11*($H851-'01_Supuestos'!$F$9))-((('01_Supuestos'!F31*$I851)*'01_Supuestos'!$F$11*($H851-'01_Supuestos'!$F$9))*'01_Supuestos'!$F$12)-(('01_Supuestos'!F31*$I851)*'01_Supuestos'!$F$11*$K851)-(IF(('01_Supuestos'!F31*$I851)&gt;0,'01_Supuestos'!$F$15,0)))-($J851*'01_Supuestos'!F33)))*'01_Supuestos'!$F$16)</f>
        <v/>
      </c>
      <c r="X851" s="109">
        <f>((('01_Supuestos'!G31*$I851)*'01_Supuestos'!$F$11*($H851-'01_Supuestos'!$F$9))-((('01_Supuestos'!G31*$I851)*'01_Supuestos'!$F$11*($H851-'01_Supuestos'!$F$9))*'01_Supuestos'!$F$12)-(('01_Supuestos'!G31*$I851)*'01_Supuestos'!$F$11*$K851)-(IF(('01_Supuestos'!G31*$I851)&gt;0,'01_Supuestos'!$F$15,0)))-((('01_Supuestos'!G31*$I851)*'01_Supuestos'!$F$11*($H851-'01_Supuestos'!$F$9))*'01_Supuestos'!$F$18)-($J851*'01_Supuestos'!G32)-(IF('01_Supuestos'!G30=MAX('01_Supuestos'!$C$30:$M$30),'01_Supuestos'!$F$19,0))-(MAX(0,(((('01_Supuestos'!G31*$I851)*'01_Supuestos'!$F$11*($H851-'01_Supuestos'!$F$9))-((('01_Supuestos'!G31*$I851)*'01_Supuestos'!$F$11*($H851-'01_Supuestos'!$F$9))*'01_Supuestos'!$F$12)-(('01_Supuestos'!G31*$I851)*'01_Supuestos'!$F$11*$K851)-(IF(('01_Supuestos'!G31*$I851)&gt;0,'01_Supuestos'!$F$15,0)))-($J851*'01_Supuestos'!G33)))*'01_Supuestos'!$F$16)</f>
        <v/>
      </c>
      <c r="Y851" s="109">
        <f>((('01_Supuestos'!H31*$I851)*'01_Supuestos'!$F$11*($H851-'01_Supuestos'!$F$9))-((('01_Supuestos'!H31*$I851)*'01_Supuestos'!$F$11*($H851-'01_Supuestos'!$F$9))*'01_Supuestos'!$F$12)-(('01_Supuestos'!H31*$I851)*'01_Supuestos'!$F$11*$K851)-(IF(('01_Supuestos'!H31*$I851)&gt;0,'01_Supuestos'!$F$15,0)))-((('01_Supuestos'!H31*$I851)*'01_Supuestos'!$F$11*($H851-'01_Supuestos'!$F$9))*'01_Supuestos'!$F$18)-($J851*'01_Supuestos'!H32)-(IF('01_Supuestos'!H30=MAX('01_Supuestos'!$C$30:$M$30),'01_Supuestos'!$F$19,0))-(MAX(0,(((('01_Supuestos'!H31*$I851)*'01_Supuestos'!$F$11*($H851-'01_Supuestos'!$F$9))-((('01_Supuestos'!H31*$I851)*'01_Supuestos'!$F$11*($H851-'01_Supuestos'!$F$9))*'01_Supuestos'!$F$12)-(('01_Supuestos'!H31*$I851)*'01_Supuestos'!$F$11*$K851)-(IF(('01_Supuestos'!H31*$I851)&gt;0,'01_Supuestos'!$F$15,0)))-($J851*'01_Supuestos'!H33)))*'01_Supuestos'!$F$16)</f>
        <v/>
      </c>
      <c r="Z851" s="109">
        <f>((('01_Supuestos'!I31*$I851)*'01_Supuestos'!$F$11*($H851-'01_Supuestos'!$F$9))-((('01_Supuestos'!I31*$I851)*'01_Supuestos'!$F$11*($H851-'01_Supuestos'!$F$9))*'01_Supuestos'!$F$12)-(('01_Supuestos'!I31*$I851)*'01_Supuestos'!$F$11*$K851)-(IF(('01_Supuestos'!I31*$I851)&gt;0,'01_Supuestos'!$F$15,0)))-((('01_Supuestos'!I31*$I851)*'01_Supuestos'!$F$11*($H851-'01_Supuestos'!$F$9))*'01_Supuestos'!$F$18)-($J851*'01_Supuestos'!I32)-(IF('01_Supuestos'!I30=MAX('01_Supuestos'!$C$30:$M$30),'01_Supuestos'!$F$19,0))-(MAX(0,(((('01_Supuestos'!I31*$I851)*'01_Supuestos'!$F$11*($H851-'01_Supuestos'!$F$9))-((('01_Supuestos'!I31*$I851)*'01_Supuestos'!$F$11*($H851-'01_Supuestos'!$F$9))*'01_Supuestos'!$F$12)-(('01_Supuestos'!I31*$I851)*'01_Supuestos'!$F$11*$K851)-(IF(('01_Supuestos'!I31*$I851)&gt;0,'01_Supuestos'!$F$15,0)))-($J851*'01_Supuestos'!I33)))*'01_Supuestos'!$F$16)</f>
        <v/>
      </c>
      <c r="AA851" s="109">
        <f>((('01_Supuestos'!J31*$I851)*'01_Supuestos'!$F$11*($H851-'01_Supuestos'!$F$9))-((('01_Supuestos'!J31*$I851)*'01_Supuestos'!$F$11*($H851-'01_Supuestos'!$F$9))*'01_Supuestos'!$F$12)-(('01_Supuestos'!J31*$I851)*'01_Supuestos'!$F$11*$K851)-(IF(('01_Supuestos'!J31*$I851)&gt;0,'01_Supuestos'!$F$15,0)))-((('01_Supuestos'!J31*$I851)*'01_Supuestos'!$F$11*($H851-'01_Supuestos'!$F$9))*'01_Supuestos'!$F$18)-($J851*'01_Supuestos'!J32)-(IF('01_Supuestos'!J30=MAX('01_Supuestos'!$C$30:$M$30),'01_Supuestos'!$F$19,0))-(MAX(0,(((('01_Supuestos'!J31*$I851)*'01_Supuestos'!$F$11*($H851-'01_Supuestos'!$F$9))-((('01_Supuestos'!J31*$I851)*'01_Supuestos'!$F$11*($H851-'01_Supuestos'!$F$9))*'01_Supuestos'!$F$12)-(('01_Supuestos'!J31*$I851)*'01_Supuestos'!$F$11*$K851)-(IF(('01_Supuestos'!J31*$I851)&gt;0,'01_Supuestos'!$F$15,0)))-($J851*'01_Supuestos'!J33)))*'01_Supuestos'!$F$16)</f>
        <v/>
      </c>
      <c r="AB851" s="109">
        <f>((('01_Supuestos'!K31*$I851)*'01_Supuestos'!$F$11*($H851-'01_Supuestos'!$F$9))-((('01_Supuestos'!K31*$I851)*'01_Supuestos'!$F$11*($H851-'01_Supuestos'!$F$9))*'01_Supuestos'!$F$12)-(('01_Supuestos'!K31*$I851)*'01_Supuestos'!$F$11*$K851)-(IF(('01_Supuestos'!K31*$I851)&gt;0,'01_Supuestos'!$F$15,0)))-((('01_Supuestos'!K31*$I851)*'01_Supuestos'!$F$11*($H851-'01_Supuestos'!$F$9))*'01_Supuestos'!$F$18)-($J851*'01_Supuestos'!K32)-(IF('01_Supuestos'!K30=MAX('01_Supuestos'!$C$30:$M$30),'01_Supuestos'!$F$19,0))-(MAX(0,(((('01_Supuestos'!K31*$I851)*'01_Supuestos'!$F$11*($H851-'01_Supuestos'!$F$9))-((('01_Supuestos'!K31*$I851)*'01_Supuestos'!$F$11*($H851-'01_Supuestos'!$F$9))*'01_Supuestos'!$F$12)-(('01_Supuestos'!K31*$I851)*'01_Supuestos'!$F$11*$K851)-(IF(('01_Supuestos'!K31*$I851)&gt;0,'01_Supuestos'!$F$15,0)))-($J851*'01_Supuestos'!K33)))*'01_Supuestos'!$F$16)</f>
        <v/>
      </c>
      <c r="AC851" s="109">
        <f>((('01_Supuestos'!L31*$I851)*'01_Supuestos'!$F$11*($H851-'01_Supuestos'!$F$9))-((('01_Supuestos'!L31*$I851)*'01_Supuestos'!$F$11*($H851-'01_Supuestos'!$F$9))*'01_Supuestos'!$F$12)-(('01_Supuestos'!L31*$I851)*'01_Supuestos'!$F$11*$K851)-(IF(('01_Supuestos'!L31*$I851)&gt;0,'01_Supuestos'!$F$15,0)))-((('01_Supuestos'!L31*$I851)*'01_Supuestos'!$F$11*($H851-'01_Supuestos'!$F$9))*'01_Supuestos'!$F$18)-($J851*'01_Supuestos'!L32)-(IF('01_Supuestos'!L30=MAX('01_Supuestos'!$C$30:$M$30),'01_Supuestos'!$F$19,0))-(MAX(0,(((('01_Supuestos'!L31*$I851)*'01_Supuestos'!$F$11*($H851-'01_Supuestos'!$F$9))-((('01_Supuestos'!L31*$I851)*'01_Supuestos'!$F$11*($H851-'01_Supuestos'!$F$9))*'01_Supuestos'!$F$12)-(('01_Supuestos'!L31*$I851)*'01_Supuestos'!$F$11*$K851)-(IF(('01_Supuestos'!L31*$I851)&gt;0,'01_Supuestos'!$F$15,0)))-($J851*'01_Supuestos'!L33)))*'01_Supuestos'!$F$16)</f>
        <v/>
      </c>
      <c r="AD851" s="109">
        <f>((('01_Supuestos'!M31*$I851)*'01_Supuestos'!$F$11*($H851-'01_Supuestos'!$F$9))-((('01_Supuestos'!M31*$I851)*'01_Supuestos'!$F$11*($H851-'01_Supuestos'!$F$9))*'01_Supuestos'!$F$12)-(('01_Supuestos'!M31*$I851)*'01_Supuestos'!$F$11*$K851)-(IF(('01_Supuestos'!M31*$I851)&gt;0,'01_Supuestos'!$F$15,0)))-((('01_Supuestos'!M31*$I851)*'01_Supuestos'!$F$11*($H851-'01_Supuestos'!$F$9))*'01_Supuestos'!$F$18)-($J851*'01_Supuestos'!M32)-(IF('01_Supuestos'!M30=MAX('01_Supuestos'!$C$30:$M$30),'01_Supuestos'!$F$19,0))-(MAX(0,(((('01_Supuestos'!M31*$I851)*'01_Supuestos'!$F$11*($H851-'01_Supuestos'!$F$9))-((('01_Supuestos'!M31*$I851)*'01_Supuestos'!$F$11*($H851-'01_Supuestos'!$F$9))*'01_Supuestos'!$F$12)-(('01_Supuestos'!M31*$I851)*'01_Supuestos'!$F$11*$K851)-(IF(('01_Supuestos'!M31*$I851)&gt;0,'01_Supuestos'!$F$15,0)))-($J851*'01_Supuestos'!M33)))*'01_Supuestos'!$F$16)</f>
        <v/>
      </c>
      <c r="AE851" s="109">
        <f>0</f>
        <v/>
      </c>
      <c r="AF851" s="109">
        <f>IF(S851&gt;R851,"Appraisal+Decision",IF(S851&lt;R851,"Develop Now","Indiferente"))</f>
        <v/>
      </c>
    </row>
    <row r="852">
      <c r="A852" t="n">
        <v>822</v>
      </c>
      <c r="B852" s="53">
        <f>RAND()</f>
        <v/>
      </c>
      <c r="C852" s="53">
        <f>RAND()</f>
        <v/>
      </c>
      <c r="D852" s="53">
        <f>RAND()</f>
        <v/>
      </c>
      <c r="E852" s="53">
        <f>RAND()</f>
        <v/>
      </c>
      <c r="F852" s="53">
        <f>RAND()</f>
        <v/>
      </c>
      <c r="G852" s="53">
        <f>RAND()</f>
        <v/>
      </c>
      <c r="H852" s="109">
        <f>IF(B852&lt;($B$11-$B$10)/($B$12-$B$10), $B$10+SQRT(B852*($B$11-$B$10)*($B$12-$B$10)), $B$12-SQRT((1-B852)*($B$12-$B$11)*($B$12-$B$10)))</f>
        <v/>
      </c>
      <c r="I852" s="53">
        <f>MAX(0.1,NORMINV(C852,$B$13,$B$14))</f>
        <v/>
      </c>
      <c r="J852" s="109">
        <f>'01_Supuestos'!$F$13*MAX(0.65,NORMINV(D852,1,$B$15))</f>
        <v/>
      </c>
      <c r="K852" s="109">
        <f>'01_Supuestos'!$F$14*MAX(0.6,NORMINV(E852,1,$B$16))</f>
        <v/>
      </c>
      <c r="L852" s="109">
        <f>--(F852&lt;=$B$5)</f>
        <v/>
      </c>
      <c r="M852" s="109">
        <f>IF(L852=1, IF(G852&lt;=$B$6, "+", "-"), IF(G852&lt;=(1-$B$7), "+", "-"))</f>
        <v/>
      </c>
      <c r="N852" s="110">
        <f>IF(M852="+",'05_Bayes_Arbol'!$B$16,'05_Bayes_Arbol'!$B$17)</f>
        <v/>
      </c>
      <c r="O852" s="109">
        <f>SUMPRODUCT(T852:AD852,'01_Supuestos'!$C$34:$M$34)</f>
        <v/>
      </c>
      <c r="P852" s="109">
        <f>N852*O852 + (1-N852)*$B$9</f>
        <v/>
      </c>
      <c r="Q852" s="109">
        <f>--(P852&gt;0)</f>
        <v/>
      </c>
      <c r="R852" s="109">
        <f>IF(L852=1,O852,$B$9)</f>
        <v/>
      </c>
      <c r="S852" s="109">
        <f>-$B$8 + IF(Q852=1, IF(L852=1,O852,$B$9), 0)</f>
        <v/>
      </c>
      <c r="T852" s="109">
        <f>((('01_Supuestos'!C31*$I852)*'01_Supuestos'!$F$11*($H852-'01_Supuestos'!$F$9))-((('01_Supuestos'!C31*$I852)*'01_Supuestos'!$F$11*($H852-'01_Supuestos'!$F$9))*'01_Supuestos'!$F$12)-(('01_Supuestos'!C31*$I852)*'01_Supuestos'!$F$11*$K852)-(IF(('01_Supuestos'!C31*$I852)&gt;0,'01_Supuestos'!$F$15,0)))-((('01_Supuestos'!C31*$I852)*'01_Supuestos'!$F$11*($H852-'01_Supuestos'!$F$9))*'01_Supuestos'!$F$18)-($J852*'01_Supuestos'!C32)-(IF('01_Supuestos'!C30=MAX('01_Supuestos'!$C$30:$M$30),'01_Supuestos'!$F$19,0))-(MAX(0,(((('01_Supuestos'!C31*$I852)*'01_Supuestos'!$F$11*($H852-'01_Supuestos'!$F$9))-((('01_Supuestos'!C31*$I852)*'01_Supuestos'!$F$11*($H852-'01_Supuestos'!$F$9))*'01_Supuestos'!$F$12)-(('01_Supuestos'!C31*$I852)*'01_Supuestos'!$F$11*$K852)-(IF(('01_Supuestos'!C31*$I852)&gt;0,'01_Supuestos'!$F$15,0)))-($J852*'01_Supuestos'!C33)))*'01_Supuestos'!$F$16)</f>
        <v/>
      </c>
      <c r="U852" s="109">
        <f>((('01_Supuestos'!D31*$I852)*'01_Supuestos'!$F$11*($H852-'01_Supuestos'!$F$9))-((('01_Supuestos'!D31*$I852)*'01_Supuestos'!$F$11*($H852-'01_Supuestos'!$F$9))*'01_Supuestos'!$F$12)-(('01_Supuestos'!D31*$I852)*'01_Supuestos'!$F$11*$K852)-(IF(('01_Supuestos'!D31*$I852)&gt;0,'01_Supuestos'!$F$15,0)))-((('01_Supuestos'!D31*$I852)*'01_Supuestos'!$F$11*($H852-'01_Supuestos'!$F$9))*'01_Supuestos'!$F$18)-($J852*'01_Supuestos'!D32)-(IF('01_Supuestos'!D30=MAX('01_Supuestos'!$C$30:$M$30),'01_Supuestos'!$F$19,0))-(MAX(0,(((('01_Supuestos'!D31*$I852)*'01_Supuestos'!$F$11*($H852-'01_Supuestos'!$F$9))-((('01_Supuestos'!D31*$I852)*'01_Supuestos'!$F$11*($H852-'01_Supuestos'!$F$9))*'01_Supuestos'!$F$12)-(('01_Supuestos'!D31*$I852)*'01_Supuestos'!$F$11*$K852)-(IF(('01_Supuestos'!D31*$I852)&gt;0,'01_Supuestos'!$F$15,0)))-($J852*'01_Supuestos'!D33)))*'01_Supuestos'!$F$16)</f>
        <v/>
      </c>
      <c r="V852" s="109">
        <f>((('01_Supuestos'!E31*$I852)*'01_Supuestos'!$F$11*($H852-'01_Supuestos'!$F$9))-((('01_Supuestos'!E31*$I852)*'01_Supuestos'!$F$11*($H852-'01_Supuestos'!$F$9))*'01_Supuestos'!$F$12)-(('01_Supuestos'!E31*$I852)*'01_Supuestos'!$F$11*$K852)-(IF(('01_Supuestos'!E31*$I852)&gt;0,'01_Supuestos'!$F$15,0)))-((('01_Supuestos'!E31*$I852)*'01_Supuestos'!$F$11*($H852-'01_Supuestos'!$F$9))*'01_Supuestos'!$F$18)-($J852*'01_Supuestos'!E32)-(IF('01_Supuestos'!E30=MAX('01_Supuestos'!$C$30:$M$30),'01_Supuestos'!$F$19,0))-(MAX(0,(((('01_Supuestos'!E31*$I852)*'01_Supuestos'!$F$11*($H852-'01_Supuestos'!$F$9))-((('01_Supuestos'!E31*$I852)*'01_Supuestos'!$F$11*($H852-'01_Supuestos'!$F$9))*'01_Supuestos'!$F$12)-(('01_Supuestos'!E31*$I852)*'01_Supuestos'!$F$11*$K852)-(IF(('01_Supuestos'!E31*$I852)&gt;0,'01_Supuestos'!$F$15,0)))-($J852*'01_Supuestos'!E33)))*'01_Supuestos'!$F$16)</f>
        <v/>
      </c>
      <c r="W852" s="109">
        <f>((('01_Supuestos'!F31*$I852)*'01_Supuestos'!$F$11*($H852-'01_Supuestos'!$F$9))-((('01_Supuestos'!F31*$I852)*'01_Supuestos'!$F$11*($H852-'01_Supuestos'!$F$9))*'01_Supuestos'!$F$12)-(('01_Supuestos'!F31*$I852)*'01_Supuestos'!$F$11*$K852)-(IF(('01_Supuestos'!F31*$I852)&gt;0,'01_Supuestos'!$F$15,0)))-((('01_Supuestos'!F31*$I852)*'01_Supuestos'!$F$11*($H852-'01_Supuestos'!$F$9))*'01_Supuestos'!$F$18)-($J852*'01_Supuestos'!F32)-(IF('01_Supuestos'!F30=MAX('01_Supuestos'!$C$30:$M$30),'01_Supuestos'!$F$19,0))-(MAX(0,(((('01_Supuestos'!F31*$I852)*'01_Supuestos'!$F$11*($H852-'01_Supuestos'!$F$9))-((('01_Supuestos'!F31*$I852)*'01_Supuestos'!$F$11*($H852-'01_Supuestos'!$F$9))*'01_Supuestos'!$F$12)-(('01_Supuestos'!F31*$I852)*'01_Supuestos'!$F$11*$K852)-(IF(('01_Supuestos'!F31*$I852)&gt;0,'01_Supuestos'!$F$15,0)))-($J852*'01_Supuestos'!F33)))*'01_Supuestos'!$F$16)</f>
        <v/>
      </c>
      <c r="X852" s="109">
        <f>((('01_Supuestos'!G31*$I852)*'01_Supuestos'!$F$11*($H852-'01_Supuestos'!$F$9))-((('01_Supuestos'!G31*$I852)*'01_Supuestos'!$F$11*($H852-'01_Supuestos'!$F$9))*'01_Supuestos'!$F$12)-(('01_Supuestos'!G31*$I852)*'01_Supuestos'!$F$11*$K852)-(IF(('01_Supuestos'!G31*$I852)&gt;0,'01_Supuestos'!$F$15,0)))-((('01_Supuestos'!G31*$I852)*'01_Supuestos'!$F$11*($H852-'01_Supuestos'!$F$9))*'01_Supuestos'!$F$18)-($J852*'01_Supuestos'!G32)-(IF('01_Supuestos'!G30=MAX('01_Supuestos'!$C$30:$M$30),'01_Supuestos'!$F$19,0))-(MAX(0,(((('01_Supuestos'!G31*$I852)*'01_Supuestos'!$F$11*($H852-'01_Supuestos'!$F$9))-((('01_Supuestos'!G31*$I852)*'01_Supuestos'!$F$11*($H852-'01_Supuestos'!$F$9))*'01_Supuestos'!$F$12)-(('01_Supuestos'!G31*$I852)*'01_Supuestos'!$F$11*$K852)-(IF(('01_Supuestos'!G31*$I852)&gt;0,'01_Supuestos'!$F$15,0)))-($J852*'01_Supuestos'!G33)))*'01_Supuestos'!$F$16)</f>
        <v/>
      </c>
      <c r="Y852" s="109">
        <f>((('01_Supuestos'!H31*$I852)*'01_Supuestos'!$F$11*($H852-'01_Supuestos'!$F$9))-((('01_Supuestos'!H31*$I852)*'01_Supuestos'!$F$11*($H852-'01_Supuestos'!$F$9))*'01_Supuestos'!$F$12)-(('01_Supuestos'!H31*$I852)*'01_Supuestos'!$F$11*$K852)-(IF(('01_Supuestos'!H31*$I852)&gt;0,'01_Supuestos'!$F$15,0)))-((('01_Supuestos'!H31*$I852)*'01_Supuestos'!$F$11*($H852-'01_Supuestos'!$F$9))*'01_Supuestos'!$F$18)-($J852*'01_Supuestos'!H32)-(IF('01_Supuestos'!H30=MAX('01_Supuestos'!$C$30:$M$30),'01_Supuestos'!$F$19,0))-(MAX(0,(((('01_Supuestos'!H31*$I852)*'01_Supuestos'!$F$11*($H852-'01_Supuestos'!$F$9))-((('01_Supuestos'!H31*$I852)*'01_Supuestos'!$F$11*($H852-'01_Supuestos'!$F$9))*'01_Supuestos'!$F$12)-(('01_Supuestos'!H31*$I852)*'01_Supuestos'!$F$11*$K852)-(IF(('01_Supuestos'!H31*$I852)&gt;0,'01_Supuestos'!$F$15,0)))-($J852*'01_Supuestos'!H33)))*'01_Supuestos'!$F$16)</f>
        <v/>
      </c>
      <c r="Z852" s="109">
        <f>((('01_Supuestos'!I31*$I852)*'01_Supuestos'!$F$11*($H852-'01_Supuestos'!$F$9))-((('01_Supuestos'!I31*$I852)*'01_Supuestos'!$F$11*($H852-'01_Supuestos'!$F$9))*'01_Supuestos'!$F$12)-(('01_Supuestos'!I31*$I852)*'01_Supuestos'!$F$11*$K852)-(IF(('01_Supuestos'!I31*$I852)&gt;0,'01_Supuestos'!$F$15,0)))-((('01_Supuestos'!I31*$I852)*'01_Supuestos'!$F$11*($H852-'01_Supuestos'!$F$9))*'01_Supuestos'!$F$18)-($J852*'01_Supuestos'!I32)-(IF('01_Supuestos'!I30=MAX('01_Supuestos'!$C$30:$M$30),'01_Supuestos'!$F$19,0))-(MAX(0,(((('01_Supuestos'!I31*$I852)*'01_Supuestos'!$F$11*($H852-'01_Supuestos'!$F$9))-((('01_Supuestos'!I31*$I852)*'01_Supuestos'!$F$11*($H852-'01_Supuestos'!$F$9))*'01_Supuestos'!$F$12)-(('01_Supuestos'!I31*$I852)*'01_Supuestos'!$F$11*$K852)-(IF(('01_Supuestos'!I31*$I852)&gt;0,'01_Supuestos'!$F$15,0)))-($J852*'01_Supuestos'!I33)))*'01_Supuestos'!$F$16)</f>
        <v/>
      </c>
      <c r="AA852" s="109">
        <f>((('01_Supuestos'!J31*$I852)*'01_Supuestos'!$F$11*($H852-'01_Supuestos'!$F$9))-((('01_Supuestos'!J31*$I852)*'01_Supuestos'!$F$11*($H852-'01_Supuestos'!$F$9))*'01_Supuestos'!$F$12)-(('01_Supuestos'!J31*$I852)*'01_Supuestos'!$F$11*$K852)-(IF(('01_Supuestos'!J31*$I852)&gt;0,'01_Supuestos'!$F$15,0)))-((('01_Supuestos'!J31*$I852)*'01_Supuestos'!$F$11*($H852-'01_Supuestos'!$F$9))*'01_Supuestos'!$F$18)-($J852*'01_Supuestos'!J32)-(IF('01_Supuestos'!J30=MAX('01_Supuestos'!$C$30:$M$30),'01_Supuestos'!$F$19,0))-(MAX(0,(((('01_Supuestos'!J31*$I852)*'01_Supuestos'!$F$11*($H852-'01_Supuestos'!$F$9))-((('01_Supuestos'!J31*$I852)*'01_Supuestos'!$F$11*($H852-'01_Supuestos'!$F$9))*'01_Supuestos'!$F$12)-(('01_Supuestos'!J31*$I852)*'01_Supuestos'!$F$11*$K852)-(IF(('01_Supuestos'!J31*$I852)&gt;0,'01_Supuestos'!$F$15,0)))-($J852*'01_Supuestos'!J33)))*'01_Supuestos'!$F$16)</f>
        <v/>
      </c>
      <c r="AB852" s="109">
        <f>((('01_Supuestos'!K31*$I852)*'01_Supuestos'!$F$11*($H852-'01_Supuestos'!$F$9))-((('01_Supuestos'!K31*$I852)*'01_Supuestos'!$F$11*($H852-'01_Supuestos'!$F$9))*'01_Supuestos'!$F$12)-(('01_Supuestos'!K31*$I852)*'01_Supuestos'!$F$11*$K852)-(IF(('01_Supuestos'!K31*$I852)&gt;0,'01_Supuestos'!$F$15,0)))-((('01_Supuestos'!K31*$I852)*'01_Supuestos'!$F$11*($H852-'01_Supuestos'!$F$9))*'01_Supuestos'!$F$18)-($J852*'01_Supuestos'!K32)-(IF('01_Supuestos'!K30=MAX('01_Supuestos'!$C$30:$M$30),'01_Supuestos'!$F$19,0))-(MAX(0,(((('01_Supuestos'!K31*$I852)*'01_Supuestos'!$F$11*($H852-'01_Supuestos'!$F$9))-((('01_Supuestos'!K31*$I852)*'01_Supuestos'!$F$11*($H852-'01_Supuestos'!$F$9))*'01_Supuestos'!$F$12)-(('01_Supuestos'!K31*$I852)*'01_Supuestos'!$F$11*$K852)-(IF(('01_Supuestos'!K31*$I852)&gt;0,'01_Supuestos'!$F$15,0)))-($J852*'01_Supuestos'!K33)))*'01_Supuestos'!$F$16)</f>
        <v/>
      </c>
      <c r="AC852" s="109">
        <f>((('01_Supuestos'!L31*$I852)*'01_Supuestos'!$F$11*($H852-'01_Supuestos'!$F$9))-((('01_Supuestos'!L31*$I852)*'01_Supuestos'!$F$11*($H852-'01_Supuestos'!$F$9))*'01_Supuestos'!$F$12)-(('01_Supuestos'!L31*$I852)*'01_Supuestos'!$F$11*$K852)-(IF(('01_Supuestos'!L31*$I852)&gt;0,'01_Supuestos'!$F$15,0)))-((('01_Supuestos'!L31*$I852)*'01_Supuestos'!$F$11*($H852-'01_Supuestos'!$F$9))*'01_Supuestos'!$F$18)-($J852*'01_Supuestos'!L32)-(IF('01_Supuestos'!L30=MAX('01_Supuestos'!$C$30:$M$30),'01_Supuestos'!$F$19,0))-(MAX(0,(((('01_Supuestos'!L31*$I852)*'01_Supuestos'!$F$11*($H852-'01_Supuestos'!$F$9))-((('01_Supuestos'!L31*$I852)*'01_Supuestos'!$F$11*($H852-'01_Supuestos'!$F$9))*'01_Supuestos'!$F$12)-(('01_Supuestos'!L31*$I852)*'01_Supuestos'!$F$11*$K852)-(IF(('01_Supuestos'!L31*$I852)&gt;0,'01_Supuestos'!$F$15,0)))-($J852*'01_Supuestos'!L33)))*'01_Supuestos'!$F$16)</f>
        <v/>
      </c>
      <c r="AD852" s="109">
        <f>((('01_Supuestos'!M31*$I852)*'01_Supuestos'!$F$11*($H852-'01_Supuestos'!$F$9))-((('01_Supuestos'!M31*$I852)*'01_Supuestos'!$F$11*($H852-'01_Supuestos'!$F$9))*'01_Supuestos'!$F$12)-(('01_Supuestos'!M31*$I852)*'01_Supuestos'!$F$11*$K852)-(IF(('01_Supuestos'!M31*$I852)&gt;0,'01_Supuestos'!$F$15,0)))-((('01_Supuestos'!M31*$I852)*'01_Supuestos'!$F$11*($H852-'01_Supuestos'!$F$9))*'01_Supuestos'!$F$18)-($J852*'01_Supuestos'!M32)-(IF('01_Supuestos'!M30=MAX('01_Supuestos'!$C$30:$M$30),'01_Supuestos'!$F$19,0))-(MAX(0,(((('01_Supuestos'!M31*$I852)*'01_Supuestos'!$F$11*($H852-'01_Supuestos'!$F$9))-((('01_Supuestos'!M31*$I852)*'01_Supuestos'!$F$11*($H852-'01_Supuestos'!$F$9))*'01_Supuestos'!$F$12)-(('01_Supuestos'!M31*$I852)*'01_Supuestos'!$F$11*$K852)-(IF(('01_Supuestos'!M31*$I852)&gt;0,'01_Supuestos'!$F$15,0)))-($J852*'01_Supuestos'!M33)))*'01_Supuestos'!$F$16)</f>
        <v/>
      </c>
      <c r="AE852" s="109">
        <f>0</f>
        <v/>
      </c>
      <c r="AF852" s="109">
        <f>IF(S852&gt;R852,"Appraisal+Decision",IF(S852&lt;R852,"Develop Now","Indiferente"))</f>
        <v/>
      </c>
    </row>
    <row r="853">
      <c r="A853" t="n">
        <v>823</v>
      </c>
      <c r="B853" s="53">
        <f>RAND()</f>
        <v/>
      </c>
      <c r="C853" s="53">
        <f>RAND()</f>
        <v/>
      </c>
      <c r="D853" s="53">
        <f>RAND()</f>
        <v/>
      </c>
      <c r="E853" s="53">
        <f>RAND()</f>
        <v/>
      </c>
      <c r="F853" s="53">
        <f>RAND()</f>
        <v/>
      </c>
      <c r="G853" s="53">
        <f>RAND()</f>
        <v/>
      </c>
      <c r="H853" s="109">
        <f>IF(B853&lt;($B$11-$B$10)/($B$12-$B$10), $B$10+SQRT(B853*($B$11-$B$10)*($B$12-$B$10)), $B$12-SQRT((1-B853)*($B$12-$B$11)*($B$12-$B$10)))</f>
        <v/>
      </c>
      <c r="I853" s="53">
        <f>MAX(0.1,NORMINV(C853,$B$13,$B$14))</f>
        <v/>
      </c>
      <c r="J853" s="109">
        <f>'01_Supuestos'!$F$13*MAX(0.65,NORMINV(D853,1,$B$15))</f>
        <v/>
      </c>
      <c r="K853" s="109">
        <f>'01_Supuestos'!$F$14*MAX(0.6,NORMINV(E853,1,$B$16))</f>
        <v/>
      </c>
      <c r="L853" s="109">
        <f>--(F853&lt;=$B$5)</f>
        <v/>
      </c>
      <c r="M853" s="109">
        <f>IF(L853=1, IF(G853&lt;=$B$6, "+", "-"), IF(G853&lt;=(1-$B$7), "+", "-"))</f>
        <v/>
      </c>
      <c r="N853" s="110">
        <f>IF(M853="+",'05_Bayes_Arbol'!$B$16,'05_Bayes_Arbol'!$B$17)</f>
        <v/>
      </c>
      <c r="O853" s="109">
        <f>SUMPRODUCT(T853:AD853,'01_Supuestos'!$C$34:$M$34)</f>
        <v/>
      </c>
      <c r="P853" s="109">
        <f>N853*O853 + (1-N853)*$B$9</f>
        <v/>
      </c>
      <c r="Q853" s="109">
        <f>--(P853&gt;0)</f>
        <v/>
      </c>
      <c r="R853" s="109">
        <f>IF(L853=1,O853,$B$9)</f>
        <v/>
      </c>
      <c r="S853" s="109">
        <f>-$B$8 + IF(Q853=1, IF(L853=1,O853,$B$9), 0)</f>
        <v/>
      </c>
      <c r="T853" s="109">
        <f>((('01_Supuestos'!C31*$I853)*'01_Supuestos'!$F$11*($H853-'01_Supuestos'!$F$9))-((('01_Supuestos'!C31*$I853)*'01_Supuestos'!$F$11*($H853-'01_Supuestos'!$F$9))*'01_Supuestos'!$F$12)-(('01_Supuestos'!C31*$I853)*'01_Supuestos'!$F$11*$K853)-(IF(('01_Supuestos'!C31*$I853)&gt;0,'01_Supuestos'!$F$15,0)))-((('01_Supuestos'!C31*$I853)*'01_Supuestos'!$F$11*($H853-'01_Supuestos'!$F$9))*'01_Supuestos'!$F$18)-($J853*'01_Supuestos'!C32)-(IF('01_Supuestos'!C30=MAX('01_Supuestos'!$C$30:$M$30),'01_Supuestos'!$F$19,0))-(MAX(0,(((('01_Supuestos'!C31*$I853)*'01_Supuestos'!$F$11*($H853-'01_Supuestos'!$F$9))-((('01_Supuestos'!C31*$I853)*'01_Supuestos'!$F$11*($H853-'01_Supuestos'!$F$9))*'01_Supuestos'!$F$12)-(('01_Supuestos'!C31*$I853)*'01_Supuestos'!$F$11*$K853)-(IF(('01_Supuestos'!C31*$I853)&gt;0,'01_Supuestos'!$F$15,0)))-($J853*'01_Supuestos'!C33)))*'01_Supuestos'!$F$16)</f>
        <v/>
      </c>
      <c r="U853" s="109">
        <f>((('01_Supuestos'!D31*$I853)*'01_Supuestos'!$F$11*($H853-'01_Supuestos'!$F$9))-((('01_Supuestos'!D31*$I853)*'01_Supuestos'!$F$11*($H853-'01_Supuestos'!$F$9))*'01_Supuestos'!$F$12)-(('01_Supuestos'!D31*$I853)*'01_Supuestos'!$F$11*$K853)-(IF(('01_Supuestos'!D31*$I853)&gt;0,'01_Supuestos'!$F$15,0)))-((('01_Supuestos'!D31*$I853)*'01_Supuestos'!$F$11*($H853-'01_Supuestos'!$F$9))*'01_Supuestos'!$F$18)-($J853*'01_Supuestos'!D32)-(IF('01_Supuestos'!D30=MAX('01_Supuestos'!$C$30:$M$30),'01_Supuestos'!$F$19,0))-(MAX(0,(((('01_Supuestos'!D31*$I853)*'01_Supuestos'!$F$11*($H853-'01_Supuestos'!$F$9))-((('01_Supuestos'!D31*$I853)*'01_Supuestos'!$F$11*($H853-'01_Supuestos'!$F$9))*'01_Supuestos'!$F$12)-(('01_Supuestos'!D31*$I853)*'01_Supuestos'!$F$11*$K853)-(IF(('01_Supuestos'!D31*$I853)&gt;0,'01_Supuestos'!$F$15,0)))-($J853*'01_Supuestos'!D33)))*'01_Supuestos'!$F$16)</f>
        <v/>
      </c>
      <c r="V853" s="109">
        <f>((('01_Supuestos'!E31*$I853)*'01_Supuestos'!$F$11*($H853-'01_Supuestos'!$F$9))-((('01_Supuestos'!E31*$I853)*'01_Supuestos'!$F$11*($H853-'01_Supuestos'!$F$9))*'01_Supuestos'!$F$12)-(('01_Supuestos'!E31*$I853)*'01_Supuestos'!$F$11*$K853)-(IF(('01_Supuestos'!E31*$I853)&gt;0,'01_Supuestos'!$F$15,0)))-((('01_Supuestos'!E31*$I853)*'01_Supuestos'!$F$11*($H853-'01_Supuestos'!$F$9))*'01_Supuestos'!$F$18)-($J853*'01_Supuestos'!E32)-(IF('01_Supuestos'!E30=MAX('01_Supuestos'!$C$30:$M$30),'01_Supuestos'!$F$19,0))-(MAX(0,(((('01_Supuestos'!E31*$I853)*'01_Supuestos'!$F$11*($H853-'01_Supuestos'!$F$9))-((('01_Supuestos'!E31*$I853)*'01_Supuestos'!$F$11*($H853-'01_Supuestos'!$F$9))*'01_Supuestos'!$F$12)-(('01_Supuestos'!E31*$I853)*'01_Supuestos'!$F$11*$K853)-(IF(('01_Supuestos'!E31*$I853)&gt;0,'01_Supuestos'!$F$15,0)))-($J853*'01_Supuestos'!E33)))*'01_Supuestos'!$F$16)</f>
        <v/>
      </c>
      <c r="W853" s="109">
        <f>((('01_Supuestos'!F31*$I853)*'01_Supuestos'!$F$11*($H853-'01_Supuestos'!$F$9))-((('01_Supuestos'!F31*$I853)*'01_Supuestos'!$F$11*($H853-'01_Supuestos'!$F$9))*'01_Supuestos'!$F$12)-(('01_Supuestos'!F31*$I853)*'01_Supuestos'!$F$11*$K853)-(IF(('01_Supuestos'!F31*$I853)&gt;0,'01_Supuestos'!$F$15,0)))-((('01_Supuestos'!F31*$I853)*'01_Supuestos'!$F$11*($H853-'01_Supuestos'!$F$9))*'01_Supuestos'!$F$18)-($J853*'01_Supuestos'!F32)-(IF('01_Supuestos'!F30=MAX('01_Supuestos'!$C$30:$M$30),'01_Supuestos'!$F$19,0))-(MAX(0,(((('01_Supuestos'!F31*$I853)*'01_Supuestos'!$F$11*($H853-'01_Supuestos'!$F$9))-((('01_Supuestos'!F31*$I853)*'01_Supuestos'!$F$11*($H853-'01_Supuestos'!$F$9))*'01_Supuestos'!$F$12)-(('01_Supuestos'!F31*$I853)*'01_Supuestos'!$F$11*$K853)-(IF(('01_Supuestos'!F31*$I853)&gt;0,'01_Supuestos'!$F$15,0)))-($J853*'01_Supuestos'!F33)))*'01_Supuestos'!$F$16)</f>
        <v/>
      </c>
      <c r="X853" s="109">
        <f>((('01_Supuestos'!G31*$I853)*'01_Supuestos'!$F$11*($H853-'01_Supuestos'!$F$9))-((('01_Supuestos'!G31*$I853)*'01_Supuestos'!$F$11*($H853-'01_Supuestos'!$F$9))*'01_Supuestos'!$F$12)-(('01_Supuestos'!G31*$I853)*'01_Supuestos'!$F$11*$K853)-(IF(('01_Supuestos'!G31*$I853)&gt;0,'01_Supuestos'!$F$15,0)))-((('01_Supuestos'!G31*$I853)*'01_Supuestos'!$F$11*($H853-'01_Supuestos'!$F$9))*'01_Supuestos'!$F$18)-($J853*'01_Supuestos'!G32)-(IF('01_Supuestos'!G30=MAX('01_Supuestos'!$C$30:$M$30),'01_Supuestos'!$F$19,0))-(MAX(0,(((('01_Supuestos'!G31*$I853)*'01_Supuestos'!$F$11*($H853-'01_Supuestos'!$F$9))-((('01_Supuestos'!G31*$I853)*'01_Supuestos'!$F$11*($H853-'01_Supuestos'!$F$9))*'01_Supuestos'!$F$12)-(('01_Supuestos'!G31*$I853)*'01_Supuestos'!$F$11*$K853)-(IF(('01_Supuestos'!G31*$I853)&gt;0,'01_Supuestos'!$F$15,0)))-($J853*'01_Supuestos'!G33)))*'01_Supuestos'!$F$16)</f>
        <v/>
      </c>
      <c r="Y853" s="109">
        <f>((('01_Supuestos'!H31*$I853)*'01_Supuestos'!$F$11*($H853-'01_Supuestos'!$F$9))-((('01_Supuestos'!H31*$I853)*'01_Supuestos'!$F$11*($H853-'01_Supuestos'!$F$9))*'01_Supuestos'!$F$12)-(('01_Supuestos'!H31*$I853)*'01_Supuestos'!$F$11*$K853)-(IF(('01_Supuestos'!H31*$I853)&gt;0,'01_Supuestos'!$F$15,0)))-((('01_Supuestos'!H31*$I853)*'01_Supuestos'!$F$11*($H853-'01_Supuestos'!$F$9))*'01_Supuestos'!$F$18)-($J853*'01_Supuestos'!H32)-(IF('01_Supuestos'!H30=MAX('01_Supuestos'!$C$30:$M$30),'01_Supuestos'!$F$19,0))-(MAX(0,(((('01_Supuestos'!H31*$I853)*'01_Supuestos'!$F$11*($H853-'01_Supuestos'!$F$9))-((('01_Supuestos'!H31*$I853)*'01_Supuestos'!$F$11*($H853-'01_Supuestos'!$F$9))*'01_Supuestos'!$F$12)-(('01_Supuestos'!H31*$I853)*'01_Supuestos'!$F$11*$K853)-(IF(('01_Supuestos'!H31*$I853)&gt;0,'01_Supuestos'!$F$15,0)))-($J853*'01_Supuestos'!H33)))*'01_Supuestos'!$F$16)</f>
        <v/>
      </c>
      <c r="Z853" s="109">
        <f>((('01_Supuestos'!I31*$I853)*'01_Supuestos'!$F$11*($H853-'01_Supuestos'!$F$9))-((('01_Supuestos'!I31*$I853)*'01_Supuestos'!$F$11*($H853-'01_Supuestos'!$F$9))*'01_Supuestos'!$F$12)-(('01_Supuestos'!I31*$I853)*'01_Supuestos'!$F$11*$K853)-(IF(('01_Supuestos'!I31*$I853)&gt;0,'01_Supuestos'!$F$15,0)))-((('01_Supuestos'!I31*$I853)*'01_Supuestos'!$F$11*($H853-'01_Supuestos'!$F$9))*'01_Supuestos'!$F$18)-($J853*'01_Supuestos'!I32)-(IF('01_Supuestos'!I30=MAX('01_Supuestos'!$C$30:$M$30),'01_Supuestos'!$F$19,0))-(MAX(0,(((('01_Supuestos'!I31*$I853)*'01_Supuestos'!$F$11*($H853-'01_Supuestos'!$F$9))-((('01_Supuestos'!I31*$I853)*'01_Supuestos'!$F$11*($H853-'01_Supuestos'!$F$9))*'01_Supuestos'!$F$12)-(('01_Supuestos'!I31*$I853)*'01_Supuestos'!$F$11*$K853)-(IF(('01_Supuestos'!I31*$I853)&gt;0,'01_Supuestos'!$F$15,0)))-($J853*'01_Supuestos'!I33)))*'01_Supuestos'!$F$16)</f>
        <v/>
      </c>
      <c r="AA853" s="109">
        <f>((('01_Supuestos'!J31*$I853)*'01_Supuestos'!$F$11*($H853-'01_Supuestos'!$F$9))-((('01_Supuestos'!J31*$I853)*'01_Supuestos'!$F$11*($H853-'01_Supuestos'!$F$9))*'01_Supuestos'!$F$12)-(('01_Supuestos'!J31*$I853)*'01_Supuestos'!$F$11*$K853)-(IF(('01_Supuestos'!J31*$I853)&gt;0,'01_Supuestos'!$F$15,0)))-((('01_Supuestos'!J31*$I853)*'01_Supuestos'!$F$11*($H853-'01_Supuestos'!$F$9))*'01_Supuestos'!$F$18)-($J853*'01_Supuestos'!J32)-(IF('01_Supuestos'!J30=MAX('01_Supuestos'!$C$30:$M$30),'01_Supuestos'!$F$19,0))-(MAX(0,(((('01_Supuestos'!J31*$I853)*'01_Supuestos'!$F$11*($H853-'01_Supuestos'!$F$9))-((('01_Supuestos'!J31*$I853)*'01_Supuestos'!$F$11*($H853-'01_Supuestos'!$F$9))*'01_Supuestos'!$F$12)-(('01_Supuestos'!J31*$I853)*'01_Supuestos'!$F$11*$K853)-(IF(('01_Supuestos'!J31*$I853)&gt;0,'01_Supuestos'!$F$15,0)))-($J853*'01_Supuestos'!J33)))*'01_Supuestos'!$F$16)</f>
        <v/>
      </c>
      <c r="AB853" s="109">
        <f>((('01_Supuestos'!K31*$I853)*'01_Supuestos'!$F$11*($H853-'01_Supuestos'!$F$9))-((('01_Supuestos'!K31*$I853)*'01_Supuestos'!$F$11*($H853-'01_Supuestos'!$F$9))*'01_Supuestos'!$F$12)-(('01_Supuestos'!K31*$I853)*'01_Supuestos'!$F$11*$K853)-(IF(('01_Supuestos'!K31*$I853)&gt;0,'01_Supuestos'!$F$15,0)))-((('01_Supuestos'!K31*$I853)*'01_Supuestos'!$F$11*($H853-'01_Supuestos'!$F$9))*'01_Supuestos'!$F$18)-($J853*'01_Supuestos'!K32)-(IF('01_Supuestos'!K30=MAX('01_Supuestos'!$C$30:$M$30),'01_Supuestos'!$F$19,0))-(MAX(0,(((('01_Supuestos'!K31*$I853)*'01_Supuestos'!$F$11*($H853-'01_Supuestos'!$F$9))-((('01_Supuestos'!K31*$I853)*'01_Supuestos'!$F$11*($H853-'01_Supuestos'!$F$9))*'01_Supuestos'!$F$12)-(('01_Supuestos'!K31*$I853)*'01_Supuestos'!$F$11*$K853)-(IF(('01_Supuestos'!K31*$I853)&gt;0,'01_Supuestos'!$F$15,0)))-($J853*'01_Supuestos'!K33)))*'01_Supuestos'!$F$16)</f>
        <v/>
      </c>
      <c r="AC853" s="109">
        <f>((('01_Supuestos'!L31*$I853)*'01_Supuestos'!$F$11*($H853-'01_Supuestos'!$F$9))-((('01_Supuestos'!L31*$I853)*'01_Supuestos'!$F$11*($H853-'01_Supuestos'!$F$9))*'01_Supuestos'!$F$12)-(('01_Supuestos'!L31*$I853)*'01_Supuestos'!$F$11*$K853)-(IF(('01_Supuestos'!L31*$I853)&gt;0,'01_Supuestos'!$F$15,0)))-((('01_Supuestos'!L31*$I853)*'01_Supuestos'!$F$11*($H853-'01_Supuestos'!$F$9))*'01_Supuestos'!$F$18)-($J853*'01_Supuestos'!L32)-(IF('01_Supuestos'!L30=MAX('01_Supuestos'!$C$30:$M$30),'01_Supuestos'!$F$19,0))-(MAX(0,(((('01_Supuestos'!L31*$I853)*'01_Supuestos'!$F$11*($H853-'01_Supuestos'!$F$9))-((('01_Supuestos'!L31*$I853)*'01_Supuestos'!$F$11*($H853-'01_Supuestos'!$F$9))*'01_Supuestos'!$F$12)-(('01_Supuestos'!L31*$I853)*'01_Supuestos'!$F$11*$K853)-(IF(('01_Supuestos'!L31*$I853)&gt;0,'01_Supuestos'!$F$15,0)))-($J853*'01_Supuestos'!L33)))*'01_Supuestos'!$F$16)</f>
        <v/>
      </c>
      <c r="AD853" s="109">
        <f>((('01_Supuestos'!M31*$I853)*'01_Supuestos'!$F$11*($H853-'01_Supuestos'!$F$9))-((('01_Supuestos'!M31*$I853)*'01_Supuestos'!$F$11*($H853-'01_Supuestos'!$F$9))*'01_Supuestos'!$F$12)-(('01_Supuestos'!M31*$I853)*'01_Supuestos'!$F$11*$K853)-(IF(('01_Supuestos'!M31*$I853)&gt;0,'01_Supuestos'!$F$15,0)))-((('01_Supuestos'!M31*$I853)*'01_Supuestos'!$F$11*($H853-'01_Supuestos'!$F$9))*'01_Supuestos'!$F$18)-($J853*'01_Supuestos'!M32)-(IF('01_Supuestos'!M30=MAX('01_Supuestos'!$C$30:$M$30),'01_Supuestos'!$F$19,0))-(MAX(0,(((('01_Supuestos'!M31*$I853)*'01_Supuestos'!$F$11*($H853-'01_Supuestos'!$F$9))-((('01_Supuestos'!M31*$I853)*'01_Supuestos'!$F$11*($H853-'01_Supuestos'!$F$9))*'01_Supuestos'!$F$12)-(('01_Supuestos'!M31*$I853)*'01_Supuestos'!$F$11*$K853)-(IF(('01_Supuestos'!M31*$I853)&gt;0,'01_Supuestos'!$F$15,0)))-($J853*'01_Supuestos'!M33)))*'01_Supuestos'!$F$16)</f>
        <v/>
      </c>
      <c r="AE853" s="109">
        <f>0</f>
        <v/>
      </c>
      <c r="AF853" s="109">
        <f>IF(S853&gt;R853,"Appraisal+Decision",IF(S853&lt;R853,"Develop Now","Indiferente"))</f>
        <v/>
      </c>
    </row>
    <row r="854">
      <c r="A854" t="n">
        <v>824</v>
      </c>
      <c r="B854" s="53">
        <f>RAND()</f>
        <v/>
      </c>
      <c r="C854" s="53">
        <f>RAND()</f>
        <v/>
      </c>
      <c r="D854" s="53">
        <f>RAND()</f>
        <v/>
      </c>
      <c r="E854" s="53">
        <f>RAND()</f>
        <v/>
      </c>
      <c r="F854" s="53">
        <f>RAND()</f>
        <v/>
      </c>
      <c r="G854" s="53">
        <f>RAND()</f>
        <v/>
      </c>
      <c r="H854" s="109">
        <f>IF(B854&lt;($B$11-$B$10)/($B$12-$B$10), $B$10+SQRT(B854*($B$11-$B$10)*($B$12-$B$10)), $B$12-SQRT((1-B854)*($B$12-$B$11)*($B$12-$B$10)))</f>
        <v/>
      </c>
      <c r="I854" s="53">
        <f>MAX(0.1,NORMINV(C854,$B$13,$B$14))</f>
        <v/>
      </c>
      <c r="J854" s="109">
        <f>'01_Supuestos'!$F$13*MAX(0.65,NORMINV(D854,1,$B$15))</f>
        <v/>
      </c>
      <c r="K854" s="109">
        <f>'01_Supuestos'!$F$14*MAX(0.6,NORMINV(E854,1,$B$16))</f>
        <v/>
      </c>
      <c r="L854" s="109">
        <f>--(F854&lt;=$B$5)</f>
        <v/>
      </c>
      <c r="M854" s="109">
        <f>IF(L854=1, IF(G854&lt;=$B$6, "+", "-"), IF(G854&lt;=(1-$B$7), "+", "-"))</f>
        <v/>
      </c>
      <c r="N854" s="110">
        <f>IF(M854="+",'05_Bayes_Arbol'!$B$16,'05_Bayes_Arbol'!$B$17)</f>
        <v/>
      </c>
      <c r="O854" s="109">
        <f>SUMPRODUCT(T854:AD854,'01_Supuestos'!$C$34:$M$34)</f>
        <v/>
      </c>
      <c r="P854" s="109">
        <f>N854*O854 + (1-N854)*$B$9</f>
        <v/>
      </c>
      <c r="Q854" s="109">
        <f>--(P854&gt;0)</f>
        <v/>
      </c>
      <c r="R854" s="109">
        <f>IF(L854=1,O854,$B$9)</f>
        <v/>
      </c>
      <c r="S854" s="109">
        <f>-$B$8 + IF(Q854=1, IF(L854=1,O854,$B$9), 0)</f>
        <v/>
      </c>
      <c r="T854" s="109">
        <f>((('01_Supuestos'!C31*$I854)*'01_Supuestos'!$F$11*($H854-'01_Supuestos'!$F$9))-((('01_Supuestos'!C31*$I854)*'01_Supuestos'!$F$11*($H854-'01_Supuestos'!$F$9))*'01_Supuestos'!$F$12)-(('01_Supuestos'!C31*$I854)*'01_Supuestos'!$F$11*$K854)-(IF(('01_Supuestos'!C31*$I854)&gt;0,'01_Supuestos'!$F$15,0)))-((('01_Supuestos'!C31*$I854)*'01_Supuestos'!$F$11*($H854-'01_Supuestos'!$F$9))*'01_Supuestos'!$F$18)-($J854*'01_Supuestos'!C32)-(IF('01_Supuestos'!C30=MAX('01_Supuestos'!$C$30:$M$30),'01_Supuestos'!$F$19,0))-(MAX(0,(((('01_Supuestos'!C31*$I854)*'01_Supuestos'!$F$11*($H854-'01_Supuestos'!$F$9))-((('01_Supuestos'!C31*$I854)*'01_Supuestos'!$F$11*($H854-'01_Supuestos'!$F$9))*'01_Supuestos'!$F$12)-(('01_Supuestos'!C31*$I854)*'01_Supuestos'!$F$11*$K854)-(IF(('01_Supuestos'!C31*$I854)&gt;0,'01_Supuestos'!$F$15,0)))-($J854*'01_Supuestos'!C33)))*'01_Supuestos'!$F$16)</f>
        <v/>
      </c>
      <c r="U854" s="109">
        <f>((('01_Supuestos'!D31*$I854)*'01_Supuestos'!$F$11*($H854-'01_Supuestos'!$F$9))-((('01_Supuestos'!D31*$I854)*'01_Supuestos'!$F$11*($H854-'01_Supuestos'!$F$9))*'01_Supuestos'!$F$12)-(('01_Supuestos'!D31*$I854)*'01_Supuestos'!$F$11*$K854)-(IF(('01_Supuestos'!D31*$I854)&gt;0,'01_Supuestos'!$F$15,0)))-((('01_Supuestos'!D31*$I854)*'01_Supuestos'!$F$11*($H854-'01_Supuestos'!$F$9))*'01_Supuestos'!$F$18)-($J854*'01_Supuestos'!D32)-(IF('01_Supuestos'!D30=MAX('01_Supuestos'!$C$30:$M$30),'01_Supuestos'!$F$19,0))-(MAX(0,(((('01_Supuestos'!D31*$I854)*'01_Supuestos'!$F$11*($H854-'01_Supuestos'!$F$9))-((('01_Supuestos'!D31*$I854)*'01_Supuestos'!$F$11*($H854-'01_Supuestos'!$F$9))*'01_Supuestos'!$F$12)-(('01_Supuestos'!D31*$I854)*'01_Supuestos'!$F$11*$K854)-(IF(('01_Supuestos'!D31*$I854)&gt;0,'01_Supuestos'!$F$15,0)))-($J854*'01_Supuestos'!D33)))*'01_Supuestos'!$F$16)</f>
        <v/>
      </c>
      <c r="V854" s="109">
        <f>((('01_Supuestos'!E31*$I854)*'01_Supuestos'!$F$11*($H854-'01_Supuestos'!$F$9))-((('01_Supuestos'!E31*$I854)*'01_Supuestos'!$F$11*($H854-'01_Supuestos'!$F$9))*'01_Supuestos'!$F$12)-(('01_Supuestos'!E31*$I854)*'01_Supuestos'!$F$11*$K854)-(IF(('01_Supuestos'!E31*$I854)&gt;0,'01_Supuestos'!$F$15,0)))-((('01_Supuestos'!E31*$I854)*'01_Supuestos'!$F$11*($H854-'01_Supuestos'!$F$9))*'01_Supuestos'!$F$18)-($J854*'01_Supuestos'!E32)-(IF('01_Supuestos'!E30=MAX('01_Supuestos'!$C$30:$M$30),'01_Supuestos'!$F$19,0))-(MAX(0,(((('01_Supuestos'!E31*$I854)*'01_Supuestos'!$F$11*($H854-'01_Supuestos'!$F$9))-((('01_Supuestos'!E31*$I854)*'01_Supuestos'!$F$11*($H854-'01_Supuestos'!$F$9))*'01_Supuestos'!$F$12)-(('01_Supuestos'!E31*$I854)*'01_Supuestos'!$F$11*$K854)-(IF(('01_Supuestos'!E31*$I854)&gt;0,'01_Supuestos'!$F$15,0)))-($J854*'01_Supuestos'!E33)))*'01_Supuestos'!$F$16)</f>
        <v/>
      </c>
      <c r="W854" s="109">
        <f>((('01_Supuestos'!F31*$I854)*'01_Supuestos'!$F$11*($H854-'01_Supuestos'!$F$9))-((('01_Supuestos'!F31*$I854)*'01_Supuestos'!$F$11*($H854-'01_Supuestos'!$F$9))*'01_Supuestos'!$F$12)-(('01_Supuestos'!F31*$I854)*'01_Supuestos'!$F$11*$K854)-(IF(('01_Supuestos'!F31*$I854)&gt;0,'01_Supuestos'!$F$15,0)))-((('01_Supuestos'!F31*$I854)*'01_Supuestos'!$F$11*($H854-'01_Supuestos'!$F$9))*'01_Supuestos'!$F$18)-($J854*'01_Supuestos'!F32)-(IF('01_Supuestos'!F30=MAX('01_Supuestos'!$C$30:$M$30),'01_Supuestos'!$F$19,0))-(MAX(0,(((('01_Supuestos'!F31*$I854)*'01_Supuestos'!$F$11*($H854-'01_Supuestos'!$F$9))-((('01_Supuestos'!F31*$I854)*'01_Supuestos'!$F$11*($H854-'01_Supuestos'!$F$9))*'01_Supuestos'!$F$12)-(('01_Supuestos'!F31*$I854)*'01_Supuestos'!$F$11*$K854)-(IF(('01_Supuestos'!F31*$I854)&gt;0,'01_Supuestos'!$F$15,0)))-($J854*'01_Supuestos'!F33)))*'01_Supuestos'!$F$16)</f>
        <v/>
      </c>
      <c r="X854" s="109">
        <f>((('01_Supuestos'!G31*$I854)*'01_Supuestos'!$F$11*($H854-'01_Supuestos'!$F$9))-((('01_Supuestos'!G31*$I854)*'01_Supuestos'!$F$11*($H854-'01_Supuestos'!$F$9))*'01_Supuestos'!$F$12)-(('01_Supuestos'!G31*$I854)*'01_Supuestos'!$F$11*$K854)-(IF(('01_Supuestos'!G31*$I854)&gt;0,'01_Supuestos'!$F$15,0)))-((('01_Supuestos'!G31*$I854)*'01_Supuestos'!$F$11*($H854-'01_Supuestos'!$F$9))*'01_Supuestos'!$F$18)-($J854*'01_Supuestos'!G32)-(IF('01_Supuestos'!G30=MAX('01_Supuestos'!$C$30:$M$30),'01_Supuestos'!$F$19,0))-(MAX(0,(((('01_Supuestos'!G31*$I854)*'01_Supuestos'!$F$11*($H854-'01_Supuestos'!$F$9))-((('01_Supuestos'!G31*$I854)*'01_Supuestos'!$F$11*($H854-'01_Supuestos'!$F$9))*'01_Supuestos'!$F$12)-(('01_Supuestos'!G31*$I854)*'01_Supuestos'!$F$11*$K854)-(IF(('01_Supuestos'!G31*$I854)&gt;0,'01_Supuestos'!$F$15,0)))-($J854*'01_Supuestos'!G33)))*'01_Supuestos'!$F$16)</f>
        <v/>
      </c>
      <c r="Y854" s="109">
        <f>((('01_Supuestos'!H31*$I854)*'01_Supuestos'!$F$11*($H854-'01_Supuestos'!$F$9))-((('01_Supuestos'!H31*$I854)*'01_Supuestos'!$F$11*($H854-'01_Supuestos'!$F$9))*'01_Supuestos'!$F$12)-(('01_Supuestos'!H31*$I854)*'01_Supuestos'!$F$11*$K854)-(IF(('01_Supuestos'!H31*$I854)&gt;0,'01_Supuestos'!$F$15,0)))-((('01_Supuestos'!H31*$I854)*'01_Supuestos'!$F$11*($H854-'01_Supuestos'!$F$9))*'01_Supuestos'!$F$18)-($J854*'01_Supuestos'!H32)-(IF('01_Supuestos'!H30=MAX('01_Supuestos'!$C$30:$M$30),'01_Supuestos'!$F$19,0))-(MAX(0,(((('01_Supuestos'!H31*$I854)*'01_Supuestos'!$F$11*($H854-'01_Supuestos'!$F$9))-((('01_Supuestos'!H31*$I854)*'01_Supuestos'!$F$11*($H854-'01_Supuestos'!$F$9))*'01_Supuestos'!$F$12)-(('01_Supuestos'!H31*$I854)*'01_Supuestos'!$F$11*$K854)-(IF(('01_Supuestos'!H31*$I854)&gt;0,'01_Supuestos'!$F$15,0)))-($J854*'01_Supuestos'!H33)))*'01_Supuestos'!$F$16)</f>
        <v/>
      </c>
      <c r="Z854" s="109">
        <f>((('01_Supuestos'!I31*$I854)*'01_Supuestos'!$F$11*($H854-'01_Supuestos'!$F$9))-((('01_Supuestos'!I31*$I854)*'01_Supuestos'!$F$11*($H854-'01_Supuestos'!$F$9))*'01_Supuestos'!$F$12)-(('01_Supuestos'!I31*$I854)*'01_Supuestos'!$F$11*$K854)-(IF(('01_Supuestos'!I31*$I854)&gt;0,'01_Supuestos'!$F$15,0)))-((('01_Supuestos'!I31*$I854)*'01_Supuestos'!$F$11*($H854-'01_Supuestos'!$F$9))*'01_Supuestos'!$F$18)-($J854*'01_Supuestos'!I32)-(IF('01_Supuestos'!I30=MAX('01_Supuestos'!$C$30:$M$30),'01_Supuestos'!$F$19,0))-(MAX(0,(((('01_Supuestos'!I31*$I854)*'01_Supuestos'!$F$11*($H854-'01_Supuestos'!$F$9))-((('01_Supuestos'!I31*$I854)*'01_Supuestos'!$F$11*($H854-'01_Supuestos'!$F$9))*'01_Supuestos'!$F$12)-(('01_Supuestos'!I31*$I854)*'01_Supuestos'!$F$11*$K854)-(IF(('01_Supuestos'!I31*$I854)&gt;0,'01_Supuestos'!$F$15,0)))-($J854*'01_Supuestos'!I33)))*'01_Supuestos'!$F$16)</f>
        <v/>
      </c>
      <c r="AA854" s="109">
        <f>((('01_Supuestos'!J31*$I854)*'01_Supuestos'!$F$11*($H854-'01_Supuestos'!$F$9))-((('01_Supuestos'!J31*$I854)*'01_Supuestos'!$F$11*($H854-'01_Supuestos'!$F$9))*'01_Supuestos'!$F$12)-(('01_Supuestos'!J31*$I854)*'01_Supuestos'!$F$11*$K854)-(IF(('01_Supuestos'!J31*$I854)&gt;0,'01_Supuestos'!$F$15,0)))-((('01_Supuestos'!J31*$I854)*'01_Supuestos'!$F$11*($H854-'01_Supuestos'!$F$9))*'01_Supuestos'!$F$18)-($J854*'01_Supuestos'!J32)-(IF('01_Supuestos'!J30=MAX('01_Supuestos'!$C$30:$M$30),'01_Supuestos'!$F$19,0))-(MAX(0,(((('01_Supuestos'!J31*$I854)*'01_Supuestos'!$F$11*($H854-'01_Supuestos'!$F$9))-((('01_Supuestos'!J31*$I854)*'01_Supuestos'!$F$11*($H854-'01_Supuestos'!$F$9))*'01_Supuestos'!$F$12)-(('01_Supuestos'!J31*$I854)*'01_Supuestos'!$F$11*$K854)-(IF(('01_Supuestos'!J31*$I854)&gt;0,'01_Supuestos'!$F$15,0)))-($J854*'01_Supuestos'!J33)))*'01_Supuestos'!$F$16)</f>
        <v/>
      </c>
      <c r="AB854" s="109">
        <f>((('01_Supuestos'!K31*$I854)*'01_Supuestos'!$F$11*($H854-'01_Supuestos'!$F$9))-((('01_Supuestos'!K31*$I854)*'01_Supuestos'!$F$11*($H854-'01_Supuestos'!$F$9))*'01_Supuestos'!$F$12)-(('01_Supuestos'!K31*$I854)*'01_Supuestos'!$F$11*$K854)-(IF(('01_Supuestos'!K31*$I854)&gt;0,'01_Supuestos'!$F$15,0)))-((('01_Supuestos'!K31*$I854)*'01_Supuestos'!$F$11*($H854-'01_Supuestos'!$F$9))*'01_Supuestos'!$F$18)-($J854*'01_Supuestos'!K32)-(IF('01_Supuestos'!K30=MAX('01_Supuestos'!$C$30:$M$30),'01_Supuestos'!$F$19,0))-(MAX(0,(((('01_Supuestos'!K31*$I854)*'01_Supuestos'!$F$11*($H854-'01_Supuestos'!$F$9))-((('01_Supuestos'!K31*$I854)*'01_Supuestos'!$F$11*($H854-'01_Supuestos'!$F$9))*'01_Supuestos'!$F$12)-(('01_Supuestos'!K31*$I854)*'01_Supuestos'!$F$11*$K854)-(IF(('01_Supuestos'!K31*$I854)&gt;0,'01_Supuestos'!$F$15,0)))-($J854*'01_Supuestos'!K33)))*'01_Supuestos'!$F$16)</f>
        <v/>
      </c>
      <c r="AC854" s="109">
        <f>((('01_Supuestos'!L31*$I854)*'01_Supuestos'!$F$11*($H854-'01_Supuestos'!$F$9))-((('01_Supuestos'!L31*$I854)*'01_Supuestos'!$F$11*($H854-'01_Supuestos'!$F$9))*'01_Supuestos'!$F$12)-(('01_Supuestos'!L31*$I854)*'01_Supuestos'!$F$11*$K854)-(IF(('01_Supuestos'!L31*$I854)&gt;0,'01_Supuestos'!$F$15,0)))-((('01_Supuestos'!L31*$I854)*'01_Supuestos'!$F$11*($H854-'01_Supuestos'!$F$9))*'01_Supuestos'!$F$18)-($J854*'01_Supuestos'!L32)-(IF('01_Supuestos'!L30=MAX('01_Supuestos'!$C$30:$M$30),'01_Supuestos'!$F$19,0))-(MAX(0,(((('01_Supuestos'!L31*$I854)*'01_Supuestos'!$F$11*($H854-'01_Supuestos'!$F$9))-((('01_Supuestos'!L31*$I854)*'01_Supuestos'!$F$11*($H854-'01_Supuestos'!$F$9))*'01_Supuestos'!$F$12)-(('01_Supuestos'!L31*$I854)*'01_Supuestos'!$F$11*$K854)-(IF(('01_Supuestos'!L31*$I854)&gt;0,'01_Supuestos'!$F$15,0)))-($J854*'01_Supuestos'!L33)))*'01_Supuestos'!$F$16)</f>
        <v/>
      </c>
      <c r="AD854" s="109">
        <f>((('01_Supuestos'!M31*$I854)*'01_Supuestos'!$F$11*($H854-'01_Supuestos'!$F$9))-((('01_Supuestos'!M31*$I854)*'01_Supuestos'!$F$11*($H854-'01_Supuestos'!$F$9))*'01_Supuestos'!$F$12)-(('01_Supuestos'!M31*$I854)*'01_Supuestos'!$F$11*$K854)-(IF(('01_Supuestos'!M31*$I854)&gt;0,'01_Supuestos'!$F$15,0)))-((('01_Supuestos'!M31*$I854)*'01_Supuestos'!$F$11*($H854-'01_Supuestos'!$F$9))*'01_Supuestos'!$F$18)-($J854*'01_Supuestos'!M32)-(IF('01_Supuestos'!M30=MAX('01_Supuestos'!$C$30:$M$30),'01_Supuestos'!$F$19,0))-(MAX(0,(((('01_Supuestos'!M31*$I854)*'01_Supuestos'!$F$11*($H854-'01_Supuestos'!$F$9))-((('01_Supuestos'!M31*$I854)*'01_Supuestos'!$F$11*($H854-'01_Supuestos'!$F$9))*'01_Supuestos'!$F$12)-(('01_Supuestos'!M31*$I854)*'01_Supuestos'!$F$11*$K854)-(IF(('01_Supuestos'!M31*$I854)&gt;0,'01_Supuestos'!$F$15,0)))-($J854*'01_Supuestos'!M33)))*'01_Supuestos'!$F$16)</f>
        <v/>
      </c>
      <c r="AE854" s="109">
        <f>0</f>
        <v/>
      </c>
      <c r="AF854" s="109">
        <f>IF(S854&gt;R854,"Appraisal+Decision",IF(S854&lt;R854,"Develop Now","Indiferente"))</f>
        <v/>
      </c>
    </row>
    <row r="855">
      <c r="A855" t="n">
        <v>825</v>
      </c>
      <c r="B855" s="53">
        <f>RAND()</f>
        <v/>
      </c>
      <c r="C855" s="53">
        <f>RAND()</f>
        <v/>
      </c>
      <c r="D855" s="53">
        <f>RAND()</f>
        <v/>
      </c>
      <c r="E855" s="53">
        <f>RAND()</f>
        <v/>
      </c>
      <c r="F855" s="53">
        <f>RAND()</f>
        <v/>
      </c>
      <c r="G855" s="53">
        <f>RAND()</f>
        <v/>
      </c>
      <c r="H855" s="109">
        <f>IF(B855&lt;($B$11-$B$10)/($B$12-$B$10), $B$10+SQRT(B855*($B$11-$B$10)*($B$12-$B$10)), $B$12-SQRT((1-B855)*($B$12-$B$11)*($B$12-$B$10)))</f>
        <v/>
      </c>
      <c r="I855" s="53">
        <f>MAX(0.1,NORMINV(C855,$B$13,$B$14))</f>
        <v/>
      </c>
      <c r="J855" s="109">
        <f>'01_Supuestos'!$F$13*MAX(0.65,NORMINV(D855,1,$B$15))</f>
        <v/>
      </c>
      <c r="K855" s="109">
        <f>'01_Supuestos'!$F$14*MAX(0.6,NORMINV(E855,1,$B$16))</f>
        <v/>
      </c>
      <c r="L855" s="109">
        <f>--(F855&lt;=$B$5)</f>
        <v/>
      </c>
      <c r="M855" s="109">
        <f>IF(L855=1, IF(G855&lt;=$B$6, "+", "-"), IF(G855&lt;=(1-$B$7), "+", "-"))</f>
        <v/>
      </c>
      <c r="N855" s="110">
        <f>IF(M855="+",'05_Bayes_Arbol'!$B$16,'05_Bayes_Arbol'!$B$17)</f>
        <v/>
      </c>
      <c r="O855" s="109">
        <f>SUMPRODUCT(T855:AD855,'01_Supuestos'!$C$34:$M$34)</f>
        <v/>
      </c>
      <c r="P855" s="109">
        <f>N855*O855 + (1-N855)*$B$9</f>
        <v/>
      </c>
      <c r="Q855" s="109">
        <f>--(P855&gt;0)</f>
        <v/>
      </c>
      <c r="R855" s="109">
        <f>IF(L855=1,O855,$B$9)</f>
        <v/>
      </c>
      <c r="S855" s="109">
        <f>-$B$8 + IF(Q855=1, IF(L855=1,O855,$B$9), 0)</f>
        <v/>
      </c>
      <c r="T855" s="109">
        <f>((('01_Supuestos'!C31*$I855)*'01_Supuestos'!$F$11*($H855-'01_Supuestos'!$F$9))-((('01_Supuestos'!C31*$I855)*'01_Supuestos'!$F$11*($H855-'01_Supuestos'!$F$9))*'01_Supuestos'!$F$12)-(('01_Supuestos'!C31*$I855)*'01_Supuestos'!$F$11*$K855)-(IF(('01_Supuestos'!C31*$I855)&gt;0,'01_Supuestos'!$F$15,0)))-((('01_Supuestos'!C31*$I855)*'01_Supuestos'!$F$11*($H855-'01_Supuestos'!$F$9))*'01_Supuestos'!$F$18)-($J855*'01_Supuestos'!C32)-(IF('01_Supuestos'!C30=MAX('01_Supuestos'!$C$30:$M$30),'01_Supuestos'!$F$19,0))-(MAX(0,(((('01_Supuestos'!C31*$I855)*'01_Supuestos'!$F$11*($H855-'01_Supuestos'!$F$9))-((('01_Supuestos'!C31*$I855)*'01_Supuestos'!$F$11*($H855-'01_Supuestos'!$F$9))*'01_Supuestos'!$F$12)-(('01_Supuestos'!C31*$I855)*'01_Supuestos'!$F$11*$K855)-(IF(('01_Supuestos'!C31*$I855)&gt;0,'01_Supuestos'!$F$15,0)))-($J855*'01_Supuestos'!C33)))*'01_Supuestos'!$F$16)</f>
        <v/>
      </c>
      <c r="U855" s="109">
        <f>((('01_Supuestos'!D31*$I855)*'01_Supuestos'!$F$11*($H855-'01_Supuestos'!$F$9))-((('01_Supuestos'!D31*$I855)*'01_Supuestos'!$F$11*($H855-'01_Supuestos'!$F$9))*'01_Supuestos'!$F$12)-(('01_Supuestos'!D31*$I855)*'01_Supuestos'!$F$11*$K855)-(IF(('01_Supuestos'!D31*$I855)&gt;0,'01_Supuestos'!$F$15,0)))-((('01_Supuestos'!D31*$I855)*'01_Supuestos'!$F$11*($H855-'01_Supuestos'!$F$9))*'01_Supuestos'!$F$18)-($J855*'01_Supuestos'!D32)-(IF('01_Supuestos'!D30=MAX('01_Supuestos'!$C$30:$M$30),'01_Supuestos'!$F$19,0))-(MAX(0,(((('01_Supuestos'!D31*$I855)*'01_Supuestos'!$F$11*($H855-'01_Supuestos'!$F$9))-((('01_Supuestos'!D31*$I855)*'01_Supuestos'!$F$11*($H855-'01_Supuestos'!$F$9))*'01_Supuestos'!$F$12)-(('01_Supuestos'!D31*$I855)*'01_Supuestos'!$F$11*$K855)-(IF(('01_Supuestos'!D31*$I855)&gt;0,'01_Supuestos'!$F$15,0)))-($J855*'01_Supuestos'!D33)))*'01_Supuestos'!$F$16)</f>
        <v/>
      </c>
      <c r="V855" s="109">
        <f>((('01_Supuestos'!E31*$I855)*'01_Supuestos'!$F$11*($H855-'01_Supuestos'!$F$9))-((('01_Supuestos'!E31*$I855)*'01_Supuestos'!$F$11*($H855-'01_Supuestos'!$F$9))*'01_Supuestos'!$F$12)-(('01_Supuestos'!E31*$I855)*'01_Supuestos'!$F$11*$K855)-(IF(('01_Supuestos'!E31*$I855)&gt;0,'01_Supuestos'!$F$15,0)))-((('01_Supuestos'!E31*$I855)*'01_Supuestos'!$F$11*($H855-'01_Supuestos'!$F$9))*'01_Supuestos'!$F$18)-($J855*'01_Supuestos'!E32)-(IF('01_Supuestos'!E30=MAX('01_Supuestos'!$C$30:$M$30),'01_Supuestos'!$F$19,0))-(MAX(0,(((('01_Supuestos'!E31*$I855)*'01_Supuestos'!$F$11*($H855-'01_Supuestos'!$F$9))-((('01_Supuestos'!E31*$I855)*'01_Supuestos'!$F$11*($H855-'01_Supuestos'!$F$9))*'01_Supuestos'!$F$12)-(('01_Supuestos'!E31*$I855)*'01_Supuestos'!$F$11*$K855)-(IF(('01_Supuestos'!E31*$I855)&gt;0,'01_Supuestos'!$F$15,0)))-($J855*'01_Supuestos'!E33)))*'01_Supuestos'!$F$16)</f>
        <v/>
      </c>
      <c r="W855" s="109">
        <f>((('01_Supuestos'!F31*$I855)*'01_Supuestos'!$F$11*($H855-'01_Supuestos'!$F$9))-((('01_Supuestos'!F31*$I855)*'01_Supuestos'!$F$11*($H855-'01_Supuestos'!$F$9))*'01_Supuestos'!$F$12)-(('01_Supuestos'!F31*$I855)*'01_Supuestos'!$F$11*$K855)-(IF(('01_Supuestos'!F31*$I855)&gt;0,'01_Supuestos'!$F$15,0)))-((('01_Supuestos'!F31*$I855)*'01_Supuestos'!$F$11*($H855-'01_Supuestos'!$F$9))*'01_Supuestos'!$F$18)-($J855*'01_Supuestos'!F32)-(IF('01_Supuestos'!F30=MAX('01_Supuestos'!$C$30:$M$30),'01_Supuestos'!$F$19,0))-(MAX(0,(((('01_Supuestos'!F31*$I855)*'01_Supuestos'!$F$11*($H855-'01_Supuestos'!$F$9))-((('01_Supuestos'!F31*$I855)*'01_Supuestos'!$F$11*($H855-'01_Supuestos'!$F$9))*'01_Supuestos'!$F$12)-(('01_Supuestos'!F31*$I855)*'01_Supuestos'!$F$11*$K855)-(IF(('01_Supuestos'!F31*$I855)&gt;0,'01_Supuestos'!$F$15,0)))-($J855*'01_Supuestos'!F33)))*'01_Supuestos'!$F$16)</f>
        <v/>
      </c>
      <c r="X855" s="109">
        <f>((('01_Supuestos'!G31*$I855)*'01_Supuestos'!$F$11*($H855-'01_Supuestos'!$F$9))-((('01_Supuestos'!G31*$I855)*'01_Supuestos'!$F$11*($H855-'01_Supuestos'!$F$9))*'01_Supuestos'!$F$12)-(('01_Supuestos'!G31*$I855)*'01_Supuestos'!$F$11*$K855)-(IF(('01_Supuestos'!G31*$I855)&gt;0,'01_Supuestos'!$F$15,0)))-((('01_Supuestos'!G31*$I855)*'01_Supuestos'!$F$11*($H855-'01_Supuestos'!$F$9))*'01_Supuestos'!$F$18)-($J855*'01_Supuestos'!G32)-(IF('01_Supuestos'!G30=MAX('01_Supuestos'!$C$30:$M$30),'01_Supuestos'!$F$19,0))-(MAX(0,(((('01_Supuestos'!G31*$I855)*'01_Supuestos'!$F$11*($H855-'01_Supuestos'!$F$9))-((('01_Supuestos'!G31*$I855)*'01_Supuestos'!$F$11*($H855-'01_Supuestos'!$F$9))*'01_Supuestos'!$F$12)-(('01_Supuestos'!G31*$I855)*'01_Supuestos'!$F$11*$K855)-(IF(('01_Supuestos'!G31*$I855)&gt;0,'01_Supuestos'!$F$15,0)))-($J855*'01_Supuestos'!G33)))*'01_Supuestos'!$F$16)</f>
        <v/>
      </c>
      <c r="Y855" s="109">
        <f>((('01_Supuestos'!H31*$I855)*'01_Supuestos'!$F$11*($H855-'01_Supuestos'!$F$9))-((('01_Supuestos'!H31*$I855)*'01_Supuestos'!$F$11*($H855-'01_Supuestos'!$F$9))*'01_Supuestos'!$F$12)-(('01_Supuestos'!H31*$I855)*'01_Supuestos'!$F$11*$K855)-(IF(('01_Supuestos'!H31*$I855)&gt;0,'01_Supuestos'!$F$15,0)))-((('01_Supuestos'!H31*$I855)*'01_Supuestos'!$F$11*($H855-'01_Supuestos'!$F$9))*'01_Supuestos'!$F$18)-($J855*'01_Supuestos'!H32)-(IF('01_Supuestos'!H30=MAX('01_Supuestos'!$C$30:$M$30),'01_Supuestos'!$F$19,0))-(MAX(0,(((('01_Supuestos'!H31*$I855)*'01_Supuestos'!$F$11*($H855-'01_Supuestos'!$F$9))-((('01_Supuestos'!H31*$I855)*'01_Supuestos'!$F$11*($H855-'01_Supuestos'!$F$9))*'01_Supuestos'!$F$12)-(('01_Supuestos'!H31*$I855)*'01_Supuestos'!$F$11*$K855)-(IF(('01_Supuestos'!H31*$I855)&gt;0,'01_Supuestos'!$F$15,0)))-($J855*'01_Supuestos'!H33)))*'01_Supuestos'!$F$16)</f>
        <v/>
      </c>
      <c r="Z855" s="109">
        <f>((('01_Supuestos'!I31*$I855)*'01_Supuestos'!$F$11*($H855-'01_Supuestos'!$F$9))-((('01_Supuestos'!I31*$I855)*'01_Supuestos'!$F$11*($H855-'01_Supuestos'!$F$9))*'01_Supuestos'!$F$12)-(('01_Supuestos'!I31*$I855)*'01_Supuestos'!$F$11*$K855)-(IF(('01_Supuestos'!I31*$I855)&gt;0,'01_Supuestos'!$F$15,0)))-((('01_Supuestos'!I31*$I855)*'01_Supuestos'!$F$11*($H855-'01_Supuestos'!$F$9))*'01_Supuestos'!$F$18)-($J855*'01_Supuestos'!I32)-(IF('01_Supuestos'!I30=MAX('01_Supuestos'!$C$30:$M$30),'01_Supuestos'!$F$19,0))-(MAX(0,(((('01_Supuestos'!I31*$I855)*'01_Supuestos'!$F$11*($H855-'01_Supuestos'!$F$9))-((('01_Supuestos'!I31*$I855)*'01_Supuestos'!$F$11*($H855-'01_Supuestos'!$F$9))*'01_Supuestos'!$F$12)-(('01_Supuestos'!I31*$I855)*'01_Supuestos'!$F$11*$K855)-(IF(('01_Supuestos'!I31*$I855)&gt;0,'01_Supuestos'!$F$15,0)))-($J855*'01_Supuestos'!I33)))*'01_Supuestos'!$F$16)</f>
        <v/>
      </c>
      <c r="AA855" s="109">
        <f>((('01_Supuestos'!J31*$I855)*'01_Supuestos'!$F$11*($H855-'01_Supuestos'!$F$9))-((('01_Supuestos'!J31*$I855)*'01_Supuestos'!$F$11*($H855-'01_Supuestos'!$F$9))*'01_Supuestos'!$F$12)-(('01_Supuestos'!J31*$I855)*'01_Supuestos'!$F$11*$K855)-(IF(('01_Supuestos'!J31*$I855)&gt;0,'01_Supuestos'!$F$15,0)))-((('01_Supuestos'!J31*$I855)*'01_Supuestos'!$F$11*($H855-'01_Supuestos'!$F$9))*'01_Supuestos'!$F$18)-($J855*'01_Supuestos'!J32)-(IF('01_Supuestos'!J30=MAX('01_Supuestos'!$C$30:$M$30),'01_Supuestos'!$F$19,0))-(MAX(0,(((('01_Supuestos'!J31*$I855)*'01_Supuestos'!$F$11*($H855-'01_Supuestos'!$F$9))-((('01_Supuestos'!J31*$I855)*'01_Supuestos'!$F$11*($H855-'01_Supuestos'!$F$9))*'01_Supuestos'!$F$12)-(('01_Supuestos'!J31*$I855)*'01_Supuestos'!$F$11*$K855)-(IF(('01_Supuestos'!J31*$I855)&gt;0,'01_Supuestos'!$F$15,0)))-($J855*'01_Supuestos'!J33)))*'01_Supuestos'!$F$16)</f>
        <v/>
      </c>
      <c r="AB855" s="109">
        <f>((('01_Supuestos'!K31*$I855)*'01_Supuestos'!$F$11*($H855-'01_Supuestos'!$F$9))-((('01_Supuestos'!K31*$I855)*'01_Supuestos'!$F$11*($H855-'01_Supuestos'!$F$9))*'01_Supuestos'!$F$12)-(('01_Supuestos'!K31*$I855)*'01_Supuestos'!$F$11*$K855)-(IF(('01_Supuestos'!K31*$I855)&gt;0,'01_Supuestos'!$F$15,0)))-((('01_Supuestos'!K31*$I855)*'01_Supuestos'!$F$11*($H855-'01_Supuestos'!$F$9))*'01_Supuestos'!$F$18)-($J855*'01_Supuestos'!K32)-(IF('01_Supuestos'!K30=MAX('01_Supuestos'!$C$30:$M$30),'01_Supuestos'!$F$19,0))-(MAX(0,(((('01_Supuestos'!K31*$I855)*'01_Supuestos'!$F$11*($H855-'01_Supuestos'!$F$9))-((('01_Supuestos'!K31*$I855)*'01_Supuestos'!$F$11*($H855-'01_Supuestos'!$F$9))*'01_Supuestos'!$F$12)-(('01_Supuestos'!K31*$I855)*'01_Supuestos'!$F$11*$K855)-(IF(('01_Supuestos'!K31*$I855)&gt;0,'01_Supuestos'!$F$15,0)))-($J855*'01_Supuestos'!K33)))*'01_Supuestos'!$F$16)</f>
        <v/>
      </c>
      <c r="AC855" s="109">
        <f>((('01_Supuestos'!L31*$I855)*'01_Supuestos'!$F$11*($H855-'01_Supuestos'!$F$9))-((('01_Supuestos'!L31*$I855)*'01_Supuestos'!$F$11*($H855-'01_Supuestos'!$F$9))*'01_Supuestos'!$F$12)-(('01_Supuestos'!L31*$I855)*'01_Supuestos'!$F$11*$K855)-(IF(('01_Supuestos'!L31*$I855)&gt;0,'01_Supuestos'!$F$15,0)))-((('01_Supuestos'!L31*$I855)*'01_Supuestos'!$F$11*($H855-'01_Supuestos'!$F$9))*'01_Supuestos'!$F$18)-($J855*'01_Supuestos'!L32)-(IF('01_Supuestos'!L30=MAX('01_Supuestos'!$C$30:$M$30),'01_Supuestos'!$F$19,0))-(MAX(0,(((('01_Supuestos'!L31*$I855)*'01_Supuestos'!$F$11*($H855-'01_Supuestos'!$F$9))-((('01_Supuestos'!L31*$I855)*'01_Supuestos'!$F$11*($H855-'01_Supuestos'!$F$9))*'01_Supuestos'!$F$12)-(('01_Supuestos'!L31*$I855)*'01_Supuestos'!$F$11*$K855)-(IF(('01_Supuestos'!L31*$I855)&gt;0,'01_Supuestos'!$F$15,0)))-($J855*'01_Supuestos'!L33)))*'01_Supuestos'!$F$16)</f>
        <v/>
      </c>
      <c r="AD855" s="109">
        <f>((('01_Supuestos'!M31*$I855)*'01_Supuestos'!$F$11*($H855-'01_Supuestos'!$F$9))-((('01_Supuestos'!M31*$I855)*'01_Supuestos'!$F$11*($H855-'01_Supuestos'!$F$9))*'01_Supuestos'!$F$12)-(('01_Supuestos'!M31*$I855)*'01_Supuestos'!$F$11*$K855)-(IF(('01_Supuestos'!M31*$I855)&gt;0,'01_Supuestos'!$F$15,0)))-((('01_Supuestos'!M31*$I855)*'01_Supuestos'!$F$11*($H855-'01_Supuestos'!$F$9))*'01_Supuestos'!$F$18)-($J855*'01_Supuestos'!M32)-(IF('01_Supuestos'!M30=MAX('01_Supuestos'!$C$30:$M$30),'01_Supuestos'!$F$19,0))-(MAX(0,(((('01_Supuestos'!M31*$I855)*'01_Supuestos'!$F$11*($H855-'01_Supuestos'!$F$9))-((('01_Supuestos'!M31*$I855)*'01_Supuestos'!$F$11*($H855-'01_Supuestos'!$F$9))*'01_Supuestos'!$F$12)-(('01_Supuestos'!M31*$I855)*'01_Supuestos'!$F$11*$K855)-(IF(('01_Supuestos'!M31*$I855)&gt;0,'01_Supuestos'!$F$15,0)))-($J855*'01_Supuestos'!M33)))*'01_Supuestos'!$F$16)</f>
        <v/>
      </c>
      <c r="AE855" s="109">
        <f>0</f>
        <v/>
      </c>
      <c r="AF855" s="109">
        <f>IF(S855&gt;R855,"Appraisal+Decision",IF(S855&lt;R855,"Develop Now","Indiferente"))</f>
        <v/>
      </c>
    </row>
    <row r="856">
      <c r="A856" t="n">
        <v>826</v>
      </c>
      <c r="B856" s="53">
        <f>RAND()</f>
        <v/>
      </c>
      <c r="C856" s="53">
        <f>RAND()</f>
        <v/>
      </c>
      <c r="D856" s="53">
        <f>RAND()</f>
        <v/>
      </c>
      <c r="E856" s="53">
        <f>RAND()</f>
        <v/>
      </c>
      <c r="F856" s="53">
        <f>RAND()</f>
        <v/>
      </c>
      <c r="G856" s="53">
        <f>RAND()</f>
        <v/>
      </c>
      <c r="H856" s="109">
        <f>IF(B856&lt;($B$11-$B$10)/($B$12-$B$10), $B$10+SQRT(B856*($B$11-$B$10)*($B$12-$B$10)), $B$12-SQRT((1-B856)*($B$12-$B$11)*($B$12-$B$10)))</f>
        <v/>
      </c>
      <c r="I856" s="53">
        <f>MAX(0.1,NORMINV(C856,$B$13,$B$14))</f>
        <v/>
      </c>
      <c r="J856" s="109">
        <f>'01_Supuestos'!$F$13*MAX(0.65,NORMINV(D856,1,$B$15))</f>
        <v/>
      </c>
      <c r="K856" s="109">
        <f>'01_Supuestos'!$F$14*MAX(0.6,NORMINV(E856,1,$B$16))</f>
        <v/>
      </c>
      <c r="L856" s="109">
        <f>--(F856&lt;=$B$5)</f>
        <v/>
      </c>
      <c r="M856" s="109">
        <f>IF(L856=1, IF(G856&lt;=$B$6, "+", "-"), IF(G856&lt;=(1-$B$7), "+", "-"))</f>
        <v/>
      </c>
      <c r="N856" s="110">
        <f>IF(M856="+",'05_Bayes_Arbol'!$B$16,'05_Bayes_Arbol'!$B$17)</f>
        <v/>
      </c>
      <c r="O856" s="109">
        <f>SUMPRODUCT(T856:AD856,'01_Supuestos'!$C$34:$M$34)</f>
        <v/>
      </c>
      <c r="P856" s="109">
        <f>N856*O856 + (1-N856)*$B$9</f>
        <v/>
      </c>
      <c r="Q856" s="109">
        <f>--(P856&gt;0)</f>
        <v/>
      </c>
      <c r="R856" s="109">
        <f>IF(L856=1,O856,$B$9)</f>
        <v/>
      </c>
      <c r="S856" s="109">
        <f>-$B$8 + IF(Q856=1, IF(L856=1,O856,$B$9), 0)</f>
        <v/>
      </c>
      <c r="T856" s="109">
        <f>((('01_Supuestos'!C31*$I856)*'01_Supuestos'!$F$11*($H856-'01_Supuestos'!$F$9))-((('01_Supuestos'!C31*$I856)*'01_Supuestos'!$F$11*($H856-'01_Supuestos'!$F$9))*'01_Supuestos'!$F$12)-(('01_Supuestos'!C31*$I856)*'01_Supuestos'!$F$11*$K856)-(IF(('01_Supuestos'!C31*$I856)&gt;0,'01_Supuestos'!$F$15,0)))-((('01_Supuestos'!C31*$I856)*'01_Supuestos'!$F$11*($H856-'01_Supuestos'!$F$9))*'01_Supuestos'!$F$18)-($J856*'01_Supuestos'!C32)-(IF('01_Supuestos'!C30=MAX('01_Supuestos'!$C$30:$M$30),'01_Supuestos'!$F$19,0))-(MAX(0,(((('01_Supuestos'!C31*$I856)*'01_Supuestos'!$F$11*($H856-'01_Supuestos'!$F$9))-((('01_Supuestos'!C31*$I856)*'01_Supuestos'!$F$11*($H856-'01_Supuestos'!$F$9))*'01_Supuestos'!$F$12)-(('01_Supuestos'!C31*$I856)*'01_Supuestos'!$F$11*$K856)-(IF(('01_Supuestos'!C31*$I856)&gt;0,'01_Supuestos'!$F$15,0)))-($J856*'01_Supuestos'!C33)))*'01_Supuestos'!$F$16)</f>
        <v/>
      </c>
      <c r="U856" s="109">
        <f>((('01_Supuestos'!D31*$I856)*'01_Supuestos'!$F$11*($H856-'01_Supuestos'!$F$9))-((('01_Supuestos'!D31*$I856)*'01_Supuestos'!$F$11*($H856-'01_Supuestos'!$F$9))*'01_Supuestos'!$F$12)-(('01_Supuestos'!D31*$I856)*'01_Supuestos'!$F$11*$K856)-(IF(('01_Supuestos'!D31*$I856)&gt;0,'01_Supuestos'!$F$15,0)))-((('01_Supuestos'!D31*$I856)*'01_Supuestos'!$F$11*($H856-'01_Supuestos'!$F$9))*'01_Supuestos'!$F$18)-($J856*'01_Supuestos'!D32)-(IF('01_Supuestos'!D30=MAX('01_Supuestos'!$C$30:$M$30),'01_Supuestos'!$F$19,0))-(MAX(0,(((('01_Supuestos'!D31*$I856)*'01_Supuestos'!$F$11*($H856-'01_Supuestos'!$F$9))-((('01_Supuestos'!D31*$I856)*'01_Supuestos'!$F$11*($H856-'01_Supuestos'!$F$9))*'01_Supuestos'!$F$12)-(('01_Supuestos'!D31*$I856)*'01_Supuestos'!$F$11*$K856)-(IF(('01_Supuestos'!D31*$I856)&gt;0,'01_Supuestos'!$F$15,0)))-($J856*'01_Supuestos'!D33)))*'01_Supuestos'!$F$16)</f>
        <v/>
      </c>
      <c r="V856" s="109">
        <f>((('01_Supuestos'!E31*$I856)*'01_Supuestos'!$F$11*($H856-'01_Supuestos'!$F$9))-((('01_Supuestos'!E31*$I856)*'01_Supuestos'!$F$11*($H856-'01_Supuestos'!$F$9))*'01_Supuestos'!$F$12)-(('01_Supuestos'!E31*$I856)*'01_Supuestos'!$F$11*$K856)-(IF(('01_Supuestos'!E31*$I856)&gt;0,'01_Supuestos'!$F$15,0)))-((('01_Supuestos'!E31*$I856)*'01_Supuestos'!$F$11*($H856-'01_Supuestos'!$F$9))*'01_Supuestos'!$F$18)-($J856*'01_Supuestos'!E32)-(IF('01_Supuestos'!E30=MAX('01_Supuestos'!$C$30:$M$30),'01_Supuestos'!$F$19,0))-(MAX(0,(((('01_Supuestos'!E31*$I856)*'01_Supuestos'!$F$11*($H856-'01_Supuestos'!$F$9))-((('01_Supuestos'!E31*$I856)*'01_Supuestos'!$F$11*($H856-'01_Supuestos'!$F$9))*'01_Supuestos'!$F$12)-(('01_Supuestos'!E31*$I856)*'01_Supuestos'!$F$11*$K856)-(IF(('01_Supuestos'!E31*$I856)&gt;0,'01_Supuestos'!$F$15,0)))-($J856*'01_Supuestos'!E33)))*'01_Supuestos'!$F$16)</f>
        <v/>
      </c>
      <c r="W856" s="109">
        <f>((('01_Supuestos'!F31*$I856)*'01_Supuestos'!$F$11*($H856-'01_Supuestos'!$F$9))-((('01_Supuestos'!F31*$I856)*'01_Supuestos'!$F$11*($H856-'01_Supuestos'!$F$9))*'01_Supuestos'!$F$12)-(('01_Supuestos'!F31*$I856)*'01_Supuestos'!$F$11*$K856)-(IF(('01_Supuestos'!F31*$I856)&gt;0,'01_Supuestos'!$F$15,0)))-((('01_Supuestos'!F31*$I856)*'01_Supuestos'!$F$11*($H856-'01_Supuestos'!$F$9))*'01_Supuestos'!$F$18)-($J856*'01_Supuestos'!F32)-(IF('01_Supuestos'!F30=MAX('01_Supuestos'!$C$30:$M$30),'01_Supuestos'!$F$19,0))-(MAX(0,(((('01_Supuestos'!F31*$I856)*'01_Supuestos'!$F$11*($H856-'01_Supuestos'!$F$9))-((('01_Supuestos'!F31*$I856)*'01_Supuestos'!$F$11*($H856-'01_Supuestos'!$F$9))*'01_Supuestos'!$F$12)-(('01_Supuestos'!F31*$I856)*'01_Supuestos'!$F$11*$K856)-(IF(('01_Supuestos'!F31*$I856)&gt;0,'01_Supuestos'!$F$15,0)))-($J856*'01_Supuestos'!F33)))*'01_Supuestos'!$F$16)</f>
        <v/>
      </c>
      <c r="X856" s="109">
        <f>((('01_Supuestos'!G31*$I856)*'01_Supuestos'!$F$11*($H856-'01_Supuestos'!$F$9))-((('01_Supuestos'!G31*$I856)*'01_Supuestos'!$F$11*($H856-'01_Supuestos'!$F$9))*'01_Supuestos'!$F$12)-(('01_Supuestos'!G31*$I856)*'01_Supuestos'!$F$11*$K856)-(IF(('01_Supuestos'!G31*$I856)&gt;0,'01_Supuestos'!$F$15,0)))-((('01_Supuestos'!G31*$I856)*'01_Supuestos'!$F$11*($H856-'01_Supuestos'!$F$9))*'01_Supuestos'!$F$18)-($J856*'01_Supuestos'!G32)-(IF('01_Supuestos'!G30=MAX('01_Supuestos'!$C$30:$M$30),'01_Supuestos'!$F$19,0))-(MAX(0,(((('01_Supuestos'!G31*$I856)*'01_Supuestos'!$F$11*($H856-'01_Supuestos'!$F$9))-((('01_Supuestos'!G31*$I856)*'01_Supuestos'!$F$11*($H856-'01_Supuestos'!$F$9))*'01_Supuestos'!$F$12)-(('01_Supuestos'!G31*$I856)*'01_Supuestos'!$F$11*$K856)-(IF(('01_Supuestos'!G31*$I856)&gt;0,'01_Supuestos'!$F$15,0)))-($J856*'01_Supuestos'!G33)))*'01_Supuestos'!$F$16)</f>
        <v/>
      </c>
      <c r="Y856" s="109">
        <f>((('01_Supuestos'!H31*$I856)*'01_Supuestos'!$F$11*($H856-'01_Supuestos'!$F$9))-((('01_Supuestos'!H31*$I856)*'01_Supuestos'!$F$11*($H856-'01_Supuestos'!$F$9))*'01_Supuestos'!$F$12)-(('01_Supuestos'!H31*$I856)*'01_Supuestos'!$F$11*$K856)-(IF(('01_Supuestos'!H31*$I856)&gt;0,'01_Supuestos'!$F$15,0)))-((('01_Supuestos'!H31*$I856)*'01_Supuestos'!$F$11*($H856-'01_Supuestos'!$F$9))*'01_Supuestos'!$F$18)-($J856*'01_Supuestos'!H32)-(IF('01_Supuestos'!H30=MAX('01_Supuestos'!$C$30:$M$30),'01_Supuestos'!$F$19,0))-(MAX(0,(((('01_Supuestos'!H31*$I856)*'01_Supuestos'!$F$11*($H856-'01_Supuestos'!$F$9))-((('01_Supuestos'!H31*$I856)*'01_Supuestos'!$F$11*($H856-'01_Supuestos'!$F$9))*'01_Supuestos'!$F$12)-(('01_Supuestos'!H31*$I856)*'01_Supuestos'!$F$11*$K856)-(IF(('01_Supuestos'!H31*$I856)&gt;0,'01_Supuestos'!$F$15,0)))-($J856*'01_Supuestos'!H33)))*'01_Supuestos'!$F$16)</f>
        <v/>
      </c>
      <c r="Z856" s="109">
        <f>((('01_Supuestos'!I31*$I856)*'01_Supuestos'!$F$11*($H856-'01_Supuestos'!$F$9))-((('01_Supuestos'!I31*$I856)*'01_Supuestos'!$F$11*($H856-'01_Supuestos'!$F$9))*'01_Supuestos'!$F$12)-(('01_Supuestos'!I31*$I856)*'01_Supuestos'!$F$11*$K856)-(IF(('01_Supuestos'!I31*$I856)&gt;0,'01_Supuestos'!$F$15,0)))-((('01_Supuestos'!I31*$I856)*'01_Supuestos'!$F$11*($H856-'01_Supuestos'!$F$9))*'01_Supuestos'!$F$18)-($J856*'01_Supuestos'!I32)-(IF('01_Supuestos'!I30=MAX('01_Supuestos'!$C$30:$M$30),'01_Supuestos'!$F$19,0))-(MAX(0,(((('01_Supuestos'!I31*$I856)*'01_Supuestos'!$F$11*($H856-'01_Supuestos'!$F$9))-((('01_Supuestos'!I31*$I856)*'01_Supuestos'!$F$11*($H856-'01_Supuestos'!$F$9))*'01_Supuestos'!$F$12)-(('01_Supuestos'!I31*$I856)*'01_Supuestos'!$F$11*$K856)-(IF(('01_Supuestos'!I31*$I856)&gt;0,'01_Supuestos'!$F$15,0)))-($J856*'01_Supuestos'!I33)))*'01_Supuestos'!$F$16)</f>
        <v/>
      </c>
      <c r="AA856" s="109">
        <f>((('01_Supuestos'!J31*$I856)*'01_Supuestos'!$F$11*($H856-'01_Supuestos'!$F$9))-((('01_Supuestos'!J31*$I856)*'01_Supuestos'!$F$11*($H856-'01_Supuestos'!$F$9))*'01_Supuestos'!$F$12)-(('01_Supuestos'!J31*$I856)*'01_Supuestos'!$F$11*$K856)-(IF(('01_Supuestos'!J31*$I856)&gt;0,'01_Supuestos'!$F$15,0)))-((('01_Supuestos'!J31*$I856)*'01_Supuestos'!$F$11*($H856-'01_Supuestos'!$F$9))*'01_Supuestos'!$F$18)-($J856*'01_Supuestos'!J32)-(IF('01_Supuestos'!J30=MAX('01_Supuestos'!$C$30:$M$30),'01_Supuestos'!$F$19,0))-(MAX(0,(((('01_Supuestos'!J31*$I856)*'01_Supuestos'!$F$11*($H856-'01_Supuestos'!$F$9))-((('01_Supuestos'!J31*$I856)*'01_Supuestos'!$F$11*($H856-'01_Supuestos'!$F$9))*'01_Supuestos'!$F$12)-(('01_Supuestos'!J31*$I856)*'01_Supuestos'!$F$11*$K856)-(IF(('01_Supuestos'!J31*$I856)&gt;0,'01_Supuestos'!$F$15,0)))-($J856*'01_Supuestos'!J33)))*'01_Supuestos'!$F$16)</f>
        <v/>
      </c>
      <c r="AB856" s="109">
        <f>((('01_Supuestos'!K31*$I856)*'01_Supuestos'!$F$11*($H856-'01_Supuestos'!$F$9))-((('01_Supuestos'!K31*$I856)*'01_Supuestos'!$F$11*($H856-'01_Supuestos'!$F$9))*'01_Supuestos'!$F$12)-(('01_Supuestos'!K31*$I856)*'01_Supuestos'!$F$11*$K856)-(IF(('01_Supuestos'!K31*$I856)&gt;0,'01_Supuestos'!$F$15,0)))-((('01_Supuestos'!K31*$I856)*'01_Supuestos'!$F$11*($H856-'01_Supuestos'!$F$9))*'01_Supuestos'!$F$18)-($J856*'01_Supuestos'!K32)-(IF('01_Supuestos'!K30=MAX('01_Supuestos'!$C$30:$M$30),'01_Supuestos'!$F$19,0))-(MAX(0,(((('01_Supuestos'!K31*$I856)*'01_Supuestos'!$F$11*($H856-'01_Supuestos'!$F$9))-((('01_Supuestos'!K31*$I856)*'01_Supuestos'!$F$11*($H856-'01_Supuestos'!$F$9))*'01_Supuestos'!$F$12)-(('01_Supuestos'!K31*$I856)*'01_Supuestos'!$F$11*$K856)-(IF(('01_Supuestos'!K31*$I856)&gt;0,'01_Supuestos'!$F$15,0)))-($J856*'01_Supuestos'!K33)))*'01_Supuestos'!$F$16)</f>
        <v/>
      </c>
      <c r="AC856" s="109">
        <f>((('01_Supuestos'!L31*$I856)*'01_Supuestos'!$F$11*($H856-'01_Supuestos'!$F$9))-((('01_Supuestos'!L31*$I856)*'01_Supuestos'!$F$11*($H856-'01_Supuestos'!$F$9))*'01_Supuestos'!$F$12)-(('01_Supuestos'!L31*$I856)*'01_Supuestos'!$F$11*$K856)-(IF(('01_Supuestos'!L31*$I856)&gt;0,'01_Supuestos'!$F$15,0)))-((('01_Supuestos'!L31*$I856)*'01_Supuestos'!$F$11*($H856-'01_Supuestos'!$F$9))*'01_Supuestos'!$F$18)-($J856*'01_Supuestos'!L32)-(IF('01_Supuestos'!L30=MAX('01_Supuestos'!$C$30:$M$30),'01_Supuestos'!$F$19,0))-(MAX(0,(((('01_Supuestos'!L31*$I856)*'01_Supuestos'!$F$11*($H856-'01_Supuestos'!$F$9))-((('01_Supuestos'!L31*$I856)*'01_Supuestos'!$F$11*($H856-'01_Supuestos'!$F$9))*'01_Supuestos'!$F$12)-(('01_Supuestos'!L31*$I856)*'01_Supuestos'!$F$11*$K856)-(IF(('01_Supuestos'!L31*$I856)&gt;0,'01_Supuestos'!$F$15,0)))-($J856*'01_Supuestos'!L33)))*'01_Supuestos'!$F$16)</f>
        <v/>
      </c>
      <c r="AD856" s="109">
        <f>((('01_Supuestos'!M31*$I856)*'01_Supuestos'!$F$11*($H856-'01_Supuestos'!$F$9))-((('01_Supuestos'!M31*$I856)*'01_Supuestos'!$F$11*($H856-'01_Supuestos'!$F$9))*'01_Supuestos'!$F$12)-(('01_Supuestos'!M31*$I856)*'01_Supuestos'!$F$11*$K856)-(IF(('01_Supuestos'!M31*$I856)&gt;0,'01_Supuestos'!$F$15,0)))-((('01_Supuestos'!M31*$I856)*'01_Supuestos'!$F$11*($H856-'01_Supuestos'!$F$9))*'01_Supuestos'!$F$18)-($J856*'01_Supuestos'!M32)-(IF('01_Supuestos'!M30=MAX('01_Supuestos'!$C$30:$M$30),'01_Supuestos'!$F$19,0))-(MAX(0,(((('01_Supuestos'!M31*$I856)*'01_Supuestos'!$F$11*($H856-'01_Supuestos'!$F$9))-((('01_Supuestos'!M31*$I856)*'01_Supuestos'!$F$11*($H856-'01_Supuestos'!$F$9))*'01_Supuestos'!$F$12)-(('01_Supuestos'!M31*$I856)*'01_Supuestos'!$F$11*$K856)-(IF(('01_Supuestos'!M31*$I856)&gt;0,'01_Supuestos'!$F$15,0)))-($J856*'01_Supuestos'!M33)))*'01_Supuestos'!$F$16)</f>
        <v/>
      </c>
      <c r="AE856" s="109">
        <f>0</f>
        <v/>
      </c>
      <c r="AF856" s="109">
        <f>IF(S856&gt;R856,"Appraisal+Decision",IF(S856&lt;R856,"Develop Now","Indiferente"))</f>
        <v/>
      </c>
    </row>
    <row r="857">
      <c r="A857" t="n">
        <v>827</v>
      </c>
      <c r="B857" s="53">
        <f>RAND()</f>
        <v/>
      </c>
      <c r="C857" s="53">
        <f>RAND()</f>
        <v/>
      </c>
      <c r="D857" s="53">
        <f>RAND()</f>
        <v/>
      </c>
      <c r="E857" s="53">
        <f>RAND()</f>
        <v/>
      </c>
      <c r="F857" s="53">
        <f>RAND()</f>
        <v/>
      </c>
      <c r="G857" s="53">
        <f>RAND()</f>
        <v/>
      </c>
      <c r="H857" s="109">
        <f>IF(B857&lt;($B$11-$B$10)/($B$12-$B$10), $B$10+SQRT(B857*($B$11-$B$10)*($B$12-$B$10)), $B$12-SQRT((1-B857)*($B$12-$B$11)*($B$12-$B$10)))</f>
        <v/>
      </c>
      <c r="I857" s="53">
        <f>MAX(0.1,NORMINV(C857,$B$13,$B$14))</f>
        <v/>
      </c>
      <c r="J857" s="109">
        <f>'01_Supuestos'!$F$13*MAX(0.65,NORMINV(D857,1,$B$15))</f>
        <v/>
      </c>
      <c r="K857" s="109">
        <f>'01_Supuestos'!$F$14*MAX(0.6,NORMINV(E857,1,$B$16))</f>
        <v/>
      </c>
      <c r="L857" s="109">
        <f>--(F857&lt;=$B$5)</f>
        <v/>
      </c>
      <c r="M857" s="109">
        <f>IF(L857=1, IF(G857&lt;=$B$6, "+", "-"), IF(G857&lt;=(1-$B$7), "+", "-"))</f>
        <v/>
      </c>
      <c r="N857" s="110">
        <f>IF(M857="+",'05_Bayes_Arbol'!$B$16,'05_Bayes_Arbol'!$B$17)</f>
        <v/>
      </c>
      <c r="O857" s="109">
        <f>SUMPRODUCT(T857:AD857,'01_Supuestos'!$C$34:$M$34)</f>
        <v/>
      </c>
      <c r="P857" s="109">
        <f>N857*O857 + (1-N857)*$B$9</f>
        <v/>
      </c>
      <c r="Q857" s="109">
        <f>--(P857&gt;0)</f>
        <v/>
      </c>
      <c r="R857" s="109">
        <f>IF(L857=1,O857,$B$9)</f>
        <v/>
      </c>
      <c r="S857" s="109">
        <f>-$B$8 + IF(Q857=1, IF(L857=1,O857,$B$9), 0)</f>
        <v/>
      </c>
      <c r="T857" s="109">
        <f>((('01_Supuestos'!C31*$I857)*'01_Supuestos'!$F$11*($H857-'01_Supuestos'!$F$9))-((('01_Supuestos'!C31*$I857)*'01_Supuestos'!$F$11*($H857-'01_Supuestos'!$F$9))*'01_Supuestos'!$F$12)-(('01_Supuestos'!C31*$I857)*'01_Supuestos'!$F$11*$K857)-(IF(('01_Supuestos'!C31*$I857)&gt;0,'01_Supuestos'!$F$15,0)))-((('01_Supuestos'!C31*$I857)*'01_Supuestos'!$F$11*($H857-'01_Supuestos'!$F$9))*'01_Supuestos'!$F$18)-($J857*'01_Supuestos'!C32)-(IF('01_Supuestos'!C30=MAX('01_Supuestos'!$C$30:$M$30),'01_Supuestos'!$F$19,0))-(MAX(0,(((('01_Supuestos'!C31*$I857)*'01_Supuestos'!$F$11*($H857-'01_Supuestos'!$F$9))-((('01_Supuestos'!C31*$I857)*'01_Supuestos'!$F$11*($H857-'01_Supuestos'!$F$9))*'01_Supuestos'!$F$12)-(('01_Supuestos'!C31*$I857)*'01_Supuestos'!$F$11*$K857)-(IF(('01_Supuestos'!C31*$I857)&gt;0,'01_Supuestos'!$F$15,0)))-($J857*'01_Supuestos'!C33)))*'01_Supuestos'!$F$16)</f>
        <v/>
      </c>
      <c r="U857" s="109">
        <f>((('01_Supuestos'!D31*$I857)*'01_Supuestos'!$F$11*($H857-'01_Supuestos'!$F$9))-((('01_Supuestos'!D31*$I857)*'01_Supuestos'!$F$11*($H857-'01_Supuestos'!$F$9))*'01_Supuestos'!$F$12)-(('01_Supuestos'!D31*$I857)*'01_Supuestos'!$F$11*$K857)-(IF(('01_Supuestos'!D31*$I857)&gt;0,'01_Supuestos'!$F$15,0)))-((('01_Supuestos'!D31*$I857)*'01_Supuestos'!$F$11*($H857-'01_Supuestos'!$F$9))*'01_Supuestos'!$F$18)-($J857*'01_Supuestos'!D32)-(IF('01_Supuestos'!D30=MAX('01_Supuestos'!$C$30:$M$30),'01_Supuestos'!$F$19,0))-(MAX(0,(((('01_Supuestos'!D31*$I857)*'01_Supuestos'!$F$11*($H857-'01_Supuestos'!$F$9))-((('01_Supuestos'!D31*$I857)*'01_Supuestos'!$F$11*($H857-'01_Supuestos'!$F$9))*'01_Supuestos'!$F$12)-(('01_Supuestos'!D31*$I857)*'01_Supuestos'!$F$11*$K857)-(IF(('01_Supuestos'!D31*$I857)&gt;0,'01_Supuestos'!$F$15,0)))-($J857*'01_Supuestos'!D33)))*'01_Supuestos'!$F$16)</f>
        <v/>
      </c>
      <c r="V857" s="109">
        <f>((('01_Supuestos'!E31*$I857)*'01_Supuestos'!$F$11*($H857-'01_Supuestos'!$F$9))-((('01_Supuestos'!E31*$I857)*'01_Supuestos'!$F$11*($H857-'01_Supuestos'!$F$9))*'01_Supuestos'!$F$12)-(('01_Supuestos'!E31*$I857)*'01_Supuestos'!$F$11*$K857)-(IF(('01_Supuestos'!E31*$I857)&gt;0,'01_Supuestos'!$F$15,0)))-((('01_Supuestos'!E31*$I857)*'01_Supuestos'!$F$11*($H857-'01_Supuestos'!$F$9))*'01_Supuestos'!$F$18)-($J857*'01_Supuestos'!E32)-(IF('01_Supuestos'!E30=MAX('01_Supuestos'!$C$30:$M$30),'01_Supuestos'!$F$19,0))-(MAX(0,(((('01_Supuestos'!E31*$I857)*'01_Supuestos'!$F$11*($H857-'01_Supuestos'!$F$9))-((('01_Supuestos'!E31*$I857)*'01_Supuestos'!$F$11*($H857-'01_Supuestos'!$F$9))*'01_Supuestos'!$F$12)-(('01_Supuestos'!E31*$I857)*'01_Supuestos'!$F$11*$K857)-(IF(('01_Supuestos'!E31*$I857)&gt;0,'01_Supuestos'!$F$15,0)))-($J857*'01_Supuestos'!E33)))*'01_Supuestos'!$F$16)</f>
        <v/>
      </c>
      <c r="W857" s="109">
        <f>((('01_Supuestos'!F31*$I857)*'01_Supuestos'!$F$11*($H857-'01_Supuestos'!$F$9))-((('01_Supuestos'!F31*$I857)*'01_Supuestos'!$F$11*($H857-'01_Supuestos'!$F$9))*'01_Supuestos'!$F$12)-(('01_Supuestos'!F31*$I857)*'01_Supuestos'!$F$11*$K857)-(IF(('01_Supuestos'!F31*$I857)&gt;0,'01_Supuestos'!$F$15,0)))-((('01_Supuestos'!F31*$I857)*'01_Supuestos'!$F$11*($H857-'01_Supuestos'!$F$9))*'01_Supuestos'!$F$18)-($J857*'01_Supuestos'!F32)-(IF('01_Supuestos'!F30=MAX('01_Supuestos'!$C$30:$M$30),'01_Supuestos'!$F$19,0))-(MAX(0,(((('01_Supuestos'!F31*$I857)*'01_Supuestos'!$F$11*($H857-'01_Supuestos'!$F$9))-((('01_Supuestos'!F31*$I857)*'01_Supuestos'!$F$11*($H857-'01_Supuestos'!$F$9))*'01_Supuestos'!$F$12)-(('01_Supuestos'!F31*$I857)*'01_Supuestos'!$F$11*$K857)-(IF(('01_Supuestos'!F31*$I857)&gt;0,'01_Supuestos'!$F$15,0)))-($J857*'01_Supuestos'!F33)))*'01_Supuestos'!$F$16)</f>
        <v/>
      </c>
      <c r="X857" s="109">
        <f>((('01_Supuestos'!G31*$I857)*'01_Supuestos'!$F$11*($H857-'01_Supuestos'!$F$9))-((('01_Supuestos'!G31*$I857)*'01_Supuestos'!$F$11*($H857-'01_Supuestos'!$F$9))*'01_Supuestos'!$F$12)-(('01_Supuestos'!G31*$I857)*'01_Supuestos'!$F$11*$K857)-(IF(('01_Supuestos'!G31*$I857)&gt;0,'01_Supuestos'!$F$15,0)))-((('01_Supuestos'!G31*$I857)*'01_Supuestos'!$F$11*($H857-'01_Supuestos'!$F$9))*'01_Supuestos'!$F$18)-($J857*'01_Supuestos'!G32)-(IF('01_Supuestos'!G30=MAX('01_Supuestos'!$C$30:$M$30),'01_Supuestos'!$F$19,0))-(MAX(0,(((('01_Supuestos'!G31*$I857)*'01_Supuestos'!$F$11*($H857-'01_Supuestos'!$F$9))-((('01_Supuestos'!G31*$I857)*'01_Supuestos'!$F$11*($H857-'01_Supuestos'!$F$9))*'01_Supuestos'!$F$12)-(('01_Supuestos'!G31*$I857)*'01_Supuestos'!$F$11*$K857)-(IF(('01_Supuestos'!G31*$I857)&gt;0,'01_Supuestos'!$F$15,0)))-($J857*'01_Supuestos'!G33)))*'01_Supuestos'!$F$16)</f>
        <v/>
      </c>
      <c r="Y857" s="109">
        <f>((('01_Supuestos'!H31*$I857)*'01_Supuestos'!$F$11*($H857-'01_Supuestos'!$F$9))-((('01_Supuestos'!H31*$I857)*'01_Supuestos'!$F$11*($H857-'01_Supuestos'!$F$9))*'01_Supuestos'!$F$12)-(('01_Supuestos'!H31*$I857)*'01_Supuestos'!$F$11*$K857)-(IF(('01_Supuestos'!H31*$I857)&gt;0,'01_Supuestos'!$F$15,0)))-((('01_Supuestos'!H31*$I857)*'01_Supuestos'!$F$11*($H857-'01_Supuestos'!$F$9))*'01_Supuestos'!$F$18)-($J857*'01_Supuestos'!H32)-(IF('01_Supuestos'!H30=MAX('01_Supuestos'!$C$30:$M$30),'01_Supuestos'!$F$19,0))-(MAX(0,(((('01_Supuestos'!H31*$I857)*'01_Supuestos'!$F$11*($H857-'01_Supuestos'!$F$9))-((('01_Supuestos'!H31*$I857)*'01_Supuestos'!$F$11*($H857-'01_Supuestos'!$F$9))*'01_Supuestos'!$F$12)-(('01_Supuestos'!H31*$I857)*'01_Supuestos'!$F$11*$K857)-(IF(('01_Supuestos'!H31*$I857)&gt;0,'01_Supuestos'!$F$15,0)))-($J857*'01_Supuestos'!H33)))*'01_Supuestos'!$F$16)</f>
        <v/>
      </c>
      <c r="Z857" s="109">
        <f>((('01_Supuestos'!I31*$I857)*'01_Supuestos'!$F$11*($H857-'01_Supuestos'!$F$9))-((('01_Supuestos'!I31*$I857)*'01_Supuestos'!$F$11*($H857-'01_Supuestos'!$F$9))*'01_Supuestos'!$F$12)-(('01_Supuestos'!I31*$I857)*'01_Supuestos'!$F$11*$K857)-(IF(('01_Supuestos'!I31*$I857)&gt;0,'01_Supuestos'!$F$15,0)))-((('01_Supuestos'!I31*$I857)*'01_Supuestos'!$F$11*($H857-'01_Supuestos'!$F$9))*'01_Supuestos'!$F$18)-($J857*'01_Supuestos'!I32)-(IF('01_Supuestos'!I30=MAX('01_Supuestos'!$C$30:$M$30),'01_Supuestos'!$F$19,0))-(MAX(0,(((('01_Supuestos'!I31*$I857)*'01_Supuestos'!$F$11*($H857-'01_Supuestos'!$F$9))-((('01_Supuestos'!I31*$I857)*'01_Supuestos'!$F$11*($H857-'01_Supuestos'!$F$9))*'01_Supuestos'!$F$12)-(('01_Supuestos'!I31*$I857)*'01_Supuestos'!$F$11*$K857)-(IF(('01_Supuestos'!I31*$I857)&gt;0,'01_Supuestos'!$F$15,0)))-($J857*'01_Supuestos'!I33)))*'01_Supuestos'!$F$16)</f>
        <v/>
      </c>
      <c r="AA857" s="109">
        <f>((('01_Supuestos'!J31*$I857)*'01_Supuestos'!$F$11*($H857-'01_Supuestos'!$F$9))-((('01_Supuestos'!J31*$I857)*'01_Supuestos'!$F$11*($H857-'01_Supuestos'!$F$9))*'01_Supuestos'!$F$12)-(('01_Supuestos'!J31*$I857)*'01_Supuestos'!$F$11*$K857)-(IF(('01_Supuestos'!J31*$I857)&gt;0,'01_Supuestos'!$F$15,0)))-((('01_Supuestos'!J31*$I857)*'01_Supuestos'!$F$11*($H857-'01_Supuestos'!$F$9))*'01_Supuestos'!$F$18)-($J857*'01_Supuestos'!J32)-(IF('01_Supuestos'!J30=MAX('01_Supuestos'!$C$30:$M$30),'01_Supuestos'!$F$19,0))-(MAX(0,(((('01_Supuestos'!J31*$I857)*'01_Supuestos'!$F$11*($H857-'01_Supuestos'!$F$9))-((('01_Supuestos'!J31*$I857)*'01_Supuestos'!$F$11*($H857-'01_Supuestos'!$F$9))*'01_Supuestos'!$F$12)-(('01_Supuestos'!J31*$I857)*'01_Supuestos'!$F$11*$K857)-(IF(('01_Supuestos'!J31*$I857)&gt;0,'01_Supuestos'!$F$15,0)))-($J857*'01_Supuestos'!J33)))*'01_Supuestos'!$F$16)</f>
        <v/>
      </c>
      <c r="AB857" s="109">
        <f>((('01_Supuestos'!K31*$I857)*'01_Supuestos'!$F$11*($H857-'01_Supuestos'!$F$9))-((('01_Supuestos'!K31*$I857)*'01_Supuestos'!$F$11*($H857-'01_Supuestos'!$F$9))*'01_Supuestos'!$F$12)-(('01_Supuestos'!K31*$I857)*'01_Supuestos'!$F$11*$K857)-(IF(('01_Supuestos'!K31*$I857)&gt;0,'01_Supuestos'!$F$15,0)))-((('01_Supuestos'!K31*$I857)*'01_Supuestos'!$F$11*($H857-'01_Supuestos'!$F$9))*'01_Supuestos'!$F$18)-($J857*'01_Supuestos'!K32)-(IF('01_Supuestos'!K30=MAX('01_Supuestos'!$C$30:$M$30),'01_Supuestos'!$F$19,0))-(MAX(0,(((('01_Supuestos'!K31*$I857)*'01_Supuestos'!$F$11*($H857-'01_Supuestos'!$F$9))-((('01_Supuestos'!K31*$I857)*'01_Supuestos'!$F$11*($H857-'01_Supuestos'!$F$9))*'01_Supuestos'!$F$12)-(('01_Supuestos'!K31*$I857)*'01_Supuestos'!$F$11*$K857)-(IF(('01_Supuestos'!K31*$I857)&gt;0,'01_Supuestos'!$F$15,0)))-($J857*'01_Supuestos'!K33)))*'01_Supuestos'!$F$16)</f>
        <v/>
      </c>
      <c r="AC857" s="109">
        <f>((('01_Supuestos'!L31*$I857)*'01_Supuestos'!$F$11*($H857-'01_Supuestos'!$F$9))-((('01_Supuestos'!L31*$I857)*'01_Supuestos'!$F$11*($H857-'01_Supuestos'!$F$9))*'01_Supuestos'!$F$12)-(('01_Supuestos'!L31*$I857)*'01_Supuestos'!$F$11*$K857)-(IF(('01_Supuestos'!L31*$I857)&gt;0,'01_Supuestos'!$F$15,0)))-((('01_Supuestos'!L31*$I857)*'01_Supuestos'!$F$11*($H857-'01_Supuestos'!$F$9))*'01_Supuestos'!$F$18)-($J857*'01_Supuestos'!L32)-(IF('01_Supuestos'!L30=MAX('01_Supuestos'!$C$30:$M$30),'01_Supuestos'!$F$19,0))-(MAX(0,(((('01_Supuestos'!L31*$I857)*'01_Supuestos'!$F$11*($H857-'01_Supuestos'!$F$9))-((('01_Supuestos'!L31*$I857)*'01_Supuestos'!$F$11*($H857-'01_Supuestos'!$F$9))*'01_Supuestos'!$F$12)-(('01_Supuestos'!L31*$I857)*'01_Supuestos'!$F$11*$K857)-(IF(('01_Supuestos'!L31*$I857)&gt;0,'01_Supuestos'!$F$15,0)))-($J857*'01_Supuestos'!L33)))*'01_Supuestos'!$F$16)</f>
        <v/>
      </c>
      <c r="AD857" s="109">
        <f>((('01_Supuestos'!M31*$I857)*'01_Supuestos'!$F$11*($H857-'01_Supuestos'!$F$9))-((('01_Supuestos'!M31*$I857)*'01_Supuestos'!$F$11*($H857-'01_Supuestos'!$F$9))*'01_Supuestos'!$F$12)-(('01_Supuestos'!M31*$I857)*'01_Supuestos'!$F$11*$K857)-(IF(('01_Supuestos'!M31*$I857)&gt;0,'01_Supuestos'!$F$15,0)))-((('01_Supuestos'!M31*$I857)*'01_Supuestos'!$F$11*($H857-'01_Supuestos'!$F$9))*'01_Supuestos'!$F$18)-($J857*'01_Supuestos'!M32)-(IF('01_Supuestos'!M30=MAX('01_Supuestos'!$C$30:$M$30),'01_Supuestos'!$F$19,0))-(MAX(0,(((('01_Supuestos'!M31*$I857)*'01_Supuestos'!$F$11*($H857-'01_Supuestos'!$F$9))-((('01_Supuestos'!M31*$I857)*'01_Supuestos'!$F$11*($H857-'01_Supuestos'!$F$9))*'01_Supuestos'!$F$12)-(('01_Supuestos'!M31*$I857)*'01_Supuestos'!$F$11*$K857)-(IF(('01_Supuestos'!M31*$I857)&gt;0,'01_Supuestos'!$F$15,0)))-($J857*'01_Supuestos'!M33)))*'01_Supuestos'!$F$16)</f>
        <v/>
      </c>
      <c r="AE857" s="109">
        <f>0</f>
        <v/>
      </c>
      <c r="AF857" s="109">
        <f>IF(S857&gt;R857,"Appraisal+Decision",IF(S857&lt;R857,"Develop Now","Indiferente"))</f>
        <v/>
      </c>
    </row>
    <row r="858">
      <c r="A858" t="n">
        <v>828</v>
      </c>
      <c r="B858" s="53">
        <f>RAND()</f>
        <v/>
      </c>
      <c r="C858" s="53">
        <f>RAND()</f>
        <v/>
      </c>
      <c r="D858" s="53">
        <f>RAND()</f>
        <v/>
      </c>
      <c r="E858" s="53">
        <f>RAND()</f>
        <v/>
      </c>
      <c r="F858" s="53">
        <f>RAND()</f>
        <v/>
      </c>
      <c r="G858" s="53">
        <f>RAND()</f>
        <v/>
      </c>
      <c r="H858" s="109">
        <f>IF(B858&lt;($B$11-$B$10)/($B$12-$B$10), $B$10+SQRT(B858*($B$11-$B$10)*($B$12-$B$10)), $B$12-SQRT((1-B858)*($B$12-$B$11)*($B$12-$B$10)))</f>
        <v/>
      </c>
      <c r="I858" s="53">
        <f>MAX(0.1,NORMINV(C858,$B$13,$B$14))</f>
        <v/>
      </c>
      <c r="J858" s="109">
        <f>'01_Supuestos'!$F$13*MAX(0.65,NORMINV(D858,1,$B$15))</f>
        <v/>
      </c>
      <c r="K858" s="109">
        <f>'01_Supuestos'!$F$14*MAX(0.6,NORMINV(E858,1,$B$16))</f>
        <v/>
      </c>
      <c r="L858" s="109">
        <f>--(F858&lt;=$B$5)</f>
        <v/>
      </c>
      <c r="M858" s="109">
        <f>IF(L858=1, IF(G858&lt;=$B$6, "+", "-"), IF(G858&lt;=(1-$B$7), "+", "-"))</f>
        <v/>
      </c>
      <c r="N858" s="110">
        <f>IF(M858="+",'05_Bayes_Arbol'!$B$16,'05_Bayes_Arbol'!$B$17)</f>
        <v/>
      </c>
      <c r="O858" s="109">
        <f>SUMPRODUCT(T858:AD858,'01_Supuestos'!$C$34:$M$34)</f>
        <v/>
      </c>
      <c r="P858" s="109">
        <f>N858*O858 + (1-N858)*$B$9</f>
        <v/>
      </c>
      <c r="Q858" s="109">
        <f>--(P858&gt;0)</f>
        <v/>
      </c>
      <c r="R858" s="109">
        <f>IF(L858=1,O858,$B$9)</f>
        <v/>
      </c>
      <c r="S858" s="109">
        <f>-$B$8 + IF(Q858=1, IF(L858=1,O858,$B$9), 0)</f>
        <v/>
      </c>
      <c r="T858" s="109">
        <f>((('01_Supuestos'!C31*$I858)*'01_Supuestos'!$F$11*($H858-'01_Supuestos'!$F$9))-((('01_Supuestos'!C31*$I858)*'01_Supuestos'!$F$11*($H858-'01_Supuestos'!$F$9))*'01_Supuestos'!$F$12)-(('01_Supuestos'!C31*$I858)*'01_Supuestos'!$F$11*$K858)-(IF(('01_Supuestos'!C31*$I858)&gt;0,'01_Supuestos'!$F$15,0)))-((('01_Supuestos'!C31*$I858)*'01_Supuestos'!$F$11*($H858-'01_Supuestos'!$F$9))*'01_Supuestos'!$F$18)-($J858*'01_Supuestos'!C32)-(IF('01_Supuestos'!C30=MAX('01_Supuestos'!$C$30:$M$30),'01_Supuestos'!$F$19,0))-(MAX(0,(((('01_Supuestos'!C31*$I858)*'01_Supuestos'!$F$11*($H858-'01_Supuestos'!$F$9))-((('01_Supuestos'!C31*$I858)*'01_Supuestos'!$F$11*($H858-'01_Supuestos'!$F$9))*'01_Supuestos'!$F$12)-(('01_Supuestos'!C31*$I858)*'01_Supuestos'!$F$11*$K858)-(IF(('01_Supuestos'!C31*$I858)&gt;0,'01_Supuestos'!$F$15,0)))-($J858*'01_Supuestos'!C33)))*'01_Supuestos'!$F$16)</f>
        <v/>
      </c>
      <c r="U858" s="109">
        <f>((('01_Supuestos'!D31*$I858)*'01_Supuestos'!$F$11*($H858-'01_Supuestos'!$F$9))-((('01_Supuestos'!D31*$I858)*'01_Supuestos'!$F$11*($H858-'01_Supuestos'!$F$9))*'01_Supuestos'!$F$12)-(('01_Supuestos'!D31*$I858)*'01_Supuestos'!$F$11*$K858)-(IF(('01_Supuestos'!D31*$I858)&gt;0,'01_Supuestos'!$F$15,0)))-((('01_Supuestos'!D31*$I858)*'01_Supuestos'!$F$11*($H858-'01_Supuestos'!$F$9))*'01_Supuestos'!$F$18)-($J858*'01_Supuestos'!D32)-(IF('01_Supuestos'!D30=MAX('01_Supuestos'!$C$30:$M$30),'01_Supuestos'!$F$19,0))-(MAX(0,(((('01_Supuestos'!D31*$I858)*'01_Supuestos'!$F$11*($H858-'01_Supuestos'!$F$9))-((('01_Supuestos'!D31*$I858)*'01_Supuestos'!$F$11*($H858-'01_Supuestos'!$F$9))*'01_Supuestos'!$F$12)-(('01_Supuestos'!D31*$I858)*'01_Supuestos'!$F$11*$K858)-(IF(('01_Supuestos'!D31*$I858)&gt;0,'01_Supuestos'!$F$15,0)))-($J858*'01_Supuestos'!D33)))*'01_Supuestos'!$F$16)</f>
        <v/>
      </c>
      <c r="V858" s="109">
        <f>((('01_Supuestos'!E31*$I858)*'01_Supuestos'!$F$11*($H858-'01_Supuestos'!$F$9))-((('01_Supuestos'!E31*$I858)*'01_Supuestos'!$F$11*($H858-'01_Supuestos'!$F$9))*'01_Supuestos'!$F$12)-(('01_Supuestos'!E31*$I858)*'01_Supuestos'!$F$11*$K858)-(IF(('01_Supuestos'!E31*$I858)&gt;0,'01_Supuestos'!$F$15,0)))-((('01_Supuestos'!E31*$I858)*'01_Supuestos'!$F$11*($H858-'01_Supuestos'!$F$9))*'01_Supuestos'!$F$18)-($J858*'01_Supuestos'!E32)-(IF('01_Supuestos'!E30=MAX('01_Supuestos'!$C$30:$M$30),'01_Supuestos'!$F$19,0))-(MAX(0,(((('01_Supuestos'!E31*$I858)*'01_Supuestos'!$F$11*($H858-'01_Supuestos'!$F$9))-((('01_Supuestos'!E31*$I858)*'01_Supuestos'!$F$11*($H858-'01_Supuestos'!$F$9))*'01_Supuestos'!$F$12)-(('01_Supuestos'!E31*$I858)*'01_Supuestos'!$F$11*$K858)-(IF(('01_Supuestos'!E31*$I858)&gt;0,'01_Supuestos'!$F$15,0)))-($J858*'01_Supuestos'!E33)))*'01_Supuestos'!$F$16)</f>
        <v/>
      </c>
      <c r="W858" s="109">
        <f>((('01_Supuestos'!F31*$I858)*'01_Supuestos'!$F$11*($H858-'01_Supuestos'!$F$9))-((('01_Supuestos'!F31*$I858)*'01_Supuestos'!$F$11*($H858-'01_Supuestos'!$F$9))*'01_Supuestos'!$F$12)-(('01_Supuestos'!F31*$I858)*'01_Supuestos'!$F$11*$K858)-(IF(('01_Supuestos'!F31*$I858)&gt;0,'01_Supuestos'!$F$15,0)))-((('01_Supuestos'!F31*$I858)*'01_Supuestos'!$F$11*($H858-'01_Supuestos'!$F$9))*'01_Supuestos'!$F$18)-($J858*'01_Supuestos'!F32)-(IF('01_Supuestos'!F30=MAX('01_Supuestos'!$C$30:$M$30),'01_Supuestos'!$F$19,0))-(MAX(0,(((('01_Supuestos'!F31*$I858)*'01_Supuestos'!$F$11*($H858-'01_Supuestos'!$F$9))-((('01_Supuestos'!F31*$I858)*'01_Supuestos'!$F$11*($H858-'01_Supuestos'!$F$9))*'01_Supuestos'!$F$12)-(('01_Supuestos'!F31*$I858)*'01_Supuestos'!$F$11*$K858)-(IF(('01_Supuestos'!F31*$I858)&gt;0,'01_Supuestos'!$F$15,0)))-($J858*'01_Supuestos'!F33)))*'01_Supuestos'!$F$16)</f>
        <v/>
      </c>
      <c r="X858" s="109">
        <f>((('01_Supuestos'!G31*$I858)*'01_Supuestos'!$F$11*($H858-'01_Supuestos'!$F$9))-((('01_Supuestos'!G31*$I858)*'01_Supuestos'!$F$11*($H858-'01_Supuestos'!$F$9))*'01_Supuestos'!$F$12)-(('01_Supuestos'!G31*$I858)*'01_Supuestos'!$F$11*$K858)-(IF(('01_Supuestos'!G31*$I858)&gt;0,'01_Supuestos'!$F$15,0)))-((('01_Supuestos'!G31*$I858)*'01_Supuestos'!$F$11*($H858-'01_Supuestos'!$F$9))*'01_Supuestos'!$F$18)-($J858*'01_Supuestos'!G32)-(IF('01_Supuestos'!G30=MAX('01_Supuestos'!$C$30:$M$30),'01_Supuestos'!$F$19,0))-(MAX(0,(((('01_Supuestos'!G31*$I858)*'01_Supuestos'!$F$11*($H858-'01_Supuestos'!$F$9))-((('01_Supuestos'!G31*$I858)*'01_Supuestos'!$F$11*($H858-'01_Supuestos'!$F$9))*'01_Supuestos'!$F$12)-(('01_Supuestos'!G31*$I858)*'01_Supuestos'!$F$11*$K858)-(IF(('01_Supuestos'!G31*$I858)&gt;0,'01_Supuestos'!$F$15,0)))-($J858*'01_Supuestos'!G33)))*'01_Supuestos'!$F$16)</f>
        <v/>
      </c>
      <c r="Y858" s="109">
        <f>((('01_Supuestos'!H31*$I858)*'01_Supuestos'!$F$11*($H858-'01_Supuestos'!$F$9))-((('01_Supuestos'!H31*$I858)*'01_Supuestos'!$F$11*($H858-'01_Supuestos'!$F$9))*'01_Supuestos'!$F$12)-(('01_Supuestos'!H31*$I858)*'01_Supuestos'!$F$11*$K858)-(IF(('01_Supuestos'!H31*$I858)&gt;0,'01_Supuestos'!$F$15,0)))-((('01_Supuestos'!H31*$I858)*'01_Supuestos'!$F$11*($H858-'01_Supuestos'!$F$9))*'01_Supuestos'!$F$18)-($J858*'01_Supuestos'!H32)-(IF('01_Supuestos'!H30=MAX('01_Supuestos'!$C$30:$M$30),'01_Supuestos'!$F$19,0))-(MAX(0,(((('01_Supuestos'!H31*$I858)*'01_Supuestos'!$F$11*($H858-'01_Supuestos'!$F$9))-((('01_Supuestos'!H31*$I858)*'01_Supuestos'!$F$11*($H858-'01_Supuestos'!$F$9))*'01_Supuestos'!$F$12)-(('01_Supuestos'!H31*$I858)*'01_Supuestos'!$F$11*$K858)-(IF(('01_Supuestos'!H31*$I858)&gt;0,'01_Supuestos'!$F$15,0)))-($J858*'01_Supuestos'!H33)))*'01_Supuestos'!$F$16)</f>
        <v/>
      </c>
      <c r="Z858" s="109">
        <f>((('01_Supuestos'!I31*$I858)*'01_Supuestos'!$F$11*($H858-'01_Supuestos'!$F$9))-((('01_Supuestos'!I31*$I858)*'01_Supuestos'!$F$11*($H858-'01_Supuestos'!$F$9))*'01_Supuestos'!$F$12)-(('01_Supuestos'!I31*$I858)*'01_Supuestos'!$F$11*$K858)-(IF(('01_Supuestos'!I31*$I858)&gt;0,'01_Supuestos'!$F$15,0)))-((('01_Supuestos'!I31*$I858)*'01_Supuestos'!$F$11*($H858-'01_Supuestos'!$F$9))*'01_Supuestos'!$F$18)-($J858*'01_Supuestos'!I32)-(IF('01_Supuestos'!I30=MAX('01_Supuestos'!$C$30:$M$30),'01_Supuestos'!$F$19,0))-(MAX(0,(((('01_Supuestos'!I31*$I858)*'01_Supuestos'!$F$11*($H858-'01_Supuestos'!$F$9))-((('01_Supuestos'!I31*$I858)*'01_Supuestos'!$F$11*($H858-'01_Supuestos'!$F$9))*'01_Supuestos'!$F$12)-(('01_Supuestos'!I31*$I858)*'01_Supuestos'!$F$11*$K858)-(IF(('01_Supuestos'!I31*$I858)&gt;0,'01_Supuestos'!$F$15,0)))-($J858*'01_Supuestos'!I33)))*'01_Supuestos'!$F$16)</f>
        <v/>
      </c>
      <c r="AA858" s="109">
        <f>((('01_Supuestos'!J31*$I858)*'01_Supuestos'!$F$11*($H858-'01_Supuestos'!$F$9))-((('01_Supuestos'!J31*$I858)*'01_Supuestos'!$F$11*($H858-'01_Supuestos'!$F$9))*'01_Supuestos'!$F$12)-(('01_Supuestos'!J31*$I858)*'01_Supuestos'!$F$11*$K858)-(IF(('01_Supuestos'!J31*$I858)&gt;0,'01_Supuestos'!$F$15,0)))-((('01_Supuestos'!J31*$I858)*'01_Supuestos'!$F$11*($H858-'01_Supuestos'!$F$9))*'01_Supuestos'!$F$18)-($J858*'01_Supuestos'!J32)-(IF('01_Supuestos'!J30=MAX('01_Supuestos'!$C$30:$M$30),'01_Supuestos'!$F$19,0))-(MAX(0,(((('01_Supuestos'!J31*$I858)*'01_Supuestos'!$F$11*($H858-'01_Supuestos'!$F$9))-((('01_Supuestos'!J31*$I858)*'01_Supuestos'!$F$11*($H858-'01_Supuestos'!$F$9))*'01_Supuestos'!$F$12)-(('01_Supuestos'!J31*$I858)*'01_Supuestos'!$F$11*$K858)-(IF(('01_Supuestos'!J31*$I858)&gt;0,'01_Supuestos'!$F$15,0)))-($J858*'01_Supuestos'!J33)))*'01_Supuestos'!$F$16)</f>
        <v/>
      </c>
      <c r="AB858" s="109">
        <f>((('01_Supuestos'!K31*$I858)*'01_Supuestos'!$F$11*($H858-'01_Supuestos'!$F$9))-((('01_Supuestos'!K31*$I858)*'01_Supuestos'!$F$11*($H858-'01_Supuestos'!$F$9))*'01_Supuestos'!$F$12)-(('01_Supuestos'!K31*$I858)*'01_Supuestos'!$F$11*$K858)-(IF(('01_Supuestos'!K31*$I858)&gt;0,'01_Supuestos'!$F$15,0)))-((('01_Supuestos'!K31*$I858)*'01_Supuestos'!$F$11*($H858-'01_Supuestos'!$F$9))*'01_Supuestos'!$F$18)-($J858*'01_Supuestos'!K32)-(IF('01_Supuestos'!K30=MAX('01_Supuestos'!$C$30:$M$30),'01_Supuestos'!$F$19,0))-(MAX(0,(((('01_Supuestos'!K31*$I858)*'01_Supuestos'!$F$11*($H858-'01_Supuestos'!$F$9))-((('01_Supuestos'!K31*$I858)*'01_Supuestos'!$F$11*($H858-'01_Supuestos'!$F$9))*'01_Supuestos'!$F$12)-(('01_Supuestos'!K31*$I858)*'01_Supuestos'!$F$11*$K858)-(IF(('01_Supuestos'!K31*$I858)&gt;0,'01_Supuestos'!$F$15,0)))-($J858*'01_Supuestos'!K33)))*'01_Supuestos'!$F$16)</f>
        <v/>
      </c>
      <c r="AC858" s="109">
        <f>((('01_Supuestos'!L31*$I858)*'01_Supuestos'!$F$11*($H858-'01_Supuestos'!$F$9))-((('01_Supuestos'!L31*$I858)*'01_Supuestos'!$F$11*($H858-'01_Supuestos'!$F$9))*'01_Supuestos'!$F$12)-(('01_Supuestos'!L31*$I858)*'01_Supuestos'!$F$11*$K858)-(IF(('01_Supuestos'!L31*$I858)&gt;0,'01_Supuestos'!$F$15,0)))-((('01_Supuestos'!L31*$I858)*'01_Supuestos'!$F$11*($H858-'01_Supuestos'!$F$9))*'01_Supuestos'!$F$18)-($J858*'01_Supuestos'!L32)-(IF('01_Supuestos'!L30=MAX('01_Supuestos'!$C$30:$M$30),'01_Supuestos'!$F$19,0))-(MAX(0,(((('01_Supuestos'!L31*$I858)*'01_Supuestos'!$F$11*($H858-'01_Supuestos'!$F$9))-((('01_Supuestos'!L31*$I858)*'01_Supuestos'!$F$11*($H858-'01_Supuestos'!$F$9))*'01_Supuestos'!$F$12)-(('01_Supuestos'!L31*$I858)*'01_Supuestos'!$F$11*$K858)-(IF(('01_Supuestos'!L31*$I858)&gt;0,'01_Supuestos'!$F$15,0)))-($J858*'01_Supuestos'!L33)))*'01_Supuestos'!$F$16)</f>
        <v/>
      </c>
      <c r="AD858" s="109">
        <f>((('01_Supuestos'!M31*$I858)*'01_Supuestos'!$F$11*($H858-'01_Supuestos'!$F$9))-((('01_Supuestos'!M31*$I858)*'01_Supuestos'!$F$11*($H858-'01_Supuestos'!$F$9))*'01_Supuestos'!$F$12)-(('01_Supuestos'!M31*$I858)*'01_Supuestos'!$F$11*$K858)-(IF(('01_Supuestos'!M31*$I858)&gt;0,'01_Supuestos'!$F$15,0)))-((('01_Supuestos'!M31*$I858)*'01_Supuestos'!$F$11*($H858-'01_Supuestos'!$F$9))*'01_Supuestos'!$F$18)-($J858*'01_Supuestos'!M32)-(IF('01_Supuestos'!M30=MAX('01_Supuestos'!$C$30:$M$30),'01_Supuestos'!$F$19,0))-(MAX(0,(((('01_Supuestos'!M31*$I858)*'01_Supuestos'!$F$11*($H858-'01_Supuestos'!$F$9))-((('01_Supuestos'!M31*$I858)*'01_Supuestos'!$F$11*($H858-'01_Supuestos'!$F$9))*'01_Supuestos'!$F$12)-(('01_Supuestos'!M31*$I858)*'01_Supuestos'!$F$11*$K858)-(IF(('01_Supuestos'!M31*$I858)&gt;0,'01_Supuestos'!$F$15,0)))-($J858*'01_Supuestos'!M33)))*'01_Supuestos'!$F$16)</f>
        <v/>
      </c>
      <c r="AE858" s="109">
        <f>0</f>
        <v/>
      </c>
      <c r="AF858" s="109">
        <f>IF(S858&gt;R858,"Appraisal+Decision",IF(S858&lt;R858,"Develop Now","Indiferente"))</f>
        <v/>
      </c>
    </row>
    <row r="859">
      <c r="A859" t="n">
        <v>829</v>
      </c>
      <c r="B859" s="53">
        <f>RAND()</f>
        <v/>
      </c>
      <c r="C859" s="53">
        <f>RAND()</f>
        <v/>
      </c>
      <c r="D859" s="53">
        <f>RAND()</f>
        <v/>
      </c>
      <c r="E859" s="53">
        <f>RAND()</f>
        <v/>
      </c>
      <c r="F859" s="53">
        <f>RAND()</f>
        <v/>
      </c>
      <c r="G859" s="53">
        <f>RAND()</f>
        <v/>
      </c>
      <c r="H859" s="109">
        <f>IF(B859&lt;($B$11-$B$10)/($B$12-$B$10), $B$10+SQRT(B859*($B$11-$B$10)*($B$12-$B$10)), $B$12-SQRT((1-B859)*($B$12-$B$11)*($B$12-$B$10)))</f>
        <v/>
      </c>
      <c r="I859" s="53">
        <f>MAX(0.1,NORMINV(C859,$B$13,$B$14))</f>
        <v/>
      </c>
      <c r="J859" s="109">
        <f>'01_Supuestos'!$F$13*MAX(0.65,NORMINV(D859,1,$B$15))</f>
        <v/>
      </c>
      <c r="K859" s="109">
        <f>'01_Supuestos'!$F$14*MAX(0.6,NORMINV(E859,1,$B$16))</f>
        <v/>
      </c>
      <c r="L859" s="109">
        <f>--(F859&lt;=$B$5)</f>
        <v/>
      </c>
      <c r="M859" s="109">
        <f>IF(L859=1, IF(G859&lt;=$B$6, "+", "-"), IF(G859&lt;=(1-$B$7), "+", "-"))</f>
        <v/>
      </c>
      <c r="N859" s="110">
        <f>IF(M859="+",'05_Bayes_Arbol'!$B$16,'05_Bayes_Arbol'!$B$17)</f>
        <v/>
      </c>
      <c r="O859" s="109">
        <f>SUMPRODUCT(T859:AD859,'01_Supuestos'!$C$34:$M$34)</f>
        <v/>
      </c>
      <c r="P859" s="109">
        <f>N859*O859 + (1-N859)*$B$9</f>
        <v/>
      </c>
      <c r="Q859" s="109">
        <f>--(P859&gt;0)</f>
        <v/>
      </c>
      <c r="R859" s="109">
        <f>IF(L859=1,O859,$B$9)</f>
        <v/>
      </c>
      <c r="S859" s="109">
        <f>-$B$8 + IF(Q859=1, IF(L859=1,O859,$B$9), 0)</f>
        <v/>
      </c>
      <c r="T859" s="109">
        <f>((('01_Supuestos'!C31*$I859)*'01_Supuestos'!$F$11*($H859-'01_Supuestos'!$F$9))-((('01_Supuestos'!C31*$I859)*'01_Supuestos'!$F$11*($H859-'01_Supuestos'!$F$9))*'01_Supuestos'!$F$12)-(('01_Supuestos'!C31*$I859)*'01_Supuestos'!$F$11*$K859)-(IF(('01_Supuestos'!C31*$I859)&gt;0,'01_Supuestos'!$F$15,0)))-((('01_Supuestos'!C31*$I859)*'01_Supuestos'!$F$11*($H859-'01_Supuestos'!$F$9))*'01_Supuestos'!$F$18)-($J859*'01_Supuestos'!C32)-(IF('01_Supuestos'!C30=MAX('01_Supuestos'!$C$30:$M$30),'01_Supuestos'!$F$19,0))-(MAX(0,(((('01_Supuestos'!C31*$I859)*'01_Supuestos'!$F$11*($H859-'01_Supuestos'!$F$9))-((('01_Supuestos'!C31*$I859)*'01_Supuestos'!$F$11*($H859-'01_Supuestos'!$F$9))*'01_Supuestos'!$F$12)-(('01_Supuestos'!C31*$I859)*'01_Supuestos'!$F$11*$K859)-(IF(('01_Supuestos'!C31*$I859)&gt;0,'01_Supuestos'!$F$15,0)))-($J859*'01_Supuestos'!C33)))*'01_Supuestos'!$F$16)</f>
        <v/>
      </c>
      <c r="U859" s="109">
        <f>((('01_Supuestos'!D31*$I859)*'01_Supuestos'!$F$11*($H859-'01_Supuestos'!$F$9))-((('01_Supuestos'!D31*$I859)*'01_Supuestos'!$F$11*($H859-'01_Supuestos'!$F$9))*'01_Supuestos'!$F$12)-(('01_Supuestos'!D31*$I859)*'01_Supuestos'!$F$11*$K859)-(IF(('01_Supuestos'!D31*$I859)&gt;0,'01_Supuestos'!$F$15,0)))-((('01_Supuestos'!D31*$I859)*'01_Supuestos'!$F$11*($H859-'01_Supuestos'!$F$9))*'01_Supuestos'!$F$18)-($J859*'01_Supuestos'!D32)-(IF('01_Supuestos'!D30=MAX('01_Supuestos'!$C$30:$M$30),'01_Supuestos'!$F$19,0))-(MAX(0,(((('01_Supuestos'!D31*$I859)*'01_Supuestos'!$F$11*($H859-'01_Supuestos'!$F$9))-((('01_Supuestos'!D31*$I859)*'01_Supuestos'!$F$11*($H859-'01_Supuestos'!$F$9))*'01_Supuestos'!$F$12)-(('01_Supuestos'!D31*$I859)*'01_Supuestos'!$F$11*$K859)-(IF(('01_Supuestos'!D31*$I859)&gt;0,'01_Supuestos'!$F$15,0)))-($J859*'01_Supuestos'!D33)))*'01_Supuestos'!$F$16)</f>
        <v/>
      </c>
      <c r="V859" s="109">
        <f>((('01_Supuestos'!E31*$I859)*'01_Supuestos'!$F$11*($H859-'01_Supuestos'!$F$9))-((('01_Supuestos'!E31*$I859)*'01_Supuestos'!$F$11*($H859-'01_Supuestos'!$F$9))*'01_Supuestos'!$F$12)-(('01_Supuestos'!E31*$I859)*'01_Supuestos'!$F$11*$K859)-(IF(('01_Supuestos'!E31*$I859)&gt;0,'01_Supuestos'!$F$15,0)))-((('01_Supuestos'!E31*$I859)*'01_Supuestos'!$F$11*($H859-'01_Supuestos'!$F$9))*'01_Supuestos'!$F$18)-($J859*'01_Supuestos'!E32)-(IF('01_Supuestos'!E30=MAX('01_Supuestos'!$C$30:$M$30),'01_Supuestos'!$F$19,0))-(MAX(0,(((('01_Supuestos'!E31*$I859)*'01_Supuestos'!$F$11*($H859-'01_Supuestos'!$F$9))-((('01_Supuestos'!E31*$I859)*'01_Supuestos'!$F$11*($H859-'01_Supuestos'!$F$9))*'01_Supuestos'!$F$12)-(('01_Supuestos'!E31*$I859)*'01_Supuestos'!$F$11*$K859)-(IF(('01_Supuestos'!E31*$I859)&gt;0,'01_Supuestos'!$F$15,0)))-($J859*'01_Supuestos'!E33)))*'01_Supuestos'!$F$16)</f>
        <v/>
      </c>
      <c r="W859" s="109">
        <f>((('01_Supuestos'!F31*$I859)*'01_Supuestos'!$F$11*($H859-'01_Supuestos'!$F$9))-((('01_Supuestos'!F31*$I859)*'01_Supuestos'!$F$11*($H859-'01_Supuestos'!$F$9))*'01_Supuestos'!$F$12)-(('01_Supuestos'!F31*$I859)*'01_Supuestos'!$F$11*$K859)-(IF(('01_Supuestos'!F31*$I859)&gt;0,'01_Supuestos'!$F$15,0)))-((('01_Supuestos'!F31*$I859)*'01_Supuestos'!$F$11*($H859-'01_Supuestos'!$F$9))*'01_Supuestos'!$F$18)-($J859*'01_Supuestos'!F32)-(IF('01_Supuestos'!F30=MAX('01_Supuestos'!$C$30:$M$30),'01_Supuestos'!$F$19,0))-(MAX(0,(((('01_Supuestos'!F31*$I859)*'01_Supuestos'!$F$11*($H859-'01_Supuestos'!$F$9))-((('01_Supuestos'!F31*$I859)*'01_Supuestos'!$F$11*($H859-'01_Supuestos'!$F$9))*'01_Supuestos'!$F$12)-(('01_Supuestos'!F31*$I859)*'01_Supuestos'!$F$11*$K859)-(IF(('01_Supuestos'!F31*$I859)&gt;0,'01_Supuestos'!$F$15,0)))-($J859*'01_Supuestos'!F33)))*'01_Supuestos'!$F$16)</f>
        <v/>
      </c>
      <c r="X859" s="109">
        <f>((('01_Supuestos'!G31*$I859)*'01_Supuestos'!$F$11*($H859-'01_Supuestos'!$F$9))-((('01_Supuestos'!G31*$I859)*'01_Supuestos'!$F$11*($H859-'01_Supuestos'!$F$9))*'01_Supuestos'!$F$12)-(('01_Supuestos'!G31*$I859)*'01_Supuestos'!$F$11*$K859)-(IF(('01_Supuestos'!G31*$I859)&gt;0,'01_Supuestos'!$F$15,0)))-((('01_Supuestos'!G31*$I859)*'01_Supuestos'!$F$11*($H859-'01_Supuestos'!$F$9))*'01_Supuestos'!$F$18)-($J859*'01_Supuestos'!G32)-(IF('01_Supuestos'!G30=MAX('01_Supuestos'!$C$30:$M$30),'01_Supuestos'!$F$19,0))-(MAX(0,(((('01_Supuestos'!G31*$I859)*'01_Supuestos'!$F$11*($H859-'01_Supuestos'!$F$9))-((('01_Supuestos'!G31*$I859)*'01_Supuestos'!$F$11*($H859-'01_Supuestos'!$F$9))*'01_Supuestos'!$F$12)-(('01_Supuestos'!G31*$I859)*'01_Supuestos'!$F$11*$K859)-(IF(('01_Supuestos'!G31*$I859)&gt;0,'01_Supuestos'!$F$15,0)))-($J859*'01_Supuestos'!G33)))*'01_Supuestos'!$F$16)</f>
        <v/>
      </c>
      <c r="Y859" s="109">
        <f>((('01_Supuestos'!H31*$I859)*'01_Supuestos'!$F$11*($H859-'01_Supuestos'!$F$9))-((('01_Supuestos'!H31*$I859)*'01_Supuestos'!$F$11*($H859-'01_Supuestos'!$F$9))*'01_Supuestos'!$F$12)-(('01_Supuestos'!H31*$I859)*'01_Supuestos'!$F$11*$K859)-(IF(('01_Supuestos'!H31*$I859)&gt;0,'01_Supuestos'!$F$15,0)))-((('01_Supuestos'!H31*$I859)*'01_Supuestos'!$F$11*($H859-'01_Supuestos'!$F$9))*'01_Supuestos'!$F$18)-($J859*'01_Supuestos'!H32)-(IF('01_Supuestos'!H30=MAX('01_Supuestos'!$C$30:$M$30),'01_Supuestos'!$F$19,0))-(MAX(0,(((('01_Supuestos'!H31*$I859)*'01_Supuestos'!$F$11*($H859-'01_Supuestos'!$F$9))-((('01_Supuestos'!H31*$I859)*'01_Supuestos'!$F$11*($H859-'01_Supuestos'!$F$9))*'01_Supuestos'!$F$12)-(('01_Supuestos'!H31*$I859)*'01_Supuestos'!$F$11*$K859)-(IF(('01_Supuestos'!H31*$I859)&gt;0,'01_Supuestos'!$F$15,0)))-($J859*'01_Supuestos'!H33)))*'01_Supuestos'!$F$16)</f>
        <v/>
      </c>
      <c r="Z859" s="109">
        <f>((('01_Supuestos'!I31*$I859)*'01_Supuestos'!$F$11*($H859-'01_Supuestos'!$F$9))-((('01_Supuestos'!I31*$I859)*'01_Supuestos'!$F$11*($H859-'01_Supuestos'!$F$9))*'01_Supuestos'!$F$12)-(('01_Supuestos'!I31*$I859)*'01_Supuestos'!$F$11*$K859)-(IF(('01_Supuestos'!I31*$I859)&gt;0,'01_Supuestos'!$F$15,0)))-((('01_Supuestos'!I31*$I859)*'01_Supuestos'!$F$11*($H859-'01_Supuestos'!$F$9))*'01_Supuestos'!$F$18)-($J859*'01_Supuestos'!I32)-(IF('01_Supuestos'!I30=MAX('01_Supuestos'!$C$30:$M$30),'01_Supuestos'!$F$19,0))-(MAX(0,(((('01_Supuestos'!I31*$I859)*'01_Supuestos'!$F$11*($H859-'01_Supuestos'!$F$9))-((('01_Supuestos'!I31*$I859)*'01_Supuestos'!$F$11*($H859-'01_Supuestos'!$F$9))*'01_Supuestos'!$F$12)-(('01_Supuestos'!I31*$I859)*'01_Supuestos'!$F$11*$K859)-(IF(('01_Supuestos'!I31*$I859)&gt;0,'01_Supuestos'!$F$15,0)))-($J859*'01_Supuestos'!I33)))*'01_Supuestos'!$F$16)</f>
        <v/>
      </c>
      <c r="AA859" s="109">
        <f>((('01_Supuestos'!J31*$I859)*'01_Supuestos'!$F$11*($H859-'01_Supuestos'!$F$9))-((('01_Supuestos'!J31*$I859)*'01_Supuestos'!$F$11*($H859-'01_Supuestos'!$F$9))*'01_Supuestos'!$F$12)-(('01_Supuestos'!J31*$I859)*'01_Supuestos'!$F$11*$K859)-(IF(('01_Supuestos'!J31*$I859)&gt;0,'01_Supuestos'!$F$15,0)))-((('01_Supuestos'!J31*$I859)*'01_Supuestos'!$F$11*($H859-'01_Supuestos'!$F$9))*'01_Supuestos'!$F$18)-($J859*'01_Supuestos'!J32)-(IF('01_Supuestos'!J30=MAX('01_Supuestos'!$C$30:$M$30),'01_Supuestos'!$F$19,0))-(MAX(0,(((('01_Supuestos'!J31*$I859)*'01_Supuestos'!$F$11*($H859-'01_Supuestos'!$F$9))-((('01_Supuestos'!J31*$I859)*'01_Supuestos'!$F$11*($H859-'01_Supuestos'!$F$9))*'01_Supuestos'!$F$12)-(('01_Supuestos'!J31*$I859)*'01_Supuestos'!$F$11*$K859)-(IF(('01_Supuestos'!J31*$I859)&gt;0,'01_Supuestos'!$F$15,0)))-($J859*'01_Supuestos'!J33)))*'01_Supuestos'!$F$16)</f>
        <v/>
      </c>
      <c r="AB859" s="109">
        <f>((('01_Supuestos'!K31*$I859)*'01_Supuestos'!$F$11*($H859-'01_Supuestos'!$F$9))-((('01_Supuestos'!K31*$I859)*'01_Supuestos'!$F$11*($H859-'01_Supuestos'!$F$9))*'01_Supuestos'!$F$12)-(('01_Supuestos'!K31*$I859)*'01_Supuestos'!$F$11*$K859)-(IF(('01_Supuestos'!K31*$I859)&gt;0,'01_Supuestos'!$F$15,0)))-((('01_Supuestos'!K31*$I859)*'01_Supuestos'!$F$11*($H859-'01_Supuestos'!$F$9))*'01_Supuestos'!$F$18)-($J859*'01_Supuestos'!K32)-(IF('01_Supuestos'!K30=MAX('01_Supuestos'!$C$30:$M$30),'01_Supuestos'!$F$19,0))-(MAX(0,(((('01_Supuestos'!K31*$I859)*'01_Supuestos'!$F$11*($H859-'01_Supuestos'!$F$9))-((('01_Supuestos'!K31*$I859)*'01_Supuestos'!$F$11*($H859-'01_Supuestos'!$F$9))*'01_Supuestos'!$F$12)-(('01_Supuestos'!K31*$I859)*'01_Supuestos'!$F$11*$K859)-(IF(('01_Supuestos'!K31*$I859)&gt;0,'01_Supuestos'!$F$15,0)))-($J859*'01_Supuestos'!K33)))*'01_Supuestos'!$F$16)</f>
        <v/>
      </c>
      <c r="AC859" s="109">
        <f>((('01_Supuestos'!L31*$I859)*'01_Supuestos'!$F$11*($H859-'01_Supuestos'!$F$9))-((('01_Supuestos'!L31*$I859)*'01_Supuestos'!$F$11*($H859-'01_Supuestos'!$F$9))*'01_Supuestos'!$F$12)-(('01_Supuestos'!L31*$I859)*'01_Supuestos'!$F$11*$K859)-(IF(('01_Supuestos'!L31*$I859)&gt;0,'01_Supuestos'!$F$15,0)))-((('01_Supuestos'!L31*$I859)*'01_Supuestos'!$F$11*($H859-'01_Supuestos'!$F$9))*'01_Supuestos'!$F$18)-($J859*'01_Supuestos'!L32)-(IF('01_Supuestos'!L30=MAX('01_Supuestos'!$C$30:$M$30),'01_Supuestos'!$F$19,0))-(MAX(0,(((('01_Supuestos'!L31*$I859)*'01_Supuestos'!$F$11*($H859-'01_Supuestos'!$F$9))-((('01_Supuestos'!L31*$I859)*'01_Supuestos'!$F$11*($H859-'01_Supuestos'!$F$9))*'01_Supuestos'!$F$12)-(('01_Supuestos'!L31*$I859)*'01_Supuestos'!$F$11*$K859)-(IF(('01_Supuestos'!L31*$I859)&gt;0,'01_Supuestos'!$F$15,0)))-($J859*'01_Supuestos'!L33)))*'01_Supuestos'!$F$16)</f>
        <v/>
      </c>
      <c r="AD859" s="109">
        <f>((('01_Supuestos'!M31*$I859)*'01_Supuestos'!$F$11*($H859-'01_Supuestos'!$F$9))-((('01_Supuestos'!M31*$I859)*'01_Supuestos'!$F$11*($H859-'01_Supuestos'!$F$9))*'01_Supuestos'!$F$12)-(('01_Supuestos'!M31*$I859)*'01_Supuestos'!$F$11*$K859)-(IF(('01_Supuestos'!M31*$I859)&gt;0,'01_Supuestos'!$F$15,0)))-((('01_Supuestos'!M31*$I859)*'01_Supuestos'!$F$11*($H859-'01_Supuestos'!$F$9))*'01_Supuestos'!$F$18)-($J859*'01_Supuestos'!M32)-(IF('01_Supuestos'!M30=MAX('01_Supuestos'!$C$30:$M$30),'01_Supuestos'!$F$19,0))-(MAX(0,(((('01_Supuestos'!M31*$I859)*'01_Supuestos'!$F$11*($H859-'01_Supuestos'!$F$9))-((('01_Supuestos'!M31*$I859)*'01_Supuestos'!$F$11*($H859-'01_Supuestos'!$F$9))*'01_Supuestos'!$F$12)-(('01_Supuestos'!M31*$I859)*'01_Supuestos'!$F$11*$K859)-(IF(('01_Supuestos'!M31*$I859)&gt;0,'01_Supuestos'!$F$15,0)))-($J859*'01_Supuestos'!M33)))*'01_Supuestos'!$F$16)</f>
        <v/>
      </c>
      <c r="AE859" s="109">
        <f>0</f>
        <v/>
      </c>
      <c r="AF859" s="109">
        <f>IF(S859&gt;R859,"Appraisal+Decision",IF(S859&lt;R859,"Develop Now","Indiferente"))</f>
        <v/>
      </c>
    </row>
    <row r="860">
      <c r="A860" t="n">
        <v>830</v>
      </c>
      <c r="B860" s="53">
        <f>RAND()</f>
        <v/>
      </c>
      <c r="C860" s="53">
        <f>RAND()</f>
        <v/>
      </c>
      <c r="D860" s="53">
        <f>RAND()</f>
        <v/>
      </c>
      <c r="E860" s="53">
        <f>RAND()</f>
        <v/>
      </c>
      <c r="F860" s="53">
        <f>RAND()</f>
        <v/>
      </c>
      <c r="G860" s="53">
        <f>RAND()</f>
        <v/>
      </c>
      <c r="H860" s="109">
        <f>IF(B860&lt;($B$11-$B$10)/($B$12-$B$10), $B$10+SQRT(B860*($B$11-$B$10)*($B$12-$B$10)), $B$12-SQRT((1-B860)*($B$12-$B$11)*($B$12-$B$10)))</f>
        <v/>
      </c>
      <c r="I860" s="53">
        <f>MAX(0.1,NORMINV(C860,$B$13,$B$14))</f>
        <v/>
      </c>
      <c r="J860" s="109">
        <f>'01_Supuestos'!$F$13*MAX(0.65,NORMINV(D860,1,$B$15))</f>
        <v/>
      </c>
      <c r="K860" s="109">
        <f>'01_Supuestos'!$F$14*MAX(0.6,NORMINV(E860,1,$B$16))</f>
        <v/>
      </c>
      <c r="L860" s="109">
        <f>--(F860&lt;=$B$5)</f>
        <v/>
      </c>
      <c r="M860" s="109">
        <f>IF(L860=1, IF(G860&lt;=$B$6, "+", "-"), IF(G860&lt;=(1-$B$7), "+", "-"))</f>
        <v/>
      </c>
      <c r="N860" s="110">
        <f>IF(M860="+",'05_Bayes_Arbol'!$B$16,'05_Bayes_Arbol'!$B$17)</f>
        <v/>
      </c>
      <c r="O860" s="109">
        <f>SUMPRODUCT(T860:AD860,'01_Supuestos'!$C$34:$M$34)</f>
        <v/>
      </c>
      <c r="P860" s="109">
        <f>N860*O860 + (1-N860)*$B$9</f>
        <v/>
      </c>
      <c r="Q860" s="109">
        <f>--(P860&gt;0)</f>
        <v/>
      </c>
      <c r="R860" s="109">
        <f>IF(L860=1,O860,$B$9)</f>
        <v/>
      </c>
      <c r="S860" s="109">
        <f>-$B$8 + IF(Q860=1, IF(L860=1,O860,$B$9), 0)</f>
        <v/>
      </c>
      <c r="T860" s="109">
        <f>((('01_Supuestos'!C31*$I860)*'01_Supuestos'!$F$11*($H860-'01_Supuestos'!$F$9))-((('01_Supuestos'!C31*$I860)*'01_Supuestos'!$F$11*($H860-'01_Supuestos'!$F$9))*'01_Supuestos'!$F$12)-(('01_Supuestos'!C31*$I860)*'01_Supuestos'!$F$11*$K860)-(IF(('01_Supuestos'!C31*$I860)&gt;0,'01_Supuestos'!$F$15,0)))-((('01_Supuestos'!C31*$I860)*'01_Supuestos'!$F$11*($H860-'01_Supuestos'!$F$9))*'01_Supuestos'!$F$18)-($J860*'01_Supuestos'!C32)-(IF('01_Supuestos'!C30=MAX('01_Supuestos'!$C$30:$M$30),'01_Supuestos'!$F$19,0))-(MAX(0,(((('01_Supuestos'!C31*$I860)*'01_Supuestos'!$F$11*($H860-'01_Supuestos'!$F$9))-((('01_Supuestos'!C31*$I860)*'01_Supuestos'!$F$11*($H860-'01_Supuestos'!$F$9))*'01_Supuestos'!$F$12)-(('01_Supuestos'!C31*$I860)*'01_Supuestos'!$F$11*$K860)-(IF(('01_Supuestos'!C31*$I860)&gt;0,'01_Supuestos'!$F$15,0)))-($J860*'01_Supuestos'!C33)))*'01_Supuestos'!$F$16)</f>
        <v/>
      </c>
      <c r="U860" s="109">
        <f>((('01_Supuestos'!D31*$I860)*'01_Supuestos'!$F$11*($H860-'01_Supuestos'!$F$9))-((('01_Supuestos'!D31*$I860)*'01_Supuestos'!$F$11*($H860-'01_Supuestos'!$F$9))*'01_Supuestos'!$F$12)-(('01_Supuestos'!D31*$I860)*'01_Supuestos'!$F$11*$K860)-(IF(('01_Supuestos'!D31*$I860)&gt;0,'01_Supuestos'!$F$15,0)))-((('01_Supuestos'!D31*$I860)*'01_Supuestos'!$F$11*($H860-'01_Supuestos'!$F$9))*'01_Supuestos'!$F$18)-($J860*'01_Supuestos'!D32)-(IF('01_Supuestos'!D30=MAX('01_Supuestos'!$C$30:$M$30),'01_Supuestos'!$F$19,0))-(MAX(0,(((('01_Supuestos'!D31*$I860)*'01_Supuestos'!$F$11*($H860-'01_Supuestos'!$F$9))-((('01_Supuestos'!D31*$I860)*'01_Supuestos'!$F$11*($H860-'01_Supuestos'!$F$9))*'01_Supuestos'!$F$12)-(('01_Supuestos'!D31*$I860)*'01_Supuestos'!$F$11*$K860)-(IF(('01_Supuestos'!D31*$I860)&gt;0,'01_Supuestos'!$F$15,0)))-($J860*'01_Supuestos'!D33)))*'01_Supuestos'!$F$16)</f>
        <v/>
      </c>
      <c r="V860" s="109">
        <f>((('01_Supuestos'!E31*$I860)*'01_Supuestos'!$F$11*($H860-'01_Supuestos'!$F$9))-((('01_Supuestos'!E31*$I860)*'01_Supuestos'!$F$11*($H860-'01_Supuestos'!$F$9))*'01_Supuestos'!$F$12)-(('01_Supuestos'!E31*$I860)*'01_Supuestos'!$F$11*$K860)-(IF(('01_Supuestos'!E31*$I860)&gt;0,'01_Supuestos'!$F$15,0)))-((('01_Supuestos'!E31*$I860)*'01_Supuestos'!$F$11*($H860-'01_Supuestos'!$F$9))*'01_Supuestos'!$F$18)-($J860*'01_Supuestos'!E32)-(IF('01_Supuestos'!E30=MAX('01_Supuestos'!$C$30:$M$30),'01_Supuestos'!$F$19,0))-(MAX(0,(((('01_Supuestos'!E31*$I860)*'01_Supuestos'!$F$11*($H860-'01_Supuestos'!$F$9))-((('01_Supuestos'!E31*$I860)*'01_Supuestos'!$F$11*($H860-'01_Supuestos'!$F$9))*'01_Supuestos'!$F$12)-(('01_Supuestos'!E31*$I860)*'01_Supuestos'!$F$11*$K860)-(IF(('01_Supuestos'!E31*$I860)&gt;0,'01_Supuestos'!$F$15,0)))-($J860*'01_Supuestos'!E33)))*'01_Supuestos'!$F$16)</f>
        <v/>
      </c>
      <c r="W860" s="109">
        <f>((('01_Supuestos'!F31*$I860)*'01_Supuestos'!$F$11*($H860-'01_Supuestos'!$F$9))-((('01_Supuestos'!F31*$I860)*'01_Supuestos'!$F$11*($H860-'01_Supuestos'!$F$9))*'01_Supuestos'!$F$12)-(('01_Supuestos'!F31*$I860)*'01_Supuestos'!$F$11*$K860)-(IF(('01_Supuestos'!F31*$I860)&gt;0,'01_Supuestos'!$F$15,0)))-((('01_Supuestos'!F31*$I860)*'01_Supuestos'!$F$11*($H860-'01_Supuestos'!$F$9))*'01_Supuestos'!$F$18)-($J860*'01_Supuestos'!F32)-(IF('01_Supuestos'!F30=MAX('01_Supuestos'!$C$30:$M$30),'01_Supuestos'!$F$19,0))-(MAX(0,(((('01_Supuestos'!F31*$I860)*'01_Supuestos'!$F$11*($H860-'01_Supuestos'!$F$9))-((('01_Supuestos'!F31*$I860)*'01_Supuestos'!$F$11*($H860-'01_Supuestos'!$F$9))*'01_Supuestos'!$F$12)-(('01_Supuestos'!F31*$I860)*'01_Supuestos'!$F$11*$K860)-(IF(('01_Supuestos'!F31*$I860)&gt;0,'01_Supuestos'!$F$15,0)))-($J860*'01_Supuestos'!F33)))*'01_Supuestos'!$F$16)</f>
        <v/>
      </c>
      <c r="X860" s="109">
        <f>((('01_Supuestos'!G31*$I860)*'01_Supuestos'!$F$11*($H860-'01_Supuestos'!$F$9))-((('01_Supuestos'!G31*$I860)*'01_Supuestos'!$F$11*($H860-'01_Supuestos'!$F$9))*'01_Supuestos'!$F$12)-(('01_Supuestos'!G31*$I860)*'01_Supuestos'!$F$11*$K860)-(IF(('01_Supuestos'!G31*$I860)&gt;0,'01_Supuestos'!$F$15,0)))-((('01_Supuestos'!G31*$I860)*'01_Supuestos'!$F$11*($H860-'01_Supuestos'!$F$9))*'01_Supuestos'!$F$18)-($J860*'01_Supuestos'!G32)-(IF('01_Supuestos'!G30=MAX('01_Supuestos'!$C$30:$M$30),'01_Supuestos'!$F$19,0))-(MAX(0,(((('01_Supuestos'!G31*$I860)*'01_Supuestos'!$F$11*($H860-'01_Supuestos'!$F$9))-((('01_Supuestos'!G31*$I860)*'01_Supuestos'!$F$11*($H860-'01_Supuestos'!$F$9))*'01_Supuestos'!$F$12)-(('01_Supuestos'!G31*$I860)*'01_Supuestos'!$F$11*$K860)-(IF(('01_Supuestos'!G31*$I860)&gt;0,'01_Supuestos'!$F$15,0)))-($J860*'01_Supuestos'!G33)))*'01_Supuestos'!$F$16)</f>
        <v/>
      </c>
      <c r="Y860" s="109">
        <f>((('01_Supuestos'!H31*$I860)*'01_Supuestos'!$F$11*($H860-'01_Supuestos'!$F$9))-((('01_Supuestos'!H31*$I860)*'01_Supuestos'!$F$11*($H860-'01_Supuestos'!$F$9))*'01_Supuestos'!$F$12)-(('01_Supuestos'!H31*$I860)*'01_Supuestos'!$F$11*$K860)-(IF(('01_Supuestos'!H31*$I860)&gt;0,'01_Supuestos'!$F$15,0)))-((('01_Supuestos'!H31*$I860)*'01_Supuestos'!$F$11*($H860-'01_Supuestos'!$F$9))*'01_Supuestos'!$F$18)-($J860*'01_Supuestos'!H32)-(IF('01_Supuestos'!H30=MAX('01_Supuestos'!$C$30:$M$30),'01_Supuestos'!$F$19,0))-(MAX(0,(((('01_Supuestos'!H31*$I860)*'01_Supuestos'!$F$11*($H860-'01_Supuestos'!$F$9))-((('01_Supuestos'!H31*$I860)*'01_Supuestos'!$F$11*($H860-'01_Supuestos'!$F$9))*'01_Supuestos'!$F$12)-(('01_Supuestos'!H31*$I860)*'01_Supuestos'!$F$11*$K860)-(IF(('01_Supuestos'!H31*$I860)&gt;0,'01_Supuestos'!$F$15,0)))-($J860*'01_Supuestos'!H33)))*'01_Supuestos'!$F$16)</f>
        <v/>
      </c>
      <c r="Z860" s="109">
        <f>((('01_Supuestos'!I31*$I860)*'01_Supuestos'!$F$11*($H860-'01_Supuestos'!$F$9))-((('01_Supuestos'!I31*$I860)*'01_Supuestos'!$F$11*($H860-'01_Supuestos'!$F$9))*'01_Supuestos'!$F$12)-(('01_Supuestos'!I31*$I860)*'01_Supuestos'!$F$11*$K860)-(IF(('01_Supuestos'!I31*$I860)&gt;0,'01_Supuestos'!$F$15,0)))-((('01_Supuestos'!I31*$I860)*'01_Supuestos'!$F$11*($H860-'01_Supuestos'!$F$9))*'01_Supuestos'!$F$18)-($J860*'01_Supuestos'!I32)-(IF('01_Supuestos'!I30=MAX('01_Supuestos'!$C$30:$M$30),'01_Supuestos'!$F$19,0))-(MAX(0,(((('01_Supuestos'!I31*$I860)*'01_Supuestos'!$F$11*($H860-'01_Supuestos'!$F$9))-((('01_Supuestos'!I31*$I860)*'01_Supuestos'!$F$11*($H860-'01_Supuestos'!$F$9))*'01_Supuestos'!$F$12)-(('01_Supuestos'!I31*$I860)*'01_Supuestos'!$F$11*$K860)-(IF(('01_Supuestos'!I31*$I860)&gt;0,'01_Supuestos'!$F$15,0)))-($J860*'01_Supuestos'!I33)))*'01_Supuestos'!$F$16)</f>
        <v/>
      </c>
      <c r="AA860" s="109">
        <f>((('01_Supuestos'!J31*$I860)*'01_Supuestos'!$F$11*($H860-'01_Supuestos'!$F$9))-((('01_Supuestos'!J31*$I860)*'01_Supuestos'!$F$11*($H860-'01_Supuestos'!$F$9))*'01_Supuestos'!$F$12)-(('01_Supuestos'!J31*$I860)*'01_Supuestos'!$F$11*$K860)-(IF(('01_Supuestos'!J31*$I860)&gt;0,'01_Supuestos'!$F$15,0)))-((('01_Supuestos'!J31*$I860)*'01_Supuestos'!$F$11*($H860-'01_Supuestos'!$F$9))*'01_Supuestos'!$F$18)-($J860*'01_Supuestos'!J32)-(IF('01_Supuestos'!J30=MAX('01_Supuestos'!$C$30:$M$30),'01_Supuestos'!$F$19,0))-(MAX(0,(((('01_Supuestos'!J31*$I860)*'01_Supuestos'!$F$11*($H860-'01_Supuestos'!$F$9))-((('01_Supuestos'!J31*$I860)*'01_Supuestos'!$F$11*($H860-'01_Supuestos'!$F$9))*'01_Supuestos'!$F$12)-(('01_Supuestos'!J31*$I860)*'01_Supuestos'!$F$11*$K860)-(IF(('01_Supuestos'!J31*$I860)&gt;0,'01_Supuestos'!$F$15,0)))-($J860*'01_Supuestos'!J33)))*'01_Supuestos'!$F$16)</f>
        <v/>
      </c>
      <c r="AB860" s="109">
        <f>((('01_Supuestos'!K31*$I860)*'01_Supuestos'!$F$11*($H860-'01_Supuestos'!$F$9))-((('01_Supuestos'!K31*$I860)*'01_Supuestos'!$F$11*($H860-'01_Supuestos'!$F$9))*'01_Supuestos'!$F$12)-(('01_Supuestos'!K31*$I860)*'01_Supuestos'!$F$11*$K860)-(IF(('01_Supuestos'!K31*$I860)&gt;0,'01_Supuestos'!$F$15,0)))-((('01_Supuestos'!K31*$I860)*'01_Supuestos'!$F$11*($H860-'01_Supuestos'!$F$9))*'01_Supuestos'!$F$18)-($J860*'01_Supuestos'!K32)-(IF('01_Supuestos'!K30=MAX('01_Supuestos'!$C$30:$M$30),'01_Supuestos'!$F$19,0))-(MAX(0,(((('01_Supuestos'!K31*$I860)*'01_Supuestos'!$F$11*($H860-'01_Supuestos'!$F$9))-((('01_Supuestos'!K31*$I860)*'01_Supuestos'!$F$11*($H860-'01_Supuestos'!$F$9))*'01_Supuestos'!$F$12)-(('01_Supuestos'!K31*$I860)*'01_Supuestos'!$F$11*$K860)-(IF(('01_Supuestos'!K31*$I860)&gt;0,'01_Supuestos'!$F$15,0)))-($J860*'01_Supuestos'!K33)))*'01_Supuestos'!$F$16)</f>
        <v/>
      </c>
      <c r="AC860" s="109">
        <f>((('01_Supuestos'!L31*$I860)*'01_Supuestos'!$F$11*($H860-'01_Supuestos'!$F$9))-((('01_Supuestos'!L31*$I860)*'01_Supuestos'!$F$11*($H860-'01_Supuestos'!$F$9))*'01_Supuestos'!$F$12)-(('01_Supuestos'!L31*$I860)*'01_Supuestos'!$F$11*$K860)-(IF(('01_Supuestos'!L31*$I860)&gt;0,'01_Supuestos'!$F$15,0)))-((('01_Supuestos'!L31*$I860)*'01_Supuestos'!$F$11*($H860-'01_Supuestos'!$F$9))*'01_Supuestos'!$F$18)-($J860*'01_Supuestos'!L32)-(IF('01_Supuestos'!L30=MAX('01_Supuestos'!$C$30:$M$30),'01_Supuestos'!$F$19,0))-(MAX(0,(((('01_Supuestos'!L31*$I860)*'01_Supuestos'!$F$11*($H860-'01_Supuestos'!$F$9))-((('01_Supuestos'!L31*$I860)*'01_Supuestos'!$F$11*($H860-'01_Supuestos'!$F$9))*'01_Supuestos'!$F$12)-(('01_Supuestos'!L31*$I860)*'01_Supuestos'!$F$11*$K860)-(IF(('01_Supuestos'!L31*$I860)&gt;0,'01_Supuestos'!$F$15,0)))-($J860*'01_Supuestos'!L33)))*'01_Supuestos'!$F$16)</f>
        <v/>
      </c>
      <c r="AD860" s="109">
        <f>((('01_Supuestos'!M31*$I860)*'01_Supuestos'!$F$11*($H860-'01_Supuestos'!$F$9))-((('01_Supuestos'!M31*$I860)*'01_Supuestos'!$F$11*($H860-'01_Supuestos'!$F$9))*'01_Supuestos'!$F$12)-(('01_Supuestos'!M31*$I860)*'01_Supuestos'!$F$11*$K860)-(IF(('01_Supuestos'!M31*$I860)&gt;0,'01_Supuestos'!$F$15,0)))-((('01_Supuestos'!M31*$I860)*'01_Supuestos'!$F$11*($H860-'01_Supuestos'!$F$9))*'01_Supuestos'!$F$18)-($J860*'01_Supuestos'!M32)-(IF('01_Supuestos'!M30=MAX('01_Supuestos'!$C$30:$M$30),'01_Supuestos'!$F$19,0))-(MAX(0,(((('01_Supuestos'!M31*$I860)*'01_Supuestos'!$F$11*($H860-'01_Supuestos'!$F$9))-((('01_Supuestos'!M31*$I860)*'01_Supuestos'!$F$11*($H860-'01_Supuestos'!$F$9))*'01_Supuestos'!$F$12)-(('01_Supuestos'!M31*$I860)*'01_Supuestos'!$F$11*$K860)-(IF(('01_Supuestos'!M31*$I860)&gt;0,'01_Supuestos'!$F$15,0)))-($J860*'01_Supuestos'!M33)))*'01_Supuestos'!$F$16)</f>
        <v/>
      </c>
      <c r="AE860" s="109">
        <f>0</f>
        <v/>
      </c>
      <c r="AF860" s="109">
        <f>IF(S860&gt;R860,"Appraisal+Decision",IF(S860&lt;R860,"Develop Now","Indiferente"))</f>
        <v/>
      </c>
    </row>
    <row r="861">
      <c r="A861" t="n">
        <v>831</v>
      </c>
      <c r="B861" s="53">
        <f>RAND()</f>
        <v/>
      </c>
      <c r="C861" s="53">
        <f>RAND()</f>
        <v/>
      </c>
      <c r="D861" s="53">
        <f>RAND()</f>
        <v/>
      </c>
      <c r="E861" s="53">
        <f>RAND()</f>
        <v/>
      </c>
      <c r="F861" s="53">
        <f>RAND()</f>
        <v/>
      </c>
      <c r="G861" s="53">
        <f>RAND()</f>
        <v/>
      </c>
      <c r="H861" s="109">
        <f>IF(B861&lt;($B$11-$B$10)/($B$12-$B$10), $B$10+SQRT(B861*($B$11-$B$10)*($B$12-$B$10)), $B$12-SQRT((1-B861)*($B$12-$B$11)*($B$12-$B$10)))</f>
        <v/>
      </c>
      <c r="I861" s="53">
        <f>MAX(0.1,NORMINV(C861,$B$13,$B$14))</f>
        <v/>
      </c>
      <c r="J861" s="109">
        <f>'01_Supuestos'!$F$13*MAX(0.65,NORMINV(D861,1,$B$15))</f>
        <v/>
      </c>
      <c r="K861" s="109">
        <f>'01_Supuestos'!$F$14*MAX(0.6,NORMINV(E861,1,$B$16))</f>
        <v/>
      </c>
      <c r="L861" s="109">
        <f>--(F861&lt;=$B$5)</f>
        <v/>
      </c>
      <c r="M861" s="109">
        <f>IF(L861=1, IF(G861&lt;=$B$6, "+", "-"), IF(G861&lt;=(1-$B$7), "+", "-"))</f>
        <v/>
      </c>
      <c r="N861" s="110">
        <f>IF(M861="+",'05_Bayes_Arbol'!$B$16,'05_Bayes_Arbol'!$B$17)</f>
        <v/>
      </c>
      <c r="O861" s="109">
        <f>SUMPRODUCT(T861:AD861,'01_Supuestos'!$C$34:$M$34)</f>
        <v/>
      </c>
      <c r="P861" s="109">
        <f>N861*O861 + (1-N861)*$B$9</f>
        <v/>
      </c>
      <c r="Q861" s="109">
        <f>--(P861&gt;0)</f>
        <v/>
      </c>
      <c r="R861" s="109">
        <f>IF(L861=1,O861,$B$9)</f>
        <v/>
      </c>
      <c r="S861" s="109">
        <f>-$B$8 + IF(Q861=1, IF(L861=1,O861,$B$9), 0)</f>
        <v/>
      </c>
      <c r="T861" s="109">
        <f>((('01_Supuestos'!C31*$I861)*'01_Supuestos'!$F$11*($H861-'01_Supuestos'!$F$9))-((('01_Supuestos'!C31*$I861)*'01_Supuestos'!$F$11*($H861-'01_Supuestos'!$F$9))*'01_Supuestos'!$F$12)-(('01_Supuestos'!C31*$I861)*'01_Supuestos'!$F$11*$K861)-(IF(('01_Supuestos'!C31*$I861)&gt;0,'01_Supuestos'!$F$15,0)))-((('01_Supuestos'!C31*$I861)*'01_Supuestos'!$F$11*($H861-'01_Supuestos'!$F$9))*'01_Supuestos'!$F$18)-($J861*'01_Supuestos'!C32)-(IF('01_Supuestos'!C30=MAX('01_Supuestos'!$C$30:$M$30),'01_Supuestos'!$F$19,0))-(MAX(0,(((('01_Supuestos'!C31*$I861)*'01_Supuestos'!$F$11*($H861-'01_Supuestos'!$F$9))-((('01_Supuestos'!C31*$I861)*'01_Supuestos'!$F$11*($H861-'01_Supuestos'!$F$9))*'01_Supuestos'!$F$12)-(('01_Supuestos'!C31*$I861)*'01_Supuestos'!$F$11*$K861)-(IF(('01_Supuestos'!C31*$I861)&gt;0,'01_Supuestos'!$F$15,0)))-($J861*'01_Supuestos'!C33)))*'01_Supuestos'!$F$16)</f>
        <v/>
      </c>
      <c r="U861" s="109">
        <f>((('01_Supuestos'!D31*$I861)*'01_Supuestos'!$F$11*($H861-'01_Supuestos'!$F$9))-((('01_Supuestos'!D31*$I861)*'01_Supuestos'!$F$11*($H861-'01_Supuestos'!$F$9))*'01_Supuestos'!$F$12)-(('01_Supuestos'!D31*$I861)*'01_Supuestos'!$F$11*$K861)-(IF(('01_Supuestos'!D31*$I861)&gt;0,'01_Supuestos'!$F$15,0)))-((('01_Supuestos'!D31*$I861)*'01_Supuestos'!$F$11*($H861-'01_Supuestos'!$F$9))*'01_Supuestos'!$F$18)-($J861*'01_Supuestos'!D32)-(IF('01_Supuestos'!D30=MAX('01_Supuestos'!$C$30:$M$30),'01_Supuestos'!$F$19,0))-(MAX(0,(((('01_Supuestos'!D31*$I861)*'01_Supuestos'!$F$11*($H861-'01_Supuestos'!$F$9))-((('01_Supuestos'!D31*$I861)*'01_Supuestos'!$F$11*($H861-'01_Supuestos'!$F$9))*'01_Supuestos'!$F$12)-(('01_Supuestos'!D31*$I861)*'01_Supuestos'!$F$11*$K861)-(IF(('01_Supuestos'!D31*$I861)&gt;0,'01_Supuestos'!$F$15,0)))-($J861*'01_Supuestos'!D33)))*'01_Supuestos'!$F$16)</f>
        <v/>
      </c>
      <c r="V861" s="109">
        <f>((('01_Supuestos'!E31*$I861)*'01_Supuestos'!$F$11*($H861-'01_Supuestos'!$F$9))-((('01_Supuestos'!E31*$I861)*'01_Supuestos'!$F$11*($H861-'01_Supuestos'!$F$9))*'01_Supuestos'!$F$12)-(('01_Supuestos'!E31*$I861)*'01_Supuestos'!$F$11*$K861)-(IF(('01_Supuestos'!E31*$I861)&gt;0,'01_Supuestos'!$F$15,0)))-((('01_Supuestos'!E31*$I861)*'01_Supuestos'!$F$11*($H861-'01_Supuestos'!$F$9))*'01_Supuestos'!$F$18)-($J861*'01_Supuestos'!E32)-(IF('01_Supuestos'!E30=MAX('01_Supuestos'!$C$30:$M$30),'01_Supuestos'!$F$19,0))-(MAX(0,(((('01_Supuestos'!E31*$I861)*'01_Supuestos'!$F$11*($H861-'01_Supuestos'!$F$9))-((('01_Supuestos'!E31*$I861)*'01_Supuestos'!$F$11*($H861-'01_Supuestos'!$F$9))*'01_Supuestos'!$F$12)-(('01_Supuestos'!E31*$I861)*'01_Supuestos'!$F$11*$K861)-(IF(('01_Supuestos'!E31*$I861)&gt;0,'01_Supuestos'!$F$15,0)))-($J861*'01_Supuestos'!E33)))*'01_Supuestos'!$F$16)</f>
        <v/>
      </c>
      <c r="W861" s="109">
        <f>((('01_Supuestos'!F31*$I861)*'01_Supuestos'!$F$11*($H861-'01_Supuestos'!$F$9))-((('01_Supuestos'!F31*$I861)*'01_Supuestos'!$F$11*($H861-'01_Supuestos'!$F$9))*'01_Supuestos'!$F$12)-(('01_Supuestos'!F31*$I861)*'01_Supuestos'!$F$11*$K861)-(IF(('01_Supuestos'!F31*$I861)&gt;0,'01_Supuestos'!$F$15,0)))-((('01_Supuestos'!F31*$I861)*'01_Supuestos'!$F$11*($H861-'01_Supuestos'!$F$9))*'01_Supuestos'!$F$18)-($J861*'01_Supuestos'!F32)-(IF('01_Supuestos'!F30=MAX('01_Supuestos'!$C$30:$M$30),'01_Supuestos'!$F$19,0))-(MAX(0,(((('01_Supuestos'!F31*$I861)*'01_Supuestos'!$F$11*($H861-'01_Supuestos'!$F$9))-((('01_Supuestos'!F31*$I861)*'01_Supuestos'!$F$11*($H861-'01_Supuestos'!$F$9))*'01_Supuestos'!$F$12)-(('01_Supuestos'!F31*$I861)*'01_Supuestos'!$F$11*$K861)-(IF(('01_Supuestos'!F31*$I861)&gt;0,'01_Supuestos'!$F$15,0)))-($J861*'01_Supuestos'!F33)))*'01_Supuestos'!$F$16)</f>
        <v/>
      </c>
      <c r="X861" s="109">
        <f>((('01_Supuestos'!G31*$I861)*'01_Supuestos'!$F$11*($H861-'01_Supuestos'!$F$9))-((('01_Supuestos'!G31*$I861)*'01_Supuestos'!$F$11*($H861-'01_Supuestos'!$F$9))*'01_Supuestos'!$F$12)-(('01_Supuestos'!G31*$I861)*'01_Supuestos'!$F$11*$K861)-(IF(('01_Supuestos'!G31*$I861)&gt;0,'01_Supuestos'!$F$15,0)))-((('01_Supuestos'!G31*$I861)*'01_Supuestos'!$F$11*($H861-'01_Supuestos'!$F$9))*'01_Supuestos'!$F$18)-($J861*'01_Supuestos'!G32)-(IF('01_Supuestos'!G30=MAX('01_Supuestos'!$C$30:$M$30),'01_Supuestos'!$F$19,0))-(MAX(0,(((('01_Supuestos'!G31*$I861)*'01_Supuestos'!$F$11*($H861-'01_Supuestos'!$F$9))-((('01_Supuestos'!G31*$I861)*'01_Supuestos'!$F$11*($H861-'01_Supuestos'!$F$9))*'01_Supuestos'!$F$12)-(('01_Supuestos'!G31*$I861)*'01_Supuestos'!$F$11*$K861)-(IF(('01_Supuestos'!G31*$I861)&gt;0,'01_Supuestos'!$F$15,0)))-($J861*'01_Supuestos'!G33)))*'01_Supuestos'!$F$16)</f>
        <v/>
      </c>
      <c r="Y861" s="109">
        <f>((('01_Supuestos'!H31*$I861)*'01_Supuestos'!$F$11*($H861-'01_Supuestos'!$F$9))-((('01_Supuestos'!H31*$I861)*'01_Supuestos'!$F$11*($H861-'01_Supuestos'!$F$9))*'01_Supuestos'!$F$12)-(('01_Supuestos'!H31*$I861)*'01_Supuestos'!$F$11*$K861)-(IF(('01_Supuestos'!H31*$I861)&gt;0,'01_Supuestos'!$F$15,0)))-((('01_Supuestos'!H31*$I861)*'01_Supuestos'!$F$11*($H861-'01_Supuestos'!$F$9))*'01_Supuestos'!$F$18)-($J861*'01_Supuestos'!H32)-(IF('01_Supuestos'!H30=MAX('01_Supuestos'!$C$30:$M$30),'01_Supuestos'!$F$19,0))-(MAX(0,(((('01_Supuestos'!H31*$I861)*'01_Supuestos'!$F$11*($H861-'01_Supuestos'!$F$9))-((('01_Supuestos'!H31*$I861)*'01_Supuestos'!$F$11*($H861-'01_Supuestos'!$F$9))*'01_Supuestos'!$F$12)-(('01_Supuestos'!H31*$I861)*'01_Supuestos'!$F$11*$K861)-(IF(('01_Supuestos'!H31*$I861)&gt;0,'01_Supuestos'!$F$15,0)))-($J861*'01_Supuestos'!H33)))*'01_Supuestos'!$F$16)</f>
        <v/>
      </c>
      <c r="Z861" s="109">
        <f>((('01_Supuestos'!I31*$I861)*'01_Supuestos'!$F$11*($H861-'01_Supuestos'!$F$9))-((('01_Supuestos'!I31*$I861)*'01_Supuestos'!$F$11*($H861-'01_Supuestos'!$F$9))*'01_Supuestos'!$F$12)-(('01_Supuestos'!I31*$I861)*'01_Supuestos'!$F$11*$K861)-(IF(('01_Supuestos'!I31*$I861)&gt;0,'01_Supuestos'!$F$15,0)))-((('01_Supuestos'!I31*$I861)*'01_Supuestos'!$F$11*($H861-'01_Supuestos'!$F$9))*'01_Supuestos'!$F$18)-($J861*'01_Supuestos'!I32)-(IF('01_Supuestos'!I30=MAX('01_Supuestos'!$C$30:$M$30),'01_Supuestos'!$F$19,0))-(MAX(0,(((('01_Supuestos'!I31*$I861)*'01_Supuestos'!$F$11*($H861-'01_Supuestos'!$F$9))-((('01_Supuestos'!I31*$I861)*'01_Supuestos'!$F$11*($H861-'01_Supuestos'!$F$9))*'01_Supuestos'!$F$12)-(('01_Supuestos'!I31*$I861)*'01_Supuestos'!$F$11*$K861)-(IF(('01_Supuestos'!I31*$I861)&gt;0,'01_Supuestos'!$F$15,0)))-($J861*'01_Supuestos'!I33)))*'01_Supuestos'!$F$16)</f>
        <v/>
      </c>
      <c r="AA861" s="109">
        <f>((('01_Supuestos'!J31*$I861)*'01_Supuestos'!$F$11*($H861-'01_Supuestos'!$F$9))-((('01_Supuestos'!J31*$I861)*'01_Supuestos'!$F$11*($H861-'01_Supuestos'!$F$9))*'01_Supuestos'!$F$12)-(('01_Supuestos'!J31*$I861)*'01_Supuestos'!$F$11*$K861)-(IF(('01_Supuestos'!J31*$I861)&gt;0,'01_Supuestos'!$F$15,0)))-((('01_Supuestos'!J31*$I861)*'01_Supuestos'!$F$11*($H861-'01_Supuestos'!$F$9))*'01_Supuestos'!$F$18)-($J861*'01_Supuestos'!J32)-(IF('01_Supuestos'!J30=MAX('01_Supuestos'!$C$30:$M$30),'01_Supuestos'!$F$19,0))-(MAX(0,(((('01_Supuestos'!J31*$I861)*'01_Supuestos'!$F$11*($H861-'01_Supuestos'!$F$9))-((('01_Supuestos'!J31*$I861)*'01_Supuestos'!$F$11*($H861-'01_Supuestos'!$F$9))*'01_Supuestos'!$F$12)-(('01_Supuestos'!J31*$I861)*'01_Supuestos'!$F$11*$K861)-(IF(('01_Supuestos'!J31*$I861)&gt;0,'01_Supuestos'!$F$15,0)))-($J861*'01_Supuestos'!J33)))*'01_Supuestos'!$F$16)</f>
        <v/>
      </c>
      <c r="AB861" s="109">
        <f>((('01_Supuestos'!K31*$I861)*'01_Supuestos'!$F$11*($H861-'01_Supuestos'!$F$9))-((('01_Supuestos'!K31*$I861)*'01_Supuestos'!$F$11*($H861-'01_Supuestos'!$F$9))*'01_Supuestos'!$F$12)-(('01_Supuestos'!K31*$I861)*'01_Supuestos'!$F$11*$K861)-(IF(('01_Supuestos'!K31*$I861)&gt;0,'01_Supuestos'!$F$15,0)))-((('01_Supuestos'!K31*$I861)*'01_Supuestos'!$F$11*($H861-'01_Supuestos'!$F$9))*'01_Supuestos'!$F$18)-($J861*'01_Supuestos'!K32)-(IF('01_Supuestos'!K30=MAX('01_Supuestos'!$C$30:$M$30),'01_Supuestos'!$F$19,0))-(MAX(0,(((('01_Supuestos'!K31*$I861)*'01_Supuestos'!$F$11*($H861-'01_Supuestos'!$F$9))-((('01_Supuestos'!K31*$I861)*'01_Supuestos'!$F$11*($H861-'01_Supuestos'!$F$9))*'01_Supuestos'!$F$12)-(('01_Supuestos'!K31*$I861)*'01_Supuestos'!$F$11*$K861)-(IF(('01_Supuestos'!K31*$I861)&gt;0,'01_Supuestos'!$F$15,0)))-($J861*'01_Supuestos'!K33)))*'01_Supuestos'!$F$16)</f>
        <v/>
      </c>
      <c r="AC861" s="109">
        <f>((('01_Supuestos'!L31*$I861)*'01_Supuestos'!$F$11*($H861-'01_Supuestos'!$F$9))-((('01_Supuestos'!L31*$I861)*'01_Supuestos'!$F$11*($H861-'01_Supuestos'!$F$9))*'01_Supuestos'!$F$12)-(('01_Supuestos'!L31*$I861)*'01_Supuestos'!$F$11*$K861)-(IF(('01_Supuestos'!L31*$I861)&gt;0,'01_Supuestos'!$F$15,0)))-((('01_Supuestos'!L31*$I861)*'01_Supuestos'!$F$11*($H861-'01_Supuestos'!$F$9))*'01_Supuestos'!$F$18)-($J861*'01_Supuestos'!L32)-(IF('01_Supuestos'!L30=MAX('01_Supuestos'!$C$30:$M$30),'01_Supuestos'!$F$19,0))-(MAX(0,(((('01_Supuestos'!L31*$I861)*'01_Supuestos'!$F$11*($H861-'01_Supuestos'!$F$9))-((('01_Supuestos'!L31*$I861)*'01_Supuestos'!$F$11*($H861-'01_Supuestos'!$F$9))*'01_Supuestos'!$F$12)-(('01_Supuestos'!L31*$I861)*'01_Supuestos'!$F$11*$K861)-(IF(('01_Supuestos'!L31*$I861)&gt;0,'01_Supuestos'!$F$15,0)))-($J861*'01_Supuestos'!L33)))*'01_Supuestos'!$F$16)</f>
        <v/>
      </c>
      <c r="AD861" s="109">
        <f>((('01_Supuestos'!M31*$I861)*'01_Supuestos'!$F$11*($H861-'01_Supuestos'!$F$9))-((('01_Supuestos'!M31*$I861)*'01_Supuestos'!$F$11*($H861-'01_Supuestos'!$F$9))*'01_Supuestos'!$F$12)-(('01_Supuestos'!M31*$I861)*'01_Supuestos'!$F$11*$K861)-(IF(('01_Supuestos'!M31*$I861)&gt;0,'01_Supuestos'!$F$15,0)))-((('01_Supuestos'!M31*$I861)*'01_Supuestos'!$F$11*($H861-'01_Supuestos'!$F$9))*'01_Supuestos'!$F$18)-($J861*'01_Supuestos'!M32)-(IF('01_Supuestos'!M30=MAX('01_Supuestos'!$C$30:$M$30),'01_Supuestos'!$F$19,0))-(MAX(0,(((('01_Supuestos'!M31*$I861)*'01_Supuestos'!$F$11*($H861-'01_Supuestos'!$F$9))-((('01_Supuestos'!M31*$I861)*'01_Supuestos'!$F$11*($H861-'01_Supuestos'!$F$9))*'01_Supuestos'!$F$12)-(('01_Supuestos'!M31*$I861)*'01_Supuestos'!$F$11*$K861)-(IF(('01_Supuestos'!M31*$I861)&gt;0,'01_Supuestos'!$F$15,0)))-($J861*'01_Supuestos'!M33)))*'01_Supuestos'!$F$16)</f>
        <v/>
      </c>
      <c r="AE861" s="109">
        <f>0</f>
        <v/>
      </c>
      <c r="AF861" s="109">
        <f>IF(S861&gt;R861,"Appraisal+Decision",IF(S861&lt;R861,"Develop Now","Indiferente"))</f>
        <v/>
      </c>
    </row>
    <row r="862">
      <c r="A862" t="n">
        <v>832</v>
      </c>
      <c r="B862" s="53">
        <f>RAND()</f>
        <v/>
      </c>
      <c r="C862" s="53">
        <f>RAND()</f>
        <v/>
      </c>
      <c r="D862" s="53">
        <f>RAND()</f>
        <v/>
      </c>
      <c r="E862" s="53">
        <f>RAND()</f>
        <v/>
      </c>
      <c r="F862" s="53">
        <f>RAND()</f>
        <v/>
      </c>
      <c r="G862" s="53">
        <f>RAND()</f>
        <v/>
      </c>
      <c r="H862" s="109">
        <f>IF(B862&lt;($B$11-$B$10)/($B$12-$B$10), $B$10+SQRT(B862*($B$11-$B$10)*($B$12-$B$10)), $B$12-SQRT((1-B862)*($B$12-$B$11)*($B$12-$B$10)))</f>
        <v/>
      </c>
      <c r="I862" s="53">
        <f>MAX(0.1,NORMINV(C862,$B$13,$B$14))</f>
        <v/>
      </c>
      <c r="J862" s="109">
        <f>'01_Supuestos'!$F$13*MAX(0.65,NORMINV(D862,1,$B$15))</f>
        <v/>
      </c>
      <c r="K862" s="109">
        <f>'01_Supuestos'!$F$14*MAX(0.6,NORMINV(E862,1,$B$16))</f>
        <v/>
      </c>
      <c r="L862" s="109">
        <f>--(F862&lt;=$B$5)</f>
        <v/>
      </c>
      <c r="M862" s="109">
        <f>IF(L862=1, IF(G862&lt;=$B$6, "+", "-"), IF(G862&lt;=(1-$B$7), "+", "-"))</f>
        <v/>
      </c>
      <c r="N862" s="110">
        <f>IF(M862="+",'05_Bayes_Arbol'!$B$16,'05_Bayes_Arbol'!$B$17)</f>
        <v/>
      </c>
      <c r="O862" s="109">
        <f>SUMPRODUCT(T862:AD862,'01_Supuestos'!$C$34:$M$34)</f>
        <v/>
      </c>
      <c r="P862" s="109">
        <f>N862*O862 + (1-N862)*$B$9</f>
        <v/>
      </c>
      <c r="Q862" s="109">
        <f>--(P862&gt;0)</f>
        <v/>
      </c>
      <c r="R862" s="109">
        <f>IF(L862=1,O862,$B$9)</f>
        <v/>
      </c>
      <c r="S862" s="109">
        <f>-$B$8 + IF(Q862=1, IF(L862=1,O862,$B$9), 0)</f>
        <v/>
      </c>
      <c r="T862" s="109">
        <f>((('01_Supuestos'!C31*$I862)*'01_Supuestos'!$F$11*($H862-'01_Supuestos'!$F$9))-((('01_Supuestos'!C31*$I862)*'01_Supuestos'!$F$11*($H862-'01_Supuestos'!$F$9))*'01_Supuestos'!$F$12)-(('01_Supuestos'!C31*$I862)*'01_Supuestos'!$F$11*$K862)-(IF(('01_Supuestos'!C31*$I862)&gt;0,'01_Supuestos'!$F$15,0)))-((('01_Supuestos'!C31*$I862)*'01_Supuestos'!$F$11*($H862-'01_Supuestos'!$F$9))*'01_Supuestos'!$F$18)-($J862*'01_Supuestos'!C32)-(IF('01_Supuestos'!C30=MAX('01_Supuestos'!$C$30:$M$30),'01_Supuestos'!$F$19,0))-(MAX(0,(((('01_Supuestos'!C31*$I862)*'01_Supuestos'!$F$11*($H862-'01_Supuestos'!$F$9))-((('01_Supuestos'!C31*$I862)*'01_Supuestos'!$F$11*($H862-'01_Supuestos'!$F$9))*'01_Supuestos'!$F$12)-(('01_Supuestos'!C31*$I862)*'01_Supuestos'!$F$11*$K862)-(IF(('01_Supuestos'!C31*$I862)&gt;0,'01_Supuestos'!$F$15,0)))-($J862*'01_Supuestos'!C33)))*'01_Supuestos'!$F$16)</f>
        <v/>
      </c>
      <c r="U862" s="109">
        <f>((('01_Supuestos'!D31*$I862)*'01_Supuestos'!$F$11*($H862-'01_Supuestos'!$F$9))-((('01_Supuestos'!D31*$I862)*'01_Supuestos'!$F$11*($H862-'01_Supuestos'!$F$9))*'01_Supuestos'!$F$12)-(('01_Supuestos'!D31*$I862)*'01_Supuestos'!$F$11*$K862)-(IF(('01_Supuestos'!D31*$I862)&gt;0,'01_Supuestos'!$F$15,0)))-((('01_Supuestos'!D31*$I862)*'01_Supuestos'!$F$11*($H862-'01_Supuestos'!$F$9))*'01_Supuestos'!$F$18)-($J862*'01_Supuestos'!D32)-(IF('01_Supuestos'!D30=MAX('01_Supuestos'!$C$30:$M$30),'01_Supuestos'!$F$19,0))-(MAX(0,(((('01_Supuestos'!D31*$I862)*'01_Supuestos'!$F$11*($H862-'01_Supuestos'!$F$9))-((('01_Supuestos'!D31*$I862)*'01_Supuestos'!$F$11*($H862-'01_Supuestos'!$F$9))*'01_Supuestos'!$F$12)-(('01_Supuestos'!D31*$I862)*'01_Supuestos'!$F$11*$K862)-(IF(('01_Supuestos'!D31*$I862)&gt;0,'01_Supuestos'!$F$15,0)))-($J862*'01_Supuestos'!D33)))*'01_Supuestos'!$F$16)</f>
        <v/>
      </c>
      <c r="V862" s="109">
        <f>((('01_Supuestos'!E31*$I862)*'01_Supuestos'!$F$11*($H862-'01_Supuestos'!$F$9))-((('01_Supuestos'!E31*$I862)*'01_Supuestos'!$F$11*($H862-'01_Supuestos'!$F$9))*'01_Supuestos'!$F$12)-(('01_Supuestos'!E31*$I862)*'01_Supuestos'!$F$11*$K862)-(IF(('01_Supuestos'!E31*$I862)&gt;0,'01_Supuestos'!$F$15,0)))-((('01_Supuestos'!E31*$I862)*'01_Supuestos'!$F$11*($H862-'01_Supuestos'!$F$9))*'01_Supuestos'!$F$18)-($J862*'01_Supuestos'!E32)-(IF('01_Supuestos'!E30=MAX('01_Supuestos'!$C$30:$M$30),'01_Supuestos'!$F$19,0))-(MAX(0,(((('01_Supuestos'!E31*$I862)*'01_Supuestos'!$F$11*($H862-'01_Supuestos'!$F$9))-((('01_Supuestos'!E31*$I862)*'01_Supuestos'!$F$11*($H862-'01_Supuestos'!$F$9))*'01_Supuestos'!$F$12)-(('01_Supuestos'!E31*$I862)*'01_Supuestos'!$F$11*$K862)-(IF(('01_Supuestos'!E31*$I862)&gt;0,'01_Supuestos'!$F$15,0)))-($J862*'01_Supuestos'!E33)))*'01_Supuestos'!$F$16)</f>
        <v/>
      </c>
      <c r="W862" s="109">
        <f>((('01_Supuestos'!F31*$I862)*'01_Supuestos'!$F$11*($H862-'01_Supuestos'!$F$9))-((('01_Supuestos'!F31*$I862)*'01_Supuestos'!$F$11*($H862-'01_Supuestos'!$F$9))*'01_Supuestos'!$F$12)-(('01_Supuestos'!F31*$I862)*'01_Supuestos'!$F$11*$K862)-(IF(('01_Supuestos'!F31*$I862)&gt;0,'01_Supuestos'!$F$15,0)))-((('01_Supuestos'!F31*$I862)*'01_Supuestos'!$F$11*($H862-'01_Supuestos'!$F$9))*'01_Supuestos'!$F$18)-($J862*'01_Supuestos'!F32)-(IF('01_Supuestos'!F30=MAX('01_Supuestos'!$C$30:$M$30),'01_Supuestos'!$F$19,0))-(MAX(0,(((('01_Supuestos'!F31*$I862)*'01_Supuestos'!$F$11*($H862-'01_Supuestos'!$F$9))-((('01_Supuestos'!F31*$I862)*'01_Supuestos'!$F$11*($H862-'01_Supuestos'!$F$9))*'01_Supuestos'!$F$12)-(('01_Supuestos'!F31*$I862)*'01_Supuestos'!$F$11*$K862)-(IF(('01_Supuestos'!F31*$I862)&gt;0,'01_Supuestos'!$F$15,0)))-($J862*'01_Supuestos'!F33)))*'01_Supuestos'!$F$16)</f>
        <v/>
      </c>
      <c r="X862" s="109">
        <f>((('01_Supuestos'!G31*$I862)*'01_Supuestos'!$F$11*($H862-'01_Supuestos'!$F$9))-((('01_Supuestos'!G31*$I862)*'01_Supuestos'!$F$11*($H862-'01_Supuestos'!$F$9))*'01_Supuestos'!$F$12)-(('01_Supuestos'!G31*$I862)*'01_Supuestos'!$F$11*$K862)-(IF(('01_Supuestos'!G31*$I862)&gt;0,'01_Supuestos'!$F$15,0)))-((('01_Supuestos'!G31*$I862)*'01_Supuestos'!$F$11*($H862-'01_Supuestos'!$F$9))*'01_Supuestos'!$F$18)-($J862*'01_Supuestos'!G32)-(IF('01_Supuestos'!G30=MAX('01_Supuestos'!$C$30:$M$30),'01_Supuestos'!$F$19,0))-(MAX(0,(((('01_Supuestos'!G31*$I862)*'01_Supuestos'!$F$11*($H862-'01_Supuestos'!$F$9))-((('01_Supuestos'!G31*$I862)*'01_Supuestos'!$F$11*($H862-'01_Supuestos'!$F$9))*'01_Supuestos'!$F$12)-(('01_Supuestos'!G31*$I862)*'01_Supuestos'!$F$11*$K862)-(IF(('01_Supuestos'!G31*$I862)&gt;0,'01_Supuestos'!$F$15,0)))-($J862*'01_Supuestos'!G33)))*'01_Supuestos'!$F$16)</f>
        <v/>
      </c>
      <c r="Y862" s="109">
        <f>((('01_Supuestos'!H31*$I862)*'01_Supuestos'!$F$11*($H862-'01_Supuestos'!$F$9))-((('01_Supuestos'!H31*$I862)*'01_Supuestos'!$F$11*($H862-'01_Supuestos'!$F$9))*'01_Supuestos'!$F$12)-(('01_Supuestos'!H31*$I862)*'01_Supuestos'!$F$11*$K862)-(IF(('01_Supuestos'!H31*$I862)&gt;0,'01_Supuestos'!$F$15,0)))-((('01_Supuestos'!H31*$I862)*'01_Supuestos'!$F$11*($H862-'01_Supuestos'!$F$9))*'01_Supuestos'!$F$18)-($J862*'01_Supuestos'!H32)-(IF('01_Supuestos'!H30=MAX('01_Supuestos'!$C$30:$M$30),'01_Supuestos'!$F$19,0))-(MAX(0,(((('01_Supuestos'!H31*$I862)*'01_Supuestos'!$F$11*($H862-'01_Supuestos'!$F$9))-((('01_Supuestos'!H31*$I862)*'01_Supuestos'!$F$11*($H862-'01_Supuestos'!$F$9))*'01_Supuestos'!$F$12)-(('01_Supuestos'!H31*$I862)*'01_Supuestos'!$F$11*$K862)-(IF(('01_Supuestos'!H31*$I862)&gt;0,'01_Supuestos'!$F$15,0)))-($J862*'01_Supuestos'!H33)))*'01_Supuestos'!$F$16)</f>
        <v/>
      </c>
      <c r="Z862" s="109">
        <f>((('01_Supuestos'!I31*$I862)*'01_Supuestos'!$F$11*($H862-'01_Supuestos'!$F$9))-((('01_Supuestos'!I31*$I862)*'01_Supuestos'!$F$11*($H862-'01_Supuestos'!$F$9))*'01_Supuestos'!$F$12)-(('01_Supuestos'!I31*$I862)*'01_Supuestos'!$F$11*$K862)-(IF(('01_Supuestos'!I31*$I862)&gt;0,'01_Supuestos'!$F$15,0)))-((('01_Supuestos'!I31*$I862)*'01_Supuestos'!$F$11*($H862-'01_Supuestos'!$F$9))*'01_Supuestos'!$F$18)-($J862*'01_Supuestos'!I32)-(IF('01_Supuestos'!I30=MAX('01_Supuestos'!$C$30:$M$30),'01_Supuestos'!$F$19,0))-(MAX(0,(((('01_Supuestos'!I31*$I862)*'01_Supuestos'!$F$11*($H862-'01_Supuestos'!$F$9))-((('01_Supuestos'!I31*$I862)*'01_Supuestos'!$F$11*($H862-'01_Supuestos'!$F$9))*'01_Supuestos'!$F$12)-(('01_Supuestos'!I31*$I862)*'01_Supuestos'!$F$11*$K862)-(IF(('01_Supuestos'!I31*$I862)&gt;0,'01_Supuestos'!$F$15,0)))-($J862*'01_Supuestos'!I33)))*'01_Supuestos'!$F$16)</f>
        <v/>
      </c>
      <c r="AA862" s="109">
        <f>((('01_Supuestos'!J31*$I862)*'01_Supuestos'!$F$11*($H862-'01_Supuestos'!$F$9))-((('01_Supuestos'!J31*$I862)*'01_Supuestos'!$F$11*($H862-'01_Supuestos'!$F$9))*'01_Supuestos'!$F$12)-(('01_Supuestos'!J31*$I862)*'01_Supuestos'!$F$11*$K862)-(IF(('01_Supuestos'!J31*$I862)&gt;0,'01_Supuestos'!$F$15,0)))-((('01_Supuestos'!J31*$I862)*'01_Supuestos'!$F$11*($H862-'01_Supuestos'!$F$9))*'01_Supuestos'!$F$18)-($J862*'01_Supuestos'!J32)-(IF('01_Supuestos'!J30=MAX('01_Supuestos'!$C$30:$M$30),'01_Supuestos'!$F$19,0))-(MAX(0,(((('01_Supuestos'!J31*$I862)*'01_Supuestos'!$F$11*($H862-'01_Supuestos'!$F$9))-((('01_Supuestos'!J31*$I862)*'01_Supuestos'!$F$11*($H862-'01_Supuestos'!$F$9))*'01_Supuestos'!$F$12)-(('01_Supuestos'!J31*$I862)*'01_Supuestos'!$F$11*$K862)-(IF(('01_Supuestos'!J31*$I862)&gt;0,'01_Supuestos'!$F$15,0)))-($J862*'01_Supuestos'!J33)))*'01_Supuestos'!$F$16)</f>
        <v/>
      </c>
      <c r="AB862" s="109">
        <f>((('01_Supuestos'!K31*$I862)*'01_Supuestos'!$F$11*($H862-'01_Supuestos'!$F$9))-((('01_Supuestos'!K31*$I862)*'01_Supuestos'!$F$11*($H862-'01_Supuestos'!$F$9))*'01_Supuestos'!$F$12)-(('01_Supuestos'!K31*$I862)*'01_Supuestos'!$F$11*$K862)-(IF(('01_Supuestos'!K31*$I862)&gt;0,'01_Supuestos'!$F$15,0)))-((('01_Supuestos'!K31*$I862)*'01_Supuestos'!$F$11*($H862-'01_Supuestos'!$F$9))*'01_Supuestos'!$F$18)-($J862*'01_Supuestos'!K32)-(IF('01_Supuestos'!K30=MAX('01_Supuestos'!$C$30:$M$30),'01_Supuestos'!$F$19,0))-(MAX(0,(((('01_Supuestos'!K31*$I862)*'01_Supuestos'!$F$11*($H862-'01_Supuestos'!$F$9))-((('01_Supuestos'!K31*$I862)*'01_Supuestos'!$F$11*($H862-'01_Supuestos'!$F$9))*'01_Supuestos'!$F$12)-(('01_Supuestos'!K31*$I862)*'01_Supuestos'!$F$11*$K862)-(IF(('01_Supuestos'!K31*$I862)&gt;0,'01_Supuestos'!$F$15,0)))-($J862*'01_Supuestos'!K33)))*'01_Supuestos'!$F$16)</f>
        <v/>
      </c>
      <c r="AC862" s="109">
        <f>((('01_Supuestos'!L31*$I862)*'01_Supuestos'!$F$11*($H862-'01_Supuestos'!$F$9))-((('01_Supuestos'!L31*$I862)*'01_Supuestos'!$F$11*($H862-'01_Supuestos'!$F$9))*'01_Supuestos'!$F$12)-(('01_Supuestos'!L31*$I862)*'01_Supuestos'!$F$11*$K862)-(IF(('01_Supuestos'!L31*$I862)&gt;0,'01_Supuestos'!$F$15,0)))-((('01_Supuestos'!L31*$I862)*'01_Supuestos'!$F$11*($H862-'01_Supuestos'!$F$9))*'01_Supuestos'!$F$18)-($J862*'01_Supuestos'!L32)-(IF('01_Supuestos'!L30=MAX('01_Supuestos'!$C$30:$M$30),'01_Supuestos'!$F$19,0))-(MAX(0,(((('01_Supuestos'!L31*$I862)*'01_Supuestos'!$F$11*($H862-'01_Supuestos'!$F$9))-((('01_Supuestos'!L31*$I862)*'01_Supuestos'!$F$11*($H862-'01_Supuestos'!$F$9))*'01_Supuestos'!$F$12)-(('01_Supuestos'!L31*$I862)*'01_Supuestos'!$F$11*$K862)-(IF(('01_Supuestos'!L31*$I862)&gt;0,'01_Supuestos'!$F$15,0)))-($J862*'01_Supuestos'!L33)))*'01_Supuestos'!$F$16)</f>
        <v/>
      </c>
      <c r="AD862" s="109">
        <f>((('01_Supuestos'!M31*$I862)*'01_Supuestos'!$F$11*($H862-'01_Supuestos'!$F$9))-((('01_Supuestos'!M31*$I862)*'01_Supuestos'!$F$11*($H862-'01_Supuestos'!$F$9))*'01_Supuestos'!$F$12)-(('01_Supuestos'!M31*$I862)*'01_Supuestos'!$F$11*$K862)-(IF(('01_Supuestos'!M31*$I862)&gt;0,'01_Supuestos'!$F$15,0)))-((('01_Supuestos'!M31*$I862)*'01_Supuestos'!$F$11*($H862-'01_Supuestos'!$F$9))*'01_Supuestos'!$F$18)-($J862*'01_Supuestos'!M32)-(IF('01_Supuestos'!M30=MAX('01_Supuestos'!$C$30:$M$30),'01_Supuestos'!$F$19,0))-(MAX(0,(((('01_Supuestos'!M31*$I862)*'01_Supuestos'!$F$11*($H862-'01_Supuestos'!$F$9))-((('01_Supuestos'!M31*$I862)*'01_Supuestos'!$F$11*($H862-'01_Supuestos'!$F$9))*'01_Supuestos'!$F$12)-(('01_Supuestos'!M31*$I862)*'01_Supuestos'!$F$11*$K862)-(IF(('01_Supuestos'!M31*$I862)&gt;0,'01_Supuestos'!$F$15,0)))-($J862*'01_Supuestos'!M33)))*'01_Supuestos'!$F$16)</f>
        <v/>
      </c>
      <c r="AE862" s="109">
        <f>0</f>
        <v/>
      </c>
      <c r="AF862" s="109">
        <f>IF(S862&gt;R862,"Appraisal+Decision",IF(S862&lt;R862,"Develop Now","Indiferente"))</f>
        <v/>
      </c>
    </row>
    <row r="863">
      <c r="A863" t="n">
        <v>833</v>
      </c>
      <c r="B863" s="53">
        <f>RAND()</f>
        <v/>
      </c>
      <c r="C863" s="53">
        <f>RAND()</f>
        <v/>
      </c>
      <c r="D863" s="53">
        <f>RAND()</f>
        <v/>
      </c>
      <c r="E863" s="53">
        <f>RAND()</f>
        <v/>
      </c>
      <c r="F863" s="53">
        <f>RAND()</f>
        <v/>
      </c>
      <c r="G863" s="53">
        <f>RAND()</f>
        <v/>
      </c>
      <c r="H863" s="109">
        <f>IF(B863&lt;($B$11-$B$10)/($B$12-$B$10), $B$10+SQRT(B863*($B$11-$B$10)*($B$12-$B$10)), $B$12-SQRT((1-B863)*($B$12-$B$11)*($B$12-$B$10)))</f>
        <v/>
      </c>
      <c r="I863" s="53">
        <f>MAX(0.1,NORMINV(C863,$B$13,$B$14))</f>
        <v/>
      </c>
      <c r="J863" s="109">
        <f>'01_Supuestos'!$F$13*MAX(0.65,NORMINV(D863,1,$B$15))</f>
        <v/>
      </c>
      <c r="K863" s="109">
        <f>'01_Supuestos'!$F$14*MAX(0.6,NORMINV(E863,1,$B$16))</f>
        <v/>
      </c>
      <c r="L863" s="109">
        <f>--(F863&lt;=$B$5)</f>
        <v/>
      </c>
      <c r="M863" s="109">
        <f>IF(L863=1, IF(G863&lt;=$B$6, "+", "-"), IF(G863&lt;=(1-$B$7), "+", "-"))</f>
        <v/>
      </c>
      <c r="N863" s="110">
        <f>IF(M863="+",'05_Bayes_Arbol'!$B$16,'05_Bayes_Arbol'!$B$17)</f>
        <v/>
      </c>
      <c r="O863" s="109">
        <f>SUMPRODUCT(T863:AD863,'01_Supuestos'!$C$34:$M$34)</f>
        <v/>
      </c>
      <c r="P863" s="109">
        <f>N863*O863 + (1-N863)*$B$9</f>
        <v/>
      </c>
      <c r="Q863" s="109">
        <f>--(P863&gt;0)</f>
        <v/>
      </c>
      <c r="R863" s="109">
        <f>IF(L863=1,O863,$B$9)</f>
        <v/>
      </c>
      <c r="S863" s="109">
        <f>-$B$8 + IF(Q863=1, IF(L863=1,O863,$B$9), 0)</f>
        <v/>
      </c>
      <c r="T863" s="109">
        <f>((('01_Supuestos'!C31*$I863)*'01_Supuestos'!$F$11*($H863-'01_Supuestos'!$F$9))-((('01_Supuestos'!C31*$I863)*'01_Supuestos'!$F$11*($H863-'01_Supuestos'!$F$9))*'01_Supuestos'!$F$12)-(('01_Supuestos'!C31*$I863)*'01_Supuestos'!$F$11*$K863)-(IF(('01_Supuestos'!C31*$I863)&gt;0,'01_Supuestos'!$F$15,0)))-((('01_Supuestos'!C31*$I863)*'01_Supuestos'!$F$11*($H863-'01_Supuestos'!$F$9))*'01_Supuestos'!$F$18)-($J863*'01_Supuestos'!C32)-(IF('01_Supuestos'!C30=MAX('01_Supuestos'!$C$30:$M$30),'01_Supuestos'!$F$19,0))-(MAX(0,(((('01_Supuestos'!C31*$I863)*'01_Supuestos'!$F$11*($H863-'01_Supuestos'!$F$9))-((('01_Supuestos'!C31*$I863)*'01_Supuestos'!$F$11*($H863-'01_Supuestos'!$F$9))*'01_Supuestos'!$F$12)-(('01_Supuestos'!C31*$I863)*'01_Supuestos'!$F$11*$K863)-(IF(('01_Supuestos'!C31*$I863)&gt;0,'01_Supuestos'!$F$15,0)))-($J863*'01_Supuestos'!C33)))*'01_Supuestos'!$F$16)</f>
        <v/>
      </c>
      <c r="U863" s="109">
        <f>((('01_Supuestos'!D31*$I863)*'01_Supuestos'!$F$11*($H863-'01_Supuestos'!$F$9))-((('01_Supuestos'!D31*$I863)*'01_Supuestos'!$F$11*($H863-'01_Supuestos'!$F$9))*'01_Supuestos'!$F$12)-(('01_Supuestos'!D31*$I863)*'01_Supuestos'!$F$11*$K863)-(IF(('01_Supuestos'!D31*$I863)&gt;0,'01_Supuestos'!$F$15,0)))-((('01_Supuestos'!D31*$I863)*'01_Supuestos'!$F$11*($H863-'01_Supuestos'!$F$9))*'01_Supuestos'!$F$18)-($J863*'01_Supuestos'!D32)-(IF('01_Supuestos'!D30=MAX('01_Supuestos'!$C$30:$M$30),'01_Supuestos'!$F$19,0))-(MAX(0,(((('01_Supuestos'!D31*$I863)*'01_Supuestos'!$F$11*($H863-'01_Supuestos'!$F$9))-((('01_Supuestos'!D31*$I863)*'01_Supuestos'!$F$11*($H863-'01_Supuestos'!$F$9))*'01_Supuestos'!$F$12)-(('01_Supuestos'!D31*$I863)*'01_Supuestos'!$F$11*$K863)-(IF(('01_Supuestos'!D31*$I863)&gt;0,'01_Supuestos'!$F$15,0)))-($J863*'01_Supuestos'!D33)))*'01_Supuestos'!$F$16)</f>
        <v/>
      </c>
      <c r="V863" s="109">
        <f>((('01_Supuestos'!E31*$I863)*'01_Supuestos'!$F$11*($H863-'01_Supuestos'!$F$9))-((('01_Supuestos'!E31*$I863)*'01_Supuestos'!$F$11*($H863-'01_Supuestos'!$F$9))*'01_Supuestos'!$F$12)-(('01_Supuestos'!E31*$I863)*'01_Supuestos'!$F$11*$K863)-(IF(('01_Supuestos'!E31*$I863)&gt;0,'01_Supuestos'!$F$15,0)))-((('01_Supuestos'!E31*$I863)*'01_Supuestos'!$F$11*($H863-'01_Supuestos'!$F$9))*'01_Supuestos'!$F$18)-($J863*'01_Supuestos'!E32)-(IF('01_Supuestos'!E30=MAX('01_Supuestos'!$C$30:$M$30),'01_Supuestos'!$F$19,0))-(MAX(0,(((('01_Supuestos'!E31*$I863)*'01_Supuestos'!$F$11*($H863-'01_Supuestos'!$F$9))-((('01_Supuestos'!E31*$I863)*'01_Supuestos'!$F$11*($H863-'01_Supuestos'!$F$9))*'01_Supuestos'!$F$12)-(('01_Supuestos'!E31*$I863)*'01_Supuestos'!$F$11*$K863)-(IF(('01_Supuestos'!E31*$I863)&gt;0,'01_Supuestos'!$F$15,0)))-($J863*'01_Supuestos'!E33)))*'01_Supuestos'!$F$16)</f>
        <v/>
      </c>
      <c r="W863" s="109">
        <f>((('01_Supuestos'!F31*$I863)*'01_Supuestos'!$F$11*($H863-'01_Supuestos'!$F$9))-((('01_Supuestos'!F31*$I863)*'01_Supuestos'!$F$11*($H863-'01_Supuestos'!$F$9))*'01_Supuestos'!$F$12)-(('01_Supuestos'!F31*$I863)*'01_Supuestos'!$F$11*$K863)-(IF(('01_Supuestos'!F31*$I863)&gt;0,'01_Supuestos'!$F$15,0)))-((('01_Supuestos'!F31*$I863)*'01_Supuestos'!$F$11*($H863-'01_Supuestos'!$F$9))*'01_Supuestos'!$F$18)-($J863*'01_Supuestos'!F32)-(IF('01_Supuestos'!F30=MAX('01_Supuestos'!$C$30:$M$30),'01_Supuestos'!$F$19,0))-(MAX(0,(((('01_Supuestos'!F31*$I863)*'01_Supuestos'!$F$11*($H863-'01_Supuestos'!$F$9))-((('01_Supuestos'!F31*$I863)*'01_Supuestos'!$F$11*($H863-'01_Supuestos'!$F$9))*'01_Supuestos'!$F$12)-(('01_Supuestos'!F31*$I863)*'01_Supuestos'!$F$11*$K863)-(IF(('01_Supuestos'!F31*$I863)&gt;0,'01_Supuestos'!$F$15,0)))-($J863*'01_Supuestos'!F33)))*'01_Supuestos'!$F$16)</f>
        <v/>
      </c>
      <c r="X863" s="109">
        <f>((('01_Supuestos'!G31*$I863)*'01_Supuestos'!$F$11*($H863-'01_Supuestos'!$F$9))-((('01_Supuestos'!G31*$I863)*'01_Supuestos'!$F$11*($H863-'01_Supuestos'!$F$9))*'01_Supuestos'!$F$12)-(('01_Supuestos'!G31*$I863)*'01_Supuestos'!$F$11*$K863)-(IF(('01_Supuestos'!G31*$I863)&gt;0,'01_Supuestos'!$F$15,0)))-((('01_Supuestos'!G31*$I863)*'01_Supuestos'!$F$11*($H863-'01_Supuestos'!$F$9))*'01_Supuestos'!$F$18)-($J863*'01_Supuestos'!G32)-(IF('01_Supuestos'!G30=MAX('01_Supuestos'!$C$30:$M$30),'01_Supuestos'!$F$19,0))-(MAX(0,(((('01_Supuestos'!G31*$I863)*'01_Supuestos'!$F$11*($H863-'01_Supuestos'!$F$9))-((('01_Supuestos'!G31*$I863)*'01_Supuestos'!$F$11*($H863-'01_Supuestos'!$F$9))*'01_Supuestos'!$F$12)-(('01_Supuestos'!G31*$I863)*'01_Supuestos'!$F$11*$K863)-(IF(('01_Supuestos'!G31*$I863)&gt;0,'01_Supuestos'!$F$15,0)))-($J863*'01_Supuestos'!G33)))*'01_Supuestos'!$F$16)</f>
        <v/>
      </c>
      <c r="Y863" s="109">
        <f>((('01_Supuestos'!H31*$I863)*'01_Supuestos'!$F$11*($H863-'01_Supuestos'!$F$9))-((('01_Supuestos'!H31*$I863)*'01_Supuestos'!$F$11*($H863-'01_Supuestos'!$F$9))*'01_Supuestos'!$F$12)-(('01_Supuestos'!H31*$I863)*'01_Supuestos'!$F$11*$K863)-(IF(('01_Supuestos'!H31*$I863)&gt;0,'01_Supuestos'!$F$15,0)))-((('01_Supuestos'!H31*$I863)*'01_Supuestos'!$F$11*($H863-'01_Supuestos'!$F$9))*'01_Supuestos'!$F$18)-($J863*'01_Supuestos'!H32)-(IF('01_Supuestos'!H30=MAX('01_Supuestos'!$C$30:$M$30),'01_Supuestos'!$F$19,0))-(MAX(0,(((('01_Supuestos'!H31*$I863)*'01_Supuestos'!$F$11*($H863-'01_Supuestos'!$F$9))-((('01_Supuestos'!H31*$I863)*'01_Supuestos'!$F$11*($H863-'01_Supuestos'!$F$9))*'01_Supuestos'!$F$12)-(('01_Supuestos'!H31*$I863)*'01_Supuestos'!$F$11*$K863)-(IF(('01_Supuestos'!H31*$I863)&gt;0,'01_Supuestos'!$F$15,0)))-($J863*'01_Supuestos'!H33)))*'01_Supuestos'!$F$16)</f>
        <v/>
      </c>
      <c r="Z863" s="109">
        <f>((('01_Supuestos'!I31*$I863)*'01_Supuestos'!$F$11*($H863-'01_Supuestos'!$F$9))-((('01_Supuestos'!I31*$I863)*'01_Supuestos'!$F$11*($H863-'01_Supuestos'!$F$9))*'01_Supuestos'!$F$12)-(('01_Supuestos'!I31*$I863)*'01_Supuestos'!$F$11*$K863)-(IF(('01_Supuestos'!I31*$I863)&gt;0,'01_Supuestos'!$F$15,0)))-((('01_Supuestos'!I31*$I863)*'01_Supuestos'!$F$11*($H863-'01_Supuestos'!$F$9))*'01_Supuestos'!$F$18)-($J863*'01_Supuestos'!I32)-(IF('01_Supuestos'!I30=MAX('01_Supuestos'!$C$30:$M$30),'01_Supuestos'!$F$19,0))-(MAX(0,(((('01_Supuestos'!I31*$I863)*'01_Supuestos'!$F$11*($H863-'01_Supuestos'!$F$9))-((('01_Supuestos'!I31*$I863)*'01_Supuestos'!$F$11*($H863-'01_Supuestos'!$F$9))*'01_Supuestos'!$F$12)-(('01_Supuestos'!I31*$I863)*'01_Supuestos'!$F$11*$K863)-(IF(('01_Supuestos'!I31*$I863)&gt;0,'01_Supuestos'!$F$15,0)))-($J863*'01_Supuestos'!I33)))*'01_Supuestos'!$F$16)</f>
        <v/>
      </c>
      <c r="AA863" s="109">
        <f>((('01_Supuestos'!J31*$I863)*'01_Supuestos'!$F$11*($H863-'01_Supuestos'!$F$9))-((('01_Supuestos'!J31*$I863)*'01_Supuestos'!$F$11*($H863-'01_Supuestos'!$F$9))*'01_Supuestos'!$F$12)-(('01_Supuestos'!J31*$I863)*'01_Supuestos'!$F$11*$K863)-(IF(('01_Supuestos'!J31*$I863)&gt;0,'01_Supuestos'!$F$15,0)))-((('01_Supuestos'!J31*$I863)*'01_Supuestos'!$F$11*($H863-'01_Supuestos'!$F$9))*'01_Supuestos'!$F$18)-($J863*'01_Supuestos'!J32)-(IF('01_Supuestos'!J30=MAX('01_Supuestos'!$C$30:$M$30),'01_Supuestos'!$F$19,0))-(MAX(0,(((('01_Supuestos'!J31*$I863)*'01_Supuestos'!$F$11*($H863-'01_Supuestos'!$F$9))-((('01_Supuestos'!J31*$I863)*'01_Supuestos'!$F$11*($H863-'01_Supuestos'!$F$9))*'01_Supuestos'!$F$12)-(('01_Supuestos'!J31*$I863)*'01_Supuestos'!$F$11*$K863)-(IF(('01_Supuestos'!J31*$I863)&gt;0,'01_Supuestos'!$F$15,0)))-($J863*'01_Supuestos'!J33)))*'01_Supuestos'!$F$16)</f>
        <v/>
      </c>
      <c r="AB863" s="109">
        <f>((('01_Supuestos'!K31*$I863)*'01_Supuestos'!$F$11*($H863-'01_Supuestos'!$F$9))-((('01_Supuestos'!K31*$I863)*'01_Supuestos'!$F$11*($H863-'01_Supuestos'!$F$9))*'01_Supuestos'!$F$12)-(('01_Supuestos'!K31*$I863)*'01_Supuestos'!$F$11*$K863)-(IF(('01_Supuestos'!K31*$I863)&gt;0,'01_Supuestos'!$F$15,0)))-((('01_Supuestos'!K31*$I863)*'01_Supuestos'!$F$11*($H863-'01_Supuestos'!$F$9))*'01_Supuestos'!$F$18)-($J863*'01_Supuestos'!K32)-(IF('01_Supuestos'!K30=MAX('01_Supuestos'!$C$30:$M$30),'01_Supuestos'!$F$19,0))-(MAX(0,(((('01_Supuestos'!K31*$I863)*'01_Supuestos'!$F$11*($H863-'01_Supuestos'!$F$9))-((('01_Supuestos'!K31*$I863)*'01_Supuestos'!$F$11*($H863-'01_Supuestos'!$F$9))*'01_Supuestos'!$F$12)-(('01_Supuestos'!K31*$I863)*'01_Supuestos'!$F$11*$K863)-(IF(('01_Supuestos'!K31*$I863)&gt;0,'01_Supuestos'!$F$15,0)))-($J863*'01_Supuestos'!K33)))*'01_Supuestos'!$F$16)</f>
        <v/>
      </c>
      <c r="AC863" s="109">
        <f>((('01_Supuestos'!L31*$I863)*'01_Supuestos'!$F$11*($H863-'01_Supuestos'!$F$9))-((('01_Supuestos'!L31*$I863)*'01_Supuestos'!$F$11*($H863-'01_Supuestos'!$F$9))*'01_Supuestos'!$F$12)-(('01_Supuestos'!L31*$I863)*'01_Supuestos'!$F$11*$K863)-(IF(('01_Supuestos'!L31*$I863)&gt;0,'01_Supuestos'!$F$15,0)))-((('01_Supuestos'!L31*$I863)*'01_Supuestos'!$F$11*($H863-'01_Supuestos'!$F$9))*'01_Supuestos'!$F$18)-($J863*'01_Supuestos'!L32)-(IF('01_Supuestos'!L30=MAX('01_Supuestos'!$C$30:$M$30),'01_Supuestos'!$F$19,0))-(MAX(0,(((('01_Supuestos'!L31*$I863)*'01_Supuestos'!$F$11*($H863-'01_Supuestos'!$F$9))-((('01_Supuestos'!L31*$I863)*'01_Supuestos'!$F$11*($H863-'01_Supuestos'!$F$9))*'01_Supuestos'!$F$12)-(('01_Supuestos'!L31*$I863)*'01_Supuestos'!$F$11*$K863)-(IF(('01_Supuestos'!L31*$I863)&gt;0,'01_Supuestos'!$F$15,0)))-($J863*'01_Supuestos'!L33)))*'01_Supuestos'!$F$16)</f>
        <v/>
      </c>
      <c r="AD863" s="109">
        <f>((('01_Supuestos'!M31*$I863)*'01_Supuestos'!$F$11*($H863-'01_Supuestos'!$F$9))-((('01_Supuestos'!M31*$I863)*'01_Supuestos'!$F$11*($H863-'01_Supuestos'!$F$9))*'01_Supuestos'!$F$12)-(('01_Supuestos'!M31*$I863)*'01_Supuestos'!$F$11*$K863)-(IF(('01_Supuestos'!M31*$I863)&gt;0,'01_Supuestos'!$F$15,0)))-((('01_Supuestos'!M31*$I863)*'01_Supuestos'!$F$11*($H863-'01_Supuestos'!$F$9))*'01_Supuestos'!$F$18)-($J863*'01_Supuestos'!M32)-(IF('01_Supuestos'!M30=MAX('01_Supuestos'!$C$30:$M$30),'01_Supuestos'!$F$19,0))-(MAX(0,(((('01_Supuestos'!M31*$I863)*'01_Supuestos'!$F$11*($H863-'01_Supuestos'!$F$9))-((('01_Supuestos'!M31*$I863)*'01_Supuestos'!$F$11*($H863-'01_Supuestos'!$F$9))*'01_Supuestos'!$F$12)-(('01_Supuestos'!M31*$I863)*'01_Supuestos'!$F$11*$K863)-(IF(('01_Supuestos'!M31*$I863)&gt;0,'01_Supuestos'!$F$15,0)))-($J863*'01_Supuestos'!M33)))*'01_Supuestos'!$F$16)</f>
        <v/>
      </c>
      <c r="AE863" s="109">
        <f>0</f>
        <v/>
      </c>
      <c r="AF863" s="109">
        <f>IF(S863&gt;R863,"Appraisal+Decision",IF(S863&lt;R863,"Develop Now","Indiferente"))</f>
        <v/>
      </c>
    </row>
    <row r="864">
      <c r="A864" t="n">
        <v>834</v>
      </c>
      <c r="B864" s="53">
        <f>RAND()</f>
        <v/>
      </c>
      <c r="C864" s="53">
        <f>RAND()</f>
        <v/>
      </c>
      <c r="D864" s="53">
        <f>RAND()</f>
        <v/>
      </c>
      <c r="E864" s="53">
        <f>RAND()</f>
        <v/>
      </c>
      <c r="F864" s="53">
        <f>RAND()</f>
        <v/>
      </c>
      <c r="G864" s="53">
        <f>RAND()</f>
        <v/>
      </c>
      <c r="H864" s="109">
        <f>IF(B864&lt;($B$11-$B$10)/($B$12-$B$10), $B$10+SQRT(B864*($B$11-$B$10)*($B$12-$B$10)), $B$12-SQRT((1-B864)*($B$12-$B$11)*($B$12-$B$10)))</f>
        <v/>
      </c>
      <c r="I864" s="53">
        <f>MAX(0.1,NORMINV(C864,$B$13,$B$14))</f>
        <v/>
      </c>
      <c r="J864" s="109">
        <f>'01_Supuestos'!$F$13*MAX(0.65,NORMINV(D864,1,$B$15))</f>
        <v/>
      </c>
      <c r="K864" s="109">
        <f>'01_Supuestos'!$F$14*MAX(0.6,NORMINV(E864,1,$B$16))</f>
        <v/>
      </c>
      <c r="L864" s="109">
        <f>--(F864&lt;=$B$5)</f>
        <v/>
      </c>
      <c r="M864" s="109">
        <f>IF(L864=1, IF(G864&lt;=$B$6, "+", "-"), IF(G864&lt;=(1-$B$7), "+", "-"))</f>
        <v/>
      </c>
      <c r="N864" s="110">
        <f>IF(M864="+",'05_Bayes_Arbol'!$B$16,'05_Bayes_Arbol'!$B$17)</f>
        <v/>
      </c>
      <c r="O864" s="109">
        <f>SUMPRODUCT(T864:AD864,'01_Supuestos'!$C$34:$M$34)</f>
        <v/>
      </c>
      <c r="P864" s="109">
        <f>N864*O864 + (1-N864)*$B$9</f>
        <v/>
      </c>
      <c r="Q864" s="109">
        <f>--(P864&gt;0)</f>
        <v/>
      </c>
      <c r="R864" s="109">
        <f>IF(L864=1,O864,$B$9)</f>
        <v/>
      </c>
      <c r="S864" s="109">
        <f>-$B$8 + IF(Q864=1, IF(L864=1,O864,$B$9), 0)</f>
        <v/>
      </c>
      <c r="T864" s="109">
        <f>((('01_Supuestos'!C31*$I864)*'01_Supuestos'!$F$11*($H864-'01_Supuestos'!$F$9))-((('01_Supuestos'!C31*$I864)*'01_Supuestos'!$F$11*($H864-'01_Supuestos'!$F$9))*'01_Supuestos'!$F$12)-(('01_Supuestos'!C31*$I864)*'01_Supuestos'!$F$11*$K864)-(IF(('01_Supuestos'!C31*$I864)&gt;0,'01_Supuestos'!$F$15,0)))-((('01_Supuestos'!C31*$I864)*'01_Supuestos'!$F$11*($H864-'01_Supuestos'!$F$9))*'01_Supuestos'!$F$18)-($J864*'01_Supuestos'!C32)-(IF('01_Supuestos'!C30=MAX('01_Supuestos'!$C$30:$M$30),'01_Supuestos'!$F$19,0))-(MAX(0,(((('01_Supuestos'!C31*$I864)*'01_Supuestos'!$F$11*($H864-'01_Supuestos'!$F$9))-((('01_Supuestos'!C31*$I864)*'01_Supuestos'!$F$11*($H864-'01_Supuestos'!$F$9))*'01_Supuestos'!$F$12)-(('01_Supuestos'!C31*$I864)*'01_Supuestos'!$F$11*$K864)-(IF(('01_Supuestos'!C31*$I864)&gt;0,'01_Supuestos'!$F$15,0)))-($J864*'01_Supuestos'!C33)))*'01_Supuestos'!$F$16)</f>
        <v/>
      </c>
      <c r="U864" s="109">
        <f>((('01_Supuestos'!D31*$I864)*'01_Supuestos'!$F$11*($H864-'01_Supuestos'!$F$9))-((('01_Supuestos'!D31*$I864)*'01_Supuestos'!$F$11*($H864-'01_Supuestos'!$F$9))*'01_Supuestos'!$F$12)-(('01_Supuestos'!D31*$I864)*'01_Supuestos'!$F$11*$K864)-(IF(('01_Supuestos'!D31*$I864)&gt;0,'01_Supuestos'!$F$15,0)))-((('01_Supuestos'!D31*$I864)*'01_Supuestos'!$F$11*($H864-'01_Supuestos'!$F$9))*'01_Supuestos'!$F$18)-($J864*'01_Supuestos'!D32)-(IF('01_Supuestos'!D30=MAX('01_Supuestos'!$C$30:$M$30),'01_Supuestos'!$F$19,0))-(MAX(0,(((('01_Supuestos'!D31*$I864)*'01_Supuestos'!$F$11*($H864-'01_Supuestos'!$F$9))-((('01_Supuestos'!D31*$I864)*'01_Supuestos'!$F$11*($H864-'01_Supuestos'!$F$9))*'01_Supuestos'!$F$12)-(('01_Supuestos'!D31*$I864)*'01_Supuestos'!$F$11*$K864)-(IF(('01_Supuestos'!D31*$I864)&gt;0,'01_Supuestos'!$F$15,0)))-($J864*'01_Supuestos'!D33)))*'01_Supuestos'!$F$16)</f>
        <v/>
      </c>
      <c r="V864" s="109">
        <f>((('01_Supuestos'!E31*$I864)*'01_Supuestos'!$F$11*($H864-'01_Supuestos'!$F$9))-((('01_Supuestos'!E31*$I864)*'01_Supuestos'!$F$11*($H864-'01_Supuestos'!$F$9))*'01_Supuestos'!$F$12)-(('01_Supuestos'!E31*$I864)*'01_Supuestos'!$F$11*$K864)-(IF(('01_Supuestos'!E31*$I864)&gt;0,'01_Supuestos'!$F$15,0)))-((('01_Supuestos'!E31*$I864)*'01_Supuestos'!$F$11*($H864-'01_Supuestos'!$F$9))*'01_Supuestos'!$F$18)-($J864*'01_Supuestos'!E32)-(IF('01_Supuestos'!E30=MAX('01_Supuestos'!$C$30:$M$30),'01_Supuestos'!$F$19,0))-(MAX(0,(((('01_Supuestos'!E31*$I864)*'01_Supuestos'!$F$11*($H864-'01_Supuestos'!$F$9))-((('01_Supuestos'!E31*$I864)*'01_Supuestos'!$F$11*($H864-'01_Supuestos'!$F$9))*'01_Supuestos'!$F$12)-(('01_Supuestos'!E31*$I864)*'01_Supuestos'!$F$11*$K864)-(IF(('01_Supuestos'!E31*$I864)&gt;0,'01_Supuestos'!$F$15,0)))-($J864*'01_Supuestos'!E33)))*'01_Supuestos'!$F$16)</f>
        <v/>
      </c>
      <c r="W864" s="109">
        <f>((('01_Supuestos'!F31*$I864)*'01_Supuestos'!$F$11*($H864-'01_Supuestos'!$F$9))-((('01_Supuestos'!F31*$I864)*'01_Supuestos'!$F$11*($H864-'01_Supuestos'!$F$9))*'01_Supuestos'!$F$12)-(('01_Supuestos'!F31*$I864)*'01_Supuestos'!$F$11*$K864)-(IF(('01_Supuestos'!F31*$I864)&gt;0,'01_Supuestos'!$F$15,0)))-((('01_Supuestos'!F31*$I864)*'01_Supuestos'!$F$11*($H864-'01_Supuestos'!$F$9))*'01_Supuestos'!$F$18)-($J864*'01_Supuestos'!F32)-(IF('01_Supuestos'!F30=MAX('01_Supuestos'!$C$30:$M$30),'01_Supuestos'!$F$19,0))-(MAX(0,(((('01_Supuestos'!F31*$I864)*'01_Supuestos'!$F$11*($H864-'01_Supuestos'!$F$9))-((('01_Supuestos'!F31*$I864)*'01_Supuestos'!$F$11*($H864-'01_Supuestos'!$F$9))*'01_Supuestos'!$F$12)-(('01_Supuestos'!F31*$I864)*'01_Supuestos'!$F$11*$K864)-(IF(('01_Supuestos'!F31*$I864)&gt;0,'01_Supuestos'!$F$15,0)))-($J864*'01_Supuestos'!F33)))*'01_Supuestos'!$F$16)</f>
        <v/>
      </c>
      <c r="X864" s="109">
        <f>((('01_Supuestos'!G31*$I864)*'01_Supuestos'!$F$11*($H864-'01_Supuestos'!$F$9))-((('01_Supuestos'!G31*$I864)*'01_Supuestos'!$F$11*($H864-'01_Supuestos'!$F$9))*'01_Supuestos'!$F$12)-(('01_Supuestos'!G31*$I864)*'01_Supuestos'!$F$11*$K864)-(IF(('01_Supuestos'!G31*$I864)&gt;0,'01_Supuestos'!$F$15,0)))-((('01_Supuestos'!G31*$I864)*'01_Supuestos'!$F$11*($H864-'01_Supuestos'!$F$9))*'01_Supuestos'!$F$18)-($J864*'01_Supuestos'!G32)-(IF('01_Supuestos'!G30=MAX('01_Supuestos'!$C$30:$M$30),'01_Supuestos'!$F$19,0))-(MAX(0,(((('01_Supuestos'!G31*$I864)*'01_Supuestos'!$F$11*($H864-'01_Supuestos'!$F$9))-((('01_Supuestos'!G31*$I864)*'01_Supuestos'!$F$11*($H864-'01_Supuestos'!$F$9))*'01_Supuestos'!$F$12)-(('01_Supuestos'!G31*$I864)*'01_Supuestos'!$F$11*$K864)-(IF(('01_Supuestos'!G31*$I864)&gt;0,'01_Supuestos'!$F$15,0)))-($J864*'01_Supuestos'!G33)))*'01_Supuestos'!$F$16)</f>
        <v/>
      </c>
      <c r="Y864" s="109">
        <f>((('01_Supuestos'!H31*$I864)*'01_Supuestos'!$F$11*($H864-'01_Supuestos'!$F$9))-((('01_Supuestos'!H31*$I864)*'01_Supuestos'!$F$11*($H864-'01_Supuestos'!$F$9))*'01_Supuestos'!$F$12)-(('01_Supuestos'!H31*$I864)*'01_Supuestos'!$F$11*$K864)-(IF(('01_Supuestos'!H31*$I864)&gt;0,'01_Supuestos'!$F$15,0)))-((('01_Supuestos'!H31*$I864)*'01_Supuestos'!$F$11*($H864-'01_Supuestos'!$F$9))*'01_Supuestos'!$F$18)-($J864*'01_Supuestos'!H32)-(IF('01_Supuestos'!H30=MAX('01_Supuestos'!$C$30:$M$30),'01_Supuestos'!$F$19,0))-(MAX(0,(((('01_Supuestos'!H31*$I864)*'01_Supuestos'!$F$11*($H864-'01_Supuestos'!$F$9))-((('01_Supuestos'!H31*$I864)*'01_Supuestos'!$F$11*($H864-'01_Supuestos'!$F$9))*'01_Supuestos'!$F$12)-(('01_Supuestos'!H31*$I864)*'01_Supuestos'!$F$11*$K864)-(IF(('01_Supuestos'!H31*$I864)&gt;0,'01_Supuestos'!$F$15,0)))-($J864*'01_Supuestos'!H33)))*'01_Supuestos'!$F$16)</f>
        <v/>
      </c>
      <c r="Z864" s="109">
        <f>((('01_Supuestos'!I31*$I864)*'01_Supuestos'!$F$11*($H864-'01_Supuestos'!$F$9))-((('01_Supuestos'!I31*$I864)*'01_Supuestos'!$F$11*($H864-'01_Supuestos'!$F$9))*'01_Supuestos'!$F$12)-(('01_Supuestos'!I31*$I864)*'01_Supuestos'!$F$11*$K864)-(IF(('01_Supuestos'!I31*$I864)&gt;0,'01_Supuestos'!$F$15,0)))-((('01_Supuestos'!I31*$I864)*'01_Supuestos'!$F$11*($H864-'01_Supuestos'!$F$9))*'01_Supuestos'!$F$18)-($J864*'01_Supuestos'!I32)-(IF('01_Supuestos'!I30=MAX('01_Supuestos'!$C$30:$M$30),'01_Supuestos'!$F$19,0))-(MAX(0,(((('01_Supuestos'!I31*$I864)*'01_Supuestos'!$F$11*($H864-'01_Supuestos'!$F$9))-((('01_Supuestos'!I31*$I864)*'01_Supuestos'!$F$11*($H864-'01_Supuestos'!$F$9))*'01_Supuestos'!$F$12)-(('01_Supuestos'!I31*$I864)*'01_Supuestos'!$F$11*$K864)-(IF(('01_Supuestos'!I31*$I864)&gt;0,'01_Supuestos'!$F$15,0)))-($J864*'01_Supuestos'!I33)))*'01_Supuestos'!$F$16)</f>
        <v/>
      </c>
      <c r="AA864" s="109">
        <f>((('01_Supuestos'!J31*$I864)*'01_Supuestos'!$F$11*($H864-'01_Supuestos'!$F$9))-((('01_Supuestos'!J31*$I864)*'01_Supuestos'!$F$11*($H864-'01_Supuestos'!$F$9))*'01_Supuestos'!$F$12)-(('01_Supuestos'!J31*$I864)*'01_Supuestos'!$F$11*$K864)-(IF(('01_Supuestos'!J31*$I864)&gt;0,'01_Supuestos'!$F$15,0)))-((('01_Supuestos'!J31*$I864)*'01_Supuestos'!$F$11*($H864-'01_Supuestos'!$F$9))*'01_Supuestos'!$F$18)-($J864*'01_Supuestos'!J32)-(IF('01_Supuestos'!J30=MAX('01_Supuestos'!$C$30:$M$30),'01_Supuestos'!$F$19,0))-(MAX(0,(((('01_Supuestos'!J31*$I864)*'01_Supuestos'!$F$11*($H864-'01_Supuestos'!$F$9))-((('01_Supuestos'!J31*$I864)*'01_Supuestos'!$F$11*($H864-'01_Supuestos'!$F$9))*'01_Supuestos'!$F$12)-(('01_Supuestos'!J31*$I864)*'01_Supuestos'!$F$11*$K864)-(IF(('01_Supuestos'!J31*$I864)&gt;0,'01_Supuestos'!$F$15,0)))-($J864*'01_Supuestos'!J33)))*'01_Supuestos'!$F$16)</f>
        <v/>
      </c>
      <c r="AB864" s="109">
        <f>((('01_Supuestos'!K31*$I864)*'01_Supuestos'!$F$11*($H864-'01_Supuestos'!$F$9))-((('01_Supuestos'!K31*$I864)*'01_Supuestos'!$F$11*($H864-'01_Supuestos'!$F$9))*'01_Supuestos'!$F$12)-(('01_Supuestos'!K31*$I864)*'01_Supuestos'!$F$11*$K864)-(IF(('01_Supuestos'!K31*$I864)&gt;0,'01_Supuestos'!$F$15,0)))-((('01_Supuestos'!K31*$I864)*'01_Supuestos'!$F$11*($H864-'01_Supuestos'!$F$9))*'01_Supuestos'!$F$18)-($J864*'01_Supuestos'!K32)-(IF('01_Supuestos'!K30=MAX('01_Supuestos'!$C$30:$M$30),'01_Supuestos'!$F$19,0))-(MAX(0,(((('01_Supuestos'!K31*$I864)*'01_Supuestos'!$F$11*($H864-'01_Supuestos'!$F$9))-((('01_Supuestos'!K31*$I864)*'01_Supuestos'!$F$11*($H864-'01_Supuestos'!$F$9))*'01_Supuestos'!$F$12)-(('01_Supuestos'!K31*$I864)*'01_Supuestos'!$F$11*$K864)-(IF(('01_Supuestos'!K31*$I864)&gt;0,'01_Supuestos'!$F$15,0)))-($J864*'01_Supuestos'!K33)))*'01_Supuestos'!$F$16)</f>
        <v/>
      </c>
      <c r="AC864" s="109">
        <f>((('01_Supuestos'!L31*$I864)*'01_Supuestos'!$F$11*($H864-'01_Supuestos'!$F$9))-((('01_Supuestos'!L31*$I864)*'01_Supuestos'!$F$11*($H864-'01_Supuestos'!$F$9))*'01_Supuestos'!$F$12)-(('01_Supuestos'!L31*$I864)*'01_Supuestos'!$F$11*$K864)-(IF(('01_Supuestos'!L31*$I864)&gt;0,'01_Supuestos'!$F$15,0)))-((('01_Supuestos'!L31*$I864)*'01_Supuestos'!$F$11*($H864-'01_Supuestos'!$F$9))*'01_Supuestos'!$F$18)-($J864*'01_Supuestos'!L32)-(IF('01_Supuestos'!L30=MAX('01_Supuestos'!$C$30:$M$30),'01_Supuestos'!$F$19,0))-(MAX(0,(((('01_Supuestos'!L31*$I864)*'01_Supuestos'!$F$11*($H864-'01_Supuestos'!$F$9))-((('01_Supuestos'!L31*$I864)*'01_Supuestos'!$F$11*($H864-'01_Supuestos'!$F$9))*'01_Supuestos'!$F$12)-(('01_Supuestos'!L31*$I864)*'01_Supuestos'!$F$11*$K864)-(IF(('01_Supuestos'!L31*$I864)&gt;0,'01_Supuestos'!$F$15,0)))-($J864*'01_Supuestos'!L33)))*'01_Supuestos'!$F$16)</f>
        <v/>
      </c>
      <c r="AD864" s="109">
        <f>((('01_Supuestos'!M31*$I864)*'01_Supuestos'!$F$11*($H864-'01_Supuestos'!$F$9))-((('01_Supuestos'!M31*$I864)*'01_Supuestos'!$F$11*($H864-'01_Supuestos'!$F$9))*'01_Supuestos'!$F$12)-(('01_Supuestos'!M31*$I864)*'01_Supuestos'!$F$11*$K864)-(IF(('01_Supuestos'!M31*$I864)&gt;0,'01_Supuestos'!$F$15,0)))-((('01_Supuestos'!M31*$I864)*'01_Supuestos'!$F$11*($H864-'01_Supuestos'!$F$9))*'01_Supuestos'!$F$18)-($J864*'01_Supuestos'!M32)-(IF('01_Supuestos'!M30=MAX('01_Supuestos'!$C$30:$M$30),'01_Supuestos'!$F$19,0))-(MAX(0,(((('01_Supuestos'!M31*$I864)*'01_Supuestos'!$F$11*($H864-'01_Supuestos'!$F$9))-((('01_Supuestos'!M31*$I864)*'01_Supuestos'!$F$11*($H864-'01_Supuestos'!$F$9))*'01_Supuestos'!$F$12)-(('01_Supuestos'!M31*$I864)*'01_Supuestos'!$F$11*$K864)-(IF(('01_Supuestos'!M31*$I864)&gt;0,'01_Supuestos'!$F$15,0)))-($J864*'01_Supuestos'!M33)))*'01_Supuestos'!$F$16)</f>
        <v/>
      </c>
      <c r="AE864" s="109">
        <f>0</f>
        <v/>
      </c>
      <c r="AF864" s="109">
        <f>IF(S864&gt;R864,"Appraisal+Decision",IF(S864&lt;R864,"Develop Now","Indiferente"))</f>
        <v/>
      </c>
    </row>
    <row r="865">
      <c r="A865" t="n">
        <v>835</v>
      </c>
      <c r="B865" s="53">
        <f>RAND()</f>
        <v/>
      </c>
      <c r="C865" s="53">
        <f>RAND()</f>
        <v/>
      </c>
      <c r="D865" s="53">
        <f>RAND()</f>
        <v/>
      </c>
      <c r="E865" s="53">
        <f>RAND()</f>
        <v/>
      </c>
      <c r="F865" s="53">
        <f>RAND()</f>
        <v/>
      </c>
      <c r="G865" s="53">
        <f>RAND()</f>
        <v/>
      </c>
      <c r="H865" s="109">
        <f>IF(B865&lt;($B$11-$B$10)/($B$12-$B$10), $B$10+SQRT(B865*($B$11-$B$10)*($B$12-$B$10)), $B$12-SQRT((1-B865)*($B$12-$B$11)*($B$12-$B$10)))</f>
        <v/>
      </c>
      <c r="I865" s="53">
        <f>MAX(0.1,NORMINV(C865,$B$13,$B$14))</f>
        <v/>
      </c>
      <c r="J865" s="109">
        <f>'01_Supuestos'!$F$13*MAX(0.65,NORMINV(D865,1,$B$15))</f>
        <v/>
      </c>
      <c r="K865" s="109">
        <f>'01_Supuestos'!$F$14*MAX(0.6,NORMINV(E865,1,$B$16))</f>
        <v/>
      </c>
      <c r="L865" s="109">
        <f>--(F865&lt;=$B$5)</f>
        <v/>
      </c>
      <c r="M865" s="109">
        <f>IF(L865=1, IF(G865&lt;=$B$6, "+", "-"), IF(G865&lt;=(1-$B$7), "+", "-"))</f>
        <v/>
      </c>
      <c r="N865" s="110">
        <f>IF(M865="+",'05_Bayes_Arbol'!$B$16,'05_Bayes_Arbol'!$B$17)</f>
        <v/>
      </c>
      <c r="O865" s="109">
        <f>SUMPRODUCT(T865:AD865,'01_Supuestos'!$C$34:$M$34)</f>
        <v/>
      </c>
      <c r="P865" s="109">
        <f>N865*O865 + (1-N865)*$B$9</f>
        <v/>
      </c>
      <c r="Q865" s="109">
        <f>--(P865&gt;0)</f>
        <v/>
      </c>
      <c r="R865" s="109">
        <f>IF(L865=1,O865,$B$9)</f>
        <v/>
      </c>
      <c r="S865" s="109">
        <f>-$B$8 + IF(Q865=1, IF(L865=1,O865,$B$9), 0)</f>
        <v/>
      </c>
      <c r="T865" s="109">
        <f>((('01_Supuestos'!C31*$I865)*'01_Supuestos'!$F$11*($H865-'01_Supuestos'!$F$9))-((('01_Supuestos'!C31*$I865)*'01_Supuestos'!$F$11*($H865-'01_Supuestos'!$F$9))*'01_Supuestos'!$F$12)-(('01_Supuestos'!C31*$I865)*'01_Supuestos'!$F$11*$K865)-(IF(('01_Supuestos'!C31*$I865)&gt;0,'01_Supuestos'!$F$15,0)))-((('01_Supuestos'!C31*$I865)*'01_Supuestos'!$F$11*($H865-'01_Supuestos'!$F$9))*'01_Supuestos'!$F$18)-($J865*'01_Supuestos'!C32)-(IF('01_Supuestos'!C30=MAX('01_Supuestos'!$C$30:$M$30),'01_Supuestos'!$F$19,0))-(MAX(0,(((('01_Supuestos'!C31*$I865)*'01_Supuestos'!$F$11*($H865-'01_Supuestos'!$F$9))-((('01_Supuestos'!C31*$I865)*'01_Supuestos'!$F$11*($H865-'01_Supuestos'!$F$9))*'01_Supuestos'!$F$12)-(('01_Supuestos'!C31*$I865)*'01_Supuestos'!$F$11*$K865)-(IF(('01_Supuestos'!C31*$I865)&gt;0,'01_Supuestos'!$F$15,0)))-($J865*'01_Supuestos'!C33)))*'01_Supuestos'!$F$16)</f>
        <v/>
      </c>
      <c r="U865" s="109">
        <f>((('01_Supuestos'!D31*$I865)*'01_Supuestos'!$F$11*($H865-'01_Supuestos'!$F$9))-((('01_Supuestos'!D31*$I865)*'01_Supuestos'!$F$11*($H865-'01_Supuestos'!$F$9))*'01_Supuestos'!$F$12)-(('01_Supuestos'!D31*$I865)*'01_Supuestos'!$F$11*$K865)-(IF(('01_Supuestos'!D31*$I865)&gt;0,'01_Supuestos'!$F$15,0)))-((('01_Supuestos'!D31*$I865)*'01_Supuestos'!$F$11*($H865-'01_Supuestos'!$F$9))*'01_Supuestos'!$F$18)-($J865*'01_Supuestos'!D32)-(IF('01_Supuestos'!D30=MAX('01_Supuestos'!$C$30:$M$30),'01_Supuestos'!$F$19,0))-(MAX(0,(((('01_Supuestos'!D31*$I865)*'01_Supuestos'!$F$11*($H865-'01_Supuestos'!$F$9))-((('01_Supuestos'!D31*$I865)*'01_Supuestos'!$F$11*($H865-'01_Supuestos'!$F$9))*'01_Supuestos'!$F$12)-(('01_Supuestos'!D31*$I865)*'01_Supuestos'!$F$11*$K865)-(IF(('01_Supuestos'!D31*$I865)&gt;0,'01_Supuestos'!$F$15,0)))-($J865*'01_Supuestos'!D33)))*'01_Supuestos'!$F$16)</f>
        <v/>
      </c>
      <c r="V865" s="109">
        <f>((('01_Supuestos'!E31*$I865)*'01_Supuestos'!$F$11*($H865-'01_Supuestos'!$F$9))-((('01_Supuestos'!E31*$I865)*'01_Supuestos'!$F$11*($H865-'01_Supuestos'!$F$9))*'01_Supuestos'!$F$12)-(('01_Supuestos'!E31*$I865)*'01_Supuestos'!$F$11*$K865)-(IF(('01_Supuestos'!E31*$I865)&gt;0,'01_Supuestos'!$F$15,0)))-((('01_Supuestos'!E31*$I865)*'01_Supuestos'!$F$11*($H865-'01_Supuestos'!$F$9))*'01_Supuestos'!$F$18)-($J865*'01_Supuestos'!E32)-(IF('01_Supuestos'!E30=MAX('01_Supuestos'!$C$30:$M$30),'01_Supuestos'!$F$19,0))-(MAX(0,(((('01_Supuestos'!E31*$I865)*'01_Supuestos'!$F$11*($H865-'01_Supuestos'!$F$9))-((('01_Supuestos'!E31*$I865)*'01_Supuestos'!$F$11*($H865-'01_Supuestos'!$F$9))*'01_Supuestos'!$F$12)-(('01_Supuestos'!E31*$I865)*'01_Supuestos'!$F$11*$K865)-(IF(('01_Supuestos'!E31*$I865)&gt;0,'01_Supuestos'!$F$15,0)))-($J865*'01_Supuestos'!E33)))*'01_Supuestos'!$F$16)</f>
        <v/>
      </c>
      <c r="W865" s="109">
        <f>((('01_Supuestos'!F31*$I865)*'01_Supuestos'!$F$11*($H865-'01_Supuestos'!$F$9))-((('01_Supuestos'!F31*$I865)*'01_Supuestos'!$F$11*($H865-'01_Supuestos'!$F$9))*'01_Supuestos'!$F$12)-(('01_Supuestos'!F31*$I865)*'01_Supuestos'!$F$11*$K865)-(IF(('01_Supuestos'!F31*$I865)&gt;0,'01_Supuestos'!$F$15,0)))-((('01_Supuestos'!F31*$I865)*'01_Supuestos'!$F$11*($H865-'01_Supuestos'!$F$9))*'01_Supuestos'!$F$18)-($J865*'01_Supuestos'!F32)-(IF('01_Supuestos'!F30=MAX('01_Supuestos'!$C$30:$M$30),'01_Supuestos'!$F$19,0))-(MAX(0,(((('01_Supuestos'!F31*$I865)*'01_Supuestos'!$F$11*($H865-'01_Supuestos'!$F$9))-((('01_Supuestos'!F31*$I865)*'01_Supuestos'!$F$11*($H865-'01_Supuestos'!$F$9))*'01_Supuestos'!$F$12)-(('01_Supuestos'!F31*$I865)*'01_Supuestos'!$F$11*$K865)-(IF(('01_Supuestos'!F31*$I865)&gt;0,'01_Supuestos'!$F$15,0)))-($J865*'01_Supuestos'!F33)))*'01_Supuestos'!$F$16)</f>
        <v/>
      </c>
      <c r="X865" s="109">
        <f>((('01_Supuestos'!G31*$I865)*'01_Supuestos'!$F$11*($H865-'01_Supuestos'!$F$9))-((('01_Supuestos'!G31*$I865)*'01_Supuestos'!$F$11*($H865-'01_Supuestos'!$F$9))*'01_Supuestos'!$F$12)-(('01_Supuestos'!G31*$I865)*'01_Supuestos'!$F$11*$K865)-(IF(('01_Supuestos'!G31*$I865)&gt;0,'01_Supuestos'!$F$15,0)))-((('01_Supuestos'!G31*$I865)*'01_Supuestos'!$F$11*($H865-'01_Supuestos'!$F$9))*'01_Supuestos'!$F$18)-($J865*'01_Supuestos'!G32)-(IF('01_Supuestos'!G30=MAX('01_Supuestos'!$C$30:$M$30),'01_Supuestos'!$F$19,0))-(MAX(0,(((('01_Supuestos'!G31*$I865)*'01_Supuestos'!$F$11*($H865-'01_Supuestos'!$F$9))-((('01_Supuestos'!G31*$I865)*'01_Supuestos'!$F$11*($H865-'01_Supuestos'!$F$9))*'01_Supuestos'!$F$12)-(('01_Supuestos'!G31*$I865)*'01_Supuestos'!$F$11*$K865)-(IF(('01_Supuestos'!G31*$I865)&gt;0,'01_Supuestos'!$F$15,0)))-($J865*'01_Supuestos'!G33)))*'01_Supuestos'!$F$16)</f>
        <v/>
      </c>
      <c r="Y865" s="109">
        <f>((('01_Supuestos'!H31*$I865)*'01_Supuestos'!$F$11*($H865-'01_Supuestos'!$F$9))-((('01_Supuestos'!H31*$I865)*'01_Supuestos'!$F$11*($H865-'01_Supuestos'!$F$9))*'01_Supuestos'!$F$12)-(('01_Supuestos'!H31*$I865)*'01_Supuestos'!$F$11*$K865)-(IF(('01_Supuestos'!H31*$I865)&gt;0,'01_Supuestos'!$F$15,0)))-((('01_Supuestos'!H31*$I865)*'01_Supuestos'!$F$11*($H865-'01_Supuestos'!$F$9))*'01_Supuestos'!$F$18)-($J865*'01_Supuestos'!H32)-(IF('01_Supuestos'!H30=MAX('01_Supuestos'!$C$30:$M$30),'01_Supuestos'!$F$19,0))-(MAX(0,(((('01_Supuestos'!H31*$I865)*'01_Supuestos'!$F$11*($H865-'01_Supuestos'!$F$9))-((('01_Supuestos'!H31*$I865)*'01_Supuestos'!$F$11*($H865-'01_Supuestos'!$F$9))*'01_Supuestos'!$F$12)-(('01_Supuestos'!H31*$I865)*'01_Supuestos'!$F$11*$K865)-(IF(('01_Supuestos'!H31*$I865)&gt;0,'01_Supuestos'!$F$15,0)))-($J865*'01_Supuestos'!H33)))*'01_Supuestos'!$F$16)</f>
        <v/>
      </c>
      <c r="Z865" s="109">
        <f>((('01_Supuestos'!I31*$I865)*'01_Supuestos'!$F$11*($H865-'01_Supuestos'!$F$9))-((('01_Supuestos'!I31*$I865)*'01_Supuestos'!$F$11*($H865-'01_Supuestos'!$F$9))*'01_Supuestos'!$F$12)-(('01_Supuestos'!I31*$I865)*'01_Supuestos'!$F$11*$K865)-(IF(('01_Supuestos'!I31*$I865)&gt;0,'01_Supuestos'!$F$15,0)))-((('01_Supuestos'!I31*$I865)*'01_Supuestos'!$F$11*($H865-'01_Supuestos'!$F$9))*'01_Supuestos'!$F$18)-($J865*'01_Supuestos'!I32)-(IF('01_Supuestos'!I30=MAX('01_Supuestos'!$C$30:$M$30),'01_Supuestos'!$F$19,0))-(MAX(0,(((('01_Supuestos'!I31*$I865)*'01_Supuestos'!$F$11*($H865-'01_Supuestos'!$F$9))-((('01_Supuestos'!I31*$I865)*'01_Supuestos'!$F$11*($H865-'01_Supuestos'!$F$9))*'01_Supuestos'!$F$12)-(('01_Supuestos'!I31*$I865)*'01_Supuestos'!$F$11*$K865)-(IF(('01_Supuestos'!I31*$I865)&gt;0,'01_Supuestos'!$F$15,0)))-($J865*'01_Supuestos'!I33)))*'01_Supuestos'!$F$16)</f>
        <v/>
      </c>
      <c r="AA865" s="109">
        <f>((('01_Supuestos'!J31*$I865)*'01_Supuestos'!$F$11*($H865-'01_Supuestos'!$F$9))-((('01_Supuestos'!J31*$I865)*'01_Supuestos'!$F$11*($H865-'01_Supuestos'!$F$9))*'01_Supuestos'!$F$12)-(('01_Supuestos'!J31*$I865)*'01_Supuestos'!$F$11*$K865)-(IF(('01_Supuestos'!J31*$I865)&gt;0,'01_Supuestos'!$F$15,0)))-((('01_Supuestos'!J31*$I865)*'01_Supuestos'!$F$11*($H865-'01_Supuestos'!$F$9))*'01_Supuestos'!$F$18)-($J865*'01_Supuestos'!J32)-(IF('01_Supuestos'!J30=MAX('01_Supuestos'!$C$30:$M$30),'01_Supuestos'!$F$19,0))-(MAX(0,(((('01_Supuestos'!J31*$I865)*'01_Supuestos'!$F$11*($H865-'01_Supuestos'!$F$9))-((('01_Supuestos'!J31*$I865)*'01_Supuestos'!$F$11*($H865-'01_Supuestos'!$F$9))*'01_Supuestos'!$F$12)-(('01_Supuestos'!J31*$I865)*'01_Supuestos'!$F$11*$K865)-(IF(('01_Supuestos'!J31*$I865)&gt;0,'01_Supuestos'!$F$15,0)))-($J865*'01_Supuestos'!J33)))*'01_Supuestos'!$F$16)</f>
        <v/>
      </c>
      <c r="AB865" s="109">
        <f>((('01_Supuestos'!K31*$I865)*'01_Supuestos'!$F$11*($H865-'01_Supuestos'!$F$9))-((('01_Supuestos'!K31*$I865)*'01_Supuestos'!$F$11*($H865-'01_Supuestos'!$F$9))*'01_Supuestos'!$F$12)-(('01_Supuestos'!K31*$I865)*'01_Supuestos'!$F$11*$K865)-(IF(('01_Supuestos'!K31*$I865)&gt;0,'01_Supuestos'!$F$15,0)))-((('01_Supuestos'!K31*$I865)*'01_Supuestos'!$F$11*($H865-'01_Supuestos'!$F$9))*'01_Supuestos'!$F$18)-($J865*'01_Supuestos'!K32)-(IF('01_Supuestos'!K30=MAX('01_Supuestos'!$C$30:$M$30),'01_Supuestos'!$F$19,0))-(MAX(0,(((('01_Supuestos'!K31*$I865)*'01_Supuestos'!$F$11*($H865-'01_Supuestos'!$F$9))-((('01_Supuestos'!K31*$I865)*'01_Supuestos'!$F$11*($H865-'01_Supuestos'!$F$9))*'01_Supuestos'!$F$12)-(('01_Supuestos'!K31*$I865)*'01_Supuestos'!$F$11*$K865)-(IF(('01_Supuestos'!K31*$I865)&gt;0,'01_Supuestos'!$F$15,0)))-($J865*'01_Supuestos'!K33)))*'01_Supuestos'!$F$16)</f>
        <v/>
      </c>
      <c r="AC865" s="109">
        <f>((('01_Supuestos'!L31*$I865)*'01_Supuestos'!$F$11*($H865-'01_Supuestos'!$F$9))-((('01_Supuestos'!L31*$I865)*'01_Supuestos'!$F$11*($H865-'01_Supuestos'!$F$9))*'01_Supuestos'!$F$12)-(('01_Supuestos'!L31*$I865)*'01_Supuestos'!$F$11*$K865)-(IF(('01_Supuestos'!L31*$I865)&gt;0,'01_Supuestos'!$F$15,0)))-((('01_Supuestos'!L31*$I865)*'01_Supuestos'!$F$11*($H865-'01_Supuestos'!$F$9))*'01_Supuestos'!$F$18)-($J865*'01_Supuestos'!L32)-(IF('01_Supuestos'!L30=MAX('01_Supuestos'!$C$30:$M$30),'01_Supuestos'!$F$19,0))-(MAX(0,(((('01_Supuestos'!L31*$I865)*'01_Supuestos'!$F$11*($H865-'01_Supuestos'!$F$9))-((('01_Supuestos'!L31*$I865)*'01_Supuestos'!$F$11*($H865-'01_Supuestos'!$F$9))*'01_Supuestos'!$F$12)-(('01_Supuestos'!L31*$I865)*'01_Supuestos'!$F$11*$K865)-(IF(('01_Supuestos'!L31*$I865)&gt;0,'01_Supuestos'!$F$15,0)))-($J865*'01_Supuestos'!L33)))*'01_Supuestos'!$F$16)</f>
        <v/>
      </c>
      <c r="AD865" s="109">
        <f>((('01_Supuestos'!M31*$I865)*'01_Supuestos'!$F$11*($H865-'01_Supuestos'!$F$9))-((('01_Supuestos'!M31*$I865)*'01_Supuestos'!$F$11*($H865-'01_Supuestos'!$F$9))*'01_Supuestos'!$F$12)-(('01_Supuestos'!M31*$I865)*'01_Supuestos'!$F$11*$K865)-(IF(('01_Supuestos'!M31*$I865)&gt;0,'01_Supuestos'!$F$15,0)))-((('01_Supuestos'!M31*$I865)*'01_Supuestos'!$F$11*($H865-'01_Supuestos'!$F$9))*'01_Supuestos'!$F$18)-($J865*'01_Supuestos'!M32)-(IF('01_Supuestos'!M30=MAX('01_Supuestos'!$C$30:$M$30),'01_Supuestos'!$F$19,0))-(MAX(0,(((('01_Supuestos'!M31*$I865)*'01_Supuestos'!$F$11*($H865-'01_Supuestos'!$F$9))-((('01_Supuestos'!M31*$I865)*'01_Supuestos'!$F$11*($H865-'01_Supuestos'!$F$9))*'01_Supuestos'!$F$12)-(('01_Supuestos'!M31*$I865)*'01_Supuestos'!$F$11*$K865)-(IF(('01_Supuestos'!M31*$I865)&gt;0,'01_Supuestos'!$F$15,0)))-($J865*'01_Supuestos'!M33)))*'01_Supuestos'!$F$16)</f>
        <v/>
      </c>
      <c r="AE865" s="109">
        <f>0</f>
        <v/>
      </c>
      <c r="AF865" s="109">
        <f>IF(S865&gt;R865,"Appraisal+Decision",IF(S865&lt;R865,"Develop Now","Indiferente"))</f>
        <v/>
      </c>
    </row>
    <row r="866">
      <c r="A866" t="n">
        <v>836</v>
      </c>
      <c r="B866" s="53">
        <f>RAND()</f>
        <v/>
      </c>
      <c r="C866" s="53">
        <f>RAND()</f>
        <v/>
      </c>
      <c r="D866" s="53">
        <f>RAND()</f>
        <v/>
      </c>
      <c r="E866" s="53">
        <f>RAND()</f>
        <v/>
      </c>
      <c r="F866" s="53">
        <f>RAND()</f>
        <v/>
      </c>
      <c r="G866" s="53">
        <f>RAND()</f>
        <v/>
      </c>
      <c r="H866" s="109">
        <f>IF(B866&lt;($B$11-$B$10)/($B$12-$B$10), $B$10+SQRT(B866*($B$11-$B$10)*($B$12-$B$10)), $B$12-SQRT((1-B866)*($B$12-$B$11)*($B$12-$B$10)))</f>
        <v/>
      </c>
      <c r="I866" s="53">
        <f>MAX(0.1,NORMINV(C866,$B$13,$B$14))</f>
        <v/>
      </c>
      <c r="J866" s="109">
        <f>'01_Supuestos'!$F$13*MAX(0.65,NORMINV(D866,1,$B$15))</f>
        <v/>
      </c>
      <c r="K866" s="109">
        <f>'01_Supuestos'!$F$14*MAX(0.6,NORMINV(E866,1,$B$16))</f>
        <v/>
      </c>
      <c r="L866" s="109">
        <f>--(F866&lt;=$B$5)</f>
        <v/>
      </c>
      <c r="M866" s="109">
        <f>IF(L866=1, IF(G866&lt;=$B$6, "+", "-"), IF(G866&lt;=(1-$B$7), "+", "-"))</f>
        <v/>
      </c>
      <c r="N866" s="110">
        <f>IF(M866="+",'05_Bayes_Arbol'!$B$16,'05_Bayes_Arbol'!$B$17)</f>
        <v/>
      </c>
      <c r="O866" s="109">
        <f>SUMPRODUCT(T866:AD866,'01_Supuestos'!$C$34:$M$34)</f>
        <v/>
      </c>
      <c r="P866" s="109">
        <f>N866*O866 + (1-N866)*$B$9</f>
        <v/>
      </c>
      <c r="Q866" s="109">
        <f>--(P866&gt;0)</f>
        <v/>
      </c>
      <c r="R866" s="109">
        <f>IF(L866=1,O866,$B$9)</f>
        <v/>
      </c>
      <c r="S866" s="109">
        <f>-$B$8 + IF(Q866=1, IF(L866=1,O866,$B$9), 0)</f>
        <v/>
      </c>
      <c r="T866" s="109">
        <f>((('01_Supuestos'!C31*$I866)*'01_Supuestos'!$F$11*($H866-'01_Supuestos'!$F$9))-((('01_Supuestos'!C31*$I866)*'01_Supuestos'!$F$11*($H866-'01_Supuestos'!$F$9))*'01_Supuestos'!$F$12)-(('01_Supuestos'!C31*$I866)*'01_Supuestos'!$F$11*$K866)-(IF(('01_Supuestos'!C31*$I866)&gt;0,'01_Supuestos'!$F$15,0)))-((('01_Supuestos'!C31*$I866)*'01_Supuestos'!$F$11*($H866-'01_Supuestos'!$F$9))*'01_Supuestos'!$F$18)-($J866*'01_Supuestos'!C32)-(IF('01_Supuestos'!C30=MAX('01_Supuestos'!$C$30:$M$30),'01_Supuestos'!$F$19,0))-(MAX(0,(((('01_Supuestos'!C31*$I866)*'01_Supuestos'!$F$11*($H866-'01_Supuestos'!$F$9))-((('01_Supuestos'!C31*$I866)*'01_Supuestos'!$F$11*($H866-'01_Supuestos'!$F$9))*'01_Supuestos'!$F$12)-(('01_Supuestos'!C31*$I866)*'01_Supuestos'!$F$11*$K866)-(IF(('01_Supuestos'!C31*$I866)&gt;0,'01_Supuestos'!$F$15,0)))-($J866*'01_Supuestos'!C33)))*'01_Supuestos'!$F$16)</f>
        <v/>
      </c>
      <c r="U866" s="109">
        <f>((('01_Supuestos'!D31*$I866)*'01_Supuestos'!$F$11*($H866-'01_Supuestos'!$F$9))-((('01_Supuestos'!D31*$I866)*'01_Supuestos'!$F$11*($H866-'01_Supuestos'!$F$9))*'01_Supuestos'!$F$12)-(('01_Supuestos'!D31*$I866)*'01_Supuestos'!$F$11*$K866)-(IF(('01_Supuestos'!D31*$I866)&gt;0,'01_Supuestos'!$F$15,0)))-((('01_Supuestos'!D31*$I866)*'01_Supuestos'!$F$11*($H866-'01_Supuestos'!$F$9))*'01_Supuestos'!$F$18)-($J866*'01_Supuestos'!D32)-(IF('01_Supuestos'!D30=MAX('01_Supuestos'!$C$30:$M$30),'01_Supuestos'!$F$19,0))-(MAX(0,(((('01_Supuestos'!D31*$I866)*'01_Supuestos'!$F$11*($H866-'01_Supuestos'!$F$9))-((('01_Supuestos'!D31*$I866)*'01_Supuestos'!$F$11*($H866-'01_Supuestos'!$F$9))*'01_Supuestos'!$F$12)-(('01_Supuestos'!D31*$I866)*'01_Supuestos'!$F$11*$K866)-(IF(('01_Supuestos'!D31*$I866)&gt;0,'01_Supuestos'!$F$15,0)))-($J866*'01_Supuestos'!D33)))*'01_Supuestos'!$F$16)</f>
        <v/>
      </c>
      <c r="V866" s="109">
        <f>((('01_Supuestos'!E31*$I866)*'01_Supuestos'!$F$11*($H866-'01_Supuestos'!$F$9))-((('01_Supuestos'!E31*$I866)*'01_Supuestos'!$F$11*($H866-'01_Supuestos'!$F$9))*'01_Supuestos'!$F$12)-(('01_Supuestos'!E31*$I866)*'01_Supuestos'!$F$11*$K866)-(IF(('01_Supuestos'!E31*$I866)&gt;0,'01_Supuestos'!$F$15,0)))-((('01_Supuestos'!E31*$I866)*'01_Supuestos'!$F$11*($H866-'01_Supuestos'!$F$9))*'01_Supuestos'!$F$18)-($J866*'01_Supuestos'!E32)-(IF('01_Supuestos'!E30=MAX('01_Supuestos'!$C$30:$M$30),'01_Supuestos'!$F$19,0))-(MAX(0,(((('01_Supuestos'!E31*$I866)*'01_Supuestos'!$F$11*($H866-'01_Supuestos'!$F$9))-((('01_Supuestos'!E31*$I866)*'01_Supuestos'!$F$11*($H866-'01_Supuestos'!$F$9))*'01_Supuestos'!$F$12)-(('01_Supuestos'!E31*$I866)*'01_Supuestos'!$F$11*$K866)-(IF(('01_Supuestos'!E31*$I866)&gt;0,'01_Supuestos'!$F$15,0)))-($J866*'01_Supuestos'!E33)))*'01_Supuestos'!$F$16)</f>
        <v/>
      </c>
      <c r="W866" s="109">
        <f>((('01_Supuestos'!F31*$I866)*'01_Supuestos'!$F$11*($H866-'01_Supuestos'!$F$9))-((('01_Supuestos'!F31*$I866)*'01_Supuestos'!$F$11*($H866-'01_Supuestos'!$F$9))*'01_Supuestos'!$F$12)-(('01_Supuestos'!F31*$I866)*'01_Supuestos'!$F$11*$K866)-(IF(('01_Supuestos'!F31*$I866)&gt;0,'01_Supuestos'!$F$15,0)))-((('01_Supuestos'!F31*$I866)*'01_Supuestos'!$F$11*($H866-'01_Supuestos'!$F$9))*'01_Supuestos'!$F$18)-($J866*'01_Supuestos'!F32)-(IF('01_Supuestos'!F30=MAX('01_Supuestos'!$C$30:$M$30),'01_Supuestos'!$F$19,0))-(MAX(0,(((('01_Supuestos'!F31*$I866)*'01_Supuestos'!$F$11*($H866-'01_Supuestos'!$F$9))-((('01_Supuestos'!F31*$I866)*'01_Supuestos'!$F$11*($H866-'01_Supuestos'!$F$9))*'01_Supuestos'!$F$12)-(('01_Supuestos'!F31*$I866)*'01_Supuestos'!$F$11*$K866)-(IF(('01_Supuestos'!F31*$I866)&gt;0,'01_Supuestos'!$F$15,0)))-($J866*'01_Supuestos'!F33)))*'01_Supuestos'!$F$16)</f>
        <v/>
      </c>
      <c r="X866" s="109">
        <f>((('01_Supuestos'!G31*$I866)*'01_Supuestos'!$F$11*($H866-'01_Supuestos'!$F$9))-((('01_Supuestos'!G31*$I866)*'01_Supuestos'!$F$11*($H866-'01_Supuestos'!$F$9))*'01_Supuestos'!$F$12)-(('01_Supuestos'!G31*$I866)*'01_Supuestos'!$F$11*$K866)-(IF(('01_Supuestos'!G31*$I866)&gt;0,'01_Supuestos'!$F$15,0)))-((('01_Supuestos'!G31*$I866)*'01_Supuestos'!$F$11*($H866-'01_Supuestos'!$F$9))*'01_Supuestos'!$F$18)-($J866*'01_Supuestos'!G32)-(IF('01_Supuestos'!G30=MAX('01_Supuestos'!$C$30:$M$30),'01_Supuestos'!$F$19,0))-(MAX(0,(((('01_Supuestos'!G31*$I866)*'01_Supuestos'!$F$11*($H866-'01_Supuestos'!$F$9))-((('01_Supuestos'!G31*$I866)*'01_Supuestos'!$F$11*($H866-'01_Supuestos'!$F$9))*'01_Supuestos'!$F$12)-(('01_Supuestos'!G31*$I866)*'01_Supuestos'!$F$11*$K866)-(IF(('01_Supuestos'!G31*$I866)&gt;0,'01_Supuestos'!$F$15,0)))-($J866*'01_Supuestos'!G33)))*'01_Supuestos'!$F$16)</f>
        <v/>
      </c>
      <c r="Y866" s="109">
        <f>((('01_Supuestos'!H31*$I866)*'01_Supuestos'!$F$11*($H866-'01_Supuestos'!$F$9))-((('01_Supuestos'!H31*$I866)*'01_Supuestos'!$F$11*($H866-'01_Supuestos'!$F$9))*'01_Supuestos'!$F$12)-(('01_Supuestos'!H31*$I866)*'01_Supuestos'!$F$11*$K866)-(IF(('01_Supuestos'!H31*$I866)&gt;0,'01_Supuestos'!$F$15,0)))-((('01_Supuestos'!H31*$I866)*'01_Supuestos'!$F$11*($H866-'01_Supuestos'!$F$9))*'01_Supuestos'!$F$18)-($J866*'01_Supuestos'!H32)-(IF('01_Supuestos'!H30=MAX('01_Supuestos'!$C$30:$M$30),'01_Supuestos'!$F$19,0))-(MAX(0,(((('01_Supuestos'!H31*$I866)*'01_Supuestos'!$F$11*($H866-'01_Supuestos'!$F$9))-((('01_Supuestos'!H31*$I866)*'01_Supuestos'!$F$11*($H866-'01_Supuestos'!$F$9))*'01_Supuestos'!$F$12)-(('01_Supuestos'!H31*$I866)*'01_Supuestos'!$F$11*$K866)-(IF(('01_Supuestos'!H31*$I866)&gt;0,'01_Supuestos'!$F$15,0)))-($J866*'01_Supuestos'!H33)))*'01_Supuestos'!$F$16)</f>
        <v/>
      </c>
      <c r="Z866" s="109">
        <f>((('01_Supuestos'!I31*$I866)*'01_Supuestos'!$F$11*($H866-'01_Supuestos'!$F$9))-((('01_Supuestos'!I31*$I866)*'01_Supuestos'!$F$11*($H866-'01_Supuestos'!$F$9))*'01_Supuestos'!$F$12)-(('01_Supuestos'!I31*$I866)*'01_Supuestos'!$F$11*$K866)-(IF(('01_Supuestos'!I31*$I866)&gt;0,'01_Supuestos'!$F$15,0)))-((('01_Supuestos'!I31*$I866)*'01_Supuestos'!$F$11*($H866-'01_Supuestos'!$F$9))*'01_Supuestos'!$F$18)-($J866*'01_Supuestos'!I32)-(IF('01_Supuestos'!I30=MAX('01_Supuestos'!$C$30:$M$30),'01_Supuestos'!$F$19,0))-(MAX(0,(((('01_Supuestos'!I31*$I866)*'01_Supuestos'!$F$11*($H866-'01_Supuestos'!$F$9))-((('01_Supuestos'!I31*$I866)*'01_Supuestos'!$F$11*($H866-'01_Supuestos'!$F$9))*'01_Supuestos'!$F$12)-(('01_Supuestos'!I31*$I866)*'01_Supuestos'!$F$11*$K866)-(IF(('01_Supuestos'!I31*$I866)&gt;0,'01_Supuestos'!$F$15,0)))-($J866*'01_Supuestos'!I33)))*'01_Supuestos'!$F$16)</f>
        <v/>
      </c>
      <c r="AA866" s="109">
        <f>((('01_Supuestos'!J31*$I866)*'01_Supuestos'!$F$11*($H866-'01_Supuestos'!$F$9))-((('01_Supuestos'!J31*$I866)*'01_Supuestos'!$F$11*($H866-'01_Supuestos'!$F$9))*'01_Supuestos'!$F$12)-(('01_Supuestos'!J31*$I866)*'01_Supuestos'!$F$11*$K866)-(IF(('01_Supuestos'!J31*$I866)&gt;0,'01_Supuestos'!$F$15,0)))-((('01_Supuestos'!J31*$I866)*'01_Supuestos'!$F$11*($H866-'01_Supuestos'!$F$9))*'01_Supuestos'!$F$18)-($J866*'01_Supuestos'!J32)-(IF('01_Supuestos'!J30=MAX('01_Supuestos'!$C$30:$M$30),'01_Supuestos'!$F$19,0))-(MAX(0,(((('01_Supuestos'!J31*$I866)*'01_Supuestos'!$F$11*($H866-'01_Supuestos'!$F$9))-((('01_Supuestos'!J31*$I866)*'01_Supuestos'!$F$11*($H866-'01_Supuestos'!$F$9))*'01_Supuestos'!$F$12)-(('01_Supuestos'!J31*$I866)*'01_Supuestos'!$F$11*$K866)-(IF(('01_Supuestos'!J31*$I866)&gt;0,'01_Supuestos'!$F$15,0)))-($J866*'01_Supuestos'!J33)))*'01_Supuestos'!$F$16)</f>
        <v/>
      </c>
      <c r="AB866" s="109">
        <f>((('01_Supuestos'!K31*$I866)*'01_Supuestos'!$F$11*($H866-'01_Supuestos'!$F$9))-((('01_Supuestos'!K31*$I866)*'01_Supuestos'!$F$11*($H866-'01_Supuestos'!$F$9))*'01_Supuestos'!$F$12)-(('01_Supuestos'!K31*$I866)*'01_Supuestos'!$F$11*$K866)-(IF(('01_Supuestos'!K31*$I866)&gt;0,'01_Supuestos'!$F$15,0)))-((('01_Supuestos'!K31*$I866)*'01_Supuestos'!$F$11*($H866-'01_Supuestos'!$F$9))*'01_Supuestos'!$F$18)-($J866*'01_Supuestos'!K32)-(IF('01_Supuestos'!K30=MAX('01_Supuestos'!$C$30:$M$30),'01_Supuestos'!$F$19,0))-(MAX(0,(((('01_Supuestos'!K31*$I866)*'01_Supuestos'!$F$11*($H866-'01_Supuestos'!$F$9))-((('01_Supuestos'!K31*$I866)*'01_Supuestos'!$F$11*($H866-'01_Supuestos'!$F$9))*'01_Supuestos'!$F$12)-(('01_Supuestos'!K31*$I866)*'01_Supuestos'!$F$11*$K866)-(IF(('01_Supuestos'!K31*$I866)&gt;0,'01_Supuestos'!$F$15,0)))-($J866*'01_Supuestos'!K33)))*'01_Supuestos'!$F$16)</f>
        <v/>
      </c>
      <c r="AC866" s="109">
        <f>((('01_Supuestos'!L31*$I866)*'01_Supuestos'!$F$11*($H866-'01_Supuestos'!$F$9))-((('01_Supuestos'!L31*$I866)*'01_Supuestos'!$F$11*($H866-'01_Supuestos'!$F$9))*'01_Supuestos'!$F$12)-(('01_Supuestos'!L31*$I866)*'01_Supuestos'!$F$11*$K866)-(IF(('01_Supuestos'!L31*$I866)&gt;0,'01_Supuestos'!$F$15,0)))-((('01_Supuestos'!L31*$I866)*'01_Supuestos'!$F$11*($H866-'01_Supuestos'!$F$9))*'01_Supuestos'!$F$18)-($J866*'01_Supuestos'!L32)-(IF('01_Supuestos'!L30=MAX('01_Supuestos'!$C$30:$M$30),'01_Supuestos'!$F$19,0))-(MAX(0,(((('01_Supuestos'!L31*$I866)*'01_Supuestos'!$F$11*($H866-'01_Supuestos'!$F$9))-((('01_Supuestos'!L31*$I866)*'01_Supuestos'!$F$11*($H866-'01_Supuestos'!$F$9))*'01_Supuestos'!$F$12)-(('01_Supuestos'!L31*$I866)*'01_Supuestos'!$F$11*$K866)-(IF(('01_Supuestos'!L31*$I866)&gt;0,'01_Supuestos'!$F$15,0)))-($J866*'01_Supuestos'!L33)))*'01_Supuestos'!$F$16)</f>
        <v/>
      </c>
      <c r="AD866" s="109">
        <f>((('01_Supuestos'!M31*$I866)*'01_Supuestos'!$F$11*($H866-'01_Supuestos'!$F$9))-((('01_Supuestos'!M31*$I866)*'01_Supuestos'!$F$11*($H866-'01_Supuestos'!$F$9))*'01_Supuestos'!$F$12)-(('01_Supuestos'!M31*$I866)*'01_Supuestos'!$F$11*$K866)-(IF(('01_Supuestos'!M31*$I866)&gt;0,'01_Supuestos'!$F$15,0)))-((('01_Supuestos'!M31*$I866)*'01_Supuestos'!$F$11*($H866-'01_Supuestos'!$F$9))*'01_Supuestos'!$F$18)-($J866*'01_Supuestos'!M32)-(IF('01_Supuestos'!M30=MAX('01_Supuestos'!$C$30:$M$30),'01_Supuestos'!$F$19,0))-(MAX(0,(((('01_Supuestos'!M31*$I866)*'01_Supuestos'!$F$11*($H866-'01_Supuestos'!$F$9))-((('01_Supuestos'!M31*$I866)*'01_Supuestos'!$F$11*($H866-'01_Supuestos'!$F$9))*'01_Supuestos'!$F$12)-(('01_Supuestos'!M31*$I866)*'01_Supuestos'!$F$11*$K866)-(IF(('01_Supuestos'!M31*$I866)&gt;0,'01_Supuestos'!$F$15,0)))-($J866*'01_Supuestos'!M33)))*'01_Supuestos'!$F$16)</f>
        <v/>
      </c>
      <c r="AE866" s="109">
        <f>0</f>
        <v/>
      </c>
      <c r="AF866" s="109">
        <f>IF(S866&gt;R866,"Appraisal+Decision",IF(S866&lt;R866,"Develop Now","Indiferente"))</f>
        <v/>
      </c>
    </row>
    <row r="867">
      <c r="A867" t="n">
        <v>837</v>
      </c>
      <c r="B867" s="53">
        <f>RAND()</f>
        <v/>
      </c>
      <c r="C867" s="53">
        <f>RAND()</f>
        <v/>
      </c>
      <c r="D867" s="53">
        <f>RAND()</f>
        <v/>
      </c>
      <c r="E867" s="53">
        <f>RAND()</f>
        <v/>
      </c>
      <c r="F867" s="53">
        <f>RAND()</f>
        <v/>
      </c>
      <c r="G867" s="53">
        <f>RAND()</f>
        <v/>
      </c>
      <c r="H867" s="109">
        <f>IF(B867&lt;($B$11-$B$10)/($B$12-$B$10), $B$10+SQRT(B867*($B$11-$B$10)*($B$12-$B$10)), $B$12-SQRT((1-B867)*($B$12-$B$11)*($B$12-$B$10)))</f>
        <v/>
      </c>
      <c r="I867" s="53">
        <f>MAX(0.1,NORMINV(C867,$B$13,$B$14))</f>
        <v/>
      </c>
      <c r="J867" s="109">
        <f>'01_Supuestos'!$F$13*MAX(0.65,NORMINV(D867,1,$B$15))</f>
        <v/>
      </c>
      <c r="K867" s="109">
        <f>'01_Supuestos'!$F$14*MAX(0.6,NORMINV(E867,1,$B$16))</f>
        <v/>
      </c>
      <c r="L867" s="109">
        <f>--(F867&lt;=$B$5)</f>
        <v/>
      </c>
      <c r="M867" s="109">
        <f>IF(L867=1, IF(G867&lt;=$B$6, "+", "-"), IF(G867&lt;=(1-$B$7), "+", "-"))</f>
        <v/>
      </c>
      <c r="N867" s="110">
        <f>IF(M867="+",'05_Bayes_Arbol'!$B$16,'05_Bayes_Arbol'!$B$17)</f>
        <v/>
      </c>
      <c r="O867" s="109">
        <f>SUMPRODUCT(T867:AD867,'01_Supuestos'!$C$34:$M$34)</f>
        <v/>
      </c>
      <c r="P867" s="109">
        <f>N867*O867 + (1-N867)*$B$9</f>
        <v/>
      </c>
      <c r="Q867" s="109">
        <f>--(P867&gt;0)</f>
        <v/>
      </c>
      <c r="R867" s="109">
        <f>IF(L867=1,O867,$B$9)</f>
        <v/>
      </c>
      <c r="S867" s="109">
        <f>-$B$8 + IF(Q867=1, IF(L867=1,O867,$B$9), 0)</f>
        <v/>
      </c>
      <c r="T867" s="109">
        <f>((('01_Supuestos'!C31*$I867)*'01_Supuestos'!$F$11*($H867-'01_Supuestos'!$F$9))-((('01_Supuestos'!C31*$I867)*'01_Supuestos'!$F$11*($H867-'01_Supuestos'!$F$9))*'01_Supuestos'!$F$12)-(('01_Supuestos'!C31*$I867)*'01_Supuestos'!$F$11*$K867)-(IF(('01_Supuestos'!C31*$I867)&gt;0,'01_Supuestos'!$F$15,0)))-((('01_Supuestos'!C31*$I867)*'01_Supuestos'!$F$11*($H867-'01_Supuestos'!$F$9))*'01_Supuestos'!$F$18)-($J867*'01_Supuestos'!C32)-(IF('01_Supuestos'!C30=MAX('01_Supuestos'!$C$30:$M$30),'01_Supuestos'!$F$19,0))-(MAX(0,(((('01_Supuestos'!C31*$I867)*'01_Supuestos'!$F$11*($H867-'01_Supuestos'!$F$9))-((('01_Supuestos'!C31*$I867)*'01_Supuestos'!$F$11*($H867-'01_Supuestos'!$F$9))*'01_Supuestos'!$F$12)-(('01_Supuestos'!C31*$I867)*'01_Supuestos'!$F$11*$K867)-(IF(('01_Supuestos'!C31*$I867)&gt;0,'01_Supuestos'!$F$15,0)))-($J867*'01_Supuestos'!C33)))*'01_Supuestos'!$F$16)</f>
        <v/>
      </c>
      <c r="U867" s="109">
        <f>((('01_Supuestos'!D31*$I867)*'01_Supuestos'!$F$11*($H867-'01_Supuestos'!$F$9))-((('01_Supuestos'!D31*$I867)*'01_Supuestos'!$F$11*($H867-'01_Supuestos'!$F$9))*'01_Supuestos'!$F$12)-(('01_Supuestos'!D31*$I867)*'01_Supuestos'!$F$11*$K867)-(IF(('01_Supuestos'!D31*$I867)&gt;0,'01_Supuestos'!$F$15,0)))-((('01_Supuestos'!D31*$I867)*'01_Supuestos'!$F$11*($H867-'01_Supuestos'!$F$9))*'01_Supuestos'!$F$18)-($J867*'01_Supuestos'!D32)-(IF('01_Supuestos'!D30=MAX('01_Supuestos'!$C$30:$M$30),'01_Supuestos'!$F$19,0))-(MAX(0,(((('01_Supuestos'!D31*$I867)*'01_Supuestos'!$F$11*($H867-'01_Supuestos'!$F$9))-((('01_Supuestos'!D31*$I867)*'01_Supuestos'!$F$11*($H867-'01_Supuestos'!$F$9))*'01_Supuestos'!$F$12)-(('01_Supuestos'!D31*$I867)*'01_Supuestos'!$F$11*$K867)-(IF(('01_Supuestos'!D31*$I867)&gt;0,'01_Supuestos'!$F$15,0)))-($J867*'01_Supuestos'!D33)))*'01_Supuestos'!$F$16)</f>
        <v/>
      </c>
      <c r="V867" s="109">
        <f>((('01_Supuestos'!E31*$I867)*'01_Supuestos'!$F$11*($H867-'01_Supuestos'!$F$9))-((('01_Supuestos'!E31*$I867)*'01_Supuestos'!$F$11*($H867-'01_Supuestos'!$F$9))*'01_Supuestos'!$F$12)-(('01_Supuestos'!E31*$I867)*'01_Supuestos'!$F$11*$K867)-(IF(('01_Supuestos'!E31*$I867)&gt;0,'01_Supuestos'!$F$15,0)))-((('01_Supuestos'!E31*$I867)*'01_Supuestos'!$F$11*($H867-'01_Supuestos'!$F$9))*'01_Supuestos'!$F$18)-($J867*'01_Supuestos'!E32)-(IF('01_Supuestos'!E30=MAX('01_Supuestos'!$C$30:$M$30),'01_Supuestos'!$F$19,0))-(MAX(0,(((('01_Supuestos'!E31*$I867)*'01_Supuestos'!$F$11*($H867-'01_Supuestos'!$F$9))-((('01_Supuestos'!E31*$I867)*'01_Supuestos'!$F$11*($H867-'01_Supuestos'!$F$9))*'01_Supuestos'!$F$12)-(('01_Supuestos'!E31*$I867)*'01_Supuestos'!$F$11*$K867)-(IF(('01_Supuestos'!E31*$I867)&gt;0,'01_Supuestos'!$F$15,0)))-($J867*'01_Supuestos'!E33)))*'01_Supuestos'!$F$16)</f>
        <v/>
      </c>
      <c r="W867" s="109">
        <f>((('01_Supuestos'!F31*$I867)*'01_Supuestos'!$F$11*($H867-'01_Supuestos'!$F$9))-((('01_Supuestos'!F31*$I867)*'01_Supuestos'!$F$11*($H867-'01_Supuestos'!$F$9))*'01_Supuestos'!$F$12)-(('01_Supuestos'!F31*$I867)*'01_Supuestos'!$F$11*$K867)-(IF(('01_Supuestos'!F31*$I867)&gt;0,'01_Supuestos'!$F$15,0)))-((('01_Supuestos'!F31*$I867)*'01_Supuestos'!$F$11*($H867-'01_Supuestos'!$F$9))*'01_Supuestos'!$F$18)-($J867*'01_Supuestos'!F32)-(IF('01_Supuestos'!F30=MAX('01_Supuestos'!$C$30:$M$30),'01_Supuestos'!$F$19,0))-(MAX(0,(((('01_Supuestos'!F31*$I867)*'01_Supuestos'!$F$11*($H867-'01_Supuestos'!$F$9))-((('01_Supuestos'!F31*$I867)*'01_Supuestos'!$F$11*($H867-'01_Supuestos'!$F$9))*'01_Supuestos'!$F$12)-(('01_Supuestos'!F31*$I867)*'01_Supuestos'!$F$11*$K867)-(IF(('01_Supuestos'!F31*$I867)&gt;0,'01_Supuestos'!$F$15,0)))-($J867*'01_Supuestos'!F33)))*'01_Supuestos'!$F$16)</f>
        <v/>
      </c>
      <c r="X867" s="109">
        <f>((('01_Supuestos'!G31*$I867)*'01_Supuestos'!$F$11*($H867-'01_Supuestos'!$F$9))-((('01_Supuestos'!G31*$I867)*'01_Supuestos'!$F$11*($H867-'01_Supuestos'!$F$9))*'01_Supuestos'!$F$12)-(('01_Supuestos'!G31*$I867)*'01_Supuestos'!$F$11*$K867)-(IF(('01_Supuestos'!G31*$I867)&gt;0,'01_Supuestos'!$F$15,0)))-((('01_Supuestos'!G31*$I867)*'01_Supuestos'!$F$11*($H867-'01_Supuestos'!$F$9))*'01_Supuestos'!$F$18)-($J867*'01_Supuestos'!G32)-(IF('01_Supuestos'!G30=MAX('01_Supuestos'!$C$30:$M$30),'01_Supuestos'!$F$19,0))-(MAX(0,(((('01_Supuestos'!G31*$I867)*'01_Supuestos'!$F$11*($H867-'01_Supuestos'!$F$9))-((('01_Supuestos'!G31*$I867)*'01_Supuestos'!$F$11*($H867-'01_Supuestos'!$F$9))*'01_Supuestos'!$F$12)-(('01_Supuestos'!G31*$I867)*'01_Supuestos'!$F$11*$K867)-(IF(('01_Supuestos'!G31*$I867)&gt;0,'01_Supuestos'!$F$15,0)))-($J867*'01_Supuestos'!G33)))*'01_Supuestos'!$F$16)</f>
        <v/>
      </c>
      <c r="Y867" s="109">
        <f>((('01_Supuestos'!H31*$I867)*'01_Supuestos'!$F$11*($H867-'01_Supuestos'!$F$9))-((('01_Supuestos'!H31*$I867)*'01_Supuestos'!$F$11*($H867-'01_Supuestos'!$F$9))*'01_Supuestos'!$F$12)-(('01_Supuestos'!H31*$I867)*'01_Supuestos'!$F$11*$K867)-(IF(('01_Supuestos'!H31*$I867)&gt;0,'01_Supuestos'!$F$15,0)))-((('01_Supuestos'!H31*$I867)*'01_Supuestos'!$F$11*($H867-'01_Supuestos'!$F$9))*'01_Supuestos'!$F$18)-($J867*'01_Supuestos'!H32)-(IF('01_Supuestos'!H30=MAX('01_Supuestos'!$C$30:$M$30),'01_Supuestos'!$F$19,0))-(MAX(0,(((('01_Supuestos'!H31*$I867)*'01_Supuestos'!$F$11*($H867-'01_Supuestos'!$F$9))-((('01_Supuestos'!H31*$I867)*'01_Supuestos'!$F$11*($H867-'01_Supuestos'!$F$9))*'01_Supuestos'!$F$12)-(('01_Supuestos'!H31*$I867)*'01_Supuestos'!$F$11*$K867)-(IF(('01_Supuestos'!H31*$I867)&gt;0,'01_Supuestos'!$F$15,0)))-($J867*'01_Supuestos'!H33)))*'01_Supuestos'!$F$16)</f>
        <v/>
      </c>
      <c r="Z867" s="109">
        <f>((('01_Supuestos'!I31*$I867)*'01_Supuestos'!$F$11*($H867-'01_Supuestos'!$F$9))-((('01_Supuestos'!I31*$I867)*'01_Supuestos'!$F$11*($H867-'01_Supuestos'!$F$9))*'01_Supuestos'!$F$12)-(('01_Supuestos'!I31*$I867)*'01_Supuestos'!$F$11*$K867)-(IF(('01_Supuestos'!I31*$I867)&gt;0,'01_Supuestos'!$F$15,0)))-((('01_Supuestos'!I31*$I867)*'01_Supuestos'!$F$11*($H867-'01_Supuestos'!$F$9))*'01_Supuestos'!$F$18)-($J867*'01_Supuestos'!I32)-(IF('01_Supuestos'!I30=MAX('01_Supuestos'!$C$30:$M$30),'01_Supuestos'!$F$19,0))-(MAX(0,(((('01_Supuestos'!I31*$I867)*'01_Supuestos'!$F$11*($H867-'01_Supuestos'!$F$9))-((('01_Supuestos'!I31*$I867)*'01_Supuestos'!$F$11*($H867-'01_Supuestos'!$F$9))*'01_Supuestos'!$F$12)-(('01_Supuestos'!I31*$I867)*'01_Supuestos'!$F$11*$K867)-(IF(('01_Supuestos'!I31*$I867)&gt;0,'01_Supuestos'!$F$15,0)))-($J867*'01_Supuestos'!I33)))*'01_Supuestos'!$F$16)</f>
        <v/>
      </c>
      <c r="AA867" s="109">
        <f>((('01_Supuestos'!J31*$I867)*'01_Supuestos'!$F$11*($H867-'01_Supuestos'!$F$9))-((('01_Supuestos'!J31*$I867)*'01_Supuestos'!$F$11*($H867-'01_Supuestos'!$F$9))*'01_Supuestos'!$F$12)-(('01_Supuestos'!J31*$I867)*'01_Supuestos'!$F$11*$K867)-(IF(('01_Supuestos'!J31*$I867)&gt;0,'01_Supuestos'!$F$15,0)))-((('01_Supuestos'!J31*$I867)*'01_Supuestos'!$F$11*($H867-'01_Supuestos'!$F$9))*'01_Supuestos'!$F$18)-($J867*'01_Supuestos'!J32)-(IF('01_Supuestos'!J30=MAX('01_Supuestos'!$C$30:$M$30),'01_Supuestos'!$F$19,0))-(MAX(0,(((('01_Supuestos'!J31*$I867)*'01_Supuestos'!$F$11*($H867-'01_Supuestos'!$F$9))-((('01_Supuestos'!J31*$I867)*'01_Supuestos'!$F$11*($H867-'01_Supuestos'!$F$9))*'01_Supuestos'!$F$12)-(('01_Supuestos'!J31*$I867)*'01_Supuestos'!$F$11*$K867)-(IF(('01_Supuestos'!J31*$I867)&gt;0,'01_Supuestos'!$F$15,0)))-($J867*'01_Supuestos'!J33)))*'01_Supuestos'!$F$16)</f>
        <v/>
      </c>
      <c r="AB867" s="109">
        <f>((('01_Supuestos'!K31*$I867)*'01_Supuestos'!$F$11*($H867-'01_Supuestos'!$F$9))-((('01_Supuestos'!K31*$I867)*'01_Supuestos'!$F$11*($H867-'01_Supuestos'!$F$9))*'01_Supuestos'!$F$12)-(('01_Supuestos'!K31*$I867)*'01_Supuestos'!$F$11*$K867)-(IF(('01_Supuestos'!K31*$I867)&gt;0,'01_Supuestos'!$F$15,0)))-((('01_Supuestos'!K31*$I867)*'01_Supuestos'!$F$11*($H867-'01_Supuestos'!$F$9))*'01_Supuestos'!$F$18)-($J867*'01_Supuestos'!K32)-(IF('01_Supuestos'!K30=MAX('01_Supuestos'!$C$30:$M$30),'01_Supuestos'!$F$19,0))-(MAX(0,(((('01_Supuestos'!K31*$I867)*'01_Supuestos'!$F$11*($H867-'01_Supuestos'!$F$9))-((('01_Supuestos'!K31*$I867)*'01_Supuestos'!$F$11*($H867-'01_Supuestos'!$F$9))*'01_Supuestos'!$F$12)-(('01_Supuestos'!K31*$I867)*'01_Supuestos'!$F$11*$K867)-(IF(('01_Supuestos'!K31*$I867)&gt;0,'01_Supuestos'!$F$15,0)))-($J867*'01_Supuestos'!K33)))*'01_Supuestos'!$F$16)</f>
        <v/>
      </c>
      <c r="AC867" s="109">
        <f>((('01_Supuestos'!L31*$I867)*'01_Supuestos'!$F$11*($H867-'01_Supuestos'!$F$9))-((('01_Supuestos'!L31*$I867)*'01_Supuestos'!$F$11*($H867-'01_Supuestos'!$F$9))*'01_Supuestos'!$F$12)-(('01_Supuestos'!L31*$I867)*'01_Supuestos'!$F$11*$K867)-(IF(('01_Supuestos'!L31*$I867)&gt;0,'01_Supuestos'!$F$15,0)))-((('01_Supuestos'!L31*$I867)*'01_Supuestos'!$F$11*($H867-'01_Supuestos'!$F$9))*'01_Supuestos'!$F$18)-($J867*'01_Supuestos'!L32)-(IF('01_Supuestos'!L30=MAX('01_Supuestos'!$C$30:$M$30),'01_Supuestos'!$F$19,0))-(MAX(0,(((('01_Supuestos'!L31*$I867)*'01_Supuestos'!$F$11*($H867-'01_Supuestos'!$F$9))-((('01_Supuestos'!L31*$I867)*'01_Supuestos'!$F$11*($H867-'01_Supuestos'!$F$9))*'01_Supuestos'!$F$12)-(('01_Supuestos'!L31*$I867)*'01_Supuestos'!$F$11*$K867)-(IF(('01_Supuestos'!L31*$I867)&gt;0,'01_Supuestos'!$F$15,0)))-($J867*'01_Supuestos'!L33)))*'01_Supuestos'!$F$16)</f>
        <v/>
      </c>
      <c r="AD867" s="109">
        <f>((('01_Supuestos'!M31*$I867)*'01_Supuestos'!$F$11*($H867-'01_Supuestos'!$F$9))-((('01_Supuestos'!M31*$I867)*'01_Supuestos'!$F$11*($H867-'01_Supuestos'!$F$9))*'01_Supuestos'!$F$12)-(('01_Supuestos'!M31*$I867)*'01_Supuestos'!$F$11*$K867)-(IF(('01_Supuestos'!M31*$I867)&gt;0,'01_Supuestos'!$F$15,0)))-((('01_Supuestos'!M31*$I867)*'01_Supuestos'!$F$11*($H867-'01_Supuestos'!$F$9))*'01_Supuestos'!$F$18)-($J867*'01_Supuestos'!M32)-(IF('01_Supuestos'!M30=MAX('01_Supuestos'!$C$30:$M$30),'01_Supuestos'!$F$19,0))-(MAX(0,(((('01_Supuestos'!M31*$I867)*'01_Supuestos'!$F$11*($H867-'01_Supuestos'!$F$9))-((('01_Supuestos'!M31*$I867)*'01_Supuestos'!$F$11*($H867-'01_Supuestos'!$F$9))*'01_Supuestos'!$F$12)-(('01_Supuestos'!M31*$I867)*'01_Supuestos'!$F$11*$K867)-(IF(('01_Supuestos'!M31*$I867)&gt;0,'01_Supuestos'!$F$15,0)))-($J867*'01_Supuestos'!M33)))*'01_Supuestos'!$F$16)</f>
        <v/>
      </c>
      <c r="AE867" s="109">
        <f>0</f>
        <v/>
      </c>
      <c r="AF867" s="109">
        <f>IF(S867&gt;R867,"Appraisal+Decision",IF(S867&lt;R867,"Develop Now","Indiferente"))</f>
        <v/>
      </c>
    </row>
    <row r="868">
      <c r="A868" t="n">
        <v>838</v>
      </c>
      <c r="B868" s="53">
        <f>RAND()</f>
        <v/>
      </c>
      <c r="C868" s="53">
        <f>RAND()</f>
        <v/>
      </c>
      <c r="D868" s="53">
        <f>RAND()</f>
        <v/>
      </c>
      <c r="E868" s="53">
        <f>RAND()</f>
        <v/>
      </c>
      <c r="F868" s="53">
        <f>RAND()</f>
        <v/>
      </c>
      <c r="G868" s="53">
        <f>RAND()</f>
        <v/>
      </c>
      <c r="H868" s="109">
        <f>IF(B868&lt;($B$11-$B$10)/($B$12-$B$10), $B$10+SQRT(B868*($B$11-$B$10)*($B$12-$B$10)), $B$12-SQRT((1-B868)*($B$12-$B$11)*($B$12-$B$10)))</f>
        <v/>
      </c>
      <c r="I868" s="53">
        <f>MAX(0.1,NORMINV(C868,$B$13,$B$14))</f>
        <v/>
      </c>
      <c r="J868" s="109">
        <f>'01_Supuestos'!$F$13*MAX(0.65,NORMINV(D868,1,$B$15))</f>
        <v/>
      </c>
      <c r="K868" s="109">
        <f>'01_Supuestos'!$F$14*MAX(0.6,NORMINV(E868,1,$B$16))</f>
        <v/>
      </c>
      <c r="L868" s="109">
        <f>--(F868&lt;=$B$5)</f>
        <v/>
      </c>
      <c r="M868" s="109">
        <f>IF(L868=1, IF(G868&lt;=$B$6, "+", "-"), IF(G868&lt;=(1-$B$7), "+", "-"))</f>
        <v/>
      </c>
      <c r="N868" s="110">
        <f>IF(M868="+",'05_Bayes_Arbol'!$B$16,'05_Bayes_Arbol'!$B$17)</f>
        <v/>
      </c>
      <c r="O868" s="109">
        <f>SUMPRODUCT(T868:AD868,'01_Supuestos'!$C$34:$M$34)</f>
        <v/>
      </c>
      <c r="P868" s="109">
        <f>N868*O868 + (1-N868)*$B$9</f>
        <v/>
      </c>
      <c r="Q868" s="109">
        <f>--(P868&gt;0)</f>
        <v/>
      </c>
      <c r="R868" s="109">
        <f>IF(L868=1,O868,$B$9)</f>
        <v/>
      </c>
      <c r="S868" s="109">
        <f>-$B$8 + IF(Q868=1, IF(L868=1,O868,$B$9), 0)</f>
        <v/>
      </c>
      <c r="T868" s="109">
        <f>((('01_Supuestos'!C31*$I868)*'01_Supuestos'!$F$11*($H868-'01_Supuestos'!$F$9))-((('01_Supuestos'!C31*$I868)*'01_Supuestos'!$F$11*($H868-'01_Supuestos'!$F$9))*'01_Supuestos'!$F$12)-(('01_Supuestos'!C31*$I868)*'01_Supuestos'!$F$11*$K868)-(IF(('01_Supuestos'!C31*$I868)&gt;0,'01_Supuestos'!$F$15,0)))-((('01_Supuestos'!C31*$I868)*'01_Supuestos'!$F$11*($H868-'01_Supuestos'!$F$9))*'01_Supuestos'!$F$18)-($J868*'01_Supuestos'!C32)-(IF('01_Supuestos'!C30=MAX('01_Supuestos'!$C$30:$M$30),'01_Supuestos'!$F$19,0))-(MAX(0,(((('01_Supuestos'!C31*$I868)*'01_Supuestos'!$F$11*($H868-'01_Supuestos'!$F$9))-((('01_Supuestos'!C31*$I868)*'01_Supuestos'!$F$11*($H868-'01_Supuestos'!$F$9))*'01_Supuestos'!$F$12)-(('01_Supuestos'!C31*$I868)*'01_Supuestos'!$F$11*$K868)-(IF(('01_Supuestos'!C31*$I868)&gt;0,'01_Supuestos'!$F$15,0)))-($J868*'01_Supuestos'!C33)))*'01_Supuestos'!$F$16)</f>
        <v/>
      </c>
      <c r="U868" s="109">
        <f>((('01_Supuestos'!D31*$I868)*'01_Supuestos'!$F$11*($H868-'01_Supuestos'!$F$9))-((('01_Supuestos'!D31*$I868)*'01_Supuestos'!$F$11*($H868-'01_Supuestos'!$F$9))*'01_Supuestos'!$F$12)-(('01_Supuestos'!D31*$I868)*'01_Supuestos'!$F$11*$K868)-(IF(('01_Supuestos'!D31*$I868)&gt;0,'01_Supuestos'!$F$15,0)))-((('01_Supuestos'!D31*$I868)*'01_Supuestos'!$F$11*($H868-'01_Supuestos'!$F$9))*'01_Supuestos'!$F$18)-($J868*'01_Supuestos'!D32)-(IF('01_Supuestos'!D30=MAX('01_Supuestos'!$C$30:$M$30),'01_Supuestos'!$F$19,0))-(MAX(0,(((('01_Supuestos'!D31*$I868)*'01_Supuestos'!$F$11*($H868-'01_Supuestos'!$F$9))-((('01_Supuestos'!D31*$I868)*'01_Supuestos'!$F$11*($H868-'01_Supuestos'!$F$9))*'01_Supuestos'!$F$12)-(('01_Supuestos'!D31*$I868)*'01_Supuestos'!$F$11*$K868)-(IF(('01_Supuestos'!D31*$I868)&gt;0,'01_Supuestos'!$F$15,0)))-($J868*'01_Supuestos'!D33)))*'01_Supuestos'!$F$16)</f>
        <v/>
      </c>
      <c r="V868" s="109">
        <f>((('01_Supuestos'!E31*$I868)*'01_Supuestos'!$F$11*($H868-'01_Supuestos'!$F$9))-((('01_Supuestos'!E31*$I868)*'01_Supuestos'!$F$11*($H868-'01_Supuestos'!$F$9))*'01_Supuestos'!$F$12)-(('01_Supuestos'!E31*$I868)*'01_Supuestos'!$F$11*$K868)-(IF(('01_Supuestos'!E31*$I868)&gt;0,'01_Supuestos'!$F$15,0)))-((('01_Supuestos'!E31*$I868)*'01_Supuestos'!$F$11*($H868-'01_Supuestos'!$F$9))*'01_Supuestos'!$F$18)-($J868*'01_Supuestos'!E32)-(IF('01_Supuestos'!E30=MAX('01_Supuestos'!$C$30:$M$30),'01_Supuestos'!$F$19,0))-(MAX(0,(((('01_Supuestos'!E31*$I868)*'01_Supuestos'!$F$11*($H868-'01_Supuestos'!$F$9))-((('01_Supuestos'!E31*$I868)*'01_Supuestos'!$F$11*($H868-'01_Supuestos'!$F$9))*'01_Supuestos'!$F$12)-(('01_Supuestos'!E31*$I868)*'01_Supuestos'!$F$11*$K868)-(IF(('01_Supuestos'!E31*$I868)&gt;0,'01_Supuestos'!$F$15,0)))-($J868*'01_Supuestos'!E33)))*'01_Supuestos'!$F$16)</f>
        <v/>
      </c>
      <c r="W868" s="109">
        <f>((('01_Supuestos'!F31*$I868)*'01_Supuestos'!$F$11*($H868-'01_Supuestos'!$F$9))-((('01_Supuestos'!F31*$I868)*'01_Supuestos'!$F$11*($H868-'01_Supuestos'!$F$9))*'01_Supuestos'!$F$12)-(('01_Supuestos'!F31*$I868)*'01_Supuestos'!$F$11*$K868)-(IF(('01_Supuestos'!F31*$I868)&gt;0,'01_Supuestos'!$F$15,0)))-((('01_Supuestos'!F31*$I868)*'01_Supuestos'!$F$11*($H868-'01_Supuestos'!$F$9))*'01_Supuestos'!$F$18)-($J868*'01_Supuestos'!F32)-(IF('01_Supuestos'!F30=MAX('01_Supuestos'!$C$30:$M$30),'01_Supuestos'!$F$19,0))-(MAX(0,(((('01_Supuestos'!F31*$I868)*'01_Supuestos'!$F$11*($H868-'01_Supuestos'!$F$9))-((('01_Supuestos'!F31*$I868)*'01_Supuestos'!$F$11*($H868-'01_Supuestos'!$F$9))*'01_Supuestos'!$F$12)-(('01_Supuestos'!F31*$I868)*'01_Supuestos'!$F$11*$K868)-(IF(('01_Supuestos'!F31*$I868)&gt;0,'01_Supuestos'!$F$15,0)))-($J868*'01_Supuestos'!F33)))*'01_Supuestos'!$F$16)</f>
        <v/>
      </c>
      <c r="X868" s="109">
        <f>((('01_Supuestos'!G31*$I868)*'01_Supuestos'!$F$11*($H868-'01_Supuestos'!$F$9))-((('01_Supuestos'!G31*$I868)*'01_Supuestos'!$F$11*($H868-'01_Supuestos'!$F$9))*'01_Supuestos'!$F$12)-(('01_Supuestos'!G31*$I868)*'01_Supuestos'!$F$11*$K868)-(IF(('01_Supuestos'!G31*$I868)&gt;0,'01_Supuestos'!$F$15,0)))-((('01_Supuestos'!G31*$I868)*'01_Supuestos'!$F$11*($H868-'01_Supuestos'!$F$9))*'01_Supuestos'!$F$18)-($J868*'01_Supuestos'!G32)-(IF('01_Supuestos'!G30=MAX('01_Supuestos'!$C$30:$M$30),'01_Supuestos'!$F$19,0))-(MAX(0,(((('01_Supuestos'!G31*$I868)*'01_Supuestos'!$F$11*($H868-'01_Supuestos'!$F$9))-((('01_Supuestos'!G31*$I868)*'01_Supuestos'!$F$11*($H868-'01_Supuestos'!$F$9))*'01_Supuestos'!$F$12)-(('01_Supuestos'!G31*$I868)*'01_Supuestos'!$F$11*$K868)-(IF(('01_Supuestos'!G31*$I868)&gt;0,'01_Supuestos'!$F$15,0)))-($J868*'01_Supuestos'!G33)))*'01_Supuestos'!$F$16)</f>
        <v/>
      </c>
      <c r="Y868" s="109">
        <f>((('01_Supuestos'!H31*$I868)*'01_Supuestos'!$F$11*($H868-'01_Supuestos'!$F$9))-((('01_Supuestos'!H31*$I868)*'01_Supuestos'!$F$11*($H868-'01_Supuestos'!$F$9))*'01_Supuestos'!$F$12)-(('01_Supuestos'!H31*$I868)*'01_Supuestos'!$F$11*$K868)-(IF(('01_Supuestos'!H31*$I868)&gt;0,'01_Supuestos'!$F$15,0)))-((('01_Supuestos'!H31*$I868)*'01_Supuestos'!$F$11*($H868-'01_Supuestos'!$F$9))*'01_Supuestos'!$F$18)-($J868*'01_Supuestos'!H32)-(IF('01_Supuestos'!H30=MAX('01_Supuestos'!$C$30:$M$30),'01_Supuestos'!$F$19,0))-(MAX(0,(((('01_Supuestos'!H31*$I868)*'01_Supuestos'!$F$11*($H868-'01_Supuestos'!$F$9))-((('01_Supuestos'!H31*$I868)*'01_Supuestos'!$F$11*($H868-'01_Supuestos'!$F$9))*'01_Supuestos'!$F$12)-(('01_Supuestos'!H31*$I868)*'01_Supuestos'!$F$11*$K868)-(IF(('01_Supuestos'!H31*$I868)&gt;0,'01_Supuestos'!$F$15,0)))-($J868*'01_Supuestos'!H33)))*'01_Supuestos'!$F$16)</f>
        <v/>
      </c>
      <c r="Z868" s="109">
        <f>((('01_Supuestos'!I31*$I868)*'01_Supuestos'!$F$11*($H868-'01_Supuestos'!$F$9))-((('01_Supuestos'!I31*$I868)*'01_Supuestos'!$F$11*($H868-'01_Supuestos'!$F$9))*'01_Supuestos'!$F$12)-(('01_Supuestos'!I31*$I868)*'01_Supuestos'!$F$11*$K868)-(IF(('01_Supuestos'!I31*$I868)&gt;0,'01_Supuestos'!$F$15,0)))-((('01_Supuestos'!I31*$I868)*'01_Supuestos'!$F$11*($H868-'01_Supuestos'!$F$9))*'01_Supuestos'!$F$18)-($J868*'01_Supuestos'!I32)-(IF('01_Supuestos'!I30=MAX('01_Supuestos'!$C$30:$M$30),'01_Supuestos'!$F$19,0))-(MAX(0,(((('01_Supuestos'!I31*$I868)*'01_Supuestos'!$F$11*($H868-'01_Supuestos'!$F$9))-((('01_Supuestos'!I31*$I868)*'01_Supuestos'!$F$11*($H868-'01_Supuestos'!$F$9))*'01_Supuestos'!$F$12)-(('01_Supuestos'!I31*$I868)*'01_Supuestos'!$F$11*$K868)-(IF(('01_Supuestos'!I31*$I868)&gt;0,'01_Supuestos'!$F$15,0)))-($J868*'01_Supuestos'!I33)))*'01_Supuestos'!$F$16)</f>
        <v/>
      </c>
      <c r="AA868" s="109">
        <f>((('01_Supuestos'!J31*$I868)*'01_Supuestos'!$F$11*($H868-'01_Supuestos'!$F$9))-((('01_Supuestos'!J31*$I868)*'01_Supuestos'!$F$11*($H868-'01_Supuestos'!$F$9))*'01_Supuestos'!$F$12)-(('01_Supuestos'!J31*$I868)*'01_Supuestos'!$F$11*$K868)-(IF(('01_Supuestos'!J31*$I868)&gt;0,'01_Supuestos'!$F$15,0)))-((('01_Supuestos'!J31*$I868)*'01_Supuestos'!$F$11*($H868-'01_Supuestos'!$F$9))*'01_Supuestos'!$F$18)-($J868*'01_Supuestos'!J32)-(IF('01_Supuestos'!J30=MAX('01_Supuestos'!$C$30:$M$30),'01_Supuestos'!$F$19,0))-(MAX(0,(((('01_Supuestos'!J31*$I868)*'01_Supuestos'!$F$11*($H868-'01_Supuestos'!$F$9))-((('01_Supuestos'!J31*$I868)*'01_Supuestos'!$F$11*($H868-'01_Supuestos'!$F$9))*'01_Supuestos'!$F$12)-(('01_Supuestos'!J31*$I868)*'01_Supuestos'!$F$11*$K868)-(IF(('01_Supuestos'!J31*$I868)&gt;0,'01_Supuestos'!$F$15,0)))-($J868*'01_Supuestos'!J33)))*'01_Supuestos'!$F$16)</f>
        <v/>
      </c>
      <c r="AB868" s="109">
        <f>((('01_Supuestos'!K31*$I868)*'01_Supuestos'!$F$11*($H868-'01_Supuestos'!$F$9))-((('01_Supuestos'!K31*$I868)*'01_Supuestos'!$F$11*($H868-'01_Supuestos'!$F$9))*'01_Supuestos'!$F$12)-(('01_Supuestos'!K31*$I868)*'01_Supuestos'!$F$11*$K868)-(IF(('01_Supuestos'!K31*$I868)&gt;0,'01_Supuestos'!$F$15,0)))-((('01_Supuestos'!K31*$I868)*'01_Supuestos'!$F$11*($H868-'01_Supuestos'!$F$9))*'01_Supuestos'!$F$18)-($J868*'01_Supuestos'!K32)-(IF('01_Supuestos'!K30=MAX('01_Supuestos'!$C$30:$M$30),'01_Supuestos'!$F$19,0))-(MAX(0,(((('01_Supuestos'!K31*$I868)*'01_Supuestos'!$F$11*($H868-'01_Supuestos'!$F$9))-((('01_Supuestos'!K31*$I868)*'01_Supuestos'!$F$11*($H868-'01_Supuestos'!$F$9))*'01_Supuestos'!$F$12)-(('01_Supuestos'!K31*$I868)*'01_Supuestos'!$F$11*$K868)-(IF(('01_Supuestos'!K31*$I868)&gt;0,'01_Supuestos'!$F$15,0)))-($J868*'01_Supuestos'!K33)))*'01_Supuestos'!$F$16)</f>
        <v/>
      </c>
      <c r="AC868" s="109">
        <f>((('01_Supuestos'!L31*$I868)*'01_Supuestos'!$F$11*($H868-'01_Supuestos'!$F$9))-((('01_Supuestos'!L31*$I868)*'01_Supuestos'!$F$11*($H868-'01_Supuestos'!$F$9))*'01_Supuestos'!$F$12)-(('01_Supuestos'!L31*$I868)*'01_Supuestos'!$F$11*$K868)-(IF(('01_Supuestos'!L31*$I868)&gt;0,'01_Supuestos'!$F$15,0)))-((('01_Supuestos'!L31*$I868)*'01_Supuestos'!$F$11*($H868-'01_Supuestos'!$F$9))*'01_Supuestos'!$F$18)-($J868*'01_Supuestos'!L32)-(IF('01_Supuestos'!L30=MAX('01_Supuestos'!$C$30:$M$30),'01_Supuestos'!$F$19,0))-(MAX(0,(((('01_Supuestos'!L31*$I868)*'01_Supuestos'!$F$11*($H868-'01_Supuestos'!$F$9))-((('01_Supuestos'!L31*$I868)*'01_Supuestos'!$F$11*($H868-'01_Supuestos'!$F$9))*'01_Supuestos'!$F$12)-(('01_Supuestos'!L31*$I868)*'01_Supuestos'!$F$11*$K868)-(IF(('01_Supuestos'!L31*$I868)&gt;0,'01_Supuestos'!$F$15,0)))-($J868*'01_Supuestos'!L33)))*'01_Supuestos'!$F$16)</f>
        <v/>
      </c>
      <c r="AD868" s="109">
        <f>((('01_Supuestos'!M31*$I868)*'01_Supuestos'!$F$11*($H868-'01_Supuestos'!$F$9))-((('01_Supuestos'!M31*$I868)*'01_Supuestos'!$F$11*($H868-'01_Supuestos'!$F$9))*'01_Supuestos'!$F$12)-(('01_Supuestos'!M31*$I868)*'01_Supuestos'!$F$11*$K868)-(IF(('01_Supuestos'!M31*$I868)&gt;0,'01_Supuestos'!$F$15,0)))-((('01_Supuestos'!M31*$I868)*'01_Supuestos'!$F$11*($H868-'01_Supuestos'!$F$9))*'01_Supuestos'!$F$18)-($J868*'01_Supuestos'!M32)-(IF('01_Supuestos'!M30=MAX('01_Supuestos'!$C$30:$M$30),'01_Supuestos'!$F$19,0))-(MAX(0,(((('01_Supuestos'!M31*$I868)*'01_Supuestos'!$F$11*($H868-'01_Supuestos'!$F$9))-((('01_Supuestos'!M31*$I868)*'01_Supuestos'!$F$11*($H868-'01_Supuestos'!$F$9))*'01_Supuestos'!$F$12)-(('01_Supuestos'!M31*$I868)*'01_Supuestos'!$F$11*$K868)-(IF(('01_Supuestos'!M31*$I868)&gt;0,'01_Supuestos'!$F$15,0)))-($J868*'01_Supuestos'!M33)))*'01_Supuestos'!$F$16)</f>
        <v/>
      </c>
      <c r="AE868" s="109">
        <f>0</f>
        <v/>
      </c>
      <c r="AF868" s="109">
        <f>IF(S868&gt;R868,"Appraisal+Decision",IF(S868&lt;R868,"Develop Now","Indiferente"))</f>
        <v/>
      </c>
    </row>
    <row r="869">
      <c r="A869" t="n">
        <v>839</v>
      </c>
      <c r="B869" s="53">
        <f>RAND()</f>
        <v/>
      </c>
      <c r="C869" s="53">
        <f>RAND()</f>
        <v/>
      </c>
      <c r="D869" s="53">
        <f>RAND()</f>
        <v/>
      </c>
      <c r="E869" s="53">
        <f>RAND()</f>
        <v/>
      </c>
      <c r="F869" s="53">
        <f>RAND()</f>
        <v/>
      </c>
      <c r="G869" s="53">
        <f>RAND()</f>
        <v/>
      </c>
      <c r="H869" s="109">
        <f>IF(B869&lt;($B$11-$B$10)/($B$12-$B$10), $B$10+SQRT(B869*($B$11-$B$10)*($B$12-$B$10)), $B$12-SQRT((1-B869)*($B$12-$B$11)*($B$12-$B$10)))</f>
        <v/>
      </c>
      <c r="I869" s="53">
        <f>MAX(0.1,NORMINV(C869,$B$13,$B$14))</f>
        <v/>
      </c>
      <c r="J869" s="109">
        <f>'01_Supuestos'!$F$13*MAX(0.65,NORMINV(D869,1,$B$15))</f>
        <v/>
      </c>
      <c r="K869" s="109">
        <f>'01_Supuestos'!$F$14*MAX(0.6,NORMINV(E869,1,$B$16))</f>
        <v/>
      </c>
      <c r="L869" s="109">
        <f>--(F869&lt;=$B$5)</f>
        <v/>
      </c>
      <c r="M869" s="109">
        <f>IF(L869=1, IF(G869&lt;=$B$6, "+", "-"), IF(G869&lt;=(1-$B$7), "+", "-"))</f>
        <v/>
      </c>
      <c r="N869" s="110">
        <f>IF(M869="+",'05_Bayes_Arbol'!$B$16,'05_Bayes_Arbol'!$B$17)</f>
        <v/>
      </c>
      <c r="O869" s="109">
        <f>SUMPRODUCT(T869:AD869,'01_Supuestos'!$C$34:$M$34)</f>
        <v/>
      </c>
      <c r="P869" s="109">
        <f>N869*O869 + (1-N869)*$B$9</f>
        <v/>
      </c>
      <c r="Q869" s="109">
        <f>--(P869&gt;0)</f>
        <v/>
      </c>
      <c r="R869" s="109">
        <f>IF(L869=1,O869,$B$9)</f>
        <v/>
      </c>
      <c r="S869" s="109">
        <f>-$B$8 + IF(Q869=1, IF(L869=1,O869,$B$9), 0)</f>
        <v/>
      </c>
      <c r="T869" s="109">
        <f>((('01_Supuestos'!C31*$I869)*'01_Supuestos'!$F$11*($H869-'01_Supuestos'!$F$9))-((('01_Supuestos'!C31*$I869)*'01_Supuestos'!$F$11*($H869-'01_Supuestos'!$F$9))*'01_Supuestos'!$F$12)-(('01_Supuestos'!C31*$I869)*'01_Supuestos'!$F$11*$K869)-(IF(('01_Supuestos'!C31*$I869)&gt;0,'01_Supuestos'!$F$15,0)))-((('01_Supuestos'!C31*$I869)*'01_Supuestos'!$F$11*($H869-'01_Supuestos'!$F$9))*'01_Supuestos'!$F$18)-($J869*'01_Supuestos'!C32)-(IF('01_Supuestos'!C30=MAX('01_Supuestos'!$C$30:$M$30),'01_Supuestos'!$F$19,0))-(MAX(0,(((('01_Supuestos'!C31*$I869)*'01_Supuestos'!$F$11*($H869-'01_Supuestos'!$F$9))-((('01_Supuestos'!C31*$I869)*'01_Supuestos'!$F$11*($H869-'01_Supuestos'!$F$9))*'01_Supuestos'!$F$12)-(('01_Supuestos'!C31*$I869)*'01_Supuestos'!$F$11*$K869)-(IF(('01_Supuestos'!C31*$I869)&gt;0,'01_Supuestos'!$F$15,0)))-($J869*'01_Supuestos'!C33)))*'01_Supuestos'!$F$16)</f>
        <v/>
      </c>
      <c r="U869" s="109">
        <f>((('01_Supuestos'!D31*$I869)*'01_Supuestos'!$F$11*($H869-'01_Supuestos'!$F$9))-((('01_Supuestos'!D31*$I869)*'01_Supuestos'!$F$11*($H869-'01_Supuestos'!$F$9))*'01_Supuestos'!$F$12)-(('01_Supuestos'!D31*$I869)*'01_Supuestos'!$F$11*$K869)-(IF(('01_Supuestos'!D31*$I869)&gt;0,'01_Supuestos'!$F$15,0)))-((('01_Supuestos'!D31*$I869)*'01_Supuestos'!$F$11*($H869-'01_Supuestos'!$F$9))*'01_Supuestos'!$F$18)-($J869*'01_Supuestos'!D32)-(IF('01_Supuestos'!D30=MAX('01_Supuestos'!$C$30:$M$30),'01_Supuestos'!$F$19,0))-(MAX(0,(((('01_Supuestos'!D31*$I869)*'01_Supuestos'!$F$11*($H869-'01_Supuestos'!$F$9))-((('01_Supuestos'!D31*$I869)*'01_Supuestos'!$F$11*($H869-'01_Supuestos'!$F$9))*'01_Supuestos'!$F$12)-(('01_Supuestos'!D31*$I869)*'01_Supuestos'!$F$11*$K869)-(IF(('01_Supuestos'!D31*$I869)&gt;0,'01_Supuestos'!$F$15,0)))-($J869*'01_Supuestos'!D33)))*'01_Supuestos'!$F$16)</f>
        <v/>
      </c>
      <c r="V869" s="109">
        <f>((('01_Supuestos'!E31*$I869)*'01_Supuestos'!$F$11*($H869-'01_Supuestos'!$F$9))-((('01_Supuestos'!E31*$I869)*'01_Supuestos'!$F$11*($H869-'01_Supuestos'!$F$9))*'01_Supuestos'!$F$12)-(('01_Supuestos'!E31*$I869)*'01_Supuestos'!$F$11*$K869)-(IF(('01_Supuestos'!E31*$I869)&gt;0,'01_Supuestos'!$F$15,0)))-((('01_Supuestos'!E31*$I869)*'01_Supuestos'!$F$11*($H869-'01_Supuestos'!$F$9))*'01_Supuestos'!$F$18)-($J869*'01_Supuestos'!E32)-(IF('01_Supuestos'!E30=MAX('01_Supuestos'!$C$30:$M$30),'01_Supuestos'!$F$19,0))-(MAX(0,(((('01_Supuestos'!E31*$I869)*'01_Supuestos'!$F$11*($H869-'01_Supuestos'!$F$9))-((('01_Supuestos'!E31*$I869)*'01_Supuestos'!$F$11*($H869-'01_Supuestos'!$F$9))*'01_Supuestos'!$F$12)-(('01_Supuestos'!E31*$I869)*'01_Supuestos'!$F$11*$K869)-(IF(('01_Supuestos'!E31*$I869)&gt;0,'01_Supuestos'!$F$15,0)))-($J869*'01_Supuestos'!E33)))*'01_Supuestos'!$F$16)</f>
        <v/>
      </c>
      <c r="W869" s="109">
        <f>((('01_Supuestos'!F31*$I869)*'01_Supuestos'!$F$11*($H869-'01_Supuestos'!$F$9))-((('01_Supuestos'!F31*$I869)*'01_Supuestos'!$F$11*($H869-'01_Supuestos'!$F$9))*'01_Supuestos'!$F$12)-(('01_Supuestos'!F31*$I869)*'01_Supuestos'!$F$11*$K869)-(IF(('01_Supuestos'!F31*$I869)&gt;0,'01_Supuestos'!$F$15,0)))-((('01_Supuestos'!F31*$I869)*'01_Supuestos'!$F$11*($H869-'01_Supuestos'!$F$9))*'01_Supuestos'!$F$18)-($J869*'01_Supuestos'!F32)-(IF('01_Supuestos'!F30=MAX('01_Supuestos'!$C$30:$M$30),'01_Supuestos'!$F$19,0))-(MAX(0,(((('01_Supuestos'!F31*$I869)*'01_Supuestos'!$F$11*($H869-'01_Supuestos'!$F$9))-((('01_Supuestos'!F31*$I869)*'01_Supuestos'!$F$11*($H869-'01_Supuestos'!$F$9))*'01_Supuestos'!$F$12)-(('01_Supuestos'!F31*$I869)*'01_Supuestos'!$F$11*$K869)-(IF(('01_Supuestos'!F31*$I869)&gt;0,'01_Supuestos'!$F$15,0)))-($J869*'01_Supuestos'!F33)))*'01_Supuestos'!$F$16)</f>
        <v/>
      </c>
      <c r="X869" s="109">
        <f>((('01_Supuestos'!G31*$I869)*'01_Supuestos'!$F$11*($H869-'01_Supuestos'!$F$9))-((('01_Supuestos'!G31*$I869)*'01_Supuestos'!$F$11*($H869-'01_Supuestos'!$F$9))*'01_Supuestos'!$F$12)-(('01_Supuestos'!G31*$I869)*'01_Supuestos'!$F$11*$K869)-(IF(('01_Supuestos'!G31*$I869)&gt;0,'01_Supuestos'!$F$15,0)))-((('01_Supuestos'!G31*$I869)*'01_Supuestos'!$F$11*($H869-'01_Supuestos'!$F$9))*'01_Supuestos'!$F$18)-($J869*'01_Supuestos'!G32)-(IF('01_Supuestos'!G30=MAX('01_Supuestos'!$C$30:$M$30),'01_Supuestos'!$F$19,0))-(MAX(0,(((('01_Supuestos'!G31*$I869)*'01_Supuestos'!$F$11*($H869-'01_Supuestos'!$F$9))-((('01_Supuestos'!G31*$I869)*'01_Supuestos'!$F$11*($H869-'01_Supuestos'!$F$9))*'01_Supuestos'!$F$12)-(('01_Supuestos'!G31*$I869)*'01_Supuestos'!$F$11*$K869)-(IF(('01_Supuestos'!G31*$I869)&gt;0,'01_Supuestos'!$F$15,0)))-($J869*'01_Supuestos'!G33)))*'01_Supuestos'!$F$16)</f>
        <v/>
      </c>
      <c r="Y869" s="109">
        <f>((('01_Supuestos'!H31*$I869)*'01_Supuestos'!$F$11*($H869-'01_Supuestos'!$F$9))-((('01_Supuestos'!H31*$I869)*'01_Supuestos'!$F$11*($H869-'01_Supuestos'!$F$9))*'01_Supuestos'!$F$12)-(('01_Supuestos'!H31*$I869)*'01_Supuestos'!$F$11*$K869)-(IF(('01_Supuestos'!H31*$I869)&gt;0,'01_Supuestos'!$F$15,0)))-((('01_Supuestos'!H31*$I869)*'01_Supuestos'!$F$11*($H869-'01_Supuestos'!$F$9))*'01_Supuestos'!$F$18)-($J869*'01_Supuestos'!H32)-(IF('01_Supuestos'!H30=MAX('01_Supuestos'!$C$30:$M$30),'01_Supuestos'!$F$19,0))-(MAX(0,(((('01_Supuestos'!H31*$I869)*'01_Supuestos'!$F$11*($H869-'01_Supuestos'!$F$9))-((('01_Supuestos'!H31*$I869)*'01_Supuestos'!$F$11*($H869-'01_Supuestos'!$F$9))*'01_Supuestos'!$F$12)-(('01_Supuestos'!H31*$I869)*'01_Supuestos'!$F$11*$K869)-(IF(('01_Supuestos'!H31*$I869)&gt;0,'01_Supuestos'!$F$15,0)))-($J869*'01_Supuestos'!H33)))*'01_Supuestos'!$F$16)</f>
        <v/>
      </c>
      <c r="Z869" s="109">
        <f>((('01_Supuestos'!I31*$I869)*'01_Supuestos'!$F$11*($H869-'01_Supuestos'!$F$9))-((('01_Supuestos'!I31*$I869)*'01_Supuestos'!$F$11*($H869-'01_Supuestos'!$F$9))*'01_Supuestos'!$F$12)-(('01_Supuestos'!I31*$I869)*'01_Supuestos'!$F$11*$K869)-(IF(('01_Supuestos'!I31*$I869)&gt;0,'01_Supuestos'!$F$15,0)))-((('01_Supuestos'!I31*$I869)*'01_Supuestos'!$F$11*($H869-'01_Supuestos'!$F$9))*'01_Supuestos'!$F$18)-($J869*'01_Supuestos'!I32)-(IF('01_Supuestos'!I30=MAX('01_Supuestos'!$C$30:$M$30),'01_Supuestos'!$F$19,0))-(MAX(0,(((('01_Supuestos'!I31*$I869)*'01_Supuestos'!$F$11*($H869-'01_Supuestos'!$F$9))-((('01_Supuestos'!I31*$I869)*'01_Supuestos'!$F$11*($H869-'01_Supuestos'!$F$9))*'01_Supuestos'!$F$12)-(('01_Supuestos'!I31*$I869)*'01_Supuestos'!$F$11*$K869)-(IF(('01_Supuestos'!I31*$I869)&gt;0,'01_Supuestos'!$F$15,0)))-($J869*'01_Supuestos'!I33)))*'01_Supuestos'!$F$16)</f>
        <v/>
      </c>
      <c r="AA869" s="109">
        <f>((('01_Supuestos'!J31*$I869)*'01_Supuestos'!$F$11*($H869-'01_Supuestos'!$F$9))-((('01_Supuestos'!J31*$I869)*'01_Supuestos'!$F$11*($H869-'01_Supuestos'!$F$9))*'01_Supuestos'!$F$12)-(('01_Supuestos'!J31*$I869)*'01_Supuestos'!$F$11*$K869)-(IF(('01_Supuestos'!J31*$I869)&gt;0,'01_Supuestos'!$F$15,0)))-((('01_Supuestos'!J31*$I869)*'01_Supuestos'!$F$11*($H869-'01_Supuestos'!$F$9))*'01_Supuestos'!$F$18)-($J869*'01_Supuestos'!J32)-(IF('01_Supuestos'!J30=MAX('01_Supuestos'!$C$30:$M$30),'01_Supuestos'!$F$19,0))-(MAX(0,(((('01_Supuestos'!J31*$I869)*'01_Supuestos'!$F$11*($H869-'01_Supuestos'!$F$9))-((('01_Supuestos'!J31*$I869)*'01_Supuestos'!$F$11*($H869-'01_Supuestos'!$F$9))*'01_Supuestos'!$F$12)-(('01_Supuestos'!J31*$I869)*'01_Supuestos'!$F$11*$K869)-(IF(('01_Supuestos'!J31*$I869)&gt;0,'01_Supuestos'!$F$15,0)))-($J869*'01_Supuestos'!J33)))*'01_Supuestos'!$F$16)</f>
        <v/>
      </c>
      <c r="AB869" s="109">
        <f>((('01_Supuestos'!K31*$I869)*'01_Supuestos'!$F$11*($H869-'01_Supuestos'!$F$9))-((('01_Supuestos'!K31*$I869)*'01_Supuestos'!$F$11*($H869-'01_Supuestos'!$F$9))*'01_Supuestos'!$F$12)-(('01_Supuestos'!K31*$I869)*'01_Supuestos'!$F$11*$K869)-(IF(('01_Supuestos'!K31*$I869)&gt;0,'01_Supuestos'!$F$15,0)))-((('01_Supuestos'!K31*$I869)*'01_Supuestos'!$F$11*($H869-'01_Supuestos'!$F$9))*'01_Supuestos'!$F$18)-($J869*'01_Supuestos'!K32)-(IF('01_Supuestos'!K30=MAX('01_Supuestos'!$C$30:$M$30),'01_Supuestos'!$F$19,0))-(MAX(0,(((('01_Supuestos'!K31*$I869)*'01_Supuestos'!$F$11*($H869-'01_Supuestos'!$F$9))-((('01_Supuestos'!K31*$I869)*'01_Supuestos'!$F$11*($H869-'01_Supuestos'!$F$9))*'01_Supuestos'!$F$12)-(('01_Supuestos'!K31*$I869)*'01_Supuestos'!$F$11*$K869)-(IF(('01_Supuestos'!K31*$I869)&gt;0,'01_Supuestos'!$F$15,0)))-($J869*'01_Supuestos'!K33)))*'01_Supuestos'!$F$16)</f>
        <v/>
      </c>
      <c r="AC869" s="109">
        <f>((('01_Supuestos'!L31*$I869)*'01_Supuestos'!$F$11*($H869-'01_Supuestos'!$F$9))-((('01_Supuestos'!L31*$I869)*'01_Supuestos'!$F$11*($H869-'01_Supuestos'!$F$9))*'01_Supuestos'!$F$12)-(('01_Supuestos'!L31*$I869)*'01_Supuestos'!$F$11*$K869)-(IF(('01_Supuestos'!L31*$I869)&gt;0,'01_Supuestos'!$F$15,0)))-((('01_Supuestos'!L31*$I869)*'01_Supuestos'!$F$11*($H869-'01_Supuestos'!$F$9))*'01_Supuestos'!$F$18)-($J869*'01_Supuestos'!L32)-(IF('01_Supuestos'!L30=MAX('01_Supuestos'!$C$30:$M$30),'01_Supuestos'!$F$19,0))-(MAX(0,(((('01_Supuestos'!L31*$I869)*'01_Supuestos'!$F$11*($H869-'01_Supuestos'!$F$9))-((('01_Supuestos'!L31*$I869)*'01_Supuestos'!$F$11*($H869-'01_Supuestos'!$F$9))*'01_Supuestos'!$F$12)-(('01_Supuestos'!L31*$I869)*'01_Supuestos'!$F$11*$K869)-(IF(('01_Supuestos'!L31*$I869)&gt;0,'01_Supuestos'!$F$15,0)))-($J869*'01_Supuestos'!L33)))*'01_Supuestos'!$F$16)</f>
        <v/>
      </c>
      <c r="AD869" s="109">
        <f>((('01_Supuestos'!M31*$I869)*'01_Supuestos'!$F$11*($H869-'01_Supuestos'!$F$9))-((('01_Supuestos'!M31*$I869)*'01_Supuestos'!$F$11*($H869-'01_Supuestos'!$F$9))*'01_Supuestos'!$F$12)-(('01_Supuestos'!M31*$I869)*'01_Supuestos'!$F$11*$K869)-(IF(('01_Supuestos'!M31*$I869)&gt;0,'01_Supuestos'!$F$15,0)))-((('01_Supuestos'!M31*$I869)*'01_Supuestos'!$F$11*($H869-'01_Supuestos'!$F$9))*'01_Supuestos'!$F$18)-($J869*'01_Supuestos'!M32)-(IF('01_Supuestos'!M30=MAX('01_Supuestos'!$C$30:$M$30),'01_Supuestos'!$F$19,0))-(MAX(0,(((('01_Supuestos'!M31*$I869)*'01_Supuestos'!$F$11*($H869-'01_Supuestos'!$F$9))-((('01_Supuestos'!M31*$I869)*'01_Supuestos'!$F$11*($H869-'01_Supuestos'!$F$9))*'01_Supuestos'!$F$12)-(('01_Supuestos'!M31*$I869)*'01_Supuestos'!$F$11*$K869)-(IF(('01_Supuestos'!M31*$I869)&gt;0,'01_Supuestos'!$F$15,0)))-($J869*'01_Supuestos'!M33)))*'01_Supuestos'!$F$16)</f>
        <v/>
      </c>
      <c r="AE869" s="109">
        <f>0</f>
        <v/>
      </c>
      <c r="AF869" s="109">
        <f>IF(S869&gt;R869,"Appraisal+Decision",IF(S869&lt;R869,"Develop Now","Indiferente"))</f>
        <v/>
      </c>
    </row>
    <row r="870">
      <c r="A870" t="n">
        <v>840</v>
      </c>
      <c r="B870" s="53">
        <f>RAND()</f>
        <v/>
      </c>
      <c r="C870" s="53">
        <f>RAND()</f>
        <v/>
      </c>
      <c r="D870" s="53">
        <f>RAND()</f>
        <v/>
      </c>
      <c r="E870" s="53">
        <f>RAND()</f>
        <v/>
      </c>
      <c r="F870" s="53">
        <f>RAND()</f>
        <v/>
      </c>
      <c r="G870" s="53">
        <f>RAND()</f>
        <v/>
      </c>
      <c r="H870" s="109">
        <f>IF(B870&lt;($B$11-$B$10)/($B$12-$B$10), $B$10+SQRT(B870*($B$11-$B$10)*($B$12-$B$10)), $B$12-SQRT((1-B870)*($B$12-$B$11)*($B$12-$B$10)))</f>
        <v/>
      </c>
      <c r="I870" s="53">
        <f>MAX(0.1,NORMINV(C870,$B$13,$B$14))</f>
        <v/>
      </c>
      <c r="J870" s="109">
        <f>'01_Supuestos'!$F$13*MAX(0.65,NORMINV(D870,1,$B$15))</f>
        <v/>
      </c>
      <c r="K870" s="109">
        <f>'01_Supuestos'!$F$14*MAX(0.6,NORMINV(E870,1,$B$16))</f>
        <v/>
      </c>
      <c r="L870" s="109">
        <f>--(F870&lt;=$B$5)</f>
        <v/>
      </c>
      <c r="M870" s="109">
        <f>IF(L870=1, IF(G870&lt;=$B$6, "+", "-"), IF(G870&lt;=(1-$B$7), "+", "-"))</f>
        <v/>
      </c>
      <c r="N870" s="110">
        <f>IF(M870="+",'05_Bayes_Arbol'!$B$16,'05_Bayes_Arbol'!$B$17)</f>
        <v/>
      </c>
      <c r="O870" s="109">
        <f>SUMPRODUCT(T870:AD870,'01_Supuestos'!$C$34:$M$34)</f>
        <v/>
      </c>
      <c r="P870" s="109">
        <f>N870*O870 + (1-N870)*$B$9</f>
        <v/>
      </c>
      <c r="Q870" s="109">
        <f>--(P870&gt;0)</f>
        <v/>
      </c>
      <c r="R870" s="109">
        <f>IF(L870=1,O870,$B$9)</f>
        <v/>
      </c>
      <c r="S870" s="109">
        <f>-$B$8 + IF(Q870=1, IF(L870=1,O870,$B$9), 0)</f>
        <v/>
      </c>
      <c r="T870" s="109">
        <f>((('01_Supuestos'!C31*$I870)*'01_Supuestos'!$F$11*($H870-'01_Supuestos'!$F$9))-((('01_Supuestos'!C31*$I870)*'01_Supuestos'!$F$11*($H870-'01_Supuestos'!$F$9))*'01_Supuestos'!$F$12)-(('01_Supuestos'!C31*$I870)*'01_Supuestos'!$F$11*$K870)-(IF(('01_Supuestos'!C31*$I870)&gt;0,'01_Supuestos'!$F$15,0)))-((('01_Supuestos'!C31*$I870)*'01_Supuestos'!$F$11*($H870-'01_Supuestos'!$F$9))*'01_Supuestos'!$F$18)-($J870*'01_Supuestos'!C32)-(IF('01_Supuestos'!C30=MAX('01_Supuestos'!$C$30:$M$30),'01_Supuestos'!$F$19,0))-(MAX(0,(((('01_Supuestos'!C31*$I870)*'01_Supuestos'!$F$11*($H870-'01_Supuestos'!$F$9))-((('01_Supuestos'!C31*$I870)*'01_Supuestos'!$F$11*($H870-'01_Supuestos'!$F$9))*'01_Supuestos'!$F$12)-(('01_Supuestos'!C31*$I870)*'01_Supuestos'!$F$11*$K870)-(IF(('01_Supuestos'!C31*$I870)&gt;0,'01_Supuestos'!$F$15,0)))-($J870*'01_Supuestos'!C33)))*'01_Supuestos'!$F$16)</f>
        <v/>
      </c>
      <c r="U870" s="109">
        <f>((('01_Supuestos'!D31*$I870)*'01_Supuestos'!$F$11*($H870-'01_Supuestos'!$F$9))-((('01_Supuestos'!D31*$I870)*'01_Supuestos'!$F$11*($H870-'01_Supuestos'!$F$9))*'01_Supuestos'!$F$12)-(('01_Supuestos'!D31*$I870)*'01_Supuestos'!$F$11*$K870)-(IF(('01_Supuestos'!D31*$I870)&gt;0,'01_Supuestos'!$F$15,0)))-((('01_Supuestos'!D31*$I870)*'01_Supuestos'!$F$11*($H870-'01_Supuestos'!$F$9))*'01_Supuestos'!$F$18)-($J870*'01_Supuestos'!D32)-(IF('01_Supuestos'!D30=MAX('01_Supuestos'!$C$30:$M$30),'01_Supuestos'!$F$19,0))-(MAX(0,(((('01_Supuestos'!D31*$I870)*'01_Supuestos'!$F$11*($H870-'01_Supuestos'!$F$9))-((('01_Supuestos'!D31*$I870)*'01_Supuestos'!$F$11*($H870-'01_Supuestos'!$F$9))*'01_Supuestos'!$F$12)-(('01_Supuestos'!D31*$I870)*'01_Supuestos'!$F$11*$K870)-(IF(('01_Supuestos'!D31*$I870)&gt;0,'01_Supuestos'!$F$15,0)))-($J870*'01_Supuestos'!D33)))*'01_Supuestos'!$F$16)</f>
        <v/>
      </c>
      <c r="V870" s="109">
        <f>((('01_Supuestos'!E31*$I870)*'01_Supuestos'!$F$11*($H870-'01_Supuestos'!$F$9))-((('01_Supuestos'!E31*$I870)*'01_Supuestos'!$F$11*($H870-'01_Supuestos'!$F$9))*'01_Supuestos'!$F$12)-(('01_Supuestos'!E31*$I870)*'01_Supuestos'!$F$11*$K870)-(IF(('01_Supuestos'!E31*$I870)&gt;0,'01_Supuestos'!$F$15,0)))-((('01_Supuestos'!E31*$I870)*'01_Supuestos'!$F$11*($H870-'01_Supuestos'!$F$9))*'01_Supuestos'!$F$18)-($J870*'01_Supuestos'!E32)-(IF('01_Supuestos'!E30=MAX('01_Supuestos'!$C$30:$M$30),'01_Supuestos'!$F$19,0))-(MAX(0,(((('01_Supuestos'!E31*$I870)*'01_Supuestos'!$F$11*($H870-'01_Supuestos'!$F$9))-((('01_Supuestos'!E31*$I870)*'01_Supuestos'!$F$11*($H870-'01_Supuestos'!$F$9))*'01_Supuestos'!$F$12)-(('01_Supuestos'!E31*$I870)*'01_Supuestos'!$F$11*$K870)-(IF(('01_Supuestos'!E31*$I870)&gt;0,'01_Supuestos'!$F$15,0)))-($J870*'01_Supuestos'!E33)))*'01_Supuestos'!$F$16)</f>
        <v/>
      </c>
      <c r="W870" s="109">
        <f>((('01_Supuestos'!F31*$I870)*'01_Supuestos'!$F$11*($H870-'01_Supuestos'!$F$9))-((('01_Supuestos'!F31*$I870)*'01_Supuestos'!$F$11*($H870-'01_Supuestos'!$F$9))*'01_Supuestos'!$F$12)-(('01_Supuestos'!F31*$I870)*'01_Supuestos'!$F$11*$K870)-(IF(('01_Supuestos'!F31*$I870)&gt;0,'01_Supuestos'!$F$15,0)))-((('01_Supuestos'!F31*$I870)*'01_Supuestos'!$F$11*($H870-'01_Supuestos'!$F$9))*'01_Supuestos'!$F$18)-($J870*'01_Supuestos'!F32)-(IF('01_Supuestos'!F30=MAX('01_Supuestos'!$C$30:$M$30),'01_Supuestos'!$F$19,0))-(MAX(0,(((('01_Supuestos'!F31*$I870)*'01_Supuestos'!$F$11*($H870-'01_Supuestos'!$F$9))-((('01_Supuestos'!F31*$I870)*'01_Supuestos'!$F$11*($H870-'01_Supuestos'!$F$9))*'01_Supuestos'!$F$12)-(('01_Supuestos'!F31*$I870)*'01_Supuestos'!$F$11*$K870)-(IF(('01_Supuestos'!F31*$I870)&gt;0,'01_Supuestos'!$F$15,0)))-($J870*'01_Supuestos'!F33)))*'01_Supuestos'!$F$16)</f>
        <v/>
      </c>
      <c r="X870" s="109">
        <f>((('01_Supuestos'!G31*$I870)*'01_Supuestos'!$F$11*($H870-'01_Supuestos'!$F$9))-((('01_Supuestos'!G31*$I870)*'01_Supuestos'!$F$11*($H870-'01_Supuestos'!$F$9))*'01_Supuestos'!$F$12)-(('01_Supuestos'!G31*$I870)*'01_Supuestos'!$F$11*$K870)-(IF(('01_Supuestos'!G31*$I870)&gt;0,'01_Supuestos'!$F$15,0)))-((('01_Supuestos'!G31*$I870)*'01_Supuestos'!$F$11*($H870-'01_Supuestos'!$F$9))*'01_Supuestos'!$F$18)-($J870*'01_Supuestos'!G32)-(IF('01_Supuestos'!G30=MAX('01_Supuestos'!$C$30:$M$30),'01_Supuestos'!$F$19,0))-(MAX(0,(((('01_Supuestos'!G31*$I870)*'01_Supuestos'!$F$11*($H870-'01_Supuestos'!$F$9))-((('01_Supuestos'!G31*$I870)*'01_Supuestos'!$F$11*($H870-'01_Supuestos'!$F$9))*'01_Supuestos'!$F$12)-(('01_Supuestos'!G31*$I870)*'01_Supuestos'!$F$11*$K870)-(IF(('01_Supuestos'!G31*$I870)&gt;0,'01_Supuestos'!$F$15,0)))-($J870*'01_Supuestos'!G33)))*'01_Supuestos'!$F$16)</f>
        <v/>
      </c>
      <c r="Y870" s="109">
        <f>((('01_Supuestos'!H31*$I870)*'01_Supuestos'!$F$11*($H870-'01_Supuestos'!$F$9))-((('01_Supuestos'!H31*$I870)*'01_Supuestos'!$F$11*($H870-'01_Supuestos'!$F$9))*'01_Supuestos'!$F$12)-(('01_Supuestos'!H31*$I870)*'01_Supuestos'!$F$11*$K870)-(IF(('01_Supuestos'!H31*$I870)&gt;0,'01_Supuestos'!$F$15,0)))-((('01_Supuestos'!H31*$I870)*'01_Supuestos'!$F$11*($H870-'01_Supuestos'!$F$9))*'01_Supuestos'!$F$18)-($J870*'01_Supuestos'!H32)-(IF('01_Supuestos'!H30=MAX('01_Supuestos'!$C$30:$M$30),'01_Supuestos'!$F$19,0))-(MAX(0,(((('01_Supuestos'!H31*$I870)*'01_Supuestos'!$F$11*($H870-'01_Supuestos'!$F$9))-((('01_Supuestos'!H31*$I870)*'01_Supuestos'!$F$11*($H870-'01_Supuestos'!$F$9))*'01_Supuestos'!$F$12)-(('01_Supuestos'!H31*$I870)*'01_Supuestos'!$F$11*$K870)-(IF(('01_Supuestos'!H31*$I870)&gt;0,'01_Supuestos'!$F$15,0)))-($J870*'01_Supuestos'!H33)))*'01_Supuestos'!$F$16)</f>
        <v/>
      </c>
      <c r="Z870" s="109">
        <f>((('01_Supuestos'!I31*$I870)*'01_Supuestos'!$F$11*($H870-'01_Supuestos'!$F$9))-((('01_Supuestos'!I31*$I870)*'01_Supuestos'!$F$11*($H870-'01_Supuestos'!$F$9))*'01_Supuestos'!$F$12)-(('01_Supuestos'!I31*$I870)*'01_Supuestos'!$F$11*$K870)-(IF(('01_Supuestos'!I31*$I870)&gt;0,'01_Supuestos'!$F$15,0)))-((('01_Supuestos'!I31*$I870)*'01_Supuestos'!$F$11*($H870-'01_Supuestos'!$F$9))*'01_Supuestos'!$F$18)-($J870*'01_Supuestos'!I32)-(IF('01_Supuestos'!I30=MAX('01_Supuestos'!$C$30:$M$30),'01_Supuestos'!$F$19,0))-(MAX(0,(((('01_Supuestos'!I31*$I870)*'01_Supuestos'!$F$11*($H870-'01_Supuestos'!$F$9))-((('01_Supuestos'!I31*$I870)*'01_Supuestos'!$F$11*($H870-'01_Supuestos'!$F$9))*'01_Supuestos'!$F$12)-(('01_Supuestos'!I31*$I870)*'01_Supuestos'!$F$11*$K870)-(IF(('01_Supuestos'!I31*$I870)&gt;0,'01_Supuestos'!$F$15,0)))-($J870*'01_Supuestos'!I33)))*'01_Supuestos'!$F$16)</f>
        <v/>
      </c>
      <c r="AA870" s="109">
        <f>((('01_Supuestos'!J31*$I870)*'01_Supuestos'!$F$11*($H870-'01_Supuestos'!$F$9))-((('01_Supuestos'!J31*$I870)*'01_Supuestos'!$F$11*($H870-'01_Supuestos'!$F$9))*'01_Supuestos'!$F$12)-(('01_Supuestos'!J31*$I870)*'01_Supuestos'!$F$11*$K870)-(IF(('01_Supuestos'!J31*$I870)&gt;0,'01_Supuestos'!$F$15,0)))-((('01_Supuestos'!J31*$I870)*'01_Supuestos'!$F$11*($H870-'01_Supuestos'!$F$9))*'01_Supuestos'!$F$18)-($J870*'01_Supuestos'!J32)-(IF('01_Supuestos'!J30=MAX('01_Supuestos'!$C$30:$M$30),'01_Supuestos'!$F$19,0))-(MAX(0,(((('01_Supuestos'!J31*$I870)*'01_Supuestos'!$F$11*($H870-'01_Supuestos'!$F$9))-((('01_Supuestos'!J31*$I870)*'01_Supuestos'!$F$11*($H870-'01_Supuestos'!$F$9))*'01_Supuestos'!$F$12)-(('01_Supuestos'!J31*$I870)*'01_Supuestos'!$F$11*$K870)-(IF(('01_Supuestos'!J31*$I870)&gt;0,'01_Supuestos'!$F$15,0)))-($J870*'01_Supuestos'!J33)))*'01_Supuestos'!$F$16)</f>
        <v/>
      </c>
      <c r="AB870" s="109">
        <f>((('01_Supuestos'!K31*$I870)*'01_Supuestos'!$F$11*($H870-'01_Supuestos'!$F$9))-((('01_Supuestos'!K31*$I870)*'01_Supuestos'!$F$11*($H870-'01_Supuestos'!$F$9))*'01_Supuestos'!$F$12)-(('01_Supuestos'!K31*$I870)*'01_Supuestos'!$F$11*$K870)-(IF(('01_Supuestos'!K31*$I870)&gt;0,'01_Supuestos'!$F$15,0)))-((('01_Supuestos'!K31*$I870)*'01_Supuestos'!$F$11*($H870-'01_Supuestos'!$F$9))*'01_Supuestos'!$F$18)-($J870*'01_Supuestos'!K32)-(IF('01_Supuestos'!K30=MAX('01_Supuestos'!$C$30:$M$30),'01_Supuestos'!$F$19,0))-(MAX(0,(((('01_Supuestos'!K31*$I870)*'01_Supuestos'!$F$11*($H870-'01_Supuestos'!$F$9))-((('01_Supuestos'!K31*$I870)*'01_Supuestos'!$F$11*($H870-'01_Supuestos'!$F$9))*'01_Supuestos'!$F$12)-(('01_Supuestos'!K31*$I870)*'01_Supuestos'!$F$11*$K870)-(IF(('01_Supuestos'!K31*$I870)&gt;0,'01_Supuestos'!$F$15,0)))-($J870*'01_Supuestos'!K33)))*'01_Supuestos'!$F$16)</f>
        <v/>
      </c>
      <c r="AC870" s="109">
        <f>((('01_Supuestos'!L31*$I870)*'01_Supuestos'!$F$11*($H870-'01_Supuestos'!$F$9))-((('01_Supuestos'!L31*$I870)*'01_Supuestos'!$F$11*($H870-'01_Supuestos'!$F$9))*'01_Supuestos'!$F$12)-(('01_Supuestos'!L31*$I870)*'01_Supuestos'!$F$11*$K870)-(IF(('01_Supuestos'!L31*$I870)&gt;0,'01_Supuestos'!$F$15,0)))-((('01_Supuestos'!L31*$I870)*'01_Supuestos'!$F$11*($H870-'01_Supuestos'!$F$9))*'01_Supuestos'!$F$18)-($J870*'01_Supuestos'!L32)-(IF('01_Supuestos'!L30=MAX('01_Supuestos'!$C$30:$M$30),'01_Supuestos'!$F$19,0))-(MAX(0,(((('01_Supuestos'!L31*$I870)*'01_Supuestos'!$F$11*($H870-'01_Supuestos'!$F$9))-((('01_Supuestos'!L31*$I870)*'01_Supuestos'!$F$11*($H870-'01_Supuestos'!$F$9))*'01_Supuestos'!$F$12)-(('01_Supuestos'!L31*$I870)*'01_Supuestos'!$F$11*$K870)-(IF(('01_Supuestos'!L31*$I870)&gt;0,'01_Supuestos'!$F$15,0)))-($J870*'01_Supuestos'!L33)))*'01_Supuestos'!$F$16)</f>
        <v/>
      </c>
      <c r="AD870" s="109">
        <f>((('01_Supuestos'!M31*$I870)*'01_Supuestos'!$F$11*($H870-'01_Supuestos'!$F$9))-((('01_Supuestos'!M31*$I870)*'01_Supuestos'!$F$11*($H870-'01_Supuestos'!$F$9))*'01_Supuestos'!$F$12)-(('01_Supuestos'!M31*$I870)*'01_Supuestos'!$F$11*$K870)-(IF(('01_Supuestos'!M31*$I870)&gt;0,'01_Supuestos'!$F$15,0)))-((('01_Supuestos'!M31*$I870)*'01_Supuestos'!$F$11*($H870-'01_Supuestos'!$F$9))*'01_Supuestos'!$F$18)-($J870*'01_Supuestos'!M32)-(IF('01_Supuestos'!M30=MAX('01_Supuestos'!$C$30:$M$30),'01_Supuestos'!$F$19,0))-(MAX(0,(((('01_Supuestos'!M31*$I870)*'01_Supuestos'!$F$11*($H870-'01_Supuestos'!$F$9))-((('01_Supuestos'!M31*$I870)*'01_Supuestos'!$F$11*($H870-'01_Supuestos'!$F$9))*'01_Supuestos'!$F$12)-(('01_Supuestos'!M31*$I870)*'01_Supuestos'!$F$11*$K870)-(IF(('01_Supuestos'!M31*$I870)&gt;0,'01_Supuestos'!$F$15,0)))-($J870*'01_Supuestos'!M33)))*'01_Supuestos'!$F$16)</f>
        <v/>
      </c>
      <c r="AE870" s="109">
        <f>0</f>
        <v/>
      </c>
      <c r="AF870" s="109">
        <f>IF(S870&gt;R870,"Appraisal+Decision",IF(S870&lt;R870,"Develop Now","Indiferente"))</f>
        <v/>
      </c>
    </row>
    <row r="871">
      <c r="A871" t="n">
        <v>841</v>
      </c>
      <c r="B871" s="53">
        <f>RAND()</f>
        <v/>
      </c>
      <c r="C871" s="53">
        <f>RAND()</f>
        <v/>
      </c>
      <c r="D871" s="53">
        <f>RAND()</f>
        <v/>
      </c>
      <c r="E871" s="53">
        <f>RAND()</f>
        <v/>
      </c>
      <c r="F871" s="53">
        <f>RAND()</f>
        <v/>
      </c>
      <c r="G871" s="53">
        <f>RAND()</f>
        <v/>
      </c>
      <c r="H871" s="109">
        <f>IF(B871&lt;($B$11-$B$10)/($B$12-$B$10), $B$10+SQRT(B871*($B$11-$B$10)*($B$12-$B$10)), $B$12-SQRT((1-B871)*($B$12-$B$11)*($B$12-$B$10)))</f>
        <v/>
      </c>
      <c r="I871" s="53">
        <f>MAX(0.1,NORMINV(C871,$B$13,$B$14))</f>
        <v/>
      </c>
      <c r="J871" s="109">
        <f>'01_Supuestos'!$F$13*MAX(0.65,NORMINV(D871,1,$B$15))</f>
        <v/>
      </c>
      <c r="K871" s="109">
        <f>'01_Supuestos'!$F$14*MAX(0.6,NORMINV(E871,1,$B$16))</f>
        <v/>
      </c>
      <c r="L871" s="109">
        <f>--(F871&lt;=$B$5)</f>
        <v/>
      </c>
      <c r="M871" s="109">
        <f>IF(L871=1, IF(G871&lt;=$B$6, "+", "-"), IF(G871&lt;=(1-$B$7), "+", "-"))</f>
        <v/>
      </c>
      <c r="N871" s="110">
        <f>IF(M871="+",'05_Bayes_Arbol'!$B$16,'05_Bayes_Arbol'!$B$17)</f>
        <v/>
      </c>
      <c r="O871" s="109">
        <f>SUMPRODUCT(T871:AD871,'01_Supuestos'!$C$34:$M$34)</f>
        <v/>
      </c>
      <c r="P871" s="109">
        <f>N871*O871 + (1-N871)*$B$9</f>
        <v/>
      </c>
      <c r="Q871" s="109">
        <f>--(P871&gt;0)</f>
        <v/>
      </c>
      <c r="R871" s="109">
        <f>IF(L871=1,O871,$B$9)</f>
        <v/>
      </c>
      <c r="S871" s="109">
        <f>-$B$8 + IF(Q871=1, IF(L871=1,O871,$B$9), 0)</f>
        <v/>
      </c>
      <c r="T871" s="109">
        <f>((('01_Supuestos'!C31*$I871)*'01_Supuestos'!$F$11*($H871-'01_Supuestos'!$F$9))-((('01_Supuestos'!C31*$I871)*'01_Supuestos'!$F$11*($H871-'01_Supuestos'!$F$9))*'01_Supuestos'!$F$12)-(('01_Supuestos'!C31*$I871)*'01_Supuestos'!$F$11*$K871)-(IF(('01_Supuestos'!C31*$I871)&gt;0,'01_Supuestos'!$F$15,0)))-((('01_Supuestos'!C31*$I871)*'01_Supuestos'!$F$11*($H871-'01_Supuestos'!$F$9))*'01_Supuestos'!$F$18)-($J871*'01_Supuestos'!C32)-(IF('01_Supuestos'!C30=MAX('01_Supuestos'!$C$30:$M$30),'01_Supuestos'!$F$19,0))-(MAX(0,(((('01_Supuestos'!C31*$I871)*'01_Supuestos'!$F$11*($H871-'01_Supuestos'!$F$9))-((('01_Supuestos'!C31*$I871)*'01_Supuestos'!$F$11*($H871-'01_Supuestos'!$F$9))*'01_Supuestos'!$F$12)-(('01_Supuestos'!C31*$I871)*'01_Supuestos'!$F$11*$K871)-(IF(('01_Supuestos'!C31*$I871)&gt;0,'01_Supuestos'!$F$15,0)))-($J871*'01_Supuestos'!C33)))*'01_Supuestos'!$F$16)</f>
        <v/>
      </c>
      <c r="U871" s="109">
        <f>((('01_Supuestos'!D31*$I871)*'01_Supuestos'!$F$11*($H871-'01_Supuestos'!$F$9))-((('01_Supuestos'!D31*$I871)*'01_Supuestos'!$F$11*($H871-'01_Supuestos'!$F$9))*'01_Supuestos'!$F$12)-(('01_Supuestos'!D31*$I871)*'01_Supuestos'!$F$11*$K871)-(IF(('01_Supuestos'!D31*$I871)&gt;0,'01_Supuestos'!$F$15,0)))-((('01_Supuestos'!D31*$I871)*'01_Supuestos'!$F$11*($H871-'01_Supuestos'!$F$9))*'01_Supuestos'!$F$18)-($J871*'01_Supuestos'!D32)-(IF('01_Supuestos'!D30=MAX('01_Supuestos'!$C$30:$M$30),'01_Supuestos'!$F$19,0))-(MAX(0,(((('01_Supuestos'!D31*$I871)*'01_Supuestos'!$F$11*($H871-'01_Supuestos'!$F$9))-((('01_Supuestos'!D31*$I871)*'01_Supuestos'!$F$11*($H871-'01_Supuestos'!$F$9))*'01_Supuestos'!$F$12)-(('01_Supuestos'!D31*$I871)*'01_Supuestos'!$F$11*$K871)-(IF(('01_Supuestos'!D31*$I871)&gt;0,'01_Supuestos'!$F$15,0)))-($J871*'01_Supuestos'!D33)))*'01_Supuestos'!$F$16)</f>
        <v/>
      </c>
      <c r="V871" s="109">
        <f>((('01_Supuestos'!E31*$I871)*'01_Supuestos'!$F$11*($H871-'01_Supuestos'!$F$9))-((('01_Supuestos'!E31*$I871)*'01_Supuestos'!$F$11*($H871-'01_Supuestos'!$F$9))*'01_Supuestos'!$F$12)-(('01_Supuestos'!E31*$I871)*'01_Supuestos'!$F$11*$K871)-(IF(('01_Supuestos'!E31*$I871)&gt;0,'01_Supuestos'!$F$15,0)))-((('01_Supuestos'!E31*$I871)*'01_Supuestos'!$F$11*($H871-'01_Supuestos'!$F$9))*'01_Supuestos'!$F$18)-($J871*'01_Supuestos'!E32)-(IF('01_Supuestos'!E30=MAX('01_Supuestos'!$C$30:$M$30),'01_Supuestos'!$F$19,0))-(MAX(0,(((('01_Supuestos'!E31*$I871)*'01_Supuestos'!$F$11*($H871-'01_Supuestos'!$F$9))-((('01_Supuestos'!E31*$I871)*'01_Supuestos'!$F$11*($H871-'01_Supuestos'!$F$9))*'01_Supuestos'!$F$12)-(('01_Supuestos'!E31*$I871)*'01_Supuestos'!$F$11*$K871)-(IF(('01_Supuestos'!E31*$I871)&gt;0,'01_Supuestos'!$F$15,0)))-($J871*'01_Supuestos'!E33)))*'01_Supuestos'!$F$16)</f>
        <v/>
      </c>
      <c r="W871" s="109">
        <f>((('01_Supuestos'!F31*$I871)*'01_Supuestos'!$F$11*($H871-'01_Supuestos'!$F$9))-((('01_Supuestos'!F31*$I871)*'01_Supuestos'!$F$11*($H871-'01_Supuestos'!$F$9))*'01_Supuestos'!$F$12)-(('01_Supuestos'!F31*$I871)*'01_Supuestos'!$F$11*$K871)-(IF(('01_Supuestos'!F31*$I871)&gt;0,'01_Supuestos'!$F$15,0)))-((('01_Supuestos'!F31*$I871)*'01_Supuestos'!$F$11*($H871-'01_Supuestos'!$F$9))*'01_Supuestos'!$F$18)-($J871*'01_Supuestos'!F32)-(IF('01_Supuestos'!F30=MAX('01_Supuestos'!$C$30:$M$30),'01_Supuestos'!$F$19,0))-(MAX(0,(((('01_Supuestos'!F31*$I871)*'01_Supuestos'!$F$11*($H871-'01_Supuestos'!$F$9))-((('01_Supuestos'!F31*$I871)*'01_Supuestos'!$F$11*($H871-'01_Supuestos'!$F$9))*'01_Supuestos'!$F$12)-(('01_Supuestos'!F31*$I871)*'01_Supuestos'!$F$11*$K871)-(IF(('01_Supuestos'!F31*$I871)&gt;0,'01_Supuestos'!$F$15,0)))-($J871*'01_Supuestos'!F33)))*'01_Supuestos'!$F$16)</f>
        <v/>
      </c>
      <c r="X871" s="109">
        <f>((('01_Supuestos'!G31*$I871)*'01_Supuestos'!$F$11*($H871-'01_Supuestos'!$F$9))-((('01_Supuestos'!G31*$I871)*'01_Supuestos'!$F$11*($H871-'01_Supuestos'!$F$9))*'01_Supuestos'!$F$12)-(('01_Supuestos'!G31*$I871)*'01_Supuestos'!$F$11*$K871)-(IF(('01_Supuestos'!G31*$I871)&gt;0,'01_Supuestos'!$F$15,0)))-((('01_Supuestos'!G31*$I871)*'01_Supuestos'!$F$11*($H871-'01_Supuestos'!$F$9))*'01_Supuestos'!$F$18)-($J871*'01_Supuestos'!G32)-(IF('01_Supuestos'!G30=MAX('01_Supuestos'!$C$30:$M$30),'01_Supuestos'!$F$19,0))-(MAX(0,(((('01_Supuestos'!G31*$I871)*'01_Supuestos'!$F$11*($H871-'01_Supuestos'!$F$9))-((('01_Supuestos'!G31*$I871)*'01_Supuestos'!$F$11*($H871-'01_Supuestos'!$F$9))*'01_Supuestos'!$F$12)-(('01_Supuestos'!G31*$I871)*'01_Supuestos'!$F$11*$K871)-(IF(('01_Supuestos'!G31*$I871)&gt;0,'01_Supuestos'!$F$15,0)))-($J871*'01_Supuestos'!G33)))*'01_Supuestos'!$F$16)</f>
        <v/>
      </c>
      <c r="Y871" s="109">
        <f>((('01_Supuestos'!H31*$I871)*'01_Supuestos'!$F$11*($H871-'01_Supuestos'!$F$9))-((('01_Supuestos'!H31*$I871)*'01_Supuestos'!$F$11*($H871-'01_Supuestos'!$F$9))*'01_Supuestos'!$F$12)-(('01_Supuestos'!H31*$I871)*'01_Supuestos'!$F$11*$K871)-(IF(('01_Supuestos'!H31*$I871)&gt;0,'01_Supuestos'!$F$15,0)))-((('01_Supuestos'!H31*$I871)*'01_Supuestos'!$F$11*($H871-'01_Supuestos'!$F$9))*'01_Supuestos'!$F$18)-($J871*'01_Supuestos'!H32)-(IF('01_Supuestos'!H30=MAX('01_Supuestos'!$C$30:$M$30),'01_Supuestos'!$F$19,0))-(MAX(0,(((('01_Supuestos'!H31*$I871)*'01_Supuestos'!$F$11*($H871-'01_Supuestos'!$F$9))-((('01_Supuestos'!H31*$I871)*'01_Supuestos'!$F$11*($H871-'01_Supuestos'!$F$9))*'01_Supuestos'!$F$12)-(('01_Supuestos'!H31*$I871)*'01_Supuestos'!$F$11*$K871)-(IF(('01_Supuestos'!H31*$I871)&gt;0,'01_Supuestos'!$F$15,0)))-($J871*'01_Supuestos'!H33)))*'01_Supuestos'!$F$16)</f>
        <v/>
      </c>
      <c r="Z871" s="109">
        <f>((('01_Supuestos'!I31*$I871)*'01_Supuestos'!$F$11*($H871-'01_Supuestos'!$F$9))-((('01_Supuestos'!I31*$I871)*'01_Supuestos'!$F$11*($H871-'01_Supuestos'!$F$9))*'01_Supuestos'!$F$12)-(('01_Supuestos'!I31*$I871)*'01_Supuestos'!$F$11*$K871)-(IF(('01_Supuestos'!I31*$I871)&gt;0,'01_Supuestos'!$F$15,0)))-((('01_Supuestos'!I31*$I871)*'01_Supuestos'!$F$11*($H871-'01_Supuestos'!$F$9))*'01_Supuestos'!$F$18)-($J871*'01_Supuestos'!I32)-(IF('01_Supuestos'!I30=MAX('01_Supuestos'!$C$30:$M$30),'01_Supuestos'!$F$19,0))-(MAX(0,(((('01_Supuestos'!I31*$I871)*'01_Supuestos'!$F$11*($H871-'01_Supuestos'!$F$9))-((('01_Supuestos'!I31*$I871)*'01_Supuestos'!$F$11*($H871-'01_Supuestos'!$F$9))*'01_Supuestos'!$F$12)-(('01_Supuestos'!I31*$I871)*'01_Supuestos'!$F$11*$K871)-(IF(('01_Supuestos'!I31*$I871)&gt;0,'01_Supuestos'!$F$15,0)))-($J871*'01_Supuestos'!I33)))*'01_Supuestos'!$F$16)</f>
        <v/>
      </c>
      <c r="AA871" s="109">
        <f>((('01_Supuestos'!J31*$I871)*'01_Supuestos'!$F$11*($H871-'01_Supuestos'!$F$9))-((('01_Supuestos'!J31*$I871)*'01_Supuestos'!$F$11*($H871-'01_Supuestos'!$F$9))*'01_Supuestos'!$F$12)-(('01_Supuestos'!J31*$I871)*'01_Supuestos'!$F$11*$K871)-(IF(('01_Supuestos'!J31*$I871)&gt;0,'01_Supuestos'!$F$15,0)))-((('01_Supuestos'!J31*$I871)*'01_Supuestos'!$F$11*($H871-'01_Supuestos'!$F$9))*'01_Supuestos'!$F$18)-($J871*'01_Supuestos'!J32)-(IF('01_Supuestos'!J30=MAX('01_Supuestos'!$C$30:$M$30),'01_Supuestos'!$F$19,0))-(MAX(0,(((('01_Supuestos'!J31*$I871)*'01_Supuestos'!$F$11*($H871-'01_Supuestos'!$F$9))-((('01_Supuestos'!J31*$I871)*'01_Supuestos'!$F$11*($H871-'01_Supuestos'!$F$9))*'01_Supuestos'!$F$12)-(('01_Supuestos'!J31*$I871)*'01_Supuestos'!$F$11*$K871)-(IF(('01_Supuestos'!J31*$I871)&gt;0,'01_Supuestos'!$F$15,0)))-($J871*'01_Supuestos'!J33)))*'01_Supuestos'!$F$16)</f>
        <v/>
      </c>
      <c r="AB871" s="109">
        <f>((('01_Supuestos'!K31*$I871)*'01_Supuestos'!$F$11*($H871-'01_Supuestos'!$F$9))-((('01_Supuestos'!K31*$I871)*'01_Supuestos'!$F$11*($H871-'01_Supuestos'!$F$9))*'01_Supuestos'!$F$12)-(('01_Supuestos'!K31*$I871)*'01_Supuestos'!$F$11*$K871)-(IF(('01_Supuestos'!K31*$I871)&gt;0,'01_Supuestos'!$F$15,0)))-((('01_Supuestos'!K31*$I871)*'01_Supuestos'!$F$11*($H871-'01_Supuestos'!$F$9))*'01_Supuestos'!$F$18)-($J871*'01_Supuestos'!K32)-(IF('01_Supuestos'!K30=MAX('01_Supuestos'!$C$30:$M$30),'01_Supuestos'!$F$19,0))-(MAX(0,(((('01_Supuestos'!K31*$I871)*'01_Supuestos'!$F$11*($H871-'01_Supuestos'!$F$9))-((('01_Supuestos'!K31*$I871)*'01_Supuestos'!$F$11*($H871-'01_Supuestos'!$F$9))*'01_Supuestos'!$F$12)-(('01_Supuestos'!K31*$I871)*'01_Supuestos'!$F$11*$K871)-(IF(('01_Supuestos'!K31*$I871)&gt;0,'01_Supuestos'!$F$15,0)))-($J871*'01_Supuestos'!K33)))*'01_Supuestos'!$F$16)</f>
        <v/>
      </c>
      <c r="AC871" s="109">
        <f>((('01_Supuestos'!L31*$I871)*'01_Supuestos'!$F$11*($H871-'01_Supuestos'!$F$9))-((('01_Supuestos'!L31*$I871)*'01_Supuestos'!$F$11*($H871-'01_Supuestos'!$F$9))*'01_Supuestos'!$F$12)-(('01_Supuestos'!L31*$I871)*'01_Supuestos'!$F$11*$K871)-(IF(('01_Supuestos'!L31*$I871)&gt;0,'01_Supuestos'!$F$15,0)))-((('01_Supuestos'!L31*$I871)*'01_Supuestos'!$F$11*($H871-'01_Supuestos'!$F$9))*'01_Supuestos'!$F$18)-($J871*'01_Supuestos'!L32)-(IF('01_Supuestos'!L30=MAX('01_Supuestos'!$C$30:$M$30),'01_Supuestos'!$F$19,0))-(MAX(0,(((('01_Supuestos'!L31*$I871)*'01_Supuestos'!$F$11*($H871-'01_Supuestos'!$F$9))-((('01_Supuestos'!L31*$I871)*'01_Supuestos'!$F$11*($H871-'01_Supuestos'!$F$9))*'01_Supuestos'!$F$12)-(('01_Supuestos'!L31*$I871)*'01_Supuestos'!$F$11*$K871)-(IF(('01_Supuestos'!L31*$I871)&gt;0,'01_Supuestos'!$F$15,0)))-($J871*'01_Supuestos'!L33)))*'01_Supuestos'!$F$16)</f>
        <v/>
      </c>
      <c r="AD871" s="109">
        <f>((('01_Supuestos'!M31*$I871)*'01_Supuestos'!$F$11*($H871-'01_Supuestos'!$F$9))-((('01_Supuestos'!M31*$I871)*'01_Supuestos'!$F$11*($H871-'01_Supuestos'!$F$9))*'01_Supuestos'!$F$12)-(('01_Supuestos'!M31*$I871)*'01_Supuestos'!$F$11*$K871)-(IF(('01_Supuestos'!M31*$I871)&gt;0,'01_Supuestos'!$F$15,0)))-((('01_Supuestos'!M31*$I871)*'01_Supuestos'!$F$11*($H871-'01_Supuestos'!$F$9))*'01_Supuestos'!$F$18)-($J871*'01_Supuestos'!M32)-(IF('01_Supuestos'!M30=MAX('01_Supuestos'!$C$30:$M$30),'01_Supuestos'!$F$19,0))-(MAX(0,(((('01_Supuestos'!M31*$I871)*'01_Supuestos'!$F$11*($H871-'01_Supuestos'!$F$9))-((('01_Supuestos'!M31*$I871)*'01_Supuestos'!$F$11*($H871-'01_Supuestos'!$F$9))*'01_Supuestos'!$F$12)-(('01_Supuestos'!M31*$I871)*'01_Supuestos'!$F$11*$K871)-(IF(('01_Supuestos'!M31*$I871)&gt;0,'01_Supuestos'!$F$15,0)))-($J871*'01_Supuestos'!M33)))*'01_Supuestos'!$F$16)</f>
        <v/>
      </c>
      <c r="AE871" s="109">
        <f>0</f>
        <v/>
      </c>
      <c r="AF871" s="109">
        <f>IF(S871&gt;R871,"Appraisal+Decision",IF(S871&lt;R871,"Develop Now","Indiferente"))</f>
        <v/>
      </c>
    </row>
    <row r="872">
      <c r="A872" t="n">
        <v>842</v>
      </c>
      <c r="B872" s="53">
        <f>RAND()</f>
        <v/>
      </c>
      <c r="C872" s="53">
        <f>RAND()</f>
        <v/>
      </c>
      <c r="D872" s="53">
        <f>RAND()</f>
        <v/>
      </c>
      <c r="E872" s="53">
        <f>RAND()</f>
        <v/>
      </c>
      <c r="F872" s="53">
        <f>RAND()</f>
        <v/>
      </c>
      <c r="G872" s="53">
        <f>RAND()</f>
        <v/>
      </c>
      <c r="H872" s="109">
        <f>IF(B872&lt;($B$11-$B$10)/($B$12-$B$10), $B$10+SQRT(B872*($B$11-$B$10)*($B$12-$B$10)), $B$12-SQRT((1-B872)*($B$12-$B$11)*($B$12-$B$10)))</f>
        <v/>
      </c>
      <c r="I872" s="53">
        <f>MAX(0.1,NORMINV(C872,$B$13,$B$14))</f>
        <v/>
      </c>
      <c r="J872" s="109">
        <f>'01_Supuestos'!$F$13*MAX(0.65,NORMINV(D872,1,$B$15))</f>
        <v/>
      </c>
      <c r="K872" s="109">
        <f>'01_Supuestos'!$F$14*MAX(0.6,NORMINV(E872,1,$B$16))</f>
        <v/>
      </c>
      <c r="L872" s="109">
        <f>--(F872&lt;=$B$5)</f>
        <v/>
      </c>
      <c r="M872" s="109">
        <f>IF(L872=1, IF(G872&lt;=$B$6, "+", "-"), IF(G872&lt;=(1-$B$7), "+", "-"))</f>
        <v/>
      </c>
      <c r="N872" s="110">
        <f>IF(M872="+",'05_Bayes_Arbol'!$B$16,'05_Bayes_Arbol'!$B$17)</f>
        <v/>
      </c>
      <c r="O872" s="109">
        <f>SUMPRODUCT(T872:AD872,'01_Supuestos'!$C$34:$M$34)</f>
        <v/>
      </c>
      <c r="P872" s="109">
        <f>N872*O872 + (1-N872)*$B$9</f>
        <v/>
      </c>
      <c r="Q872" s="109">
        <f>--(P872&gt;0)</f>
        <v/>
      </c>
      <c r="R872" s="109">
        <f>IF(L872=1,O872,$B$9)</f>
        <v/>
      </c>
      <c r="S872" s="109">
        <f>-$B$8 + IF(Q872=1, IF(L872=1,O872,$B$9), 0)</f>
        <v/>
      </c>
      <c r="T872" s="109">
        <f>((('01_Supuestos'!C31*$I872)*'01_Supuestos'!$F$11*($H872-'01_Supuestos'!$F$9))-((('01_Supuestos'!C31*$I872)*'01_Supuestos'!$F$11*($H872-'01_Supuestos'!$F$9))*'01_Supuestos'!$F$12)-(('01_Supuestos'!C31*$I872)*'01_Supuestos'!$F$11*$K872)-(IF(('01_Supuestos'!C31*$I872)&gt;0,'01_Supuestos'!$F$15,0)))-((('01_Supuestos'!C31*$I872)*'01_Supuestos'!$F$11*($H872-'01_Supuestos'!$F$9))*'01_Supuestos'!$F$18)-($J872*'01_Supuestos'!C32)-(IF('01_Supuestos'!C30=MAX('01_Supuestos'!$C$30:$M$30),'01_Supuestos'!$F$19,0))-(MAX(0,(((('01_Supuestos'!C31*$I872)*'01_Supuestos'!$F$11*($H872-'01_Supuestos'!$F$9))-((('01_Supuestos'!C31*$I872)*'01_Supuestos'!$F$11*($H872-'01_Supuestos'!$F$9))*'01_Supuestos'!$F$12)-(('01_Supuestos'!C31*$I872)*'01_Supuestos'!$F$11*$K872)-(IF(('01_Supuestos'!C31*$I872)&gt;0,'01_Supuestos'!$F$15,0)))-($J872*'01_Supuestos'!C33)))*'01_Supuestos'!$F$16)</f>
        <v/>
      </c>
      <c r="U872" s="109">
        <f>((('01_Supuestos'!D31*$I872)*'01_Supuestos'!$F$11*($H872-'01_Supuestos'!$F$9))-((('01_Supuestos'!D31*$I872)*'01_Supuestos'!$F$11*($H872-'01_Supuestos'!$F$9))*'01_Supuestos'!$F$12)-(('01_Supuestos'!D31*$I872)*'01_Supuestos'!$F$11*$K872)-(IF(('01_Supuestos'!D31*$I872)&gt;0,'01_Supuestos'!$F$15,0)))-((('01_Supuestos'!D31*$I872)*'01_Supuestos'!$F$11*($H872-'01_Supuestos'!$F$9))*'01_Supuestos'!$F$18)-($J872*'01_Supuestos'!D32)-(IF('01_Supuestos'!D30=MAX('01_Supuestos'!$C$30:$M$30),'01_Supuestos'!$F$19,0))-(MAX(0,(((('01_Supuestos'!D31*$I872)*'01_Supuestos'!$F$11*($H872-'01_Supuestos'!$F$9))-((('01_Supuestos'!D31*$I872)*'01_Supuestos'!$F$11*($H872-'01_Supuestos'!$F$9))*'01_Supuestos'!$F$12)-(('01_Supuestos'!D31*$I872)*'01_Supuestos'!$F$11*$K872)-(IF(('01_Supuestos'!D31*$I872)&gt;0,'01_Supuestos'!$F$15,0)))-($J872*'01_Supuestos'!D33)))*'01_Supuestos'!$F$16)</f>
        <v/>
      </c>
      <c r="V872" s="109">
        <f>((('01_Supuestos'!E31*$I872)*'01_Supuestos'!$F$11*($H872-'01_Supuestos'!$F$9))-((('01_Supuestos'!E31*$I872)*'01_Supuestos'!$F$11*($H872-'01_Supuestos'!$F$9))*'01_Supuestos'!$F$12)-(('01_Supuestos'!E31*$I872)*'01_Supuestos'!$F$11*$K872)-(IF(('01_Supuestos'!E31*$I872)&gt;0,'01_Supuestos'!$F$15,0)))-((('01_Supuestos'!E31*$I872)*'01_Supuestos'!$F$11*($H872-'01_Supuestos'!$F$9))*'01_Supuestos'!$F$18)-($J872*'01_Supuestos'!E32)-(IF('01_Supuestos'!E30=MAX('01_Supuestos'!$C$30:$M$30),'01_Supuestos'!$F$19,0))-(MAX(0,(((('01_Supuestos'!E31*$I872)*'01_Supuestos'!$F$11*($H872-'01_Supuestos'!$F$9))-((('01_Supuestos'!E31*$I872)*'01_Supuestos'!$F$11*($H872-'01_Supuestos'!$F$9))*'01_Supuestos'!$F$12)-(('01_Supuestos'!E31*$I872)*'01_Supuestos'!$F$11*$K872)-(IF(('01_Supuestos'!E31*$I872)&gt;0,'01_Supuestos'!$F$15,0)))-($J872*'01_Supuestos'!E33)))*'01_Supuestos'!$F$16)</f>
        <v/>
      </c>
      <c r="W872" s="109">
        <f>((('01_Supuestos'!F31*$I872)*'01_Supuestos'!$F$11*($H872-'01_Supuestos'!$F$9))-((('01_Supuestos'!F31*$I872)*'01_Supuestos'!$F$11*($H872-'01_Supuestos'!$F$9))*'01_Supuestos'!$F$12)-(('01_Supuestos'!F31*$I872)*'01_Supuestos'!$F$11*$K872)-(IF(('01_Supuestos'!F31*$I872)&gt;0,'01_Supuestos'!$F$15,0)))-((('01_Supuestos'!F31*$I872)*'01_Supuestos'!$F$11*($H872-'01_Supuestos'!$F$9))*'01_Supuestos'!$F$18)-($J872*'01_Supuestos'!F32)-(IF('01_Supuestos'!F30=MAX('01_Supuestos'!$C$30:$M$30),'01_Supuestos'!$F$19,0))-(MAX(0,(((('01_Supuestos'!F31*$I872)*'01_Supuestos'!$F$11*($H872-'01_Supuestos'!$F$9))-((('01_Supuestos'!F31*$I872)*'01_Supuestos'!$F$11*($H872-'01_Supuestos'!$F$9))*'01_Supuestos'!$F$12)-(('01_Supuestos'!F31*$I872)*'01_Supuestos'!$F$11*$K872)-(IF(('01_Supuestos'!F31*$I872)&gt;0,'01_Supuestos'!$F$15,0)))-($J872*'01_Supuestos'!F33)))*'01_Supuestos'!$F$16)</f>
        <v/>
      </c>
      <c r="X872" s="109">
        <f>((('01_Supuestos'!G31*$I872)*'01_Supuestos'!$F$11*($H872-'01_Supuestos'!$F$9))-((('01_Supuestos'!G31*$I872)*'01_Supuestos'!$F$11*($H872-'01_Supuestos'!$F$9))*'01_Supuestos'!$F$12)-(('01_Supuestos'!G31*$I872)*'01_Supuestos'!$F$11*$K872)-(IF(('01_Supuestos'!G31*$I872)&gt;0,'01_Supuestos'!$F$15,0)))-((('01_Supuestos'!G31*$I872)*'01_Supuestos'!$F$11*($H872-'01_Supuestos'!$F$9))*'01_Supuestos'!$F$18)-($J872*'01_Supuestos'!G32)-(IF('01_Supuestos'!G30=MAX('01_Supuestos'!$C$30:$M$30),'01_Supuestos'!$F$19,0))-(MAX(0,(((('01_Supuestos'!G31*$I872)*'01_Supuestos'!$F$11*($H872-'01_Supuestos'!$F$9))-((('01_Supuestos'!G31*$I872)*'01_Supuestos'!$F$11*($H872-'01_Supuestos'!$F$9))*'01_Supuestos'!$F$12)-(('01_Supuestos'!G31*$I872)*'01_Supuestos'!$F$11*$K872)-(IF(('01_Supuestos'!G31*$I872)&gt;0,'01_Supuestos'!$F$15,0)))-($J872*'01_Supuestos'!G33)))*'01_Supuestos'!$F$16)</f>
        <v/>
      </c>
      <c r="Y872" s="109">
        <f>((('01_Supuestos'!H31*$I872)*'01_Supuestos'!$F$11*($H872-'01_Supuestos'!$F$9))-((('01_Supuestos'!H31*$I872)*'01_Supuestos'!$F$11*($H872-'01_Supuestos'!$F$9))*'01_Supuestos'!$F$12)-(('01_Supuestos'!H31*$I872)*'01_Supuestos'!$F$11*$K872)-(IF(('01_Supuestos'!H31*$I872)&gt;0,'01_Supuestos'!$F$15,0)))-((('01_Supuestos'!H31*$I872)*'01_Supuestos'!$F$11*($H872-'01_Supuestos'!$F$9))*'01_Supuestos'!$F$18)-($J872*'01_Supuestos'!H32)-(IF('01_Supuestos'!H30=MAX('01_Supuestos'!$C$30:$M$30),'01_Supuestos'!$F$19,0))-(MAX(0,(((('01_Supuestos'!H31*$I872)*'01_Supuestos'!$F$11*($H872-'01_Supuestos'!$F$9))-((('01_Supuestos'!H31*$I872)*'01_Supuestos'!$F$11*($H872-'01_Supuestos'!$F$9))*'01_Supuestos'!$F$12)-(('01_Supuestos'!H31*$I872)*'01_Supuestos'!$F$11*$K872)-(IF(('01_Supuestos'!H31*$I872)&gt;0,'01_Supuestos'!$F$15,0)))-($J872*'01_Supuestos'!H33)))*'01_Supuestos'!$F$16)</f>
        <v/>
      </c>
      <c r="Z872" s="109">
        <f>((('01_Supuestos'!I31*$I872)*'01_Supuestos'!$F$11*($H872-'01_Supuestos'!$F$9))-((('01_Supuestos'!I31*$I872)*'01_Supuestos'!$F$11*($H872-'01_Supuestos'!$F$9))*'01_Supuestos'!$F$12)-(('01_Supuestos'!I31*$I872)*'01_Supuestos'!$F$11*$K872)-(IF(('01_Supuestos'!I31*$I872)&gt;0,'01_Supuestos'!$F$15,0)))-((('01_Supuestos'!I31*$I872)*'01_Supuestos'!$F$11*($H872-'01_Supuestos'!$F$9))*'01_Supuestos'!$F$18)-($J872*'01_Supuestos'!I32)-(IF('01_Supuestos'!I30=MAX('01_Supuestos'!$C$30:$M$30),'01_Supuestos'!$F$19,0))-(MAX(0,(((('01_Supuestos'!I31*$I872)*'01_Supuestos'!$F$11*($H872-'01_Supuestos'!$F$9))-((('01_Supuestos'!I31*$I872)*'01_Supuestos'!$F$11*($H872-'01_Supuestos'!$F$9))*'01_Supuestos'!$F$12)-(('01_Supuestos'!I31*$I872)*'01_Supuestos'!$F$11*$K872)-(IF(('01_Supuestos'!I31*$I872)&gt;0,'01_Supuestos'!$F$15,0)))-($J872*'01_Supuestos'!I33)))*'01_Supuestos'!$F$16)</f>
        <v/>
      </c>
      <c r="AA872" s="109">
        <f>((('01_Supuestos'!J31*$I872)*'01_Supuestos'!$F$11*($H872-'01_Supuestos'!$F$9))-((('01_Supuestos'!J31*$I872)*'01_Supuestos'!$F$11*($H872-'01_Supuestos'!$F$9))*'01_Supuestos'!$F$12)-(('01_Supuestos'!J31*$I872)*'01_Supuestos'!$F$11*$K872)-(IF(('01_Supuestos'!J31*$I872)&gt;0,'01_Supuestos'!$F$15,0)))-((('01_Supuestos'!J31*$I872)*'01_Supuestos'!$F$11*($H872-'01_Supuestos'!$F$9))*'01_Supuestos'!$F$18)-($J872*'01_Supuestos'!J32)-(IF('01_Supuestos'!J30=MAX('01_Supuestos'!$C$30:$M$30),'01_Supuestos'!$F$19,0))-(MAX(0,(((('01_Supuestos'!J31*$I872)*'01_Supuestos'!$F$11*($H872-'01_Supuestos'!$F$9))-((('01_Supuestos'!J31*$I872)*'01_Supuestos'!$F$11*($H872-'01_Supuestos'!$F$9))*'01_Supuestos'!$F$12)-(('01_Supuestos'!J31*$I872)*'01_Supuestos'!$F$11*$K872)-(IF(('01_Supuestos'!J31*$I872)&gt;0,'01_Supuestos'!$F$15,0)))-($J872*'01_Supuestos'!J33)))*'01_Supuestos'!$F$16)</f>
        <v/>
      </c>
      <c r="AB872" s="109">
        <f>((('01_Supuestos'!K31*$I872)*'01_Supuestos'!$F$11*($H872-'01_Supuestos'!$F$9))-((('01_Supuestos'!K31*$I872)*'01_Supuestos'!$F$11*($H872-'01_Supuestos'!$F$9))*'01_Supuestos'!$F$12)-(('01_Supuestos'!K31*$I872)*'01_Supuestos'!$F$11*$K872)-(IF(('01_Supuestos'!K31*$I872)&gt;0,'01_Supuestos'!$F$15,0)))-((('01_Supuestos'!K31*$I872)*'01_Supuestos'!$F$11*($H872-'01_Supuestos'!$F$9))*'01_Supuestos'!$F$18)-($J872*'01_Supuestos'!K32)-(IF('01_Supuestos'!K30=MAX('01_Supuestos'!$C$30:$M$30),'01_Supuestos'!$F$19,0))-(MAX(0,(((('01_Supuestos'!K31*$I872)*'01_Supuestos'!$F$11*($H872-'01_Supuestos'!$F$9))-((('01_Supuestos'!K31*$I872)*'01_Supuestos'!$F$11*($H872-'01_Supuestos'!$F$9))*'01_Supuestos'!$F$12)-(('01_Supuestos'!K31*$I872)*'01_Supuestos'!$F$11*$K872)-(IF(('01_Supuestos'!K31*$I872)&gt;0,'01_Supuestos'!$F$15,0)))-($J872*'01_Supuestos'!K33)))*'01_Supuestos'!$F$16)</f>
        <v/>
      </c>
      <c r="AC872" s="109">
        <f>((('01_Supuestos'!L31*$I872)*'01_Supuestos'!$F$11*($H872-'01_Supuestos'!$F$9))-((('01_Supuestos'!L31*$I872)*'01_Supuestos'!$F$11*($H872-'01_Supuestos'!$F$9))*'01_Supuestos'!$F$12)-(('01_Supuestos'!L31*$I872)*'01_Supuestos'!$F$11*$K872)-(IF(('01_Supuestos'!L31*$I872)&gt;0,'01_Supuestos'!$F$15,0)))-((('01_Supuestos'!L31*$I872)*'01_Supuestos'!$F$11*($H872-'01_Supuestos'!$F$9))*'01_Supuestos'!$F$18)-($J872*'01_Supuestos'!L32)-(IF('01_Supuestos'!L30=MAX('01_Supuestos'!$C$30:$M$30),'01_Supuestos'!$F$19,0))-(MAX(0,(((('01_Supuestos'!L31*$I872)*'01_Supuestos'!$F$11*($H872-'01_Supuestos'!$F$9))-((('01_Supuestos'!L31*$I872)*'01_Supuestos'!$F$11*($H872-'01_Supuestos'!$F$9))*'01_Supuestos'!$F$12)-(('01_Supuestos'!L31*$I872)*'01_Supuestos'!$F$11*$K872)-(IF(('01_Supuestos'!L31*$I872)&gt;0,'01_Supuestos'!$F$15,0)))-($J872*'01_Supuestos'!L33)))*'01_Supuestos'!$F$16)</f>
        <v/>
      </c>
      <c r="AD872" s="109">
        <f>((('01_Supuestos'!M31*$I872)*'01_Supuestos'!$F$11*($H872-'01_Supuestos'!$F$9))-((('01_Supuestos'!M31*$I872)*'01_Supuestos'!$F$11*($H872-'01_Supuestos'!$F$9))*'01_Supuestos'!$F$12)-(('01_Supuestos'!M31*$I872)*'01_Supuestos'!$F$11*$K872)-(IF(('01_Supuestos'!M31*$I872)&gt;0,'01_Supuestos'!$F$15,0)))-((('01_Supuestos'!M31*$I872)*'01_Supuestos'!$F$11*($H872-'01_Supuestos'!$F$9))*'01_Supuestos'!$F$18)-($J872*'01_Supuestos'!M32)-(IF('01_Supuestos'!M30=MAX('01_Supuestos'!$C$30:$M$30),'01_Supuestos'!$F$19,0))-(MAX(0,(((('01_Supuestos'!M31*$I872)*'01_Supuestos'!$F$11*($H872-'01_Supuestos'!$F$9))-((('01_Supuestos'!M31*$I872)*'01_Supuestos'!$F$11*($H872-'01_Supuestos'!$F$9))*'01_Supuestos'!$F$12)-(('01_Supuestos'!M31*$I872)*'01_Supuestos'!$F$11*$K872)-(IF(('01_Supuestos'!M31*$I872)&gt;0,'01_Supuestos'!$F$15,0)))-($J872*'01_Supuestos'!M33)))*'01_Supuestos'!$F$16)</f>
        <v/>
      </c>
      <c r="AE872" s="109">
        <f>0</f>
        <v/>
      </c>
      <c r="AF872" s="109">
        <f>IF(S872&gt;R872,"Appraisal+Decision",IF(S872&lt;R872,"Develop Now","Indiferente"))</f>
        <v/>
      </c>
    </row>
    <row r="873">
      <c r="A873" t="n">
        <v>843</v>
      </c>
      <c r="B873" s="53">
        <f>RAND()</f>
        <v/>
      </c>
      <c r="C873" s="53">
        <f>RAND()</f>
        <v/>
      </c>
      <c r="D873" s="53">
        <f>RAND()</f>
        <v/>
      </c>
      <c r="E873" s="53">
        <f>RAND()</f>
        <v/>
      </c>
      <c r="F873" s="53">
        <f>RAND()</f>
        <v/>
      </c>
      <c r="G873" s="53">
        <f>RAND()</f>
        <v/>
      </c>
      <c r="H873" s="109">
        <f>IF(B873&lt;($B$11-$B$10)/($B$12-$B$10), $B$10+SQRT(B873*($B$11-$B$10)*($B$12-$B$10)), $B$12-SQRT((1-B873)*($B$12-$B$11)*($B$12-$B$10)))</f>
        <v/>
      </c>
      <c r="I873" s="53">
        <f>MAX(0.1,NORMINV(C873,$B$13,$B$14))</f>
        <v/>
      </c>
      <c r="J873" s="109">
        <f>'01_Supuestos'!$F$13*MAX(0.65,NORMINV(D873,1,$B$15))</f>
        <v/>
      </c>
      <c r="K873" s="109">
        <f>'01_Supuestos'!$F$14*MAX(0.6,NORMINV(E873,1,$B$16))</f>
        <v/>
      </c>
      <c r="L873" s="109">
        <f>--(F873&lt;=$B$5)</f>
        <v/>
      </c>
      <c r="M873" s="109">
        <f>IF(L873=1, IF(G873&lt;=$B$6, "+", "-"), IF(G873&lt;=(1-$B$7), "+", "-"))</f>
        <v/>
      </c>
      <c r="N873" s="110">
        <f>IF(M873="+",'05_Bayes_Arbol'!$B$16,'05_Bayes_Arbol'!$B$17)</f>
        <v/>
      </c>
      <c r="O873" s="109">
        <f>SUMPRODUCT(T873:AD873,'01_Supuestos'!$C$34:$M$34)</f>
        <v/>
      </c>
      <c r="P873" s="109">
        <f>N873*O873 + (1-N873)*$B$9</f>
        <v/>
      </c>
      <c r="Q873" s="109">
        <f>--(P873&gt;0)</f>
        <v/>
      </c>
      <c r="R873" s="109">
        <f>IF(L873=1,O873,$B$9)</f>
        <v/>
      </c>
      <c r="S873" s="109">
        <f>-$B$8 + IF(Q873=1, IF(L873=1,O873,$B$9), 0)</f>
        <v/>
      </c>
      <c r="T873" s="109">
        <f>((('01_Supuestos'!C31*$I873)*'01_Supuestos'!$F$11*($H873-'01_Supuestos'!$F$9))-((('01_Supuestos'!C31*$I873)*'01_Supuestos'!$F$11*($H873-'01_Supuestos'!$F$9))*'01_Supuestos'!$F$12)-(('01_Supuestos'!C31*$I873)*'01_Supuestos'!$F$11*$K873)-(IF(('01_Supuestos'!C31*$I873)&gt;0,'01_Supuestos'!$F$15,0)))-((('01_Supuestos'!C31*$I873)*'01_Supuestos'!$F$11*($H873-'01_Supuestos'!$F$9))*'01_Supuestos'!$F$18)-($J873*'01_Supuestos'!C32)-(IF('01_Supuestos'!C30=MAX('01_Supuestos'!$C$30:$M$30),'01_Supuestos'!$F$19,0))-(MAX(0,(((('01_Supuestos'!C31*$I873)*'01_Supuestos'!$F$11*($H873-'01_Supuestos'!$F$9))-((('01_Supuestos'!C31*$I873)*'01_Supuestos'!$F$11*($H873-'01_Supuestos'!$F$9))*'01_Supuestos'!$F$12)-(('01_Supuestos'!C31*$I873)*'01_Supuestos'!$F$11*$K873)-(IF(('01_Supuestos'!C31*$I873)&gt;0,'01_Supuestos'!$F$15,0)))-($J873*'01_Supuestos'!C33)))*'01_Supuestos'!$F$16)</f>
        <v/>
      </c>
      <c r="U873" s="109">
        <f>((('01_Supuestos'!D31*$I873)*'01_Supuestos'!$F$11*($H873-'01_Supuestos'!$F$9))-((('01_Supuestos'!D31*$I873)*'01_Supuestos'!$F$11*($H873-'01_Supuestos'!$F$9))*'01_Supuestos'!$F$12)-(('01_Supuestos'!D31*$I873)*'01_Supuestos'!$F$11*$K873)-(IF(('01_Supuestos'!D31*$I873)&gt;0,'01_Supuestos'!$F$15,0)))-((('01_Supuestos'!D31*$I873)*'01_Supuestos'!$F$11*($H873-'01_Supuestos'!$F$9))*'01_Supuestos'!$F$18)-($J873*'01_Supuestos'!D32)-(IF('01_Supuestos'!D30=MAX('01_Supuestos'!$C$30:$M$30),'01_Supuestos'!$F$19,0))-(MAX(0,(((('01_Supuestos'!D31*$I873)*'01_Supuestos'!$F$11*($H873-'01_Supuestos'!$F$9))-((('01_Supuestos'!D31*$I873)*'01_Supuestos'!$F$11*($H873-'01_Supuestos'!$F$9))*'01_Supuestos'!$F$12)-(('01_Supuestos'!D31*$I873)*'01_Supuestos'!$F$11*$K873)-(IF(('01_Supuestos'!D31*$I873)&gt;0,'01_Supuestos'!$F$15,0)))-($J873*'01_Supuestos'!D33)))*'01_Supuestos'!$F$16)</f>
        <v/>
      </c>
      <c r="V873" s="109">
        <f>((('01_Supuestos'!E31*$I873)*'01_Supuestos'!$F$11*($H873-'01_Supuestos'!$F$9))-((('01_Supuestos'!E31*$I873)*'01_Supuestos'!$F$11*($H873-'01_Supuestos'!$F$9))*'01_Supuestos'!$F$12)-(('01_Supuestos'!E31*$I873)*'01_Supuestos'!$F$11*$K873)-(IF(('01_Supuestos'!E31*$I873)&gt;0,'01_Supuestos'!$F$15,0)))-((('01_Supuestos'!E31*$I873)*'01_Supuestos'!$F$11*($H873-'01_Supuestos'!$F$9))*'01_Supuestos'!$F$18)-($J873*'01_Supuestos'!E32)-(IF('01_Supuestos'!E30=MAX('01_Supuestos'!$C$30:$M$30),'01_Supuestos'!$F$19,0))-(MAX(0,(((('01_Supuestos'!E31*$I873)*'01_Supuestos'!$F$11*($H873-'01_Supuestos'!$F$9))-((('01_Supuestos'!E31*$I873)*'01_Supuestos'!$F$11*($H873-'01_Supuestos'!$F$9))*'01_Supuestos'!$F$12)-(('01_Supuestos'!E31*$I873)*'01_Supuestos'!$F$11*$K873)-(IF(('01_Supuestos'!E31*$I873)&gt;0,'01_Supuestos'!$F$15,0)))-($J873*'01_Supuestos'!E33)))*'01_Supuestos'!$F$16)</f>
        <v/>
      </c>
      <c r="W873" s="109">
        <f>((('01_Supuestos'!F31*$I873)*'01_Supuestos'!$F$11*($H873-'01_Supuestos'!$F$9))-((('01_Supuestos'!F31*$I873)*'01_Supuestos'!$F$11*($H873-'01_Supuestos'!$F$9))*'01_Supuestos'!$F$12)-(('01_Supuestos'!F31*$I873)*'01_Supuestos'!$F$11*$K873)-(IF(('01_Supuestos'!F31*$I873)&gt;0,'01_Supuestos'!$F$15,0)))-((('01_Supuestos'!F31*$I873)*'01_Supuestos'!$F$11*($H873-'01_Supuestos'!$F$9))*'01_Supuestos'!$F$18)-($J873*'01_Supuestos'!F32)-(IF('01_Supuestos'!F30=MAX('01_Supuestos'!$C$30:$M$30),'01_Supuestos'!$F$19,0))-(MAX(0,(((('01_Supuestos'!F31*$I873)*'01_Supuestos'!$F$11*($H873-'01_Supuestos'!$F$9))-((('01_Supuestos'!F31*$I873)*'01_Supuestos'!$F$11*($H873-'01_Supuestos'!$F$9))*'01_Supuestos'!$F$12)-(('01_Supuestos'!F31*$I873)*'01_Supuestos'!$F$11*$K873)-(IF(('01_Supuestos'!F31*$I873)&gt;0,'01_Supuestos'!$F$15,0)))-($J873*'01_Supuestos'!F33)))*'01_Supuestos'!$F$16)</f>
        <v/>
      </c>
      <c r="X873" s="109">
        <f>((('01_Supuestos'!G31*$I873)*'01_Supuestos'!$F$11*($H873-'01_Supuestos'!$F$9))-((('01_Supuestos'!G31*$I873)*'01_Supuestos'!$F$11*($H873-'01_Supuestos'!$F$9))*'01_Supuestos'!$F$12)-(('01_Supuestos'!G31*$I873)*'01_Supuestos'!$F$11*$K873)-(IF(('01_Supuestos'!G31*$I873)&gt;0,'01_Supuestos'!$F$15,0)))-((('01_Supuestos'!G31*$I873)*'01_Supuestos'!$F$11*($H873-'01_Supuestos'!$F$9))*'01_Supuestos'!$F$18)-($J873*'01_Supuestos'!G32)-(IF('01_Supuestos'!G30=MAX('01_Supuestos'!$C$30:$M$30),'01_Supuestos'!$F$19,0))-(MAX(0,(((('01_Supuestos'!G31*$I873)*'01_Supuestos'!$F$11*($H873-'01_Supuestos'!$F$9))-((('01_Supuestos'!G31*$I873)*'01_Supuestos'!$F$11*($H873-'01_Supuestos'!$F$9))*'01_Supuestos'!$F$12)-(('01_Supuestos'!G31*$I873)*'01_Supuestos'!$F$11*$K873)-(IF(('01_Supuestos'!G31*$I873)&gt;0,'01_Supuestos'!$F$15,0)))-($J873*'01_Supuestos'!G33)))*'01_Supuestos'!$F$16)</f>
        <v/>
      </c>
      <c r="Y873" s="109">
        <f>((('01_Supuestos'!H31*$I873)*'01_Supuestos'!$F$11*($H873-'01_Supuestos'!$F$9))-((('01_Supuestos'!H31*$I873)*'01_Supuestos'!$F$11*($H873-'01_Supuestos'!$F$9))*'01_Supuestos'!$F$12)-(('01_Supuestos'!H31*$I873)*'01_Supuestos'!$F$11*$K873)-(IF(('01_Supuestos'!H31*$I873)&gt;0,'01_Supuestos'!$F$15,0)))-((('01_Supuestos'!H31*$I873)*'01_Supuestos'!$F$11*($H873-'01_Supuestos'!$F$9))*'01_Supuestos'!$F$18)-($J873*'01_Supuestos'!H32)-(IF('01_Supuestos'!H30=MAX('01_Supuestos'!$C$30:$M$30),'01_Supuestos'!$F$19,0))-(MAX(0,(((('01_Supuestos'!H31*$I873)*'01_Supuestos'!$F$11*($H873-'01_Supuestos'!$F$9))-((('01_Supuestos'!H31*$I873)*'01_Supuestos'!$F$11*($H873-'01_Supuestos'!$F$9))*'01_Supuestos'!$F$12)-(('01_Supuestos'!H31*$I873)*'01_Supuestos'!$F$11*$K873)-(IF(('01_Supuestos'!H31*$I873)&gt;0,'01_Supuestos'!$F$15,0)))-($J873*'01_Supuestos'!H33)))*'01_Supuestos'!$F$16)</f>
        <v/>
      </c>
      <c r="Z873" s="109">
        <f>((('01_Supuestos'!I31*$I873)*'01_Supuestos'!$F$11*($H873-'01_Supuestos'!$F$9))-((('01_Supuestos'!I31*$I873)*'01_Supuestos'!$F$11*($H873-'01_Supuestos'!$F$9))*'01_Supuestos'!$F$12)-(('01_Supuestos'!I31*$I873)*'01_Supuestos'!$F$11*$K873)-(IF(('01_Supuestos'!I31*$I873)&gt;0,'01_Supuestos'!$F$15,0)))-((('01_Supuestos'!I31*$I873)*'01_Supuestos'!$F$11*($H873-'01_Supuestos'!$F$9))*'01_Supuestos'!$F$18)-($J873*'01_Supuestos'!I32)-(IF('01_Supuestos'!I30=MAX('01_Supuestos'!$C$30:$M$30),'01_Supuestos'!$F$19,0))-(MAX(0,(((('01_Supuestos'!I31*$I873)*'01_Supuestos'!$F$11*($H873-'01_Supuestos'!$F$9))-((('01_Supuestos'!I31*$I873)*'01_Supuestos'!$F$11*($H873-'01_Supuestos'!$F$9))*'01_Supuestos'!$F$12)-(('01_Supuestos'!I31*$I873)*'01_Supuestos'!$F$11*$K873)-(IF(('01_Supuestos'!I31*$I873)&gt;0,'01_Supuestos'!$F$15,0)))-($J873*'01_Supuestos'!I33)))*'01_Supuestos'!$F$16)</f>
        <v/>
      </c>
      <c r="AA873" s="109">
        <f>((('01_Supuestos'!J31*$I873)*'01_Supuestos'!$F$11*($H873-'01_Supuestos'!$F$9))-((('01_Supuestos'!J31*$I873)*'01_Supuestos'!$F$11*($H873-'01_Supuestos'!$F$9))*'01_Supuestos'!$F$12)-(('01_Supuestos'!J31*$I873)*'01_Supuestos'!$F$11*$K873)-(IF(('01_Supuestos'!J31*$I873)&gt;0,'01_Supuestos'!$F$15,0)))-((('01_Supuestos'!J31*$I873)*'01_Supuestos'!$F$11*($H873-'01_Supuestos'!$F$9))*'01_Supuestos'!$F$18)-($J873*'01_Supuestos'!J32)-(IF('01_Supuestos'!J30=MAX('01_Supuestos'!$C$30:$M$30),'01_Supuestos'!$F$19,0))-(MAX(0,(((('01_Supuestos'!J31*$I873)*'01_Supuestos'!$F$11*($H873-'01_Supuestos'!$F$9))-((('01_Supuestos'!J31*$I873)*'01_Supuestos'!$F$11*($H873-'01_Supuestos'!$F$9))*'01_Supuestos'!$F$12)-(('01_Supuestos'!J31*$I873)*'01_Supuestos'!$F$11*$K873)-(IF(('01_Supuestos'!J31*$I873)&gt;0,'01_Supuestos'!$F$15,0)))-($J873*'01_Supuestos'!J33)))*'01_Supuestos'!$F$16)</f>
        <v/>
      </c>
      <c r="AB873" s="109">
        <f>((('01_Supuestos'!K31*$I873)*'01_Supuestos'!$F$11*($H873-'01_Supuestos'!$F$9))-((('01_Supuestos'!K31*$I873)*'01_Supuestos'!$F$11*($H873-'01_Supuestos'!$F$9))*'01_Supuestos'!$F$12)-(('01_Supuestos'!K31*$I873)*'01_Supuestos'!$F$11*$K873)-(IF(('01_Supuestos'!K31*$I873)&gt;0,'01_Supuestos'!$F$15,0)))-((('01_Supuestos'!K31*$I873)*'01_Supuestos'!$F$11*($H873-'01_Supuestos'!$F$9))*'01_Supuestos'!$F$18)-($J873*'01_Supuestos'!K32)-(IF('01_Supuestos'!K30=MAX('01_Supuestos'!$C$30:$M$30),'01_Supuestos'!$F$19,0))-(MAX(0,(((('01_Supuestos'!K31*$I873)*'01_Supuestos'!$F$11*($H873-'01_Supuestos'!$F$9))-((('01_Supuestos'!K31*$I873)*'01_Supuestos'!$F$11*($H873-'01_Supuestos'!$F$9))*'01_Supuestos'!$F$12)-(('01_Supuestos'!K31*$I873)*'01_Supuestos'!$F$11*$K873)-(IF(('01_Supuestos'!K31*$I873)&gt;0,'01_Supuestos'!$F$15,0)))-($J873*'01_Supuestos'!K33)))*'01_Supuestos'!$F$16)</f>
        <v/>
      </c>
      <c r="AC873" s="109">
        <f>((('01_Supuestos'!L31*$I873)*'01_Supuestos'!$F$11*($H873-'01_Supuestos'!$F$9))-((('01_Supuestos'!L31*$I873)*'01_Supuestos'!$F$11*($H873-'01_Supuestos'!$F$9))*'01_Supuestos'!$F$12)-(('01_Supuestos'!L31*$I873)*'01_Supuestos'!$F$11*$K873)-(IF(('01_Supuestos'!L31*$I873)&gt;0,'01_Supuestos'!$F$15,0)))-((('01_Supuestos'!L31*$I873)*'01_Supuestos'!$F$11*($H873-'01_Supuestos'!$F$9))*'01_Supuestos'!$F$18)-($J873*'01_Supuestos'!L32)-(IF('01_Supuestos'!L30=MAX('01_Supuestos'!$C$30:$M$30),'01_Supuestos'!$F$19,0))-(MAX(0,(((('01_Supuestos'!L31*$I873)*'01_Supuestos'!$F$11*($H873-'01_Supuestos'!$F$9))-((('01_Supuestos'!L31*$I873)*'01_Supuestos'!$F$11*($H873-'01_Supuestos'!$F$9))*'01_Supuestos'!$F$12)-(('01_Supuestos'!L31*$I873)*'01_Supuestos'!$F$11*$K873)-(IF(('01_Supuestos'!L31*$I873)&gt;0,'01_Supuestos'!$F$15,0)))-($J873*'01_Supuestos'!L33)))*'01_Supuestos'!$F$16)</f>
        <v/>
      </c>
      <c r="AD873" s="109">
        <f>((('01_Supuestos'!M31*$I873)*'01_Supuestos'!$F$11*($H873-'01_Supuestos'!$F$9))-((('01_Supuestos'!M31*$I873)*'01_Supuestos'!$F$11*($H873-'01_Supuestos'!$F$9))*'01_Supuestos'!$F$12)-(('01_Supuestos'!M31*$I873)*'01_Supuestos'!$F$11*$K873)-(IF(('01_Supuestos'!M31*$I873)&gt;0,'01_Supuestos'!$F$15,0)))-((('01_Supuestos'!M31*$I873)*'01_Supuestos'!$F$11*($H873-'01_Supuestos'!$F$9))*'01_Supuestos'!$F$18)-($J873*'01_Supuestos'!M32)-(IF('01_Supuestos'!M30=MAX('01_Supuestos'!$C$30:$M$30),'01_Supuestos'!$F$19,0))-(MAX(0,(((('01_Supuestos'!M31*$I873)*'01_Supuestos'!$F$11*($H873-'01_Supuestos'!$F$9))-((('01_Supuestos'!M31*$I873)*'01_Supuestos'!$F$11*($H873-'01_Supuestos'!$F$9))*'01_Supuestos'!$F$12)-(('01_Supuestos'!M31*$I873)*'01_Supuestos'!$F$11*$K873)-(IF(('01_Supuestos'!M31*$I873)&gt;0,'01_Supuestos'!$F$15,0)))-($J873*'01_Supuestos'!M33)))*'01_Supuestos'!$F$16)</f>
        <v/>
      </c>
      <c r="AE873" s="109">
        <f>0</f>
        <v/>
      </c>
      <c r="AF873" s="109">
        <f>IF(S873&gt;R873,"Appraisal+Decision",IF(S873&lt;R873,"Develop Now","Indiferente"))</f>
        <v/>
      </c>
    </row>
    <row r="874">
      <c r="A874" t="n">
        <v>844</v>
      </c>
      <c r="B874" s="53">
        <f>RAND()</f>
        <v/>
      </c>
      <c r="C874" s="53">
        <f>RAND()</f>
        <v/>
      </c>
      <c r="D874" s="53">
        <f>RAND()</f>
        <v/>
      </c>
      <c r="E874" s="53">
        <f>RAND()</f>
        <v/>
      </c>
      <c r="F874" s="53">
        <f>RAND()</f>
        <v/>
      </c>
      <c r="G874" s="53">
        <f>RAND()</f>
        <v/>
      </c>
      <c r="H874" s="109">
        <f>IF(B874&lt;($B$11-$B$10)/($B$12-$B$10), $B$10+SQRT(B874*($B$11-$B$10)*($B$12-$B$10)), $B$12-SQRT((1-B874)*($B$12-$B$11)*($B$12-$B$10)))</f>
        <v/>
      </c>
      <c r="I874" s="53">
        <f>MAX(0.1,NORMINV(C874,$B$13,$B$14))</f>
        <v/>
      </c>
      <c r="J874" s="109">
        <f>'01_Supuestos'!$F$13*MAX(0.65,NORMINV(D874,1,$B$15))</f>
        <v/>
      </c>
      <c r="K874" s="109">
        <f>'01_Supuestos'!$F$14*MAX(0.6,NORMINV(E874,1,$B$16))</f>
        <v/>
      </c>
      <c r="L874" s="109">
        <f>--(F874&lt;=$B$5)</f>
        <v/>
      </c>
      <c r="M874" s="109">
        <f>IF(L874=1, IF(G874&lt;=$B$6, "+", "-"), IF(G874&lt;=(1-$B$7), "+", "-"))</f>
        <v/>
      </c>
      <c r="N874" s="110">
        <f>IF(M874="+",'05_Bayes_Arbol'!$B$16,'05_Bayes_Arbol'!$B$17)</f>
        <v/>
      </c>
      <c r="O874" s="109">
        <f>SUMPRODUCT(T874:AD874,'01_Supuestos'!$C$34:$M$34)</f>
        <v/>
      </c>
      <c r="P874" s="109">
        <f>N874*O874 + (1-N874)*$B$9</f>
        <v/>
      </c>
      <c r="Q874" s="109">
        <f>--(P874&gt;0)</f>
        <v/>
      </c>
      <c r="R874" s="109">
        <f>IF(L874=1,O874,$B$9)</f>
        <v/>
      </c>
      <c r="S874" s="109">
        <f>-$B$8 + IF(Q874=1, IF(L874=1,O874,$B$9), 0)</f>
        <v/>
      </c>
      <c r="T874" s="109">
        <f>((('01_Supuestos'!C31*$I874)*'01_Supuestos'!$F$11*($H874-'01_Supuestos'!$F$9))-((('01_Supuestos'!C31*$I874)*'01_Supuestos'!$F$11*($H874-'01_Supuestos'!$F$9))*'01_Supuestos'!$F$12)-(('01_Supuestos'!C31*$I874)*'01_Supuestos'!$F$11*$K874)-(IF(('01_Supuestos'!C31*$I874)&gt;0,'01_Supuestos'!$F$15,0)))-((('01_Supuestos'!C31*$I874)*'01_Supuestos'!$F$11*($H874-'01_Supuestos'!$F$9))*'01_Supuestos'!$F$18)-($J874*'01_Supuestos'!C32)-(IF('01_Supuestos'!C30=MAX('01_Supuestos'!$C$30:$M$30),'01_Supuestos'!$F$19,0))-(MAX(0,(((('01_Supuestos'!C31*$I874)*'01_Supuestos'!$F$11*($H874-'01_Supuestos'!$F$9))-((('01_Supuestos'!C31*$I874)*'01_Supuestos'!$F$11*($H874-'01_Supuestos'!$F$9))*'01_Supuestos'!$F$12)-(('01_Supuestos'!C31*$I874)*'01_Supuestos'!$F$11*$K874)-(IF(('01_Supuestos'!C31*$I874)&gt;0,'01_Supuestos'!$F$15,0)))-($J874*'01_Supuestos'!C33)))*'01_Supuestos'!$F$16)</f>
        <v/>
      </c>
      <c r="U874" s="109">
        <f>((('01_Supuestos'!D31*$I874)*'01_Supuestos'!$F$11*($H874-'01_Supuestos'!$F$9))-((('01_Supuestos'!D31*$I874)*'01_Supuestos'!$F$11*($H874-'01_Supuestos'!$F$9))*'01_Supuestos'!$F$12)-(('01_Supuestos'!D31*$I874)*'01_Supuestos'!$F$11*$K874)-(IF(('01_Supuestos'!D31*$I874)&gt;0,'01_Supuestos'!$F$15,0)))-((('01_Supuestos'!D31*$I874)*'01_Supuestos'!$F$11*($H874-'01_Supuestos'!$F$9))*'01_Supuestos'!$F$18)-($J874*'01_Supuestos'!D32)-(IF('01_Supuestos'!D30=MAX('01_Supuestos'!$C$30:$M$30),'01_Supuestos'!$F$19,0))-(MAX(0,(((('01_Supuestos'!D31*$I874)*'01_Supuestos'!$F$11*($H874-'01_Supuestos'!$F$9))-((('01_Supuestos'!D31*$I874)*'01_Supuestos'!$F$11*($H874-'01_Supuestos'!$F$9))*'01_Supuestos'!$F$12)-(('01_Supuestos'!D31*$I874)*'01_Supuestos'!$F$11*$K874)-(IF(('01_Supuestos'!D31*$I874)&gt;0,'01_Supuestos'!$F$15,0)))-($J874*'01_Supuestos'!D33)))*'01_Supuestos'!$F$16)</f>
        <v/>
      </c>
      <c r="V874" s="109">
        <f>((('01_Supuestos'!E31*$I874)*'01_Supuestos'!$F$11*($H874-'01_Supuestos'!$F$9))-((('01_Supuestos'!E31*$I874)*'01_Supuestos'!$F$11*($H874-'01_Supuestos'!$F$9))*'01_Supuestos'!$F$12)-(('01_Supuestos'!E31*$I874)*'01_Supuestos'!$F$11*$K874)-(IF(('01_Supuestos'!E31*$I874)&gt;0,'01_Supuestos'!$F$15,0)))-((('01_Supuestos'!E31*$I874)*'01_Supuestos'!$F$11*($H874-'01_Supuestos'!$F$9))*'01_Supuestos'!$F$18)-($J874*'01_Supuestos'!E32)-(IF('01_Supuestos'!E30=MAX('01_Supuestos'!$C$30:$M$30),'01_Supuestos'!$F$19,0))-(MAX(0,(((('01_Supuestos'!E31*$I874)*'01_Supuestos'!$F$11*($H874-'01_Supuestos'!$F$9))-((('01_Supuestos'!E31*$I874)*'01_Supuestos'!$F$11*($H874-'01_Supuestos'!$F$9))*'01_Supuestos'!$F$12)-(('01_Supuestos'!E31*$I874)*'01_Supuestos'!$F$11*$K874)-(IF(('01_Supuestos'!E31*$I874)&gt;0,'01_Supuestos'!$F$15,0)))-($J874*'01_Supuestos'!E33)))*'01_Supuestos'!$F$16)</f>
        <v/>
      </c>
      <c r="W874" s="109">
        <f>((('01_Supuestos'!F31*$I874)*'01_Supuestos'!$F$11*($H874-'01_Supuestos'!$F$9))-((('01_Supuestos'!F31*$I874)*'01_Supuestos'!$F$11*($H874-'01_Supuestos'!$F$9))*'01_Supuestos'!$F$12)-(('01_Supuestos'!F31*$I874)*'01_Supuestos'!$F$11*$K874)-(IF(('01_Supuestos'!F31*$I874)&gt;0,'01_Supuestos'!$F$15,0)))-((('01_Supuestos'!F31*$I874)*'01_Supuestos'!$F$11*($H874-'01_Supuestos'!$F$9))*'01_Supuestos'!$F$18)-($J874*'01_Supuestos'!F32)-(IF('01_Supuestos'!F30=MAX('01_Supuestos'!$C$30:$M$30),'01_Supuestos'!$F$19,0))-(MAX(0,(((('01_Supuestos'!F31*$I874)*'01_Supuestos'!$F$11*($H874-'01_Supuestos'!$F$9))-((('01_Supuestos'!F31*$I874)*'01_Supuestos'!$F$11*($H874-'01_Supuestos'!$F$9))*'01_Supuestos'!$F$12)-(('01_Supuestos'!F31*$I874)*'01_Supuestos'!$F$11*$K874)-(IF(('01_Supuestos'!F31*$I874)&gt;0,'01_Supuestos'!$F$15,0)))-($J874*'01_Supuestos'!F33)))*'01_Supuestos'!$F$16)</f>
        <v/>
      </c>
      <c r="X874" s="109">
        <f>((('01_Supuestos'!G31*$I874)*'01_Supuestos'!$F$11*($H874-'01_Supuestos'!$F$9))-((('01_Supuestos'!G31*$I874)*'01_Supuestos'!$F$11*($H874-'01_Supuestos'!$F$9))*'01_Supuestos'!$F$12)-(('01_Supuestos'!G31*$I874)*'01_Supuestos'!$F$11*$K874)-(IF(('01_Supuestos'!G31*$I874)&gt;0,'01_Supuestos'!$F$15,0)))-((('01_Supuestos'!G31*$I874)*'01_Supuestos'!$F$11*($H874-'01_Supuestos'!$F$9))*'01_Supuestos'!$F$18)-($J874*'01_Supuestos'!G32)-(IF('01_Supuestos'!G30=MAX('01_Supuestos'!$C$30:$M$30),'01_Supuestos'!$F$19,0))-(MAX(0,(((('01_Supuestos'!G31*$I874)*'01_Supuestos'!$F$11*($H874-'01_Supuestos'!$F$9))-((('01_Supuestos'!G31*$I874)*'01_Supuestos'!$F$11*($H874-'01_Supuestos'!$F$9))*'01_Supuestos'!$F$12)-(('01_Supuestos'!G31*$I874)*'01_Supuestos'!$F$11*$K874)-(IF(('01_Supuestos'!G31*$I874)&gt;0,'01_Supuestos'!$F$15,0)))-($J874*'01_Supuestos'!G33)))*'01_Supuestos'!$F$16)</f>
        <v/>
      </c>
      <c r="Y874" s="109">
        <f>((('01_Supuestos'!H31*$I874)*'01_Supuestos'!$F$11*($H874-'01_Supuestos'!$F$9))-((('01_Supuestos'!H31*$I874)*'01_Supuestos'!$F$11*($H874-'01_Supuestos'!$F$9))*'01_Supuestos'!$F$12)-(('01_Supuestos'!H31*$I874)*'01_Supuestos'!$F$11*$K874)-(IF(('01_Supuestos'!H31*$I874)&gt;0,'01_Supuestos'!$F$15,0)))-((('01_Supuestos'!H31*$I874)*'01_Supuestos'!$F$11*($H874-'01_Supuestos'!$F$9))*'01_Supuestos'!$F$18)-($J874*'01_Supuestos'!H32)-(IF('01_Supuestos'!H30=MAX('01_Supuestos'!$C$30:$M$30),'01_Supuestos'!$F$19,0))-(MAX(0,(((('01_Supuestos'!H31*$I874)*'01_Supuestos'!$F$11*($H874-'01_Supuestos'!$F$9))-((('01_Supuestos'!H31*$I874)*'01_Supuestos'!$F$11*($H874-'01_Supuestos'!$F$9))*'01_Supuestos'!$F$12)-(('01_Supuestos'!H31*$I874)*'01_Supuestos'!$F$11*$K874)-(IF(('01_Supuestos'!H31*$I874)&gt;0,'01_Supuestos'!$F$15,0)))-($J874*'01_Supuestos'!H33)))*'01_Supuestos'!$F$16)</f>
        <v/>
      </c>
      <c r="Z874" s="109">
        <f>((('01_Supuestos'!I31*$I874)*'01_Supuestos'!$F$11*($H874-'01_Supuestos'!$F$9))-((('01_Supuestos'!I31*$I874)*'01_Supuestos'!$F$11*($H874-'01_Supuestos'!$F$9))*'01_Supuestos'!$F$12)-(('01_Supuestos'!I31*$I874)*'01_Supuestos'!$F$11*$K874)-(IF(('01_Supuestos'!I31*$I874)&gt;0,'01_Supuestos'!$F$15,0)))-((('01_Supuestos'!I31*$I874)*'01_Supuestos'!$F$11*($H874-'01_Supuestos'!$F$9))*'01_Supuestos'!$F$18)-($J874*'01_Supuestos'!I32)-(IF('01_Supuestos'!I30=MAX('01_Supuestos'!$C$30:$M$30),'01_Supuestos'!$F$19,0))-(MAX(0,(((('01_Supuestos'!I31*$I874)*'01_Supuestos'!$F$11*($H874-'01_Supuestos'!$F$9))-((('01_Supuestos'!I31*$I874)*'01_Supuestos'!$F$11*($H874-'01_Supuestos'!$F$9))*'01_Supuestos'!$F$12)-(('01_Supuestos'!I31*$I874)*'01_Supuestos'!$F$11*$K874)-(IF(('01_Supuestos'!I31*$I874)&gt;0,'01_Supuestos'!$F$15,0)))-($J874*'01_Supuestos'!I33)))*'01_Supuestos'!$F$16)</f>
        <v/>
      </c>
      <c r="AA874" s="109">
        <f>((('01_Supuestos'!J31*$I874)*'01_Supuestos'!$F$11*($H874-'01_Supuestos'!$F$9))-((('01_Supuestos'!J31*$I874)*'01_Supuestos'!$F$11*($H874-'01_Supuestos'!$F$9))*'01_Supuestos'!$F$12)-(('01_Supuestos'!J31*$I874)*'01_Supuestos'!$F$11*$K874)-(IF(('01_Supuestos'!J31*$I874)&gt;0,'01_Supuestos'!$F$15,0)))-((('01_Supuestos'!J31*$I874)*'01_Supuestos'!$F$11*($H874-'01_Supuestos'!$F$9))*'01_Supuestos'!$F$18)-($J874*'01_Supuestos'!J32)-(IF('01_Supuestos'!J30=MAX('01_Supuestos'!$C$30:$M$30),'01_Supuestos'!$F$19,0))-(MAX(0,(((('01_Supuestos'!J31*$I874)*'01_Supuestos'!$F$11*($H874-'01_Supuestos'!$F$9))-((('01_Supuestos'!J31*$I874)*'01_Supuestos'!$F$11*($H874-'01_Supuestos'!$F$9))*'01_Supuestos'!$F$12)-(('01_Supuestos'!J31*$I874)*'01_Supuestos'!$F$11*$K874)-(IF(('01_Supuestos'!J31*$I874)&gt;0,'01_Supuestos'!$F$15,0)))-($J874*'01_Supuestos'!J33)))*'01_Supuestos'!$F$16)</f>
        <v/>
      </c>
      <c r="AB874" s="109">
        <f>((('01_Supuestos'!K31*$I874)*'01_Supuestos'!$F$11*($H874-'01_Supuestos'!$F$9))-((('01_Supuestos'!K31*$I874)*'01_Supuestos'!$F$11*($H874-'01_Supuestos'!$F$9))*'01_Supuestos'!$F$12)-(('01_Supuestos'!K31*$I874)*'01_Supuestos'!$F$11*$K874)-(IF(('01_Supuestos'!K31*$I874)&gt;0,'01_Supuestos'!$F$15,0)))-((('01_Supuestos'!K31*$I874)*'01_Supuestos'!$F$11*($H874-'01_Supuestos'!$F$9))*'01_Supuestos'!$F$18)-($J874*'01_Supuestos'!K32)-(IF('01_Supuestos'!K30=MAX('01_Supuestos'!$C$30:$M$30),'01_Supuestos'!$F$19,0))-(MAX(0,(((('01_Supuestos'!K31*$I874)*'01_Supuestos'!$F$11*($H874-'01_Supuestos'!$F$9))-((('01_Supuestos'!K31*$I874)*'01_Supuestos'!$F$11*($H874-'01_Supuestos'!$F$9))*'01_Supuestos'!$F$12)-(('01_Supuestos'!K31*$I874)*'01_Supuestos'!$F$11*$K874)-(IF(('01_Supuestos'!K31*$I874)&gt;0,'01_Supuestos'!$F$15,0)))-($J874*'01_Supuestos'!K33)))*'01_Supuestos'!$F$16)</f>
        <v/>
      </c>
      <c r="AC874" s="109">
        <f>((('01_Supuestos'!L31*$I874)*'01_Supuestos'!$F$11*($H874-'01_Supuestos'!$F$9))-((('01_Supuestos'!L31*$I874)*'01_Supuestos'!$F$11*($H874-'01_Supuestos'!$F$9))*'01_Supuestos'!$F$12)-(('01_Supuestos'!L31*$I874)*'01_Supuestos'!$F$11*$K874)-(IF(('01_Supuestos'!L31*$I874)&gt;0,'01_Supuestos'!$F$15,0)))-((('01_Supuestos'!L31*$I874)*'01_Supuestos'!$F$11*($H874-'01_Supuestos'!$F$9))*'01_Supuestos'!$F$18)-($J874*'01_Supuestos'!L32)-(IF('01_Supuestos'!L30=MAX('01_Supuestos'!$C$30:$M$30),'01_Supuestos'!$F$19,0))-(MAX(0,(((('01_Supuestos'!L31*$I874)*'01_Supuestos'!$F$11*($H874-'01_Supuestos'!$F$9))-((('01_Supuestos'!L31*$I874)*'01_Supuestos'!$F$11*($H874-'01_Supuestos'!$F$9))*'01_Supuestos'!$F$12)-(('01_Supuestos'!L31*$I874)*'01_Supuestos'!$F$11*$K874)-(IF(('01_Supuestos'!L31*$I874)&gt;0,'01_Supuestos'!$F$15,0)))-($J874*'01_Supuestos'!L33)))*'01_Supuestos'!$F$16)</f>
        <v/>
      </c>
      <c r="AD874" s="109">
        <f>((('01_Supuestos'!M31*$I874)*'01_Supuestos'!$F$11*($H874-'01_Supuestos'!$F$9))-((('01_Supuestos'!M31*$I874)*'01_Supuestos'!$F$11*($H874-'01_Supuestos'!$F$9))*'01_Supuestos'!$F$12)-(('01_Supuestos'!M31*$I874)*'01_Supuestos'!$F$11*$K874)-(IF(('01_Supuestos'!M31*$I874)&gt;0,'01_Supuestos'!$F$15,0)))-((('01_Supuestos'!M31*$I874)*'01_Supuestos'!$F$11*($H874-'01_Supuestos'!$F$9))*'01_Supuestos'!$F$18)-($J874*'01_Supuestos'!M32)-(IF('01_Supuestos'!M30=MAX('01_Supuestos'!$C$30:$M$30),'01_Supuestos'!$F$19,0))-(MAX(0,(((('01_Supuestos'!M31*$I874)*'01_Supuestos'!$F$11*($H874-'01_Supuestos'!$F$9))-((('01_Supuestos'!M31*$I874)*'01_Supuestos'!$F$11*($H874-'01_Supuestos'!$F$9))*'01_Supuestos'!$F$12)-(('01_Supuestos'!M31*$I874)*'01_Supuestos'!$F$11*$K874)-(IF(('01_Supuestos'!M31*$I874)&gt;0,'01_Supuestos'!$F$15,0)))-($J874*'01_Supuestos'!M33)))*'01_Supuestos'!$F$16)</f>
        <v/>
      </c>
      <c r="AE874" s="109">
        <f>0</f>
        <v/>
      </c>
      <c r="AF874" s="109">
        <f>IF(S874&gt;R874,"Appraisal+Decision",IF(S874&lt;R874,"Develop Now","Indiferente"))</f>
        <v/>
      </c>
    </row>
    <row r="875">
      <c r="A875" t="n">
        <v>845</v>
      </c>
      <c r="B875" s="53">
        <f>RAND()</f>
        <v/>
      </c>
      <c r="C875" s="53">
        <f>RAND()</f>
        <v/>
      </c>
      <c r="D875" s="53">
        <f>RAND()</f>
        <v/>
      </c>
      <c r="E875" s="53">
        <f>RAND()</f>
        <v/>
      </c>
      <c r="F875" s="53">
        <f>RAND()</f>
        <v/>
      </c>
      <c r="G875" s="53">
        <f>RAND()</f>
        <v/>
      </c>
      <c r="H875" s="109">
        <f>IF(B875&lt;($B$11-$B$10)/($B$12-$B$10), $B$10+SQRT(B875*($B$11-$B$10)*($B$12-$B$10)), $B$12-SQRT((1-B875)*($B$12-$B$11)*($B$12-$B$10)))</f>
        <v/>
      </c>
      <c r="I875" s="53">
        <f>MAX(0.1,NORMINV(C875,$B$13,$B$14))</f>
        <v/>
      </c>
      <c r="J875" s="109">
        <f>'01_Supuestos'!$F$13*MAX(0.65,NORMINV(D875,1,$B$15))</f>
        <v/>
      </c>
      <c r="K875" s="109">
        <f>'01_Supuestos'!$F$14*MAX(0.6,NORMINV(E875,1,$B$16))</f>
        <v/>
      </c>
      <c r="L875" s="109">
        <f>--(F875&lt;=$B$5)</f>
        <v/>
      </c>
      <c r="M875" s="109">
        <f>IF(L875=1, IF(G875&lt;=$B$6, "+", "-"), IF(G875&lt;=(1-$B$7), "+", "-"))</f>
        <v/>
      </c>
      <c r="N875" s="110">
        <f>IF(M875="+",'05_Bayes_Arbol'!$B$16,'05_Bayes_Arbol'!$B$17)</f>
        <v/>
      </c>
      <c r="O875" s="109">
        <f>SUMPRODUCT(T875:AD875,'01_Supuestos'!$C$34:$M$34)</f>
        <v/>
      </c>
      <c r="P875" s="109">
        <f>N875*O875 + (1-N875)*$B$9</f>
        <v/>
      </c>
      <c r="Q875" s="109">
        <f>--(P875&gt;0)</f>
        <v/>
      </c>
      <c r="R875" s="109">
        <f>IF(L875=1,O875,$B$9)</f>
        <v/>
      </c>
      <c r="S875" s="109">
        <f>-$B$8 + IF(Q875=1, IF(L875=1,O875,$B$9), 0)</f>
        <v/>
      </c>
      <c r="T875" s="109">
        <f>((('01_Supuestos'!C31*$I875)*'01_Supuestos'!$F$11*($H875-'01_Supuestos'!$F$9))-((('01_Supuestos'!C31*$I875)*'01_Supuestos'!$F$11*($H875-'01_Supuestos'!$F$9))*'01_Supuestos'!$F$12)-(('01_Supuestos'!C31*$I875)*'01_Supuestos'!$F$11*$K875)-(IF(('01_Supuestos'!C31*$I875)&gt;0,'01_Supuestos'!$F$15,0)))-((('01_Supuestos'!C31*$I875)*'01_Supuestos'!$F$11*($H875-'01_Supuestos'!$F$9))*'01_Supuestos'!$F$18)-($J875*'01_Supuestos'!C32)-(IF('01_Supuestos'!C30=MAX('01_Supuestos'!$C$30:$M$30),'01_Supuestos'!$F$19,0))-(MAX(0,(((('01_Supuestos'!C31*$I875)*'01_Supuestos'!$F$11*($H875-'01_Supuestos'!$F$9))-((('01_Supuestos'!C31*$I875)*'01_Supuestos'!$F$11*($H875-'01_Supuestos'!$F$9))*'01_Supuestos'!$F$12)-(('01_Supuestos'!C31*$I875)*'01_Supuestos'!$F$11*$K875)-(IF(('01_Supuestos'!C31*$I875)&gt;0,'01_Supuestos'!$F$15,0)))-($J875*'01_Supuestos'!C33)))*'01_Supuestos'!$F$16)</f>
        <v/>
      </c>
      <c r="U875" s="109">
        <f>((('01_Supuestos'!D31*$I875)*'01_Supuestos'!$F$11*($H875-'01_Supuestos'!$F$9))-((('01_Supuestos'!D31*$I875)*'01_Supuestos'!$F$11*($H875-'01_Supuestos'!$F$9))*'01_Supuestos'!$F$12)-(('01_Supuestos'!D31*$I875)*'01_Supuestos'!$F$11*$K875)-(IF(('01_Supuestos'!D31*$I875)&gt;0,'01_Supuestos'!$F$15,0)))-((('01_Supuestos'!D31*$I875)*'01_Supuestos'!$F$11*($H875-'01_Supuestos'!$F$9))*'01_Supuestos'!$F$18)-($J875*'01_Supuestos'!D32)-(IF('01_Supuestos'!D30=MAX('01_Supuestos'!$C$30:$M$30),'01_Supuestos'!$F$19,0))-(MAX(0,(((('01_Supuestos'!D31*$I875)*'01_Supuestos'!$F$11*($H875-'01_Supuestos'!$F$9))-((('01_Supuestos'!D31*$I875)*'01_Supuestos'!$F$11*($H875-'01_Supuestos'!$F$9))*'01_Supuestos'!$F$12)-(('01_Supuestos'!D31*$I875)*'01_Supuestos'!$F$11*$K875)-(IF(('01_Supuestos'!D31*$I875)&gt;0,'01_Supuestos'!$F$15,0)))-($J875*'01_Supuestos'!D33)))*'01_Supuestos'!$F$16)</f>
        <v/>
      </c>
      <c r="V875" s="109">
        <f>((('01_Supuestos'!E31*$I875)*'01_Supuestos'!$F$11*($H875-'01_Supuestos'!$F$9))-((('01_Supuestos'!E31*$I875)*'01_Supuestos'!$F$11*($H875-'01_Supuestos'!$F$9))*'01_Supuestos'!$F$12)-(('01_Supuestos'!E31*$I875)*'01_Supuestos'!$F$11*$K875)-(IF(('01_Supuestos'!E31*$I875)&gt;0,'01_Supuestos'!$F$15,0)))-((('01_Supuestos'!E31*$I875)*'01_Supuestos'!$F$11*($H875-'01_Supuestos'!$F$9))*'01_Supuestos'!$F$18)-($J875*'01_Supuestos'!E32)-(IF('01_Supuestos'!E30=MAX('01_Supuestos'!$C$30:$M$30),'01_Supuestos'!$F$19,0))-(MAX(0,(((('01_Supuestos'!E31*$I875)*'01_Supuestos'!$F$11*($H875-'01_Supuestos'!$F$9))-((('01_Supuestos'!E31*$I875)*'01_Supuestos'!$F$11*($H875-'01_Supuestos'!$F$9))*'01_Supuestos'!$F$12)-(('01_Supuestos'!E31*$I875)*'01_Supuestos'!$F$11*$K875)-(IF(('01_Supuestos'!E31*$I875)&gt;0,'01_Supuestos'!$F$15,0)))-($J875*'01_Supuestos'!E33)))*'01_Supuestos'!$F$16)</f>
        <v/>
      </c>
      <c r="W875" s="109">
        <f>((('01_Supuestos'!F31*$I875)*'01_Supuestos'!$F$11*($H875-'01_Supuestos'!$F$9))-((('01_Supuestos'!F31*$I875)*'01_Supuestos'!$F$11*($H875-'01_Supuestos'!$F$9))*'01_Supuestos'!$F$12)-(('01_Supuestos'!F31*$I875)*'01_Supuestos'!$F$11*$K875)-(IF(('01_Supuestos'!F31*$I875)&gt;0,'01_Supuestos'!$F$15,0)))-((('01_Supuestos'!F31*$I875)*'01_Supuestos'!$F$11*($H875-'01_Supuestos'!$F$9))*'01_Supuestos'!$F$18)-($J875*'01_Supuestos'!F32)-(IF('01_Supuestos'!F30=MAX('01_Supuestos'!$C$30:$M$30),'01_Supuestos'!$F$19,0))-(MAX(0,(((('01_Supuestos'!F31*$I875)*'01_Supuestos'!$F$11*($H875-'01_Supuestos'!$F$9))-((('01_Supuestos'!F31*$I875)*'01_Supuestos'!$F$11*($H875-'01_Supuestos'!$F$9))*'01_Supuestos'!$F$12)-(('01_Supuestos'!F31*$I875)*'01_Supuestos'!$F$11*$K875)-(IF(('01_Supuestos'!F31*$I875)&gt;0,'01_Supuestos'!$F$15,0)))-($J875*'01_Supuestos'!F33)))*'01_Supuestos'!$F$16)</f>
        <v/>
      </c>
      <c r="X875" s="109">
        <f>((('01_Supuestos'!G31*$I875)*'01_Supuestos'!$F$11*($H875-'01_Supuestos'!$F$9))-((('01_Supuestos'!G31*$I875)*'01_Supuestos'!$F$11*($H875-'01_Supuestos'!$F$9))*'01_Supuestos'!$F$12)-(('01_Supuestos'!G31*$I875)*'01_Supuestos'!$F$11*$K875)-(IF(('01_Supuestos'!G31*$I875)&gt;0,'01_Supuestos'!$F$15,0)))-((('01_Supuestos'!G31*$I875)*'01_Supuestos'!$F$11*($H875-'01_Supuestos'!$F$9))*'01_Supuestos'!$F$18)-($J875*'01_Supuestos'!G32)-(IF('01_Supuestos'!G30=MAX('01_Supuestos'!$C$30:$M$30),'01_Supuestos'!$F$19,0))-(MAX(0,(((('01_Supuestos'!G31*$I875)*'01_Supuestos'!$F$11*($H875-'01_Supuestos'!$F$9))-((('01_Supuestos'!G31*$I875)*'01_Supuestos'!$F$11*($H875-'01_Supuestos'!$F$9))*'01_Supuestos'!$F$12)-(('01_Supuestos'!G31*$I875)*'01_Supuestos'!$F$11*$K875)-(IF(('01_Supuestos'!G31*$I875)&gt;0,'01_Supuestos'!$F$15,0)))-($J875*'01_Supuestos'!G33)))*'01_Supuestos'!$F$16)</f>
        <v/>
      </c>
      <c r="Y875" s="109">
        <f>((('01_Supuestos'!H31*$I875)*'01_Supuestos'!$F$11*($H875-'01_Supuestos'!$F$9))-((('01_Supuestos'!H31*$I875)*'01_Supuestos'!$F$11*($H875-'01_Supuestos'!$F$9))*'01_Supuestos'!$F$12)-(('01_Supuestos'!H31*$I875)*'01_Supuestos'!$F$11*$K875)-(IF(('01_Supuestos'!H31*$I875)&gt;0,'01_Supuestos'!$F$15,0)))-((('01_Supuestos'!H31*$I875)*'01_Supuestos'!$F$11*($H875-'01_Supuestos'!$F$9))*'01_Supuestos'!$F$18)-($J875*'01_Supuestos'!H32)-(IF('01_Supuestos'!H30=MAX('01_Supuestos'!$C$30:$M$30),'01_Supuestos'!$F$19,0))-(MAX(0,(((('01_Supuestos'!H31*$I875)*'01_Supuestos'!$F$11*($H875-'01_Supuestos'!$F$9))-((('01_Supuestos'!H31*$I875)*'01_Supuestos'!$F$11*($H875-'01_Supuestos'!$F$9))*'01_Supuestos'!$F$12)-(('01_Supuestos'!H31*$I875)*'01_Supuestos'!$F$11*$K875)-(IF(('01_Supuestos'!H31*$I875)&gt;0,'01_Supuestos'!$F$15,0)))-($J875*'01_Supuestos'!H33)))*'01_Supuestos'!$F$16)</f>
        <v/>
      </c>
      <c r="Z875" s="109">
        <f>((('01_Supuestos'!I31*$I875)*'01_Supuestos'!$F$11*($H875-'01_Supuestos'!$F$9))-((('01_Supuestos'!I31*$I875)*'01_Supuestos'!$F$11*($H875-'01_Supuestos'!$F$9))*'01_Supuestos'!$F$12)-(('01_Supuestos'!I31*$I875)*'01_Supuestos'!$F$11*$K875)-(IF(('01_Supuestos'!I31*$I875)&gt;0,'01_Supuestos'!$F$15,0)))-((('01_Supuestos'!I31*$I875)*'01_Supuestos'!$F$11*($H875-'01_Supuestos'!$F$9))*'01_Supuestos'!$F$18)-($J875*'01_Supuestos'!I32)-(IF('01_Supuestos'!I30=MAX('01_Supuestos'!$C$30:$M$30),'01_Supuestos'!$F$19,0))-(MAX(0,(((('01_Supuestos'!I31*$I875)*'01_Supuestos'!$F$11*($H875-'01_Supuestos'!$F$9))-((('01_Supuestos'!I31*$I875)*'01_Supuestos'!$F$11*($H875-'01_Supuestos'!$F$9))*'01_Supuestos'!$F$12)-(('01_Supuestos'!I31*$I875)*'01_Supuestos'!$F$11*$K875)-(IF(('01_Supuestos'!I31*$I875)&gt;0,'01_Supuestos'!$F$15,0)))-($J875*'01_Supuestos'!I33)))*'01_Supuestos'!$F$16)</f>
        <v/>
      </c>
      <c r="AA875" s="109">
        <f>((('01_Supuestos'!J31*$I875)*'01_Supuestos'!$F$11*($H875-'01_Supuestos'!$F$9))-((('01_Supuestos'!J31*$I875)*'01_Supuestos'!$F$11*($H875-'01_Supuestos'!$F$9))*'01_Supuestos'!$F$12)-(('01_Supuestos'!J31*$I875)*'01_Supuestos'!$F$11*$K875)-(IF(('01_Supuestos'!J31*$I875)&gt;0,'01_Supuestos'!$F$15,0)))-((('01_Supuestos'!J31*$I875)*'01_Supuestos'!$F$11*($H875-'01_Supuestos'!$F$9))*'01_Supuestos'!$F$18)-($J875*'01_Supuestos'!J32)-(IF('01_Supuestos'!J30=MAX('01_Supuestos'!$C$30:$M$30),'01_Supuestos'!$F$19,0))-(MAX(0,(((('01_Supuestos'!J31*$I875)*'01_Supuestos'!$F$11*($H875-'01_Supuestos'!$F$9))-((('01_Supuestos'!J31*$I875)*'01_Supuestos'!$F$11*($H875-'01_Supuestos'!$F$9))*'01_Supuestos'!$F$12)-(('01_Supuestos'!J31*$I875)*'01_Supuestos'!$F$11*$K875)-(IF(('01_Supuestos'!J31*$I875)&gt;0,'01_Supuestos'!$F$15,0)))-($J875*'01_Supuestos'!J33)))*'01_Supuestos'!$F$16)</f>
        <v/>
      </c>
      <c r="AB875" s="109">
        <f>((('01_Supuestos'!K31*$I875)*'01_Supuestos'!$F$11*($H875-'01_Supuestos'!$F$9))-((('01_Supuestos'!K31*$I875)*'01_Supuestos'!$F$11*($H875-'01_Supuestos'!$F$9))*'01_Supuestos'!$F$12)-(('01_Supuestos'!K31*$I875)*'01_Supuestos'!$F$11*$K875)-(IF(('01_Supuestos'!K31*$I875)&gt;0,'01_Supuestos'!$F$15,0)))-((('01_Supuestos'!K31*$I875)*'01_Supuestos'!$F$11*($H875-'01_Supuestos'!$F$9))*'01_Supuestos'!$F$18)-($J875*'01_Supuestos'!K32)-(IF('01_Supuestos'!K30=MAX('01_Supuestos'!$C$30:$M$30),'01_Supuestos'!$F$19,0))-(MAX(0,(((('01_Supuestos'!K31*$I875)*'01_Supuestos'!$F$11*($H875-'01_Supuestos'!$F$9))-((('01_Supuestos'!K31*$I875)*'01_Supuestos'!$F$11*($H875-'01_Supuestos'!$F$9))*'01_Supuestos'!$F$12)-(('01_Supuestos'!K31*$I875)*'01_Supuestos'!$F$11*$K875)-(IF(('01_Supuestos'!K31*$I875)&gt;0,'01_Supuestos'!$F$15,0)))-($J875*'01_Supuestos'!K33)))*'01_Supuestos'!$F$16)</f>
        <v/>
      </c>
      <c r="AC875" s="109">
        <f>((('01_Supuestos'!L31*$I875)*'01_Supuestos'!$F$11*($H875-'01_Supuestos'!$F$9))-((('01_Supuestos'!L31*$I875)*'01_Supuestos'!$F$11*($H875-'01_Supuestos'!$F$9))*'01_Supuestos'!$F$12)-(('01_Supuestos'!L31*$I875)*'01_Supuestos'!$F$11*$K875)-(IF(('01_Supuestos'!L31*$I875)&gt;0,'01_Supuestos'!$F$15,0)))-((('01_Supuestos'!L31*$I875)*'01_Supuestos'!$F$11*($H875-'01_Supuestos'!$F$9))*'01_Supuestos'!$F$18)-($J875*'01_Supuestos'!L32)-(IF('01_Supuestos'!L30=MAX('01_Supuestos'!$C$30:$M$30),'01_Supuestos'!$F$19,0))-(MAX(0,(((('01_Supuestos'!L31*$I875)*'01_Supuestos'!$F$11*($H875-'01_Supuestos'!$F$9))-((('01_Supuestos'!L31*$I875)*'01_Supuestos'!$F$11*($H875-'01_Supuestos'!$F$9))*'01_Supuestos'!$F$12)-(('01_Supuestos'!L31*$I875)*'01_Supuestos'!$F$11*$K875)-(IF(('01_Supuestos'!L31*$I875)&gt;0,'01_Supuestos'!$F$15,0)))-($J875*'01_Supuestos'!L33)))*'01_Supuestos'!$F$16)</f>
        <v/>
      </c>
      <c r="AD875" s="109">
        <f>((('01_Supuestos'!M31*$I875)*'01_Supuestos'!$F$11*($H875-'01_Supuestos'!$F$9))-((('01_Supuestos'!M31*$I875)*'01_Supuestos'!$F$11*($H875-'01_Supuestos'!$F$9))*'01_Supuestos'!$F$12)-(('01_Supuestos'!M31*$I875)*'01_Supuestos'!$F$11*$K875)-(IF(('01_Supuestos'!M31*$I875)&gt;0,'01_Supuestos'!$F$15,0)))-((('01_Supuestos'!M31*$I875)*'01_Supuestos'!$F$11*($H875-'01_Supuestos'!$F$9))*'01_Supuestos'!$F$18)-($J875*'01_Supuestos'!M32)-(IF('01_Supuestos'!M30=MAX('01_Supuestos'!$C$30:$M$30),'01_Supuestos'!$F$19,0))-(MAX(0,(((('01_Supuestos'!M31*$I875)*'01_Supuestos'!$F$11*($H875-'01_Supuestos'!$F$9))-((('01_Supuestos'!M31*$I875)*'01_Supuestos'!$F$11*($H875-'01_Supuestos'!$F$9))*'01_Supuestos'!$F$12)-(('01_Supuestos'!M31*$I875)*'01_Supuestos'!$F$11*$K875)-(IF(('01_Supuestos'!M31*$I875)&gt;0,'01_Supuestos'!$F$15,0)))-($J875*'01_Supuestos'!M33)))*'01_Supuestos'!$F$16)</f>
        <v/>
      </c>
      <c r="AE875" s="109">
        <f>0</f>
        <v/>
      </c>
      <c r="AF875" s="109">
        <f>IF(S875&gt;R875,"Appraisal+Decision",IF(S875&lt;R875,"Develop Now","Indiferente"))</f>
        <v/>
      </c>
    </row>
    <row r="876">
      <c r="A876" t="n">
        <v>846</v>
      </c>
      <c r="B876" s="53">
        <f>RAND()</f>
        <v/>
      </c>
      <c r="C876" s="53">
        <f>RAND()</f>
        <v/>
      </c>
      <c r="D876" s="53">
        <f>RAND()</f>
        <v/>
      </c>
      <c r="E876" s="53">
        <f>RAND()</f>
        <v/>
      </c>
      <c r="F876" s="53">
        <f>RAND()</f>
        <v/>
      </c>
      <c r="G876" s="53">
        <f>RAND()</f>
        <v/>
      </c>
      <c r="H876" s="109">
        <f>IF(B876&lt;($B$11-$B$10)/($B$12-$B$10), $B$10+SQRT(B876*($B$11-$B$10)*($B$12-$B$10)), $B$12-SQRT((1-B876)*($B$12-$B$11)*($B$12-$B$10)))</f>
        <v/>
      </c>
      <c r="I876" s="53">
        <f>MAX(0.1,NORMINV(C876,$B$13,$B$14))</f>
        <v/>
      </c>
      <c r="J876" s="109">
        <f>'01_Supuestos'!$F$13*MAX(0.65,NORMINV(D876,1,$B$15))</f>
        <v/>
      </c>
      <c r="K876" s="109">
        <f>'01_Supuestos'!$F$14*MAX(0.6,NORMINV(E876,1,$B$16))</f>
        <v/>
      </c>
      <c r="L876" s="109">
        <f>--(F876&lt;=$B$5)</f>
        <v/>
      </c>
      <c r="M876" s="109">
        <f>IF(L876=1, IF(G876&lt;=$B$6, "+", "-"), IF(G876&lt;=(1-$B$7), "+", "-"))</f>
        <v/>
      </c>
      <c r="N876" s="110">
        <f>IF(M876="+",'05_Bayes_Arbol'!$B$16,'05_Bayes_Arbol'!$B$17)</f>
        <v/>
      </c>
      <c r="O876" s="109">
        <f>SUMPRODUCT(T876:AD876,'01_Supuestos'!$C$34:$M$34)</f>
        <v/>
      </c>
      <c r="P876" s="109">
        <f>N876*O876 + (1-N876)*$B$9</f>
        <v/>
      </c>
      <c r="Q876" s="109">
        <f>--(P876&gt;0)</f>
        <v/>
      </c>
      <c r="R876" s="109">
        <f>IF(L876=1,O876,$B$9)</f>
        <v/>
      </c>
      <c r="S876" s="109">
        <f>-$B$8 + IF(Q876=1, IF(L876=1,O876,$B$9), 0)</f>
        <v/>
      </c>
      <c r="T876" s="109">
        <f>((('01_Supuestos'!C31*$I876)*'01_Supuestos'!$F$11*($H876-'01_Supuestos'!$F$9))-((('01_Supuestos'!C31*$I876)*'01_Supuestos'!$F$11*($H876-'01_Supuestos'!$F$9))*'01_Supuestos'!$F$12)-(('01_Supuestos'!C31*$I876)*'01_Supuestos'!$F$11*$K876)-(IF(('01_Supuestos'!C31*$I876)&gt;0,'01_Supuestos'!$F$15,0)))-((('01_Supuestos'!C31*$I876)*'01_Supuestos'!$F$11*($H876-'01_Supuestos'!$F$9))*'01_Supuestos'!$F$18)-($J876*'01_Supuestos'!C32)-(IF('01_Supuestos'!C30=MAX('01_Supuestos'!$C$30:$M$30),'01_Supuestos'!$F$19,0))-(MAX(0,(((('01_Supuestos'!C31*$I876)*'01_Supuestos'!$F$11*($H876-'01_Supuestos'!$F$9))-((('01_Supuestos'!C31*$I876)*'01_Supuestos'!$F$11*($H876-'01_Supuestos'!$F$9))*'01_Supuestos'!$F$12)-(('01_Supuestos'!C31*$I876)*'01_Supuestos'!$F$11*$K876)-(IF(('01_Supuestos'!C31*$I876)&gt;0,'01_Supuestos'!$F$15,0)))-($J876*'01_Supuestos'!C33)))*'01_Supuestos'!$F$16)</f>
        <v/>
      </c>
      <c r="U876" s="109">
        <f>((('01_Supuestos'!D31*$I876)*'01_Supuestos'!$F$11*($H876-'01_Supuestos'!$F$9))-((('01_Supuestos'!D31*$I876)*'01_Supuestos'!$F$11*($H876-'01_Supuestos'!$F$9))*'01_Supuestos'!$F$12)-(('01_Supuestos'!D31*$I876)*'01_Supuestos'!$F$11*$K876)-(IF(('01_Supuestos'!D31*$I876)&gt;0,'01_Supuestos'!$F$15,0)))-((('01_Supuestos'!D31*$I876)*'01_Supuestos'!$F$11*($H876-'01_Supuestos'!$F$9))*'01_Supuestos'!$F$18)-($J876*'01_Supuestos'!D32)-(IF('01_Supuestos'!D30=MAX('01_Supuestos'!$C$30:$M$30),'01_Supuestos'!$F$19,0))-(MAX(0,(((('01_Supuestos'!D31*$I876)*'01_Supuestos'!$F$11*($H876-'01_Supuestos'!$F$9))-((('01_Supuestos'!D31*$I876)*'01_Supuestos'!$F$11*($H876-'01_Supuestos'!$F$9))*'01_Supuestos'!$F$12)-(('01_Supuestos'!D31*$I876)*'01_Supuestos'!$F$11*$K876)-(IF(('01_Supuestos'!D31*$I876)&gt;0,'01_Supuestos'!$F$15,0)))-($J876*'01_Supuestos'!D33)))*'01_Supuestos'!$F$16)</f>
        <v/>
      </c>
      <c r="V876" s="109">
        <f>((('01_Supuestos'!E31*$I876)*'01_Supuestos'!$F$11*($H876-'01_Supuestos'!$F$9))-((('01_Supuestos'!E31*$I876)*'01_Supuestos'!$F$11*($H876-'01_Supuestos'!$F$9))*'01_Supuestos'!$F$12)-(('01_Supuestos'!E31*$I876)*'01_Supuestos'!$F$11*$K876)-(IF(('01_Supuestos'!E31*$I876)&gt;0,'01_Supuestos'!$F$15,0)))-((('01_Supuestos'!E31*$I876)*'01_Supuestos'!$F$11*($H876-'01_Supuestos'!$F$9))*'01_Supuestos'!$F$18)-($J876*'01_Supuestos'!E32)-(IF('01_Supuestos'!E30=MAX('01_Supuestos'!$C$30:$M$30),'01_Supuestos'!$F$19,0))-(MAX(0,(((('01_Supuestos'!E31*$I876)*'01_Supuestos'!$F$11*($H876-'01_Supuestos'!$F$9))-((('01_Supuestos'!E31*$I876)*'01_Supuestos'!$F$11*($H876-'01_Supuestos'!$F$9))*'01_Supuestos'!$F$12)-(('01_Supuestos'!E31*$I876)*'01_Supuestos'!$F$11*$K876)-(IF(('01_Supuestos'!E31*$I876)&gt;0,'01_Supuestos'!$F$15,0)))-($J876*'01_Supuestos'!E33)))*'01_Supuestos'!$F$16)</f>
        <v/>
      </c>
      <c r="W876" s="109">
        <f>((('01_Supuestos'!F31*$I876)*'01_Supuestos'!$F$11*($H876-'01_Supuestos'!$F$9))-((('01_Supuestos'!F31*$I876)*'01_Supuestos'!$F$11*($H876-'01_Supuestos'!$F$9))*'01_Supuestos'!$F$12)-(('01_Supuestos'!F31*$I876)*'01_Supuestos'!$F$11*$K876)-(IF(('01_Supuestos'!F31*$I876)&gt;0,'01_Supuestos'!$F$15,0)))-((('01_Supuestos'!F31*$I876)*'01_Supuestos'!$F$11*($H876-'01_Supuestos'!$F$9))*'01_Supuestos'!$F$18)-($J876*'01_Supuestos'!F32)-(IF('01_Supuestos'!F30=MAX('01_Supuestos'!$C$30:$M$30),'01_Supuestos'!$F$19,0))-(MAX(0,(((('01_Supuestos'!F31*$I876)*'01_Supuestos'!$F$11*($H876-'01_Supuestos'!$F$9))-((('01_Supuestos'!F31*$I876)*'01_Supuestos'!$F$11*($H876-'01_Supuestos'!$F$9))*'01_Supuestos'!$F$12)-(('01_Supuestos'!F31*$I876)*'01_Supuestos'!$F$11*$K876)-(IF(('01_Supuestos'!F31*$I876)&gt;0,'01_Supuestos'!$F$15,0)))-($J876*'01_Supuestos'!F33)))*'01_Supuestos'!$F$16)</f>
        <v/>
      </c>
      <c r="X876" s="109">
        <f>((('01_Supuestos'!G31*$I876)*'01_Supuestos'!$F$11*($H876-'01_Supuestos'!$F$9))-((('01_Supuestos'!G31*$I876)*'01_Supuestos'!$F$11*($H876-'01_Supuestos'!$F$9))*'01_Supuestos'!$F$12)-(('01_Supuestos'!G31*$I876)*'01_Supuestos'!$F$11*$K876)-(IF(('01_Supuestos'!G31*$I876)&gt;0,'01_Supuestos'!$F$15,0)))-((('01_Supuestos'!G31*$I876)*'01_Supuestos'!$F$11*($H876-'01_Supuestos'!$F$9))*'01_Supuestos'!$F$18)-($J876*'01_Supuestos'!G32)-(IF('01_Supuestos'!G30=MAX('01_Supuestos'!$C$30:$M$30),'01_Supuestos'!$F$19,0))-(MAX(0,(((('01_Supuestos'!G31*$I876)*'01_Supuestos'!$F$11*($H876-'01_Supuestos'!$F$9))-((('01_Supuestos'!G31*$I876)*'01_Supuestos'!$F$11*($H876-'01_Supuestos'!$F$9))*'01_Supuestos'!$F$12)-(('01_Supuestos'!G31*$I876)*'01_Supuestos'!$F$11*$K876)-(IF(('01_Supuestos'!G31*$I876)&gt;0,'01_Supuestos'!$F$15,0)))-($J876*'01_Supuestos'!G33)))*'01_Supuestos'!$F$16)</f>
        <v/>
      </c>
      <c r="Y876" s="109">
        <f>((('01_Supuestos'!H31*$I876)*'01_Supuestos'!$F$11*($H876-'01_Supuestos'!$F$9))-((('01_Supuestos'!H31*$I876)*'01_Supuestos'!$F$11*($H876-'01_Supuestos'!$F$9))*'01_Supuestos'!$F$12)-(('01_Supuestos'!H31*$I876)*'01_Supuestos'!$F$11*$K876)-(IF(('01_Supuestos'!H31*$I876)&gt;0,'01_Supuestos'!$F$15,0)))-((('01_Supuestos'!H31*$I876)*'01_Supuestos'!$F$11*($H876-'01_Supuestos'!$F$9))*'01_Supuestos'!$F$18)-($J876*'01_Supuestos'!H32)-(IF('01_Supuestos'!H30=MAX('01_Supuestos'!$C$30:$M$30),'01_Supuestos'!$F$19,0))-(MAX(0,(((('01_Supuestos'!H31*$I876)*'01_Supuestos'!$F$11*($H876-'01_Supuestos'!$F$9))-((('01_Supuestos'!H31*$I876)*'01_Supuestos'!$F$11*($H876-'01_Supuestos'!$F$9))*'01_Supuestos'!$F$12)-(('01_Supuestos'!H31*$I876)*'01_Supuestos'!$F$11*$K876)-(IF(('01_Supuestos'!H31*$I876)&gt;0,'01_Supuestos'!$F$15,0)))-($J876*'01_Supuestos'!H33)))*'01_Supuestos'!$F$16)</f>
        <v/>
      </c>
      <c r="Z876" s="109">
        <f>((('01_Supuestos'!I31*$I876)*'01_Supuestos'!$F$11*($H876-'01_Supuestos'!$F$9))-((('01_Supuestos'!I31*$I876)*'01_Supuestos'!$F$11*($H876-'01_Supuestos'!$F$9))*'01_Supuestos'!$F$12)-(('01_Supuestos'!I31*$I876)*'01_Supuestos'!$F$11*$K876)-(IF(('01_Supuestos'!I31*$I876)&gt;0,'01_Supuestos'!$F$15,0)))-((('01_Supuestos'!I31*$I876)*'01_Supuestos'!$F$11*($H876-'01_Supuestos'!$F$9))*'01_Supuestos'!$F$18)-($J876*'01_Supuestos'!I32)-(IF('01_Supuestos'!I30=MAX('01_Supuestos'!$C$30:$M$30),'01_Supuestos'!$F$19,0))-(MAX(0,(((('01_Supuestos'!I31*$I876)*'01_Supuestos'!$F$11*($H876-'01_Supuestos'!$F$9))-((('01_Supuestos'!I31*$I876)*'01_Supuestos'!$F$11*($H876-'01_Supuestos'!$F$9))*'01_Supuestos'!$F$12)-(('01_Supuestos'!I31*$I876)*'01_Supuestos'!$F$11*$K876)-(IF(('01_Supuestos'!I31*$I876)&gt;0,'01_Supuestos'!$F$15,0)))-($J876*'01_Supuestos'!I33)))*'01_Supuestos'!$F$16)</f>
        <v/>
      </c>
      <c r="AA876" s="109">
        <f>((('01_Supuestos'!J31*$I876)*'01_Supuestos'!$F$11*($H876-'01_Supuestos'!$F$9))-((('01_Supuestos'!J31*$I876)*'01_Supuestos'!$F$11*($H876-'01_Supuestos'!$F$9))*'01_Supuestos'!$F$12)-(('01_Supuestos'!J31*$I876)*'01_Supuestos'!$F$11*$K876)-(IF(('01_Supuestos'!J31*$I876)&gt;0,'01_Supuestos'!$F$15,0)))-((('01_Supuestos'!J31*$I876)*'01_Supuestos'!$F$11*($H876-'01_Supuestos'!$F$9))*'01_Supuestos'!$F$18)-($J876*'01_Supuestos'!J32)-(IF('01_Supuestos'!J30=MAX('01_Supuestos'!$C$30:$M$30),'01_Supuestos'!$F$19,0))-(MAX(0,(((('01_Supuestos'!J31*$I876)*'01_Supuestos'!$F$11*($H876-'01_Supuestos'!$F$9))-((('01_Supuestos'!J31*$I876)*'01_Supuestos'!$F$11*($H876-'01_Supuestos'!$F$9))*'01_Supuestos'!$F$12)-(('01_Supuestos'!J31*$I876)*'01_Supuestos'!$F$11*$K876)-(IF(('01_Supuestos'!J31*$I876)&gt;0,'01_Supuestos'!$F$15,0)))-($J876*'01_Supuestos'!J33)))*'01_Supuestos'!$F$16)</f>
        <v/>
      </c>
      <c r="AB876" s="109">
        <f>((('01_Supuestos'!K31*$I876)*'01_Supuestos'!$F$11*($H876-'01_Supuestos'!$F$9))-((('01_Supuestos'!K31*$I876)*'01_Supuestos'!$F$11*($H876-'01_Supuestos'!$F$9))*'01_Supuestos'!$F$12)-(('01_Supuestos'!K31*$I876)*'01_Supuestos'!$F$11*$K876)-(IF(('01_Supuestos'!K31*$I876)&gt;0,'01_Supuestos'!$F$15,0)))-((('01_Supuestos'!K31*$I876)*'01_Supuestos'!$F$11*($H876-'01_Supuestos'!$F$9))*'01_Supuestos'!$F$18)-($J876*'01_Supuestos'!K32)-(IF('01_Supuestos'!K30=MAX('01_Supuestos'!$C$30:$M$30),'01_Supuestos'!$F$19,0))-(MAX(0,(((('01_Supuestos'!K31*$I876)*'01_Supuestos'!$F$11*($H876-'01_Supuestos'!$F$9))-((('01_Supuestos'!K31*$I876)*'01_Supuestos'!$F$11*($H876-'01_Supuestos'!$F$9))*'01_Supuestos'!$F$12)-(('01_Supuestos'!K31*$I876)*'01_Supuestos'!$F$11*$K876)-(IF(('01_Supuestos'!K31*$I876)&gt;0,'01_Supuestos'!$F$15,0)))-($J876*'01_Supuestos'!K33)))*'01_Supuestos'!$F$16)</f>
        <v/>
      </c>
      <c r="AC876" s="109">
        <f>((('01_Supuestos'!L31*$I876)*'01_Supuestos'!$F$11*($H876-'01_Supuestos'!$F$9))-((('01_Supuestos'!L31*$I876)*'01_Supuestos'!$F$11*($H876-'01_Supuestos'!$F$9))*'01_Supuestos'!$F$12)-(('01_Supuestos'!L31*$I876)*'01_Supuestos'!$F$11*$K876)-(IF(('01_Supuestos'!L31*$I876)&gt;0,'01_Supuestos'!$F$15,0)))-((('01_Supuestos'!L31*$I876)*'01_Supuestos'!$F$11*($H876-'01_Supuestos'!$F$9))*'01_Supuestos'!$F$18)-($J876*'01_Supuestos'!L32)-(IF('01_Supuestos'!L30=MAX('01_Supuestos'!$C$30:$M$30),'01_Supuestos'!$F$19,0))-(MAX(0,(((('01_Supuestos'!L31*$I876)*'01_Supuestos'!$F$11*($H876-'01_Supuestos'!$F$9))-((('01_Supuestos'!L31*$I876)*'01_Supuestos'!$F$11*($H876-'01_Supuestos'!$F$9))*'01_Supuestos'!$F$12)-(('01_Supuestos'!L31*$I876)*'01_Supuestos'!$F$11*$K876)-(IF(('01_Supuestos'!L31*$I876)&gt;0,'01_Supuestos'!$F$15,0)))-($J876*'01_Supuestos'!L33)))*'01_Supuestos'!$F$16)</f>
        <v/>
      </c>
      <c r="AD876" s="109">
        <f>((('01_Supuestos'!M31*$I876)*'01_Supuestos'!$F$11*($H876-'01_Supuestos'!$F$9))-((('01_Supuestos'!M31*$I876)*'01_Supuestos'!$F$11*($H876-'01_Supuestos'!$F$9))*'01_Supuestos'!$F$12)-(('01_Supuestos'!M31*$I876)*'01_Supuestos'!$F$11*$K876)-(IF(('01_Supuestos'!M31*$I876)&gt;0,'01_Supuestos'!$F$15,0)))-((('01_Supuestos'!M31*$I876)*'01_Supuestos'!$F$11*($H876-'01_Supuestos'!$F$9))*'01_Supuestos'!$F$18)-($J876*'01_Supuestos'!M32)-(IF('01_Supuestos'!M30=MAX('01_Supuestos'!$C$30:$M$30),'01_Supuestos'!$F$19,0))-(MAX(0,(((('01_Supuestos'!M31*$I876)*'01_Supuestos'!$F$11*($H876-'01_Supuestos'!$F$9))-((('01_Supuestos'!M31*$I876)*'01_Supuestos'!$F$11*($H876-'01_Supuestos'!$F$9))*'01_Supuestos'!$F$12)-(('01_Supuestos'!M31*$I876)*'01_Supuestos'!$F$11*$K876)-(IF(('01_Supuestos'!M31*$I876)&gt;0,'01_Supuestos'!$F$15,0)))-($J876*'01_Supuestos'!M33)))*'01_Supuestos'!$F$16)</f>
        <v/>
      </c>
      <c r="AE876" s="109">
        <f>0</f>
        <v/>
      </c>
      <c r="AF876" s="109">
        <f>IF(S876&gt;R876,"Appraisal+Decision",IF(S876&lt;R876,"Develop Now","Indiferente"))</f>
        <v/>
      </c>
    </row>
    <row r="877">
      <c r="A877" t="n">
        <v>847</v>
      </c>
      <c r="B877" s="53">
        <f>RAND()</f>
        <v/>
      </c>
      <c r="C877" s="53">
        <f>RAND()</f>
        <v/>
      </c>
      <c r="D877" s="53">
        <f>RAND()</f>
        <v/>
      </c>
      <c r="E877" s="53">
        <f>RAND()</f>
        <v/>
      </c>
      <c r="F877" s="53">
        <f>RAND()</f>
        <v/>
      </c>
      <c r="G877" s="53">
        <f>RAND()</f>
        <v/>
      </c>
      <c r="H877" s="109">
        <f>IF(B877&lt;($B$11-$B$10)/($B$12-$B$10), $B$10+SQRT(B877*($B$11-$B$10)*($B$12-$B$10)), $B$12-SQRT((1-B877)*($B$12-$B$11)*($B$12-$B$10)))</f>
        <v/>
      </c>
      <c r="I877" s="53">
        <f>MAX(0.1,NORMINV(C877,$B$13,$B$14))</f>
        <v/>
      </c>
      <c r="J877" s="109">
        <f>'01_Supuestos'!$F$13*MAX(0.65,NORMINV(D877,1,$B$15))</f>
        <v/>
      </c>
      <c r="K877" s="109">
        <f>'01_Supuestos'!$F$14*MAX(0.6,NORMINV(E877,1,$B$16))</f>
        <v/>
      </c>
      <c r="L877" s="109">
        <f>--(F877&lt;=$B$5)</f>
        <v/>
      </c>
      <c r="M877" s="109">
        <f>IF(L877=1, IF(G877&lt;=$B$6, "+", "-"), IF(G877&lt;=(1-$B$7), "+", "-"))</f>
        <v/>
      </c>
      <c r="N877" s="110">
        <f>IF(M877="+",'05_Bayes_Arbol'!$B$16,'05_Bayes_Arbol'!$B$17)</f>
        <v/>
      </c>
      <c r="O877" s="109">
        <f>SUMPRODUCT(T877:AD877,'01_Supuestos'!$C$34:$M$34)</f>
        <v/>
      </c>
      <c r="P877" s="109">
        <f>N877*O877 + (1-N877)*$B$9</f>
        <v/>
      </c>
      <c r="Q877" s="109">
        <f>--(P877&gt;0)</f>
        <v/>
      </c>
      <c r="R877" s="109">
        <f>IF(L877=1,O877,$B$9)</f>
        <v/>
      </c>
      <c r="S877" s="109">
        <f>-$B$8 + IF(Q877=1, IF(L877=1,O877,$B$9), 0)</f>
        <v/>
      </c>
      <c r="T877" s="109">
        <f>((('01_Supuestos'!C31*$I877)*'01_Supuestos'!$F$11*($H877-'01_Supuestos'!$F$9))-((('01_Supuestos'!C31*$I877)*'01_Supuestos'!$F$11*($H877-'01_Supuestos'!$F$9))*'01_Supuestos'!$F$12)-(('01_Supuestos'!C31*$I877)*'01_Supuestos'!$F$11*$K877)-(IF(('01_Supuestos'!C31*$I877)&gt;0,'01_Supuestos'!$F$15,0)))-((('01_Supuestos'!C31*$I877)*'01_Supuestos'!$F$11*($H877-'01_Supuestos'!$F$9))*'01_Supuestos'!$F$18)-($J877*'01_Supuestos'!C32)-(IF('01_Supuestos'!C30=MAX('01_Supuestos'!$C$30:$M$30),'01_Supuestos'!$F$19,0))-(MAX(0,(((('01_Supuestos'!C31*$I877)*'01_Supuestos'!$F$11*($H877-'01_Supuestos'!$F$9))-((('01_Supuestos'!C31*$I877)*'01_Supuestos'!$F$11*($H877-'01_Supuestos'!$F$9))*'01_Supuestos'!$F$12)-(('01_Supuestos'!C31*$I877)*'01_Supuestos'!$F$11*$K877)-(IF(('01_Supuestos'!C31*$I877)&gt;0,'01_Supuestos'!$F$15,0)))-($J877*'01_Supuestos'!C33)))*'01_Supuestos'!$F$16)</f>
        <v/>
      </c>
      <c r="U877" s="109">
        <f>((('01_Supuestos'!D31*$I877)*'01_Supuestos'!$F$11*($H877-'01_Supuestos'!$F$9))-((('01_Supuestos'!D31*$I877)*'01_Supuestos'!$F$11*($H877-'01_Supuestos'!$F$9))*'01_Supuestos'!$F$12)-(('01_Supuestos'!D31*$I877)*'01_Supuestos'!$F$11*$K877)-(IF(('01_Supuestos'!D31*$I877)&gt;0,'01_Supuestos'!$F$15,0)))-((('01_Supuestos'!D31*$I877)*'01_Supuestos'!$F$11*($H877-'01_Supuestos'!$F$9))*'01_Supuestos'!$F$18)-($J877*'01_Supuestos'!D32)-(IF('01_Supuestos'!D30=MAX('01_Supuestos'!$C$30:$M$30),'01_Supuestos'!$F$19,0))-(MAX(0,(((('01_Supuestos'!D31*$I877)*'01_Supuestos'!$F$11*($H877-'01_Supuestos'!$F$9))-((('01_Supuestos'!D31*$I877)*'01_Supuestos'!$F$11*($H877-'01_Supuestos'!$F$9))*'01_Supuestos'!$F$12)-(('01_Supuestos'!D31*$I877)*'01_Supuestos'!$F$11*$K877)-(IF(('01_Supuestos'!D31*$I877)&gt;0,'01_Supuestos'!$F$15,0)))-($J877*'01_Supuestos'!D33)))*'01_Supuestos'!$F$16)</f>
        <v/>
      </c>
      <c r="V877" s="109">
        <f>((('01_Supuestos'!E31*$I877)*'01_Supuestos'!$F$11*($H877-'01_Supuestos'!$F$9))-((('01_Supuestos'!E31*$I877)*'01_Supuestos'!$F$11*($H877-'01_Supuestos'!$F$9))*'01_Supuestos'!$F$12)-(('01_Supuestos'!E31*$I877)*'01_Supuestos'!$F$11*$K877)-(IF(('01_Supuestos'!E31*$I877)&gt;0,'01_Supuestos'!$F$15,0)))-((('01_Supuestos'!E31*$I877)*'01_Supuestos'!$F$11*($H877-'01_Supuestos'!$F$9))*'01_Supuestos'!$F$18)-($J877*'01_Supuestos'!E32)-(IF('01_Supuestos'!E30=MAX('01_Supuestos'!$C$30:$M$30),'01_Supuestos'!$F$19,0))-(MAX(0,(((('01_Supuestos'!E31*$I877)*'01_Supuestos'!$F$11*($H877-'01_Supuestos'!$F$9))-((('01_Supuestos'!E31*$I877)*'01_Supuestos'!$F$11*($H877-'01_Supuestos'!$F$9))*'01_Supuestos'!$F$12)-(('01_Supuestos'!E31*$I877)*'01_Supuestos'!$F$11*$K877)-(IF(('01_Supuestos'!E31*$I877)&gt;0,'01_Supuestos'!$F$15,0)))-($J877*'01_Supuestos'!E33)))*'01_Supuestos'!$F$16)</f>
        <v/>
      </c>
      <c r="W877" s="109">
        <f>((('01_Supuestos'!F31*$I877)*'01_Supuestos'!$F$11*($H877-'01_Supuestos'!$F$9))-((('01_Supuestos'!F31*$I877)*'01_Supuestos'!$F$11*($H877-'01_Supuestos'!$F$9))*'01_Supuestos'!$F$12)-(('01_Supuestos'!F31*$I877)*'01_Supuestos'!$F$11*$K877)-(IF(('01_Supuestos'!F31*$I877)&gt;0,'01_Supuestos'!$F$15,0)))-((('01_Supuestos'!F31*$I877)*'01_Supuestos'!$F$11*($H877-'01_Supuestos'!$F$9))*'01_Supuestos'!$F$18)-($J877*'01_Supuestos'!F32)-(IF('01_Supuestos'!F30=MAX('01_Supuestos'!$C$30:$M$30),'01_Supuestos'!$F$19,0))-(MAX(0,(((('01_Supuestos'!F31*$I877)*'01_Supuestos'!$F$11*($H877-'01_Supuestos'!$F$9))-((('01_Supuestos'!F31*$I877)*'01_Supuestos'!$F$11*($H877-'01_Supuestos'!$F$9))*'01_Supuestos'!$F$12)-(('01_Supuestos'!F31*$I877)*'01_Supuestos'!$F$11*$K877)-(IF(('01_Supuestos'!F31*$I877)&gt;0,'01_Supuestos'!$F$15,0)))-($J877*'01_Supuestos'!F33)))*'01_Supuestos'!$F$16)</f>
        <v/>
      </c>
      <c r="X877" s="109">
        <f>((('01_Supuestos'!G31*$I877)*'01_Supuestos'!$F$11*($H877-'01_Supuestos'!$F$9))-((('01_Supuestos'!G31*$I877)*'01_Supuestos'!$F$11*($H877-'01_Supuestos'!$F$9))*'01_Supuestos'!$F$12)-(('01_Supuestos'!G31*$I877)*'01_Supuestos'!$F$11*$K877)-(IF(('01_Supuestos'!G31*$I877)&gt;0,'01_Supuestos'!$F$15,0)))-((('01_Supuestos'!G31*$I877)*'01_Supuestos'!$F$11*($H877-'01_Supuestos'!$F$9))*'01_Supuestos'!$F$18)-($J877*'01_Supuestos'!G32)-(IF('01_Supuestos'!G30=MAX('01_Supuestos'!$C$30:$M$30),'01_Supuestos'!$F$19,0))-(MAX(0,(((('01_Supuestos'!G31*$I877)*'01_Supuestos'!$F$11*($H877-'01_Supuestos'!$F$9))-((('01_Supuestos'!G31*$I877)*'01_Supuestos'!$F$11*($H877-'01_Supuestos'!$F$9))*'01_Supuestos'!$F$12)-(('01_Supuestos'!G31*$I877)*'01_Supuestos'!$F$11*$K877)-(IF(('01_Supuestos'!G31*$I877)&gt;0,'01_Supuestos'!$F$15,0)))-($J877*'01_Supuestos'!G33)))*'01_Supuestos'!$F$16)</f>
        <v/>
      </c>
      <c r="Y877" s="109">
        <f>((('01_Supuestos'!H31*$I877)*'01_Supuestos'!$F$11*($H877-'01_Supuestos'!$F$9))-((('01_Supuestos'!H31*$I877)*'01_Supuestos'!$F$11*($H877-'01_Supuestos'!$F$9))*'01_Supuestos'!$F$12)-(('01_Supuestos'!H31*$I877)*'01_Supuestos'!$F$11*$K877)-(IF(('01_Supuestos'!H31*$I877)&gt;0,'01_Supuestos'!$F$15,0)))-((('01_Supuestos'!H31*$I877)*'01_Supuestos'!$F$11*($H877-'01_Supuestos'!$F$9))*'01_Supuestos'!$F$18)-($J877*'01_Supuestos'!H32)-(IF('01_Supuestos'!H30=MAX('01_Supuestos'!$C$30:$M$30),'01_Supuestos'!$F$19,0))-(MAX(0,(((('01_Supuestos'!H31*$I877)*'01_Supuestos'!$F$11*($H877-'01_Supuestos'!$F$9))-((('01_Supuestos'!H31*$I877)*'01_Supuestos'!$F$11*($H877-'01_Supuestos'!$F$9))*'01_Supuestos'!$F$12)-(('01_Supuestos'!H31*$I877)*'01_Supuestos'!$F$11*$K877)-(IF(('01_Supuestos'!H31*$I877)&gt;0,'01_Supuestos'!$F$15,0)))-($J877*'01_Supuestos'!H33)))*'01_Supuestos'!$F$16)</f>
        <v/>
      </c>
      <c r="Z877" s="109">
        <f>((('01_Supuestos'!I31*$I877)*'01_Supuestos'!$F$11*($H877-'01_Supuestos'!$F$9))-((('01_Supuestos'!I31*$I877)*'01_Supuestos'!$F$11*($H877-'01_Supuestos'!$F$9))*'01_Supuestos'!$F$12)-(('01_Supuestos'!I31*$I877)*'01_Supuestos'!$F$11*$K877)-(IF(('01_Supuestos'!I31*$I877)&gt;0,'01_Supuestos'!$F$15,0)))-((('01_Supuestos'!I31*$I877)*'01_Supuestos'!$F$11*($H877-'01_Supuestos'!$F$9))*'01_Supuestos'!$F$18)-($J877*'01_Supuestos'!I32)-(IF('01_Supuestos'!I30=MAX('01_Supuestos'!$C$30:$M$30),'01_Supuestos'!$F$19,0))-(MAX(0,(((('01_Supuestos'!I31*$I877)*'01_Supuestos'!$F$11*($H877-'01_Supuestos'!$F$9))-((('01_Supuestos'!I31*$I877)*'01_Supuestos'!$F$11*($H877-'01_Supuestos'!$F$9))*'01_Supuestos'!$F$12)-(('01_Supuestos'!I31*$I877)*'01_Supuestos'!$F$11*$K877)-(IF(('01_Supuestos'!I31*$I877)&gt;0,'01_Supuestos'!$F$15,0)))-($J877*'01_Supuestos'!I33)))*'01_Supuestos'!$F$16)</f>
        <v/>
      </c>
      <c r="AA877" s="109">
        <f>((('01_Supuestos'!J31*$I877)*'01_Supuestos'!$F$11*($H877-'01_Supuestos'!$F$9))-((('01_Supuestos'!J31*$I877)*'01_Supuestos'!$F$11*($H877-'01_Supuestos'!$F$9))*'01_Supuestos'!$F$12)-(('01_Supuestos'!J31*$I877)*'01_Supuestos'!$F$11*$K877)-(IF(('01_Supuestos'!J31*$I877)&gt;0,'01_Supuestos'!$F$15,0)))-((('01_Supuestos'!J31*$I877)*'01_Supuestos'!$F$11*($H877-'01_Supuestos'!$F$9))*'01_Supuestos'!$F$18)-($J877*'01_Supuestos'!J32)-(IF('01_Supuestos'!J30=MAX('01_Supuestos'!$C$30:$M$30),'01_Supuestos'!$F$19,0))-(MAX(0,(((('01_Supuestos'!J31*$I877)*'01_Supuestos'!$F$11*($H877-'01_Supuestos'!$F$9))-((('01_Supuestos'!J31*$I877)*'01_Supuestos'!$F$11*($H877-'01_Supuestos'!$F$9))*'01_Supuestos'!$F$12)-(('01_Supuestos'!J31*$I877)*'01_Supuestos'!$F$11*$K877)-(IF(('01_Supuestos'!J31*$I877)&gt;0,'01_Supuestos'!$F$15,0)))-($J877*'01_Supuestos'!J33)))*'01_Supuestos'!$F$16)</f>
        <v/>
      </c>
      <c r="AB877" s="109">
        <f>((('01_Supuestos'!K31*$I877)*'01_Supuestos'!$F$11*($H877-'01_Supuestos'!$F$9))-((('01_Supuestos'!K31*$I877)*'01_Supuestos'!$F$11*($H877-'01_Supuestos'!$F$9))*'01_Supuestos'!$F$12)-(('01_Supuestos'!K31*$I877)*'01_Supuestos'!$F$11*$K877)-(IF(('01_Supuestos'!K31*$I877)&gt;0,'01_Supuestos'!$F$15,0)))-((('01_Supuestos'!K31*$I877)*'01_Supuestos'!$F$11*($H877-'01_Supuestos'!$F$9))*'01_Supuestos'!$F$18)-($J877*'01_Supuestos'!K32)-(IF('01_Supuestos'!K30=MAX('01_Supuestos'!$C$30:$M$30),'01_Supuestos'!$F$19,0))-(MAX(0,(((('01_Supuestos'!K31*$I877)*'01_Supuestos'!$F$11*($H877-'01_Supuestos'!$F$9))-((('01_Supuestos'!K31*$I877)*'01_Supuestos'!$F$11*($H877-'01_Supuestos'!$F$9))*'01_Supuestos'!$F$12)-(('01_Supuestos'!K31*$I877)*'01_Supuestos'!$F$11*$K877)-(IF(('01_Supuestos'!K31*$I877)&gt;0,'01_Supuestos'!$F$15,0)))-($J877*'01_Supuestos'!K33)))*'01_Supuestos'!$F$16)</f>
        <v/>
      </c>
      <c r="AC877" s="109">
        <f>((('01_Supuestos'!L31*$I877)*'01_Supuestos'!$F$11*($H877-'01_Supuestos'!$F$9))-((('01_Supuestos'!L31*$I877)*'01_Supuestos'!$F$11*($H877-'01_Supuestos'!$F$9))*'01_Supuestos'!$F$12)-(('01_Supuestos'!L31*$I877)*'01_Supuestos'!$F$11*$K877)-(IF(('01_Supuestos'!L31*$I877)&gt;0,'01_Supuestos'!$F$15,0)))-((('01_Supuestos'!L31*$I877)*'01_Supuestos'!$F$11*($H877-'01_Supuestos'!$F$9))*'01_Supuestos'!$F$18)-($J877*'01_Supuestos'!L32)-(IF('01_Supuestos'!L30=MAX('01_Supuestos'!$C$30:$M$30),'01_Supuestos'!$F$19,0))-(MAX(0,(((('01_Supuestos'!L31*$I877)*'01_Supuestos'!$F$11*($H877-'01_Supuestos'!$F$9))-((('01_Supuestos'!L31*$I877)*'01_Supuestos'!$F$11*($H877-'01_Supuestos'!$F$9))*'01_Supuestos'!$F$12)-(('01_Supuestos'!L31*$I877)*'01_Supuestos'!$F$11*$K877)-(IF(('01_Supuestos'!L31*$I877)&gt;0,'01_Supuestos'!$F$15,0)))-($J877*'01_Supuestos'!L33)))*'01_Supuestos'!$F$16)</f>
        <v/>
      </c>
      <c r="AD877" s="109">
        <f>((('01_Supuestos'!M31*$I877)*'01_Supuestos'!$F$11*($H877-'01_Supuestos'!$F$9))-((('01_Supuestos'!M31*$I877)*'01_Supuestos'!$F$11*($H877-'01_Supuestos'!$F$9))*'01_Supuestos'!$F$12)-(('01_Supuestos'!M31*$I877)*'01_Supuestos'!$F$11*$K877)-(IF(('01_Supuestos'!M31*$I877)&gt;0,'01_Supuestos'!$F$15,0)))-((('01_Supuestos'!M31*$I877)*'01_Supuestos'!$F$11*($H877-'01_Supuestos'!$F$9))*'01_Supuestos'!$F$18)-($J877*'01_Supuestos'!M32)-(IF('01_Supuestos'!M30=MAX('01_Supuestos'!$C$30:$M$30),'01_Supuestos'!$F$19,0))-(MAX(0,(((('01_Supuestos'!M31*$I877)*'01_Supuestos'!$F$11*($H877-'01_Supuestos'!$F$9))-((('01_Supuestos'!M31*$I877)*'01_Supuestos'!$F$11*($H877-'01_Supuestos'!$F$9))*'01_Supuestos'!$F$12)-(('01_Supuestos'!M31*$I877)*'01_Supuestos'!$F$11*$K877)-(IF(('01_Supuestos'!M31*$I877)&gt;0,'01_Supuestos'!$F$15,0)))-($J877*'01_Supuestos'!M33)))*'01_Supuestos'!$F$16)</f>
        <v/>
      </c>
      <c r="AE877" s="109">
        <f>0</f>
        <v/>
      </c>
      <c r="AF877" s="109">
        <f>IF(S877&gt;R877,"Appraisal+Decision",IF(S877&lt;R877,"Develop Now","Indiferente"))</f>
        <v/>
      </c>
    </row>
    <row r="878">
      <c r="A878" t="n">
        <v>848</v>
      </c>
      <c r="B878" s="53">
        <f>RAND()</f>
        <v/>
      </c>
      <c r="C878" s="53">
        <f>RAND()</f>
        <v/>
      </c>
      <c r="D878" s="53">
        <f>RAND()</f>
        <v/>
      </c>
      <c r="E878" s="53">
        <f>RAND()</f>
        <v/>
      </c>
      <c r="F878" s="53">
        <f>RAND()</f>
        <v/>
      </c>
      <c r="G878" s="53">
        <f>RAND()</f>
        <v/>
      </c>
      <c r="H878" s="109">
        <f>IF(B878&lt;($B$11-$B$10)/($B$12-$B$10), $B$10+SQRT(B878*($B$11-$B$10)*($B$12-$B$10)), $B$12-SQRT((1-B878)*($B$12-$B$11)*($B$12-$B$10)))</f>
        <v/>
      </c>
      <c r="I878" s="53">
        <f>MAX(0.1,NORMINV(C878,$B$13,$B$14))</f>
        <v/>
      </c>
      <c r="J878" s="109">
        <f>'01_Supuestos'!$F$13*MAX(0.65,NORMINV(D878,1,$B$15))</f>
        <v/>
      </c>
      <c r="K878" s="109">
        <f>'01_Supuestos'!$F$14*MAX(0.6,NORMINV(E878,1,$B$16))</f>
        <v/>
      </c>
      <c r="L878" s="109">
        <f>--(F878&lt;=$B$5)</f>
        <v/>
      </c>
      <c r="M878" s="109">
        <f>IF(L878=1, IF(G878&lt;=$B$6, "+", "-"), IF(G878&lt;=(1-$B$7), "+", "-"))</f>
        <v/>
      </c>
      <c r="N878" s="110">
        <f>IF(M878="+",'05_Bayes_Arbol'!$B$16,'05_Bayes_Arbol'!$B$17)</f>
        <v/>
      </c>
      <c r="O878" s="109">
        <f>SUMPRODUCT(T878:AD878,'01_Supuestos'!$C$34:$M$34)</f>
        <v/>
      </c>
      <c r="P878" s="109">
        <f>N878*O878 + (1-N878)*$B$9</f>
        <v/>
      </c>
      <c r="Q878" s="109">
        <f>--(P878&gt;0)</f>
        <v/>
      </c>
      <c r="R878" s="109">
        <f>IF(L878=1,O878,$B$9)</f>
        <v/>
      </c>
      <c r="S878" s="109">
        <f>-$B$8 + IF(Q878=1, IF(L878=1,O878,$B$9), 0)</f>
        <v/>
      </c>
      <c r="T878" s="109">
        <f>((('01_Supuestos'!C31*$I878)*'01_Supuestos'!$F$11*($H878-'01_Supuestos'!$F$9))-((('01_Supuestos'!C31*$I878)*'01_Supuestos'!$F$11*($H878-'01_Supuestos'!$F$9))*'01_Supuestos'!$F$12)-(('01_Supuestos'!C31*$I878)*'01_Supuestos'!$F$11*$K878)-(IF(('01_Supuestos'!C31*$I878)&gt;0,'01_Supuestos'!$F$15,0)))-((('01_Supuestos'!C31*$I878)*'01_Supuestos'!$F$11*($H878-'01_Supuestos'!$F$9))*'01_Supuestos'!$F$18)-($J878*'01_Supuestos'!C32)-(IF('01_Supuestos'!C30=MAX('01_Supuestos'!$C$30:$M$30),'01_Supuestos'!$F$19,0))-(MAX(0,(((('01_Supuestos'!C31*$I878)*'01_Supuestos'!$F$11*($H878-'01_Supuestos'!$F$9))-((('01_Supuestos'!C31*$I878)*'01_Supuestos'!$F$11*($H878-'01_Supuestos'!$F$9))*'01_Supuestos'!$F$12)-(('01_Supuestos'!C31*$I878)*'01_Supuestos'!$F$11*$K878)-(IF(('01_Supuestos'!C31*$I878)&gt;0,'01_Supuestos'!$F$15,0)))-($J878*'01_Supuestos'!C33)))*'01_Supuestos'!$F$16)</f>
        <v/>
      </c>
      <c r="U878" s="109">
        <f>((('01_Supuestos'!D31*$I878)*'01_Supuestos'!$F$11*($H878-'01_Supuestos'!$F$9))-((('01_Supuestos'!D31*$I878)*'01_Supuestos'!$F$11*($H878-'01_Supuestos'!$F$9))*'01_Supuestos'!$F$12)-(('01_Supuestos'!D31*$I878)*'01_Supuestos'!$F$11*$K878)-(IF(('01_Supuestos'!D31*$I878)&gt;0,'01_Supuestos'!$F$15,0)))-((('01_Supuestos'!D31*$I878)*'01_Supuestos'!$F$11*($H878-'01_Supuestos'!$F$9))*'01_Supuestos'!$F$18)-($J878*'01_Supuestos'!D32)-(IF('01_Supuestos'!D30=MAX('01_Supuestos'!$C$30:$M$30),'01_Supuestos'!$F$19,0))-(MAX(0,(((('01_Supuestos'!D31*$I878)*'01_Supuestos'!$F$11*($H878-'01_Supuestos'!$F$9))-((('01_Supuestos'!D31*$I878)*'01_Supuestos'!$F$11*($H878-'01_Supuestos'!$F$9))*'01_Supuestos'!$F$12)-(('01_Supuestos'!D31*$I878)*'01_Supuestos'!$F$11*$K878)-(IF(('01_Supuestos'!D31*$I878)&gt;0,'01_Supuestos'!$F$15,0)))-($J878*'01_Supuestos'!D33)))*'01_Supuestos'!$F$16)</f>
        <v/>
      </c>
      <c r="V878" s="109">
        <f>((('01_Supuestos'!E31*$I878)*'01_Supuestos'!$F$11*($H878-'01_Supuestos'!$F$9))-((('01_Supuestos'!E31*$I878)*'01_Supuestos'!$F$11*($H878-'01_Supuestos'!$F$9))*'01_Supuestos'!$F$12)-(('01_Supuestos'!E31*$I878)*'01_Supuestos'!$F$11*$K878)-(IF(('01_Supuestos'!E31*$I878)&gt;0,'01_Supuestos'!$F$15,0)))-((('01_Supuestos'!E31*$I878)*'01_Supuestos'!$F$11*($H878-'01_Supuestos'!$F$9))*'01_Supuestos'!$F$18)-($J878*'01_Supuestos'!E32)-(IF('01_Supuestos'!E30=MAX('01_Supuestos'!$C$30:$M$30),'01_Supuestos'!$F$19,0))-(MAX(0,(((('01_Supuestos'!E31*$I878)*'01_Supuestos'!$F$11*($H878-'01_Supuestos'!$F$9))-((('01_Supuestos'!E31*$I878)*'01_Supuestos'!$F$11*($H878-'01_Supuestos'!$F$9))*'01_Supuestos'!$F$12)-(('01_Supuestos'!E31*$I878)*'01_Supuestos'!$F$11*$K878)-(IF(('01_Supuestos'!E31*$I878)&gt;0,'01_Supuestos'!$F$15,0)))-($J878*'01_Supuestos'!E33)))*'01_Supuestos'!$F$16)</f>
        <v/>
      </c>
      <c r="W878" s="109">
        <f>((('01_Supuestos'!F31*$I878)*'01_Supuestos'!$F$11*($H878-'01_Supuestos'!$F$9))-((('01_Supuestos'!F31*$I878)*'01_Supuestos'!$F$11*($H878-'01_Supuestos'!$F$9))*'01_Supuestos'!$F$12)-(('01_Supuestos'!F31*$I878)*'01_Supuestos'!$F$11*$K878)-(IF(('01_Supuestos'!F31*$I878)&gt;0,'01_Supuestos'!$F$15,0)))-((('01_Supuestos'!F31*$I878)*'01_Supuestos'!$F$11*($H878-'01_Supuestos'!$F$9))*'01_Supuestos'!$F$18)-($J878*'01_Supuestos'!F32)-(IF('01_Supuestos'!F30=MAX('01_Supuestos'!$C$30:$M$30),'01_Supuestos'!$F$19,0))-(MAX(0,(((('01_Supuestos'!F31*$I878)*'01_Supuestos'!$F$11*($H878-'01_Supuestos'!$F$9))-((('01_Supuestos'!F31*$I878)*'01_Supuestos'!$F$11*($H878-'01_Supuestos'!$F$9))*'01_Supuestos'!$F$12)-(('01_Supuestos'!F31*$I878)*'01_Supuestos'!$F$11*$K878)-(IF(('01_Supuestos'!F31*$I878)&gt;0,'01_Supuestos'!$F$15,0)))-($J878*'01_Supuestos'!F33)))*'01_Supuestos'!$F$16)</f>
        <v/>
      </c>
      <c r="X878" s="109">
        <f>((('01_Supuestos'!G31*$I878)*'01_Supuestos'!$F$11*($H878-'01_Supuestos'!$F$9))-((('01_Supuestos'!G31*$I878)*'01_Supuestos'!$F$11*($H878-'01_Supuestos'!$F$9))*'01_Supuestos'!$F$12)-(('01_Supuestos'!G31*$I878)*'01_Supuestos'!$F$11*$K878)-(IF(('01_Supuestos'!G31*$I878)&gt;0,'01_Supuestos'!$F$15,0)))-((('01_Supuestos'!G31*$I878)*'01_Supuestos'!$F$11*($H878-'01_Supuestos'!$F$9))*'01_Supuestos'!$F$18)-($J878*'01_Supuestos'!G32)-(IF('01_Supuestos'!G30=MAX('01_Supuestos'!$C$30:$M$30),'01_Supuestos'!$F$19,0))-(MAX(0,(((('01_Supuestos'!G31*$I878)*'01_Supuestos'!$F$11*($H878-'01_Supuestos'!$F$9))-((('01_Supuestos'!G31*$I878)*'01_Supuestos'!$F$11*($H878-'01_Supuestos'!$F$9))*'01_Supuestos'!$F$12)-(('01_Supuestos'!G31*$I878)*'01_Supuestos'!$F$11*$K878)-(IF(('01_Supuestos'!G31*$I878)&gt;0,'01_Supuestos'!$F$15,0)))-($J878*'01_Supuestos'!G33)))*'01_Supuestos'!$F$16)</f>
        <v/>
      </c>
      <c r="Y878" s="109">
        <f>((('01_Supuestos'!H31*$I878)*'01_Supuestos'!$F$11*($H878-'01_Supuestos'!$F$9))-((('01_Supuestos'!H31*$I878)*'01_Supuestos'!$F$11*($H878-'01_Supuestos'!$F$9))*'01_Supuestos'!$F$12)-(('01_Supuestos'!H31*$I878)*'01_Supuestos'!$F$11*$K878)-(IF(('01_Supuestos'!H31*$I878)&gt;0,'01_Supuestos'!$F$15,0)))-((('01_Supuestos'!H31*$I878)*'01_Supuestos'!$F$11*($H878-'01_Supuestos'!$F$9))*'01_Supuestos'!$F$18)-($J878*'01_Supuestos'!H32)-(IF('01_Supuestos'!H30=MAX('01_Supuestos'!$C$30:$M$30),'01_Supuestos'!$F$19,0))-(MAX(0,(((('01_Supuestos'!H31*$I878)*'01_Supuestos'!$F$11*($H878-'01_Supuestos'!$F$9))-((('01_Supuestos'!H31*$I878)*'01_Supuestos'!$F$11*($H878-'01_Supuestos'!$F$9))*'01_Supuestos'!$F$12)-(('01_Supuestos'!H31*$I878)*'01_Supuestos'!$F$11*$K878)-(IF(('01_Supuestos'!H31*$I878)&gt;0,'01_Supuestos'!$F$15,0)))-($J878*'01_Supuestos'!H33)))*'01_Supuestos'!$F$16)</f>
        <v/>
      </c>
      <c r="Z878" s="109">
        <f>((('01_Supuestos'!I31*$I878)*'01_Supuestos'!$F$11*($H878-'01_Supuestos'!$F$9))-((('01_Supuestos'!I31*$I878)*'01_Supuestos'!$F$11*($H878-'01_Supuestos'!$F$9))*'01_Supuestos'!$F$12)-(('01_Supuestos'!I31*$I878)*'01_Supuestos'!$F$11*$K878)-(IF(('01_Supuestos'!I31*$I878)&gt;0,'01_Supuestos'!$F$15,0)))-((('01_Supuestos'!I31*$I878)*'01_Supuestos'!$F$11*($H878-'01_Supuestos'!$F$9))*'01_Supuestos'!$F$18)-($J878*'01_Supuestos'!I32)-(IF('01_Supuestos'!I30=MAX('01_Supuestos'!$C$30:$M$30),'01_Supuestos'!$F$19,0))-(MAX(0,(((('01_Supuestos'!I31*$I878)*'01_Supuestos'!$F$11*($H878-'01_Supuestos'!$F$9))-((('01_Supuestos'!I31*$I878)*'01_Supuestos'!$F$11*($H878-'01_Supuestos'!$F$9))*'01_Supuestos'!$F$12)-(('01_Supuestos'!I31*$I878)*'01_Supuestos'!$F$11*$K878)-(IF(('01_Supuestos'!I31*$I878)&gt;0,'01_Supuestos'!$F$15,0)))-($J878*'01_Supuestos'!I33)))*'01_Supuestos'!$F$16)</f>
        <v/>
      </c>
      <c r="AA878" s="109">
        <f>((('01_Supuestos'!J31*$I878)*'01_Supuestos'!$F$11*($H878-'01_Supuestos'!$F$9))-((('01_Supuestos'!J31*$I878)*'01_Supuestos'!$F$11*($H878-'01_Supuestos'!$F$9))*'01_Supuestos'!$F$12)-(('01_Supuestos'!J31*$I878)*'01_Supuestos'!$F$11*$K878)-(IF(('01_Supuestos'!J31*$I878)&gt;0,'01_Supuestos'!$F$15,0)))-((('01_Supuestos'!J31*$I878)*'01_Supuestos'!$F$11*($H878-'01_Supuestos'!$F$9))*'01_Supuestos'!$F$18)-($J878*'01_Supuestos'!J32)-(IF('01_Supuestos'!J30=MAX('01_Supuestos'!$C$30:$M$30),'01_Supuestos'!$F$19,0))-(MAX(0,(((('01_Supuestos'!J31*$I878)*'01_Supuestos'!$F$11*($H878-'01_Supuestos'!$F$9))-((('01_Supuestos'!J31*$I878)*'01_Supuestos'!$F$11*($H878-'01_Supuestos'!$F$9))*'01_Supuestos'!$F$12)-(('01_Supuestos'!J31*$I878)*'01_Supuestos'!$F$11*$K878)-(IF(('01_Supuestos'!J31*$I878)&gt;0,'01_Supuestos'!$F$15,0)))-($J878*'01_Supuestos'!J33)))*'01_Supuestos'!$F$16)</f>
        <v/>
      </c>
      <c r="AB878" s="109">
        <f>((('01_Supuestos'!K31*$I878)*'01_Supuestos'!$F$11*($H878-'01_Supuestos'!$F$9))-((('01_Supuestos'!K31*$I878)*'01_Supuestos'!$F$11*($H878-'01_Supuestos'!$F$9))*'01_Supuestos'!$F$12)-(('01_Supuestos'!K31*$I878)*'01_Supuestos'!$F$11*$K878)-(IF(('01_Supuestos'!K31*$I878)&gt;0,'01_Supuestos'!$F$15,0)))-((('01_Supuestos'!K31*$I878)*'01_Supuestos'!$F$11*($H878-'01_Supuestos'!$F$9))*'01_Supuestos'!$F$18)-($J878*'01_Supuestos'!K32)-(IF('01_Supuestos'!K30=MAX('01_Supuestos'!$C$30:$M$30),'01_Supuestos'!$F$19,0))-(MAX(0,(((('01_Supuestos'!K31*$I878)*'01_Supuestos'!$F$11*($H878-'01_Supuestos'!$F$9))-((('01_Supuestos'!K31*$I878)*'01_Supuestos'!$F$11*($H878-'01_Supuestos'!$F$9))*'01_Supuestos'!$F$12)-(('01_Supuestos'!K31*$I878)*'01_Supuestos'!$F$11*$K878)-(IF(('01_Supuestos'!K31*$I878)&gt;0,'01_Supuestos'!$F$15,0)))-($J878*'01_Supuestos'!K33)))*'01_Supuestos'!$F$16)</f>
        <v/>
      </c>
      <c r="AC878" s="109">
        <f>((('01_Supuestos'!L31*$I878)*'01_Supuestos'!$F$11*($H878-'01_Supuestos'!$F$9))-((('01_Supuestos'!L31*$I878)*'01_Supuestos'!$F$11*($H878-'01_Supuestos'!$F$9))*'01_Supuestos'!$F$12)-(('01_Supuestos'!L31*$I878)*'01_Supuestos'!$F$11*$K878)-(IF(('01_Supuestos'!L31*$I878)&gt;0,'01_Supuestos'!$F$15,0)))-((('01_Supuestos'!L31*$I878)*'01_Supuestos'!$F$11*($H878-'01_Supuestos'!$F$9))*'01_Supuestos'!$F$18)-($J878*'01_Supuestos'!L32)-(IF('01_Supuestos'!L30=MAX('01_Supuestos'!$C$30:$M$30),'01_Supuestos'!$F$19,0))-(MAX(0,(((('01_Supuestos'!L31*$I878)*'01_Supuestos'!$F$11*($H878-'01_Supuestos'!$F$9))-((('01_Supuestos'!L31*$I878)*'01_Supuestos'!$F$11*($H878-'01_Supuestos'!$F$9))*'01_Supuestos'!$F$12)-(('01_Supuestos'!L31*$I878)*'01_Supuestos'!$F$11*$K878)-(IF(('01_Supuestos'!L31*$I878)&gt;0,'01_Supuestos'!$F$15,0)))-($J878*'01_Supuestos'!L33)))*'01_Supuestos'!$F$16)</f>
        <v/>
      </c>
      <c r="AD878" s="109">
        <f>((('01_Supuestos'!M31*$I878)*'01_Supuestos'!$F$11*($H878-'01_Supuestos'!$F$9))-((('01_Supuestos'!M31*$I878)*'01_Supuestos'!$F$11*($H878-'01_Supuestos'!$F$9))*'01_Supuestos'!$F$12)-(('01_Supuestos'!M31*$I878)*'01_Supuestos'!$F$11*$K878)-(IF(('01_Supuestos'!M31*$I878)&gt;0,'01_Supuestos'!$F$15,0)))-((('01_Supuestos'!M31*$I878)*'01_Supuestos'!$F$11*($H878-'01_Supuestos'!$F$9))*'01_Supuestos'!$F$18)-($J878*'01_Supuestos'!M32)-(IF('01_Supuestos'!M30=MAX('01_Supuestos'!$C$30:$M$30),'01_Supuestos'!$F$19,0))-(MAX(0,(((('01_Supuestos'!M31*$I878)*'01_Supuestos'!$F$11*($H878-'01_Supuestos'!$F$9))-((('01_Supuestos'!M31*$I878)*'01_Supuestos'!$F$11*($H878-'01_Supuestos'!$F$9))*'01_Supuestos'!$F$12)-(('01_Supuestos'!M31*$I878)*'01_Supuestos'!$F$11*$K878)-(IF(('01_Supuestos'!M31*$I878)&gt;0,'01_Supuestos'!$F$15,0)))-($J878*'01_Supuestos'!M33)))*'01_Supuestos'!$F$16)</f>
        <v/>
      </c>
      <c r="AE878" s="109">
        <f>0</f>
        <v/>
      </c>
      <c r="AF878" s="109">
        <f>IF(S878&gt;R878,"Appraisal+Decision",IF(S878&lt;R878,"Develop Now","Indiferente"))</f>
        <v/>
      </c>
    </row>
    <row r="879">
      <c r="A879" t="n">
        <v>849</v>
      </c>
      <c r="B879" s="53">
        <f>RAND()</f>
        <v/>
      </c>
      <c r="C879" s="53">
        <f>RAND()</f>
        <v/>
      </c>
      <c r="D879" s="53">
        <f>RAND()</f>
        <v/>
      </c>
      <c r="E879" s="53">
        <f>RAND()</f>
        <v/>
      </c>
      <c r="F879" s="53">
        <f>RAND()</f>
        <v/>
      </c>
      <c r="G879" s="53">
        <f>RAND()</f>
        <v/>
      </c>
      <c r="H879" s="109">
        <f>IF(B879&lt;($B$11-$B$10)/($B$12-$B$10), $B$10+SQRT(B879*($B$11-$B$10)*($B$12-$B$10)), $B$12-SQRT((1-B879)*($B$12-$B$11)*($B$12-$B$10)))</f>
        <v/>
      </c>
      <c r="I879" s="53">
        <f>MAX(0.1,NORMINV(C879,$B$13,$B$14))</f>
        <v/>
      </c>
      <c r="J879" s="109">
        <f>'01_Supuestos'!$F$13*MAX(0.65,NORMINV(D879,1,$B$15))</f>
        <v/>
      </c>
      <c r="K879" s="109">
        <f>'01_Supuestos'!$F$14*MAX(0.6,NORMINV(E879,1,$B$16))</f>
        <v/>
      </c>
      <c r="L879" s="109">
        <f>--(F879&lt;=$B$5)</f>
        <v/>
      </c>
      <c r="M879" s="109">
        <f>IF(L879=1, IF(G879&lt;=$B$6, "+", "-"), IF(G879&lt;=(1-$B$7), "+", "-"))</f>
        <v/>
      </c>
      <c r="N879" s="110">
        <f>IF(M879="+",'05_Bayes_Arbol'!$B$16,'05_Bayes_Arbol'!$B$17)</f>
        <v/>
      </c>
      <c r="O879" s="109">
        <f>SUMPRODUCT(T879:AD879,'01_Supuestos'!$C$34:$M$34)</f>
        <v/>
      </c>
      <c r="P879" s="109">
        <f>N879*O879 + (1-N879)*$B$9</f>
        <v/>
      </c>
      <c r="Q879" s="109">
        <f>--(P879&gt;0)</f>
        <v/>
      </c>
      <c r="R879" s="109">
        <f>IF(L879=1,O879,$B$9)</f>
        <v/>
      </c>
      <c r="S879" s="109">
        <f>-$B$8 + IF(Q879=1, IF(L879=1,O879,$B$9), 0)</f>
        <v/>
      </c>
      <c r="T879" s="109">
        <f>((('01_Supuestos'!C31*$I879)*'01_Supuestos'!$F$11*($H879-'01_Supuestos'!$F$9))-((('01_Supuestos'!C31*$I879)*'01_Supuestos'!$F$11*($H879-'01_Supuestos'!$F$9))*'01_Supuestos'!$F$12)-(('01_Supuestos'!C31*$I879)*'01_Supuestos'!$F$11*$K879)-(IF(('01_Supuestos'!C31*$I879)&gt;0,'01_Supuestos'!$F$15,0)))-((('01_Supuestos'!C31*$I879)*'01_Supuestos'!$F$11*($H879-'01_Supuestos'!$F$9))*'01_Supuestos'!$F$18)-($J879*'01_Supuestos'!C32)-(IF('01_Supuestos'!C30=MAX('01_Supuestos'!$C$30:$M$30),'01_Supuestos'!$F$19,0))-(MAX(0,(((('01_Supuestos'!C31*$I879)*'01_Supuestos'!$F$11*($H879-'01_Supuestos'!$F$9))-((('01_Supuestos'!C31*$I879)*'01_Supuestos'!$F$11*($H879-'01_Supuestos'!$F$9))*'01_Supuestos'!$F$12)-(('01_Supuestos'!C31*$I879)*'01_Supuestos'!$F$11*$K879)-(IF(('01_Supuestos'!C31*$I879)&gt;0,'01_Supuestos'!$F$15,0)))-($J879*'01_Supuestos'!C33)))*'01_Supuestos'!$F$16)</f>
        <v/>
      </c>
      <c r="U879" s="109">
        <f>((('01_Supuestos'!D31*$I879)*'01_Supuestos'!$F$11*($H879-'01_Supuestos'!$F$9))-((('01_Supuestos'!D31*$I879)*'01_Supuestos'!$F$11*($H879-'01_Supuestos'!$F$9))*'01_Supuestos'!$F$12)-(('01_Supuestos'!D31*$I879)*'01_Supuestos'!$F$11*$K879)-(IF(('01_Supuestos'!D31*$I879)&gt;0,'01_Supuestos'!$F$15,0)))-((('01_Supuestos'!D31*$I879)*'01_Supuestos'!$F$11*($H879-'01_Supuestos'!$F$9))*'01_Supuestos'!$F$18)-($J879*'01_Supuestos'!D32)-(IF('01_Supuestos'!D30=MAX('01_Supuestos'!$C$30:$M$30),'01_Supuestos'!$F$19,0))-(MAX(0,(((('01_Supuestos'!D31*$I879)*'01_Supuestos'!$F$11*($H879-'01_Supuestos'!$F$9))-((('01_Supuestos'!D31*$I879)*'01_Supuestos'!$F$11*($H879-'01_Supuestos'!$F$9))*'01_Supuestos'!$F$12)-(('01_Supuestos'!D31*$I879)*'01_Supuestos'!$F$11*$K879)-(IF(('01_Supuestos'!D31*$I879)&gt;0,'01_Supuestos'!$F$15,0)))-($J879*'01_Supuestos'!D33)))*'01_Supuestos'!$F$16)</f>
        <v/>
      </c>
      <c r="V879" s="109">
        <f>((('01_Supuestos'!E31*$I879)*'01_Supuestos'!$F$11*($H879-'01_Supuestos'!$F$9))-((('01_Supuestos'!E31*$I879)*'01_Supuestos'!$F$11*($H879-'01_Supuestos'!$F$9))*'01_Supuestos'!$F$12)-(('01_Supuestos'!E31*$I879)*'01_Supuestos'!$F$11*$K879)-(IF(('01_Supuestos'!E31*$I879)&gt;0,'01_Supuestos'!$F$15,0)))-((('01_Supuestos'!E31*$I879)*'01_Supuestos'!$F$11*($H879-'01_Supuestos'!$F$9))*'01_Supuestos'!$F$18)-($J879*'01_Supuestos'!E32)-(IF('01_Supuestos'!E30=MAX('01_Supuestos'!$C$30:$M$30),'01_Supuestos'!$F$19,0))-(MAX(0,(((('01_Supuestos'!E31*$I879)*'01_Supuestos'!$F$11*($H879-'01_Supuestos'!$F$9))-((('01_Supuestos'!E31*$I879)*'01_Supuestos'!$F$11*($H879-'01_Supuestos'!$F$9))*'01_Supuestos'!$F$12)-(('01_Supuestos'!E31*$I879)*'01_Supuestos'!$F$11*$K879)-(IF(('01_Supuestos'!E31*$I879)&gt;0,'01_Supuestos'!$F$15,0)))-($J879*'01_Supuestos'!E33)))*'01_Supuestos'!$F$16)</f>
        <v/>
      </c>
      <c r="W879" s="109">
        <f>((('01_Supuestos'!F31*$I879)*'01_Supuestos'!$F$11*($H879-'01_Supuestos'!$F$9))-((('01_Supuestos'!F31*$I879)*'01_Supuestos'!$F$11*($H879-'01_Supuestos'!$F$9))*'01_Supuestos'!$F$12)-(('01_Supuestos'!F31*$I879)*'01_Supuestos'!$F$11*$K879)-(IF(('01_Supuestos'!F31*$I879)&gt;0,'01_Supuestos'!$F$15,0)))-((('01_Supuestos'!F31*$I879)*'01_Supuestos'!$F$11*($H879-'01_Supuestos'!$F$9))*'01_Supuestos'!$F$18)-($J879*'01_Supuestos'!F32)-(IF('01_Supuestos'!F30=MAX('01_Supuestos'!$C$30:$M$30),'01_Supuestos'!$F$19,0))-(MAX(0,(((('01_Supuestos'!F31*$I879)*'01_Supuestos'!$F$11*($H879-'01_Supuestos'!$F$9))-((('01_Supuestos'!F31*$I879)*'01_Supuestos'!$F$11*($H879-'01_Supuestos'!$F$9))*'01_Supuestos'!$F$12)-(('01_Supuestos'!F31*$I879)*'01_Supuestos'!$F$11*$K879)-(IF(('01_Supuestos'!F31*$I879)&gt;0,'01_Supuestos'!$F$15,0)))-($J879*'01_Supuestos'!F33)))*'01_Supuestos'!$F$16)</f>
        <v/>
      </c>
      <c r="X879" s="109">
        <f>((('01_Supuestos'!G31*$I879)*'01_Supuestos'!$F$11*($H879-'01_Supuestos'!$F$9))-((('01_Supuestos'!G31*$I879)*'01_Supuestos'!$F$11*($H879-'01_Supuestos'!$F$9))*'01_Supuestos'!$F$12)-(('01_Supuestos'!G31*$I879)*'01_Supuestos'!$F$11*$K879)-(IF(('01_Supuestos'!G31*$I879)&gt;0,'01_Supuestos'!$F$15,0)))-((('01_Supuestos'!G31*$I879)*'01_Supuestos'!$F$11*($H879-'01_Supuestos'!$F$9))*'01_Supuestos'!$F$18)-($J879*'01_Supuestos'!G32)-(IF('01_Supuestos'!G30=MAX('01_Supuestos'!$C$30:$M$30),'01_Supuestos'!$F$19,0))-(MAX(0,(((('01_Supuestos'!G31*$I879)*'01_Supuestos'!$F$11*($H879-'01_Supuestos'!$F$9))-((('01_Supuestos'!G31*$I879)*'01_Supuestos'!$F$11*($H879-'01_Supuestos'!$F$9))*'01_Supuestos'!$F$12)-(('01_Supuestos'!G31*$I879)*'01_Supuestos'!$F$11*$K879)-(IF(('01_Supuestos'!G31*$I879)&gt;0,'01_Supuestos'!$F$15,0)))-($J879*'01_Supuestos'!G33)))*'01_Supuestos'!$F$16)</f>
        <v/>
      </c>
      <c r="Y879" s="109">
        <f>((('01_Supuestos'!H31*$I879)*'01_Supuestos'!$F$11*($H879-'01_Supuestos'!$F$9))-((('01_Supuestos'!H31*$I879)*'01_Supuestos'!$F$11*($H879-'01_Supuestos'!$F$9))*'01_Supuestos'!$F$12)-(('01_Supuestos'!H31*$I879)*'01_Supuestos'!$F$11*$K879)-(IF(('01_Supuestos'!H31*$I879)&gt;0,'01_Supuestos'!$F$15,0)))-((('01_Supuestos'!H31*$I879)*'01_Supuestos'!$F$11*($H879-'01_Supuestos'!$F$9))*'01_Supuestos'!$F$18)-($J879*'01_Supuestos'!H32)-(IF('01_Supuestos'!H30=MAX('01_Supuestos'!$C$30:$M$30),'01_Supuestos'!$F$19,0))-(MAX(0,(((('01_Supuestos'!H31*$I879)*'01_Supuestos'!$F$11*($H879-'01_Supuestos'!$F$9))-((('01_Supuestos'!H31*$I879)*'01_Supuestos'!$F$11*($H879-'01_Supuestos'!$F$9))*'01_Supuestos'!$F$12)-(('01_Supuestos'!H31*$I879)*'01_Supuestos'!$F$11*$K879)-(IF(('01_Supuestos'!H31*$I879)&gt;0,'01_Supuestos'!$F$15,0)))-($J879*'01_Supuestos'!H33)))*'01_Supuestos'!$F$16)</f>
        <v/>
      </c>
      <c r="Z879" s="109">
        <f>((('01_Supuestos'!I31*$I879)*'01_Supuestos'!$F$11*($H879-'01_Supuestos'!$F$9))-((('01_Supuestos'!I31*$I879)*'01_Supuestos'!$F$11*($H879-'01_Supuestos'!$F$9))*'01_Supuestos'!$F$12)-(('01_Supuestos'!I31*$I879)*'01_Supuestos'!$F$11*$K879)-(IF(('01_Supuestos'!I31*$I879)&gt;0,'01_Supuestos'!$F$15,0)))-((('01_Supuestos'!I31*$I879)*'01_Supuestos'!$F$11*($H879-'01_Supuestos'!$F$9))*'01_Supuestos'!$F$18)-($J879*'01_Supuestos'!I32)-(IF('01_Supuestos'!I30=MAX('01_Supuestos'!$C$30:$M$30),'01_Supuestos'!$F$19,0))-(MAX(0,(((('01_Supuestos'!I31*$I879)*'01_Supuestos'!$F$11*($H879-'01_Supuestos'!$F$9))-((('01_Supuestos'!I31*$I879)*'01_Supuestos'!$F$11*($H879-'01_Supuestos'!$F$9))*'01_Supuestos'!$F$12)-(('01_Supuestos'!I31*$I879)*'01_Supuestos'!$F$11*$K879)-(IF(('01_Supuestos'!I31*$I879)&gt;0,'01_Supuestos'!$F$15,0)))-($J879*'01_Supuestos'!I33)))*'01_Supuestos'!$F$16)</f>
        <v/>
      </c>
      <c r="AA879" s="109">
        <f>((('01_Supuestos'!J31*$I879)*'01_Supuestos'!$F$11*($H879-'01_Supuestos'!$F$9))-((('01_Supuestos'!J31*$I879)*'01_Supuestos'!$F$11*($H879-'01_Supuestos'!$F$9))*'01_Supuestos'!$F$12)-(('01_Supuestos'!J31*$I879)*'01_Supuestos'!$F$11*$K879)-(IF(('01_Supuestos'!J31*$I879)&gt;0,'01_Supuestos'!$F$15,0)))-((('01_Supuestos'!J31*$I879)*'01_Supuestos'!$F$11*($H879-'01_Supuestos'!$F$9))*'01_Supuestos'!$F$18)-($J879*'01_Supuestos'!J32)-(IF('01_Supuestos'!J30=MAX('01_Supuestos'!$C$30:$M$30),'01_Supuestos'!$F$19,0))-(MAX(0,(((('01_Supuestos'!J31*$I879)*'01_Supuestos'!$F$11*($H879-'01_Supuestos'!$F$9))-((('01_Supuestos'!J31*$I879)*'01_Supuestos'!$F$11*($H879-'01_Supuestos'!$F$9))*'01_Supuestos'!$F$12)-(('01_Supuestos'!J31*$I879)*'01_Supuestos'!$F$11*$K879)-(IF(('01_Supuestos'!J31*$I879)&gt;0,'01_Supuestos'!$F$15,0)))-($J879*'01_Supuestos'!J33)))*'01_Supuestos'!$F$16)</f>
        <v/>
      </c>
      <c r="AB879" s="109">
        <f>((('01_Supuestos'!K31*$I879)*'01_Supuestos'!$F$11*($H879-'01_Supuestos'!$F$9))-((('01_Supuestos'!K31*$I879)*'01_Supuestos'!$F$11*($H879-'01_Supuestos'!$F$9))*'01_Supuestos'!$F$12)-(('01_Supuestos'!K31*$I879)*'01_Supuestos'!$F$11*$K879)-(IF(('01_Supuestos'!K31*$I879)&gt;0,'01_Supuestos'!$F$15,0)))-((('01_Supuestos'!K31*$I879)*'01_Supuestos'!$F$11*($H879-'01_Supuestos'!$F$9))*'01_Supuestos'!$F$18)-($J879*'01_Supuestos'!K32)-(IF('01_Supuestos'!K30=MAX('01_Supuestos'!$C$30:$M$30),'01_Supuestos'!$F$19,0))-(MAX(0,(((('01_Supuestos'!K31*$I879)*'01_Supuestos'!$F$11*($H879-'01_Supuestos'!$F$9))-((('01_Supuestos'!K31*$I879)*'01_Supuestos'!$F$11*($H879-'01_Supuestos'!$F$9))*'01_Supuestos'!$F$12)-(('01_Supuestos'!K31*$I879)*'01_Supuestos'!$F$11*$K879)-(IF(('01_Supuestos'!K31*$I879)&gt;0,'01_Supuestos'!$F$15,0)))-($J879*'01_Supuestos'!K33)))*'01_Supuestos'!$F$16)</f>
        <v/>
      </c>
      <c r="AC879" s="109">
        <f>((('01_Supuestos'!L31*$I879)*'01_Supuestos'!$F$11*($H879-'01_Supuestos'!$F$9))-((('01_Supuestos'!L31*$I879)*'01_Supuestos'!$F$11*($H879-'01_Supuestos'!$F$9))*'01_Supuestos'!$F$12)-(('01_Supuestos'!L31*$I879)*'01_Supuestos'!$F$11*$K879)-(IF(('01_Supuestos'!L31*$I879)&gt;0,'01_Supuestos'!$F$15,0)))-((('01_Supuestos'!L31*$I879)*'01_Supuestos'!$F$11*($H879-'01_Supuestos'!$F$9))*'01_Supuestos'!$F$18)-($J879*'01_Supuestos'!L32)-(IF('01_Supuestos'!L30=MAX('01_Supuestos'!$C$30:$M$30),'01_Supuestos'!$F$19,0))-(MAX(0,(((('01_Supuestos'!L31*$I879)*'01_Supuestos'!$F$11*($H879-'01_Supuestos'!$F$9))-((('01_Supuestos'!L31*$I879)*'01_Supuestos'!$F$11*($H879-'01_Supuestos'!$F$9))*'01_Supuestos'!$F$12)-(('01_Supuestos'!L31*$I879)*'01_Supuestos'!$F$11*$K879)-(IF(('01_Supuestos'!L31*$I879)&gt;0,'01_Supuestos'!$F$15,0)))-($J879*'01_Supuestos'!L33)))*'01_Supuestos'!$F$16)</f>
        <v/>
      </c>
      <c r="AD879" s="109">
        <f>((('01_Supuestos'!M31*$I879)*'01_Supuestos'!$F$11*($H879-'01_Supuestos'!$F$9))-((('01_Supuestos'!M31*$I879)*'01_Supuestos'!$F$11*($H879-'01_Supuestos'!$F$9))*'01_Supuestos'!$F$12)-(('01_Supuestos'!M31*$I879)*'01_Supuestos'!$F$11*$K879)-(IF(('01_Supuestos'!M31*$I879)&gt;0,'01_Supuestos'!$F$15,0)))-((('01_Supuestos'!M31*$I879)*'01_Supuestos'!$F$11*($H879-'01_Supuestos'!$F$9))*'01_Supuestos'!$F$18)-($J879*'01_Supuestos'!M32)-(IF('01_Supuestos'!M30=MAX('01_Supuestos'!$C$30:$M$30),'01_Supuestos'!$F$19,0))-(MAX(0,(((('01_Supuestos'!M31*$I879)*'01_Supuestos'!$F$11*($H879-'01_Supuestos'!$F$9))-((('01_Supuestos'!M31*$I879)*'01_Supuestos'!$F$11*($H879-'01_Supuestos'!$F$9))*'01_Supuestos'!$F$12)-(('01_Supuestos'!M31*$I879)*'01_Supuestos'!$F$11*$K879)-(IF(('01_Supuestos'!M31*$I879)&gt;0,'01_Supuestos'!$F$15,0)))-($J879*'01_Supuestos'!M33)))*'01_Supuestos'!$F$16)</f>
        <v/>
      </c>
      <c r="AE879" s="109">
        <f>0</f>
        <v/>
      </c>
      <c r="AF879" s="109">
        <f>IF(S879&gt;R879,"Appraisal+Decision",IF(S879&lt;R879,"Develop Now","Indiferente"))</f>
        <v/>
      </c>
    </row>
    <row r="880">
      <c r="A880" t="n">
        <v>850</v>
      </c>
      <c r="B880" s="53">
        <f>RAND()</f>
        <v/>
      </c>
      <c r="C880" s="53">
        <f>RAND()</f>
        <v/>
      </c>
      <c r="D880" s="53">
        <f>RAND()</f>
        <v/>
      </c>
      <c r="E880" s="53">
        <f>RAND()</f>
        <v/>
      </c>
      <c r="F880" s="53">
        <f>RAND()</f>
        <v/>
      </c>
      <c r="G880" s="53">
        <f>RAND()</f>
        <v/>
      </c>
      <c r="H880" s="109">
        <f>IF(B880&lt;($B$11-$B$10)/($B$12-$B$10), $B$10+SQRT(B880*($B$11-$B$10)*($B$12-$B$10)), $B$12-SQRT((1-B880)*($B$12-$B$11)*($B$12-$B$10)))</f>
        <v/>
      </c>
      <c r="I880" s="53">
        <f>MAX(0.1,NORMINV(C880,$B$13,$B$14))</f>
        <v/>
      </c>
      <c r="J880" s="109">
        <f>'01_Supuestos'!$F$13*MAX(0.65,NORMINV(D880,1,$B$15))</f>
        <v/>
      </c>
      <c r="K880" s="109">
        <f>'01_Supuestos'!$F$14*MAX(0.6,NORMINV(E880,1,$B$16))</f>
        <v/>
      </c>
      <c r="L880" s="109">
        <f>--(F880&lt;=$B$5)</f>
        <v/>
      </c>
      <c r="M880" s="109">
        <f>IF(L880=1, IF(G880&lt;=$B$6, "+", "-"), IF(G880&lt;=(1-$B$7), "+", "-"))</f>
        <v/>
      </c>
      <c r="N880" s="110">
        <f>IF(M880="+",'05_Bayes_Arbol'!$B$16,'05_Bayes_Arbol'!$B$17)</f>
        <v/>
      </c>
      <c r="O880" s="109">
        <f>SUMPRODUCT(T880:AD880,'01_Supuestos'!$C$34:$M$34)</f>
        <v/>
      </c>
      <c r="P880" s="109">
        <f>N880*O880 + (1-N880)*$B$9</f>
        <v/>
      </c>
      <c r="Q880" s="109">
        <f>--(P880&gt;0)</f>
        <v/>
      </c>
      <c r="R880" s="109">
        <f>IF(L880=1,O880,$B$9)</f>
        <v/>
      </c>
      <c r="S880" s="109">
        <f>-$B$8 + IF(Q880=1, IF(L880=1,O880,$B$9), 0)</f>
        <v/>
      </c>
      <c r="T880" s="109">
        <f>((('01_Supuestos'!C31*$I880)*'01_Supuestos'!$F$11*($H880-'01_Supuestos'!$F$9))-((('01_Supuestos'!C31*$I880)*'01_Supuestos'!$F$11*($H880-'01_Supuestos'!$F$9))*'01_Supuestos'!$F$12)-(('01_Supuestos'!C31*$I880)*'01_Supuestos'!$F$11*$K880)-(IF(('01_Supuestos'!C31*$I880)&gt;0,'01_Supuestos'!$F$15,0)))-((('01_Supuestos'!C31*$I880)*'01_Supuestos'!$F$11*($H880-'01_Supuestos'!$F$9))*'01_Supuestos'!$F$18)-($J880*'01_Supuestos'!C32)-(IF('01_Supuestos'!C30=MAX('01_Supuestos'!$C$30:$M$30),'01_Supuestos'!$F$19,0))-(MAX(0,(((('01_Supuestos'!C31*$I880)*'01_Supuestos'!$F$11*($H880-'01_Supuestos'!$F$9))-((('01_Supuestos'!C31*$I880)*'01_Supuestos'!$F$11*($H880-'01_Supuestos'!$F$9))*'01_Supuestos'!$F$12)-(('01_Supuestos'!C31*$I880)*'01_Supuestos'!$F$11*$K880)-(IF(('01_Supuestos'!C31*$I880)&gt;0,'01_Supuestos'!$F$15,0)))-($J880*'01_Supuestos'!C33)))*'01_Supuestos'!$F$16)</f>
        <v/>
      </c>
      <c r="U880" s="109">
        <f>((('01_Supuestos'!D31*$I880)*'01_Supuestos'!$F$11*($H880-'01_Supuestos'!$F$9))-((('01_Supuestos'!D31*$I880)*'01_Supuestos'!$F$11*($H880-'01_Supuestos'!$F$9))*'01_Supuestos'!$F$12)-(('01_Supuestos'!D31*$I880)*'01_Supuestos'!$F$11*$K880)-(IF(('01_Supuestos'!D31*$I880)&gt;0,'01_Supuestos'!$F$15,0)))-((('01_Supuestos'!D31*$I880)*'01_Supuestos'!$F$11*($H880-'01_Supuestos'!$F$9))*'01_Supuestos'!$F$18)-($J880*'01_Supuestos'!D32)-(IF('01_Supuestos'!D30=MAX('01_Supuestos'!$C$30:$M$30),'01_Supuestos'!$F$19,0))-(MAX(0,(((('01_Supuestos'!D31*$I880)*'01_Supuestos'!$F$11*($H880-'01_Supuestos'!$F$9))-((('01_Supuestos'!D31*$I880)*'01_Supuestos'!$F$11*($H880-'01_Supuestos'!$F$9))*'01_Supuestos'!$F$12)-(('01_Supuestos'!D31*$I880)*'01_Supuestos'!$F$11*$K880)-(IF(('01_Supuestos'!D31*$I880)&gt;0,'01_Supuestos'!$F$15,0)))-($J880*'01_Supuestos'!D33)))*'01_Supuestos'!$F$16)</f>
        <v/>
      </c>
      <c r="V880" s="109">
        <f>((('01_Supuestos'!E31*$I880)*'01_Supuestos'!$F$11*($H880-'01_Supuestos'!$F$9))-((('01_Supuestos'!E31*$I880)*'01_Supuestos'!$F$11*($H880-'01_Supuestos'!$F$9))*'01_Supuestos'!$F$12)-(('01_Supuestos'!E31*$I880)*'01_Supuestos'!$F$11*$K880)-(IF(('01_Supuestos'!E31*$I880)&gt;0,'01_Supuestos'!$F$15,0)))-((('01_Supuestos'!E31*$I880)*'01_Supuestos'!$F$11*($H880-'01_Supuestos'!$F$9))*'01_Supuestos'!$F$18)-($J880*'01_Supuestos'!E32)-(IF('01_Supuestos'!E30=MAX('01_Supuestos'!$C$30:$M$30),'01_Supuestos'!$F$19,0))-(MAX(0,(((('01_Supuestos'!E31*$I880)*'01_Supuestos'!$F$11*($H880-'01_Supuestos'!$F$9))-((('01_Supuestos'!E31*$I880)*'01_Supuestos'!$F$11*($H880-'01_Supuestos'!$F$9))*'01_Supuestos'!$F$12)-(('01_Supuestos'!E31*$I880)*'01_Supuestos'!$F$11*$K880)-(IF(('01_Supuestos'!E31*$I880)&gt;0,'01_Supuestos'!$F$15,0)))-($J880*'01_Supuestos'!E33)))*'01_Supuestos'!$F$16)</f>
        <v/>
      </c>
      <c r="W880" s="109">
        <f>((('01_Supuestos'!F31*$I880)*'01_Supuestos'!$F$11*($H880-'01_Supuestos'!$F$9))-((('01_Supuestos'!F31*$I880)*'01_Supuestos'!$F$11*($H880-'01_Supuestos'!$F$9))*'01_Supuestos'!$F$12)-(('01_Supuestos'!F31*$I880)*'01_Supuestos'!$F$11*$K880)-(IF(('01_Supuestos'!F31*$I880)&gt;0,'01_Supuestos'!$F$15,0)))-((('01_Supuestos'!F31*$I880)*'01_Supuestos'!$F$11*($H880-'01_Supuestos'!$F$9))*'01_Supuestos'!$F$18)-($J880*'01_Supuestos'!F32)-(IF('01_Supuestos'!F30=MAX('01_Supuestos'!$C$30:$M$30),'01_Supuestos'!$F$19,0))-(MAX(0,(((('01_Supuestos'!F31*$I880)*'01_Supuestos'!$F$11*($H880-'01_Supuestos'!$F$9))-((('01_Supuestos'!F31*$I880)*'01_Supuestos'!$F$11*($H880-'01_Supuestos'!$F$9))*'01_Supuestos'!$F$12)-(('01_Supuestos'!F31*$I880)*'01_Supuestos'!$F$11*$K880)-(IF(('01_Supuestos'!F31*$I880)&gt;0,'01_Supuestos'!$F$15,0)))-($J880*'01_Supuestos'!F33)))*'01_Supuestos'!$F$16)</f>
        <v/>
      </c>
      <c r="X880" s="109">
        <f>((('01_Supuestos'!G31*$I880)*'01_Supuestos'!$F$11*($H880-'01_Supuestos'!$F$9))-((('01_Supuestos'!G31*$I880)*'01_Supuestos'!$F$11*($H880-'01_Supuestos'!$F$9))*'01_Supuestos'!$F$12)-(('01_Supuestos'!G31*$I880)*'01_Supuestos'!$F$11*$K880)-(IF(('01_Supuestos'!G31*$I880)&gt;0,'01_Supuestos'!$F$15,0)))-((('01_Supuestos'!G31*$I880)*'01_Supuestos'!$F$11*($H880-'01_Supuestos'!$F$9))*'01_Supuestos'!$F$18)-($J880*'01_Supuestos'!G32)-(IF('01_Supuestos'!G30=MAX('01_Supuestos'!$C$30:$M$30),'01_Supuestos'!$F$19,0))-(MAX(0,(((('01_Supuestos'!G31*$I880)*'01_Supuestos'!$F$11*($H880-'01_Supuestos'!$F$9))-((('01_Supuestos'!G31*$I880)*'01_Supuestos'!$F$11*($H880-'01_Supuestos'!$F$9))*'01_Supuestos'!$F$12)-(('01_Supuestos'!G31*$I880)*'01_Supuestos'!$F$11*$K880)-(IF(('01_Supuestos'!G31*$I880)&gt;0,'01_Supuestos'!$F$15,0)))-($J880*'01_Supuestos'!G33)))*'01_Supuestos'!$F$16)</f>
        <v/>
      </c>
      <c r="Y880" s="109">
        <f>((('01_Supuestos'!H31*$I880)*'01_Supuestos'!$F$11*($H880-'01_Supuestos'!$F$9))-((('01_Supuestos'!H31*$I880)*'01_Supuestos'!$F$11*($H880-'01_Supuestos'!$F$9))*'01_Supuestos'!$F$12)-(('01_Supuestos'!H31*$I880)*'01_Supuestos'!$F$11*$K880)-(IF(('01_Supuestos'!H31*$I880)&gt;0,'01_Supuestos'!$F$15,0)))-((('01_Supuestos'!H31*$I880)*'01_Supuestos'!$F$11*($H880-'01_Supuestos'!$F$9))*'01_Supuestos'!$F$18)-($J880*'01_Supuestos'!H32)-(IF('01_Supuestos'!H30=MAX('01_Supuestos'!$C$30:$M$30),'01_Supuestos'!$F$19,0))-(MAX(0,(((('01_Supuestos'!H31*$I880)*'01_Supuestos'!$F$11*($H880-'01_Supuestos'!$F$9))-((('01_Supuestos'!H31*$I880)*'01_Supuestos'!$F$11*($H880-'01_Supuestos'!$F$9))*'01_Supuestos'!$F$12)-(('01_Supuestos'!H31*$I880)*'01_Supuestos'!$F$11*$K880)-(IF(('01_Supuestos'!H31*$I880)&gt;0,'01_Supuestos'!$F$15,0)))-($J880*'01_Supuestos'!H33)))*'01_Supuestos'!$F$16)</f>
        <v/>
      </c>
      <c r="Z880" s="109">
        <f>((('01_Supuestos'!I31*$I880)*'01_Supuestos'!$F$11*($H880-'01_Supuestos'!$F$9))-((('01_Supuestos'!I31*$I880)*'01_Supuestos'!$F$11*($H880-'01_Supuestos'!$F$9))*'01_Supuestos'!$F$12)-(('01_Supuestos'!I31*$I880)*'01_Supuestos'!$F$11*$K880)-(IF(('01_Supuestos'!I31*$I880)&gt;0,'01_Supuestos'!$F$15,0)))-((('01_Supuestos'!I31*$I880)*'01_Supuestos'!$F$11*($H880-'01_Supuestos'!$F$9))*'01_Supuestos'!$F$18)-($J880*'01_Supuestos'!I32)-(IF('01_Supuestos'!I30=MAX('01_Supuestos'!$C$30:$M$30),'01_Supuestos'!$F$19,0))-(MAX(0,(((('01_Supuestos'!I31*$I880)*'01_Supuestos'!$F$11*($H880-'01_Supuestos'!$F$9))-((('01_Supuestos'!I31*$I880)*'01_Supuestos'!$F$11*($H880-'01_Supuestos'!$F$9))*'01_Supuestos'!$F$12)-(('01_Supuestos'!I31*$I880)*'01_Supuestos'!$F$11*$K880)-(IF(('01_Supuestos'!I31*$I880)&gt;0,'01_Supuestos'!$F$15,0)))-($J880*'01_Supuestos'!I33)))*'01_Supuestos'!$F$16)</f>
        <v/>
      </c>
      <c r="AA880" s="109">
        <f>((('01_Supuestos'!J31*$I880)*'01_Supuestos'!$F$11*($H880-'01_Supuestos'!$F$9))-((('01_Supuestos'!J31*$I880)*'01_Supuestos'!$F$11*($H880-'01_Supuestos'!$F$9))*'01_Supuestos'!$F$12)-(('01_Supuestos'!J31*$I880)*'01_Supuestos'!$F$11*$K880)-(IF(('01_Supuestos'!J31*$I880)&gt;0,'01_Supuestos'!$F$15,0)))-((('01_Supuestos'!J31*$I880)*'01_Supuestos'!$F$11*($H880-'01_Supuestos'!$F$9))*'01_Supuestos'!$F$18)-($J880*'01_Supuestos'!J32)-(IF('01_Supuestos'!J30=MAX('01_Supuestos'!$C$30:$M$30),'01_Supuestos'!$F$19,0))-(MAX(0,(((('01_Supuestos'!J31*$I880)*'01_Supuestos'!$F$11*($H880-'01_Supuestos'!$F$9))-((('01_Supuestos'!J31*$I880)*'01_Supuestos'!$F$11*($H880-'01_Supuestos'!$F$9))*'01_Supuestos'!$F$12)-(('01_Supuestos'!J31*$I880)*'01_Supuestos'!$F$11*$K880)-(IF(('01_Supuestos'!J31*$I880)&gt;0,'01_Supuestos'!$F$15,0)))-($J880*'01_Supuestos'!J33)))*'01_Supuestos'!$F$16)</f>
        <v/>
      </c>
      <c r="AB880" s="109">
        <f>((('01_Supuestos'!K31*$I880)*'01_Supuestos'!$F$11*($H880-'01_Supuestos'!$F$9))-((('01_Supuestos'!K31*$I880)*'01_Supuestos'!$F$11*($H880-'01_Supuestos'!$F$9))*'01_Supuestos'!$F$12)-(('01_Supuestos'!K31*$I880)*'01_Supuestos'!$F$11*$K880)-(IF(('01_Supuestos'!K31*$I880)&gt;0,'01_Supuestos'!$F$15,0)))-((('01_Supuestos'!K31*$I880)*'01_Supuestos'!$F$11*($H880-'01_Supuestos'!$F$9))*'01_Supuestos'!$F$18)-($J880*'01_Supuestos'!K32)-(IF('01_Supuestos'!K30=MAX('01_Supuestos'!$C$30:$M$30),'01_Supuestos'!$F$19,0))-(MAX(0,(((('01_Supuestos'!K31*$I880)*'01_Supuestos'!$F$11*($H880-'01_Supuestos'!$F$9))-((('01_Supuestos'!K31*$I880)*'01_Supuestos'!$F$11*($H880-'01_Supuestos'!$F$9))*'01_Supuestos'!$F$12)-(('01_Supuestos'!K31*$I880)*'01_Supuestos'!$F$11*$K880)-(IF(('01_Supuestos'!K31*$I880)&gt;0,'01_Supuestos'!$F$15,0)))-($J880*'01_Supuestos'!K33)))*'01_Supuestos'!$F$16)</f>
        <v/>
      </c>
      <c r="AC880" s="109">
        <f>((('01_Supuestos'!L31*$I880)*'01_Supuestos'!$F$11*($H880-'01_Supuestos'!$F$9))-((('01_Supuestos'!L31*$I880)*'01_Supuestos'!$F$11*($H880-'01_Supuestos'!$F$9))*'01_Supuestos'!$F$12)-(('01_Supuestos'!L31*$I880)*'01_Supuestos'!$F$11*$K880)-(IF(('01_Supuestos'!L31*$I880)&gt;0,'01_Supuestos'!$F$15,0)))-((('01_Supuestos'!L31*$I880)*'01_Supuestos'!$F$11*($H880-'01_Supuestos'!$F$9))*'01_Supuestos'!$F$18)-($J880*'01_Supuestos'!L32)-(IF('01_Supuestos'!L30=MAX('01_Supuestos'!$C$30:$M$30),'01_Supuestos'!$F$19,0))-(MAX(0,(((('01_Supuestos'!L31*$I880)*'01_Supuestos'!$F$11*($H880-'01_Supuestos'!$F$9))-((('01_Supuestos'!L31*$I880)*'01_Supuestos'!$F$11*($H880-'01_Supuestos'!$F$9))*'01_Supuestos'!$F$12)-(('01_Supuestos'!L31*$I880)*'01_Supuestos'!$F$11*$K880)-(IF(('01_Supuestos'!L31*$I880)&gt;0,'01_Supuestos'!$F$15,0)))-($J880*'01_Supuestos'!L33)))*'01_Supuestos'!$F$16)</f>
        <v/>
      </c>
      <c r="AD880" s="109">
        <f>((('01_Supuestos'!M31*$I880)*'01_Supuestos'!$F$11*($H880-'01_Supuestos'!$F$9))-((('01_Supuestos'!M31*$I880)*'01_Supuestos'!$F$11*($H880-'01_Supuestos'!$F$9))*'01_Supuestos'!$F$12)-(('01_Supuestos'!M31*$I880)*'01_Supuestos'!$F$11*$K880)-(IF(('01_Supuestos'!M31*$I880)&gt;0,'01_Supuestos'!$F$15,0)))-((('01_Supuestos'!M31*$I880)*'01_Supuestos'!$F$11*($H880-'01_Supuestos'!$F$9))*'01_Supuestos'!$F$18)-($J880*'01_Supuestos'!M32)-(IF('01_Supuestos'!M30=MAX('01_Supuestos'!$C$30:$M$30),'01_Supuestos'!$F$19,0))-(MAX(0,(((('01_Supuestos'!M31*$I880)*'01_Supuestos'!$F$11*($H880-'01_Supuestos'!$F$9))-((('01_Supuestos'!M31*$I880)*'01_Supuestos'!$F$11*($H880-'01_Supuestos'!$F$9))*'01_Supuestos'!$F$12)-(('01_Supuestos'!M31*$I880)*'01_Supuestos'!$F$11*$K880)-(IF(('01_Supuestos'!M31*$I880)&gt;0,'01_Supuestos'!$F$15,0)))-($J880*'01_Supuestos'!M33)))*'01_Supuestos'!$F$16)</f>
        <v/>
      </c>
      <c r="AE880" s="109">
        <f>0</f>
        <v/>
      </c>
      <c r="AF880" s="109">
        <f>IF(S880&gt;R880,"Appraisal+Decision",IF(S880&lt;R880,"Develop Now","Indiferente"))</f>
        <v/>
      </c>
    </row>
    <row r="881">
      <c r="A881" t="n">
        <v>851</v>
      </c>
      <c r="B881" s="53">
        <f>RAND()</f>
        <v/>
      </c>
      <c r="C881" s="53">
        <f>RAND()</f>
        <v/>
      </c>
      <c r="D881" s="53">
        <f>RAND()</f>
        <v/>
      </c>
      <c r="E881" s="53">
        <f>RAND()</f>
        <v/>
      </c>
      <c r="F881" s="53">
        <f>RAND()</f>
        <v/>
      </c>
      <c r="G881" s="53">
        <f>RAND()</f>
        <v/>
      </c>
      <c r="H881" s="109">
        <f>IF(B881&lt;($B$11-$B$10)/($B$12-$B$10), $B$10+SQRT(B881*($B$11-$B$10)*($B$12-$B$10)), $B$12-SQRT((1-B881)*($B$12-$B$11)*($B$12-$B$10)))</f>
        <v/>
      </c>
      <c r="I881" s="53">
        <f>MAX(0.1,NORMINV(C881,$B$13,$B$14))</f>
        <v/>
      </c>
      <c r="J881" s="109">
        <f>'01_Supuestos'!$F$13*MAX(0.65,NORMINV(D881,1,$B$15))</f>
        <v/>
      </c>
      <c r="K881" s="109">
        <f>'01_Supuestos'!$F$14*MAX(0.6,NORMINV(E881,1,$B$16))</f>
        <v/>
      </c>
      <c r="L881" s="109">
        <f>--(F881&lt;=$B$5)</f>
        <v/>
      </c>
      <c r="M881" s="109">
        <f>IF(L881=1, IF(G881&lt;=$B$6, "+", "-"), IF(G881&lt;=(1-$B$7), "+", "-"))</f>
        <v/>
      </c>
      <c r="N881" s="110">
        <f>IF(M881="+",'05_Bayes_Arbol'!$B$16,'05_Bayes_Arbol'!$B$17)</f>
        <v/>
      </c>
      <c r="O881" s="109">
        <f>SUMPRODUCT(T881:AD881,'01_Supuestos'!$C$34:$M$34)</f>
        <v/>
      </c>
      <c r="P881" s="109">
        <f>N881*O881 + (1-N881)*$B$9</f>
        <v/>
      </c>
      <c r="Q881" s="109">
        <f>--(P881&gt;0)</f>
        <v/>
      </c>
      <c r="R881" s="109">
        <f>IF(L881=1,O881,$B$9)</f>
        <v/>
      </c>
      <c r="S881" s="109">
        <f>-$B$8 + IF(Q881=1, IF(L881=1,O881,$B$9), 0)</f>
        <v/>
      </c>
      <c r="T881" s="109">
        <f>((('01_Supuestos'!C31*$I881)*'01_Supuestos'!$F$11*($H881-'01_Supuestos'!$F$9))-((('01_Supuestos'!C31*$I881)*'01_Supuestos'!$F$11*($H881-'01_Supuestos'!$F$9))*'01_Supuestos'!$F$12)-(('01_Supuestos'!C31*$I881)*'01_Supuestos'!$F$11*$K881)-(IF(('01_Supuestos'!C31*$I881)&gt;0,'01_Supuestos'!$F$15,0)))-((('01_Supuestos'!C31*$I881)*'01_Supuestos'!$F$11*($H881-'01_Supuestos'!$F$9))*'01_Supuestos'!$F$18)-($J881*'01_Supuestos'!C32)-(IF('01_Supuestos'!C30=MAX('01_Supuestos'!$C$30:$M$30),'01_Supuestos'!$F$19,0))-(MAX(0,(((('01_Supuestos'!C31*$I881)*'01_Supuestos'!$F$11*($H881-'01_Supuestos'!$F$9))-((('01_Supuestos'!C31*$I881)*'01_Supuestos'!$F$11*($H881-'01_Supuestos'!$F$9))*'01_Supuestos'!$F$12)-(('01_Supuestos'!C31*$I881)*'01_Supuestos'!$F$11*$K881)-(IF(('01_Supuestos'!C31*$I881)&gt;0,'01_Supuestos'!$F$15,0)))-($J881*'01_Supuestos'!C33)))*'01_Supuestos'!$F$16)</f>
        <v/>
      </c>
      <c r="U881" s="109">
        <f>((('01_Supuestos'!D31*$I881)*'01_Supuestos'!$F$11*($H881-'01_Supuestos'!$F$9))-((('01_Supuestos'!D31*$I881)*'01_Supuestos'!$F$11*($H881-'01_Supuestos'!$F$9))*'01_Supuestos'!$F$12)-(('01_Supuestos'!D31*$I881)*'01_Supuestos'!$F$11*$K881)-(IF(('01_Supuestos'!D31*$I881)&gt;0,'01_Supuestos'!$F$15,0)))-((('01_Supuestos'!D31*$I881)*'01_Supuestos'!$F$11*($H881-'01_Supuestos'!$F$9))*'01_Supuestos'!$F$18)-($J881*'01_Supuestos'!D32)-(IF('01_Supuestos'!D30=MAX('01_Supuestos'!$C$30:$M$30),'01_Supuestos'!$F$19,0))-(MAX(0,(((('01_Supuestos'!D31*$I881)*'01_Supuestos'!$F$11*($H881-'01_Supuestos'!$F$9))-((('01_Supuestos'!D31*$I881)*'01_Supuestos'!$F$11*($H881-'01_Supuestos'!$F$9))*'01_Supuestos'!$F$12)-(('01_Supuestos'!D31*$I881)*'01_Supuestos'!$F$11*$K881)-(IF(('01_Supuestos'!D31*$I881)&gt;0,'01_Supuestos'!$F$15,0)))-($J881*'01_Supuestos'!D33)))*'01_Supuestos'!$F$16)</f>
        <v/>
      </c>
      <c r="V881" s="109">
        <f>((('01_Supuestos'!E31*$I881)*'01_Supuestos'!$F$11*($H881-'01_Supuestos'!$F$9))-((('01_Supuestos'!E31*$I881)*'01_Supuestos'!$F$11*($H881-'01_Supuestos'!$F$9))*'01_Supuestos'!$F$12)-(('01_Supuestos'!E31*$I881)*'01_Supuestos'!$F$11*$K881)-(IF(('01_Supuestos'!E31*$I881)&gt;0,'01_Supuestos'!$F$15,0)))-((('01_Supuestos'!E31*$I881)*'01_Supuestos'!$F$11*($H881-'01_Supuestos'!$F$9))*'01_Supuestos'!$F$18)-($J881*'01_Supuestos'!E32)-(IF('01_Supuestos'!E30=MAX('01_Supuestos'!$C$30:$M$30),'01_Supuestos'!$F$19,0))-(MAX(0,(((('01_Supuestos'!E31*$I881)*'01_Supuestos'!$F$11*($H881-'01_Supuestos'!$F$9))-((('01_Supuestos'!E31*$I881)*'01_Supuestos'!$F$11*($H881-'01_Supuestos'!$F$9))*'01_Supuestos'!$F$12)-(('01_Supuestos'!E31*$I881)*'01_Supuestos'!$F$11*$K881)-(IF(('01_Supuestos'!E31*$I881)&gt;0,'01_Supuestos'!$F$15,0)))-($J881*'01_Supuestos'!E33)))*'01_Supuestos'!$F$16)</f>
        <v/>
      </c>
      <c r="W881" s="109">
        <f>((('01_Supuestos'!F31*$I881)*'01_Supuestos'!$F$11*($H881-'01_Supuestos'!$F$9))-((('01_Supuestos'!F31*$I881)*'01_Supuestos'!$F$11*($H881-'01_Supuestos'!$F$9))*'01_Supuestos'!$F$12)-(('01_Supuestos'!F31*$I881)*'01_Supuestos'!$F$11*$K881)-(IF(('01_Supuestos'!F31*$I881)&gt;0,'01_Supuestos'!$F$15,0)))-((('01_Supuestos'!F31*$I881)*'01_Supuestos'!$F$11*($H881-'01_Supuestos'!$F$9))*'01_Supuestos'!$F$18)-($J881*'01_Supuestos'!F32)-(IF('01_Supuestos'!F30=MAX('01_Supuestos'!$C$30:$M$30),'01_Supuestos'!$F$19,0))-(MAX(0,(((('01_Supuestos'!F31*$I881)*'01_Supuestos'!$F$11*($H881-'01_Supuestos'!$F$9))-((('01_Supuestos'!F31*$I881)*'01_Supuestos'!$F$11*($H881-'01_Supuestos'!$F$9))*'01_Supuestos'!$F$12)-(('01_Supuestos'!F31*$I881)*'01_Supuestos'!$F$11*$K881)-(IF(('01_Supuestos'!F31*$I881)&gt;0,'01_Supuestos'!$F$15,0)))-($J881*'01_Supuestos'!F33)))*'01_Supuestos'!$F$16)</f>
        <v/>
      </c>
      <c r="X881" s="109">
        <f>((('01_Supuestos'!G31*$I881)*'01_Supuestos'!$F$11*($H881-'01_Supuestos'!$F$9))-((('01_Supuestos'!G31*$I881)*'01_Supuestos'!$F$11*($H881-'01_Supuestos'!$F$9))*'01_Supuestos'!$F$12)-(('01_Supuestos'!G31*$I881)*'01_Supuestos'!$F$11*$K881)-(IF(('01_Supuestos'!G31*$I881)&gt;0,'01_Supuestos'!$F$15,0)))-((('01_Supuestos'!G31*$I881)*'01_Supuestos'!$F$11*($H881-'01_Supuestos'!$F$9))*'01_Supuestos'!$F$18)-($J881*'01_Supuestos'!G32)-(IF('01_Supuestos'!G30=MAX('01_Supuestos'!$C$30:$M$30),'01_Supuestos'!$F$19,0))-(MAX(0,(((('01_Supuestos'!G31*$I881)*'01_Supuestos'!$F$11*($H881-'01_Supuestos'!$F$9))-((('01_Supuestos'!G31*$I881)*'01_Supuestos'!$F$11*($H881-'01_Supuestos'!$F$9))*'01_Supuestos'!$F$12)-(('01_Supuestos'!G31*$I881)*'01_Supuestos'!$F$11*$K881)-(IF(('01_Supuestos'!G31*$I881)&gt;0,'01_Supuestos'!$F$15,0)))-($J881*'01_Supuestos'!G33)))*'01_Supuestos'!$F$16)</f>
        <v/>
      </c>
      <c r="Y881" s="109">
        <f>((('01_Supuestos'!H31*$I881)*'01_Supuestos'!$F$11*($H881-'01_Supuestos'!$F$9))-((('01_Supuestos'!H31*$I881)*'01_Supuestos'!$F$11*($H881-'01_Supuestos'!$F$9))*'01_Supuestos'!$F$12)-(('01_Supuestos'!H31*$I881)*'01_Supuestos'!$F$11*$K881)-(IF(('01_Supuestos'!H31*$I881)&gt;0,'01_Supuestos'!$F$15,0)))-((('01_Supuestos'!H31*$I881)*'01_Supuestos'!$F$11*($H881-'01_Supuestos'!$F$9))*'01_Supuestos'!$F$18)-($J881*'01_Supuestos'!H32)-(IF('01_Supuestos'!H30=MAX('01_Supuestos'!$C$30:$M$30),'01_Supuestos'!$F$19,0))-(MAX(0,(((('01_Supuestos'!H31*$I881)*'01_Supuestos'!$F$11*($H881-'01_Supuestos'!$F$9))-((('01_Supuestos'!H31*$I881)*'01_Supuestos'!$F$11*($H881-'01_Supuestos'!$F$9))*'01_Supuestos'!$F$12)-(('01_Supuestos'!H31*$I881)*'01_Supuestos'!$F$11*$K881)-(IF(('01_Supuestos'!H31*$I881)&gt;0,'01_Supuestos'!$F$15,0)))-($J881*'01_Supuestos'!H33)))*'01_Supuestos'!$F$16)</f>
        <v/>
      </c>
      <c r="Z881" s="109">
        <f>((('01_Supuestos'!I31*$I881)*'01_Supuestos'!$F$11*($H881-'01_Supuestos'!$F$9))-((('01_Supuestos'!I31*$I881)*'01_Supuestos'!$F$11*($H881-'01_Supuestos'!$F$9))*'01_Supuestos'!$F$12)-(('01_Supuestos'!I31*$I881)*'01_Supuestos'!$F$11*$K881)-(IF(('01_Supuestos'!I31*$I881)&gt;0,'01_Supuestos'!$F$15,0)))-((('01_Supuestos'!I31*$I881)*'01_Supuestos'!$F$11*($H881-'01_Supuestos'!$F$9))*'01_Supuestos'!$F$18)-($J881*'01_Supuestos'!I32)-(IF('01_Supuestos'!I30=MAX('01_Supuestos'!$C$30:$M$30),'01_Supuestos'!$F$19,0))-(MAX(0,(((('01_Supuestos'!I31*$I881)*'01_Supuestos'!$F$11*($H881-'01_Supuestos'!$F$9))-((('01_Supuestos'!I31*$I881)*'01_Supuestos'!$F$11*($H881-'01_Supuestos'!$F$9))*'01_Supuestos'!$F$12)-(('01_Supuestos'!I31*$I881)*'01_Supuestos'!$F$11*$K881)-(IF(('01_Supuestos'!I31*$I881)&gt;0,'01_Supuestos'!$F$15,0)))-($J881*'01_Supuestos'!I33)))*'01_Supuestos'!$F$16)</f>
        <v/>
      </c>
      <c r="AA881" s="109">
        <f>((('01_Supuestos'!J31*$I881)*'01_Supuestos'!$F$11*($H881-'01_Supuestos'!$F$9))-((('01_Supuestos'!J31*$I881)*'01_Supuestos'!$F$11*($H881-'01_Supuestos'!$F$9))*'01_Supuestos'!$F$12)-(('01_Supuestos'!J31*$I881)*'01_Supuestos'!$F$11*$K881)-(IF(('01_Supuestos'!J31*$I881)&gt;0,'01_Supuestos'!$F$15,0)))-((('01_Supuestos'!J31*$I881)*'01_Supuestos'!$F$11*($H881-'01_Supuestos'!$F$9))*'01_Supuestos'!$F$18)-($J881*'01_Supuestos'!J32)-(IF('01_Supuestos'!J30=MAX('01_Supuestos'!$C$30:$M$30),'01_Supuestos'!$F$19,0))-(MAX(0,(((('01_Supuestos'!J31*$I881)*'01_Supuestos'!$F$11*($H881-'01_Supuestos'!$F$9))-((('01_Supuestos'!J31*$I881)*'01_Supuestos'!$F$11*($H881-'01_Supuestos'!$F$9))*'01_Supuestos'!$F$12)-(('01_Supuestos'!J31*$I881)*'01_Supuestos'!$F$11*$K881)-(IF(('01_Supuestos'!J31*$I881)&gt;0,'01_Supuestos'!$F$15,0)))-($J881*'01_Supuestos'!J33)))*'01_Supuestos'!$F$16)</f>
        <v/>
      </c>
      <c r="AB881" s="109">
        <f>((('01_Supuestos'!K31*$I881)*'01_Supuestos'!$F$11*($H881-'01_Supuestos'!$F$9))-((('01_Supuestos'!K31*$I881)*'01_Supuestos'!$F$11*($H881-'01_Supuestos'!$F$9))*'01_Supuestos'!$F$12)-(('01_Supuestos'!K31*$I881)*'01_Supuestos'!$F$11*$K881)-(IF(('01_Supuestos'!K31*$I881)&gt;0,'01_Supuestos'!$F$15,0)))-((('01_Supuestos'!K31*$I881)*'01_Supuestos'!$F$11*($H881-'01_Supuestos'!$F$9))*'01_Supuestos'!$F$18)-($J881*'01_Supuestos'!K32)-(IF('01_Supuestos'!K30=MAX('01_Supuestos'!$C$30:$M$30),'01_Supuestos'!$F$19,0))-(MAX(0,(((('01_Supuestos'!K31*$I881)*'01_Supuestos'!$F$11*($H881-'01_Supuestos'!$F$9))-((('01_Supuestos'!K31*$I881)*'01_Supuestos'!$F$11*($H881-'01_Supuestos'!$F$9))*'01_Supuestos'!$F$12)-(('01_Supuestos'!K31*$I881)*'01_Supuestos'!$F$11*$K881)-(IF(('01_Supuestos'!K31*$I881)&gt;0,'01_Supuestos'!$F$15,0)))-($J881*'01_Supuestos'!K33)))*'01_Supuestos'!$F$16)</f>
        <v/>
      </c>
      <c r="AC881" s="109">
        <f>((('01_Supuestos'!L31*$I881)*'01_Supuestos'!$F$11*($H881-'01_Supuestos'!$F$9))-((('01_Supuestos'!L31*$I881)*'01_Supuestos'!$F$11*($H881-'01_Supuestos'!$F$9))*'01_Supuestos'!$F$12)-(('01_Supuestos'!L31*$I881)*'01_Supuestos'!$F$11*$K881)-(IF(('01_Supuestos'!L31*$I881)&gt;0,'01_Supuestos'!$F$15,0)))-((('01_Supuestos'!L31*$I881)*'01_Supuestos'!$F$11*($H881-'01_Supuestos'!$F$9))*'01_Supuestos'!$F$18)-($J881*'01_Supuestos'!L32)-(IF('01_Supuestos'!L30=MAX('01_Supuestos'!$C$30:$M$30),'01_Supuestos'!$F$19,0))-(MAX(0,(((('01_Supuestos'!L31*$I881)*'01_Supuestos'!$F$11*($H881-'01_Supuestos'!$F$9))-((('01_Supuestos'!L31*$I881)*'01_Supuestos'!$F$11*($H881-'01_Supuestos'!$F$9))*'01_Supuestos'!$F$12)-(('01_Supuestos'!L31*$I881)*'01_Supuestos'!$F$11*$K881)-(IF(('01_Supuestos'!L31*$I881)&gt;0,'01_Supuestos'!$F$15,0)))-($J881*'01_Supuestos'!L33)))*'01_Supuestos'!$F$16)</f>
        <v/>
      </c>
      <c r="AD881" s="109">
        <f>((('01_Supuestos'!M31*$I881)*'01_Supuestos'!$F$11*($H881-'01_Supuestos'!$F$9))-((('01_Supuestos'!M31*$I881)*'01_Supuestos'!$F$11*($H881-'01_Supuestos'!$F$9))*'01_Supuestos'!$F$12)-(('01_Supuestos'!M31*$I881)*'01_Supuestos'!$F$11*$K881)-(IF(('01_Supuestos'!M31*$I881)&gt;0,'01_Supuestos'!$F$15,0)))-((('01_Supuestos'!M31*$I881)*'01_Supuestos'!$F$11*($H881-'01_Supuestos'!$F$9))*'01_Supuestos'!$F$18)-($J881*'01_Supuestos'!M32)-(IF('01_Supuestos'!M30=MAX('01_Supuestos'!$C$30:$M$30),'01_Supuestos'!$F$19,0))-(MAX(0,(((('01_Supuestos'!M31*$I881)*'01_Supuestos'!$F$11*($H881-'01_Supuestos'!$F$9))-((('01_Supuestos'!M31*$I881)*'01_Supuestos'!$F$11*($H881-'01_Supuestos'!$F$9))*'01_Supuestos'!$F$12)-(('01_Supuestos'!M31*$I881)*'01_Supuestos'!$F$11*$K881)-(IF(('01_Supuestos'!M31*$I881)&gt;0,'01_Supuestos'!$F$15,0)))-($J881*'01_Supuestos'!M33)))*'01_Supuestos'!$F$16)</f>
        <v/>
      </c>
      <c r="AE881" s="109">
        <f>0</f>
        <v/>
      </c>
      <c r="AF881" s="109">
        <f>IF(S881&gt;R881,"Appraisal+Decision",IF(S881&lt;R881,"Develop Now","Indiferente"))</f>
        <v/>
      </c>
    </row>
    <row r="882">
      <c r="A882" t="n">
        <v>852</v>
      </c>
      <c r="B882" s="53">
        <f>RAND()</f>
        <v/>
      </c>
      <c r="C882" s="53">
        <f>RAND()</f>
        <v/>
      </c>
      <c r="D882" s="53">
        <f>RAND()</f>
        <v/>
      </c>
      <c r="E882" s="53">
        <f>RAND()</f>
        <v/>
      </c>
      <c r="F882" s="53">
        <f>RAND()</f>
        <v/>
      </c>
      <c r="G882" s="53">
        <f>RAND()</f>
        <v/>
      </c>
      <c r="H882" s="109">
        <f>IF(B882&lt;($B$11-$B$10)/($B$12-$B$10), $B$10+SQRT(B882*($B$11-$B$10)*($B$12-$B$10)), $B$12-SQRT((1-B882)*($B$12-$B$11)*($B$12-$B$10)))</f>
        <v/>
      </c>
      <c r="I882" s="53">
        <f>MAX(0.1,NORMINV(C882,$B$13,$B$14))</f>
        <v/>
      </c>
      <c r="J882" s="109">
        <f>'01_Supuestos'!$F$13*MAX(0.65,NORMINV(D882,1,$B$15))</f>
        <v/>
      </c>
      <c r="K882" s="109">
        <f>'01_Supuestos'!$F$14*MAX(0.6,NORMINV(E882,1,$B$16))</f>
        <v/>
      </c>
      <c r="L882" s="109">
        <f>--(F882&lt;=$B$5)</f>
        <v/>
      </c>
      <c r="M882" s="109">
        <f>IF(L882=1, IF(G882&lt;=$B$6, "+", "-"), IF(G882&lt;=(1-$B$7), "+", "-"))</f>
        <v/>
      </c>
      <c r="N882" s="110">
        <f>IF(M882="+",'05_Bayes_Arbol'!$B$16,'05_Bayes_Arbol'!$B$17)</f>
        <v/>
      </c>
      <c r="O882" s="109">
        <f>SUMPRODUCT(T882:AD882,'01_Supuestos'!$C$34:$M$34)</f>
        <v/>
      </c>
      <c r="P882" s="109">
        <f>N882*O882 + (1-N882)*$B$9</f>
        <v/>
      </c>
      <c r="Q882" s="109">
        <f>--(P882&gt;0)</f>
        <v/>
      </c>
      <c r="R882" s="109">
        <f>IF(L882=1,O882,$B$9)</f>
        <v/>
      </c>
      <c r="S882" s="109">
        <f>-$B$8 + IF(Q882=1, IF(L882=1,O882,$B$9), 0)</f>
        <v/>
      </c>
      <c r="T882" s="109">
        <f>((('01_Supuestos'!C31*$I882)*'01_Supuestos'!$F$11*($H882-'01_Supuestos'!$F$9))-((('01_Supuestos'!C31*$I882)*'01_Supuestos'!$F$11*($H882-'01_Supuestos'!$F$9))*'01_Supuestos'!$F$12)-(('01_Supuestos'!C31*$I882)*'01_Supuestos'!$F$11*$K882)-(IF(('01_Supuestos'!C31*$I882)&gt;0,'01_Supuestos'!$F$15,0)))-((('01_Supuestos'!C31*$I882)*'01_Supuestos'!$F$11*($H882-'01_Supuestos'!$F$9))*'01_Supuestos'!$F$18)-($J882*'01_Supuestos'!C32)-(IF('01_Supuestos'!C30=MAX('01_Supuestos'!$C$30:$M$30),'01_Supuestos'!$F$19,0))-(MAX(0,(((('01_Supuestos'!C31*$I882)*'01_Supuestos'!$F$11*($H882-'01_Supuestos'!$F$9))-((('01_Supuestos'!C31*$I882)*'01_Supuestos'!$F$11*($H882-'01_Supuestos'!$F$9))*'01_Supuestos'!$F$12)-(('01_Supuestos'!C31*$I882)*'01_Supuestos'!$F$11*$K882)-(IF(('01_Supuestos'!C31*$I882)&gt;0,'01_Supuestos'!$F$15,0)))-($J882*'01_Supuestos'!C33)))*'01_Supuestos'!$F$16)</f>
        <v/>
      </c>
      <c r="U882" s="109">
        <f>((('01_Supuestos'!D31*$I882)*'01_Supuestos'!$F$11*($H882-'01_Supuestos'!$F$9))-((('01_Supuestos'!D31*$I882)*'01_Supuestos'!$F$11*($H882-'01_Supuestos'!$F$9))*'01_Supuestos'!$F$12)-(('01_Supuestos'!D31*$I882)*'01_Supuestos'!$F$11*$K882)-(IF(('01_Supuestos'!D31*$I882)&gt;0,'01_Supuestos'!$F$15,0)))-((('01_Supuestos'!D31*$I882)*'01_Supuestos'!$F$11*($H882-'01_Supuestos'!$F$9))*'01_Supuestos'!$F$18)-($J882*'01_Supuestos'!D32)-(IF('01_Supuestos'!D30=MAX('01_Supuestos'!$C$30:$M$30),'01_Supuestos'!$F$19,0))-(MAX(0,(((('01_Supuestos'!D31*$I882)*'01_Supuestos'!$F$11*($H882-'01_Supuestos'!$F$9))-((('01_Supuestos'!D31*$I882)*'01_Supuestos'!$F$11*($H882-'01_Supuestos'!$F$9))*'01_Supuestos'!$F$12)-(('01_Supuestos'!D31*$I882)*'01_Supuestos'!$F$11*$K882)-(IF(('01_Supuestos'!D31*$I882)&gt;0,'01_Supuestos'!$F$15,0)))-($J882*'01_Supuestos'!D33)))*'01_Supuestos'!$F$16)</f>
        <v/>
      </c>
      <c r="V882" s="109">
        <f>((('01_Supuestos'!E31*$I882)*'01_Supuestos'!$F$11*($H882-'01_Supuestos'!$F$9))-((('01_Supuestos'!E31*$I882)*'01_Supuestos'!$F$11*($H882-'01_Supuestos'!$F$9))*'01_Supuestos'!$F$12)-(('01_Supuestos'!E31*$I882)*'01_Supuestos'!$F$11*$K882)-(IF(('01_Supuestos'!E31*$I882)&gt;0,'01_Supuestos'!$F$15,0)))-((('01_Supuestos'!E31*$I882)*'01_Supuestos'!$F$11*($H882-'01_Supuestos'!$F$9))*'01_Supuestos'!$F$18)-($J882*'01_Supuestos'!E32)-(IF('01_Supuestos'!E30=MAX('01_Supuestos'!$C$30:$M$30),'01_Supuestos'!$F$19,0))-(MAX(0,(((('01_Supuestos'!E31*$I882)*'01_Supuestos'!$F$11*($H882-'01_Supuestos'!$F$9))-((('01_Supuestos'!E31*$I882)*'01_Supuestos'!$F$11*($H882-'01_Supuestos'!$F$9))*'01_Supuestos'!$F$12)-(('01_Supuestos'!E31*$I882)*'01_Supuestos'!$F$11*$K882)-(IF(('01_Supuestos'!E31*$I882)&gt;0,'01_Supuestos'!$F$15,0)))-($J882*'01_Supuestos'!E33)))*'01_Supuestos'!$F$16)</f>
        <v/>
      </c>
      <c r="W882" s="109">
        <f>((('01_Supuestos'!F31*$I882)*'01_Supuestos'!$F$11*($H882-'01_Supuestos'!$F$9))-((('01_Supuestos'!F31*$I882)*'01_Supuestos'!$F$11*($H882-'01_Supuestos'!$F$9))*'01_Supuestos'!$F$12)-(('01_Supuestos'!F31*$I882)*'01_Supuestos'!$F$11*$K882)-(IF(('01_Supuestos'!F31*$I882)&gt;0,'01_Supuestos'!$F$15,0)))-((('01_Supuestos'!F31*$I882)*'01_Supuestos'!$F$11*($H882-'01_Supuestos'!$F$9))*'01_Supuestos'!$F$18)-($J882*'01_Supuestos'!F32)-(IF('01_Supuestos'!F30=MAX('01_Supuestos'!$C$30:$M$30),'01_Supuestos'!$F$19,0))-(MAX(0,(((('01_Supuestos'!F31*$I882)*'01_Supuestos'!$F$11*($H882-'01_Supuestos'!$F$9))-((('01_Supuestos'!F31*$I882)*'01_Supuestos'!$F$11*($H882-'01_Supuestos'!$F$9))*'01_Supuestos'!$F$12)-(('01_Supuestos'!F31*$I882)*'01_Supuestos'!$F$11*$K882)-(IF(('01_Supuestos'!F31*$I882)&gt;0,'01_Supuestos'!$F$15,0)))-($J882*'01_Supuestos'!F33)))*'01_Supuestos'!$F$16)</f>
        <v/>
      </c>
      <c r="X882" s="109">
        <f>((('01_Supuestos'!G31*$I882)*'01_Supuestos'!$F$11*($H882-'01_Supuestos'!$F$9))-((('01_Supuestos'!G31*$I882)*'01_Supuestos'!$F$11*($H882-'01_Supuestos'!$F$9))*'01_Supuestos'!$F$12)-(('01_Supuestos'!G31*$I882)*'01_Supuestos'!$F$11*$K882)-(IF(('01_Supuestos'!G31*$I882)&gt;0,'01_Supuestos'!$F$15,0)))-((('01_Supuestos'!G31*$I882)*'01_Supuestos'!$F$11*($H882-'01_Supuestos'!$F$9))*'01_Supuestos'!$F$18)-($J882*'01_Supuestos'!G32)-(IF('01_Supuestos'!G30=MAX('01_Supuestos'!$C$30:$M$30),'01_Supuestos'!$F$19,0))-(MAX(0,(((('01_Supuestos'!G31*$I882)*'01_Supuestos'!$F$11*($H882-'01_Supuestos'!$F$9))-((('01_Supuestos'!G31*$I882)*'01_Supuestos'!$F$11*($H882-'01_Supuestos'!$F$9))*'01_Supuestos'!$F$12)-(('01_Supuestos'!G31*$I882)*'01_Supuestos'!$F$11*$K882)-(IF(('01_Supuestos'!G31*$I882)&gt;0,'01_Supuestos'!$F$15,0)))-($J882*'01_Supuestos'!G33)))*'01_Supuestos'!$F$16)</f>
        <v/>
      </c>
      <c r="Y882" s="109">
        <f>((('01_Supuestos'!H31*$I882)*'01_Supuestos'!$F$11*($H882-'01_Supuestos'!$F$9))-((('01_Supuestos'!H31*$I882)*'01_Supuestos'!$F$11*($H882-'01_Supuestos'!$F$9))*'01_Supuestos'!$F$12)-(('01_Supuestos'!H31*$I882)*'01_Supuestos'!$F$11*$K882)-(IF(('01_Supuestos'!H31*$I882)&gt;0,'01_Supuestos'!$F$15,0)))-((('01_Supuestos'!H31*$I882)*'01_Supuestos'!$F$11*($H882-'01_Supuestos'!$F$9))*'01_Supuestos'!$F$18)-($J882*'01_Supuestos'!H32)-(IF('01_Supuestos'!H30=MAX('01_Supuestos'!$C$30:$M$30),'01_Supuestos'!$F$19,0))-(MAX(0,(((('01_Supuestos'!H31*$I882)*'01_Supuestos'!$F$11*($H882-'01_Supuestos'!$F$9))-((('01_Supuestos'!H31*$I882)*'01_Supuestos'!$F$11*($H882-'01_Supuestos'!$F$9))*'01_Supuestos'!$F$12)-(('01_Supuestos'!H31*$I882)*'01_Supuestos'!$F$11*$K882)-(IF(('01_Supuestos'!H31*$I882)&gt;0,'01_Supuestos'!$F$15,0)))-($J882*'01_Supuestos'!H33)))*'01_Supuestos'!$F$16)</f>
        <v/>
      </c>
      <c r="Z882" s="109">
        <f>((('01_Supuestos'!I31*$I882)*'01_Supuestos'!$F$11*($H882-'01_Supuestos'!$F$9))-((('01_Supuestos'!I31*$I882)*'01_Supuestos'!$F$11*($H882-'01_Supuestos'!$F$9))*'01_Supuestos'!$F$12)-(('01_Supuestos'!I31*$I882)*'01_Supuestos'!$F$11*$K882)-(IF(('01_Supuestos'!I31*$I882)&gt;0,'01_Supuestos'!$F$15,0)))-((('01_Supuestos'!I31*$I882)*'01_Supuestos'!$F$11*($H882-'01_Supuestos'!$F$9))*'01_Supuestos'!$F$18)-($J882*'01_Supuestos'!I32)-(IF('01_Supuestos'!I30=MAX('01_Supuestos'!$C$30:$M$30),'01_Supuestos'!$F$19,0))-(MAX(0,(((('01_Supuestos'!I31*$I882)*'01_Supuestos'!$F$11*($H882-'01_Supuestos'!$F$9))-((('01_Supuestos'!I31*$I882)*'01_Supuestos'!$F$11*($H882-'01_Supuestos'!$F$9))*'01_Supuestos'!$F$12)-(('01_Supuestos'!I31*$I882)*'01_Supuestos'!$F$11*$K882)-(IF(('01_Supuestos'!I31*$I882)&gt;0,'01_Supuestos'!$F$15,0)))-($J882*'01_Supuestos'!I33)))*'01_Supuestos'!$F$16)</f>
        <v/>
      </c>
      <c r="AA882" s="109">
        <f>((('01_Supuestos'!J31*$I882)*'01_Supuestos'!$F$11*($H882-'01_Supuestos'!$F$9))-((('01_Supuestos'!J31*$I882)*'01_Supuestos'!$F$11*($H882-'01_Supuestos'!$F$9))*'01_Supuestos'!$F$12)-(('01_Supuestos'!J31*$I882)*'01_Supuestos'!$F$11*$K882)-(IF(('01_Supuestos'!J31*$I882)&gt;0,'01_Supuestos'!$F$15,0)))-((('01_Supuestos'!J31*$I882)*'01_Supuestos'!$F$11*($H882-'01_Supuestos'!$F$9))*'01_Supuestos'!$F$18)-($J882*'01_Supuestos'!J32)-(IF('01_Supuestos'!J30=MAX('01_Supuestos'!$C$30:$M$30),'01_Supuestos'!$F$19,0))-(MAX(0,(((('01_Supuestos'!J31*$I882)*'01_Supuestos'!$F$11*($H882-'01_Supuestos'!$F$9))-((('01_Supuestos'!J31*$I882)*'01_Supuestos'!$F$11*($H882-'01_Supuestos'!$F$9))*'01_Supuestos'!$F$12)-(('01_Supuestos'!J31*$I882)*'01_Supuestos'!$F$11*$K882)-(IF(('01_Supuestos'!J31*$I882)&gt;0,'01_Supuestos'!$F$15,0)))-($J882*'01_Supuestos'!J33)))*'01_Supuestos'!$F$16)</f>
        <v/>
      </c>
      <c r="AB882" s="109">
        <f>((('01_Supuestos'!K31*$I882)*'01_Supuestos'!$F$11*($H882-'01_Supuestos'!$F$9))-((('01_Supuestos'!K31*$I882)*'01_Supuestos'!$F$11*($H882-'01_Supuestos'!$F$9))*'01_Supuestos'!$F$12)-(('01_Supuestos'!K31*$I882)*'01_Supuestos'!$F$11*$K882)-(IF(('01_Supuestos'!K31*$I882)&gt;0,'01_Supuestos'!$F$15,0)))-((('01_Supuestos'!K31*$I882)*'01_Supuestos'!$F$11*($H882-'01_Supuestos'!$F$9))*'01_Supuestos'!$F$18)-($J882*'01_Supuestos'!K32)-(IF('01_Supuestos'!K30=MAX('01_Supuestos'!$C$30:$M$30),'01_Supuestos'!$F$19,0))-(MAX(0,(((('01_Supuestos'!K31*$I882)*'01_Supuestos'!$F$11*($H882-'01_Supuestos'!$F$9))-((('01_Supuestos'!K31*$I882)*'01_Supuestos'!$F$11*($H882-'01_Supuestos'!$F$9))*'01_Supuestos'!$F$12)-(('01_Supuestos'!K31*$I882)*'01_Supuestos'!$F$11*$K882)-(IF(('01_Supuestos'!K31*$I882)&gt;0,'01_Supuestos'!$F$15,0)))-($J882*'01_Supuestos'!K33)))*'01_Supuestos'!$F$16)</f>
        <v/>
      </c>
      <c r="AC882" s="109">
        <f>((('01_Supuestos'!L31*$I882)*'01_Supuestos'!$F$11*($H882-'01_Supuestos'!$F$9))-((('01_Supuestos'!L31*$I882)*'01_Supuestos'!$F$11*($H882-'01_Supuestos'!$F$9))*'01_Supuestos'!$F$12)-(('01_Supuestos'!L31*$I882)*'01_Supuestos'!$F$11*$K882)-(IF(('01_Supuestos'!L31*$I882)&gt;0,'01_Supuestos'!$F$15,0)))-((('01_Supuestos'!L31*$I882)*'01_Supuestos'!$F$11*($H882-'01_Supuestos'!$F$9))*'01_Supuestos'!$F$18)-($J882*'01_Supuestos'!L32)-(IF('01_Supuestos'!L30=MAX('01_Supuestos'!$C$30:$M$30),'01_Supuestos'!$F$19,0))-(MAX(0,(((('01_Supuestos'!L31*$I882)*'01_Supuestos'!$F$11*($H882-'01_Supuestos'!$F$9))-((('01_Supuestos'!L31*$I882)*'01_Supuestos'!$F$11*($H882-'01_Supuestos'!$F$9))*'01_Supuestos'!$F$12)-(('01_Supuestos'!L31*$I882)*'01_Supuestos'!$F$11*$K882)-(IF(('01_Supuestos'!L31*$I882)&gt;0,'01_Supuestos'!$F$15,0)))-($J882*'01_Supuestos'!L33)))*'01_Supuestos'!$F$16)</f>
        <v/>
      </c>
      <c r="AD882" s="109">
        <f>((('01_Supuestos'!M31*$I882)*'01_Supuestos'!$F$11*($H882-'01_Supuestos'!$F$9))-((('01_Supuestos'!M31*$I882)*'01_Supuestos'!$F$11*($H882-'01_Supuestos'!$F$9))*'01_Supuestos'!$F$12)-(('01_Supuestos'!M31*$I882)*'01_Supuestos'!$F$11*$K882)-(IF(('01_Supuestos'!M31*$I882)&gt;0,'01_Supuestos'!$F$15,0)))-((('01_Supuestos'!M31*$I882)*'01_Supuestos'!$F$11*($H882-'01_Supuestos'!$F$9))*'01_Supuestos'!$F$18)-($J882*'01_Supuestos'!M32)-(IF('01_Supuestos'!M30=MAX('01_Supuestos'!$C$30:$M$30),'01_Supuestos'!$F$19,0))-(MAX(0,(((('01_Supuestos'!M31*$I882)*'01_Supuestos'!$F$11*($H882-'01_Supuestos'!$F$9))-((('01_Supuestos'!M31*$I882)*'01_Supuestos'!$F$11*($H882-'01_Supuestos'!$F$9))*'01_Supuestos'!$F$12)-(('01_Supuestos'!M31*$I882)*'01_Supuestos'!$F$11*$K882)-(IF(('01_Supuestos'!M31*$I882)&gt;0,'01_Supuestos'!$F$15,0)))-($J882*'01_Supuestos'!M33)))*'01_Supuestos'!$F$16)</f>
        <v/>
      </c>
      <c r="AE882" s="109">
        <f>0</f>
        <v/>
      </c>
      <c r="AF882" s="109">
        <f>IF(S882&gt;R882,"Appraisal+Decision",IF(S882&lt;R882,"Develop Now","Indiferente"))</f>
        <v/>
      </c>
    </row>
    <row r="883">
      <c r="A883" t="n">
        <v>853</v>
      </c>
      <c r="B883" s="53">
        <f>RAND()</f>
        <v/>
      </c>
      <c r="C883" s="53">
        <f>RAND()</f>
        <v/>
      </c>
      <c r="D883" s="53">
        <f>RAND()</f>
        <v/>
      </c>
      <c r="E883" s="53">
        <f>RAND()</f>
        <v/>
      </c>
      <c r="F883" s="53">
        <f>RAND()</f>
        <v/>
      </c>
      <c r="G883" s="53">
        <f>RAND()</f>
        <v/>
      </c>
      <c r="H883" s="109">
        <f>IF(B883&lt;($B$11-$B$10)/($B$12-$B$10), $B$10+SQRT(B883*($B$11-$B$10)*($B$12-$B$10)), $B$12-SQRT((1-B883)*($B$12-$B$11)*($B$12-$B$10)))</f>
        <v/>
      </c>
      <c r="I883" s="53">
        <f>MAX(0.1,NORMINV(C883,$B$13,$B$14))</f>
        <v/>
      </c>
      <c r="J883" s="109">
        <f>'01_Supuestos'!$F$13*MAX(0.65,NORMINV(D883,1,$B$15))</f>
        <v/>
      </c>
      <c r="K883" s="109">
        <f>'01_Supuestos'!$F$14*MAX(0.6,NORMINV(E883,1,$B$16))</f>
        <v/>
      </c>
      <c r="L883" s="109">
        <f>--(F883&lt;=$B$5)</f>
        <v/>
      </c>
      <c r="M883" s="109">
        <f>IF(L883=1, IF(G883&lt;=$B$6, "+", "-"), IF(G883&lt;=(1-$B$7), "+", "-"))</f>
        <v/>
      </c>
      <c r="N883" s="110">
        <f>IF(M883="+",'05_Bayes_Arbol'!$B$16,'05_Bayes_Arbol'!$B$17)</f>
        <v/>
      </c>
      <c r="O883" s="109">
        <f>SUMPRODUCT(T883:AD883,'01_Supuestos'!$C$34:$M$34)</f>
        <v/>
      </c>
      <c r="P883" s="109">
        <f>N883*O883 + (1-N883)*$B$9</f>
        <v/>
      </c>
      <c r="Q883" s="109">
        <f>--(P883&gt;0)</f>
        <v/>
      </c>
      <c r="R883" s="109">
        <f>IF(L883=1,O883,$B$9)</f>
        <v/>
      </c>
      <c r="S883" s="109">
        <f>-$B$8 + IF(Q883=1, IF(L883=1,O883,$B$9), 0)</f>
        <v/>
      </c>
      <c r="T883" s="109">
        <f>((('01_Supuestos'!C31*$I883)*'01_Supuestos'!$F$11*($H883-'01_Supuestos'!$F$9))-((('01_Supuestos'!C31*$I883)*'01_Supuestos'!$F$11*($H883-'01_Supuestos'!$F$9))*'01_Supuestos'!$F$12)-(('01_Supuestos'!C31*$I883)*'01_Supuestos'!$F$11*$K883)-(IF(('01_Supuestos'!C31*$I883)&gt;0,'01_Supuestos'!$F$15,0)))-((('01_Supuestos'!C31*$I883)*'01_Supuestos'!$F$11*($H883-'01_Supuestos'!$F$9))*'01_Supuestos'!$F$18)-($J883*'01_Supuestos'!C32)-(IF('01_Supuestos'!C30=MAX('01_Supuestos'!$C$30:$M$30),'01_Supuestos'!$F$19,0))-(MAX(0,(((('01_Supuestos'!C31*$I883)*'01_Supuestos'!$F$11*($H883-'01_Supuestos'!$F$9))-((('01_Supuestos'!C31*$I883)*'01_Supuestos'!$F$11*($H883-'01_Supuestos'!$F$9))*'01_Supuestos'!$F$12)-(('01_Supuestos'!C31*$I883)*'01_Supuestos'!$F$11*$K883)-(IF(('01_Supuestos'!C31*$I883)&gt;0,'01_Supuestos'!$F$15,0)))-($J883*'01_Supuestos'!C33)))*'01_Supuestos'!$F$16)</f>
        <v/>
      </c>
      <c r="U883" s="109">
        <f>((('01_Supuestos'!D31*$I883)*'01_Supuestos'!$F$11*($H883-'01_Supuestos'!$F$9))-((('01_Supuestos'!D31*$I883)*'01_Supuestos'!$F$11*($H883-'01_Supuestos'!$F$9))*'01_Supuestos'!$F$12)-(('01_Supuestos'!D31*$I883)*'01_Supuestos'!$F$11*$K883)-(IF(('01_Supuestos'!D31*$I883)&gt;0,'01_Supuestos'!$F$15,0)))-((('01_Supuestos'!D31*$I883)*'01_Supuestos'!$F$11*($H883-'01_Supuestos'!$F$9))*'01_Supuestos'!$F$18)-($J883*'01_Supuestos'!D32)-(IF('01_Supuestos'!D30=MAX('01_Supuestos'!$C$30:$M$30),'01_Supuestos'!$F$19,0))-(MAX(0,(((('01_Supuestos'!D31*$I883)*'01_Supuestos'!$F$11*($H883-'01_Supuestos'!$F$9))-((('01_Supuestos'!D31*$I883)*'01_Supuestos'!$F$11*($H883-'01_Supuestos'!$F$9))*'01_Supuestos'!$F$12)-(('01_Supuestos'!D31*$I883)*'01_Supuestos'!$F$11*$K883)-(IF(('01_Supuestos'!D31*$I883)&gt;0,'01_Supuestos'!$F$15,0)))-($J883*'01_Supuestos'!D33)))*'01_Supuestos'!$F$16)</f>
        <v/>
      </c>
      <c r="V883" s="109">
        <f>((('01_Supuestos'!E31*$I883)*'01_Supuestos'!$F$11*($H883-'01_Supuestos'!$F$9))-((('01_Supuestos'!E31*$I883)*'01_Supuestos'!$F$11*($H883-'01_Supuestos'!$F$9))*'01_Supuestos'!$F$12)-(('01_Supuestos'!E31*$I883)*'01_Supuestos'!$F$11*$K883)-(IF(('01_Supuestos'!E31*$I883)&gt;0,'01_Supuestos'!$F$15,0)))-((('01_Supuestos'!E31*$I883)*'01_Supuestos'!$F$11*($H883-'01_Supuestos'!$F$9))*'01_Supuestos'!$F$18)-($J883*'01_Supuestos'!E32)-(IF('01_Supuestos'!E30=MAX('01_Supuestos'!$C$30:$M$30),'01_Supuestos'!$F$19,0))-(MAX(0,(((('01_Supuestos'!E31*$I883)*'01_Supuestos'!$F$11*($H883-'01_Supuestos'!$F$9))-((('01_Supuestos'!E31*$I883)*'01_Supuestos'!$F$11*($H883-'01_Supuestos'!$F$9))*'01_Supuestos'!$F$12)-(('01_Supuestos'!E31*$I883)*'01_Supuestos'!$F$11*$K883)-(IF(('01_Supuestos'!E31*$I883)&gt;0,'01_Supuestos'!$F$15,0)))-($J883*'01_Supuestos'!E33)))*'01_Supuestos'!$F$16)</f>
        <v/>
      </c>
      <c r="W883" s="109">
        <f>((('01_Supuestos'!F31*$I883)*'01_Supuestos'!$F$11*($H883-'01_Supuestos'!$F$9))-((('01_Supuestos'!F31*$I883)*'01_Supuestos'!$F$11*($H883-'01_Supuestos'!$F$9))*'01_Supuestos'!$F$12)-(('01_Supuestos'!F31*$I883)*'01_Supuestos'!$F$11*$K883)-(IF(('01_Supuestos'!F31*$I883)&gt;0,'01_Supuestos'!$F$15,0)))-((('01_Supuestos'!F31*$I883)*'01_Supuestos'!$F$11*($H883-'01_Supuestos'!$F$9))*'01_Supuestos'!$F$18)-($J883*'01_Supuestos'!F32)-(IF('01_Supuestos'!F30=MAX('01_Supuestos'!$C$30:$M$30),'01_Supuestos'!$F$19,0))-(MAX(0,(((('01_Supuestos'!F31*$I883)*'01_Supuestos'!$F$11*($H883-'01_Supuestos'!$F$9))-((('01_Supuestos'!F31*$I883)*'01_Supuestos'!$F$11*($H883-'01_Supuestos'!$F$9))*'01_Supuestos'!$F$12)-(('01_Supuestos'!F31*$I883)*'01_Supuestos'!$F$11*$K883)-(IF(('01_Supuestos'!F31*$I883)&gt;0,'01_Supuestos'!$F$15,0)))-($J883*'01_Supuestos'!F33)))*'01_Supuestos'!$F$16)</f>
        <v/>
      </c>
      <c r="X883" s="109">
        <f>((('01_Supuestos'!G31*$I883)*'01_Supuestos'!$F$11*($H883-'01_Supuestos'!$F$9))-((('01_Supuestos'!G31*$I883)*'01_Supuestos'!$F$11*($H883-'01_Supuestos'!$F$9))*'01_Supuestos'!$F$12)-(('01_Supuestos'!G31*$I883)*'01_Supuestos'!$F$11*$K883)-(IF(('01_Supuestos'!G31*$I883)&gt;0,'01_Supuestos'!$F$15,0)))-((('01_Supuestos'!G31*$I883)*'01_Supuestos'!$F$11*($H883-'01_Supuestos'!$F$9))*'01_Supuestos'!$F$18)-($J883*'01_Supuestos'!G32)-(IF('01_Supuestos'!G30=MAX('01_Supuestos'!$C$30:$M$30),'01_Supuestos'!$F$19,0))-(MAX(0,(((('01_Supuestos'!G31*$I883)*'01_Supuestos'!$F$11*($H883-'01_Supuestos'!$F$9))-((('01_Supuestos'!G31*$I883)*'01_Supuestos'!$F$11*($H883-'01_Supuestos'!$F$9))*'01_Supuestos'!$F$12)-(('01_Supuestos'!G31*$I883)*'01_Supuestos'!$F$11*$K883)-(IF(('01_Supuestos'!G31*$I883)&gt;0,'01_Supuestos'!$F$15,0)))-($J883*'01_Supuestos'!G33)))*'01_Supuestos'!$F$16)</f>
        <v/>
      </c>
      <c r="Y883" s="109">
        <f>((('01_Supuestos'!H31*$I883)*'01_Supuestos'!$F$11*($H883-'01_Supuestos'!$F$9))-((('01_Supuestos'!H31*$I883)*'01_Supuestos'!$F$11*($H883-'01_Supuestos'!$F$9))*'01_Supuestos'!$F$12)-(('01_Supuestos'!H31*$I883)*'01_Supuestos'!$F$11*$K883)-(IF(('01_Supuestos'!H31*$I883)&gt;0,'01_Supuestos'!$F$15,0)))-((('01_Supuestos'!H31*$I883)*'01_Supuestos'!$F$11*($H883-'01_Supuestos'!$F$9))*'01_Supuestos'!$F$18)-($J883*'01_Supuestos'!H32)-(IF('01_Supuestos'!H30=MAX('01_Supuestos'!$C$30:$M$30),'01_Supuestos'!$F$19,0))-(MAX(0,(((('01_Supuestos'!H31*$I883)*'01_Supuestos'!$F$11*($H883-'01_Supuestos'!$F$9))-((('01_Supuestos'!H31*$I883)*'01_Supuestos'!$F$11*($H883-'01_Supuestos'!$F$9))*'01_Supuestos'!$F$12)-(('01_Supuestos'!H31*$I883)*'01_Supuestos'!$F$11*$K883)-(IF(('01_Supuestos'!H31*$I883)&gt;0,'01_Supuestos'!$F$15,0)))-($J883*'01_Supuestos'!H33)))*'01_Supuestos'!$F$16)</f>
        <v/>
      </c>
      <c r="Z883" s="109">
        <f>((('01_Supuestos'!I31*$I883)*'01_Supuestos'!$F$11*($H883-'01_Supuestos'!$F$9))-((('01_Supuestos'!I31*$I883)*'01_Supuestos'!$F$11*($H883-'01_Supuestos'!$F$9))*'01_Supuestos'!$F$12)-(('01_Supuestos'!I31*$I883)*'01_Supuestos'!$F$11*$K883)-(IF(('01_Supuestos'!I31*$I883)&gt;0,'01_Supuestos'!$F$15,0)))-((('01_Supuestos'!I31*$I883)*'01_Supuestos'!$F$11*($H883-'01_Supuestos'!$F$9))*'01_Supuestos'!$F$18)-($J883*'01_Supuestos'!I32)-(IF('01_Supuestos'!I30=MAX('01_Supuestos'!$C$30:$M$30),'01_Supuestos'!$F$19,0))-(MAX(0,(((('01_Supuestos'!I31*$I883)*'01_Supuestos'!$F$11*($H883-'01_Supuestos'!$F$9))-((('01_Supuestos'!I31*$I883)*'01_Supuestos'!$F$11*($H883-'01_Supuestos'!$F$9))*'01_Supuestos'!$F$12)-(('01_Supuestos'!I31*$I883)*'01_Supuestos'!$F$11*$K883)-(IF(('01_Supuestos'!I31*$I883)&gt;0,'01_Supuestos'!$F$15,0)))-($J883*'01_Supuestos'!I33)))*'01_Supuestos'!$F$16)</f>
        <v/>
      </c>
      <c r="AA883" s="109">
        <f>((('01_Supuestos'!J31*$I883)*'01_Supuestos'!$F$11*($H883-'01_Supuestos'!$F$9))-((('01_Supuestos'!J31*$I883)*'01_Supuestos'!$F$11*($H883-'01_Supuestos'!$F$9))*'01_Supuestos'!$F$12)-(('01_Supuestos'!J31*$I883)*'01_Supuestos'!$F$11*$K883)-(IF(('01_Supuestos'!J31*$I883)&gt;0,'01_Supuestos'!$F$15,0)))-((('01_Supuestos'!J31*$I883)*'01_Supuestos'!$F$11*($H883-'01_Supuestos'!$F$9))*'01_Supuestos'!$F$18)-($J883*'01_Supuestos'!J32)-(IF('01_Supuestos'!J30=MAX('01_Supuestos'!$C$30:$M$30),'01_Supuestos'!$F$19,0))-(MAX(0,(((('01_Supuestos'!J31*$I883)*'01_Supuestos'!$F$11*($H883-'01_Supuestos'!$F$9))-((('01_Supuestos'!J31*$I883)*'01_Supuestos'!$F$11*($H883-'01_Supuestos'!$F$9))*'01_Supuestos'!$F$12)-(('01_Supuestos'!J31*$I883)*'01_Supuestos'!$F$11*$K883)-(IF(('01_Supuestos'!J31*$I883)&gt;0,'01_Supuestos'!$F$15,0)))-($J883*'01_Supuestos'!J33)))*'01_Supuestos'!$F$16)</f>
        <v/>
      </c>
      <c r="AB883" s="109">
        <f>((('01_Supuestos'!K31*$I883)*'01_Supuestos'!$F$11*($H883-'01_Supuestos'!$F$9))-((('01_Supuestos'!K31*$I883)*'01_Supuestos'!$F$11*($H883-'01_Supuestos'!$F$9))*'01_Supuestos'!$F$12)-(('01_Supuestos'!K31*$I883)*'01_Supuestos'!$F$11*$K883)-(IF(('01_Supuestos'!K31*$I883)&gt;0,'01_Supuestos'!$F$15,0)))-((('01_Supuestos'!K31*$I883)*'01_Supuestos'!$F$11*($H883-'01_Supuestos'!$F$9))*'01_Supuestos'!$F$18)-($J883*'01_Supuestos'!K32)-(IF('01_Supuestos'!K30=MAX('01_Supuestos'!$C$30:$M$30),'01_Supuestos'!$F$19,0))-(MAX(0,(((('01_Supuestos'!K31*$I883)*'01_Supuestos'!$F$11*($H883-'01_Supuestos'!$F$9))-((('01_Supuestos'!K31*$I883)*'01_Supuestos'!$F$11*($H883-'01_Supuestos'!$F$9))*'01_Supuestos'!$F$12)-(('01_Supuestos'!K31*$I883)*'01_Supuestos'!$F$11*$K883)-(IF(('01_Supuestos'!K31*$I883)&gt;0,'01_Supuestos'!$F$15,0)))-($J883*'01_Supuestos'!K33)))*'01_Supuestos'!$F$16)</f>
        <v/>
      </c>
      <c r="AC883" s="109">
        <f>((('01_Supuestos'!L31*$I883)*'01_Supuestos'!$F$11*($H883-'01_Supuestos'!$F$9))-((('01_Supuestos'!L31*$I883)*'01_Supuestos'!$F$11*($H883-'01_Supuestos'!$F$9))*'01_Supuestos'!$F$12)-(('01_Supuestos'!L31*$I883)*'01_Supuestos'!$F$11*$K883)-(IF(('01_Supuestos'!L31*$I883)&gt;0,'01_Supuestos'!$F$15,0)))-((('01_Supuestos'!L31*$I883)*'01_Supuestos'!$F$11*($H883-'01_Supuestos'!$F$9))*'01_Supuestos'!$F$18)-($J883*'01_Supuestos'!L32)-(IF('01_Supuestos'!L30=MAX('01_Supuestos'!$C$30:$M$30),'01_Supuestos'!$F$19,0))-(MAX(0,(((('01_Supuestos'!L31*$I883)*'01_Supuestos'!$F$11*($H883-'01_Supuestos'!$F$9))-((('01_Supuestos'!L31*$I883)*'01_Supuestos'!$F$11*($H883-'01_Supuestos'!$F$9))*'01_Supuestos'!$F$12)-(('01_Supuestos'!L31*$I883)*'01_Supuestos'!$F$11*$K883)-(IF(('01_Supuestos'!L31*$I883)&gt;0,'01_Supuestos'!$F$15,0)))-($J883*'01_Supuestos'!L33)))*'01_Supuestos'!$F$16)</f>
        <v/>
      </c>
      <c r="AD883" s="109">
        <f>((('01_Supuestos'!M31*$I883)*'01_Supuestos'!$F$11*($H883-'01_Supuestos'!$F$9))-((('01_Supuestos'!M31*$I883)*'01_Supuestos'!$F$11*($H883-'01_Supuestos'!$F$9))*'01_Supuestos'!$F$12)-(('01_Supuestos'!M31*$I883)*'01_Supuestos'!$F$11*$K883)-(IF(('01_Supuestos'!M31*$I883)&gt;0,'01_Supuestos'!$F$15,0)))-((('01_Supuestos'!M31*$I883)*'01_Supuestos'!$F$11*($H883-'01_Supuestos'!$F$9))*'01_Supuestos'!$F$18)-($J883*'01_Supuestos'!M32)-(IF('01_Supuestos'!M30=MAX('01_Supuestos'!$C$30:$M$30),'01_Supuestos'!$F$19,0))-(MAX(0,(((('01_Supuestos'!M31*$I883)*'01_Supuestos'!$F$11*($H883-'01_Supuestos'!$F$9))-((('01_Supuestos'!M31*$I883)*'01_Supuestos'!$F$11*($H883-'01_Supuestos'!$F$9))*'01_Supuestos'!$F$12)-(('01_Supuestos'!M31*$I883)*'01_Supuestos'!$F$11*$K883)-(IF(('01_Supuestos'!M31*$I883)&gt;0,'01_Supuestos'!$F$15,0)))-($J883*'01_Supuestos'!M33)))*'01_Supuestos'!$F$16)</f>
        <v/>
      </c>
      <c r="AE883" s="109">
        <f>0</f>
        <v/>
      </c>
      <c r="AF883" s="109">
        <f>IF(S883&gt;R883,"Appraisal+Decision",IF(S883&lt;R883,"Develop Now","Indiferente"))</f>
        <v/>
      </c>
    </row>
    <row r="884">
      <c r="A884" t="n">
        <v>854</v>
      </c>
      <c r="B884" s="53">
        <f>RAND()</f>
        <v/>
      </c>
      <c r="C884" s="53">
        <f>RAND()</f>
        <v/>
      </c>
      <c r="D884" s="53">
        <f>RAND()</f>
        <v/>
      </c>
      <c r="E884" s="53">
        <f>RAND()</f>
        <v/>
      </c>
      <c r="F884" s="53">
        <f>RAND()</f>
        <v/>
      </c>
      <c r="G884" s="53">
        <f>RAND()</f>
        <v/>
      </c>
      <c r="H884" s="109">
        <f>IF(B884&lt;($B$11-$B$10)/($B$12-$B$10), $B$10+SQRT(B884*($B$11-$B$10)*($B$12-$B$10)), $B$12-SQRT((1-B884)*($B$12-$B$11)*($B$12-$B$10)))</f>
        <v/>
      </c>
      <c r="I884" s="53">
        <f>MAX(0.1,NORMINV(C884,$B$13,$B$14))</f>
        <v/>
      </c>
      <c r="J884" s="109">
        <f>'01_Supuestos'!$F$13*MAX(0.65,NORMINV(D884,1,$B$15))</f>
        <v/>
      </c>
      <c r="K884" s="109">
        <f>'01_Supuestos'!$F$14*MAX(0.6,NORMINV(E884,1,$B$16))</f>
        <v/>
      </c>
      <c r="L884" s="109">
        <f>--(F884&lt;=$B$5)</f>
        <v/>
      </c>
      <c r="M884" s="109">
        <f>IF(L884=1, IF(G884&lt;=$B$6, "+", "-"), IF(G884&lt;=(1-$B$7), "+", "-"))</f>
        <v/>
      </c>
      <c r="N884" s="110">
        <f>IF(M884="+",'05_Bayes_Arbol'!$B$16,'05_Bayes_Arbol'!$B$17)</f>
        <v/>
      </c>
      <c r="O884" s="109">
        <f>SUMPRODUCT(T884:AD884,'01_Supuestos'!$C$34:$M$34)</f>
        <v/>
      </c>
      <c r="P884" s="109">
        <f>N884*O884 + (1-N884)*$B$9</f>
        <v/>
      </c>
      <c r="Q884" s="109">
        <f>--(P884&gt;0)</f>
        <v/>
      </c>
      <c r="R884" s="109">
        <f>IF(L884=1,O884,$B$9)</f>
        <v/>
      </c>
      <c r="S884" s="109">
        <f>-$B$8 + IF(Q884=1, IF(L884=1,O884,$B$9), 0)</f>
        <v/>
      </c>
      <c r="T884" s="109">
        <f>((('01_Supuestos'!C31*$I884)*'01_Supuestos'!$F$11*($H884-'01_Supuestos'!$F$9))-((('01_Supuestos'!C31*$I884)*'01_Supuestos'!$F$11*($H884-'01_Supuestos'!$F$9))*'01_Supuestos'!$F$12)-(('01_Supuestos'!C31*$I884)*'01_Supuestos'!$F$11*$K884)-(IF(('01_Supuestos'!C31*$I884)&gt;0,'01_Supuestos'!$F$15,0)))-((('01_Supuestos'!C31*$I884)*'01_Supuestos'!$F$11*($H884-'01_Supuestos'!$F$9))*'01_Supuestos'!$F$18)-($J884*'01_Supuestos'!C32)-(IF('01_Supuestos'!C30=MAX('01_Supuestos'!$C$30:$M$30),'01_Supuestos'!$F$19,0))-(MAX(0,(((('01_Supuestos'!C31*$I884)*'01_Supuestos'!$F$11*($H884-'01_Supuestos'!$F$9))-((('01_Supuestos'!C31*$I884)*'01_Supuestos'!$F$11*($H884-'01_Supuestos'!$F$9))*'01_Supuestos'!$F$12)-(('01_Supuestos'!C31*$I884)*'01_Supuestos'!$F$11*$K884)-(IF(('01_Supuestos'!C31*$I884)&gt;0,'01_Supuestos'!$F$15,0)))-($J884*'01_Supuestos'!C33)))*'01_Supuestos'!$F$16)</f>
        <v/>
      </c>
      <c r="U884" s="109">
        <f>((('01_Supuestos'!D31*$I884)*'01_Supuestos'!$F$11*($H884-'01_Supuestos'!$F$9))-((('01_Supuestos'!D31*$I884)*'01_Supuestos'!$F$11*($H884-'01_Supuestos'!$F$9))*'01_Supuestos'!$F$12)-(('01_Supuestos'!D31*$I884)*'01_Supuestos'!$F$11*$K884)-(IF(('01_Supuestos'!D31*$I884)&gt;0,'01_Supuestos'!$F$15,0)))-((('01_Supuestos'!D31*$I884)*'01_Supuestos'!$F$11*($H884-'01_Supuestos'!$F$9))*'01_Supuestos'!$F$18)-($J884*'01_Supuestos'!D32)-(IF('01_Supuestos'!D30=MAX('01_Supuestos'!$C$30:$M$30),'01_Supuestos'!$F$19,0))-(MAX(0,(((('01_Supuestos'!D31*$I884)*'01_Supuestos'!$F$11*($H884-'01_Supuestos'!$F$9))-((('01_Supuestos'!D31*$I884)*'01_Supuestos'!$F$11*($H884-'01_Supuestos'!$F$9))*'01_Supuestos'!$F$12)-(('01_Supuestos'!D31*$I884)*'01_Supuestos'!$F$11*$K884)-(IF(('01_Supuestos'!D31*$I884)&gt;0,'01_Supuestos'!$F$15,0)))-($J884*'01_Supuestos'!D33)))*'01_Supuestos'!$F$16)</f>
        <v/>
      </c>
      <c r="V884" s="109">
        <f>((('01_Supuestos'!E31*$I884)*'01_Supuestos'!$F$11*($H884-'01_Supuestos'!$F$9))-((('01_Supuestos'!E31*$I884)*'01_Supuestos'!$F$11*($H884-'01_Supuestos'!$F$9))*'01_Supuestos'!$F$12)-(('01_Supuestos'!E31*$I884)*'01_Supuestos'!$F$11*$K884)-(IF(('01_Supuestos'!E31*$I884)&gt;0,'01_Supuestos'!$F$15,0)))-((('01_Supuestos'!E31*$I884)*'01_Supuestos'!$F$11*($H884-'01_Supuestos'!$F$9))*'01_Supuestos'!$F$18)-($J884*'01_Supuestos'!E32)-(IF('01_Supuestos'!E30=MAX('01_Supuestos'!$C$30:$M$30),'01_Supuestos'!$F$19,0))-(MAX(0,(((('01_Supuestos'!E31*$I884)*'01_Supuestos'!$F$11*($H884-'01_Supuestos'!$F$9))-((('01_Supuestos'!E31*$I884)*'01_Supuestos'!$F$11*($H884-'01_Supuestos'!$F$9))*'01_Supuestos'!$F$12)-(('01_Supuestos'!E31*$I884)*'01_Supuestos'!$F$11*$K884)-(IF(('01_Supuestos'!E31*$I884)&gt;0,'01_Supuestos'!$F$15,0)))-($J884*'01_Supuestos'!E33)))*'01_Supuestos'!$F$16)</f>
        <v/>
      </c>
      <c r="W884" s="109">
        <f>((('01_Supuestos'!F31*$I884)*'01_Supuestos'!$F$11*($H884-'01_Supuestos'!$F$9))-((('01_Supuestos'!F31*$I884)*'01_Supuestos'!$F$11*($H884-'01_Supuestos'!$F$9))*'01_Supuestos'!$F$12)-(('01_Supuestos'!F31*$I884)*'01_Supuestos'!$F$11*$K884)-(IF(('01_Supuestos'!F31*$I884)&gt;0,'01_Supuestos'!$F$15,0)))-((('01_Supuestos'!F31*$I884)*'01_Supuestos'!$F$11*($H884-'01_Supuestos'!$F$9))*'01_Supuestos'!$F$18)-($J884*'01_Supuestos'!F32)-(IF('01_Supuestos'!F30=MAX('01_Supuestos'!$C$30:$M$30),'01_Supuestos'!$F$19,0))-(MAX(0,(((('01_Supuestos'!F31*$I884)*'01_Supuestos'!$F$11*($H884-'01_Supuestos'!$F$9))-((('01_Supuestos'!F31*$I884)*'01_Supuestos'!$F$11*($H884-'01_Supuestos'!$F$9))*'01_Supuestos'!$F$12)-(('01_Supuestos'!F31*$I884)*'01_Supuestos'!$F$11*$K884)-(IF(('01_Supuestos'!F31*$I884)&gt;0,'01_Supuestos'!$F$15,0)))-($J884*'01_Supuestos'!F33)))*'01_Supuestos'!$F$16)</f>
        <v/>
      </c>
      <c r="X884" s="109">
        <f>((('01_Supuestos'!G31*$I884)*'01_Supuestos'!$F$11*($H884-'01_Supuestos'!$F$9))-((('01_Supuestos'!G31*$I884)*'01_Supuestos'!$F$11*($H884-'01_Supuestos'!$F$9))*'01_Supuestos'!$F$12)-(('01_Supuestos'!G31*$I884)*'01_Supuestos'!$F$11*$K884)-(IF(('01_Supuestos'!G31*$I884)&gt;0,'01_Supuestos'!$F$15,0)))-((('01_Supuestos'!G31*$I884)*'01_Supuestos'!$F$11*($H884-'01_Supuestos'!$F$9))*'01_Supuestos'!$F$18)-($J884*'01_Supuestos'!G32)-(IF('01_Supuestos'!G30=MAX('01_Supuestos'!$C$30:$M$30),'01_Supuestos'!$F$19,0))-(MAX(0,(((('01_Supuestos'!G31*$I884)*'01_Supuestos'!$F$11*($H884-'01_Supuestos'!$F$9))-((('01_Supuestos'!G31*$I884)*'01_Supuestos'!$F$11*($H884-'01_Supuestos'!$F$9))*'01_Supuestos'!$F$12)-(('01_Supuestos'!G31*$I884)*'01_Supuestos'!$F$11*$K884)-(IF(('01_Supuestos'!G31*$I884)&gt;0,'01_Supuestos'!$F$15,0)))-($J884*'01_Supuestos'!G33)))*'01_Supuestos'!$F$16)</f>
        <v/>
      </c>
      <c r="Y884" s="109">
        <f>((('01_Supuestos'!H31*$I884)*'01_Supuestos'!$F$11*($H884-'01_Supuestos'!$F$9))-((('01_Supuestos'!H31*$I884)*'01_Supuestos'!$F$11*($H884-'01_Supuestos'!$F$9))*'01_Supuestos'!$F$12)-(('01_Supuestos'!H31*$I884)*'01_Supuestos'!$F$11*$K884)-(IF(('01_Supuestos'!H31*$I884)&gt;0,'01_Supuestos'!$F$15,0)))-((('01_Supuestos'!H31*$I884)*'01_Supuestos'!$F$11*($H884-'01_Supuestos'!$F$9))*'01_Supuestos'!$F$18)-($J884*'01_Supuestos'!H32)-(IF('01_Supuestos'!H30=MAX('01_Supuestos'!$C$30:$M$30),'01_Supuestos'!$F$19,0))-(MAX(0,(((('01_Supuestos'!H31*$I884)*'01_Supuestos'!$F$11*($H884-'01_Supuestos'!$F$9))-((('01_Supuestos'!H31*$I884)*'01_Supuestos'!$F$11*($H884-'01_Supuestos'!$F$9))*'01_Supuestos'!$F$12)-(('01_Supuestos'!H31*$I884)*'01_Supuestos'!$F$11*$K884)-(IF(('01_Supuestos'!H31*$I884)&gt;0,'01_Supuestos'!$F$15,0)))-($J884*'01_Supuestos'!H33)))*'01_Supuestos'!$F$16)</f>
        <v/>
      </c>
      <c r="Z884" s="109">
        <f>((('01_Supuestos'!I31*$I884)*'01_Supuestos'!$F$11*($H884-'01_Supuestos'!$F$9))-((('01_Supuestos'!I31*$I884)*'01_Supuestos'!$F$11*($H884-'01_Supuestos'!$F$9))*'01_Supuestos'!$F$12)-(('01_Supuestos'!I31*$I884)*'01_Supuestos'!$F$11*$K884)-(IF(('01_Supuestos'!I31*$I884)&gt;0,'01_Supuestos'!$F$15,0)))-((('01_Supuestos'!I31*$I884)*'01_Supuestos'!$F$11*($H884-'01_Supuestos'!$F$9))*'01_Supuestos'!$F$18)-($J884*'01_Supuestos'!I32)-(IF('01_Supuestos'!I30=MAX('01_Supuestos'!$C$30:$M$30),'01_Supuestos'!$F$19,0))-(MAX(0,(((('01_Supuestos'!I31*$I884)*'01_Supuestos'!$F$11*($H884-'01_Supuestos'!$F$9))-((('01_Supuestos'!I31*$I884)*'01_Supuestos'!$F$11*($H884-'01_Supuestos'!$F$9))*'01_Supuestos'!$F$12)-(('01_Supuestos'!I31*$I884)*'01_Supuestos'!$F$11*$K884)-(IF(('01_Supuestos'!I31*$I884)&gt;0,'01_Supuestos'!$F$15,0)))-($J884*'01_Supuestos'!I33)))*'01_Supuestos'!$F$16)</f>
        <v/>
      </c>
      <c r="AA884" s="109">
        <f>((('01_Supuestos'!J31*$I884)*'01_Supuestos'!$F$11*($H884-'01_Supuestos'!$F$9))-((('01_Supuestos'!J31*$I884)*'01_Supuestos'!$F$11*($H884-'01_Supuestos'!$F$9))*'01_Supuestos'!$F$12)-(('01_Supuestos'!J31*$I884)*'01_Supuestos'!$F$11*$K884)-(IF(('01_Supuestos'!J31*$I884)&gt;0,'01_Supuestos'!$F$15,0)))-((('01_Supuestos'!J31*$I884)*'01_Supuestos'!$F$11*($H884-'01_Supuestos'!$F$9))*'01_Supuestos'!$F$18)-($J884*'01_Supuestos'!J32)-(IF('01_Supuestos'!J30=MAX('01_Supuestos'!$C$30:$M$30),'01_Supuestos'!$F$19,0))-(MAX(0,(((('01_Supuestos'!J31*$I884)*'01_Supuestos'!$F$11*($H884-'01_Supuestos'!$F$9))-((('01_Supuestos'!J31*$I884)*'01_Supuestos'!$F$11*($H884-'01_Supuestos'!$F$9))*'01_Supuestos'!$F$12)-(('01_Supuestos'!J31*$I884)*'01_Supuestos'!$F$11*$K884)-(IF(('01_Supuestos'!J31*$I884)&gt;0,'01_Supuestos'!$F$15,0)))-($J884*'01_Supuestos'!J33)))*'01_Supuestos'!$F$16)</f>
        <v/>
      </c>
      <c r="AB884" s="109">
        <f>((('01_Supuestos'!K31*$I884)*'01_Supuestos'!$F$11*($H884-'01_Supuestos'!$F$9))-((('01_Supuestos'!K31*$I884)*'01_Supuestos'!$F$11*($H884-'01_Supuestos'!$F$9))*'01_Supuestos'!$F$12)-(('01_Supuestos'!K31*$I884)*'01_Supuestos'!$F$11*$K884)-(IF(('01_Supuestos'!K31*$I884)&gt;0,'01_Supuestos'!$F$15,0)))-((('01_Supuestos'!K31*$I884)*'01_Supuestos'!$F$11*($H884-'01_Supuestos'!$F$9))*'01_Supuestos'!$F$18)-($J884*'01_Supuestos'!K32)-(IF('01_Supuestos'!K30=MAX('01_Supuestos'!$C$30:$M$30),'01_Supuestos'!$F$19,0))-(MAX(0,(((('01_Supuestos'!K31*$I884)*'01_Supuestos'!$F$11*($H884-'01_Supuestos'!$F$9))-((('01_Supuestos'!K31*$I884)*'01_Supuestos'!$F$11*($H884-'01_Supuestos'!$F$9))*'01_Supuestos'!$F$12)-(('01_Supuestos'!K31*$I884)*'01_Supuestos'!$F$11*$K884)-(IF(('01_Supuestos'!K31*$I884)&gt;0,'01_Supuestos'!$F$15,0)))-($J884*'01_Supuestos'!K33)))*'01_Supuestos'!$F$16)</f>
        <v/>
      </c>
      <c r="AC884" s="109">
        <f>((('01_Supuestos'!L31*$I884)*'01_Supuestos'!$F$11*($H884-'01_Supuestos'!$F$9))-((('01_Supuestos'!L31*$I884)*'01_Supuestos'!$F$11*($H884-'01_Supuestos'!$F$9))*'01_Supuestos'!$F$12)-(('01_Supuestos'!L31*$I884)*'01_Supuestos'!$F$11*$K884)-(IF(('01_Supuestos'!L31*$I884)&gt;0,'01_Supuestos'!$F$15,0)))-((('01_Supuestos'!L31*$I884)*'01_Supuestos'!$F$11*($H884-'01_Supuestos'!$F$9))*'01_Supuestos'!$F$18)-($J884*'01_Supuestos'!L32)-(IF('01_Supuestos'!L30=MAX('01_Supuestos'!$C$30:$M$30),'01_Supuestos'!$F$19,0))-(MAX(0,(((('01_Supuestos'!L31*$I884)*'01_Supuestos'!$F$11*($H884-'01_Supuestos'!$F$9))-((('01_Supuestos'!L31*$I884)*'01_Supuestos'!$F$11*($H884-'01_Supuestos'!$F$9))*'01_Supuestos'!$F$12)-(('01_Supuestos'!L31*$I884)*'01_Supuestos'!$F$11*$K884)-(IF(('01_Supuestos'!L31*$I884)&gt;0,'01_Supuestos'!$F$15,0)))-($J884*'01_Supuestos'!L33)))*'01_Supuestos'!$F$16)</f>
        <v/>
      </c>
      <c r="AD884" s="109">
        <f>((('01_Supuestos'!M31*$I884)*'01_Supuestos'!$F$11*($H884-'01_Supuestos'!$F$9))-((('01_Supuestos'!M31*$I884)*'01_Supuestos'!$F$11*($H884-'01_Supuestos'!$F$9))*'01_Supuestos'!$F$12)-(('01_Supuestos'!M31*$I884)*'01_Supuestos'!$F$11*$K884)-(IF(('01_Supuestos'!M31*$I884)&gt;0,'01_Supuestos'!$F$15,0)))-((('01_Supuestos'!M31*$I884)*'01_Supuestos'!$F$11*($H884-'01_Supuestos'!$F$9))*'01_Supuestos'!$F$18)-($J884*'01_Supuestos'!M32)-(IF('01_Supuestos'!M30=MAX('01_Supuestos'!$C$30:$M$30),'01_Supuestos'!$F$19,0))-(MAX(0,(((('01_Supuestos'!M31*$I884)*'01_Supuestos'!$F$11*($H884-'01_Supuestos'!$F$9))-((('01_Supuestos'!M31*$I884)*'01_Supuestos'!$F$11*($H884-'01_Supuestos'!$F$9))*'01_Supuestos'!$F$12)-(('01_Supuestos'!M31*$I884)*'01_Supuestos'!$F$11*$K884)-(IF(('01_Supuestos'!M31*$I884)&gt;0,'01_Supuestos'!$F$15,0)))-($J884*'01_Supuestos'!M33)))*'01_Supuestos'!$F$16)</f>
        <v/>
      </c>
      <c r="AE884" s="109">
        <f>0</f>
        <v/>
      </c>
      <c r="AF884" s="109">
        <f>IF(S884&gt;R884,"Appraisal+Decision",IF(S884&lt;R884,"Develop Now","Indiferente"))</f>
        <v/>
      </c>
    </row>
    <row r="885">
      <c r="A885" t="n">
        <v>855</v>
      </c>
      <c r="B885" s="53">
        <f>RAND()</f>
        <v/>
      </c>
      <c r="C885" s="53">
        <f>RAND()</f>
        <v/>
      </c>
      <c r="D885" s="53">
        <f>RAND()</f>
        <v/>
      </c>
      <c r="E885" s="53">
        <f>RAND()</f>
        <v/>
      </c>
      <c r="F885" s="53">
        <f>RAND()</f>
        <v/>
      </c>
      <c r="G885" s="53">
        <f>RAND()</f>
        <v/>
      </c>
      <c r="H885" s="109">
        <f>IF(B885&lt;($B$11-$B$10)/($B$12-$B$10), $B$10+SQRT(B885*($B$11-$B$10)*($B$12-$B$10)), $B$12-SQRT((1-B885)*($B$12-$B$11)*($B$12-$B$10)))</f>
        <v/>
      </c>
      <c r="I885" s="53">
        <f>MAX(0.1,NORMINV(C885,$B$13,$B$14))</f>
        <v/>
      </c>
      <c r="J885" s="109">
        <f>'01_Supuestos'!$F$13*MAX(0.65,NORMINV(D885,1,$B$15))</f>
        <v/>
      </c>
      <c r="K885" s="109">
        <f>'01_Supuestos'!$F$14*MAX(0.6,NORMINV(E885,1,$B$16))</f>
        <v/>
      </c>
      <c r="L885" s="109">
        <f>--(F885&lt;=$B$5)</f>
        <v/>
      </c>
      <c r="M885" s="109">
        <f>IF(L885=1, IF(G885&lt;=$B$6, "+", "-"), IF(G885&lt;=(1-$B$7), "+", "-"))</f>
        <v/>
      </c>
      <c r="N885" s="110">
        <f>IF(M885="+",'05_Bayes_Arbol'!$B$16,'05_Bayes_Arbol'!$B$17)</f>
        <v/>
      </c>
      <c r="O885" s="109">
        <f>SUMPRODUCT(T885:AD885,'01_Supuestos'!$C$34:$M$34)</f>
        <v/>
      </c>
      <c r="P885" s="109">
        <f>N885*O885 + (1-N885)*$B$9</f>
        <v/>
      </c>
      <c r="Q885" s="109">
        <f>--(P885&gt;0)</f>
        <v/>
      </c>
      <c r="R885" s="109">
        <f>IF(L885=1,O885,$B$9)</f>
        <v/>
      </c>
      <c r="S885" s="109">
        <f>-$B$8 + IF(Q885=1, IF(L885=1,O885,$B$9), 0)</f>
        <v/>
      </c>
      <c r="T885" s="109">
        <f>((('01_Supuestos'!C31*$I885)*'01_Supuestos'!$F$11*($H885-'01_Supuestos'!$F$9))-((('01_Supuestos'!C31*$I885)*'01_Supuestos'!$F$11*($H885-'01_Supuestos'!$F$9))*'01_Supuestos'!$F$12)-(('01_Supuestos'!C31*$I885)*'01_Supuestos'!$F$11*$K885)-(IF(('01_Supuestos'!C31*$I885)&gt;0,'01_Supuestos'!$F$15,0)))-((('01_Supuestos'!C31*$I885)*'01_Supuestos'!$F$11*($H885-'01_Supuestos'!$F$9))*'01_Supuestos'!$F$18)-($J885*'01_Supuestos'!C32)-(IF('01_Supuestos'!C30=MAX('01_Supuestos'!$C$30:$M$30),'01_Supuestos'!$F$19,0))-(MAX(0,(((('01_Supuestos'!C31*$I885)*'01_Supuestos'!$F$11*($H885-'01_Supuestos'!$F$9))-((('01_Supuestos'!C31*$I885)*'01_Supuestos'!$F$11*($H885-'01_Supuestos'!$F$9))*'01_Supuestos'!$F$12)-(('01_Supuestos'!C31*$I885)*'01_Supuestos'!$F$11*$K885)-(IF(('01_Supuestos'!C31*$I885)&gt;0,'01_Supuestos'!$F$15,0)))-($J885*'01_Supuestos'!C33)))*'01_Supuestos'!$F$16)</f>
        <v/>
      </c>
      <c r="U885" s="109">
        <f>((('01_Supuestos'!D31*$I885)*'01_Supuestos'!$F$11*($H885-'01_Supuestos'!$F$9))-((('01_Supuestos'!D31*$I885)*'01_Supuestos'!$F$11*($H885-'01_Supuestos'!$F$9))*'01_Supuestos'!$F$12)-(('01_Supuestos'!D31*$I885)*'01_Supuestos'!$F$11*$K885)-(IF(('01_Supuestos'!D31*$I885)&gt;0,'01_Supuestos'!$F$15,0)))-((('01_Supuestos'!D31*$I885)*'01_Supuestos'!$F$11*($H885-'01_Supuestos'!$F$9))*'01_Supuestos'!$F$18)-($J885*'01_Supuestos'!D32)-(IF('01_Supuestos'!D30=MAX('01_Supuestos'!$C$30:$M$30),'01_Supuestos'!$F$19,0))-(MAX(0,(((('01_Supuestos'!D31*$I885)*'01_Supuestos'!$F$11*($H885-'01_Supuestos'!$F$9))-((('01_Supuestos'!D31*$I885)*'01_Supuestos'!$F$11*($H885-'01_Supuestos'!$F$9))*'01_Supuestos'!$F$12)-(('01_Supuestos'!D31*$I885)*'01_Supuestos'!$F$11*$K885)-(IF(('01_Supuestos'!D31*$I885)&gt;0,'01_Supuestos'!$F$15,0)))-($J885*'01_Supuestos'!D33)))*'01_Supuestos'!$F$16)</f>
        <v/>
      </c>
      <c r="V885" s="109">
        <f>((('01_Supuestos'!E31*$I885)*'01_Supuestos'!$F$11*($H885-'01_Supuestos'!$F$9))-((('01_Supuestos'!E31*$I885)*'01_Supuestos'!$F$11*($H885-'01_Supuestos'!$F$9))*'01_Supuestos'!$F$12)-(('01_Supuestos'!E31*$I885)*'01_Supuestos'!$F$11*$K885)-(IF(('01_Supuestos'!E31*$I885)&gt;0,'01_Supuestos'!$F$15,0)))-((('01_Supuestos'!E31*$I885)*'01_Supuestos'!$F$11*($H885-'01_Supuestos'!$F$9))*'01_Supuestos'!$F$18)-($J885*'01_Supuestos'!E32)-(IF('01_Supuestos'!E30=MAX('01_Supuestos'!$C$30:$M$30),'01_Supuestos'!$F$19,0))-(MAX(0,(((('01_Supuestos'!E31*$I885)*'01_Supuestos'!$F$11*($H885-'01_Supuestos'!$F$9))-((('01_Supuestos'!E31*$I885)*'01_Supuestos'!$F$11*($H885-'01_Supuestos'!$F$9))*'01_Supuestos'!$F$12)-(('01_Supuestos'!E31*$I885)*'01_Supuestos'!$F$11*$K885)-(IF(('01_Supuestos'!E31*$I885)&gt;0,'01_Supuestos'!$F$15,0)))-($J885*'01_Supuestos'!E33)))*'01_Supuestos'!$F$16)</f>
        <v/>
      </c>
      <c r="W885" s="109">
        <f>((('01_Supuestos'!F31*$I885)*'01_Supuestos'!$F$11*($H885-'01_Supuestos'!$F$9))-((('01_Supuestos'!F31*$I885)*'01_Supuestos'!$F$11*($H885-'01_Supuestos'!$F$9))*'01_Supuestos'!$F$12)-(('01_Supuestos'!F31*$I885)*'01_Supuestos'!$F$11*$K885)-(IF(('01_Supuestos'!F31*$I885)&gt;0,'01_Supuestos'!$F$15,0)))-((('01_Supuestos'!F31*$I885)*'01_Supuestos'!$F$11*($H885-'01_Supuestos'!$F$9))*'01_Supuestos'!$F$18)-($J885*'01_Supuestos'!F32)-(IF('01_Supuestos'!F30=MAX('01_Supuestos'!$C$30:$M$30),'01_Supuestos'!$F$19,0))-(MAX(0,(((('01_Supuestos'!F31*$I885)*'01_Supuestos'!$F$11*($H885-'01_Supuestos'!$F$9))-((('01_Supuestos'!F31*$I885)*'01_Supuestos'!$F$11*($H885-'01_Supuestos'!$F$9))*'01_Supuestos'!$F$12)-(('01_Supuestos'!F31*$I885)*'01_Supuestos'!$F$11*$K885)-(IF(('01_Supuestos'!F31*$I885)&gt;0,'01_Supuestos'!$F$15,0)))-($J885*'01_Supuestos'!F33)))*'01_Supuestos'!$F$16)</f>
        <v/>
      </c>
      <c r="X885" s="109">
        <f>((('01_Supuestos'!G31*$I885)*'01_Supuestos'!$F$11*($H885-'01_Supuestos'!$F$9))-((('01_Supuestos'!G31*$I885)*'01_Supuestos'!$F$11*($H885-'01_Supuestos'!$F$9))*'01_Supuestos'!$F$12)-(('01_Supuestos'!G31*$I885)*'01_Supuestos'!$F$11*$K885)-(IF(('01_Supuestos'!G31*$I885)&gt;0,'01_Supuestos'!$F$15,0)))-((('01_Supuestos'!G31*$I885)*'01_Supuestos'!$F$11*($H885-'01_Supuestos'!$F$9))*'01_Supuestos'!$F$18)-($J885*'01_Supuestos'!G32)-(IF('01_Supuestos'!G30=MAX('01_Supuestos'!$C$30:$M$30),'01_Supuestos'!$F$19,0))-(MAX(0,(((('01_Supuestos'!G31*$I885)*'01_Supuestos'!$F$11*($H885-'01_Supuestos'!$F$9))-((('01_Supuestos'!G31*$I885)*'01_Supuestos'!$F$11*($H885-'01_Supuestos'!$F$9))*'01_Supuestos'!$F$12)-(('01_Supuestos'!G31*$I885)*'01_Supuestos'!$F$11*$K885)-(IF(('01_Supuestos'!G31*$I885)&gt;0,'01_Supuestos'!$F$15,0)))-($J885*'01_Supuestos'!G33)))*'01_Supuestos'!$F$16)</f>
        <v/>
      </c>
      <c r="Y885" s="109">
        <f>((('01_Supuestos'!H31*$I885)*'01_Supuestos'!$F$11*($H885-'01_Supuestos'!$F$9))-((('01_Supuestos'!H31*$I885)*'01_Supuestos'!$F$11*($H885-'01_Supuestos'!$F$9))*'01_Supuestos'!$F$12)-(('01_Supuestos'!H31*$I885)*'01_Supuestos'!$F$11*$K885)-(IF(('01_Supuestos'!H31*$I885)&gt;0,'01_Supuestos'!$F$15,0)))-((('01_Supuestos'!H31*$I885)*'01_Supuestos'!$F$11*($H885-'01_Supuestos'!$F$9))*'01_Supuestos'!$F$18)-($J885*'01_Supuestos'!H32)-(IF('01_Supuestos'!H30=MAX('01_Supuestos'!$C$30:$M$30),'01_Supuestos'!$F$19,0))-(MAX(0,(((('01_Supuestos'!H31*$I885)*'01_Supuestos'!$F$11*($H885-'01_Supuestos'!$F$9))-((('01_Supuestos'!H31*$I885)*'01_Supuestos'!$F$11*($H885-'01_Supuestos'!$F$9))*'01_Supuestos'!$F$12)-(('01_Supuestos'!H31*$I885)*'01_Supuestos'!$F$11*$K885)-(IF(('01_Supuestos'!H31*$I885)&gt;0,'01_Supuestos'!$F$15,0)))-($J885*'01_Supuestos'!H33)))*'01_Supuestos'!$F$16)</f>
        <v/>
      </c>
      <c r="Z885" s="109">
        <f>((('01_Supuestos'!I31*$I885)*'01_Supuestos'!$F$11*($H885-'01_Supuestos'!$F$9))-((('01_Supuestos'!I31*$I885)*'01_Supuestos'!$F$11*($H885-'01_Supuestos'!$F$9))*'01_Supuestos'!$F$12)-(('01_Supuestos'!I31*$I885)*'01_Supuestos'!$F$11*$K885)-(IF(('01_Supuestos'!I31*$I885)&gt;0,'01_Supuestos'!$F$15,0)))-((('01_Supuestos'!I31*$I885)*'01_Supuestos'!$F$11*($H885-'01_Supuestos'!$F$9))*'01_Supuestos'!$F$18)-($J885*'01_Supuestos'!I32)-(IF('01_Supuestos'!I30=MAX('01_Supuestos'!$C$30:$M$30),'01_Supuestos'!$F$19,0))-(MAX(0,(((('01_Supuestos'!I31*$I885)*'01_Supuestos'!$F$11*($H885-'01_Supuestos'!$F$9))-((('01_Supuestos'!I31*$I885)*'01_Supuestos'!$F$11*($H885-'01_Supuestos'!$F$9))*'01_Supuestos'!$F$12)-(('01_Supuestos'!I31*$I885)*'01_Supuestos'!$F$11*$K885)-(IF(('01_Supuestos'!I31*$I885)&gt;0,'01_Supuestos'!$F$15,0)))-($J885*'01_Supuestos'!I33)))*'01_Supuestos'!$F$16)</f>
        <v/>
      </c>
      <c r="AA885" s="109">
        <f>((('01_Supuestos'!J31*$I885)*'01_Supuestos'!$F$11*($H885-'01_Supuestos'!$F$9))-((('01_Supuestos'!J31*$I885)*'01_Supuestos'!$F$11*($H885-'01_Supuestos'!$F$9))*'01_Supuestos'!$F$12)-(('01_Supuestos'!J31*$I885)*'01_Supuestos'!$F$11*$K885)-(IF(('01_Supuestos'!J31*$I885)&gt;0,'01_Supuestos'!$F$15,0)))-((('01_Supuestos'!J31*$I885)*'01_Supuestos'!$F$11*($H885-'01_Supuestos'!$F$9))*'01_Supuestos'!$F$18)-($J885*'01_Supuestos'!J32)-(IF('01_Supuestos'!J30=MAX('01_Supuestos'!$C$30:$M$30),'01_Supuestos'!$F$19,0))-(MAX(0,(((('01_Supuestos'!J31*$I885)*'01_Supuestos'!$F$11*($H885-'01_Supuestos'!$F$9))-((('01_Supuestos'!J31*$I885)*'01_Supuestos'!$F$11*($H885-'01_Supuestos'!$F$9))*'01_Supuestos'!$F$12)-(('01_Supuestos'!J31*$I885)*'01_Supuestos'!$F$11*$K885)-(IF(('01_Supuestos'!J31*$I885)&gt;0,'01_Supuestos'!$F$15,0)))-($J885*'01_Supuestos'!J33)))*'01_Supuestos'!$F$16)</f>
        <v/>
      </c>
      <c r="AB885" s="109">
        <f>((('01_Supuestos'!K31*$I885)*'01_Supuestos'!$F$11*($H885-'01_Supuestos'!$F$9))-((('01_Supuestos'!K31*$I885)*'01_Supuestos'!$F$11*($H885-'01_Supuestos'!$F$9))*'01_Supuestos'!$F$12)-(('01_Supuestos'!K31*$I885)*'01_Supuestos'!$F$11*$K885)-(IF(('01_Supuestos'!K31*$I885)&gt;0,'01_Supuestos'!$F$15,0)))-((('01_Supuestos'!K31*$I885)*'01_Supuestos'!$F$11*($H885-'01_Supuestos'!$F$9))*'01_Supuestos'!$F$18)-($J885*'01_Supuestos'!K32)-(IF('01_Supuestos'!K30=MAX('01_Supuestos'!$C$30:$M$30),'01_Supuestos'!$F$19,0))-(MAX(0,(((('01_Supuestos'!K31*$I885)*'01_Supuestos'!$F$11*($H885-'01_Supuestos'!$F$9))-((('01_Supuestos'!K31*$I885)*'01_Supuestos'!$F$11*($H885-'01_Supuestos'!$F$9))*'01_Supuestos'!$F$12)-(('01_Supuestos'!K31*$I885)*'01_Supuestos'!$F$11*$K885)-(IF(('01_Supuestos'!K31*$I885)&gt;0,'01_Supuestos'!$F$15,0)))-($J885*'01_Supuestos'!K33)))*'01_Supuestos'!$F$16)</f>
        <v/>
      </c>
      <c r="AC885" s="109">
        <f>((('01_Supuestos'!L31*$I885)*'01_Supuestos'!$F$11*($H885-'01_Supuestos'!$F$9))-((('01_Supuestos'!L31*$I885)*'01_Supuestos'!$F$11*($H885-'01_Supuestos'!$F$9))*'01_Supuestos'!$F$12)-(('01_Supuestos'!L31*$I885)*'01_Supuestos'!$F$11*$K885)-(IF(('01_Supuestos'!L31*$I885)&gt;0,'01_Supuestos'!$F$15,0)))-((('01_Supuestos'!L31*$I885)*'01_Supuestos'!$F$11*($H885-'01_Supuestos'!$F$9))*'01_Supuestos'!$F$18)-($J885*'01_Supuestos'!L32)-(IF('01_Supuestos'!L30=MAX('01_Supuestos'!$C$30:$M$30),'01_Supuestos'!$F$19,0))-(MAX(0,(((('01_Supuestos'!L31*$I885)*'01_Supuestos'!$F$11*($H885-'01_Supuestos'!$F$9))-((('01_Supuestos'!L31*$I885)*'01_Supuestos'!$F$11*($H885-'01_Supuestos'!$F$9))*'01_Supuestos'!$F$12)-(('01_Supuestos'!L31*$I885)*'01_Supuestos'!$F$11*$K885)-(IF(('01_Supuestos'!L31*$I885)&gt;0,'01_Supuestos'!$F$15,0)))-($J885*'01_Supuestos'!L33)))*'01_Supuestos'!$F$16)</f>
        <v/>
      </c>
      <c r="AD885" s="109">
        <f>((('01_Supuestos'!M31*$I885)*'01_Supuestos'!$F$11*($H885-'01_Supuestos'!$F$9))-((('01_Supuestos'!M31*$I885)*'01_Supuestos'!$F$11*($H885-'01_Supuestos'!$F$9))*'01_Supuestos'!$F$12)-(('01_Supuestos'!M31*$I885)*'01_Supuestos'!$F$11*$K885)-(IF(('01_Supuestos'!M31*$I885)&gt;0,'01_Supuestos'!$F$15,0)))-((('01_Supuestos'!M31*$I885)*'01_Supuestos'!$F$11*($H885-'01_Supuestos'!$F$9))*'01_Supuestos'!$F$18)-($J885*'01_Supuestos'!M32)-(IF('01_Supuestos'!M30=MAX('01_Supuestos'!$C$30:$M$30),'01_Supuestos'!$F$19,0))-(MAX(0,(((('01_Supuestos'!M31*$I885)*'01_Supuestos'!$F$11*($H885-'01_Supuestos'!$F$9))-((('01_Supuestos'!M31*$I885)*'01_Supuestos'!$F$11*($H885-'01_Supuestos'!$F$9))*'01_Supuestos'!$F$12)-(('01_Supuestos'!M31*$I885)*'01_Supuestos'!$F$11*$K885)-(IF(('01_Supuestos'!M31*$I885)&gt;0,'01_Supuestos'!$F$15,0)))-($J885*'01_Supuestos'!M33)))*'01_Supuestos'!$F$16)</f>
        <v/>
      </c>
      <c r="AE885" s="109">
        <f>0</f>
        <v/>
      </c>
      <c r="AF885" s="109">
        <f>IF(S885&gt;R885,"Appraisal+Decision",IF(S885&lt;R885,"Develop Now","Indiferente"))</f>
        <v/>
      </c>
    </row>
    <row r="886">
      <c r="A886" t="n">
        <v>856</v>
      </c>
      <c r="B886" s="53">
        <f>RAND()</f>
        <v/>
      </c>
      <c r="C886" s="53">
        <f>RAND()</f>
        <v/>
      </c>
      <c r="D886" s="53">
        <f>RAND()</f>
        <v/>
      </c>
      <c r="E886" s="53">
        <f>RAND()</f>
        <v/>
      </c>
      <c r="F886" s="53">
        <f>RAND()</f>
        <v/>
      </c>
      <c r="G886" s="53">
        <f>RAND()</f>
        <v/>
      </c>
      <c r="H886" s="109">
        <f>IF(B886&lt;($B$11-$B$10)/($B$12-$B$10), $B$10+SQRT(B886*($B$11-$B$10)*($B$12-$B$10)), $B$12-SQRT((1-B886)*($B$12-$B$11)*($B$12-$B$10)))</f>
        <v/>
      </c>
      <c r="I886" s="53">
        <f>MAX(0.1,NORMINV(C886,$B$13,$B$14))</f>
        <v/>
      </c>
      <c r="J886" s="109">
        <f>'01_Supuestos'!$F$13*MAX(0.65,NORMINV(D886,1,$B$15))</f>
        <v/>
      </c>
      <c r="K886" s="109">
        <f>'01_Supuestos'!$F$14*MAX(0.6,NORMINV(E886,1,$B$16))</f>
        <v/>
      </c>
      <c r="L886" s="109">
        <f>--(F886&lt;=$B$5)</f>
        <v/>
      </c>
      <c r="M886" s="109">
        <f>IF(L886=1, IF(G886&lt;=$B$6, "+", "-"), IF(G886&lt;=(1-$B$7), "+", "-"))</f>
        <v/>
      </c>
      <c r="N886" s="110">
        <f>IF(M886="+",'05_Bayes_Arbol'!$B$16,'05_Bayes_Arbol'!$B$17)</f>
        <v/>
      </c>
      <c r="O886" s="109">
        <f>SUMPRODUCT(T886:AD886,'01_Supuestos'!$C$34:$M$34)</f>
        <v/>
      </c>
      <c r="P886" s="109">
        <f>N886*O886 + (1-N886)*$B$9</f>
        <v/>
      </c>
      <c r="Q886" s="109">
        <f>--(P886&gt;0)</f>
        <v/>
      </c>
      <c r="R886" s="109">
        <f>IF(L886=1,O886,$B$9)</f>
        <v/>
      </c>
      <c r="S886" s="109">
        <f>-$B$8 + IF(Q886=1, IF(L886=1,O886,$B$9), 0)</f>
        <v/>
      </c>
      <c r="T886" s="109">
        <f>((('01_Supuestos'!C31*$I886)*'01_Supuestos'!$F$11*($H886-'01_Supuestos'!$F$9))-((('01_Supuestos'!C31*$I886)*'01_Supuestos'!$F$11*($H886-'01_Supuestos'!$F$9))*'01_Supuestos'!$F$12)-(('01_Supuestos'!C31*$I886)*'01_Supuestos'!$F$11*$K886)-(IF(('01_Supuestos'!C31*$I886)&gt;0,'01_Supuestos'!$F$15,0)))-((('01_Supuestos'!C31*$I886)*'01_Supuestos'!$F$11*($H886-'01_Supuestos'!$F$9))*'01_Supuestos'!$F$18)-($J886*'01_Supuestos'!C32)-(IF('01_Supuestos'!C30=MAX('01_Supuestos'!$C$30:$M$30),'01_Supuestos'!$F$19,0))-(MAX(0,(((('01_Supuestos'!C31*$I886)*'01_Supuestos'!$F$11*($H886-'01_Supuestos'!$F$9))-((('01_Supuestos'!C31*$I886)*'01_Supuestos'!$F$11*($H886-'01_Supuestos'!$F$9))*'01_Supuestos'!$F$12)-(('01_Supuestos'!C31*$I886)*'01_Supuestos'!$F$11*$K886)-(IF(('01_Supuestos'!C31*$I886)&gt;0,'01_Supuestos'!$F$15,0)))-($J886*'01_Supuestos'!C33)))*'01_Supuestos'!$F$16)</f>
        <v/>
      </c>
      <c r="U886" s="109">
        <f>((('01_Supuestos'!D31*$I886)*'01_Supuestos'!$F$11*($H886-'01_Supuestos'!$F$9))-((('01_Supuestos'!D31*$I886)*'01_Supuestos'!$F$11*($H886-'01_Supuestos'!$F$9))*'01_Supuestos'!$F$12)-(('01_Supuestos'!D31*$I886)*'01_Supuestos'!$F$11*$K886)-(IF(('01_Supuestos'!D31*$I886)&gt;0,'01_Supuestos'!$F$15,0)))-((('01_Supuestos'!D31*$I886)*'01_Supuestos'!$F$11*($H886-'01_Supuestos'!$F$9))*'01_Supuestos'!$F$18)-($J886*'01_Supuestos'!D32)-(IF('01_Supuestos'!D30=MAX('01_Supuestos'!$C$30:$M$30),'01_Supuestos'!$F$19,0))-(MAX(0,(((('01_Supuestos'!D31*$I886)*'01_Supuestos'!$F$11*($H886-'01_Supuestos'!$F$9))-((('01_Supuestos'!D31*$I886)*'01_Supuestos'!$F$11*($H886-'01_Supuestos'!$F$9))*'01_Supuestos'!$F$12)-(('01_Supuestos'!D31*$I886)*'01_Supuestos'!$F$11*$K886)-(IF(('01_Supuestos'!D31*$I886)&gt;0,'01_Supuestos'!$F$15,0)))-($J886*'01_Supuestos'!D33)))*'01_Supuestos'!$F$16)</f>
        <v/>
      </c>
      <c r="V886" s="109">
        <f>((('01_Supuestos'!E31*$I886)*'01_Supuestos'!$F$11*($H886-'01_Supuestos'!$F$9))-((('01_Supuestos'!E31*$I886)*'01_Supuestos'!$F$11*($H886-'01_Supuestos'!$F$9))*'01_Supuestos'!$F$12)-(('01_Supuestos'!E31*$I886)*'01_Supuestos'!$F$11*$K886)-(IF(('01_Supuestos'!E31*$I886)&gt;0,'01_Supuestos'!$F$15,0)))-((('01_Supuestos'!E31*$I886)*'01_Supuestos'!$F$11*($H886-'01_Supuestos'!$F$9))*'01_Supuestos'!$F$18)-($J886*'01_Supuestos'!E32)-(IF('01_Supuestos'!E30=MAX('01_Supuestos'!$C$30:$M$30),'01_Supuestos'!$F$19,0))-(MAX(0,(((('01_Supuestos'!E31*$I886)*'01_Supuestos'!$F$11*($H886-'01_Supuestos'!$F$9))-((('01_Supuestos'!E31*$I886)*'01_Supuestos'!$F$11*($H886-'01_Supuestos'!$F$9))*'01_Supuestos'!$F$12)-(('01_Supuestos'!E31*$I886)*'01_Supuestos'!$F$11*$K886)-(IF(('01_Supuestos'!E31*$I886)&gt;0,'01_Supuestos'!$F$15,0)))-($J886*'01_Supuestos'!E33)))*'01_Supuestos'!$F$16)</f>
        <v/>
      </c>
      <c r="W886" s="109">
        <f>((('01_Supuestos'!F31*$I886)*'01_Supuestos'!$F$11*($H886-'01_Supuestos'!$F$9))-((('01_Supuestos'!F31*$I886)*'01_Supuestos'!$F$11*($H886-'01_Supuestos'!$F$9))*'01_Supuestos'!$F$12)-(('01_Supuestos'!F31*$I886)*'01_Supuestos'!$F$11*$K886)-(IF(('01_Supuestos'!F31*$I886)&gt;0,'01_Supuestos'!$F$15,0)))-((('01_Supuestos'!F31*$I886)*'01_Supuestos'!$F$11*($H886-'01_Supuestos'!$F$9))*'01_Supuestos'!$F$18)-($J886*'01_Supuestos'!F32)-(IF('01_Supuestos'!F30=MAX('01_Supuestos'!$C$30:$M$30),'01_Supuestos'!$F$19,0))-(MAX(0,(((('01_Supuestos'!F31*$I886)*'01_Supuestos'!$F$11*($H886-'01_Supuestos'!$F$9))-((('01_Supuestos'!F31*$I886)*'01_Supuestos'!$F$11*($H886-'01_Supuestos'!$F$9))*'01_Supuestos'!$F$12)-(('01_Supuestos'!F31*$I886)*'01_Supuestos'!$F$11*$K886)-(IF(('01_Supuestos'!F31*$I886)&gt;0,'01_Supuestos'!$F$15,0)))-($J886*'01_Supuestos'!F33)))*'01_Supuestos'!$F$16)</f>
        <v/>
      </c>
      <c r="X886" s="109">
        <f>((('01_Supuestos'!G31*$I886)*'01_Supuestos'!$F$11*($H886-'01_Supuestos'!$F$9))-((('01_Supuestos'!G31*$I886)*'01_Supuestos'!$F$11*($H886-'01_Supuestos'!$F$9))*'01_Supuestos'!$F$12)-(('01_Supuestos'!G31*$I886)*'01_Supuestos'!$F$11*$K886)-(IF(('01_Supuestos'!G31*$I886)&gt;0,'01_Supuestos'!$F$15,0)))-((('01_Supuestos'!G31*$I886)*'01_Supuestos'!$F$11*($H886-'01_Supuestos'!$F$9))*'01_Supuestos'!$F$18)-($J886*'01_Supuestos'!G32)-(IF('01_Supuestos'!G30=MAX('01_Supuestos'!$C$30:$M$30),'01_Supuestos'!$F$19,0))-(MAX(0,(((('01_Supuestos'!G31*$I886)*'01_Supuestos'!$F$11*($H886-'01_Supuestos'!$F$9))-((('01_Supuestos'!G31*$I886)*'01_Supuestos'!$F$11*($H886-'01_Supuestos'!$F$9))*'01_Supuestos'!$F$12)-(('01_Supuestos'!G31*$I886)*'01_Supuestos'!$F$11*$K886)-(IF(('01_Supuestos'!G31*$I886)&gt;0,'01_Supuestos'!$F$15,0)))-($J886*'01_Supuestos'!G33)))*'01_Supuestos'!$F$16)</f>
        <v/>
      </c>
      <c r="Y886" s="109">
        <f>((('01_Supuestos'!H31*$I886)*'01_Supuestos'!$F$11*($H886-'01_Supuestos'!$F$9))-((('01_Supuestos'!H31*$I886)*'01_Supuestos'!$F$11*($H886-'01_Supuestos'!$F$9))*'01_Supuestos'!$F$12)-(('01_Supuestos'!H31*$I886)*'01_Supuestos'!$F$11*$K886)-(IF(('01_Supuestos'!H31*$I886)&gt;0,'01_Supuestos'!$F$15,0)))-((('01_Supuestos'!H31*$I886)*'01_Supuestos'!$F$11*($H886-'01_Supuestos'!$F$9))*'01_Supuestos'!$F$18)-($J886*'01_Supuestos'!H32)-(IF('01_Supuestos'!H30=MAX('01_Supuestos'!$C$30:$M$30),'01_Supuestos'!$F$19,0))-(MAX(0,(((('01_Supuestos'!H31*$I886)*'01_Supuestos'!$F$11*($H886-'01_Supuestos'!$F$9))-((('01_Supuestos'!H31*$I886)*'01_Supuestos'!$F$11*($H886-'01_Supuestos'!$F$9))*'01_Supuestos'!$F$12)-(('01_Supuestos'!H31*$I886)*'01_Supuestos'!$F$11*$K886)-(IF(('01_Supuestos'!H31*$I886)&gt;0,'01_Supuestos'!$F$15,0)))-($J886*'01_Supuestos'!H33)))*'01_Supuestos'!$F$16)</f>
        <v/>
      </c>
      <c r="Z886" s="109">
        <f>((('01_Supuestos'!I31*$I886)*'01_Supuestos'!$F$11*($H886-'01_Supuestos'!$F$9))-((('01_Supuestos'!I31*$I886)*'01_Supuestos'!$F$11*($H886-'01_Supuestos'!$F$9))*'01_Supuestos'!$F$12)-(('01_Supuestos'!I31*$I886)*'01_Supuestos'!$F$11*$K886)-(IF(('01_Supuestos'!I31*$I886)&gt;0,'01_Supuestos'!$F$15,0)))-((('01_Supuestos'!I31*$I886)*'01_Supuestos'!$F$11*($H886-'01_Supuestos'!$F$9))*'01_Supuestos'!$F$18)-($J886*'01_Supuestos'!I32)-(IF('01_Supuestos'!I30=MAX('01_Supuestos'!$C$30:$M$30),'01_Supuestos'!$F$19,0))-(MAX(0,(((('01_Supuestos'!I31*$I886)*'01_Supuestos'!$F$11*($H886-'01_Supuestos'!$F$9))-((('01_Supuestos'!I31*$I886)*'01_Supuestos'!$F$11*($H886-'01_Supuestos'!$F$9))*'01_Supuestos'!$F$12)-(('01_Supuestos'!I31*$I886)*'01_Supuestos'!$F$11*$K886)-(IF(('01_Supuestos'!I31*$I886)&gt;0,'01_Supuestos'!$F$15,0)))-($J886*'01_Supuestos'!I33)))*'01_Supuestos'!$F$16)</f>
        <v/>
      </c>
      <c r="AA886" s="109">
        <f>((('01_Supuestos'!J31*$I886)*'01_Supuestos'!$F$11*($H886-'01_Supuestos'!$F$9))-((('01_Supuestos'!J31*$I886)*'01_Supuestos'!$F$11*($H886-'01_Supuestos'!$F$9))*'01_Supuestos'!$F$12)-(('01_Supuestos'!J31*$I886)*'01_Supuestos'!$F$11*$K886)-(IF(('01_Supuestos'!J31*$I886)&gt;0,'01_Supuestos'!$F$15,0)))-((('01_Supuestos'!J31*$I886)*'01_Supuestos'!$F$11*($H886-'01_Supuestos'!$F$9))*'01_Supuestos'!$F$18)-($J886*'01_Supuestos'!J32)-(IF('01_Supuestos'!J30=MAX('01_Supuestos'!$C$30:$M$30),'01_Supuestos'!$F$19,0))-(MAX(0,(((('01_Supuestos'!J31*$I886)*'01_Supuestos'!$F$11*($H886-'01_Supuestos'!$F$9))-((('01_Supuestos'!J31*$I886)*'01_Supuestos'!$F$11*($H886-'01_Supuestos'!$F$9))*'01_Supuestos'!$F$12)-(('01_Supuestos'!J31*$I886)*'01_Supuestos'!$F$11*$K886)-(IF(('01_Supuestos'!J31*$I886)&gt;0,'01_Supuestos'!$F$15,0)))-($J886*'01_Supuestos'!J33)))*'01_Supuestos'!$F$16)</f>
        <v/>
      </c>
      <c r="AB886" s="109">
        <f>((('01_Supuestos'!K31*$I886)*'01_Supuestos'!$F$11*($H886-'01_Supuestos'!$F$9))-((('01_Supuestos'!K31*$I886)*'01_Supuestos'!$F$11*($H886-'01_Supuestos'!$F$9))*'01_Supuestos'!$F$12)-(('01_Supuestos'!K31*$I886)*'01_Supuestos'!$F$11*$K886)-(IF(('01_Supuestos'!K31*$I886)&gt;0,'01_Supuestos'!$F$15,0)))-((('01_Supuestos'!K31*$I886)*'01_Supuestos'!$F$11*($H886-'01_Supuestos'!$F$9))*'01_Supuestos'!$F$18)-($J886*'01_Supuestos'!K32)-(IF('01_Supuestos'!K30=MAX('01_Supuestos'!$C$30:$M$30),'01_Supuestos'!$F$19,0))-(MAX(0,(((('01_Supuestos'!K31*$I886)*'01_Supuestos'!$F$11*($H886-'01_Supuestos'!$F$9))-((('01_Supuestos'!K31*$I886)*'01_Supuestos'!$F$11*($H886-'01_Supuestos'!$F$9))*'01_Supuestos'!$F$12)-(('01_Supuestos'!K31*$I886)*'01_Supuestos'!$F$11*$K886)-(IF(('01_Supuestos'!K31*$I886)&gt;0,'01_Supuestos'!$F$15,0)))-($J886*'01_Supuestos'!K33)))*'01_Supuestos'!$F$16)</f>
        <v/>
      </c>
      <c r="AC886" s="109">
        <f>((('01_Supuestos'!L31*$I886)*'01_Supuestos'!$F$11*($H886-'01_Supuestos'!$F$9))-((('01_Supuestos'!L31*$I886)*'01_Supuestos'!$F$11*($H886-'01_Supuestos'!$F$9))*'01_Supuestos'!$F$12)-(('01_Supuestos'!L31*$I886)*'01_Supuestos'!$F$11*$K886)-(IF(('01_Supuestos'!L31*$I886)&gt;0,'01_Supuestos'!$F$15,0)))-((('01_Supuestos'!L31*$I886)*'01_Supuestos'!$F$11*($H886-'01_Supuestos'!$F$9))*'01_Supuestos'!$F$18)-($J886*'01_Supuestos'!L32)-(IF('01_Supuestos'!L30=MAX('01_Supuestos'!$C$30:$M$30),'01_Supuestos'!$F$19,0))-(MAX(0,(((('01_Supuestos'!L31*$I886)*'01_Supuestos'!$F$11*($H886-'01_Supuestos'!$F$9))-((('01_Supuestos'!L31*$I886)*'01_Supuestos'!$F$11*($H886-'01_Supuestos'!$F$9))*'01_Supuestos'!$F$12)-(('01_Supuestos'!L31*$I886)*'01_Supuestos'!$F$11*$K886)-(IF(('01_Supuestos'!L31*$I886)&gt;0,'01_Supuestos'!$F$15,0)))-($J886*'01_Supuestos'!L33)))*'01_Supuestos'!$F$16)</f>
        <v/>
      </c>
      <c r="AD886" s="109">
        <f>((('01_Supuestos'!M31*$I886)*'01_Supuestos'!$F$11*($H886-'01_Supuestos'!$F$9))-((('01_Supuestos'!M31*$I886)*'01_Supuestos'!$F$11*($H886-'01_Supuestos'!$F$9))*'01_Supuestos'!$F$12)-(('01_Supuestos'!M31*$I886)*'01_Supuestos'!$F$11*$K886)-(IF(('01_Supuestos'!M31*$I886)&gt;0,'01_Supuestos'!$F$15,0)))-((('01_Supuestos'!M31*$I886)*'01_Supuestos'!$F$11*($H886-'01_Supuestos'!$F$9))*'01_Supuestos'!$F$18)-($J886*'01_Supuestos'!M32)-(IF('01_Supuestos'!M30=MAX('01_Supuestos'!$C$30:$M$30),'01_Supuestos'!$F$19,0))-(MAX(0,(((('01_Supuestos'!M31*$I886)*'01_Supuestos'!$F$11*($H886-'01_Supuestos'!$F$9))-((('01_Supuestos'!M31*$I886)*'01_Supuestos'!$F$11*($H886-'01_Supuestos'!$F$9))*'01_Supuestos'!$F$12)-(('01_Supuestos'!M31*$I886)*'01_Supuestos'!$F$11*$K886)-(IF(('01_Supuestos'!M31*$I886)&gt;0,'01_Supuestos'!$F$15,0)))-($J886*'01_Supuestos'!M33)))*'01_Supuestos'!$F$16)</f>
        <v/>
      </c>
      <c r="AE886" s="109">
        <f>0</f>
        <v/>
      </c>
      <c r="AF886" s="109">
        <f>IF(S886&gt;R886,"Appraisal+Decision",IF(S886&lt;R886,"Develop Now","Indiferente"))</f>
        <v/>
      </c>
    </row>
    <row r="887">
      <c r="A887" t="n">
        <v>857</v>
      </c>
      <c r="B887" s="53">
        <f>RAND()</f>
        <v/>
      </c>
      <c r="C887" s="53">
        <f>RAND()</f>
        <v/>
      </c>
      <c r="D887" s="53">
        <f>RAND()</f>
        <v/>
      </c>
      <c r="E887" s="53">
        <f>RAND()</f>
        <v/>
      </c>
      <c r="F887" s="53">
        <f>RAND()</f>
        <v/>
      </c>
      <c r="G887" s="53">
        <f>RAND()</f>
        <v/>
      </c>
      <c r="H887" s="109">
        <f>IF(B887&lt;($B$11-$B$10)/($B$12-$B$10), $B$10+SQRT(B887*($B$11-$B$10)*($B$12-$B$10)), $B$12-SQRT((1-B887)*($B$12-$B$11)*($B$12-$B$10)))</f>
        <v/>
      </c>
      <c r="I887" s="53">
        <f>MAX(0.1,NORMINV(C887,$B$13,$B$14))</f>
        <v/>
      </c>
      <c r="J887" s="109">
        <f>'01_Supuestos'!$F$13*MAX(0.65,NORMINV(D887,1,$B$15))</f>
        <v/>
      </c>
      <c r="K887" s="109">
        <f>'01_Supuestos'!$F$14*MAX(0.6,NORMINV(E887,1,$B$16))</f>
        <v/>
      </c>
      <c r="L887" s="109">
        <f>--(F887&lt;=$B$5)</f>
        <v/>
      </c>
      <c r="M887" s="109">
        <f>IF(L887=1, IF(G887&lt;=$B$6, "+", "-"), IF(G887&lt;=(1-$B$7), "+", "-"))</f>
        <v/>
      </c>
      <c r="N887" s="110">
        <f>IF(M887="+",'05_Bayes_Arbol'!$B$16,'05_Bayes_Arbol'!$B$17)</f>
        <v/>
      </c>
      <c r="O887" s="109">
        <f>SUMPRODUCT(T887:AD887,'01_Supuestos'!$C$34:$M$34)</f>
        <v/>
      </c>
      <c r="P887" s="109">
        <f>N887*O887 + (1-N887)*$B$9</f>
        <v/>
      </c>
      <c r="Q887" s="109">
        <f>--(P887&gt;0)</f>
        <v/>
      </c>
      <c r="R887" s="109">
        <f>IF(L887=1,O887,$B$9)</f>
        <v/>
      </c>
      <c r="S887" s="109">
        <f>-$B$8 + IF(Q887=1, IF(L887=1,O887,$B$9), 0)</f>
        <v/>
      </c>
      <c r="T887" s="109">
        <f>((('01_Supuestos'!C31*$I887)*'01_Supuestos'!$F$11*($H887-'01_Supuestos'!$F$9))-((('01_Supuestos'!C31*$I887)*'01_Supuestos'!$F$11*($H887-'01_Supuestos'!$F$9))*'01_Supuestos'!$F$12)-(('01_Supuestos'!C31*$I887)*'01_Supuestos'!$F$11*$K887)-(IF(('01_Supuestos'!C31*$I887)&gt;0,'01_Supuestos'!$F$15,0)))-((('01_Supuestos'!C31*$I887)*'01_Supuestos'!$F$11*($H887-'01_Supuestos'!$F$9))*'01_Supuestos'!$F$18)-($J887*'01_Supuestos'!C32)-(IF('01_Supuestos'!C30=MAX('01_Supuestos'!$C$30:$M$30),'01_Supuestos'!$F$19,0))-(MAX(0,(((('01_Supuestos'!C31*$I887)*'01_Supuestos'!$F$11*($H887-'01_Supuestos'!$F$9))-((('01_Supuestos'!C31*$I887)*'01_Supuestos'!$F$11*($H887-'01_Supuestos'!$F$9))*'01_Supuestos'!$F$12)-(('01_Supuestos'!C31*$I887)*'01_Supuestos'!$F$11*$K887)-(IF(('01_Supuestos'!C31*$I887)&gt;0,'01_Supuestos'!$F$15,0)))-($J887*'01_Supuestos'!C33)))*'01_Supuestos'!$F$16)</f>
        <v/>
      </c>
      <c r="U887" s="109">
        <f>((('01_Supuestos'!D31*$I887)*'01_Supuestos'!$F$11*($H887-'01_Supuestos'!$F$9))-((('01_Supuestos'!D31*$I887)*'01_Supuestos'!$F$11*($H887-'01_Supuestos'!$F$9))*'01_Supuestos'!$F$12)-(('01_Supuestos'!D31*$I887)*'01_Supuestos'!$F$11*$K887)-(IF(('01_Supuestos'!D31*$I887)&gt;0,'01_Supuestos'!$F$15,0)))-((('01_Supuestos'!D31*$I887)*'01_Supuestos'!$F$11*($H887-'01_Supuestos'!$F$9))*'01_Supuestos'!$F$18)-($J887*'01_Supuestos'!D32)-(IF('01_Supuestos'!D30=MAX('01_Supuestos'!$C$30:$M$30),'01_Supuestos'!$F$19,0))-(MAX(0,(((('01_Supuestos'!D31*$I887)*'01_Supuestos'!$F$11*($H887-'01_Supuestos'!$F$9))-((('01_Supuestos'!D31*$I887)*'01_Supuestos'!$F$11*($H887-'01_Supuestos'!$F$9))*'01_Supuestos'!$F$12)-(('01_Supuestos'!D31*$I887)*'01_Supuestos'!$F$11*$K887)-(IF(('01_Supuestos'!D31*$I887)&gt;0,'01_Supuestos'!$F$15,0)))-($J887*'01_Supuestos'!D33)))*'01_Supuestos'!$F$16)</f>
        <v/>
      </c>
      <c r="V887" s="109">
        <f>((('01_Supuestos'!E31*$I887)*'01_Supuestos'!$F$11*($H887-'01_Supuestos'!$F$9))-((('01_Supuestos'!E31*$I887)*'01_Supuestos'!$F$11*($H887-'01_Supuestos'!$F$9))*'01_Supuestos'!$F$12)-(('01_Supuestos'!E31*$I887)*'01_Supuestos'!$F$11*$K887)-(IF(('01_Supuestos'!E31*$I887)&gt;0,'01_Supuestos'!$F$15,0)))-((('01_Supuestos'!E31*$I887)*'01_Supuestos'!$F$11*($H887-'01_Supuestos'!$F$9))*'01_Supuestos'!$F$18)-($J887*'01_Supuestos'!E32)-(IF('01_Supuestos'!E30=MAX('01_Supuestos'!$C$30:$M$30),'01_Supuestos'!$F$19,0))-(MAX(0,(((('01_Supuestos'!E31*$I887)*'01_Supuestos'!$F$11*($H887-'01_Supuestos'!$F$9))-((('01_Supuestos'!E31*$I887)*'01_Supuestos'!$F$11*($H887-'01_Supuestos'!$F$9))*'01_Supuestos'!$F$12)-(('01_Supuestos'!E31*$I887)*'01_Supuestos'!$F$11*$K887)-(IF(('01_Supuestos'!E31*$I887)&gt;0,'01_Supuestos'!$F$15,0)))-($J887*'01_Supuestos'!E33)))*'01_Supuestos'!$F$16)</f>
        <v/>
      </c>
      <c r="W887" s="109">
        <f>((('01_Supuestos'!F31*$I887)*'01_Supuestos'!$F$11*($H887-'01_Supuestos'!$F$9))-((('01_Supuestos'!F31*$I887)*'01_Supuestos'!$F$11*($H887-'01_Supuestos'!$F$9))*'01_Supuestos'!$F$12)-(('01_Supuestos'!F31*$I887)*'01_Supuestos'!$F$11*$K887)-(IF(('01_Supuestos'!F31*$I887)&gt;0,'01_Supuestos'!$F$15,0)))-((('01_Supuestos'!F31*$I887)*'01_Supuestos'!$F$11*($H887-'01_Supuestos'!$F$9))*'01_Supuestos'!$F$18)-($J887*'01_Supuestos'!F32)-(IF('01_Supuestos'!F30=MAX('01_Supuestos'!$C$30:$M$30),'01_Supuestos'!$F$19,0))-(MAX(0,(((('01_Supuestos'!F31*$I887)*'01_Supuestos'!$F$11*($H887-'01_Supuestos'!$F$9))-((('01_Supuestos'!F31*$I887)*'01_Supuestos'!$F$11*($H887-'01_Supuestos'!$F$9))*'01_Supuestos'!$F$12)-(('01_Supuestos'!F31*$I887)*'01_Supuestos'!$F$11*$K887)-(IF(('01_Supuestos'!F31*$I887)&gt;0,'01_Supuestos'!$F$15,0)))-($J887*'01_Supuestos'!F33)))*'01_Supuestos'!$F$16)</f>
        <v/>
      </c>
      <c r="X887" s="109">
        <f>((('01_Supuestos'!G31*$I887)*'01_Supuestos'!$F$11*($H887-'01_Supuestos'!$F$9))-((('01_Supuestos'!G31*$I887)*'01_Supuestos'!$F$11*($H887-'01_Supuestos'!$F$9))*'01_Supuestos'!$F$12)-(('01_Supuestos'!G31*$I887)*'01_Supuestos'!$F$11*$K887)-(IF(('01_Supuestos'!G31*$I887)&gt;0,'01_Supuestos'!$F$15,0)))-((('01_Supuestos'!G31*$I887)*'01_Supuestos'!$F$11*($H887-'01_Supuestos'!$F$9))*'01_Supuestos'!$F$18)-($J887*'01_Supuestos'!G32)-(IF('01_Supuestos'!G30=MAX('01_Supuestos'!$C$30:$M$30),'01_Supuestos'!$F$19,0))-(MAX(0,(((('01_Supuestos'!G31*$I887)*'01_Supuestos'!$F$11*($H887-'01_Supuestos'!$F$9))-((('01_Supuestos'!G31*$I887)*'01_Supuestos'!$F$11*($H887-'01_Supuestos'!$F$9))*'01_Supuestos'!$F$12)-(('01_Supuestos'!G31*$I887)*'01_Supuestos'!$F$11*$K887)-(IF(('01_Supuestos'!G31*$I887)&gt;0,'01_Supuestos'!$F$15,0)))-($J887*'01_Supuestos'!G33)))*'01_Supuestos'!$F$16)</f>
        <v/>
      </c>
      <c r="Y887" s="109">
        <f>((('01_Supuestos'!H31*$I887)*'01_Supuestos'!$F$11*($H887-'01_Supuestos'!$F$9))-((('01_Supuestos'!H31*$I887)*'01_Supuestos'!$F$11*($H887-'01_Supuestos'!$F$9))*'01_Supuestos'!$F$12)-(('01_Supuestos'!H31*$I887)*'01_Supuestos'!$F$11*$K887)-(IF(('01_Supuestos'!H31*$I887)&gt;0,'01_Supuestos'!$F$15,0)))-((('01_Supuestos'!H31*$I887)*'01_Supuestos'!$F$11*($H887-'01_Supuestos'!$F$9))*'01_Supuestos'!$F$18)-($J887*'01_Supuestos'!H32)-(IF('01_Supuestos'!H30=MAX('01_Supuestos'!$C$30:$M$30),'01_Supuestos'!$F$19,0))-(MAX(0,(((('01_Supuestos'!H31*$I887)*'01_Supuestos'!$F$11*($H887-'01_Supuestos'!$F$9))-((('01_Supuestos'!H31*$I887)*'01_Supuestos'!$F$11*($H887-'01_Supuestos'!$F$9))*'01_Supuestos'!$F$12)-(('01_Supuestos'!H31*$I887)*'01_Supuestos'!$F$11*$K887)-(IF(('01_Supuestos'!H31*$I887)&gt;0,'01_Supuestos'!$F$15,0)))-($J887*'01_Supuestos'!H33)))*'01_Supuestos'!$F$16)</f>
        <v/>
      </c>
      <c r="Z887" s="109">
        <f>((('01_Supuestos'!I31*$I887)*'01_Supuestos'!$F$11*($H887-'01_Supuestos'!$F$9))-((('01_Supuestos'!I31*$I887)*'01_Supuestos'!$F$11*($H887-'01_Supuestos'!$F$9))*'01_Supuestos'!$F$12)-(('01_Supuestos'!I31*$I887)*'01_Supuestos'!$F$11*$K887)-(IF(('01_Supuestos'!I31*$I887)&gt;0,'01_Supuestos'!$F$15,0)))-((('01_Supuestos'!I31*$I887)*'01_Supuestos'!$F$11*($H887-'01_Supuestos'!$F$9))*'01_Supuestos'!$F$18)-($J887*'01_Supuestos'!I32)-(IF('01_Supuestos'!I30=MAX('01_Supuestos'!$C$30:$M$30),'01_Supuestos'!$F$19,0))-(MAX(0,(((('01_Supuestos'!I31*$I887)*'01_Supuestos'!$F$11*($H887-'01_Supuestos'!$F$9))-((('01_Supuestos'!I31*$I887)*'01_Supuestos'!$F$11*($H887-'01_Supuestos'!$F$9))*'01_Supuestos'!$F$12)-(('01_Supuestos'!I31*$I887)*'01_Supuestos'!$F$11*$K887)-(IF(('01_Supuestos'!I31*$I887)&gt;0,'01_Supuestos'!$F$15,0)))-($J887*'01_Supuestos'!I33)))*'01_Supuestos'!$F$16)</f>
        <v/>
      </c>
      <c r="AA887" s="109">
        <f>((('01_Supuestos'!J31*$I887)*'01_Supuestos'!$F$11*($H887-'01_Supuestos'!$F$9))-((('01_Supuestos'!J31*$I887)*'01_Supuestos'!$F$11*($H887-'01_Supuestos'!$F$9))*'01_Supuestos'!$F$12)-(('01_Supuestos'!J31*$I887)*'01_Supuestos'!$F$11*$K887)-(IF(('01_Supuestos'!J31*$I887)&gt;0,'01_Supuestos'!$F$15,0)))-((('01_Supuestos'!J31*$I887)*'01_Supuestos'!$F$11*($H887-'01_Supuestos'!$F$9))*'01_Supuestos'!$F$18)-($J887*'01_Supuestos'!J32)-(IF('01_Supuestos'!J30=MAX('01_Supuestos'!$C$30:$M$30),'01_Supuestos'!$F$19,0))-(MAX(0,(((('01_Supuestos'!J31*$I887)*'01_Supuestos'!$F$11*($H887-'01_Supuestos'!$F$9))-((('01_Supuestos'!J31*$I887)*'01_Supuestos'!$F$11*($H887-'01_Supuestos'!$F$9))*'01_Supuestos'!$F$12)-(('01_Supuestos'!J31*$I887)*'01_Supuestos'!$F$11*$K887)-(IF(('01_Supuestos'!J31*$I887)&gt;0,'01_Supuestos'!$F$15,0)))-($J887*'01_Supuestos'!J33)))*'01_Supuestos'!$F$16)</f>
        <v/>
      </c>
      <c r="AB887" s="109">
        <f>((('01_Supuestos'!K31*$I887)*'01_Supuestos'!$F$11*($H887-'01_Supuestos'!$F$9))-((('01_Supuestos'!K31*$I887)*'01_Supuestos'!$F$11*($H887-'01_Supuestos'!$F$9))*'01_Supuestos'!$F$12)-(('01_Supuestos'!K31*$I887)*'01_Supuestos'!$F$11*$K887)-(IF(('01_Supuestos'!K31*$I887)&gt;0,'01_Supuestos'!$F$15,0)))-((('01_Supuestos'!K31*$I887)*'01_Supuestos'!$F$11*($H887-'01_Supuestos'!$F$9))*'01_Supuestos'!$F$18)-($J887*'01_Supuestos'!K32)-(IF('01_Supuestos'!K30=MAX('01_Supuestos'!$C$30:$M$30),'01_Supuestos'!$F$19,0))-(MAX(0,(((('01_Supuestos'!K31*$I887)*'01_Supuestos'!$F$11*($H887-'01_Supuestos'!$F$9))-((('01_Supuestos'!K31*$I887)*'01_Supuestos'!$F$11*($H887-'01_Supuestos'!$F$9))*'01_Supuestos'!$F$12)-(('01_Supuestos'!K31*$I887)*'01_Supuestos'!$F$11*$K887)-(IF(('01_Supuestos'!K31*$I887)&gt;0,'01_Supuestos'!$F$15,0)))-($J887*'01_Supuestos'!K33)))*'01_Supuestos'!$F$16)</f>
        <v/>
      </c>
      <c r="AC887" s="109">
        <f>((('01_Supuestos'!L31*$I887)*'01_Supuestos'!$F$11*($H887-'01_Supuestos'!$F$9))-((('01_Supuestos'!L31*$I887)*'01_Supuestos'!$F$11*($H887-'01_Supuestos'!$F$9))*'01_Supuestos'!$F$12)-(('01_Supuestos'!L31*$I887)*'01_Supuestos'!$F$11*$K887)-(IF(('01_Supuestos'!L31*$I887)&gt;0,'01_Supuestos'!$F$15,0)))-((('01_Supuestos'!L31*$I887)*'01_Supuestos'!$F$11*($H887-'01_Supuestos'!$F$9))*'01_Supuestos'!$F$18)-($J887*'01_Supuestos'!L32)-(IF('01_Supuestos'!L30=MAX('01_Supuestos'!$C$30:$M$30),'01_Supuestos'!$F$19,0))-(MAX(0,(((('01_Supuestos'!L31*$I887)*'01_Supuestos'!$F$11*($H887-'01_Supuestos'!$F$9))-((('01_Supuestos'!L31*$I887)*'01_Supuestos'!$F$11*($H887-'01_Supuestos'!$F$9))*'01_Supuestos'!$F$12)-(('01_Supuestos'!L31*$I887)*'01_Supuestos'!$F$11*$K887)-(IF(('01_Supuestos'!L31*$I887)&gt;0,'01_Supuestos'!$F$15,0)))-($J887*'01_Supuestos'!L33)))*'01_Supuestos'!$F$16)</f>
        <v/>
      </c>
      <c r="AD887" s="109">
        <f>((('01_Supuestos'!M31*$I887)*'01_Supuestos'!$F$11*($H887-'01_Supuestos'!$F$9))-((('01_Supuestos'!M31*$I887)*'01_Supuestos'!$F$11*($H887-'01_Supuestos'!$F$9))*'01_Supuestos'!$F$12)-(('01_Supuestos'!M31*$I887)*'01_Supuestos'!$F$11*$K887)-(IF(('01_Supuestos'!M31*$I887)&gt;0,'01_Supuestos'!$F$15,0)))-((('01_Supuestos'!M31*$I887)*'01_Supuestos'!$F$11*($H887-'01_Supuestos'!$F$9))*'01_Supuestos'!$F$18)-($J887*'01_Supuestos'!M32)-(IF('01_Supuestos'!M30=MAX('01_Supuestos'!$C$30:$M$30),'01_Supuestos'!$F$19,0))-(MAX(0,(((('01_Supuestos'!M31*$I887)*'01_Supuestos'!$F$11*($H887-'01_Supuestos'!$F$9))-((('01_Supuestos'!M31*$I887)*'01_Supuestos'!$F$11*($H887-'01_Supuestos'!$F$9))*'01_Supuestos'!$F$12)-(('01_Supuestos'!M31*$I887)*'01_Supuestos'!$F$11*$K887)-(IF(('01_Supuestos'!M31*$I887)&gt;0,'01_Supuestos'!$F$15,0)))-($J887*'01_Supuestos'!M33)))*'01_Supuestos'!$F$16)</f>
        <v/>
      </c>
      <c r="AE887" s="109">
        <f>0</f>
        <v/>
      </c>
      <c r="AF887" s="109">
        <f>IF(S887&gt;R887,"Appraisal+Decision",IF(S887&lt;R887,"Develop Now","Indiferente"))</f>
        <v/>
      </c>
    </row>
    <row r="888">
      <c r="A888" t="n">
        <v>858</v>
      </c>
      <c r="B888" s="53">
        <f>RAND()</f>
        <v/>
      </c>
      <c r="C888" s="53">
        <f>RAND()</f>
        <v/>
      </c>
      <c r="D888" s="53">
        <f>RAND()</f>
        <v/>
      </c>
      <c r="E888" s="53">
        <f>RAND()</f>
        <v/>
      </c>
      <c r="F888" s="53">
        <f>RAND()</f>
        <v/>
      </c>
      <c r="G888" s="53">
        <f>RAND()</f>
        <v/>
      </c>
      <c r="H888" s="109">
        <f>IF(B888&lt;($B$11-$B$10)/($B$12-$B$10), $B$10+SQRT(B888*($B$11-$B$10)*($B$12-$B$10)), $B$12-SQRT((1-B888)*($B$12-$B$11)*($B$12-$B$10)))</f>
        <v/>
      </c>
      <c r="I888" s="53">
        <f>MAX(0.1,NORMINV(C888,$B$13,$B$14))</f>
        <v/>
      </c>
      <c r="J888" s="109">
        <f>'01_Supuestos'!$F$13*MAX(0.65,NORMINV(D888,1,$B$15))</f>
        <v/>
      </c>
      <c r="K888" s="109">
        <f>'01_Supuestos'!$F$14*MAX(0.6,NORMINV(E888,1,$B$16))</f>
        <v/>
      </c>
      <c r="L888" s="109">
        <f>--(F888&lt;=$B$5)</f>
        <v/>
      </c>
      <c r="M888" s="109">
        <f>IF(L888=1, IF(G888&lt;=$B$6, "+", "-"), IF(G888&lt;=(1-$B$7), "+", "-"))</f>
        <v/>
      </c>
      <c r="N888" s="110">
        <f>IF(M888="+",'05_Bayes_Arbol'!$B$16,'05_Bayes_Arbol'!$B$17)</f>
        <v/>
      </c>
      <c r="O888" s="109">
        <f>SUMPRODUCT(T888:AD888,'01_Supuestos'!$C$34:$M$34)</f>
        <v/>
      </c>
      <c r="P888" s="109">
        <f>N888*O888 + (1-N888)*$B$9</f>
        <v/>
      </c>
      <c r="Q888" s="109">
        <f>--(P888&gt;0)</f>
        <v/>
      </c>
      <c r="R888" s="109">
        <f>IF(L888=1,O888,$B$9)</f>
        <v/>
      </c>
      <c r="S888" s="109">
        <f>-$B$8 + IF(Q888=1, IF(L888=1,O888,$B$9), 0)</f>
        <v/>
      </c>
      <c r="T888" s="109">
        <f>((('01_Supuestos'!C31*$I888)*'01_Supuestos'!$F$11*($H888-'01_Supuestos'!$F$9))-((('01_Supuestos'!C31*$I888)*'01_Supuestos'!$F$11*($H888-'01_Supuestos'!$F$9))*'01_Supuestos'!$F$12)-(('01_Supuestos'!C31*$I888)*'01_Supuestos'!$F$11*$K888)-(IF(('01_Supuestos'!C31*$I888)&gt;0,'01_Supuestos'!$F$15,0)))-((('01_Supuestos'!C31*$I888)*'01_Supuestos'!$F$11*($H888-'01_Supuestos'!$F$9))*'01_Supuestos'!$F$18)-($J888*'01_Supuestos'!C32)-(IF('01_Supuestos'!C30=MAX('01_Supuestos'!$C$30:$M$30),'01_Supuestos'!$F$19,0))-(MAX(0,(((('01_Supuestos'!C31*$I888)*'01_Supuestos'!$F$11*($H888-'01_Supuestos'!$F$9))-((('01_Supuestos'!C31*$I888)*'01_Supuestos'!$F$11*($H888-'01_Supuestos'!$F$9))*'01_Supuestos'!$F$12)-(('01_Supuestos'!C31*$I888)*'01_Supuestos'!$F$11*$K888)-(IF(('01_Supuestos'!C31*$I888)&gt;0,'01_Supuestos'!$F$15,0)))-($J888*'01_Supuestos'!C33)))*'01_Supuestos'!$F$16)</f>
        <v/>
      </c>
      <c r="U888" s="109">
        <f>((('01_Supuestos'!D31*$I888)*'01_Supuestos'!$F$11*($H888-'01_Supuestos'!$F$9))-((('01_Supuestos'!D31*$I888)*'01_Supuestos'!$F$11*($H888-'01_Supuestos'!$F$9))*'01_Supuestos'!$F$12)-(('01_Supuestos'!D31*$I888)*'01_Supuestos'!$F$11*$K888)-(IF(('01_Supuestos'!D31*$I888)&gt;0,'01_Supuestos'!$F$15,0)))-((('01_Supuestos'!D31*$I888)*'01_Supuestos'!$F$11*($H888-'01_Supuestos'!$F$9))*'01_Supuestos'!$F$18)-($J888*'01_Supuestos'!D32)-(IF('01_Supuestos'!D30=MAX('01_Supuestos'!$C$30:$M$30),'01_Supuestos'!$F$19,0))-(MAX(0,(((('01_Supuestos'!D31*$I888)*'01_Supuestos'!$F$11*($H888-'01_Supuestos'!$F$9))-((('01_Supuestos'!D31*$I888)*'01_Supuestos'!$F$11*($H888-'01_Supuestos'!$F$9))*'01_Supuestos'!$F$12)-(('01_Supuestos'!D31*$I888)*'01_Supuestos'!$F$11*$K888)-(IF(('01_Supuestos'!D31*$I888)&gt;0,'01_Supuestos'!$F$15,0)))-($J888*'01_Supuestos'!D33)))*'01_Supuestos'!$F$16)</f>
        <v/>
      </c>
      <c r="V888" s="109">
        <f>((('01_Supuestos'!E31*$I888)*'01_Supuestos'!$F$11*($H888-'01_Supuestos'!$F$9))-((('01_Supuestos'!E31*$I888)*'01_Supuestos'!$F$11*($H888-'01_Supuestos'!$F$9))*'01_Supuestos'!$F$12)-(('01_Supuestos'!E31*$I888)*'01_Supuestos'!$F$11*$K888)-(IF(('01_Supuestos'!E31*$I888)&gt;0,'01_Supuestos'!$F$15,0)))-((('01_Supuestos'!E31*$I888)*'01_Supuestos'!$F$11*($H888-'01_Supuestos'!$F$9))*'01_Supuestos'!$F$18)-($J888*'01_Supuestos'!E32)-(IF('01_Supuestos'!E30=MAX('01_Supuestos'!$C$30:$M$30),'01_Supuestos'!$F$19,0))-(MAX(0,(((('01_Supuestos'!E31*$I888)*'01_Supuestos'!$F$11*($H888-'01_Supuestos'!$F$9))-((('01_Supuestos'!E31*$I888)*'01_Supuestos'!$F$11*($H888-'01_Supuestos'!$F$9))*'01_Supuestos'!$F$12)-(('01_Supuestos'!E31*$I888)*'01_Supuestos'!$F$11*$K888)-(IF(('01_Supuestos'!E31*$I888)&gt;0,'01_Supuestos'!$F$15,0)))-($J888*'01_Supuestos'!E33)))*'01_Supuestos'!$F$16)</f>
        <v/>
      </c>
      <c r="W888" s="109">
        <f>((('01_Supuestos'!F31*$I888)*'01_Supuestos'!$F$11*($H888-'01_Supuestos'!$F$9))-((('01_Supuestos'!F31*$I888)*'01_Supuestos'!$F$11*($H888-'01_Supuestos'!$F$9))*'01_Supuestos'!$F$12)-(('01_Supuestos'!F31*$I888)*'01_Supuestos'!$F$11*$K888)-(IF(('01_Supuestos'!F31*$I888)&gt;0,'01_Supuestos'!$F$15,0)))-((('01_Supuestos'!F31*$I888)*'01_Supuestos'!$F$11*($H888-'01_Supuestos'!$F$9))*'01_Supuestos'!$F$18)-($J888*'01_Supuestos'!F32)-(IF('01_Supuestos'!F30=MAX('01_Supuestos'!$C$30:$M$30),'01_Supuestos'!$F$19,0))-(MAX(0,(((('01_Supuestos'!F31*$I888)*'01_Supuestos'!$F$11*($H888-'01_Supuestos'!$F$9))-((('01_Supuestos'!F31*$I888)*'01_Supuestos'!$F$11*($H888-'01_Supuestos'!$F$9))*'01_Supuestos'!$F$12)-(('01_Supuestos'!F31*$I888)*'01_Supuestos'!$F$11*$K888)-(IF(('01_Supuestos'!F31*$I888)&gt;0,'01_Supuestos'!$F$15,0)))-($J888*'01_Supuestos'!F33)))*'01_Supuestos'!$F$16)</f>
        <v/>
      </c>
      <c r="X888" s="109">
        <f>((('01_Supuestos'!G31*$I888)*'01_Supuestos'!$F$11*($H888-'01_Supuestos'!$F$9))-((('01_Supuestos'!G31*$I888)*'01_Supuestos'!$F$11*($H888-'01_Supuestos'!$F$9))*'01_Supuestos'!$F$12)-(('01_Supuestos'!G31*$I888)*'01_Supuestos'!$F$11*$K888)-(IF(('01_Supuestos'!G31*$I888)&gt;0,'01_Supuestos'!$F$15,0)))-((('01_Supuestos'!G31*$I888)*'01_Supuestos'!$F$11*($H888-'01_Supuestos'!$F$9))*'01_Supuestos'!$F$18)-($J888*'01_Supuestos'!G32)-(IF('01_Supuestos'!G30=MAX('01_Supuestos'!$C$30:$M$30),'01_Supuestos'!$F$19,0))-(MAX(0,(((('01_Supuestos'!G31*$I888)*'01_Supuestos'!$F$11*($H888-'01_Supuestos'!$F$9))-((('01_Supuestos'!G31*$I888)*'01_Supuestos'!$F$11*($H888-'01_Supuestos'!$F$9))*'01_Supuestos'!$F$12)-(('01_Supuestos'!G31*$I888)*'01_Supuestos'!$F$11*$K888)-(IF(('01_Supuestos'!G31*$I888)&gt;0,'01_Supuestos'!$F$15,0)))-($J888*'01_Supuestos'!G33)))*'01_Supuestos'!$F$16)</f>
        <v/>
      </c>
      <c r="Y888" s="109">
        <f>((('01_Supuestos'!H31*$I888)*'01_Supuestos'!$F$11*($H888-'01_Supuestos'!$F$9))-((('01_Supuestos'!H31*$I888)*'01_Supuestos'!$F$11*($H888-'01_Supuestos'!$F$9))*'01_Supuestos'!$F$12)-(('01_Supuestos'!H31*$I888)*'01_Supuestos'!$F$11*$K888)-(IF(('01_Supuestos'!H31*$I888)&gt;0,'01_Supuestos'!$F$15,0)))-((('01_Supuestos'!H31*$I888)*'01_Supuestos'!$F$11*($H888-'01_Supuestos'!$F$9))*'01_Supuestos'!$F$18)-($J888*'01_Supuestos'!H32)-(IF('01_Supuestos'!H30=MAX('01_Supuestos'!$C$30:$M$30),'01_Supuestos'!$F$19,0))-(MAX(0,(((('01_Supuestos'!H31*$I888)*'01_Supuestos'!$F$11*($H888-'01_Supuestos'!$F$9))-((('01_Supuestos'!H31*$I888)*'01_Supuestos'!$F$11*($H888-'01_Supuestos'!$F$9))*'01_Supuestos'!$F$12)-(('01_Supuestos'!H31*$I888)*'01_Supuestos'!$F$11*$K888)-(IF(('01_Supuestos'!H31*$I888)&gt;0,'01_Supuestos'!$F$15,0)))-($J888*'01_Supuestos'!H33)))*'01_Supuestos'!$F$16)</f>
        <v/>
      </c>
      <c r="Z888" s="109">
        <f>((('01_Supuestos'!I31*$I888)*'01_Supuestos'!$F$11*($H888-'01_Supuestos'!$F$9))-((('01_Supuestos'!I31*$I888)*'01_Supuestos'!$F$11*($H888-'01_Supuestos'!$F$9))*'01_Supuestos'!$F$12)-(('01_Supuestos'!I31*$I888)*'01_Supuestos'!$F$11*$K888)-(IF(('01_Supuestos'!I31*$I888)&gt;0,'01_Supuestos'!$F$15,0)))-((('01_Supuestos'!I31*$I888)*'01_Supuestos'!$F$11*($H888-'01_Supuestos'!$F$9))*'01_Supuestos'!$F$18)-($J888*'01_Supuestos'!I32)-(IF('01_Supuestos'!I30=MAX('01_Supuestos'!$C$30:$M$30),'01_Supuestos'!$F$19,0))-(MAX(0,(((('01_Supuestos'!I31*$I888)*'01_Supuestos'!$F$11*($H888-'01_Supuestos'!$F$9))-((('01_Supuestos'!I31*$I888)*'01_Supuestos'!$F$11*($H888-'01_Supuestos'!$F$9))*'01_Supuestos'!$F$12)-(('01_Supuestos'!I31*$I888)*'01_Supuestos'!$F$11*$K888)-(IF(('01_Supuestos'!I31*$I888)&gt;0,'01_Supuestos'!$F$15,0)))-($J888*'01_Supuestos'!I33)))*'01_Supuestos'!$F$16)</f>
        <v/>
      </c>
      <c r="AA888" s="109">
        <f>((('01_Supuestos'!J31*$I888)*'01_Supuestos'!$F$11*($H888-'01_Supuestos'!$F$9))-((('01_Supuestos'!J31*$I888)*'01_Supuestos'!$F$11*($H888-'01_Supuestos'!$F$9))*'01_Supuestos'!$F$12)-(('01_Supuestos'!J31*$I888)*'01_Supuestos'!$F$11*$K888)-(IF(('01_Supuestos'!J31*$I888)&gt;0,'01_Supuestos'!$F$15,0)))-((('01_Supuestos'!J31*$I888)*'01_Supuestos'!$F$11*($H888-'01_Supuestos'!$F$9))*'01_Supuestos'!$F$18)-($J888*'01_Supuestos'!J32)-(IF('01_Supuestos'!J30=MAX('01_Supuestos'!$C$30:$M$30),'01_Supuestos'!$F$19,0))-(MAX(0,(((('01_Supuestos'!J31*$I888)*'01_Supuestos'!$F$11*($H888-'01_Supuestos'!$F$9))-((('01_Supuestos'!J31*$I888)*'01_Supuestos'!$F$11*($H888-'01_Supuestos'!$F$9))*'01_Supuestos'!$F$12)-(('01_Supuestos'!J31*$I888)*'01_Supuestos'!$F$11*$K888)-(IF(('01_Supuestos'!J31*$I888)&gt;0,'01_Supuestos'!$F$15,0)))-($J888*'01_Supuestos'!J33)))*'01_Supuestos'!$F$16)</f>
        <v/>
      </c>
      <c r="AB888" s="109">
        <f>((('01_Supuestos'!K31*$I888)*'01_Supuestos'!$F$11*($H888-'01_Supuestos'!$F$9))-((('01_Supuestos'!K31*$I888)*'01_Supuestos'!$F$11*($H888-'01_Supuestos'!$F$9))*'01_Supuestos'!$F$12)-(('01_Supuestos'!K31*$I888)*'01_Supuestos'!$F$11*$K888)-(IF(('01_Supuestos'!K31*$I888)&gt;0,'01_Supuestos'!$F$15,0)))-((('01_Supuestos'!K31*$I888)*'01_Supuestos'!$F$11*($H888-'01_Supuestos'!$F$9))*'01_Supuestos'!$F$18)-($J888*'01_Supuestos'!K32)-(IF('01_Supuestos'!K30=MAX('01_Supuestos'!$C$30:$M$30),'01_Supuestos'!$F$19,0))-(MAX(0,(((('01_Supuestos'!K31*$I888)*'01_Supuestos'!$F$11*($H888-'01_Supuestos'!$F$9))-((('01_Supuestos'!K31*$I888)*'01_Supuestos'!$F$11*($H888-'01_Supuestos'!$F$9))*'01_Supuestos'!$F$12)-(('01_Supuestos'!K31*$I888)*'01_Supuestos'!$F$11*$K888)-(IF(('01_Supuestos'!K31*$I888)&gt;0,'01_Supuestos'!$F$15,0)))-($J888*'01_Supuestos'!K33)))*'01_Supuestos'!$F$16)</f>
        <v/>
      </c>
      <c r="AC888" s="109">
        <f>((('01_Supuestos'!L31*$I888)*'01_Supuestos'!$F$11*($H888-'01_Supuestos'!$F$9))-((('01_Supuestos'!L31*$I888)*'01_Supuestos'!$F$11*($H888-'01_Supuestos'!$F$9))*'01_Supuestos'!$F$12)-(('01_Supuestos'!L31*$I888)*'01_Supuestos'!$F$11*$K888)-(IF(('01_Supuestos'!L31*$I888)&gt;0,'01_Supuestos'!$F$15,0)))-((('01_Supuestos'!L31*$I888)*'01_Supuestos'!$F$11*($H888-'01_Supuestos'!$F$9))*'01_Supuestos'!$F$18)-($J888*'01_Supuestos'!L32)-(IF('01_Supuestos'!L30=MAX('01_Supuestos'!$C$30:$M$30),'01_Supuestos'!$F$19,0))-(MAX(0,(((('01_Supuestos'!L31*$I888)*'01_Supuestos'!$F$11*($H888-'01_Supuestos'!$F$9))-((('01_Supuestos'!L31*$I888)*'01_Supuestos'!$F$11*($H888-'01_Supuestos'!$F$9))*'01_Supuestos'!$F$12)-(('01_Supuestos'!L31*$I888)*'01_Supuestos'!$F$11*$K888)-(IF(('01_Supuestos'!L31*$I888)&gt;0,'01_Supuestos'!$F$15,0)))-($J888*'01_Supuestos'!L33)))*'01_Supuestos'!$F$16)</f>
        <v/>
      </c>
      <c r="AD888" s="109">
        <f>((('01_Supuestos'!M31*$I888)*'01_Supuestos'!$F$11*($H888-'01_Supuestos'!$F$9))-((('01_Supuestos'!M31*$I888)*'01_Supuestos'!$F$11*($H888-'01_Supuestos'!$F$9))*'01_Supuestos'!$F$12)-(('01_Supuestos'!M31*$I888)*'01_Supuestos'!$F$11*$K888)-(IF(('01_Supuestos'!M31*$I888)&gt;0,'01_Supuestos'!$F$15,0)))-((('01_Supuestos'!M31*$I888)*'01_Supuestos'!$F$11*($H888-'01_Supuestos'!$F$9))*'01_Supuestos'!$F$18)-($J888*'01_Supuestos'!M32)-(IF('01_Supuestos'!M30=MAX('01_Supuestos'!$C$30:$M$30),'01_Supuestos'!$F$19,0))-(MAX(0,(((('01_Supuestos'!M31*$I888)*'01_Supuestos'!$F$11*($H888-'01_Supuestos'!$F$9))-((('01_Supuestos'!M31*$I888)*'01_Supuestos'!$F$11*($H888-'01_Supuestos'!$F$9))*'01_Supuestos'!$F$12)-(('01_Supuestos'!M31*$I888)*'01_Supuestos'!$F$11*$K888)-(IF(('01_Supuestos'!M31*$I888)&gt;0,'01_Supuestos'!$F$15,0)))-($J888*'01_Supuestos'!M33)))*'01_Supuestos'!$F$16)</f>
        <v/>
      </c>
      <c r="AE888" s="109">
        <f>0</f>
        <v/>
      </c>
      <c r="AF888" s="109">
        <f>IF(S888&gt;R888,"Appraisal+Decision",IF(S888&lt;R888,"Develop Now","Indiferente"))</f>
        <v/>
      </c>
    </row>
    <row r="889">
      <c r="A889" t="n">
        <v>859</v>
      </c>
      <c r="B889" s="53">
        <f>RAND()</f>
        <v/>
      </c>
      <c r="C889" s="53">
        <f>RAND()</f>
        <v/>
      </c>
      <c r="D889" s="53">
        <f>RAND()</f>
        <v/>
      </c>
      <c r="E889" s="53">
        <f>RAND()</f>
        <v/>
      </c>
      <c r="F889" s="53">
        <f>RAND()</f>
        <v/>
      </c>
      <c r="G889" s="53">
        <f>RAND()</f>
        <v/>
      </c>
      <c r="H889" s="109">
        <f>IF(B889&lt;($B$11-$B$10)/($B$12-$B$10), $B$10+SQRT(B889*($B$11-$B$10)*($B$12-$B$10)), $B$12-SQRT((1-B889)*($B$12-$B$11)*($B$12-$B$10)))</f>
        <v/>
      </c>
      <c r="I889" s="53">
        <f>MAX(0.1,NORMINV(C889,$B$13,$B$14))</f>
        <v/>
      </c>
      <c r="J889" s="109">
        <f>'01_Supuestos'!$F$13*MAX(0.65,NORMINV(D889,1,$B$15))</f>
        <v/>
      </c>
      <c r="K889" s="109">
        <f>'01_Supuestos'!$F$14*MAX(0.6,NORMINV(E889,1,$B$16))</f>
        <v/>
      </c>
      <c r="L889" s="109">
        <f>--(F889&lt;=$B$5)</f>
        <v/>
      </c>
      <c r="M889" s="109">
        <f>IF(L889=1, IF(G889&lt;=$B$6, "+", "-"), IF(G889&lt;=(1-$B$7), "+", "-"))</f>
        <v/>
      </c>
      <c r="N889" s="110">
        <f>IF(M889="+",'05_Bayes_Arbol'!$B$16,'05_Bayes_Arbol'!$B$17)</f>
        <v/>
      </c>
      <c r="O889" s="109">
        <f>SUMPRODUCT(T889:AD889,'01_Supuestos'!$C$34:$M$34)</f>
        <v/>
      </c>
      <c r="P889" s="109">
        <f>N889*O889 + (1-N889)*$B$9</f>
        <v/>
      </c>
      <c r="Q889" s="109">
        <f>--(P889&gt;0)</f>
        <v/>
      </c>
      <c r="R889" s="109">
        <f>IF(L889=1,O889,$B$9)</f>
        <v/>
      </c>
      <c r="S889" s="109">
        <f>-$B$8 + IF(Q889=1, IF(L889=1,O889,$B$9), 0)</f>
        <v/>
      </c>
      <c r="T889" s="109">
        <f>((('01_Supuestos'!C31*$I889)*'01_Supuestos'!$F$11*($H889-'01_Supuestos'!$F$9))-((('01_Supuestos'!C31*$I889)*'01_Supuestos'!$F$11*($H889-'01_Supuestos'!$F$9))*'01_Supuestos'!$F$12)-(('01_Supuestos'!C31*$I889)*'01_Supuestos'!$F$11*$K889)-(IF(('01_Supuestos'!C31*$I889)&gt;0,'01_Supuestos'!$F$15,0)))-((('01_Supuestos'!C31*$I889)*'01_Supuestos'!$F$11*($H889-'01_Supuestos'!$F$9))*'01_Supuestos'!$F$18)-($J889*'01_Supuestos'!C32)-(IF('01_Supuestos'!C30=MAX('01_Supuestos'!$C$30:$M$30),'01_Supuestos'!$F$19,0))-(MAX(0,(((('01_Supuestos'!C31*$I889)*'01_Supuestos'!$F$11*($H889-'01_Supuestos'!$F$9))-((('01_Supuestos'!C31*$I889)*'01_Supuestos'!$F$11*($H889-'01_Supuestos'!$F$9))*'01_Supuestos'!$F$12)-(('01_Supuestos'!C31*$I889)*'01_Supuestos'!$F$11*$K889)-(IF(('01_Supuestos'!C31*$I889)&gt;0,'01_Supuestos'!$F$15,0)))-($J889*'01_Supuestos'!C33)))*'01_Supuestos'!$F$16)</f>
        <v/>
      </c>
      <c r="U889" s="109">
        <f>((('01_Supuestos'!D31*$I889)*'01_Supuestos'!$F$11*($H889-'01_Supuestos'!$F$9))-((('01_Supuestos'!D31*$I889)*'01_Supuestos'!$F$11*($H889-'01_Supuestos'!$F$9))*'01_Supuestos'!$F$12)-(('01_Supuestos'!D31*$I889)*'01_Supuestos'!$F$11*$K889)-(IF(('01_Supuestos'!D31*$I889)&gt;0,'01_Supuestos'!$F$15,0)))-((('01_Supuestos'!D31*$I889)*'01_Supuestos'!$F$11*($H889-'01_Supuestos'!$F$9))*'01_Supuestos'!$F$18)-($J889*'01_Supuestos'!D32)-(IF('01_Supuestos'!D30=MAX('01_Supuestos'!$C$30:$M$30),'01_Supuestos'!$F$19,0))-(MAX(0,(((('01_Supuestos'!D31*$I889)*'01_Supuestos'!$F$11*($H889-'01_Supuestos'!$F$9))-((('01_Supuestos'!D31*$I889)*'01_Supuestos'!$F$11*($H889-'01_Supuestos'!$F$9))*'01_Supuestos'!$F$12)-(('01_Supuestos'!D31*$I889)*'01_Supuestos'!$F$11*$K889)-(IF(('01_Supuestos'!D31*$I889)&gt;0,'01_Supuestos'!$F$15,0)))-($J889*'01_Supuestos'!D33)))*'01_Supuestos'!$F$16)</f>
        <v/>
      </c>
      <c r="V889" s="109">
        <f>((('01_Supuestos'!E31*$I889)*'01_Supuestos'!$F$11*($H889-'01_Supuestos'!$F$9))-((('01_Supuestos'!E31*$I889)*'01_Supuestos'!$F$11*($H889-'01_Supuestos'!$F$9))*'01_Supuestos'!$F$12)-(('01_Supuestos'!E31*$I889)*'01_Supuestos'!$F$11*$K889)-(IF(('01_Supuestos'!E31*$I889)&gt;0,'01_Supuestos'!$F$15,0)))-((('01_Supuestos'!E31*$I889)*'01_Supuestos'!$F$11*($H889-'01_Supuestos'!$F$9))*'01_Supuestos'!$F$18)-($J889*'01_Supuestos'!E32)-(IF('01_Supuestos'!E30=MAX('01_Supuestos'!$C$30:$M$30),'01_Supuestos'!$F$19,0))-(MAX(0,(((('01_Supuestos'!E31*$I889)*'01_Supuestos'!$F$11*($H889-'01_Supuestos'!$F$9))-((('01_Supuestos'!E31*$I889)*'01_Supuestos'!$F$11*($H889-'01_Supuestos'!$F$9))*'01_Supuestos'!$F$12)-(('01_Supuestos'!E31*$I889)*'01_Supuestos'!$F$11*$K889)-(IF(('01_Supuestos'!E31*$I889)&gt;0,'01_Supuestos'!$F$15,0)))-($J889*'01_Supuestos'!E33)))*'01_Supuestos'!$F$16)</f>
        <v/>
      </c>
      <c r="W889" s="109">
        <f>((('01_Supuestos'!F31*$I889)*'01_Supuestos'!$F$11*($H889-'01_Supuestos'!$F$9))-((('01_Supuestos'!F31*$I889)*'01_Supuestos'!$F$11*($H889-'01_Supuestos'!$F$9))*'01_Supuestos'!$F$12)-(('01_Supuestos'!F31*$I889)*'01_Supuestos'!$F$11*$K889)-(IF(('01_Supuestos'!F31*$I889)&gt;0,'01_Supuestos'!$F$15,0)))-((('01_Supuestos'!F31*$I889)*'01_Supuestos'!$F$11*($H889-'01_Supuestos'!$F$9))*'01_Supuestos'!$F$18)-($J889*'01_Supuestos'!F32)-(IF('01_Supuestos'!F30=MAX('01_Supuestos'!$C$30:$M$30),'01_Supuestos'!$F$19,0))-(MAX(0,(((('01_Supuestos'!F31*$I889)*'01_Supuestos'!$F$11*($H889-'01_Supuestos'!$F$9))-((('01_Supuestos'!F31*$I889)*'01_Supuestos'!$F$11*($H889-'01_Supuestos'!$F$9))*'01_Supuestos'!$F$12)-(('01_Supuestos'!F31*$I889)*'01_Supuestos'!$F$11*$K889)-(IF(('01_Supuestos'!F31*$I889)&gt;0,'01_Supuestos'!$F$15,0)))-($J889*'01_Supuestos'!F33)))*'01_Supuestos'!$F$16)</f>
        <v/>
      </c>
      <c r="X889" s="109">
        <f>((('01_Supuestos'!G31*$I889)*'01_Supuestos'!$F$11*($H889-'01_Supuestos'!$F$9))-((('01_Supuestos'!G31*$I889)*'01_Supuestos'!$F$11*($H889-'01_Supuestos'!$F$9))*'01_Supuestos'!$F$12)-(('01_Supuestos'!G31*$I889)*'01_Supuestos'!$F$11*$K889)-(IF(('01_Supuestos'!G31*$I889)&gt;0,'01_Supuestos'!$F$15,0)))-((('01_Supuestos'!G31*$I889)*'01_Supuestos'!$F$11*($H889-'01_Supuestos'!$F$9))*'01_Supuestos'!$F$18)-($J889*'01_Supuestos'!G32)-(IF('01_Supuestos'!G30=MAX('01_Supuestos'!$C$30:$M$30),'01_Supuestos'!$F$19,0))-(MAX(0,(((('01_Supuestos'!G31*$I889)*'01_Supuestos'!$F$11*($H889-'01_Supuestos'!$F$9))-((('01_Supuestos'!G31*$I889)*'01_Supuestos'!$F$11*($H889-'01_Supuestos'!$F$9))*'01_Supuestos'!$F$12)-(('01_Supuestos'!G31*$I889)*'01_Supuestos'!$F$11*$K889)-(IF(('01_Supuestos'!G31*$I889)&gt;0,'01_Supuestos'!$F$15,0)))-($J889*'01_Supuestos'!G33)))*'01_Supuestos'!$F$16)</f>
        <v/>
      </c>
      <c r="Y889" s="109">
        <f>((('01_Supuestos'!H31*$I889)*'01_Supuestos'!$F$11*($H889-'01_Supuestos'!$F$9))-((('01_Supuestos'!H31*$I889)*'01_Supuestos'!$F$11*($H889-'01_Supuestos'!$F$9))*'01_Supuestos'!$F$12)-(('01_Supuestos'!H31*$I889)*'01_Supuestos'!$F$11*$K889)-(IF(('01_Supuestos'!H31*$I889)&gt;0,'01_Supuestos'!$F$15,0)))-((('01_Supuestos'!H31*$I889)*'01_Supuestos'!$F$11*($H889-'01_Supuestos'!$F$9))*'01_Supuestos'!$F$18)-($J889*'01_Supuestos'!H32)-(IF('01_Supuestos'!H30=MAX('01_Supuestos'!$C$30:$M$30),'01_Supuestos'!$F$19,0))-(MAX(0,(((('01_Supuestos'!H31*$I889)*'01_Supuestos'!$F$11*($H889-'01_Supuestos'!$F$9))-((('01_Supuestos'!H31*$I889)*'01_Supuestos'!$F$11*($H889-'01_Supuestos'!$F$9))*'01_Supuestos'!$F$12)-(('01_Supuestos'!H31*$I889)*'01_Supuestos'!$F$11*$K889)-(IF(('01_Supuestos'!H31*$I889)&gt;0,'01_Supuestos'!$F$15,0)))-($J889*'01_Supuestos'!H33)))*'01_Supuestos'!$F$16)</f>
        <v/>
      </c>
      <c r="Z889" s="109">
        <f>((('01_Supuestos'!I31*$I889)*'01_Supuestos'!$F$11*($H889-'01_Supuestos'!$F$9))-((('01_Supuestos'!I31*$I889)*'01_Supuestos'!$F$11*($H889-'01_Supuestos'!$F$9))*'01_Supuestos'!$F$12)-(('01_Supuestos'!I31*$I889)*'01_Supuestos'!$F$11*$K889)-(IF(('01_Supuestos'!I31*$I889)&gt;0,'01_Supuestos'!$F$15,0)))-((('01_Supuestos'!I31*$I889)*'01_Supuestos'!$F$11*($H889-'01_Supuestos'!$F$9))*'01_Supuestos'!$F$18)-($J889*'01_Supuestos'!I32)-(IF('01_Supuestos'!I30=MAX('01_Supuestos'!$C$30:$M$30),'01_Supuestos'!$F$19,0))-(MAX(0,(((('01_Supuestos'!I31*$I889)*'01_Supuestos'!$F$11*($H889-'01_Supuestos'!$F$9))-((('01_Supuestos'!I31*$I889)*'01_Supuestos'!$F$11*($H889-'01_Supuestos'!$F$9))*'01_Supuestos'!$F$12)-(('01_Supuestos'!I31*$I889)*'01_Supuestos'!$F$11*$K889)-(IF(('01_Supuestos'!I31*$I889)&gt;0,'01_Supuestos'!$F$15,0)))-($J889*'01_Supuestos'!I33)))*'01_Supuestos'!$F$16)</f>
        <v/>
      </c>
      <c r="AA889" s="109">
        <f>((('01_Supuestos'!J31*$I889)*'01_Supuestos'!$F$11*($H889-'01_Supuestos'!$F$9))-((('01_Supuestos'!J31*$I889)*'01_Supuestos'!$F$11*($H889-'01_Supuestos'!$F$9))*'01_Supuestos'!$F$12)-(('01_Supuestos'!J31*$I889)*'01_Supuestos'!$F$11*$K889)-(IF(('01_Supuestos'!J31*$I889)&gt;0,'01_Supuestos'!$F$15,0)))-((('01_Supuestos'!J31*$I889)*'01_Supuestos'!$F$11*($H889-'01_Supuestos'!$F$9))*'01_Supuestos'!$F$18)-($J889*'01_Supuestos'!J32)-(IF('01_Supuestos'!J30=MAX('01_Supuestos'!$C$30:$M$30),'01_Supuestos'!$F$19,0))-(MAX(0,(((('01_Supuestos'!J31*$I889)*'01_Supuestos'!$F$11*($H889-'01_Supuestos'!$F$9))-((('01_Supuestos'!J31*$I889)*'01_Supuestos'!$F$11*($H889-'01_Supuestos'!$F$9))*'01_Supuestos'!$F$12)-(('01_Supuestos'!J31*$I889)*'01_Supuestos'!$F$11*$K889)-(IF(('01_Supuestos'!J31*$I889)&gt;0,'01_Supuestos'!$F$15,0)))-($J889*'01_Supuestos'!J33)))*'01_Supuestos'!$F$16)</f>
        <v/>
      </c>
      <c r="AB889" s="109">
        <f>((('01_Supuestos'!K31*$I889)*'01_Supuestos'!$F$11*($H889-'01_Supuestos'!$F$9))-((('01_Supuestos'!K31*$I889)*'01_Supuestos'!$F$11*($H889-'01_Supuestos'!$F$9))*'01_Supuestos'!$F$12)-(('01_Supuestos'!K31*$I889)*'01_Supuestos'!$F$11*$K889)-(IF(('01_Supuestos'!K31*$I889)&gt;0,'01_Supuestos'!$F$15,0)))-((('01_Supuestos'!K31*$I889)*'01_Supuestos'!$F$11*($H889-'01_Supuestos'!$F$9))*'01_Supuestos'!$F$18)-($J889*'01_Supuestos'!K32)-(IF('01_Supuestos'!K30=MAX('01_Supuestos'!$C$30:$M$30),'01_Supuestos'!$F$19,0))-(MAX(0,(((('01_Supuestos'!K31*$I889)*'01_Supuestos'!$F$11*($H889-'01_Supuestos'!$F$9))-((('01_Supuestos'!K31*$I889)*'01_Supuestos'!$F$11*($H889-'01_Supuestos'!$F$9))*'01_Supuestos'!$F$12)-(('01_Supuestos'!K31*$I889)*'01_Supuestos'!$F$11*$K889)-(IF(('01_Supuestos'!K31*$I889)&gt;0,'01_Supuestos'!$F$15,0)))-($J889*'01_Supuestos'!K33)))*'01_Supuestos'!$F$16)</f>
        <v/>
      </c>
      <c r="AC889" s="109">
        <f>((('01_Supuestos'!L31*$I889)*'01_Supuestos'!$F$11*($H889-'01_Supuestos'!$F$9))-((('01_Supuestos'!L31*$I889)*'01_Supuestos'!$F$11*($H889-'01_Supuestos'!$F$9))*'01_Supuestos'!$F$12)-(('01_Supuestos'!L31*$I889)*'01_Supuestos'!$F$11*$K889)-(IF(('01_Supuestos'!L31*$I889)&gt;0,'01_Supuestos'!$F$15,0)))-((('01_Supuestos'!L31*$I889)*'01_Supuestos'!$F$11*($H889-'01_Supuestos'!$F$9))*'01_Supuestos'!$F$18)-($J889*'01_Supuestos'!L32)-(IF('01_Supuestos'!L30=MAX('01_Supuestos'!$C$30:$M$30),'01_Supuestos'!$F$19,0))-(MAX(0,(((('01_Supuestos'!L31*$I889)*'01_Supuestos'!$F$11*($H889-'01_Supuestos'!$F$9))-((('01_Supuestos'!L31*$I889)*'01_Supuestos'!$F$11*($H889-'01_Supuestos'!$F$9))*'01_Supuestos'!$F$12)-(('01_Supuestos'!L31*$I889)*'01_Supuestos'!$F$11*$K889)-(IF(('01_Supuestos'!L31*$I889)&gt;0,'01_Supuestos'!$F$15,0)))-($J889*'01_Supuestos'!L33)))*'01_Supuestos'!$F$16)</f>
        <v/>
      </c>
      <c r="AD889" s="109">
        <f>((('01_Supuestos'!M31*$I889)*'01_Supuestos'!$F$11*($H889-'01_Supuestos'!$F$9))-((('01_Supuestos'!M31*$I889)*'01_Supuestos'!$F$11*($H889-'01_Supuestos'!$F$9))*'01_Supuestos'!$F$12)-(('01_Supuestos'!M31*$I889)*'01_Supuestos'!$F$11*$K889)-(IF(('01_Supuestos'!M31*$I889)&gt;0,'01_Supuestos'!$F$15,0)))-((('01_Supuestos'!M31*$I889)*'01_Supuestos'!$F$11*($H889-'01_Supuestos'!$F$9))*'01_Supuestos'!$F$18)-($J889*'01_Supuestos'!M32)-(IF('01_Supuestos'!M30=MAX('01_Supuestos'!$C$30:$M$30),'01_Supuestos'!$F$19,0))-(MAX(0,(((('01_Supuestos'!M31*$I889)*'01_Supuestos'!$F$11*($H889-'01_Supuestos'!$F$9))-((('01_Supuestos'!M31*$I889)*'01_Supuestos'!$F$11*($H889-'01_Supuestos'!$F$9))*'01_Supuestos'!$F$12)-(('01_Supuestos'!M31*$I889)*'01_Supuestos'!$F$11*$K889)-(IF(('01_Supuestos'!M31*$I889)&gt;0,'01_Supuestos'!$F$15,0)))-($J889*'01_Supuestos'!M33)))*'01_Supuestos'!$F$16)</f>
        <v/>
      </c>
      <c r="AE889" s="109">
        <f>0</f>
        <v/>
      </c>
      <c r="AF889" s="109">
        <f>IF(S889&gt;R889,"Appraisal+Decision",IF(S889&lt;R889,"Develop Now","Indiferente"))</f>
        <v/>
      </c>
    </row>
    <row r="890">
      <c r="A890" t="n">
        <v>860</v>
      </c>
      <c r="B890" s="53">
        <f>RAND()</f>
        <v/>
      </c>
      <c r="C890" s="53">
        <f>RAND()</f>
        <v/>
      </c>
      <c r="D890" s="53">
        <f>RAND()</f>
        <v/>
      </c>
      <c r="E890" s="53">
        <f>RAND()</f>
        <v/>
      </c>
      <c r="F890" s="53">
        <f>RAND()</f>
        <v/>
      </c>
      <c r="G890" s="53">
        <f>RAND()</f>
        <v/>
      </c>
      <c r="H890" s="109">
        <f>IF(B890&lt;($B$11-$B$10)/($B$12-$B$10), $B$10+SQRT(B890*($B$11-$B$10)*($B$12-$B$10)), $B$12-SQRT((1-B890)*($B$12-$B$11)*($B$12-$B$10)))</f>
        <v/>
      </c>
      <c r="I890" s="53">
        <f>MAX(0.1,NORMINV(C890,$B$13,$B$14))</f>
        <v/>
      </c>
      <c r="J890" s="109">
        <f>'01_Supuestos'!$F$13*MAX(0.65,NORMINV(D890,1,$B$15))</f>
        <v/>
      </c>
      <c r="K890" s="109">
        <f>'01_Supuestos'!$F$14*MAX(0.6,NORMINV(E890,1,$B$16))</f>
        <v/>
      </c>
      <c r="L890" s="109">
        <f>--(F890&lt;=$B$5)</f>
        <v/>
      </c>
      <c r="M890" s="109">
        <f>IF(L890=1, IF(G890&lt;=$B$6, "+", "-"), IF(G890&lt;=(1-$B$7), "+", "-"))</f>
        <v/>
      </c>
      <c r="N890" s="110">
        <f>IF(M890="+",'05_Bayes_Arbol'!$B$16,'05_Bayes_Arbol'!$B$17)</f>
        <v/>
      </c>
      <c r="O890" s="109">
        <f>SUMPRODUCT(T890:AD890,'01_Supuestos'!$C$34:$M$34)</f>
        <v/>
      </c>
      <c r="P890" s="109">
        <f>N890*O890 + (1-N890)*$B$9</f>
        <v/>
      </c>
      <c r="Q890" s="109">
        <f>--(P890&gt;0)</f>
        <v/>
      </c>
      <c r="R890" s="109">
        <f>IF(L890=1,O890,$B$9)</f>
        <v/>
      </c>
      <c r="S890" s="109">
        <f>-$B$8 + IF(Q890=1, IF(L890=1,O890,$B$9), 0)</f>
        <v/>
      </c>
      <c r="T890" s="109">
        <f>((('01_Supuestos'!C31*$I890)*'01_Supuestos'!$F$11*($H890-'01_Supuestos'!$F$9))-((('01_Supuestos'!C31*$I890)*'01_Supuestos'!$F$11*($H890-'01_Supuestos'!$F$9))*'01_Supuestos'!$F$12)-(('01_Supuestos'!C31*$I890)*'01_Supuestos'!$F$11*$K890)-(IF(('01_Supuestos'!C31*$I890)&gt;0,'01_Supuestos'!$F$15,0)))-((('01_Supuestos'!C31*$I890)*'01_Supuestos'!$F$11*($H890-'01_Supuestos'!$F$9))*'01_Supuestos'!$F$18)-($J890*'01_Supuestos'!C32)-(IF('01_Supuestos'!C30=MAX('01_Supuestos'!$C$30:$M$30),'01_Supuestos'!$F$19,0))-(MAX(0,(((('01_Supuestos'!C31*$I890)*'01_Supuestos'!$F$11*($H890-'01_Supuestos'!$F$9))-((('01_Supuestos'!C31*$I890)*'01_Supuestos'!$F$11*($H890-'01_Supuestos'!$F$9))*'01_Supuestos'!$F$12)-(('01_Supuestos'!C31*$I890)*'01_Supuestos'!$F$11*$K890)-(IF(('01_Supuestos'!C31*$I890)&gt;0,'01_Supuestos'!$F$15,0)))-($J890*'01_Supuestos'!C33)))*'01_Supuestos'!$F$16)</f>
        <v/>
      </c>
      <c r="U890" s="109">
        <f>((('01_Supuestos'!D31*$I890)*'01_Supuestos'!$F$11*($H890-'01_Supuestos'!$F$9))-((('01_Supuestos'!D31*$I890)*'01_Supuestos'!$F$11*($H890-'01_Supuestos'!$F$9))*'01_Supuestos'!$F$12)-(('01_Supuestos'!D31*$I890)*'01_Supuestos'!$F$11*$K890)-(IF(('01_Supuestos'!D31*$I890)&gt;0,'01_Supuestos'!$F$15,0)))-((('01_Supuestos'!D31*$I890)*'01_Supuestos'!$F$11*($H890-'01_Supuestos'!$F$9))*'01_Supuestos'!$F$18)-($J890*'01_Supuestos'!D32)-(IF('01_Supuestos'!D30=MAX('01_Supuestos'!$C$30:$M$30),'01_Supuestos'!$F$19,0))-(MAX(0,(((('01_Supuestos'!D31*$I890)*'01_Supuestos'!$F$11*($H890-'01_Supuestos'!$F$9))-((('01_Supuestos'!D31*$I890)*'01_Supuestos'!$F$11*($H890-'01_Supuestos'!$F$9))*'01_Supuestos'!$F$12)-(('01_Supuestos'!D31*$I890)*'01_Supuestos'!$F$11*$K890)-(IF(('01_Supuestos'!D31*$I890)&gt;0,'01_Supuestos'!$F$15,0)))-($J890*'01_Supuestos'!D33)))*'01_Supuestos'!$F$16)</f>
        <v/>
      </c>
      <c r="V890" s="109">
        <f>((('01_Supuestos'!E31*$I890)*'01_Supuestos'!$F$11*($H890-'01_Supuestos'!$F$9))-((('01_Supuestos'!E31*$I890)*'01_Supuestos'!$F$11*($H890-'01_Supuestos'!$F$9))*'01_Supuestos'!$F$12)-(('01_Supuestos'!E31*$I890)*'01_Supuestos'!$F$11*$K890)-(IF(('01_Supuestos'!E31*$I890)&gt;0,'01_Supuestos'!$F$15,0)))-((('01_Supuestos'!E31*$I890)*'01_Supuestos'!$F$11*($H890-'01_Supuestos'!$F$9))*'01_Supuestos'!$F$18)-($J890*'01_Supuestos'!E32)-(IF('01_Supuestos'!E30=MAX('01_Supuestos'!$C$30:$M$30),'01_Supuestos'!$F$19,0))-(MAX(0,(((('01_Supuestos'!E31*$I890)*'01_Supuestos'!$F$11*($H890-'01_Supuestos'!$F$9))-((('01_Supuestos'!E31*$I890)*'01_Supuestos'!$F$11*($H890-'01_Supuestos'!$F$9))*'01_Supuestos'!$F$12)-(('01_Supuestos'!E31*$I890)*'01_Supuestos'!$F$11*$K890)-(IF(('01_Supuestos'!E31*$I890)&gt;0,'01_Supuestos'!$F$15,0)))-($J890*'01_Supuestos'!E33)))*'01_Supuestos'!$F$16)</f>
        <v/>
      </c>
      <c r="W890" s="109">
        <f>((('01_Supuestos'!F31*$I890)*'01_Supuestos'!$F$11*($H890-'01_Supuestos'!$F$9))-((('01_Supuestos'!F31*$I890)*'01_Supuestos'!$F$11*($H890-'01_Supuestos'!$F$9))*'01_Supuestos'!$F$12)-(('01_Supuestos'!F31*$I890)*'01_Supuestos'!$F$11*$K890)-(IF(('01_Supuestos'!F31*$I890)&gt;0,'01_Supuestos'!$F$15,0)))-((('01_Supuestos'!F31*$I890)*'01_Supuestos'!$F$11*($H890-'01_Supuestos'!$F$9))*'01_Supuestos'!$F$18)-($J890*'01_Supuestos'!F32)-(IF('01_Supuestos'!F30=MAX('01_Supuestos'!$C$30:$M$30),'01_Supuestos'!$F$19,0))-(MAX(0,(((('01_Supuestos'!F31*$I890)*'01_Supuestos'!$F$11*($H890-'01_Supuestos'!$F$9))-((('01_Supuestos'!F31*$I890)*'01_Supuestos'!$F$11*($H890-'01_Supuestos'!$F$9))*'01_Supuestos'!$F$12)-(('01_Supuestos'!F31*$I890)*'01_Supuestos'!$F$11*$K890)-(IF(('01_Supuestos'!F31*$I890)&gt;0,'01_Supuestos'!$F$15,0)))-($J890*'01_Supuestos'!F33)))*'01_Supuestos'!$F$16)</f>
        <v/>
      </c>
      <c r="X890" s="109">
        <f>((('01_Supuestos'!G31*$I890)*'01_Supuestos'!$F$11*($H890-'01_Supuestos'!$F$9))-((('01_Supuestos'!G31*$I890)*'01_Supuestos'!$F$11*($H890-'01_Supuestos'!$F$9))*'01_Supuestos'!$F$12)-(('01_Supuestos'!G31*$I890)*'01_Supuestos'!$F$11*$K890)-(IF(('01_Supuestos'!G31*$I890)&gt;0,'01_Supuestos'!$F$15,0)))-((('01_Supuestos'!G31*$I890)*'01_Supuestos'!$F$11*($H890-'01_Supuestos'!$F$9))*'01_Supuestos'!$F$18)-($J890*'01_Supuestos'!G32)-(IF('01_Supuestos'!G30=MAX('01_Supuestos'!$C$30:$M$30),'01_Supuestos'!$F$19,0))-(MAX(0,(((('01_Supuestos'!G31*$I890)*'01_Supuestos'!$F$11*($H890-'01_Supuestos'!$F$9))-((('01_Supuestos'!G31*$I890)*'01_Supuestos'!$F$11*($H890-'01_Supuestos'!$F$9))*'01_Supuestos'!$F$12)-(('01_Supuestos'!G31*$I890)*'01_Supuestos'!$F$11*$K890)-(IF(('01_Supuestos'!G31*$I890)&gt;0,'01_Supuestos'!$F$15,0)))-($J890*'01_Supuestos'!G33)))*'01_Supuestos'!$F$16)</f>
        <v/>
      </c>
      <c r="Y890" s="109">
        <f>((('01_Supuestos'!H31*$I890)*'01_Supuestos'!$F$11*($H890-'01_Supuestos'!$F$9))-((('01_Supuestos'!H31*$I890)*'01_Supuestos'!$F$11*($H890-'01_Supuestos'!$F$9))*'01_Supuestos'!$F$12)-(('01_Supuestos'!H31*$I890)*'01_Supuestos'!$F$11*$K890)-(IF(('01_Supuestos'!H31*$I890)&gt;0,'01_Supuestos'!$F$15,0)))-((('01_Supuestos'!H31*$I890)*'01_Supuestos'!$F$11*($H890-'01_Supuestos'!$F$9))*'01_Supuestos'!$F$18)-($J890*'01_Supuestos'!H32)-(IF('01_Supuestos'!H30=MAX('01_Supuestos'!$C$30:$M$30),'01_Supuestos'!$F$19,0))-(MAX(0,(((('01_Supuestos'!H31*$I890)*'01_Supuestos'!$F$11*($H890-'01_Supuestos'!$F$9))-((('01_Supuestos'!H31*$I890)*'01_Supuestos'!$F$11*($H890-'01_Supuestos'!$F$9))*'01_Supuestos'!$F$12)-(('01_Supuestos'!H31*$I890)*'01_Supuestos'!$F$11*$K890)-(IF(('01_Supuestos'!H31*$I890)&gt;0,'01_Supuestos'!$F$15,0)))-($J890*'01_Supuestos'!H33)))*'01_Supuestos'!$F$16)</f>
        <v/>
      </c>
      <c r="Z890" s="109">
        <f>((('01_Supuestos'!I31*$I890)*'01_Supuestos'!$F$11*($H890-'01_Supuestos'!$F$9))-((('01_Supuestos'!I31*$I890)*'01_Supuestos'!$F$11*($H890-'01_Supuestos'!$F$9))*'01_Supuestos'!$F$12)-(('01_Supuestos'!I31*$I890)*'01_Supuestos'!$F$11*$K890)-(IF(('01_Supuestos'!I31*$I890)&gt;0,'01_Supuestos'!$F$15,0)))-((('01_Supuestos'!I31*$I890)*'01_Supuestos'!$F$11*($H890-'01_Supuestos'!$F$9))*'01_Supuestos'!$F$18)-($J890*'01_Supuestos'!I32)-(IF('01_Supuestos'!I30=MAX('01_Supuestos'!$C$30:$M$30),'01_Supuestos'!$F$19,0))-(MAX(0,(((('01_Supuestos'!I31*$I890)*'01_Supuestos'!$F$11*($H890-'01_Supuestos'!$F$9))-((('01_Supuestos'!I31*$I890)*'01_Supuestos'!$F$11*($H890-'01_Supuestos'!$F$9))*'01_Supuestos'!$F$12)-(('01_Supuestos'!I31*$I890)*'01_Supuestos'!$F$11*$K890)-(IF(('01_Supuestos'!I31*$I890)&gt;0,'01_Supuestos'!$F$15,0)))-($J890*'01_Supuestos'!I33)))*'01_Supuestos'!$F$16)</f>
        <v/>
      </c>
      <c r="AA890" s="109">
        <f>((('01_Supuestos'!J31*$I890)*'01_Supuestos'!$F$11*($H890-'01_Supuestos'!$F$9))-((('01_Supuestos'!J31*$I890)*'01_Supuestos'!$F$11*($H890-'01_Supuestos'!$F$9))*'01_Supuestos'!$F$12)-(('01_Supuestos'!J31*$I890)*'01_Supuestos'!$F$11*$K890)-(IF(('01_Supuestos'!J31*$I890)&gt;0,'01_Supuestos'!$F$15,0)))-((('01_Supuestos'!J31*$I890)*'01_Supuestos'!$F$11*($H890-'01_Supuestos'!$F$9))*'01_Supuestos'!$F$18)-($J890*'01_Supuestos'!J32)-(IF('01_Supuestos'!J30=MAX('01_Supuestos'!$C$30:$M$30),'01_Supuestos'!$F$19,0))-(MAX(0,(((('01_Supuestos'!J31*$I890)*'01_Supuestos'!$F$11*($H890-'01_Supuestos'!$F$9))-((('01_Supuestos'!J31*$I890)*'01_Supuestos'!$F$11*($H890-'01_Supuestos'!$F$9))*'01_Supuestos'!$F$12)-(('01_Supuestos'!J31*$I890)*'01_Supuestos'!$F$11*$K890)-(IF(('01_Supuestos'!J31*$I890)&gt;0,'01_Supuestos'!$F$15,0)))-($J890*'01_Supuestos'!J33)))*'01_Supuestos'!$F$16)</f>
        <v/>
      </c>
      <c r="AB890" s="109">
        <f>((('01_Supuestos'!K31*$I890)*'01_Supuestos'!$F$11*($H890-'01_Supuestos'!$F$9))-((('01_Supuestos'!K31*$I890)*'01_Supuestos'!$F$11*($H890-'01_Supuestos'!$F$9))*'01_Supuestos'!$F$12)-(('01_Supuestos'!K31*$I890)*'01_Supuestos'!$F$11*$K890)-(IF(('01_Supuestos'!K31*$I890)&gt;0,'01_Supuestos'!$F$15,0)))-((('01_Supuestos'!K31*$I890)*'01_Supuestos'!$F$11*($H890-'01_Supuestos'!$F$9))*'01_Supuestos'!$F$18)-($J890*'01_Supuestos'!K32)-(IF('01_Supuestos'!K30=MAX('01_Supuestos'!$C$30:$M$30),'01_Supuestos'!$F$19,0))-(MAX(0,(((('01_Supuestos'!K31*$I890)*'01_Supuestos'!$F$11*($H890-'01_Supuestos'!$F$9))-((('01_Supuestos'!K31*$I890)*'01_Supuestos'!$F$11*($H890-'01_Supuestos'!$F$9))*'01_Supuestos'!$F$12)-(('01_Supuestos'!K31*$I890)*'01_Supuestos'!$F$11*$K890)-(IF(('01_Supuestos'!K31*$I890)&gt;0,'01_Supuestos'!$F$15,0)))-($J890*'01_Supuestos'!K33)))*'01_Supuestos'!$F$16)</f>
        <v/>
      </c>
      <c r="AC890" s="109">
        <f>((('01_Supuestos'!L31*$I890)*'01_Supuestos'!$F$11*($H890-'01_Supuestos'!$F$9))-((('01_Supuestos'!L31*$I890)*'01_Supuestos'!$F$11*($H890-'01_Supuestos'!$F$9))*'01_Supuestos'!$F$12)-(('01_Supuestos'!L31*$I890)*'01_Supuestos'!$F$11*$K890)-(IF(('01_Supuestos'!L31*$I890)&gt;0,'01_Supuestos'!$F$15,0)))-((('01_Supuestos'!L31*$I890)*'01_Supuestos'!$F$11*($H890-'01_Supuestos'!$F$9))*'01_Supuestos'!$F$18)-($J890*'01_Supuestos'!L32)-(IF('01_Supuestos'!L30=MAX('01_Supuestos'!$C$30:$M$30),'01_Supuestos'!$F$19,0))-(MAX(0,(((('01_Supuestos'!L31*$I890)*'01_Supuestos'!$F$11*($H890-'01_Supuestos'!$F$9))-((('01_Supuestos'!L31*$I890)*'01_Supuestos'!$F$11*($H890-'01_Supuestos'!$F$9))*'01_Supuestos'!$F$12)-(('01_Supuestos'!L31*$I890)*'01_Supuestos'!$F$11*$K890)-(IF(('01_Supuestos'!L31*$I890)&gt;0,'01_Supuestos'!$F$15,0)))-($J890*'01_Supuestos'!L33)))*'01_Supuestos'!$F$16)</f>
        <v/>
      </c>
      <c r="AD890" s="109">
        <f>((('01_Supuestos'!M31*$I890)*'01_Supuestos'!$F$11*($H890-'01_Supuestos'!$F$9))-((('01_Supuestos'!M31*$I890)*'01_Supuestos'!$F$11*($H890-'01_Supuestos'!$F$9))*'01_Supuestos'!$F$12)-(('01_Supuestos'!M31*$I890)*'01_Supuestos'!$F$11*$K890)-(IF(('01_Supuestos'!M31*$I890)&gt;0,'01_Supuestos'!$F$15,0)))-((('01_Supuestos'!M31*$I890)*'01_Supuestos'!$F$11*($H890-'01_Supuestos'!$F$9))*'01_Supuestos'!$F$18)-($J890*'01_Supuestos'!M32)-(IF('01_Supuestos'!M30=MAX('01_Supuestos'!$C$30:$M$30),'01_Supuestos'!$F$19,0))-(MAX(0,(((('01_Supuestos'!M31*$I890)*'01_Supuestos'!$F$11*($H890-'01_Supuestos'!$F$9))-((('01_Supuestos'!M31*$I890)*'01_Supuestos'!$F$11*($H890-'01_Supuestos'!$F$9))*'01_Supuestos'!$F$12)-(('01_Supuestos'!M31*$I890)*'01_Supuestos'!$F$11*$K890)-(IF(('01_Supuestos'!M31*$I890)&gt;0,'01_Supuestos'!$F$15,0)))-($J890*'01_Supuestos'!M33)))*'01_Supuestos'!$F$16)</f>
        <v/>
      </c>
      <c r="AE890" s="109">
        <f>0</f>
        <v/>
      </c>
      <c r="AF890" s="109">
        <f>IF(S890&gt;R890,"Appraisal+Decision",IF(S890&lt;R890,"Develop Now","Indiferente"))</f>
        <v/>
      </c>
    </row>
    <row r="891">
      <c r="A891" t="n">
        <v>861</v>
      </c>
      <c r="B891" s="53">
        <f>RAND()</f>
        <v/>
      </c>
      <c r="C891" s="53">
        <f>RAND()</f>
        <v/>
      </c>
      <c r="D891" s="53">
        <f>RAND()</f>
        <v/>
      </c>
      <c r="E891" s="53">
        <f>RAND()</f>
        <v/>
      </c>
      <c r="F891" s="53">
        <f>RAND()</f>
        <v/>
      </c>
      <c r="G891" s="53">
        <f>RAND()</f>
        <v/>
      </c>
      <c r="H891" s="109">
        <f>IF(B891&lt;($B$11-$B$10)/($B$12-$B$10), $B$10+SQRT(B891*($B$11-$B$10)*($B$12-$B$10)), $B$12-SQRT((1-B891)*($B$12-$B$11)*($B$12-$B$10)))</f>
        <v/>
      </c>
      <c r="I891" s="53">
        <f>MAX(0.1,NORMINV(C891,$B$13,$B$14))</f>
        <v/>
      </c>
      <c r="J891" s="109">
        <f>'01_Supuestos'!$F$13*MAX(0.65,NORMINV(D891,1,$B$15))</f>
        <v/>
      </c>
      <c r="K891" s="109">
        <f>'01_Supuestos'!$F$14*MAX(0.6,NORMINV(E891,1,$B$16))</f>
        <v/>
      </c>
      <c r="L891" s="109">
        <f>--(F891&lt;=$B$5)</f>
        <v/>
      </c>
      <c r="M891" s="109">
        <f>IF(L891=1, IF(G891&lt;=$B$6, "+", "-"), IF(G891&lt;=(1-$B$7), "+", "-"))</f>
        <v/>
      </c>
      <c r="N891" s="110">
        <f>IF(M891="+",'05_Bayes_Arbol'!$B$16,'05_Bayes_Arbol'!$B$17)</f>
        <v/>
      </c>
      <c r="O891" s="109">
        <f>SUMPRODUCT(T891:AD891,'01_Supuestos'!$C$34:$M$34)</f>
        <v/>
      </c>
      <c r="P891" s="109">
        <f>N891*O891 + (1-N891)*$B$9</f>
        <v/>
      </c>
      <c r="Q891" s="109">
        <f>--(P891&gt;0)</f>
        <v/>
      </c>
      <c r="R891" s="109">
        <f>IF(L891=1,O891,$B$9)</f>
        <v/>
      </c>
      <c r="S891" s="109">
        <f>-$B$8 + IF(Q891=1, IF(L891=1,O891,$B$9), 0)</f>
        <v/>
      </c>
      <c r="T891" s="109">
        <f>((('01_Supuestos'!C31*$I891)*'01_Supuestos'!$F$11*($H891-'01_Supuestos'!$F$9))-((('01_Supuestos'!C31*$I891)*'01_Supuestos'!$F$11*($H891-'01_Supuestos'!$F$9))*'01_Supuestos'!$F$12)-(('01_Supuestos'!C31*$I891)*'01_Supuestos'!$F$11*$K891)-(IF(('01_Supuestos'!C31*$I891)&gt;0,'01_Supuestos'!$F$15,0)))-((('01_Supuestos'!C31*$I891)*'01_Supuestos'!$F$11*($H891-'01_Supuestos'!$F$9))*'01_Supuestos'!$F$18)-($J891*'01_Supuestos'!C32)-(IF('01_Supuestos'!C30=MAX('01_Supuestos'!$C$30:$M$30),'01_Supuestos'!$F$19,0))-(MAX(0,(((('01_Supuestos'!C31*$I891)*'01_Supuestos'!$F$11*($H891-'01_Supuestos'!$F$9))-((('01_Supuestos'!C31*$I891)*'01_Supuestos'!$F$11*($H891-'01_Supuestos'!$F$9))*'01_Supuestos'!$F$12)-(('01_Supuestos'!C31*$I891)*'01_Supuestos'!$F$11*$K891)-(IF(('01_Supuestos'!C31*$I891)&gt;0,'01_Supuestos'!$F$15,0)))-($J891*'01_Supuestos'!C33)))*'01_Supuestos'!$F$16)</f>
        <v/>
      </c>
      <c r="U891" s="109">
        <f>((('01_Supuestos'!D31*$I891)*'01_Supuestos'!$F$11*($H891-'01_Supuestos'!$F$9))-((('01_Supuestos'!D31*$I891)*'01_Supuestos'!$F$11*($H891-'01_Supuestos'!$F$9))*'01_Supuestos'!$F$12)-(('01_Supuestos'!D31*$I891)*'01_Supuestos'!$F$11*$K891)-(IF(('01_Supuestos'!D31*$I891)&gt;0,'01_Supuestos'!$F$15,0)))-((('01_Supuestos'!D31*$I891)*'01_Supuestos'!$F$11*($H891-'01_Supuestos'!$F$9))*'01_Supuestos'!$F$18)-($J891*'01_Supuestos'!D32)-(IF('01_Supuestos'!D30=MAX('01_Supuestos'!$C$30:$M$30),'01_Supuestos'!$F$19,0))-(MAX(0,(((('01_Supuestos'!D31*$I891)*'01_Supuestos'!$F$11*($H891-'01_Supuestos'!$F$9))-((('01_Supuestos'!D31*$I891)*'01_Supuestos'!$F$11*($H891-'01_Supuestos'!$F$9))*'01_Supuestos'!$F$12)-(('01_Supuestos'!D31*$I891)*'01_Supuestos'!$F$11*$K891)-(IF(('01_Supuestos'!D31*$I891)&gt;0,'01_Supuestos'!$F$15,0)))-($J891*'01_Supuestos'!D33)))*'01_Supuestos'!$F$16)</f>
        <v/>
      </c>
      <c r="V891" s="109">
        <f>((('01_Supuestos'!E31*$I891)*'01_Supuestos'!$F$11*($H891-'01_Supuestos'!$F$9))-((('01_Supuestos'!E31*$I891)*'01_Supuestos'!$F$11*($H891-'01_Supuestos'!$F$9))*'01_Supuestos'!$F$12)-(('01_Supuestos'!E31*$I891)*'01_Supuestos'!$F$11*$K891)-(IF(('01_Supuestos'!E31*$I891)&gt;0,'01_Supuestos'!$F$15,0)))-((('01_Supuestos'!E31*$I891)*'01_Supuestos'!$F$11*($H891-'01_Supuestos'!$F$9))*'01_Supuestos'!$F$18)-($J891*'01_Supuestos'!E32)-(IF('01_Supuestos'!E30=MAX('01_Supuestos'!$C$30:$M$30),'01_Supuestos'!$F$19,0))-(MAX(0,(((('01_Supuestos'!E31*$I891)*'01_Supuestos'!$F$11*($H891-'01_Supuestos'!$F$9))-((('01_Supuestos'!E31*$I891)*'01_Supuestos'!$F$11*($H891-'01_Supuestos'!$F$9))*'01_Supuestos'!$F$12)-(('01_Supuestos'!E31*$I891)*'01_Supuestos'!$F$11*$K891)-(IF(('01_Supuestos'!E31*$I891)&gt;0,'01_Supuestos'!$F$15,0)))-($J891*'01_Supuestos'!E33)))*'01_Supuestos'!$F$16)</f>
        <v/>
      </c>
      <c r="W891" s="109">
        <f>((('01_Supuestos'!F31*$I891)*'01_Supuestos'!$F$11*($H891-'01_Supuestos'!$F$9))-((('01_Supuestos'!F31*$I891)*'01_Supuestos'!$F$11*($H891-'01_Supuestos'!$F$9))*'01_Supuestos'!$F$12)-(('01_Supuestos'!F31*$I891)*'01_Supuestos'!$F$11*$K891)-(IF(('01_Supuestos'!F31*$I891)&gt;0,'01_Supuestos'!$F$15,0)))-((('01_Supuestos'!F31*$I891)*'01_Supuestos'!$F$11*($H891-'01_Supuestos'!$F$9))*'01_Supuestos'!$F$18)-($J891*'01_Supuestos'!F32)-(IF('01_Supuestos'!F30=MAX('01_Supuestos'!$C$30:$M$30),'01_Supuestos'!$F$19,0))-(MAX(0,(((('01_Supuestos'!F31*$I891)*'01_Supuestos'!$F$11*($H891-'01_Supuestos'!$F$9))-((('01_Supuestos'!F31*$I891)*'01_Supuestos'!$F$11*($H891-'01_Supuestos'!$F$9))*'01_Supuestos'!$F$12)-(('01_Supuestos'!F31*$I891)*'01_Supuestos'!$F$11*$K891)-(IF(('01_Supuestos'!F31*$I891)&gt;0,'01_Supuestos'!$F$15,0)))-($J891*'01_Supuestos'!F33)))*'01_Supuestos'!$F$16)</f>
        <v/>
      </c>
      <c r="X891" s="109">
        <f>((('01_Supuestos'!G31*$I891)*'01_Supuestos'!$F$11*($H891-'01_Supuestos'!$F$9))-((('01_Supuestos'!G31*$I891)*'01_Supuestos'!$F$11*($H891-'01_Supuestos'!$F$9))*'01_Supuestos'!$F$12)-(('01_Supuestos'!G31*$I891)*'01_Supuestos'!$F$11*$K891)-(IF(('01_Supuestos'!G31*$I891)&gt;0,'01_Supuestos'!$F$15,0)))-((('01_Supuestos'!G31*$I891)*'01_Supuestos'!$F$11*($H891-'01_Supuestos'!$F$9))*'01_Supuestos'!$F$18)-($J891*'01_Supuestos'!G32)-(IF('01_Supuestos'!G30=MAX('01_Supuestos'!$C$30:$M$30),'01_Supuestos'!$F$19,0))-(MAX(0,(((('01_Supuestos'!G31*$I891)*'01_Supuestos'!$F$11*($H891-'01_Supuestos'!$F$9))-((('01_Supuestos'!G31*$I891)*'01_Supuestos'!$F$11*($H891-'01_Supuestos'!$F$9))*'01_Supuestos'!$F$12)-(('01_Supuestos'!G31*$I891)*'01_Supuestos'!$F$11*$K891)-(IF(('01_Supuestos'!G31*$I891)&gt;0,'01_Supuestos'!$F$15,0)))-($J891*'01_Supuestos'!G33)))*'01_Supuestos'!$F$16)</f>
        <v/>
      </c>
      <c r="Y891" s="109">
        <f>((('01_Supuestos'!H31*$I891)*'01_Supuestos'!$F$11*($H891-'01_Supuestos'!$F$9))-((('01_Supuestos'!H31*$I891)*'01_Supuestos'!$F$11*($H891-'01_Supuestos'!$F$9))*'01_Supuestos'!$F$12)-(('01_Supuestos'!H31*$I891)*'01_Supuestos'!$F$11*$K891)-(IF(('01_Supuestos'!H31*$I891)&gt;0,'01_Supuestos'!$F$15,0)))-((('01_Supuestos'!H31*$I891)*'01_Supuestos'!$F$11*($H891-'01_Supuestos'!$F$9))*'01_Supuestos'!$F$18)-($J891*'01_Supuestos'!H32)-(IF('01_Supuestos'!H30=MAX('01_Supuestos'!$C$30:$M$30),'01_Supuestos'!$F$19,0))-(MAX(0,(((('01_Supuestos'!H31*$I891)*'01_Supuestos'!$F$11*($H891-'01_Supuestos'!$F$9))-((('01_Supuestos'!H31*$I891)*'01_Supuestos'!$F$11*($H891-'01_Supuestos'!$F$9))*'01_Supuestos'!$F$12)-(('01_Supuestos'!H31*$I891)*'01_Supuestos'!$F$11*$K891)-(IF(('01_Supuestos'!H31*$I891)&gt;0,'01_Supuestos'!$F$15,0)))-($J891*'01_Supuestos'!H33)))*'01_Supuestos'!$F$16)</f>
        <v/>
      </c>
      <c r="Z891" s="109">
        <f>((('01_Supuestos'!I31*$I891)*'01_Supuestos'!$F$11*($H891-'01_Supuestos'!$F$9))-((('01_Supuestos'!I31*$I891)*'01_Supuestos'!$F$11*($H891-'01_Supuestos'!$F$9))*'01_Supuestos'!$F$12)-(('01_Supuestos'!I31*$I891)*'01_Supuestos'!$F$11*$K891)-(IF(('01_Supuestos'!I31*$I891)&gt;0,'01_Supuestos'!$F$15,0)))-((('01_Supuestos'!I31*$I891)*'01_Supuestos'!$F$11*($H891-'01_Supuestos'!$F$9))*'01_Supuestos'!$F$18)-($J891*'01_Supuestos'!I32)-(IF('01_Supuestos'!I30=MAX('01_Supuestos'!$C$30:$M$30),'01_Supuestos'!$F$19,0))-(MAX(0,(((('01_Supuestos'!I31*$I891)*'01_Supuestos'!$F$11*($H891-'01_Supuestos'!$F$9))-((('01_Supuestos'!I31*$I891)*'01_Supuestos'!$F$11*($H891-'01_Supuestos'!$F$9))*'01_Supuestos'!$F$12)-(('01_Supuestos'!I31*$I891)*'01_Supuestos'!$F$11*$K891)-(IF(('01_Supuestos'!I31*$I891)&gt;0,'01_Supuestos'!$F$15,0)))-($J891*'01_Supuestos'!I33)))*'01_Supuestos'!$F$16)</f>
        <v/>
      </c>
      <c r="AA891" s="109">
        <f>((('01_Supuestos'!J31*$I891)*'01_Supuestos'!$F$11*($H891-'01_Supuestos'!$F$9))-((('01_Supuestos'!J31*$I891)*'01_Supuestos'!$F$11*($H891-'01_Supuestos'!$F$9))*'01_Supuestos'!$F$12)-(('01_Supuestos'!J31*$I891)*'01_Supuestos'!$F$11*$K891)-(IF(('01_Supuestos'!J31*$I891)&gt;0,'01_Supuestos'!$F$15,0)))-((('01_Supuestos'!J31*$I891)*'01_Supuestos'!$F$11*($H891-'01_Supuestos'!$F$9))*'01_Supuestos'!$F$18)-($J891*'01_Supuestos'!J32)-(IF('01_Supuestos'!J30=MAX('01_Supuestos'!$C$30:$M$30),'01_Supuestos'!$F$19,0))-(MAX(0,(((('01_Supuestos'!J31*$I891)*'01_Supuestos'!$F$11*($H891-'01_Supuestos'!$F$9))-((('01_Supuestos'!J31*$I891)*'01_Supuestos'!$F$11*($H891-'01_Supuestos'!$F$9))*'01_Supuestos'!$F$12)-(('01_Supuestos'!J31*$I891)*'01_Supuestos'!$F$11*$K891)-(IF(('01_Supuestos'!J31*$I891)&gt;0,'01_Supuestos'!$F$15,0)))-($J891*'01_Supuestos'!J33)))*'01_Supuestos'!$F$16)</f>
        <v/>
      </c>
      <c r="AB891" s="109">
        <f>((('01_Supuestos'!K31*$I891)*'01_Supuestos'!$F$11*($H891-'01_Supuestos'!$F$9))-((('01_Supuestos'!K31*$I891)*'01_Supuestos'!$F$11*($H891-'01_Supuestos'!$F$9))*'01_Supuestos'!$F$12)-(('01_Supuestos'!K31*$I891)*'01_Supuestos'!$F$11*$K891)-(IF(('01_Supuestos'!K31*$I891)&gt;0,'01_Supuestos'!$F$15,0)))-((('01_Supuestos'!K31*$I891)*'01_Supuestos'!$F$11*($H891-'01_Supuestos'!$F$9))*'01_Supuestos'!$F$18)-($J891*'01_Supuestos'!K32)-(IF('01_Supuestos'!K30=MAX('01_Supuestos'!$C$30:$M$30),'01_Supuestos'!$F$19,0))-(MAX(0,(((('01_Supuestos'!K31*$I891)*'01_Supuestos'!$F$11*($H891-'01_Supuestos'!$F$9))-((('01_Supuestos'!K31*$I891)*'01_Supuestos'!$F$11*($H891-'01_Supuestos'!$F$9))*'01_Supuestos'!$F$12)-(('01_Supuestos'!K31*$I891)*'01_Supuestos'!$F$11*$K891)-(IF(('01_Supuestos'!K31*$I891)&gt;0,'01_Supuestos'!$F$15,0)))-($J891*'01_Supuestos'!K33)))*'01_Supuestos'!$F$16)</f>
        <v/>
      </c>
      <c r="AC891" s="109">
        <f>((('01_Supuestos'!L31*$I891)*'01_Supuestos'!$F$11*($H891-'01_Supuestos'!$F$9))-((('01_Supuestos'!L31*$I891)*'01_Supuestos'!$F$11*($H891-'01_Supuestos'!$F$9))*'01_Supuestos'!$F$12)-(('01_Supuestos'!L31*$I891)*'01_Supuestos'!$F$11*$K891)-(IF(('01_Supuestos'!L31*$I891)&gt;0,'01_Supuestos'!$F$15,0)))-((('01_Supuestos'!L31*$I891)*'01_Supuestos'!$F$11*($H891-'01_Supuestos'!$F$9))*'01_Supuestos'!$F$18)-($J891*'01_Supuestos'!L32)-(IF('01_Supuestos'!L30=MAX('01_Supuestos'!$C$30:$M$30),'01_Supuestos'!$F$19,0))-(MAX(0,(((('01_Supuestos'!L31*$I891)*'01_Supuestos'!$F$11*($H891-'01_Supuestos'!$F$9))-((('01_Supuestos'!L31*$I891)*'01_Supuestos'!$F$11*($H891-'01_Supuestos'!$F$9))*'01_Supuestos'!$F$12)-(('01_Supuestos'!L31*$I891)*'01_Supuestos'!$F$11*$K891)-(IF(('01_Supuestos'!L31*$I891)&gt;0,'01_Supuestos'!$F$15,0)))-($J891*'01_Supuestos'!L33)))*'01_Supuestos'!$F$16)</f>
        <v/>
      </c>
      <c r="AD891" s="109">
        <f>((('01_Supuestos'!M31*$I891)*'01_Supuestos'!$F$11*($H891-'01_Supuestos'!$F$9))-((('01_Supuestos'!M31*$I891)*'01_Supuestos'!$F$11*($H891-'01_Supuestos'!$F$9))*'01_Supuestos'!$F$12)-(('01_Supuestos'!M31*$I891)*'01_Supuestos'!$F$11*$K891)-(IF(('01_Supuestos'!M31*$I891)&gt;0,'01_Supuestos'!$F$15,0)))-((('01_Supuestos'!M31*$I891)*'01_Supuestos'!$F$11*($H891-'01_Supuestos'!$F$9))*'01_Supuestos'!$F$18)-($J891*'01_Supuestos'!M32)-(IF('01_Supuestos'!M30=MAX('01_Supuestos'!$C$30:$M$30),'01_Supuestos'!$F$19,0))-(MAX(0,(((('01_Supuestos'!M31*$I891)*'01_Supuestos'!$F$11*($H891-'01_Supuestos'!$F$9))-((('01_Supuestos'!M31*$I891)*'01_Supuestos'!$F$11*($H891-'01_Supuestos'!$F$9))*'01_Supuestos'!$F$12)-(('01_Supuestos'!M31*$I891)*'01_Supuestos'!$F$11*$K891)-(IF(('01_Supuestos'!M31*$I891)&gt;0,'01_Supuestos'!$F$15,0)))-($J891*'01_Supuestos'!M33)))*'01_Supuestos'!$F$16)</f>
        <v/>
      </c>
      <c r="AE891" s="109">
        <f>0</f>
        <v/>
      </c>
      <c r="AF891" s="109">
        <f>IF(S891&gt;R891,"Appraisal+Decision",IF(S891&lt;R891,"Develop Now","Indiferente"))</f>
        <v/>
      </c>
    </row>
    <row r="892">
      <c r="A892" t="n">
        <v>862</v>
      </c>
      <c r="B892" s="53">
        <f>RAND()</f>
        <v/>
      </c>
      <c r="C892" s="53">
        <f>RAND()</f>
        <v/>
      </c>
      <c r="D892" s="53">
        <f>RAND()</f>
        <v/>
      </c>
      <c r="E892" s="53">
        <f>RAND()</f>
        <v/>
      </c>
      <c r="F892" s="53">
        <f>RAND()</f>
        <v/>
      </c>
      <c r="G892" s="53">
        <f>RAND()</f>
        <v/>
      </c>
      <c r="H892" s="109">
        <f>IF(B892&lt;($B$11-$B$10)/($B$12-$B$10), $B$10+SQRT(B892*($B$11-$B$10)*($B$12-$B$10)), $B$12-SQRT((1-B892)*($B$12-$B$11)*($B$12-$B$10)))</f>
        <v/>
      </c>
      <c r="I892" s="53">
        <f>MAX(0.1,NORMINV(C892,$B$13,$B$14))</f>
        <v/>
      </c>
      <c r="J892" s="109">
        <f>'01_Supuestos'!$F$13*MAX(0.65,NORMINV(D892,1,$B$15))</f>
        <v/>
      </c>
      <c r="K892" s="109">
        <f>'01_Supuestos'!$F$14*MAX(0.6,NORMINV(E892,1,$B$16))</f>
        <v/>
      </c>
      <c r="L892" s="109">
        <f>--(F892&lt;=$B$5)</f>
        <v/>
      </c>
      <c r="M892" s="109">
        <f>IF(L892=1, IF(G892&lt;=$B$6, "+", "-"), IF(G892&lt;=(1-$B$7), "+", "-"))</f>
        <v/>
      </c>
      <c r="N892" s="110">
        <f>IF(M892="+",'05_Bayes_Arbol'!$B$16,'05_Bayes_Arbol'!$B$17)</f>
        <v/>
      </c>
      <c r="O892" s="109">
        <f>SUMPRODUCT(T892:AD892,'01_Supuestos'!$C$34:$M$34)</f>
        <v/>
      </c>
      <c r="P892" s="109">
        <f>N892*O892 + (1-N892)*$B$9</f>
        <v/>
      </c>
      <c r="Q892" s="109">
        <f>--(P892&gt;0)</f>
        <v/>
      </c>
      <c r="R892" s="109">
        <f>IF(L892=1,O892,$B$9)</f>
        <v/>
      </c>
      <c r="S892" s="109">
        <f>-$B$8 + IF(Q892=1, IF(L892=1,O892,$B$9), 0)</f>
        <v/>
      </c>
      <c r="T892" s="109">
        <f>((('01_Supuestos'!C31*$I892)*'01_Supuestos'!$F$11*($H892-'01_Supuestos'!$F$9))-((('01_Supuestos'!C31*$I892)*'01_Supuestos'!$F$11*($H892-'01_Supuestos'!$F$9))*'01_Supuestos'!$F$12)-(('01_Supuestos'!C31*$I892)*'01_Supuestos'!$F$11*$K892)-(IF(('01_Supuestos'!C31*$I892)&gt;0,'01_Supuestos'!$F$15,0)))-((('01_Supuestos'!C31*$I892)*'01_Supuestos'!$F$11*($H892-'01_Supuestos'!$F$9))*'01_Supuestos'!$F$18)-($J892*'01_Supuestos'!C32)-(IF('01_Supuestos'!C30=MAX('01_Supuestos'!$C$30:$M$30),'01_Supuestos'!$F$19,0))-(MAX(0,(((('01_Supuestos'!C31*$I892)*'01_Supuestos'!$F$11*($H892-'01_Supuestos'!$F$9))-((('01_Supuestos'!C31*$I892)*'01_Supuestos'!$F$11*($H892-'01_Supuestos'!$F$9))*'01_Supuestos'!$F$12)-(('01_Supuestos'!C31*$I892)*'01_Supuestos'!$F$11*$K892)-(IF(('01_Supuestos'!C31*$I892)&gt;0,'01_Supuestos'!$F$15,0)))-($J892*'01_Supuestos'!C33)))*'01_Supuestos'!$F$16)</f>
        <v/>
      </c>
      <c r="U892" s="109">
        <f>((('01_Supuestos'!D31*$I892)*'01_Supuestos'!$F$11*($H892-'01_Supuestos'!$F$9))-((('01_Supuestos'!D31*$I892)*'01_Supuestos'!$F$11*($H892-'01_Supuestos'!$F$9))*'01_Supuestos'!$F$12)-(('01_Supuestos'!D31*$I892)*'01_Supuestos'!$F$11*$K892)-(IF(('01_Supuestos'!D31*$I892)&gt;0,'01_Supuestos'!$F$15,0)))-((('01_Supuestos'!D31*$I892)*'01_Supuestos'!$F$11*($H892-'01_Supuestos'!$F$9))*'01_Supuestos'!$F$18)-($J892*'01_Supuestos'!D32)-(IF('01_Supuestos'!D30=MAX('01_Supuestos'!$C$30:$M$30),'01_Supuestos'!$F$19,0))-(MAX(0,(((('01_Supuestos'!D31*$I892)*'01_Supuestos'!$F$11*($H892-'01_Supuestos'!$F$9))-((('01_Supuestos'!D31*$I892)*'01_Supuestos'!$F$11*($H892-'01_Supuestos'!$F$9))*'01_Supuestos'!$F$12)-(('01_Supuestos'!D31*$I892)*'01_Supuestos'!$F$11*$K892)-(IF(('01_Supuestos'!D31*$I892)&gt;0,'01_Supuestos'!$F$15,0)))-($J892*'01_Supuestos'!D33)))*'01_Supuestos'!$F$16)</f>
        <v/>
      </c>
      <c r="V892" s="109">
        <f>((('01_Supuestos'!E31*$I892)*'01_Supuestos'!$F$11*($H892-'01_Supuestos'!$F$9))-((('01_Supuestos'!E31*$I892)*'01_Supuestos'!$F$11*($H892-'01_Supuestos'!$F$9))*'01_Supuestos'!$F$12)-(('01_Supuestos'!E31*$I892)*'01_Supuestos'!$F$11*$K892)-(IF(('01_Supuestos'!E31*$I892)&gt;0,'01_Supuestos'!$F$15,0)))-((('01_Supuestos'!E31*$I892)*'01_Supuestos'!$F$11*($H892-'01_Supuestos'!$F$9))*'01_Supuestos'!$F$18)-($J892*'01_Supuestos'!E32)-(IF('01_Supuestos'!E30=MAX('01_Supuestos'!$C$30:$M$30),'01_Supuestos'!$F$19,0))-(MAX(0,(((('01_Supuestos'!E31*$I892)*'01_Supuestos'!$F$11*($H892-'01_Supuestos'!$F$9))-((('01_Supuestos'!E31*$I892)*'01_Supuestos'!$F$11*($H892-'01_Supuestos'!$F$9))*'01_Supuestos'!$F$12)-(('01_Supuestos'!E31*$I892)*'01_Supuestos'!$F$11*$K892)-(IF(('01_Supuestos'!E31*$I892)&gt;0,'01_Supuestos'!$F$15,0)))-($J892*'01_Supuestos'!E33)))*'01_Supuestos'!$F$16)</f>
        <v/>
      </c>
      <c r="W892" s="109">
        <f>((('01_Supuestos'!F31*$I892)*'01_Supuestos'!$F$11*($H892-'01_Supuestos'!$F$9))-((('01_Supuestos'!F31*$I892)*'01_Supuestos'!$F$11*($H892-'01_Supuestos'!$F$9))*'01_Supuestos'!$F$12)-(('01_Supuestos'!F31*$I892)*'01_Supuestos'!$F$11*$K892)-(IF(('01_Supuestos'!F31*$I892)&gt;0,'01_Supuestos'!$F$15,0)))-((('01_Supuestos'!F31*$I892)*'01_Supuestos'!$F$11*($H892-'01_Supuestos'!$F$9))*'01_Supuestos'!$F$18)-($J892*'01_Supuestos'!F32)-(IF('01_Supuestos'!F30=MAX('01_Supuestos'!$C$30:$M$30),'01_Supuestos'!$F$19,0))-(MAX(0,(((('01_Supuestos'!F31*$I892)*'01_Supuestos'!$F$11*($H892-'01_Supuestos'!$F$9))-((('01_Supuestos'!F31*$I892)*'01_Supuestos'!$F$11*($H892-'01_Supuestos'!$F$9))*'01_Supuestos'!$F$12)-(('01_Supuestos'!F31*$I892)*'01_Supuestos'!$F$11*$K892)-(IF(('01_Supuestos'!F31*$I892)&gt;0,'01_Supuestos'!$F$15,0)))-($J892*'01_Supuestos'!F33)))*'01_Supuestos'!$F$16)</f>
        <v/>
      </c>
      <c r="X892" s="109">
        <f>((('01_Supuestos'!G31*$I892)*'01_Supuestos'!$F$11*($H892-'01_Supuestos'!$F$9))-((('01_Supuestos'!G31*$I892)*'01_Supuestos'!$F$11*($H892-'01_Supuestos'!$F$9))*'01_Supuestos'!$F$12)-(('01_Supuestos'!G31*$I892)*'01_Supuestos'!$F$11*$K892)-(IF(('01_Supuestos'!G31*$I892)&gt;0,'01_Supuestos'!$F$15,0)))-((('01_Supuestos'!G31*$I892)*'01_Supuestos'!$F$11*($H892-'01_Supuestos'!$F$9))*'01_Supuestos'!$F$18)-($J892*'01_Supuestos'!G32)-(IF('01_Supuestos'!G30=MAX('01_Supuestos'!$C$30:$M$30),'01_Supuestos'!$F$19,0))-(MAX(0,(((('01_Supuestos'!G31*$I892)*'01_Supuestos'!$F$11*($H892-'01_Supuestos'!$F$9))-((('01_Supuestos'!G31*$I892)*'01_Supuestos'!$F$11*($H892-'01_Supuestos'!$F$9))*'01_Supuestos'!$F$12)-(('01_Supuestos'!G31*$I892)*'01_Supuestos'!$F$11*$K892)-(IF(('01_Supuestos'!G31*$I892)&gt;0,'01_Supuestos'!$F$15,0)))-($J892*'01_Supuestos'!G33)))*'01_Supuestos'!$F$16)</f>
        <v/>
      </c>
      <c r="Y892" s="109">
        <f>((('01_Supuestos'!H31*$I892)*'01_Supuestos'!$F$11*($H892-'01_Supuestos'!$F$9))-((('01_Supuestos'!H31*$I892)*'01_Supuestos'!$F$11*($H892-'01_Supuestos'!$F$9))*'01_Supuestos'!$F$12)-(('01_Supuestos'!H31*$I892)*'01_Supuestos'!$F$11*$K892)-(IF(('01_Supuestos'!H31*$I892)&gt;0,'01_Supuestos'!$F$15,0)))-((('01_Supuestos'!H31*$I892)*'01_Supuestos'!$F$11*($H892-'01_Supuestos'!$F$9))*'01_Supuestos'!$F$18)-($J892*'01_Supuestos'!H32)-(IF('01_Supuestos'!H30=MAX('01_Supuestos'!$C$30:$M$30),'01_Supuestos'!$F$19,0))-(MAX(0,(((('01_Supuestos'!H31*$I892)*'01_Supuestos'!$F$11*($H892-'01_Supuestos'!$F$9))-((('01_Supuestos'!H31*$I892)*'01_Supuestos'!$F$11*($H892-'01_Supuestos'!$F$9))*'01_Supuestos'!$F$12)-(('01_Supuestos'!H31*$I892)*'01_Supuestos'!$F$11*$K892)-(IF(('01_Supuestos'!H31*$I892)&gt;0,'01_Supuestos'!$F$15,0)))-($J892*'01_Supuestos'!H33)))*'01_Supuestos'!$F$16)</f>
        <v/>
      </c>
      <c r="Z892" s="109">
        <f>((('01_Supuestos'!I31*$I892)*'01_Supuestos'!$F$11*($H892-'01_Supuestos'!$F$9))-((('01_Supuestos'!I31*$I892)*'01_Supuestos'!$F$11*($H892-'01_Supuestos'!$F$9))*'01_Supuestos'!$F$12)-(('01_Supuestos'!I31*$I892)*'01_Supuestos'!$F$11*$K892)-(IF(('01_Supuestos'!I31*$I892)&gt;0,'01_Supuestos'!$F$15,0)))-((('01_Supuestos'!I31*$I892)*'01_Supuestos'!$F$11*($H892-'01_Supuestos'!$F$9))*'01_Supuestos'!$F$18)-($J892*'01_Supuestos'!I32)-(IF('01_Supuestos'!I30=MAX('01_Supuestos'!$C$30:$M$30),'01_Supuestos'!$F$19,0))-(MAX(0,(((('01_Supuestos'!I31*$I892)*'01_Supuestos'!$F$11*($H892-'01_Supuestos'!$F$9))-((('01_Supuestos'!I31*$I892)*'01_Supuestos'!$F$11*($H892-'01_Supuestos'!$F$9))*'01_Supuestos'!$F$12)-(('01_Supuestos'!I31*$I892)*'01_Supuestos'!$F$11*$K892)-(IF(('01_Supuestos'!I31*$I892)&gt;0,'01_Supuestos'!$F$15,0)))-($J892*'01_Supuestos'!I33)))*'01_Supuestos'!$F$16)</f>
        <v/>
      </c>
      <c r="AA892" s="109">
        <f>((('01_Supuestos'!J31*$I892)*'01_Supuestos'!$F$11*($H892-'01_Supuestos'!$F$9))-((('01_Supuestos'!J31*$I892)*'01_Supuestos'!$F$11*($H892-'01_Supuestos'!$F$9))*'01_Supuestos'!$F$12)-(('01_Supuestos'!J31*$I892)*'01_Supuestos'!$F$11*$K892)-(IF(('01_Supuestos'!J31*$I892)&gt;0,'01_Supuestos'!$F$15,0)))-((('01_Supuestos'!J31*$I892)*'01_Supuestos'!$F$11*($H892-'01_Supuestos'!$F$9))*'01_Supuestos'!$F$18)-($J892*'01_Supuestos'!J32)-(IF('01_Supuestos'!J30=MAX('01_Supuestos'!$C$30:$M$30),'01_Supuestos'!$F$19,0))-(MAX(0,(((('01_Supuestos'!J31*$I892)*'01_Supuestos'!$F$11*($H892-'01_Supuestos'!$F$9))-((('01_Supuestos'!J31*$I892)*'01_Supuestos'!$F$11*($H892-'01_Supuestos'!$F$9))*'01_Supuestos'!$F$12)-(('01_Supuestos'!J31*$I892)*'01_Supuestos'!$F$11*$K892)-(IF(('01_Supuestos'!J31*$I892)&gt;0,'01_Supuestos'!$F$15,0)))-($J892*'01_Supuestos'!J33)))*'01_Supuestos'!$F$16)</f>
        <v/>
      </c>
      <c r="AB892" s="109">
        <f>((('01_Supuestos'!K31*$I892)*'01_Supuestos'!$F$11*($H892-'01_Supuestos'!$F$9))-((('01_Supuestos'!K31*$I892)*'01_Supuestos'!$F$11*($H892-'01_Supuestos'!$F$9))*'01_Supuestos'!$F$12)-(('01_Supuestos'!K31*$I892)*'01_Supuestos'!$F$11*$K892)-(IF(('01_Supuestos'!K31*$I892)&gt;0,'01_Supuestos'!$F$15,0)))-((('01_Supuestos'!K31*$I892)*'01_Supuestos'!$F$11*($H892-'01_Supuestos'!$F$9))*'01_Supuestos'!$F$18)-($J892*'01_Supuestos'!K32)-(IF('01_Supuestos'!K30=MAX('01_Supuestos'!$C$30:$M$30),'01_Supuestos'!$F$19,0))-(MAX(0,(((('01_Supuestos'!K31*$I892)*'01_Supuestos'!$F$11*($H892-'01_Supuestos'!$F$9))-((('01_Supuestos'!K31*$I892)*'01_Supuestos'!$F$11*($H892-'01_Supuestos'!$F$9))*'01_Supuestos'!$F$12)-(('01_Supuestos'!K31*$I892)*'01_Supuestos'!$F$11*$K892)-(IF(('01_Supuestos'!K31*$I892)&gt;0,'01_Supuestos'!$F$15,0)))-($J892*'01_Supuestos'!K33)))*'01_Supuestos'!$F$16)</f>
        <v/>
      </c>
      <c r="AC892" s="109">
        <f>((('01_Supuestos'!L31*$I892)*'01_Supuestos'!$F$11*($H892-'01_Supuestos'!$F$9))-((('01_Supuestos'!L31*$I892)*'01_Supuestos'!$F$11*($H892-'01_Supuestos'!$F$9))*'01_Supuestos'!$F$12)-(('01_Supuestos'!L31*$I892)*'01_Supuestos'!$F$11*$K892)-(IF(('01_Supuestos'!L31*$I892)&gt;0,'01_Supuestos'!$F$15,0)))-((('01_Supuestos'!L31*$I892)*'01_Supuestos'!$F$11*($H892-'01_Supuestos'!$F$9))*'01_Supuestos'!$F$18)-($J892*'01_Supuestos'!L32)-(IF('01_Supuestos'!L30=MAX('01_Supuestos'!$C$30:$M$30),'01_Supuestos'!$F$19,0))-(MAX(0,(((('01_Supuestos'!L31*$I892)*'01_Supuestos'!$F$11*($H892-'01_Supuestos'!$F$9))-((('01_Supuestos'!L31*$I892)*'01_Supuestos'!$F$11*($H892-'01_Supuestos'!$F$9))*'01_Supuestos'!$F$12)-(('01_Supuestos'!L31*$I892)*'01_Supuestos'!$F$11*$K892)-(IF(('01_Supuestos'!L31*$I892)&gt;0,'01_Supuestos'!$F$15,0)))-($J892*'01_Supuestos'!L33)))*'01_Supuestos'!$F$16)</f>
        <v/>
      </c>
      <c r="AD892" s="109">
        <f>((('01_Supuestos'!M31*$I892)*'01_Supuestos'!$F$11*($H892-'01_Supuestos'!$F$9))-((('01_Supuestos'!M31*$I892)*'01_Supuestos'!$F$11*($H892-'01_Supuestos'!$F$9))*'01_Supuestos'!$F$12)-(('01_Supuestos'!M31*$I892)*'01_Supuestos'!$F$11*$K892)-(IF(('01_Supuestos'!M31*$I892)&gt;0,'01_Supuestos'!$F$15,0)))-((('01_Supuestos'!M31*$I892)*'01_Supuestos'!$F$11*($H892-'01_Supuestos'!$F$9))*'01_Supuestos'!$F$18)-($J892*'01_Supuestos'!M32)-(IF('01_Supuestos'!M30=MAX('01_Supuestos'!$C$30:$M$30),'01_Supuestos'!$F$19,0))-(MAX(0,(((('01_Supuestos'!M31*$I892)*'01_Supuestos'!$F$11*($H892-'01_Supuestos'!$F$9))-((('01_Supuestos'!M31*$I892)*'01_Supuestos'!$F$11*($H892-'01_Supuestos'!$F$9))*'01_Supuestos'!$F$12)-(('01_Supuestos'!M31*$I892)*'01_Supuestos'!$F$11*$K892)-(IF(('01_Supuestos'!M31*$I892)&gt;0,'01_Supuestos'!$F$15,0)))-($J892*'01_Supuestos'!M33)))*'01_Supuestos'!$F$16)</f>
        <v/>
      </c>
      <c r="AE892" s="109">
        <f>0</f>
        <v/>
      </c>
      <c r="AF892" s="109">
        <f>IF(S892&gt;R892,"Appraisal+Decision",IF(S892&lt;R892,"Develop Now","Indiferente"))</f>
        <v/>
      </c>
    </row>
    <row r="893">
      <c r="A893" t="n">
        <v>863</v>
      </c>
      <c r="B893" s="53">
        <f>RAND()</f>
        <v/>
      </c>
      <c r="C893" s="53">
        <f>RAND()</f>
        <v/>
      </c>
      <c r="D893" s="53">
        <f>RAND()</f>
        <v/>
      </c>
      <c r="E893" s="53">
        <f>RAND()</f>
        <v/>
      </c>
      <c r="F893" s="53">
        <f>RAND()</f>
        <v/>
      </c>
      <c r="G893" s="53">
        <f>RAND()</f>
        <v/>
      </c>
      <c r="H893" s="109">
        <f>IF(B893&lt;($B$11-$B$10)/($B$12-$B$10), $B$10+SQRT(B893*($B$11-$B$10)*($B$12-$B$10)), $B$12-SQRT((1-B893)*($B$12-$B$11)*($B$12-$B$10)))</f>
        <v/>
      </c>
      <c r="I893" s="53">
        <f>MAX(0.1,NORMINV(C893,$B$13,$B$14))</f>
        <v/>
      </c>
      <c r="J893" s="109">
        <f>'01_Supuestos'!$F$13*MAX(0.65,NORMINV(D893,1,$B$15))</f>
        <v/>
      </c>
      <c r="K893" s="109">
        <f>'01_Supuestos'!$F$14*MAX(0.6,NORMINV(E893,1,$B$16))</f>
        <v/>
      </c>
      <c r="L893" s="109">
        <f>--(F893&lt;=$B$5)</f>
        <v/>
      </c>
      <c r="M893" s="109">
        <f>IF(L893=1, IF(G893&lt;=$B$6, "+", "-"), IF(G893&lt;=(1-$B$7), "+", "-"))</f>
        <v/>
      </c>
      <c r="N893" s="110">
        <f>IF(M893="+",'05_Bayes_Arbol'!$B$16,'05_Bayes_Arbol'!$B$17)</f>
        <v/>
      </c>
      <c r="O893" s="109">
        <f>SUMPRODUCT(T893:AD893,'01_Supuestos'!$C$34:$M$34)</f>
        <v/>
      </c>
      <c r="P893" s="109">
        <f>N893*O893 + (1-N893)*$B$9</f>
        <v/>
      </c>
      <c r="Q893" s="109">
        <f>--(P893&gt;0)</f>
        <v/>
      </c>
      <c r="R893" s="109">
        <f>IF(L893=1,O893,$B$9)</f>
        <v/>
      </c>
      <c r="S893" s="109">
        <f>-$B$8 + IF(Q893=1, IF(L893=1,O893,$B$9), 0)</f>
        <v/>
      </c>
      <c r="T893" s="109">
        <f>((('01_Supuestos'!C31*$I893)*'01_Supuestos'!$F$11*($H893-'01_Supuestos'!$F$9))-((('01_Supuestos'!C31*$I893)*'01_Supuestos'!$F$11*($H893-'01_Supuestos'!$F$9))*'01_Supuestos'!$F$12)-(('01_Supuestos'!C31*$I893)*'01_Supuestos'!$F$11*$K893)-(IF(('01_Supuestos'!C31*$I893)&gt;0,'01_Supuestos'!$F$15,0)))-((('01_Supuestos'!C31*$I893)*'01_Supuestos'!$F$11*($H893-'01_Supuestos'!$F$9))*'01_Supuestos'!$F$18)-($J893*'01_Supuestos'!C32)-(IF('01_Supuestos'!C30=MAX('01_Supuestos'!$C$30:$M$30),'01_Supuestos'!$F$19,0))-(MAX(0,(((('01_Supuestos'!C31*$I893)*'01_Supuestos'!$F$11*($H893-'01_Supuestos'!$F$9))-((('01_Supuestos'!C31*$I893)*'01_Supuestos'!$F$11*($H893-'01_Supuestos'!$F$9))*'01_Supuestos'!$F$12)-(('01_Supuestos'!C31*$I893)*'01_Supuestos'!$F$11*$K893)-(IF(('01_Supuestos'!C31*$I893)&gt;0,'01_Supuestos'!$F$15,0)))-($J893*'01_Supuestos'!C33)))*'01_Supuestos'!$F$16)</f>
        <v/>
      </c>
      <c r="U893" s="109">
        <f>((('01_Supuestos'!D31*$I893)*'01_Supuestos'!$F$11*($H893-'01_Supuestos'!$F$9))-((('01_Supuestos'!D31*$I893)*'01_Supuestos'!$F$11*($H893-'01_Supuestos'!$F$9))*'01_Supuestos'!$F$12)-(('01_Supuestos'!D31*$I893)*'01_Supuestos'!$F$11*$K893)-(IF(('01_Supuestos'!D31*$I893)&gt;0,'01_Supuestos'!$F$15,0)))-((('01_Supuestos'!D31*$I893)*'01_Supuestos'!$F$11*($H893-'01_Supuestos'!$F$9))*'01_Supuestos'!$F$18)-($J893*'01_Supuestos'!D32)-(IF('01_Supuestos'!D30=MAX('01_Supuestos'!$C$30:$M$30),'01_Supuestos'!$F$19,0))-(MAX(0,(((('01_Supuestos'!D31*$I893)*'01_Supuestos'!$F$11*($H893-'01_Supuestos'!$F$9))-((('01_Supuestos'!D31*$I893)*'01_Supuestos'!$F$11*($H893-'01_Supuestos'!$F$9))*'01_Supuestos'!$F$12)-(('01_Supuestos'!D31*$I893)*'01_Supuestos'!$F$11*$K893)-(IF(('01_Supuestos'!D31*$I893)&gt;0,'01_Supuestos'!$F$15,0)))-($J893*'01_Supuestos'!D33)))*'01_Supuestos'!$F$16)</f>
        <v/>
      </c>
      <c r="V893" s="109">
        <f>((('01_Supuestos'!E31*$I893)*'01_Supuestos'!$F$11*($H893-'01_Supuestos'!$F$9))-((('01_Supuestos'!E31*$I893)*'01_Supuestos'!$F$11*($H893-'01_Supuestos'!$F$9))*'01_Supuestos'!$F$12)-(('01_Supuestos'!E31*$I893)*'01_Supuestos'!$F$11*$K893)-(IF(('01_Supuestos'!E31*$I893)&gt;0,'01_Supuestos'!$F$15,0)))-((('01_Supuestos'!E31*$I893)*'01_Supuestos'!$F$11*($H893-'01_Supuestos'!$F$9))*'01_Supuestos'!$F$18)-($J893*'01_Supuestos'!E32)-(IF('01_Supuestos'!E30=MAX('01_Supuestos'!$C$30:$M$30),'01_Supuestos'!$F$19,0))-(MAX(0,(((('01_Supuestos'!E31*$I893)*'01_Supuestos'!$F$11*($H893-'01_Supuestos'!$F$9))-((('01_Supuestos'!E31*$I893)*'01_Supuestos'!$F$11*($H893-'01_Supuestos'!$F$9))*'01_Supuestos'!$F$12)-(('01_Supuestos'!E31*$I893)*'01_Supuestos'!$F$11*$K893)-(IF(('01_Supuestos'!E31*$I893)&gt;0,'01_Supuestos'!$F$15,0)))-($J893*'01_Supuestos'!E33)))*'01_Supuestos'!$F$16)</f>
        <v/>
      </c>
      <c r="W893" s="109">
        <f>((('01_Supuestos'!F31*$I893)*'01_Supuestos'!$F$11*($H893-'01_Supuestos'!$F$9))-((('01_Supuestos'!F31*$I893)*'01_Supuestos'!$F$11*($H893-'01_Supuestos'!$F$9))*'01_Supuestos'!$F$12)-(('01_Supuestos'!F31*$I893)*'01_Supuestos'!$F$11*$K893)-(IF(('01_Supuestos'!F31*$I893)&gt;0,'01_Supuestos'!$F$15,0)))-((('01_Supuestos'!F31*$I893)*'01_Supuestos'!$F$11*($H893-'01_Supuestos'!$F$9))*'01_Supuestos'!$F$18)-($J893*'01_Supuestos'!F32)-(IF('01_Supuestos'!F30=MAX('01_Supuestos'!$C$30:$M$30),'01_Supuestos'!$F$19,0))-(MAX(0,(((('01_Supuestos'!F31*$I893)*'01_Supuestos'!$F$11*($H893-'01_Supuestos'!$F$9))-((('01_Supuestos'!F31*$I893)*'01_Supuestos'!$F$11*($H893-'01_Supuestos'!$F$9))*'01_Supuestos'!$F$12)-(('01_Supuestos'!F31*$I893)*'01_Supuestos'!$F$11*$K893)-(IF(('01_Supuestos'!F31*$I893)&gt;0,'01_Supuestos'!$F$15,0)))-($J893*'01_Supuestos'!F33)))*'01_Supuestos'!$F$16)</f>
        <v/>
      </c>
      <c r="X893" s="109">
        <f>((('01_Supuestos'!G31*$I893)*'01_Supuestos'!$F$11*($H893-'01_Supuestos'!$F$9))-((('01_Supuestos'!G31*$I893)*'01_Supuestos'!$F$11*($H893-'01_Supuestos'!$F$9))*'01_Supuestos'!$F$12)-(('01_Supuestos'!G31*$I893)*'01_Supuestos'!$F$11*$K893)-(IF(('01_Supuestos'!G31*$I893)&gt;0,'01_Supuestos'!$F$15,0)))-((('01_Supuestos'!G31*$I893)*'01_Supuestos'!$F$11*($H893-'01_Supuestos'!$F$9))*'01_Supuestos'!$F$18)-($J893*'01_Supuestos'!G32)-(IF('01_Supuestos'!G30=MAX('01_Supuestos'!$C$30:$M$30),'01_Supuestos'!$F$19,0))-(MAX(0,(((('01_Supuestos'!G31*$I893)*'01_Supuestos'!$F$11*($H893-'01_Supuestos'!$F$9))-((('01_Supuestos'!G31*$I893)*'01_Supuestos'!$F$11*($H893-'01_Supuestos'!$F$9))*'01_Supuestos'!$F$12)-(('01_Supuestos'!G31*$I893)*'01_Supuestos'!$F$11*$K893)-(IF(('01_Supuestos'!G31*$I893)&gt;0,'01_Supuestos'!$F$15,0)))-($J893*'01_Supuestos'!G33)))*'01_Supuestos'!$F$16)</f>
        <v/>
      </c>
      <c r="Y893" s="109">
        <f>((('01_Supuestos'!H31*$I893)*'01_Supuestos'!$F$11*($H893-'01_Supuestos'!$F$9))-((('01_Supuestos'!H31*$I893)*'01_Supuestos'!$F$11*($H893-'01_Supuestos'!$F$9))*'01_Supuestos'!$F$12)-(('01_Supuestos'!H31*$I893)*'01_Supuestos'!$F$11*$K893)-(IF(('01_Supuestos'!H31*$I893)&gt;0,'01_Supuestos'!$F$15,0)))-((('01_Supuestos'!H31*$I893)*'01_Supuestos'!$F$11*($H893-'01_Supuestos'!$F$9))*'01_Supuestos'!$F$18)-($J893*'01_Supuestos'!H32)-(IF('01_Supuestos'!H30=MAX('01_Supuestos'!$C$30:$M$30),'01_Supuestos'!$F$19,0))-(MAX(0,(((('01_Supuestos'!H31*$I893)*'01_Supuestos'!$F$11*($H893-'01_Supuestos'!$F$9))-((('01_Supuestos'!H31*$I893)*'01_Supuestos'!$F$11*($H893-'01_Supuestos'!$F$9))*'01_Supuestos'!$F$12)-(('01_Supuestos'!H31*$I893)*'01_Supuestos'!$F$11*$K893)-(IF(('01_Supuestos'!H31*$I893)&gt;0,'01_Supuestos'!$F$15,0)))-($J893*'01_Supuestos'!H33)))*'01_Supuestos'!$F$16)</f>
        <v/>
      </c>
      <c r="Z893" s="109">
        <f>((('01_Supuestos'!I31*$I893)*'01_Supuestos'!$F$11*($H893-'01_Supuestos'!$F$9))-((('01_Supuestos'!I31*$I893)*'01_Supuestos'!$F$11*($H893-'01_Supuestos'!$F$9))*'01_Supuestos'!$F$12)-(('01_Supuestos'!I31*$I893)*'01_Supuestos'!$F$11*$K893)-(IF(('01_Supuestos'!I31*$I893)&gt;0,'01_Supuestos'!$F$15,0)))-((('01_Supuestos'!I31*$I893)*'01_Supuestos'!$F$11*($H893-'01_Supuestos'!$F$9))*'01_Supuestos'!$F$18)-($J893*'01_Supuestos'!I32)-(IF('01_Supuestos'!I30=MAX('01_Supuestos'!$C$30:$M$30),'01_Supuestos'!$F$19,0))-(MAX(0,(((('01_Supuestos'!I31*$I893)*'01_Supuestos'!$F$11*($H893-'01_Supuestos'!$F$9))-((('01_Supuestos'!I31*$I893)*'01_Supuestos'!$F$11*($H893-'01_Supuestos'!$F$9))*'01_Supuestos'!$F$12)-(('01_Supuestos'!I31*$I893)*'01_Supuestos'!$F$11*$K893)-(IF(('01_Supuestos'!I31*$I893)&gt;0,'01_Supuestos'!$F$15,0)))-($J893*'01_Supuestos'!I33)))*'01_Supuestos'!$F$16)</f>
        <v/>
      </c>
      <c r="AA893" s="109">
        <f>((('01_Supuestos'!J31*$I893)*'01_Supuestos'!$F$11*($H893-'01_Supuestos'!$F$9))-((('01_Supuestos'!J31*$I893)*'01_Supuestos'!$F$11*($H893-'01_Supuestos'!$F$9))*'01_Supuestos'!$F$12)-(('01_Supuestos'!J31*$I893)*'01_Supuestos'!$F$11*$K893)-(IF(('01_Supuestos'!J31*$I893)&gt;0,'01_Supuestos'!$F$15,0)))-((('01_Supuestos'!J31*$I893)*'01_Supuestos'!$F$11*($H893-'01_Supuestos'!$F$9))*'01_Supuestos'!$F$18)-($J893*'01_Supuestos'!J32)-(IF('01_Supuestos'!J30=MAX('01_Supuestos'!$C$30:$M$30),'01_Supuestos'!$F$19,0))-(MAX(0,(((('01_Supuestos'!J31*$I893)*'01_Supuestos'!$F$11*($H893-'01_Supuestos'!$F$9))-((('01_Supuestos'!J31*$I893)*'01_Supuestos'!$F$11*($H893-'01_Supuestos'!$F$9))*'01_Supuestos'!$F$12)-(('01_Supuestos'!J31*$I893)*'01_Supuestos'!$F$11*$K893)-(IF(('01_Supuestos'!J31*$I893)&gt;0,'01_Supuestos'!$F$15,0)))-($J893*'01_Supuestos'!J33)))*'01_Supuestos'!$F$16)</f>
        <v/>
      </c>
      <c r="AB893" s="109">
        <f>((('01_Supuestos'!K31*$I893)*'01_Supuestos'!$F$11*($H893-'01_Supuestos'!$F$9))-((('01_Supuestos'!K31*$I893)*'01_Supuestos'!$F$11*($H893-'01_Supuestos'!$F$9))*'01_Supuestos'!$F$12)-(('01_Supuestos'!K31*$I893)*'01_Supuestos'!$F$11*$K893)-(IF(('01_Supuestos'!K31*$I893)&gt;0,'01_Supuestos'!$F$15,0)))-((('01_Supuestos'!K31*$I893)*'01_Supuestos'!$F$11*($H893-'01_Supuestos'!$F$9))*'01_Supuestos'!$F$18)-($J893*'01_Supuestos'!K32)-(IF('01_Supuestos'!K30=MAX('01_Supuestos'!$C$30:$M$30),'01_Supuestos'!$F$19,0))-(MAX(0,(((('01_Supuestos'!K31*$I893)*'01_Supuestos'!$F$11*($H893-'01_Supuestos'!$F$9))-((('01_Supuestos'!K31*$I893)*'01_Supuestos'!$F$11*($H893-'01_Supuestos'!$F$9))*'01_Supuestos'!$F$12)-(('01_Supuestos'!K31*$I893)*'01_Supuestos'!$F$11*$K893)-(IF(('01_Supuestos'!K31*$I893)&gt;0,'01_Supuestos'!$F$15,0)))-($J893*'01_Supuestos'!K33)))*'01_Supuestos'!$F$16)</f>
        <v/>
      </c>
      <c r="AC893" s="109">
        <f>((('01_Supuestos'!L31*$I893)*'01_Supuestos'!$F$11*($H893-'01_Supuestos'!$F$9))-((('01_Supuestos'!L31*$I893)*'01_Supuestos'!$F$11*($H893-'01_Supuestos'!$F$9))*'01_Supuestos'!$F$12)-(('01_Supuestos'!L31*$I893)*'01_Supuestos'!$F$11*$K893)-(IF(('01_Supuestos'!L31*$I893)&gt;0,'01_Supuestos'!$F$15,0)))-((('01_Supuestos'!L31*$I893)*'01_Supuestos'!$F$11*($H893-'01_Supuestos'!$F$9))*'01_Supuestos'!$F$18)-($J893*'01_Supuestos'!L32)-(IF('01_Supuestos'!L30=MAX('01_Supuestos'!$C$30:$M$30),'01_Supuestos'!$F$19,0))-(MAX(0,(((('01_Supuestos'!L31*$I893)*'01_Supuestos'!$F$11*($H893-'01_Supuestos'!$F$9))-((('01_Supuestos'!L31*$I893)*'01_Supuestos'!$F$11*($H893-'01_Supuestos'!$F$9))*'01_Supuestos'!$F$12)-(('01_Supuestos'!L31*$I893)*'01_Supuestos'!$F$11*$K893)-(IF(('01_Supuestos'!L31*$I893)&gt;0,'01_Supuestos'!$F$15,0)))-($J893*'01_Supuestos'!L33)))*'01_Supuestos'!$F$16)</f>
        <v/>
      </c>
      <c r="AD893" s="109">
        <f>((('01_Supuestos'!M31*$I893)*'01_Supuestos'!$F$11*($H893-'01_Supuestos'!$F$9))-((('01_Supuestos'!M31*$I893)*'01_Supuestos'!$F$11*($H893-'01_Supuestos'!$F$9))*'01_Supuestos'!$F$12)-(('01_Supuestos'!M31*$I893)*'01_Supuestos'!$F$11*$K893)-(IF(('01_Supuestos'!M31*$I893)&gt;0,'01_Supuestos'!$F$15,0)))-((('01_Supuestos'!M31*$I893)*'01_Supuestos'!$F$11*($H893-'01_Supuestos'!$F$9))*'01_Supuestos'!$F$18)-($J893*'01_Supuestos'!M32)-(IF('01_Supuestos'!M30=MAX('01_Supuestos'!$C$30:$M$30),'01_Supuestos'!$F$19,0))-(MAX(0,(((('01_Supuestos'!M31*$I893)*'01_Supuestos'!$F$11*($H893-'01_Supuestos'!$F$9))-((('01_Supuestos'!M31*$I893)*'01_Supuestos'!$F$11*($H893-'01_Supuestos'!$F$9))*'01_Supuestos'!$F$12)-(('01_Supuestos'!M31*$I893)*'01_Supuestos'!$F$11*$K893)-(IF(('01_Supuestos'!M31*$I893)&gt;0,'01_Supuestos'!$F$15,0)))-($J893*'01_Supuestos'!M33)))*'01_Supuestos'!$F$16)</f>
        <v/>
      </c>
      <c r="AE893" s="109">
        <f>0</f>
        <v/>
      </c>
      <c r="AF893" s="109">
        <f>IF(S893&gt;R893,"Appraisal+Decision",IF(S893&lt;R893,"Develop Now","Indiferente"))</f>
        <v/>
      </c>
    </row>
    <row r="894">
      <c r="A894" t="n">
        <v>864</v>
      </c>
      <c r="B894" s="53">
        <f>RAND()</f>
        <v/>
      </c>
      <c r="C894" s="53">
        <f>RAND()</f>
        <v/>
      </c>
      <c r="D894" s="53">
        <f>RAND()</f>
        <v/>
      </c>
      <c r="E894" s="53">
        <f>RAND()</f>
        <v/>
      </c>
      <c r="F894" s="53">
        <f>RAND()</f>
        <v/>
      </c>
      <c r="G894" s="53">
        <f>RAND()</f>
        <v/>
      </c>
      <c r="H894" s="109">
        <f>IF(B894&lt;($B$11-$B$10)/($B$12-$B$10), $B$10+SQRT(B894*($B$11-$B$10)*($B$12-$B$10)), $B$12-SQRT((1-B894)*($B$12-$B$11)*($B$12-$B$10)))</f>
        <v/>
      </c>
      <c r="I894" s="53">
        <f>MAX(0.1,NORMINV(C894,$B$13,$B$14))</f>
        <v/>
      </c>
      <c r="J894" s="109">
        <f>'01_Supuestos'!$F$13*MAX(0.65,NORMINV(D894,1,$B$15))</f>
        <v/>
      </c>
      <c r="K894" s="109">
        <f>'01_Supuestos'!$F$14*MAX(0.6,NORMINV(E894,1,$B$16))</f>
        <v/>
      </c>
      <c r="L894" s="109">
        <f>--(F894&lt;=$B$5)</f>
        <v/>
      </c>
      <c r="M894" s="109">
        <f>IF(L894=1, IF(G894&lt;=$B$6, "+", "-"), IF(G894&lt;=(1-$B$7), "+", "-"))</f>
        <v/>
      </c>
      <c r="N894" s="110">
        <f>IF(M894="+",'05_Bayes_Arbol'!$B$16,'05_Bayes_Arbol'!$B$17)</f>
        <v/>
      </c>
      <c r="O894" s="109">
        <f>SUMPRODUCT(T894:AD894,'01_Supuestos'!$C$34:$M$34)</f>
        <v/>
      </c>
      <c r="P894" s="109">
        <f>N894*O894 + (1-N894)*$B$9</f>
        <v/>
      </c>
      <c r="Q894" s="109">
        <f>--(P894&gt;0)</f>
        <v/>
      </c>
      <c r="R894" s="109">
        <f>IF(L894=1,O894,$B$9)</f>
        <v/>
      </c>
      <c r="S894" s="109">
        <f>-$B$8 + IF(Q894=1, IF(L894=1,O894,$B$9), 0)</f>
        <v/>
      </c>
      <c r="T894" s="109">
        <f>((('01_Supuestos'!C31*$I894)*'01_Supuestos'!$F$11*($H894-'01_Supuestos'!$F$9))-((('01_Supuestos'!C31*$I894)*'01_Supuestos'!$F$11*($H894-'01_Supuestos'!$F$9))*'01_Supuestos'!$F$12)-(('01_Supuestos'!C31*$I894)*'01_Supuestos'!$F$11*$K894)-(IF(('01_Supuestos'!C31*$I894)&gt;0,'01_Supuestos'!$F$15,0)))-((('01_Supuestos'!C31*$I894)*'01_Supuestos'!$F$11*($H894-'01_Supuestos'!$F$9))*'01_Supuestos'!$F$18)-($J894*'01_Supuestos'!C32)-(IF('01_Supuestos'!C30=MAX('01_Supuestos'!$C$30:$M$30),'01_Supuestos'!$F$19,0))-(MAX(0,(((('01_Supuestos'!C31*$I894)*'01_Supuestos'!$F$11*($H894-'01_Supuestos'!$F$9))-((('01_Supuestos'!C31*$I894)*'01_Supuestos'!$F$11*($H894-'01_Supuestos'!$F$9))*'01_Supuestos'!$F$12)-(('01_Supuestos'!C31*$I894)*'01_Supuestos'!$F$11*$K894)-(IF(('01_Supuestos'!C31*$I894)&gt;0,'01_Supuestos'!$F$15,0)))-($J894*'01_Supuestos'!C33)))*'01_Supuestos'!$F$16)</f>
        <v/>
      </c>
      <c r="U894" s="109">
        <f>((('01_Supuestos'!D31*$I894)*'01_Supuestos'!$F$11*($H894-'01_Supuestos'!$F$9))-((('01_Supuestos'!D31*$I894)*'01_Supuestos'!$F$11*($H894-'01_Supuestos'!$F$9))*'01_Supuestos'!$F$12)-(('01_Supuestos'!D31*$I894)*'01_Supuestos'!$F$11*$K894)-(IF(('01_Supuestos'!D31*$I894)&gt;0,'01_Supuestos'!$F$15,0)))-((('01_Supuestos'!D31*$I894)*'01_Supuestos'!$F$11*($H894-'01_Supuestos'!$F$9))*'01_Supuestos'!$F$18)-($J894*'01_Supuestos'!D32)-(IF('01_Supuestos'!D30=MAX('01_Supuestos'!$C$30:$M$30),'01_Supuestos'!$F$19,0))-(MAX(0,(((('01_Supuestos'!D31*$I894)*'01_Supuestos'!$F$11*($H894-'01_Supuestos'!$F$9))-((('01_Supuestos'!D31*$I894)*'01_Supuestos'!$F$11*($H894-'01_Supuestos'!$F$9))*'01_Supuestos'!$F$12)-(('01_Supuestos'!D31*$I894)*'01_Supuestos'!$F$11*$K894)-(IF(('01_Supuestos'!D31*$I894)&gt;0,'01_Supuestos'!$F$15,0)))-($J894*'01_Supuestos'!D33)))*'01_Supuestos'!$F$16)</f>
        <v/>
      </c>
      <c r="V894" s="109">
        <f>((('01_Supuestos'!E31*$I894)*'01_Supuestos'!$F$11*($H894-'01_Supuestos'!$F$9))-((('01_Supuestos'!E31*$I894)*'01_Supuestos'!$F$11*($H894-'01_Supuestos'!$F$9))*'01_Supuestos'!$F$12)-(('01_Supuestos'!E31*$I894)*'01_Supuestos'!$F$11*$K894)-(IF(('01_Supuestos'!E31*$I894)&gt;0,'01_Supuestos'!$F$15,0)))-((('01_Supuestos'!E31*$I894)*'01_Supuestos'!$F$11*($H894-'01_Supuestos'!$F$9))*'01_Supuestos'!$F$18)-($J894*'01_Supuestos'!E32)-(IF('01_Supuestos'!E30=MAX('01_Supuestos'!$C$30:$M$30),'01_Supuestos'!$F$19,0))-(MAX(0,(((('01_Supuestos'!E31*$I894)*'01_Supuestos'!$F$11*($H894-'01_Supuestos'!$F$9))-((('01_Supuestos'!E31*$I894)*'01_Supuestos'!$F$11*($H894-'01_Supuestos'!$F$9))*'01_Supuestos'!$F$12)-(('01_Supuestos'!E31*$I894)*'01_Supuestos'!$F$11*$K894)-(IF(('01_Supuestos'!E31*$I894)&gt;0,'01_Supuestos'!$F$15,0)))-($J894*'01_Supuestos'!E33)))*'01_Supuestos'!$F$16)</f>
        <v/>
      </c>
      <c r="W894" s="109">
        <f>((('01_Supuestos'!F31*$I894)*'01_Supuestos'!$F$11*($H894-'01_Supuestos'!$F$9))-((('01_Supuestos'!F31*$I894)*'01_Supuestos'!$F$11*($H894-'01_Supuestos'!$F$9))*'01_Supuestos'!$F$12)-(('01_Supuestos'!F31*$I894)*'01_Supuestos'!$F$11*$K894)-(IF(('01_Supuestos'!F31*$I894)&gt;0,'01_Supuestos'!$F$15,0)))-((('01_Supuestos'!F31*$I894)*'01_Supuestos'!$F$11*($H894-'01_Supuestos'!$F$9))*'01_Supuestos'!$F$18)-($J894*'01_Supuestos'!F32)-(IF('01_Supuestos'!F30=MAX('01_Supuestos'!$C$30:$M$30),'01_Supuestos'!$F$19,0))-(MAX(0,(((('01_Supuestos'!F31*$I894)*'01_Supuestos'!$F$11*($H894-'01_Supuestos'!$F$9))-((('01_Supuestos'!F31*$I894)*'01_Supuestos'!$F$11*($H894-'01_Supuestos'!$F$9))*'01_Supuestos'!$F$12)-(('01_Supuestos'!F31*$I894)*'01_Supuestos'!$F$11*$K894)-(IF(('01_Supuestos'!F31*$I894)&gt;0,'01_Supuestos'!$F$15,0)))-($J894*'01_Supuestos'!F33)))*'01_Supuestos'!$F$16)</f>
        <v/>
      </c>
      <c r="X894" s="109">
        <f>((('01_Supuestos'!G31*$I894)*'01_Supuestos'!$F$11*($H894-'01_Supuestos'!$F$9))-((('01_Supuestos'!G31*$I894)*'01_Supuestos'!$F$11*($H894-'01_Supuestos'!$F$9))*'01_Supuestos'!$F$12)-(('01_Supuestos'!G31*$I894)*'01_Supuestos'!$F$11*$K894)-(IF(('01_Supuestos'!G31*$I894)&gt;0,'01_Supuestos'!$F$15,0)))-((('01_Supuestos'!G31*$I894)*'01_Supuestos'!$F$11*($H894-'01_Supuestos'!$F$9))*'01_Supuestos'!$F$18)-($J894*'01_Supuestos'!G32)-(IF('01_Supuestos'!G30=MAX('01_Supuestos'!$C$30:$M$30),'01_Supuestos'!$F$19,0))-(MAX(0,(((('01_Supuestos'!G31*$I894)*'01_Supuestos'!$F$11*($H894-'01_Supuestos'!$F$9))-((('01_Supuestos'!G31*$I894)*'01_Supuestos'!$F$11*($H894-'01_Supuestos'!$F$9))*'01_Supuestos'!$F$12)-(('01_Supuestos'!G31*$I894)*'01_Supuestos'!$F$11*$K894)-(IF(('01_Supuestos'!G31*$I894)&gt;0,'01_Supuestos'!$F$15,0)))-($J894*'01_Supuestos'!G33)))*'01_Supuestos'!$F$16)</f>
        <v/>
      </c>
      <c r="Y894" s="109">
        <f>((('01_Supuestos'!H31*$I894)*'01_Supuestos'!$F$11*($H894-'01_Supuestos'!$F$9))-((('01_Supuestos'!H31*$I894)*'01_Supuestos'!$F$11*($H894-'01_Supuestos'!$F$9))*'01_Supuestos'!$F$12)-(('01_Supuestos'!H31*$I894)*'01_Supuestos'!$F$11*$K894)-(IF(('01_Supuestos'!H31*$I894)&gt;0,'01_Supuestos'!$F$15,0)))-((('01_Supuestos'!H31*$I894)*'01_Supuestos'!$F$11*($H894-'01_Supuestos'!$F$9))*'01_Supuestos'!$F$18)-($J894*'01_Supuestos'!H32)-(IF('01_Supuestos'!H30=MAX('01_Supuestos'!$C$30:$M$30),'01_Supuestos'!$F$19,0))-(MAX(0,(((('01_Supuestos'!H31*$I894)*'01_Supuestos'!$F$11*($H894-'01_Supuestos'!$F$9))-((('01_Supuestos'!H31*$I894)*'01_Supuestos'!$F$11*($H894-'01_Supuestos'!$F$9))*'01_Supuestos'!$F$12)-(('01_Supuestos'!H31*$I894)*'01_Supuestos'!$F$11*$K894)-(IF(('01_Supuestos'!H31*$I894)&gt;0,'01_Supuestos'!$F$15,0)))-($J894*'01_Supuestos'!H33)))*'01_Supuestos'!$F$16)</f>
        <v/>
      </c>
      <c r="Z894" s="109">
        <f>((('01_Supuestos'!I31*$I894)*'01_Supuestos'!$F$11*($H894-'01_Supuestos'!$F$9))-((('01_Supuestos'!I31*$I894)*'01_Supuestos'!$F$11*($H894-'01_Supuestos'!$F$9))*'01_Supuestos'!$F$12)-(('01_Supuestos'!I31*$I894)*'01_Supuestos'!$F$11*$K894)-(IF(('01_Supuestos'!I31*$I894)&gt;0,'01_Supuestos'!$F$15,0)))-((('01_Supuestos'!I31*$I894)*'01_Supuestos'!$F$11*($H894-'01_Supuestos'!$F$9))*'01_Supuestos'!$F$18)-($J894*'01_Supuestos'!I32)-(IF('01_Supuestos'!I30=MAX('01_Supuestos'!$C$30:$M$30),'01_Supuestos'!$F$19,0))-(MAX(0,(((('01_Supuestos'!I31*$I894)*'01_Supuestos'!$F$11*($H894-'01_Supuestos'!$F$9))-((('01_Supuestos'!I31*$I894)*'01_Supuestos'!$F$11*($H894-'01_Supuestos'!$F$9))*'01_Supuestos'!$F$12)-(('01_Supuestos'!I31*$I894)*'01_Supuestos'!$F$11*$K894)-(IF(('01_Supuestos'!I31*$I894)&gt;0,'01_Supuestos'!$F$15,0)))-($J894*'01_Supuestos'!I33)))*'01_Supuestos'!$F$16)</f>
        <v/>
      </c>
      <c r="AA894" s="109">
        <f>((('01_Supuestos'!J31*$I894)*'01_Supuestos'!$F$11*($H894-'01_Supuestos'!$F$9))-((('01_Supuestos'!J31*$I894)*'01_Supuestos'!$F$11*($H894-'01_Supuestos'!$F$9))*'01_Supuestos'!$F$12)-(('01_Supuestos'!J31*$I894)*'01_Supuestos'!$F$11*$K894)-(IF(('01_Supuestos'!J31*$I894)&gt;0,'01_Supuestos'!$F$15,0)))-((('01_Supuestos'!J31*$I894)*'01_Supuestos'!$F$11*($H894-'01_Supuestos'!$F$9))*'01_Supuestos'!$F$18)-($J894*'01_Supuestos'!J32)-(IF('01_Supuestos'!J30=MAX('01_Supuestos'!$C$30:$M$30),'01_Supuestos'!$F$19,0))-(MAX(0,(((('01_Supuestos'!J31*$I894)*'01_Supuestos'!$F$11*($H894-'01_Supuestos'!$F$9))-((('01_Supuestos'!J31*$I894)*'01_Supuestos'!$F$11*($H894-'01_Supuestos'!$F$9))*'01_Supuestos'!$F$12)-(('01_Supuestos'!J31*$I894)*'01_Supuestos'!$F$11*$K894)-(IF(('01_Supuestos'!J31*$I894)&gt;0,'01_Supuestos'!$F$15,0)))-($J894*'01_Supuestos'!J33)))*'01_Supuestos'!$F$16)</f>
        <v/>
      </c>
      <c r="AB894" s="109">
        <f>((('01_Supuestos'!K31*$I894)*'01_Supuestos'!$F$11*($H894-'01_Supuestos'!$F$9))-((('01_Supuestos'!K31*$I894)*'01_Supuestos'!$F$11*($H894-'01_Supuestos'!$F$9))*'01_Supuestos'!$F$12)-(('01_Supuestos'!K31*$I894)*'01_Supuestos'!$F$11*$K894)-(IF(('01_Supuestos'!K31*$I894)&gt;0,'01_Supuestos'!$F$15,0)))-((('01_Supuestos'!K31*$I894)*'01_Supuestos'!$F$11*($H894-'01_Supuestos'!$F$9))*'01_Supuestos'!$F$18)-($J894*'01_Supuestos'!K32)-(IF('01_Supuestos'!K30=MAX('01_Supuestos'!$C$30:$M$30),'01_Supuestos'!$F$19,0))-(MAX(0,(((('01_Supuestos'!K31*$I894)*'01_Supuestos'!$F$11*($H894-'01_Supuestos'!$F$9))-((('01_Supuestos'!K31*$I894)*'01_Supuestos'!$F$11*($H894-'01_Supuestos'!$F$9))*'01_Supuestos'!$F$12)-(('01_Supuestos'!K31*$I894)*'01_Supuestos'!$F$11*$K894)-(IF(('01_Supuestos'!K31*$I894)&gt;0,'01_Supuestos'!$F$15,0)))-($J894*'01_Supuestos'!K33)))*'01_Supuestos'!$F$16)</f>
        <v/>
      </c>
      <c r="AC894" s="109">
        <f>((('01_Supuestos'!L31*$I894)*'01_Supuestos'!$F$11*($H894-'01_Supuestos'!$F$9))-((('01_Supuestos'!L31*$I894)*'01_Supuestos'!$F$11*($H894-'01_Supuestos'!$F$9))*'01_Supuestos'!$F$12)-(('01_Supuestos'!L31*$I894)*'01_Supuestos'!$F$11*$K894)-(IF(('01_Supuestos'!L31*$I894)&gt;0,'01_Supuestos'!$F$15,0)))-((('01_Supuestos'!L31*$I894)*'01_Supuestos'!$F$11*($H894-'01_Supuestos'!$F$9))*'01_Supuestos'!$F$18)-($J894*'01_Supuestos'!L32)-(IF('01_Supuestos'!L30=MAX('01_Supuestos'!$C$30:$M$30),'01_Supuestos'!$F$19,0))-(MAX(0,(((('01_Supuestos'!L31*$I894)*'01_Supuestos'!$F$11*($H894-'01_Supuestos'!$F$9))-((('01_Supuestos'!L31*$I894)*'01_Supuestos'!$F$11*($H894-'01_Supuestos'!$F$9))*'01_Supuestos'!$F$12)-(('01_Supuestos'!L31*$I894)*'01_Supuestos'!$F$11*$K894)-(IF(('01_Supuestos'!L31*$I894)&gt;0,'01_Supuestos'!$F$15,0)))-($J894*'01_Supuestos'!L33)))*'01_Supuestos'!$F$16)</f>
        <v/>
      </c>
      <c r="AD894" s="109">
        <f>((('01_Supuestos'!M31*$I894)*'01_Supuestos'!$F$11*($H894-'01_Supuestos'!$F$9))-((('01_Supuestos'!M31*$I894)*'01_Supuestos'!$F$11*($H894-'01_Supuestos'!$F$9))*'01_Supuestos'!$F$12)-(('01_Supuestos'!M31*$I894)*'01_Supuestos'!$F$11*$K894)-(IF(('01_Supuestos'!M31*$I894)&gt;0,'01_Supuestos'!$F$15,0)))-((('01_Supuestos'!M31*$I894)*'01_Supuestos'!$F$11*($H894-'01_Supuestos'!$F$9))*'01_Supuestos'!$F$18)-($J894*'01_Supuestos'!M32)-(IF('01_Supuestos'!M30=MAX('01_Supuestos'!$C$30:$M$30),'01_Supuestos'!$F$19,0))-(MAX(0,(((('01_Supuestos'!M31*$I894)*'01_Supuestos'!$F$11*($H894-'01_Supuestos'!$F$9))-((('01_Supuestos'!M31*$I894)*'01_Supuestos'!$F$11*($H894-'01_Supuestos'!$F$9))*'01_Supuestos'!$F$12)-(('01_Supuestos'!M31*$I894)*'01_Supuestos'!$F$11*$K894)-(IF(('01_Supuestos'!M31*$I894)&gt;0,'01_Supuestos'!$F$15,0)))-($J894*'01_Supuestos'!M33)))*'01_Supuestos'!$F$16)</f>
        <v/>
      </c>
      <c r="AE894" s="109">
        <f>0</f>
        <v/>
      </c>
      <c r="AF894" s="109">
        <f>IF(S894&gt;R894,"Appraisal+Decision",IF(S894&lt;R894,"Develop Now","Indiferente"))</f>
        <v/>
      </c>
    </row>
    <row r="895">
      <c r="A895" t="n">
        <v>865</v>
      </c>
      <c r="B895" s="53">
        <f>RAND()</f>
        <v/>
      </c>
      <c r="C895" s="53">
        <f>RAND()</f>
        <v/>
      </c>
      <c r="D895" s="53">
        <f>RAND()</f>
        <v/>
      </c>
      <c r="E895" s="53">
        <f>RAND()</f>
        <v/>
      </c>
      <c r="F895" s="53">
        <f>RAND()</f>
        <v/>
      </c>
      <c r="G895" s="53">
        <f>RAND()</f>
        <v/>
      </c>
      <c r="H895" s="109">
        <f>IF(B895&lt;($B$11-$B$10)/($B$12-$B$10), $B$10+SQRT(B895*($B$11-$B$10)*($B$12-$B$10)), $B$12-SQRT((1-B895)*($B$12-$B$11)*($B$12-$B$10)))</f>
        <v/>
      </c>
      <c r="I895" s="53">
        <f>MAX(0.1,NORMINV(C895,$B$13,$B$14))</f>
        <v/>
      </c>
      <c r="J895" s="109">
        <f>'01_Supuestos'!$F$13*MAX(0.65,NORMINV(D895,1,$B$15))</f>
        <v/>
      </c>
      <c r="K895" s="109">
        <f>'01_Supuestos'!$F$14*MAX(0.6,NORMINV(E895,1,$B$16))</f>
        <v/>
      </c>
      <c r="L895" s="109">
        <f>--(F895&lt;=$B$5)</f>
        <v/>
      </c>
      <c r="M895" s="109">
        <f>IF(L895=1, IF(G895&lt;=$B$6, "+", "-"), IF(G895&lt;=(1-$B$7), "+", "-"))</f>
        <v/>
      </c>
      <c r="N895" s="110">
        <f>IF(M895="+",'05_Bayes_Arbol'!$B$16,'05_Bayes_Arbol'!$B$17)</f>
        <v/>
      </c>
      <c r="O895" s="109">
        <f>SUMPRODUCT(T895:AD895,'01_Supuestos'!$C$34:$M$34)</f>
        <v/>
      </c>
      <c r="P895" s="109">
        <f>N895*O895 + (1-N895)*$B$9</f>
        <v/>
      </c>
      <c r="Q895" s="109">
        <f>--(P895&gt;0)</f>
        <v/>
      </c>
      <c r="R895" s="109">
        <f>IF(L895=1,O895,$B$9)</f>
        <v/>
      </c>
      <c r="S895" s="109">
        <f>-$B$8 + IF(Q895=1, IF(L895=1,O895,$B$9), 0)</f>
        <v/>
      </c>
      <c r="T895" s="109">
        <f>((('01_Supuestos'!C31*$I895)*'01_Supuestos'!$F$11*($H895-'01_Supuestos'!$F$9))-((('01_Supuestos'!C31*$I895)*'01_Supuestos'!$F$11*($H895-'01_Supuestos'!$F$9))*'01_Supuestos'!$F$12)-(('01_Supuestos'!C31*$I895)*'01_Supuestos'!$F$11*$K895)-(IF(('01_Supuestos'!C31*$I895)&gt;0,'01_Supuestos'!$F$15,0)))-((('01_Supuestos'!C31*$I895)*'01_Supuestos'!$F$11*($H895-'01_Supuestos'!$F$9))*'01_Supuestos'!$F$18)-($J895*'01_Supuestos'!C32)-(IF('01_Supuestos'!C30=MAX('01_Supuestos'!$C$30:$M$30),'01_Supuestos'!$F$19,0))-(MAX(0,(((('01_Supuestos'!C31*$I895)*'01_Supuestos'!$F$11*($H895-'01_Supuestos'!$F$9))-((('01_Supuestos'!C31*$I895)*'01_Supuestos'!$F$11*($H895-'01_Supuestos'!$F$9))*'01_Supuestos'!$F$12)-(('01_Supuestos'!C31*$I895)*'01_Supuestos'!$F$11*$K895)-(IF(('01_Supuestos'!C31*$I895)&gt;0,'01_Supuestos'!$F$15,0)))-($J895*'01_Supuestos'!C33)))*'01_Supuestos'!$F$16)</f>
        <v/>
      </c>
      <c r="U895" s="109">
        <f>((('01_Supuestos'!D31*$I895)*'01_Supuestos'!$F$11*($H895-'01_Supuestos'!$F$9))-((('01_Supuestos'!D31*$I895)*'01_Supuestos'!$F$11*($H895-'01_Supuestos'!$F$9))*'01_Supuestos'!$F$12)-(('01_Supuestos'!D31*$I895)*'01_Supuestos'!$F$11*$K895)-(IF(('01_Supuestos'!D31*$I895)&gt;0,'01_Supuestos'!$F$15,0)))-((('01_Supuestos'!D31*$I895)*'01_Supuestos'!$F$11*($H895-'01_Supuestos'!$F$9))*'01_Supuestos'!$F$18)-($J895*'01_Supuestos'!D32)-(IF('01_Supuestos'!D30=MAX('01_Supuestos'!$C$30:$M$30),'01_Supuestos'!$F$19,0))-(MAX(0,(((('01_Supuestos'!D31*$I895)*'01_Supuestos'!$F$11*($H895-'01_Supuestos'!$F$9))-((('01_Supuestos'!D31*$I895)*'01_Supuestos'!$F$11*($H895-'01_Supuestos'!$F$9))*'01_Supuestos'!$F$12)-(('01_Supuestos'!D31*$I895)*'01_Supuestos'!$F$11*$K895)-(IF(('01_Supuestos'!D31*$I895)&gt;0,'01_Supuestos'!$F$15,0)))-($J895*'01_Supuestos'!D33)))*'01_Supuestos'!$F$16)</f>
        <v/>
      </c>
      <c r="V895" s="109">
        <f>((('01_Supuestos'!E31*$I895)*'01_Supuestos'!$F$11*($H895-'01_Supuestos'!$F$9))-((('01_Supuestos'!E31*$I895)*'01_Supuestos'!$F$11*($H895-'01_Supuestos'!$F$9))*'01_Supuestos'!$F$12)-(('01_Supuestos'!E31*$I895)*'01_Supuestos'!$F$11*$K895)-(IF(('01_Supuestos'!E31*$I895)&gt;0,'01_Supuestos'!$F$15,0)))-((('01_Supuestos'!E31*$I895)*'01_Supuestos'!$F$11*($H895-'01_Supuestos'!$F$9))*'01_Supuestos'!$F$18)-($J895*'01_Supuestos'!E32)-(IF('01_Supuestos'!E30=MAX('01_Supuestos'!$C$30:$M$30),'01_Supuestos'!$F$19,0))-(MAX(0,(((('01_Supuestos'!E31*$I895)*'01_Supuestos'!$F$11*($H895-'01_Supuestos'!$F$9))-((('01_Supuestos'!E31*$I895)*'01_Supuestos'!$F$11*($H895-'01_Supuestos'!$F$9))*'01_Supuestos'!$F$12)-(('01_Supuestos'!E31*$I895)*'01_Supuestos'!$F$11*$K895)-(IF(('01_Supuestos'!E31*$I895)&gt;0,'01_Supuestos'!$F$15,0)))-($J895*'01_Supuestos'!E33)))*'01_Supuestos'!$F$16)</f>
        <v/>
      </c>
      <c r="W895" s="109">
        <f>((('01_Supuestos'!F31*$I895)*'01_Supuestos'!$F$11*($H895-'01_Supuestos'!$F$9))-((('01_Supuestos'!F31*$I895)*'01_Supuestos'!$F$11*($H895-'01_Supuestos'!$F$9))*'01_Supuestos'!$F$12)-(('01_Supuestos'!F31*$I895)*'01_Supuestos'!$F$11*$K895)-(IF(('01_Supuestos'!F31*$I895)&gt;0,'01_Supuestos'!$F$15,0)))-((('01_Supuestos'!F31*$I895)*'01_Supuestos'!$F$11*($H895-'01_Supuestos'!$F$9))*'01_Supuestos'!$F$18)-($J895*'01_Supuestos'!F32)-(IF('01_Supuestos'!F30=MAX('01_Supuestos'!$C$30:$M$30),'01_Supuestos'!$F$19,0))-(MAX(0,(((('01_Supuestos'!F31*$I895)*'01_Supuestos'!$F$11*($H895-'01_Supuestos'!$F$9))-((('01_Supuestos'!F31*$I895)*'01_Supuestos'!$F$11*($H895-'01_Supuestos'!$F$9))*'01_Supuestos'!$F$12)-(('01_Supuestos'!F31*$I895)*'01_Supuestos'!$F$11*$K895)-(IF(('01_Supuestos'!F31*$I895)&gt;0,'01_Supuestos'!$F$15,0)))-($J895*'01_Supuestos'!F33)))*'01_Supuestos'!$F$16)</f>
        <v/>
      </c>
      <c r="X895" s="109">
        <f>((('01_Supuestos'!G31*$I895)*'01_Supuestos'!$F$11*($H895-'01_Supuestos'!$F$9))-((('01_Supuestos'!G31*$I895)*'01_Supuestos'!$F$11*($H895-'01_Supuestos'!$F$9))*'01_Supuestos'!$F$12)-(('01_Supuestos'!G31*$I895)*'01_Supuestos'!$F$11*$K895)-(IF(('01_Supuestos'!G31*$I895)&gt;0,'01_Supuestos'!$F$15,0)))-((('01_Supuestos'!G31*$I895)*'01_Supuestos'!$F$11*($H895-'01_Supuestos'!$F$9))*'01_Supuestos'!$F$18)-($J895*'01_Supuestos'!G32)-(IF('01_Supuestos'!G30=MAX('01_Supuestos'!$C$30:$M$30),'01_Supuestos'!$F$19,0))-(MAX(0,(((('01_Supuestos'!G31*$I895)*'01_Supuestos'!$F$11*($H895-'01_Supuestos'!$F$9))-((('01_Supuestos'!G31*$I895)*'01_Supuestos'!$F$11*($H895-'01_Supuestos'!$F$9))*'01_Supuestos'!$F$12)-(('01_Supuestos'!G31*$I895)*'01_Supuestos'!$F$11*$K895)-(IF(('01_Supuestos'!G31*$I895)&gt;0,'01_Supuestos'!$F$15,0)))-($J895*'01_Supuestos'!G33)))*'01_Supuestos'!$F$16)</f>
        <v/>
      </c>
      <c r="Y895" s="109">
        <f>((('01_Supuestos'!H31*$I895)*'01_Supuestos'!$F$11*($H895-'01_Supuestos'!$F$9))-((('01_Supuestos'!H31*$I895)*'01_Supuestos'!$F$11*($H895-'01_Supuestos'!$F$9))*'01_Supuestos'!$F$12)-(('01_Supuestos'!H31*$I895)*'01_Supuestos'!$F$11*$K895)-(IF(('01_Supuestos'!H31*$I895)&gt;0,'01_Supuestos'!$F$15,0)))-((('01_Supuestos'!H31*$I895)*'01_Supuestos'!$F$11*($H895-'01_Supuestos'!$F$9))*'01_Supuestos'!$F$18)-($J895*'01_Supuestos'!H32)-(IF('01_Supuestos'!H30=MAX('01_Supuestos'!$C$30:$M$30),'01_Supuestos'!$F$19,0))-(MAX(0,(((('01_Supuestos'!H31*$I895)*'01_Supuestos'!$F$11*($H895-'01_Supuestos'!$F$9))-((('01_Supuestos'!H31*$I895)*'01_Supuestos'!$F$11*($H895-'01_Supuestos'!$F$9))*'01_Supuestos'!$F$12)-(('01_Supuestos'!H31*$I895)*'01_Supuestos'!$F$11*$K895)-(IF(('01_Supuestos'!H31*$I895)&gt;0,'01_Supuestos'!$F$15,0)))-($J895*'01_Supuestos'!H33)))*'01_Supuestos'!$F$16)</f>
        <v/>
      </c>
      <c r="Z895" s="109">
        <f>((('01_Supuestos'!I31*$I895)*'01_Supuestos'!$F$11*($H895-'01_Supuestos'!$F$9))-((('01_Supuestos'!I31*$I895)*'01_Supuestos'!$F$11*($H895-'01_Supuestos'!$F$9))*'01_Supuestos'!$F$12)-(('01_Supuestos'!I31*$I895)*'01_Supuestos'!$F$11*$K895)-(IF(('01_Supuestos'!I31*$I895)&gt;0,'01_Supuestos'!$F$15,0)))-((('01_Supuestos'!I31*$I895)*'01_Supuestos'!$F$11*($H895-'01_Supuestos'!$F$9))*'01_Supuestos'!$F$18)-($J895*'01_Supuestos'!I32)-(IF('01_Supuestos'!I30=MAX('01_Supuestos'!$C$30:$M$30),'01_Supuestos'!$F$19,0))-(MAX(0,(((('01_Supuestos'!I31*$I895)*'01_Supuestos'!$F$11*($H895-'01_Supuestos'!$F$9))-((('01_Supuestos'!I31*$I895)*'01_Supuestos'!$F$11*($H895-'01_Supuestos'!$F$9))*'01_Supuestos'!$F$12)-(('01_Supuestos'!I31*$I895)*'01_Supuestos'!$F$11*$K895)-(IF(('01_Supuestos'!I31*$I895)&gt;0,'01_Supuestos'!$F$15,0)))-($J895*'01_Supuestos'!I33)))*'01_Supuestos'!$F$16)</f>
        <v/>
      </c>
      <c r="AA895" s="109">
        <f>((('01_Supuestos'!J31*$I895)*'01_Supuestos'!$F$11*($H895-'01_Supuestos'!$F$9))-((('01_Supuestos'!J31*$I895)*'01_Supuestos'!$F$11*($H895-'01_Supuestos'!$F$9))*'01_Supuestos'!$F$12)-(('01_Supuestos'!J31*$I895)*'01_Supuestos'!$F$11*$K895)-(IF(('01_Supuestos'!J31*$I895)&gt;0,'01_Supuestos'!$F$15,0)))-((('01_Supuestos'!J31*$I895)*'01_Supuestos'!$F$11*($H895-'01_Supuestos'!$F$9))*'01_Supuestos'!$F$18)-($J895*'01_Supuestos'!J32)-(IF('01_Supuestos'!J30=MAX('01_Supuestos'!$C$30:$M$30),'01_Supuestos'!$F$19,0))-(MAX(0,(((('01_Supuestos'!J31*$I895)*'01_Supuestos'!$F$11*($H895-'01_Supuestos'!$F$9))-((('01_Supuestos'!J31*$I895)*'01_Supuestos'!$F$11*($H895-'01_Supuestos'!$F$9))*'01_Supuestos'!$F$12)-(('01_Supuestos'!J31*$I895)*'01_Supuestos'!$F$11*$K895)-(IF(('01_Supuestos'!J31*$I895)&gt;0,'01_Supuestos'!$F$15,0)))-($J895*'01_Supuestos'!J33)))*'01_Supuestos'!$F$16)</f>
        <v/>
      </c>
      <c r="AB895" s="109">
        <f>((('01_Supuestos'!K31*$I895)*'01_Supuestos'!$F$11*($H895-'01_Supuestos'!$F$9))-((('01_Supuestos'!K31*$I895)*'01_Supuestos'!$F$11*($H895-'01_Supuestos'!$F$9))*'01_Supuestos'!$F$12)-(('01_Supuestos'!K31*$I895)*'01_Supuestos'!$F$11*$K895)-(IF(('01_Supuestos'!K31*$I895)&gt;0,'01_Supuestos'!$F$15,0)))-((('01_Supuestos'!K31*$I895)*'01_Supuestos'!$F$11*($H895-'01_Supuestos'!$F$9))*'01_Supuestos'!$F$18)-($J895*'01_Supuestos'!K32)-(IF('01_Supuestos'!K30=MAX('01_Supuestos'!$C$30:$M$30),'01_Supuestos'!$F$19,0))-(MAX(0,(((('01_Supuestos'!K31*$I895)*'01_Supuestos'!$F$11*($H895-'01_Supuestos'!$F$9))-((('01_Supuestos'!K31*$I895)*'01_Supuestos'!$F$11*($H895-'01_Supuestos'!$F$9))*'01_Supuestos'!$F$12)-(('01_Supuestos'!K31*$I895)*'01_Supuestos'!$F$11*$K895)-(IF(('01_Supuestos'!K31*$I895)&gt;0,'01_Supuestos'!$F$15,0)))-($J895*'01_Supuestos'!K33)))*'01_Supuestos'!$F$16)</f>
        <v/>
      </c>
      <c r="AC895" s="109">
        <f>((('01_Supuestos'!L31*$I895)*'01_Supuestos'!$F$11*($H895-'01_Supuestos'!$F$9))-((('01_Supuestos'!L31*$I895)*'01_Supuestos'!$F$11*($H895-'01_Supuestos'!$F$9))*'01_Supuestos'!$F$12)-(('01_Supuestos'!L31*$I895)*'01_Supuestos'!$F$11*$K895)-(IF(('01_Supuestos'!L31*$I895)&gt;0,'01_Supuestos'!$F$15,0)))-((('01_Supuestos'!L31*$I895)*'01_Supuestos'!$F$11*($H895-'01_Supuestos'!$F$9))*'01_Supuestos'!$F$18)-($J895*'01_Supuestos'!L32)-(IF('01_Supuestos'!L30=MAX('01_Supuestos'!$C$30:$M$30),'01_Supuestos'!$F$19,0))-(MAX(0,(((('01_Supuestos'!L31*$I895)*'01_Supuestos'!$F$11*($H895-'01_Supuestos'!$F$9))-((('01_Supuestos'!L31*$I895)*'01_Supuestos'!$F$11*($H895-'01_Supuestos'!$F$9))*'01_Supuestos'!$F$12)-(('01_Supuestos'!L31*$I895)*'01_Supuestos'!$F$11*$K895)-(IF(('01_Supuestos'!L31*$I895)&gt;0,'01_Supuestos'!$F$15,0)))-($J895*'01_Supuestos'!L33)))*'01_Supuestos'!$F$16)</f>
        <v/>
      </c>
      <c r="AD895" s="109">
        <f>((('01_Supuestos'!M31*$I895)*'01_Supuestos'!$F$11*($H895-'01_Supuestos'!$F$9))-((('01_Supuestos'!M31*$I895)*'01_Supuestos'!$F$11*($H895-'01_Supuestos'!$F$9))*'01_Supuestos'!$F$12)-(('01_Supuestos'!M31*$I895)*'01_Supuestos'!$F$11*$K895)-(IF(('01_Supuestos'!M31*$I895)&gt;0,'01_Supuestos'!$F$15,0)))-((('01_Supuestos'!M31*$I895)*'01_Supuestos'!$F$11*($H895-'01_Supuestos'!$F$9))*'01_Supuestos'!$F$18)-($J895*'01_Supuestos'!M32)-(IF('01_Supuestos'!M30=MAX('01_Supuestos'!$C$30:$M$30),'01_Supuestos'!$F$19,0))-(MAX(0,(((('01_Supuestos'!M31*$I895)*'01_Supuestos'!$F$11*($H895-'01_Supuestos'!$F$9))-((('01_Supuestos'!M31*$I895)*'01_Supuestos'!$F$11*($H895-'01_Supuestos'!$F$9))*'01_Supuestos'!$F$12)-(('01_Supuestos'!M31*$I895)*'01_Supuestos'!$F$11*$K895)-(IF(('01_Supuestos'!M31*$I895)&gt;0,'01_Supuestos'!$F$15,0)))-($J895*'01_Supuestos'!M33)))*'01_Supuestos'!$F$16)</f>
        <v/>
      </c>
      <c r="AE895" s="109">
        <f>0</f>
        <v/>
      </c>
      <c r="AF895" s="109">
        <f>IF(S895&gt;R895,"Appraisal+Decision",IF(S895&lt;R895,"Develop Now","Indiferente"))</f>
        <v/>
      </c>
    </row>
    <row r="896">
      <c r="A896" t="n">
        <v>866</v>
      </c>
      <c r="B896" s="53">
        <f>RAND()</f>
        <v/>
      </c>
      <c r="C896" s="53">
        <f>RAND()</f>
        <v/>
      </c>
      <c r="D896" s="53">
        <f>RAND()</f>
        <v/>
      </c>
      <c r="E896" s="53">
        <f>RAND()</f>
        <v/>
      </c>
      <c r="F896" s="53">
        <f>RAND()</f>
        <v/>
      </c>
      <c r="G896" s="53">
        <f>RAND()</f>
        <v/>
      </c>
      <c r="H896" s="109">
        <f>IF(B896&lt;($B$11-$B$10)/($B$12-$B$10), $B$10+SQRT(B896*($B$11-$B$10)*($B$12-$B$10)), $B$12-SQRT((1-B896)*($B$12-$B$11)*($B$12-$B$10)))</f>
        <v/>
      </c>
      <c r="I896" s="53">
        <f>MAX(0.1,NORMINV(C896,$B$13,$B$14))</f>
        <v/>
      </c>
      <c r="J896" s="109">
        <f>'01_Supuestos'!$F$13*MAX(0.65,NORMINV(D896,1,$B$15))</f>
        <v/>
      </c>
      <c r="K896" s="109">
        <f>'01_Supuestos'!$F$14*MAX(0.6,NORMINV(E896,1,$B$16))</f>
        <v/>
      </c>
      <c r="L896" s="109">
        <f>--(F896&lt;=$B$5)</f>
        <v/>
      </c>
      <c r="M896" s="109">
        <f>IF(L896=1, IF(G896&lt;=$B$6, "+", "-"), IF(G896&lt;=(1-$B$7), "+", "-"))</f>
        <v/>
      </c>
      <c r="N896" s="110">
        <f>IF(M896="+",'05_Bayes_Arbol'!$B$16,'05_Bayes_Arbol'!$B$17)</f>
        <v/>
      </c>
      <c r="O896" s="109">
        <f>SUMPRODUCT(T896:AD896,'01_Supuestos'!$C$34:$M$34)</f>
        <v/>
      </c>
      <c r="P896" s="109">
        <f>N896*O896 + (1-N896)*$B$9</f>
        <v/>
      </c>
      <c r="Q896" s="109">
        <f>--(P896&gt;0)</f>
        <v/>
      </c>
      <c r="R896" s="109">
        <f>IF(L896=1,O896,$B$9)</f>
        <v/>
      </c>
      <c r="S896" s="109">
        <f>-$B$8 + IF(Q896=1, IF(L896=1,O896,$B$9), 0)</f>
        <v/>
      </c>
      <c r="T896" s="109">
        <f>((('01_Supuestos'!C31*$I896)*'01_Supuestos'!$F$11*($H896-'01_Supuestos'!$F$9))-((('01_Supuestos'!C31*$I896)*'01_Supuestos'!$F$11*($H896-'01_Supuestos'!$F$9))*'01_Supuestos'!$F$12)-(('01_Supuestos'!C31*$I896)*'01_Supuestos'!$F$11*$K896)-(IF(('01_Supuestos'!C31*$I896)&gt;0,'01_Supuestos'!$F$15,0)))-((('01_Supuestos'!C31*$I896)*'01_Supuestos'!$F$11*($H896-'01_Supuestos'!$F$9))*'01_Supuestos'!$F$18)-($J896*'01_Supuestos'!C32)-(IF('01_Supuestos'!C30=MAX('01_Supuestos'!$C$30:$M$30),'01_Supuestos'!$F$19,0))-(MAX(0,(((('01_Supuestos'!C31*$I896)*'01_Supuestos'!$F$11*($H896-'01_Supuestos'!$F$9))-((('01_Supuestos'!C31*$I896)*'01_Supuestos'!$F$11*($H896-'01_Supuestos'!$F$9))*'01_Supuestos'!$F$12)-(('01_Supuestos'!C31*$I896)*'01_Supuestos'!$F$11*$K896)-(IF(('01_Supuestos'!C31*$I896)&gt;0,'01_Supuestos'!$F$15,0)))-($J896*'01_Supuestos'!C33)))*'01_Supuestos'!$F$16)</f>
        <v/>
      </c>
      <c r="U896" s="109">
        <f>((('01_Supuestos'!D31*$I896)*'01_Supuestos'!$F$11*($H896-'01_Supuestos'!$F$9))-((('01_Supuestos'!D31*$I896)*'01_Supuestos'!$F$11*($H896-'01_Supuestos'!$F$9))*'01_Supuestos'!$F$12)-(('01_Supuestos'!D31*$I896)*'01_Supuestos'!$F$11*$K896)-(IF(('01_Supuestos'!D31*$I896)&gt;0,'01_Supuestos'!$F$15,0)))-((('01_Supuestos'!D31*$I896)*'01_Supuestos'!$F$11*($H896-'01_Supuestos'!$F$9))*'01_Supuestos'!$F$18)-($J896*'01_Supuestos'!D32)-(IF('01_Supuestos'!D30=MAX('01_Supuestos'!$C$30:$M$30),'01_Supuestos'!$F$19,0))-(MAX(0,(((('01_Supuestos'!D31*$I896)*'01_Supuestos'!$F$11*($H896-'01_Supuestos'!$F$9))-((('01_Supuestos'!D31*$I896)*'01_Supuestos'!$F$11*($H896-'01_Supuestos'!$F$9))*'01_Supuestos'!$F$12)-(('01_Supuestos'!D31*$I896)*'01_Supuestos'!$F$11*$K896)-(IF(('01_Supuestos'!D31*$I896)&gt;0,'01_Supuestos'!$F$15,0)))-($J896*'01_Supuestos'!D33)))*'01_Supuestos'!$F$16)</f>
        <v/>
      </c>
      <c r="V896" s="109">
        <f>((('01_Supuestos'!E31*$I896)*'01_Supuestos'!$F$11*($H896-'01_Supuestos'!$F$9))-((('01_Supuestos'!E31*$I896)*'01_Supuestos'!$F$11*($H896-'01_Supuestos'!$F$9))*'01_Supuestos'!$F$12)-(('01_Supuestos'!E31*$I896)*'01_Supuestos'!$F$11*$K896)-(IF(('01_Supuestos'!E31*$I896)&gt;0,'01_Supuestos'!$F$15,0)))-((('01_Supuestos'!E31*$I896)*'01_Supuestos'!$F$11*($H896-'01_Supuestos'!$F$9))*'01_Supuestos'!$F$18)-($J896*'01_Supuestos'!E32)-(IF('01_Supuestos'!E30=MAX('01_Supuestos'!$C$30:$M$30),'01_Supuestos'!$F$19,0))-(MAX(0,(((('01_Supuestos'!E31*$I896)*'01_Supuestos'!$F$11*($H896-'01_Supuestos'!$F$9))-((('01_Supuestos'!E31*$I896)*'01_Supuestos'!$F$11*($H896-'01_Supuestos'!$F$9))*'01_Supuestos'!$F$12)-(('01_Supuestos'!E31*$I896)*'01_Supuestos'!$F$11*$K896)-(IF(('01_Supuestos'!E31*$I896)&gt;0,'01_Supuestos'!$F$15,0)))-($J896*'01_Supuestos'!E33)))*'01_Supuestos'!$F$16)</f>
        <v/>
      </c>
      <c r="W896" s="109">
        <f>((('01_Supuestos'!F31*$I896)*'01_Supuestos'!$F$11*($H896-'01_Supuestos'!$F$9))-((('01_Supuestos'!F31*$I896)*'01_Supuestos'!$F$11*($H896-'01_Supuestos'!$F$9))*'01_Supuestos'!$F$12)-(('01_Supuestos'!F31*$I896)*'01_Supuestos'!$F$11*$K896)-(IF(('01_Supuestos'!F31*$I896)&gt;0,'01_Supuestos'!$F$15,0)))-((('01_Supuestos'!F31*$I896)*'01_Supuestos'!$F$11*($H896-'01_Supuestos'!$F$9))*'01_Supuestos'!$F$18)-($J896*'01_Supuestos'!F32)-(IF('01_Supuestos'!F30=MAX('01_Supuestos'!$C$30:$M$30),'01_Supuestos'!$F$19,0))-(MAX(0,(((('01_Supuestos'!F31*$I896)*'01_Supuestos'!$F$11*($H896-'01_Supuestos'!$F$9))-((('01_Supuestos'!F31*$I896)*'01_Supuestos'!$F$11*($H896-'01_Supuestos'!$F$9))*'01_Supuestos'!$F$12)-(('01_Supuestos'!F31*$I896)*'01_Supuestos'!$F$11*$K896)-(IF(('01_Supuestos'!F31*$I896)&gt;0,'01_Supuestos'!$F$15,0)))-($J896*'01_Supuestos'!F33)))*'01_Supuestos'!$F$16)</f>
        <v/>
      </c>
      <c r="X896" s="109">
        <f>((('01_Supuestos'!G31*$I896)*'01_Supuestos'!$F$11*($H896-'01_Supuestos'!$F$9))-((('01_Supuestos'!G31*$I896)*'01_Supuestos'!$F$11*($H896-'01_Supuestos'!$F$9))*'01_Supuestos'!$F$12)-(('01_Supuestos'!G31*$I896)*'01_Supuestos'!$F$11*$K896)-(IF(('01_Supuestos'!G31*$I896)&gt;0,'01_Supuestos'!$F$15,0)))-((('01_Supuestos'!G31*$I896)*'01_Supuestos'!$F$11*($H896-'01_Supuestos'!$F$9))*'01_Supuestos'!$F$18)-($J896*'01_Supuestos'!G32)-(IF('01_Supuestos'!G30=MAX('01_Supuestos'!$C$30:$M$30),'01_Supuestos'!$F$19,0))-(MAX(0,(((('01_Supuestos'!G31*$I896)*'01_Supuestos'!$F$11*($H896-'01_Supuestos'!$F$9))-((('01_Supuestos'!G31*$I896)*'01_Supuestos'!$F$11*($H896-'01_Supuestos'!$F$9))*'01_Supuestos'!$F$12)-(('01_Supuestos'!G31*$I896)*'01_Supuestos'!$F$11*$K896)-(IF(('01_Supuestos'!G31*$I896)&gt;0,'01_Supuestos'!$F$15,0)))-($J896*'01_Supuestos'!G33)))*'01_Supuestos'!$F$16)</f>
        <v/>
      </c>
      <c r="Y896" s="109">
        <f>((('01_Supuestos'!H31*$I896)*'01_Supuestos'!$F$11*($H896-'01_Supuestos'!$F$9))-((('01_Supuestos'!H31*$I896)*'01_Supuestos'!$F$11*($H896-'01_Supuestos'!$F$9))*'01_Supuestos'!$F$12)-(('01_Supuestos'!H31*$I896)*'01_Supuestos'!$F$11*$K896)-(IF(('01_Supuestos'!H31*$I896)&gt;0,'01_Supuestos'!$F$15,0)))-((('01_Supuestos'!H31*$I896)*'01_Supuestos'!$F$11*($H896-'01_Supuestos'!$F$9))*'01_Supuestos'!$F$18)-($J896*'01_Supuestos'!H32)-(IF('01_Supuestos'!H30=MAX('01_Supuestos'!$C$30:$M$30),'01_Supuestos'!$F$19,0))-(MAX(0,(((('01_Supuestos'!H31*$I896)*'01_Supuestos'!$F$11*($H896-'01_Supuestos'!$F$9))-((('01_Supuestos'!H31*$I896)*'01_Supuestos'!$F$11*($H896-'01_Supuestos'!$F$9))*'01_Supuestos'!$F$12)-(('01_Supuestos'!H31*$I896)*'01_Supuestos'!$F$11*$K896)-(IF(('01_Supuestos'!H31*$I896)&gt;0,'01_Supuestos'!$F$15,0)))-($J896*'01_Supuestos'!H33)))*'01_Supuestos'!$F$16)</f>
        <v/>
      </c>
      <c r="Z896" s="109">
        <f>((('01_Supuestos'!I31*$I896)*'01_Supuestos'!$F$11*($H896-'01_Supuestos'!$F$9))-((('01_Supuestos'!I31*$I896)*'01_Supuestos'!$F$11*($H896-'01_Supuestos'!$F$9))*'01_Supuestos'!$F$12)-(('01_Supuestos'!I31*$I896)*'01_Supuestos'!$F$11*$K896)-(IF(('01_Supuestos'!I31*$I896)&gt;0,'01_Supuestos'!$F$15,0)))-((('01_Supuestos'!I31*$I896)*'01_Supuestos'!$F$11*($H896-'01_Supuestos'!$F$9))*'01_Supuestos'!$F$18)-($J896*'01_Supuestos'!I32)-(IF('01_Supuestos'!I30=MAX('01_Supuestos'!$C$30:$M$30),'01_Supuestos'!$F$19,0))-(MAX(0,(((('01_Supuestos'!I31*$I896)*'01_Supuestos'!$F$11*($H896-'01_Supuestos'!$F$9))-((('01_Supuestos'!I31*$I896)*'01_Supuestos'!$F$11*($H896-'01_Supuestos'!$F$9))*'01_Supuestos'!$F$12)-(('01_Supuestos'!I31*$I896)*'01_Supuestos'!$F$11*$K896)-(IF(('01_Supuestos'!I31*$I896)&gt;0,'01_Supuestos'!$F$15,0)))-($J896*'01_Supuestos'!I33)))*'01_Supuestos'!$F$16)</f>
        <v/>
      </c>
      <c r="AA896" s="109">
        <f>((('01_Supuestos'!J31*$I896)*'01_Supuestos'!$F$11*($H896-'01_Supuestos'!$F$9))-((('01_Supuestos'!J31*$I896)*'01_Supuestos'!$F$11*($H896-'01_Supuestos'!$F$9))*'01_Supuestos'!$F$12)-(('01_Supuestos'!J31*$I896)*'01_Supuestos'!$F$11*$K896)-(IF(('01_Supuestos'!J31*$I896)&gt;0,'01_Supuestos'!$F$15,0)))-((('01_Supuestos'!J31*$I896)*'01_Supuestos'!$F$11*($H896-'01_Supuestos'!$F$9))*'01_Supuestos'!$F$18)-($J896*'01_Supuestos'!J32)-(IF('01_Supuestos'!J30=MAX('01_Supuestos'!$C$30:$M$30),'01_Supuestos'!$F$19,0))-(MAX(0,(((('01_Supuestos'!J31*$I896)*'01_Supuestos'!$F$11*($H896-'01_Supuestos'!$F$9))-((('01_Supuestos'!J31*$I896)*'01_Supuestos'!$F$11*($H896-'01_Supuestos'!$F$9))*'01_Supuestos'!$F$12)-(('01_Supuestos'!J31*$I896)*'01_Supuestos'!$F$11*$K896)-(IF(('01_Supuestos'!J31*$I896)&gt;0,'01_Supuestos'!$F$15,0)))-($J896*'01_Supuestos'!J33)))*'01_Supuestos'!$F$16)</f>
        <v/>
      </c>
      <c r="AB896" s="109">
        <f>((('01_Supuestos'!K31*$I896)*'01_Supuestos'!$F$11*($H896-'01_Supuestos'!$F$9))-((('01_Supuestos'!K31*$I896)*'01_Supuestos'!$F$11*($H896-'01_Supuestos'!$F$9))*'01_Supuestos'!$F$12)-(('01_Supuestos'!K31*$I896)*'01_Supuestos'!$F$11*$K896)-(IF(('01_Supuestos'!K31*$I896)&gt;0,'01_Supuestos'!$F$15,0)))-((('01_Supuestos'!K31*$I896)*'01_Supuestos'!$F$11*($H896-'01_Supuestos'!$F$9))*'01_Supuestos'!$F$18)-($J896*'01_Supuestos'!K32)-(IF('01_Supuestos'!K30=MAX('01_Supuestos'!$C$30:$M$30),'01_Supuestos'!$F$19,0))-(MAX(0,(((('01_Supuestos'!K31*$I896)*'01_Supuestos'!$F$11*($H896-'01_Supuestos'!$F$9))-((('01_Supuestos'!K31*$I896)*'01_Supuestos'!$F$11*($H896-'01_Supuestos'!$F$9))*'01_Supuestos'!$F$12)-(('01_Supuestos'!K31*$I896)*'01_Supuestos'!$F$11*$K896)-(IF(('01_Supuestos'!K31*$I896)&gt;0,'01_Supuestos'!$F$15,0)))-($J896*'01_Supuestos'!K33)))*'01_Supuestos'!$F$16)</f>
        <v/>
      </c>
      <c r="AC896" s="109">
        <f>((('01_Supuestos'!L31*$I896)*'01_Supuestos'!$F$11*($H896-'01_Supuestos'!$F$9))-((('01_Supuestos'!L31*$I896)*'01_Supuestos'!$F$11*($H896-'01_Supuestos'!$F$9))*'01_Supuestos'!$F$12)-(('01_Supuestos'!L31*$I896)*'01_Supuestos'!$F$11*$K896)-(IF(('01_Supuestos'!L31*$I896)&gt;0,'01_Supuestos'!$F$15,0)))-((('01_Supuestos'!L31*$I896)*'01_Supuestos'!$F$11*($H896-'01_Supuestos'!$F$9))*'01_Supuestos'!$F$18)-($J896*'01_Supuestos'!L32)-(IF('01_Supuestos'!L30=MAX('01_Supuestos'!$C$30:$M$30),'01_Supuestos'!$F$19,0))-(MAX(0,(((('01_Supuestos'!L31*$I896)*'01_Supuestos'!$F$11*($H896-'01_Supuestos'!$F$9))-((('01_Supuestos'!L31*$I896)*'01_Supuestos'!$F$11*($H896-'01_Supuestos'!$F$9))*'01_Supuestos'!$F$12)-(('01_Supuestos'!L31*$I896)*'01_Supuestos'!$F$11*$K896)-(IF(('01_Supuestos'!L31*$I896)&gt;0,'01_Supuestos'!$F$15,0)))-($J896*'01_Supuestos'!L33)))*'01_Supuestos'!$F$16)</f>
        <v/>
      </c>
      <c r="AD896" s="109">
        <f>((('01_Supuestos'!M31*$I896)*'01_Supuestos'!$F$11*($H896-'01_Supuestos'!$F$9))-((('01_Supuestos'!M31*$I896)*'01_Supuestos'!$F$11*($H896-'01_Supuestos'!$F$9))*'01_Supuestos'!$F$12)-(('01_Supuestos'!M31*$I896)*'01_Supuestos'!$F$11*$K896)-(IF(('01_Supuestos'!M31*$I896)&gt;0,'01_Supuestos'!$F$15,0)))-((('01_Supuestos'!M31*$I896)*'01_Supuestos'!$F$11*($H896-'01_Supuestos'!$F$9))*'01_Supuestos'!$F$18)-($J896*'01_Supuestos'!M32)-(IF('01_Supuestos'!M30=MAX('01_Supuestos'!$C$30:$M$30),'01_Supuestos'!$F$19,0))-(MAX(0,(((('01_Supuestos'!M31*$I896)*'01_Supuestos'!$F$11*($H896-'01_Supuestos'!$F$9))-((('01_Supuestos'!M31*$I896)*'01_Supuestos'!$F$11*($H896-'01_Supuestos'!$F$9))*'01_Supuestos'!$F$12)-(('01_Supuestos'!M31*$I896)*'01_Supuestos'!$F$11*$K896)-(IF(('01_Supuestos'!M31*$I896)&gt;0,'01_Supuestos'!$F$15,0)))-($J896*'01_Supuestos'!M33)))*'01_Supuestos'!$F$16)</f>
        <v/>
      </c>
      <c r="AE896" s="109">
        <f>0</f>
        <v/>
      </c>
      <c r="AF896" s="109">
        <f>IF(S896&gt;R896,"Appraisal+Decision",IF(S896&lt;R896,"Develop Now","Indiferente"))</f>
        <v/>
      </c>
    </row>
    <row r="897">
      <c r="A897" t="n">
        <v>867</v>
      </c>
      <c r="B897" s="53">
        <f>RAND()</f>
        <v/>
      </c>
      <c r="C897" s="53">
        <f>RAND()</f>
        <v/>
      </c>
      <c r="D897" s="53">
        <f>RAND()</f>
        <v/>
      </c>
      <c r="E897" s="53">
        <f>RAND()</f>
        <v/>
      </c>
      <c r="F897" s="53">
        <f>RAND()</f>
        <v/>
      </c>
      <c r="G897" s="53">
        <f>RAND()</f>
        <v/>
      </c>
      <c r="H897" s="109">
        <f>IF(B897&lt;($B$11-$B$10)/($B$12-$B$10), $B$10+SQRT(B897*($B$11-$B$10)*($B$12-$B$10)), $B$12-SQRT((1-B897)*($B$12-$B$11)*($B$12-$B$10)))</f>
        <v/>
      </c>
      <c r="I897" s="53">
        <f>MAX(0.1,NORMINV(C897,$B$13,$B$14))</f>
        <v/>
      </c>
      <c r="J897" s="109">
        <f>'01_Supuestos'!$F$13*MAX(0.65,NORMINV(D897,1,$B$15))</f>
        <v/>
      </c>
      <c r="K897" s="109">
        <f>'01_Supuestos'!$F$14*MAX(0.6,NORMINV(E897,1,$B$16))</f>
        <v/>
      </c>
      <c r="L897" s="109">
        <f>--(F897&lt;=$B$5)</f>
        <v/>
      </c>
      <c r="M897" s="109">
        <f>IF(L897=1, IF(G897&lt;=$B$6, "+", "-"), IF(G897&lt;=(1-$B$7), "+", "-"))</f>
        <v/>
      </c>
      <c r="N897" s="110">
        <f>IF(M897="+",'05_Bayes_Arbol'!$B$16,'05_Bayes_Arbol'!$B$17)</f>
        <v/>
      </c>
      <c r="O897" s="109">
        <f>SUMPRODUCT(T897:AD897,'01_Supuestos'!$C$34:$M$34)</f>
        <v/>
      </c>
      <c r="P897" s="109">
        <f>N897*O897 + (1-N897)*$B$9</f>
        <v/>
      </c>
      <c r="Q897" s="109">
        <f>--(P897&gt;0)</f>
        <v/>
      </c>
      <c r="R897" s="109">
        <f>IF(L897=1,O897,$B$9)</f>
        <v/>
      </c>
      <c r="S897" s="109">
        <f>-$B$8 + IF(Q897=1, IF(L897=1,O897,$B$9), 0)</f>
        <v/>
      </c>
      <c r="T897" s="109">
        <f>((('01_Supuestos'!C31*$I897)*'01_Supuestos'!$F$11*($H897-'01_Supuestos'!$F$9))-((('01_Supuestos'!C31*$I897)*'01_Supuestos'!$F$11*($H897-'01_Supuestos'!$F$9))*'01_Supuestos'!$F$12)-(('01_Supuestos'!C31*$I897)*'01_Supuestos'!$F$11*$K897)-(IF(('01_Supuestos'!C31*$I897)&gt;0,'01_Supuestos'!$F$15,0)))-((('01_Supuestos'!C31*$I897)*'01_Supuestos'!$F$11*($H897-'01_Supuestos'!$F$9))*'01_Supuestos'!$F$18)-($J897*'01_Supuestos'!C32)-(IF('01_Supuestos'!C30=MAX('01_Supuestos'!$C$30:$M$30),'01_Supuestos'!$F$19,0))-(MAX(0,(((('01_Supuestos'!C31*$I897)*'01_Supuestos'!$F$11*($H897-'01_Supuestos'!$F$9))-((('01_Supuestos'!C31*$I897)*'01_Supuestos'!$F$11*($H897-'01_Supuestos'!$F$9))*'01_Supuestos'!$F$12)-(('01_Supuestos'!C31*$I897)*'01_Supuestos'!$F$11*$K897)-(IF(('01_Supuestos'!C31*$I897)&gt;0,'01_Supuestos'!$F$15,0)))-($J897*'01_Supuestos'!C33)))*'01_Supuestos'!$F$16)</f>
        <v/>
      </c>
      <c r="U897" s="109">
        <f>((('01_Supuestos'!D31*$I897)*'01_Supuestos'!$F$11*($H897-'01_Supuestos'!$F$9))-((('01_Supuestos'!D31*$I897)*'01_Supuestos'!$F$11*($H897-'01_Supuestos'!$F$9))*'01_Supuestos'!$F$12)-(('01_Supuestos'!D31*$I897)*'01_Supuestos'!$F$11*$K897)-(IF(('01_Supuestos'!D31*$I897)&gt;0,'01_Supuestos'!$F$15,0)))-((('01_Supuestos'!D31*$I897)*'01_Supuestos'!$F$11*($H897-'01_Supuestos'!$F$9))*'01_Supuestos'!$F$18)-($J897*'01_Supuestos'!D32)-(IF('01_Supuestos'!D30=MAX('01_Supuestos'!$C$30:$M$30),'01_Supuestos'!$F$19,0))-(MAX(0,(((('01_Supuestos'!D31*$I897)*'01_Supuestos'!$F$11*($H897-'01_Supuestos'!$F$9))-((('01_Supuestos'!D31*$I897)*'01_Supuestos'!$F$11*($H897-'01_Supuestos'!$F$9))*'01_Supuestos'!$F$12)-(('01_Supuestos'!D31*$I897)*'01_Supuestos'!$F$11*$K897)-(IF(('01_Supuestos'!D31*$I897)&gt;0,'01_Supuestos'!$F$15,0)))-($J897*'01_Supuestos'!D33)))*'01_Supuestos'!$F$16)</f>
        <v/>
      </c>
      <c r="V897" s="109">
        <f>((('01_Supuestos'!E31*$I897)*'01_Supuestos'!$F$11*($H897-'01_Supuestos'!$F$9))-((('01_Supuestos'!E31*$I897)*'01_Supuestos'!$F$11*($H897-'01_Supuestos'!$F$9))*'01_Supuestos'!$F$12)-(('01_Supuestos'!E31*$I897)*'01_Supuestos'!$F$11*$K897)-(IF(('01_Supuestos'!E31*$I897)&gt;0,'01_Supuestos'!$F$15,0)))-((('01_Supuestos'!E31*$I897)*'01_Supuestos'!$F$11*($H897-'01_Supuestos'!$F$9))*'01_Supuestos'!$F$18)-($J897*'01_Supuestos'!E32)-(IF('01_Supuestos'!E30=MAX('01_Supuestos'!$C$30:$M$30),'01_Supuestos'!$F$19,0))-(MAX(0,(((('01_Supuestos'!E31*$I897)*'01_Supuestos'!$F$11*($H897-'01_Supuestos'!$F$9))-((('01_Supuestos'!E31*$I897)*'01_Supuestos'!$F$11*($H897-'01_Supuestos'!$F$9))*'01_Supuestos'!$F$12)-(('01_Supuestos'!E31*$I897)*'01_Supuestos'!$F$11*$K897)-(IF(('01_Supuestos'!E31*$I897)&gt;0,'01_Supuestos'!$F$15,0)))-($J897*'01_Supuestos'!E33)))*'01_Supuestos'!$F$16)</f>
        <v/>
      </c>
      <c r="W897" s="109">
        <f>((('01_Supuestos'!F31*$I897)*'01_Supuestos'!$F$11*($H897-'01_Supuestos'!$F$9))-((('01_Supuestos'!F31*$I897)*'01_Supuestos'!$F$11*($H897-'01_Supuestos'!$F$9))*'01_Supuestos'!$F$12)-(('01_Supuestos'!F31*$I897)*'01_Supuestos'!$F$11*$K897)-(IF(('01_Supuestos'!F31*$I897)&gt;0,'01_Supuestos'!$F$15,0)))-((('01_Supuestos'!F31*$I897)*'01_Supuestos'!$F$11*($H897-'01_Supuestos'!$F$9))*'01_Supuestos'!$F$18)-($J897*'01_Supuestos'!F32)-(IF('01_Supuestos'!F30=MAX('01_Supuestos'!$C$30:$M$30),'01_Supuestos'!$F$19,0))-(MAX(0,(((('01_Supuestos'!F31*$I897)*'01_Supuestos'!$F$11*($H897-'01_Supuestos'!$F$9))-((('01_Supuestos'!F31*$I897)*'01_Supuestos'!$F$11*($H897-'01_Supuestos'!$F$9))*'01_Supuestos'!$F$12)-(('01_Supuestos'!F31*$I897)*'01_Supuestos'!$F$11*$K897)-(IF(('01_Supuestos'!F31*$I897)&gt;0,'01_Supuestos'!$F$15,0)))-($J897*'01_Supuestos'!F33)))*'01_Supuestos'!$F$16)</f>
        <v/>
      </c>
      <c r="X897" s="109">
        <f>((('01_Supuestos'!G31*$I897)*'01_Supuestos'!$F$11*($H897-'01_Supuestos'!$F$9))-((('01_Supuestos'!G31*$I897)*'01_Supuestos'!$F$11*($H897-'01_Supuestos'!$F$9))*'01_Supuestos'!$F$12)-(('01_Supuestos'!G31*$I897)*'01_Supuestos'!$F$11*$K897)-(IF(('01_Supuestos'!G31*$I897)&gt;0,'01_Supuestos'!$F$15,0)))-((('01_Supuestos'!G31*$I897)*'01_Supuestos'!$F$11*($H897-'01_Supuestos'!$F$9))*'01_Supuestos'!$F$18)-($J897*'01_Supuestos'!G32)-(IF('01_Supuestos'!G30=MAX('01_Supuestos'!$C$30:$M$30),'01_Supuestos'!$F$19,0))-(MAX(0,(((('01_Supuestos'!G31*$I897)*'01_Supuestos'!$F$11*($H897-'01_Supuestos'!$F$9))-((('01_Supuestos'!G31*$I897)*'01_Supuestos'!$F$11*($H897-'01_Supuestos'!$F$9))*'01_Supuestos'!$F$12)-(('01_Supuestos'!G31*$I897)*'01_Supuestos'!$F$11*$K897)-(IF(('01_Supuestos'!G31*$I897)&gt;0,'01_Supuestos'!$F$15,0)))-($J897*'01_Supuestos'!G33)))*'01_Supuestos'!$F$16)</f>
        <v/>
      </c>
      <c r="Y897" s="109">
        <f>((('01_Supuestos'!H31*$I897)*'01_Supuestos'!$F$11*($H897-'01_Supuestos'!$F$9))-((('01_Supuestos'!H31*$I897)*'01_Supuestos'!$F$11*($H897-'01_Supuestos'!$F$9))*'01_Supuestos'!$F$12)-(('01_Supuestos'!H31*$I897)*'01_Supuestos'!$F$11*$K897)-(IF(('01_Supuestos'!H31*$I897)&gt;0,'01_Supuestos'!$F$15,0)))-((('01_Supuestos'!H31*$I897)*'01_Supuestos'!$F$11*($H897-'01_Supuestos'!$F$9))*'01_Supuestos'!$F$18)-($J897*'01_Supuestos'!H32)-(IF('01_Supuestos'!H30=MAX('01_Supuestos'!$C$30:$M$30),'01_Supuestos'!$F$19,0))-(MAX(0,(((('01_Supuestos'!H31*$I897)*'01_Supuestos'!$F$11*($H897-'01_Supuestos'!$F$9))-((('01_Supuestos'!H31*$I897)*'01_Supuestos'!$F$11*($H897-'01_Supuestos'!$F$9))*'01_Supuestos'!$F$12)-(('01_Supuestos'!H31*$I897)*'01_Supuestos'!$F$11*$K897)-(IF(('01_Supuestos'!H31*$I897)&gt;0,'01_Supuestos'!$F$15,0)))-($J897*'01_Supuestos'!H33)))*'01_Supuestos'!$F$16)</f>
        <v/>
      </c>
      <c r="Z897" s="109">
        <f>((('01_Supuestos'!I31*$I897)*'01_Supuestos'!$F$11*($H897-'01_Supuestos'!$F$9))-((('01_Supuestos'!I31*$I897)*'01_Supuestos'!$F$11*($H897-'01_Supuestos'!$F$9))*'01_Supuestos'!$F$12)-(('01_Supuestos'!I31*$I897)*'01_Supuestos'!$F$11*$K897)-(IF(('01_Supuestos'!I31*$I897)&gt;0,'01_Supuestos'!$F$15,0)))-((('01_Supuestos'!I31*$I897)*'01_Supuestos'!$F$11*($H897-'01_Supuestos'!$F$9))*'01_Supuestos'!$F$18)-($J897*'01_Supuestos'!I32)-(IF('01_Supuestos'!I30=MAX('01_Supuestos'!$C$30:$M$30),'01_Supuestos'!$F$19,0))-(MAX(0,(((('01_Supuestos'!I31*$I897)*'01_Supuestos'!$F$11*($H897-'01_Supuestos'!$F$9))-((('01_Supuestos'!I31*$I897)*'01_Supuestos'!$F$11*($H897-'01_Supuestos'!$F$9))*'01_Supuestos'!$F$12)-(('01_Supuestos'!I31*$I897)*'01_Supuestos'!$F$11*$K897)-(IF(('01_Supuestos'!I31*$I897)&gt;0,'01_Supuestos'!$F$15,0)))-($J897*'01_Supuestos'!I33)))*'01_Supuestos'!$F$16)</f>
        <v/>
      </c>
      <c r="AA897" s="109">
        <f>((('01_Supuestos'!J31*$I897)*'01_Supuestos'!$F$11*($H897-'01_Supuestos'!$F$9))-((('01_Supuestos'!J31*$I897)*'01_Supuestos'!$F$11*($H897-'01_Supuestos'!$F$9))*'01_Supuestos'!$F$12)-(('01_Supuestos'!J31*$I897)*'01_Supuestos'!$F$11*$K897)-(IF(('01_Supuestos'!J31*$I897)&gt;0,'01_Supuestos'!$F$15,0)))-((('01_Supuestos'!J31*$I897)*'01_Supuestos'!$F$11*($H897-'01_Supuestos'!$F$9))*'01_Supuestos'!$F$18)-($J897*'01_Supuestos'!J32)-(IF('01_Supuestos'!J30=MAX('01_Supuestos'!$C$30:$M$30),'01_Supuestos'!$F$19,0))-(MAX(0,(((('01_Supuestos'!J31*$I897)*'01_Supuestos'!$F$11*($H897-'01_Supuestos'!$F$9))-((('01_Supuestos'!J31*$I897)*'01_Supuestos'!$F$11*($H897-'01_Supuestos'!$F$9))*'01_Supuestos'!$F$12)-(('01_Supuestos'!J31*$I897)*'01_Supuestos'!$F$11*$K897)-(IF(('01_Supuestos'!J31*$I897)&gt;0,'01_Supuestos'!$F$15,0)))-($J897*'01_Supuestos'!J33)))*'01_Supuestos'!$F$16)</f>
        <v/>
      </c>
      <c r="AB897" s="109">
        <f>((('01_Supuestos'!K31*$I897)*'01_Supuestos'!$F$11*($H897-'01_Supuestos'!$F$9))-((('01_Supuestos'!K31*$I897)*'01_Supuestos'!$F$11*($H897-'01_Supuestos'!$F$9))*'01_Supuestos'!$F$12)-(('01_Supuestos'!K31*$I897)*'01_Supuestos'!$F$11*$K897)-(IF(('01_Supuestos'!K31*$I897)&gt;0,'01_Supuestos'!$F$15,0)))-((('01_Supuestos'!K31*$I897)*'01_Supuestos'!$F$11*($H897-'01_Supuestos'!$F$9))*'01_Supuestos'!$F$18)-($J897*'01_Supuestos'!K32)-(IF('01_Supuestos'!K30=MAX('01_Supuestos'!$C$30:$M$30),'01_Supuestos'!$F$19,0))-(MAX(0,(((('01_Supuestos'!K31*$I897)*'01_Supuestos'!$F$11*($H897-'01_Supuestos'!$F$9))-((('01_Supuestos'!K31*$I897)*'01_Supuestos'!$F$11*($H897-'01_Supuestos'!$F$9))*'01_Supuestos'!$F$12)-(('01_Supuestos'!K31*$I897)*'01_Supuestos'!$F$11*$K897)-(IF(('01_Supuestos'!K31*$I897)&gt;0,'01_Supuestos'!$F$15,0)))-($J897*'01_Supuestos'!K33)))*'01_Supuestos'!$F$16)</f>
        <v/>
      </c>
      <c r="AC897" s="109">
        <f>((('01_Supuestos'!L31*$I897)*'01_Supuestos'!$F$11*($H897-'01_Supuestos'!$F$9))-((('01_Supuestos'!L31*$I897)*'01_Supuestos'!$F$11*($H897-'01_Supuestos'!$F$9))*'01_Supuestos'!$F$12)-(('01_Supuestos'!L31*$I897)*'01_Supuestos'!$F$11*$K897)-(IF(('01_Supuestos'!L31*$I897)&gt;0,'01_Supuestos'!$F$15,0)))-((('01_Supuestos'!L31*$I897)*'01_Supuestos'!$F$11*($H897-'01_Supuestos'!$F$9))*'01_Supuestos'!$F$18)-($J897*'01_Supuestos'!L32)-(IF('01_Supuestos'!L30=MAX('01_Supuestos'!$C$30:$M$30),'01_Supuestos'!$F$19,0))-(MAX(0,(((('01_Supuestos'!L31*$I897)*'01_Supuestos'!$F$11*($H897-'01_Supuestos'!$F$9))-((('01_Supuestos'!L31*$I897)*'01_Supuestos'!$F$11*($H897-'01_Supuestos'!$F$9))*'01_Supuestos'!$F$12)-(('01_Supuestos'!L31*$I897)*'01_Supuestos'!$F$11*$K897)-(IF(('01_Supuestos'!L31*$I897)&gt;0,'01_Supuestos'!$F$15,0)))-($J897*'01_Supuestos'!L33)))*'01_Supuestos'!$F$16)</f>
        <v/>
      </c>
      <c r="AD897" s="109">
        <f>((('01_Supuestos'!M31*$I897)*'01_Supuestos'!$F$11*($H897-'01_Supuestos'!$F$9))-((('01_Supuestos'!M31*$I897)*'01_Supuestos'!$F$11*($H897-'01_Supuestos'!$F$9))*'01_Supuestos'!$F$12)-(('01_Supuestos'!M31*$I897)*'01_Supuestos'!$F$11*$K897)-(IF(('01_Supuestos'!M31*$I897)&gt;0,'01_Supuestos'!$F$15,0)))-((('01_Supuestos'!M31*$I897)*'01_Supuestos'!$F$11*($H897-'01_Supuestos'!$F$9))*'01_Supuestos'!$F$18)-($J897*'01_Supuestos'!M32)-(IF('01_Supuestos'!M30=MAX('01_Supuestos'!$C$30:$M$30),'01_Supuestos'!$F$19,0))-(MAX(0,(((('01_Supuestos'!M31*$I897)*'01_Supuestos'!$F$11*($H897-'01_Supuestos'!$F$9))-((('01_Supuestos'!M31*$I897)*'01_Supuestos'!$F$11*($H897-'01_Supuestos'!$F$9))*'01_Supuestos'!$F$12)-(('01_Supuestos'!M31*$I897)*'01_Supuestos'!$F$11*$K897)-(IF(('01_Supuestos'!M31*$I897)&gt;0,'01_Supuestos'!$F$15,0)))-($J897*'01_Supuestos'!M33)))*'01_Supuestos'!$F$16)</f>
        <v/>
      </c>
      <c r="AE897" s="109">
        <f>0</f>
        <v/>
      </c>
      <c r="AF897" s="109">
        <f>IF(S897&gt;R897,"Appraisal+Decision",IF(S897&lt;R897,"Develop Now","Indiferente"))</f>
        <v/>
      </c>
    </row>
    <row r="898">
      <c r="A898" t="n">
        <v>868</v>
      </c>
      <c r="B898" s="53">
        <f>RAND()</f>
        <v/>
      </c>
      <c r="C898" s="53">
        <f>RAND()</f>
        <v/>
      </c>
      <c r="D898" s="53">
        <f>RAND()</f>
        <v/>
      </c>
      <c r="E898" s="53">
        <f>RAND()</f>
        <v/>
      </c>
      <c r="F898" s="53">
        <f>RAND()</f>
        <v/>
      </c>
      <c r="G898" s="53">
        <f>RAND()</f>
        <v/>
      </c>
      <c r="H898" s="109">
        <f>IF(B898&lt;($B$11-$B$10)/($B$12-$B$10), $B$10+SQRT(B898*($B$11-$B$10)*($B$12-$B$10)), $B$12-SQRT((1-B898)*($B$12-$B$11)*($B$12-$B$10)))</f>
        <v/>
      </c>
      <c r="I898" s="53">
        <f>MAX(0.1,NORMINV(C898,$B$13,$B$14))</f>
        <v/>
      </c>
      <c r="J898" s="109">
        <f>'01_Supuestos'!$F$13*MAX(0.65,NORMINV(D898,1,$B$15))</f>
        <v/>
      </c>
      <c r="K898" s="109">
        <f>'01_Supuestos'!$F$14*MAX(0.6,NORMINV(E898,1,$B$16))</f>
        <v/>
      </c>
      <c r="L898" s="109">
        <f>--(F898&lt;=$B$5)</f>
        <v/>
      </c>
      <c r="M898" s="109">
        <f>IF(L898=1, IF(G898&lt;=$B$6, "+", "-"), IF(G898&lt;=(1-$B$7), "+", "-"))</f>
        <v/>
      </c>
      <c r="N898" s="110">
        <f>IF(M898="+",'05_Bayes_Arbol'!$B$16,'05_Bayes_Arbol'!$B$17)</f>
        <v/>
      </c>
      <c r="O898" s="109">
        <f>SUMPRODUCT(T898:AD898,'01_Supuestos'!$C$34:$M$34)</f>
        <v/>
      </c>
      <c r="P898" s="109">
        <f>N898*O898 + (1-N898)*$B$9</f>
        <v/>
      </c>
      <c r="Q898" s="109">
        <f>--(P898&gt;0)</f>
        <v/>
      </c>
      <c r="R898" s="109">
        <f>IF(L898=1,O898,$B$9)</f>
        <v/>
      </c>
      <c r="S898" s="109">
        <f>-$B$8 + IF(Q898=1, IF(L898=1,O898,$B$9), 0)</f>
        <v/>
      </c>
      <c r="T898" s="109">
        <f>((('01_Supuestos'!C31*$I898)*'01_Supuestos'!$F$11*($H898-'01_Supuestos'!$F$9))-((('01_Supuestos'!C31*$I898)*'01_Supuestos'!$F$11*($H898-'01_Supuestos'!$F$9))*'01_Supuestos'!$F$12)-(('01_Supuestos'!C31*$I898)*'01_Supuestos'!$F$11*$K898)-(IF(('01_Supuestos'!C31*$I898)&gt;0,'01_Supuestos'!$F$15,0)))-((('01_Supuestos'!C31*$I898)*'01_Supuestos'!$F$11*($H898-'01_Supuestos'!$F$9))*'01_Supuestos'!$F$18)-($J898*'01_Supuestos'!C32)-(IF('01_Supuestos'!C30=MAX('01_Supuestos'!$C$30:$M$30),'01_Supuestos'!$F$19,0))-(MAX(0,(((('01_Supuestos'!C31*$I898)*'01_Supuestos'!$F$11*($H898-'01_Supuestos'!$F$9))-((('01_Supuestos'!C31*$I898)*'01_Supuestos'!$F$11*($H898-'01_Supuestos'!$F$9))*'01_Supuestos'!$F$12)-(('01_Supuestos'!C31*$I898)*'01_Supuestos'!$F$11*$K898)-(IF(('01_Supuestos'!C31*$I898)&gt;0,'01_Supuestos'!$F$15,0)))-($J898*'01_Supuestos'!C33)))*'01_Supuestos'!$F$16)</f>
        <v/>
      </c>
      <c r="U898" s="109">
        <f>((('01_Supuestos'!D31*$I898)*'01_Supuestos'!$F$11*($H898-'01_Supuestos'!$F$9))-((('01_Supuestos'!D31*$I898)*'01_Supuestos'!$F$11*($H898-'01_Supuestos'!$F$9))*'01_Supuestos'!$F$12)-(('01_Supuestos'!D31*$I898)*'01_Supuestos'!$F$11*$K898)-(IF(('01_Supuestos'!D31*$I898)&gt;0,'01_Supuestos'!$F$15,0)))-((('01_Supuestos'!D31*$I898)*'01_Supuestos'!$F$11*($H898-'01_Supuestos'!$F$9))*'01_Supuestos'!$F$18)-($J898*'01_Supuestos'!D32)-(IF('01_Supuestos'!D30=MAX('01_Supuestos'!$C$30:$M$30),'01_Supuestos'!$F$19,0))-(MAX(0,(((('01_Supuestos'!D31*$I898)*'01_Supuestos'!$F$11*($H898-'01_Supuestos'!$F$9))-((('01_Supuestos'!D31*$I898)*'01_Supuestos'!$F$11*($H898-'01_Supuestos'!$F$9))*'01_Supuestos'!$F$12)-(('01_Supuestos'!D31*$I898)*'01_Supuestos'!$F$11*$K898)-(IF(('01_Supuestos'!D31*$I898)&gt;0,'01_Supuestos'!$F$15,0)))-($J898*'01_Supuestos'!D33)))*'01_Supuestos'!$F$16)</f>
        <v/>
      </c>
      <c r="V898" s="109">
        <f>((('01_Supuestos'!E31*$I898)*'01_Supuestos'!$F$11*($H898-'01_Supuestos'!$F$9))-((('01_Supuestos'!E31*$I898)*'01_Supuestos'!$F$11*($H898-'01_Supuestos'!$F$9))*'01_Supuestos'!$F$12)-(('01_Supuestos'!E31*$I898)*'01_Supuestos'!$F$11*$K898)-(IF(('01_Supuestos'!E31*$I898)&gt;0,'01_Supuestos'!$F$15,0)))-((('01_Supuestos'!E31*$I898)*'01_Supuestos'!$F$11*($H898-'01_Supuestos'!$F$9))*'01_Supuestos'!$F$18)-($J898*'01_Supuestos'!E32)-(IF('01_Supuestos'!E30=MAX('01_Supuestos'!$C$30:$M$30),'01_Supuestos'!$F$19,0))-(MAX(0,(((('01_Supuestos'!E31*$I898)*'01_Supuestos'!$F$11*($H898-'01_Supuestos'!$F$9))-((('01_Supuestos'!E31*$I898)*'01_Supuestos'!$F$11*($H898-'01_Supuestos'!$F$9))*'01_Supuestos'!$F$12)-(('01_Supuestos'!E31*$I898)*'01_Supuestos'!$F$11*$K898)-(IF(('01_Supuestos'!E31*$I898)&gt;0,'01_Supuestos'!$F$15,0)))-($J898*'01_Supuestos'!E33)))*'01_Supuestos'!$F$16)</f>
        <v/>
      </c>
      <c r="W898" s="109">
        <f>((('01_Supuestos'!F31*$I898)*'01_Supuestos'!$F$11*($H898-'01_Supuestos'!$F$9))-((('01_Supuestos'!F31*$I898)*'01_Supuestos'!$F$11*($H898-'01_Supuestos'!$F$9))*'01_Supuestos'!$F$12)-(('01_Supuestos'!F31*$I898)*'01_Supuestos'!$F$11*$K898)-(IF(('01_Supuestos'!F31*$I898)&gt;0,'01_Supuestos'!$F$15,0)))-((('01_Supuestos'!F31*$I898)*'01_Supuestos'!$F$11*($H898-'01_Supuestos'!$F$9))*'01_Supuestos'!$F$18)-($J898*'01_Supuestos'!F32)-(IF('01_Supuestos'!F30=MAX('01_Supuestos'!$C$30:$M$30),'01_Supuestos'!$F$19,0))-(MAX(0,(((('01_Supuestos'!F31*$I898)*'01_Supuestos'!$F$11*($H898-'01_Supuestos'!$F$9))-((('01_Supuestos'!F31*$I898)*'01_Supuestos'!$F$11*($H898-'01_Supuestos'!$F$9))*'01_Supuestos'!$F$12)-(('01_Supuestos'!F31*$I898)*'01_Supuestos'!$F$11*$K898)-(IF(('01_Supuestos'!F31*$I898)&gt;0,'01_Supuestos'!$F$15,0)))-($J898*'01_Supuestos'!F33)))*'01_Supuestos'!$F$16)</f>
        <v/>
      </c>
      <c r="X898" s="109">
        <f>((('01_Supuestos'!G31*$I898)*'01_Supuestos'!$F$11*($H898-'01_Supuestos'!$F$9))-((('01_Supuestos'!G31*$I898)*'01_Supuestos'!$F$11*($H898-'01_Supuestos'!$F$9))*'01_Supuestos'!$F$12)-(('01_Supuestos'!G31*$I898)*'01_Supuestos'!$F$11*$K898)-(IF(('01_Supuestos'!G31*$I898)&gt;0,'01_Supuestos'!$F$15,0)))-((('01_Supuestos'!G31*$I898)*'01_Supuestos'!$F$11*($H898-'01_Supuestos'!$F$9))*'01_Supuestos'!$F$18)-($J898*'01_Supuestos'!G32)-(IF('01_Supuestos'!G30=MAX('01_Supuestos'!$C$30:$M$30),'01_Supuestos'!$F$19,0))-(MAX(0,(((('01_Supuestos'!G31*$I898)*'01_Supuestos'!$F$11*($H898-'01_Supuestos'!$F$9))-((('01_Supuestos'!G31*$I898)*'01_Supuestos'!$F$11*($H898-'01_Supuestos'!$F$9))*'01_Supuestos'!$F$12)-(('01_Supuestos'!G31*$I898)*'01_Supuestos'!$F$11*$K898)-(IF(('01_Supuestos'!G31*$I898)&gt;0,'01_Supuestos'!$F$15,0)))-($J898*'01_Supuestos'!G33)))*'01_Supuestos'!$F$16)</f>
        <v/>
      </c>
      <c r="Y898" s="109">
        <f>((('01_Supuestos'!H31*$I898)*'01_Supuestos'!$F$11*($H898-'01_Supuestos'!$F$9))-((('01_Supuestos'!H31*$I898)*'01_Supuestos'!$F$11*($H898-'01_Supuestos'!$F$9))*'01_Supuestos'!$F$12)-(('01_Supuestos'!H31*$I898)*'01_Supuestos'!$F$11*$K898)-(IF(('01_Supuestos'!H31*$I898)&gt;0,'01_Supuestos'!$F$15,0)))-((('01_Supuestos'!H31*$I898)*'01_Supuestos'!$F$11*($H898-'01_Supuestos'!$F$9))*'01_Supuestos'!$F$18)-($J898*'01_Supuestos'!H32)-(IF('01_Supuestos'!H30=MAX('01_Supuestos'!$C$30:$M$30),'01_Supuestos'!$F$19,0))-(MAX(0,(((('01_Supuestos'!H31*$I898)*'01_Supuestos'!$F$11*($H898-'01_Supuestos'!$F$9))-((('01_Supuestos'!H31*$I898)*'01_Supuestos'!$F$11*($H898-'01_Supuestos'!$F$9))*'01_Supuestos'!$F$12)-(('01_Supuestos'!H31*$I898)*'01_Supuestos'!$F$11*$K898)-(IF(('01_Supuestos'!H31*$I898)&gt;0,'01_Supuestos'!$F$15,0)))-($J898*'01_Supuestos'!H33)))*'01_Supuestos'!$F$16)</f>
        <v/>
      </c>
      <c r="Z898" s="109">
        <f>((('01_Supuestos'!I31*$I898)*'01_Supuestos'!$F$11*($H898-'01_Supuestos'!$F$9))-((('01_Supuestos'!I31*$I898)*'01_Supuestos'!$F$11*($H898-'01_Supuestos'!$F$9))*'01_Supuestos'!$F$12)-(('01_Supuestos'!I31*$I898)*'01_Supuestos'!$F$11*$K898)-(IF(('01_Supuestos'!I31*$I898)&gt;0,'01_Supuestos'!$F$15,0)))-((('01_Supuestos'!I31*$I898)*'01_Supuestos'!$F$11*($H898-'01_Supuestos'!$F$9))*'01_Supuestos'!$F$18)-($J898*'01_Supuestos'!I32)-(IF('01_Supuestos'!I30=MAX('01_Supuestos'!$C$30:$M$30),'01_Supuestos'!$F$19,0))-(MAX(0,(((('01_Supuestos'!I31*$I898)*'01_Supuestos'!$F$11*($H898-'01_Supuestos'!$F$9))-((('01_Supuestos'!I31*$I898)*'01_Supuestos'!$F$11*($H898-'01_Supuestos'!$F$9))*'01_Supuestos'!$F$12)-(('01_Supuestos'!I31*$I898)*'01_Supuestos'!$F$11*$K898)-(IF(('01_Supuestos'!I31*$I898)&gt;0,'01_Supuestos'!$F$15,0)))-($J898*'01_Supuestos'!I33)))*'01_Supuestos'!$F$16)</f>
        <v/>
      </c>
      <c r="AA898" s="109">
        <f>((('01_Supuestos'!J31*$I898)*'01_Supuestos'!$F$11*($H898-'01_Supuestos'!$F$9))-((('01_Supuestos'!J31*$I898)*'01_Supuestos'!$F$11*($H898-'01_Supuestos'!$F$9))*'01_Supuestos'!$F$12)-(('01_Supuestos'!J31*$I898)*'01_Supuestos'!$F$11*$K898)-(IF(('01_Supuestos'!J31*$I898)&gt;0,'01_Supuestos'!$F$15,0)))-((('01_Supuestos'!J31*$I898)*'01_Supuestos'!$F$11*($H898-'01_Supuestos'!$F$9))*'01_Supuestos'!$F$18)-($J898*'01_Supuestos'!J32)-(IF('01_Supuestos'!J30=MAX('01_Supuestos'!$C$30:$M$30),'01_Supuestos'!$F$19,0))-(MAX(0,(((('01_Supuestos'!J31*$I898)*'01_Supuestos'!$F$11*($H898-'01_Supuestos'!$F$9))-((('01_Supuestos'!J31*$I898)*'01_Supuestos'!$F$11*($H898-'01_Supuestos'!$F$9))*'01_Supuestos'!$F$12)-(('01_Supuestos'!J31*$I898)*'01_Supuestos'!$F$11*$K898)-(IF(('01_Supuestos'!J31*$I898)&gt;0,'01_Supuestos'!$F$15,0)))-($J898*'01_Supuestos'!J33)))*'01_Supuestos'!$F$16)</f>
        <v/>
      </c>
      <c r="AB898" s="109">
        <f>((('01_Supuestos'!K31*$I898)*'01_Supuestos'!$F$11*($H898-'01_Supuestos'!$F$9))-((('01_Supuestos'!K31*$I898)*'01_Supuestos'!$F$11*($H898-'01_Supuestos'!$F$9))*'01_Supuestos'!$F$12)-(('01_Supuestos'!K31*$I898)*'01_Supuestos'!$F$11*$K898)-(IF(('01_Supuestos'!K31*$I898)&gt;0,'01_Supuestos'!$F$15,0)))-((('01_Supuestos'!K31*$I898)*'01_Supuestos'!$F$11*($H898-'01_Supuestos'!$F$9))*'01_Supuestos'!$F$18)-($J898*'01_Supuestos'!K32)-(IF('01_Supuestos'!K30=MAX('01_Supuestos'!$C$30:$M$30),'01_Supuestos'!$F$19,0))-(MAX(0,(((('01_Supuestos'!K31*$I898)*'01_Supuestos'!$F$11*($H898-'01_Supuestos'!$F$9))-((('01_Supuestos'!K31*$I898)*'01_Supuestos'!$F$11*($H898-'01_Supuestos'!$F$9))*'01_Supuestos'!$F$12)-(('01_Supuestos'!K31*$I898)*'01_Supuestos'!$F$11*$K898)-(IF(('01_Supuestos'!K31*$I898)&gt;0,'01_Supuestos'!$F$15,0)))-($J898*'01_Supuestos'!K33)))*'01_Supuestos'!$F$16)</f>
        <v/>
      </c>
      <c r="AC898" s="109">
        <f>((('01_Supuestos'!L31*$I898)*'01_Supuestos'!$F$11*($H898-'01_Supuestos'!$F$9))-((('01_Supuestos'!L31*$I898)*'01_Supuestos'!$F$11*($H898-'01_Supuestos'!$F$9))*'01_Supuestos'!$F$12)-(('01_Supuestos'!L31*$I898)*'01_Supuestos'!$F$11*$K898)-(IF(('01_Supuestos'!L31*$I898)&gt;0,'01_Supuestos'!$F$15,0)))-((('01_Supuestos'!L31*$I898)*'01_Supuestos'!$F$11*($H898-'01_Supuestos'!$F$9))*'01_Supuestos'!$F$18)-($J898*'01_Supuestos'!L32)-(IF('01_Supuestos'!L30=MAX('01_Supuestos'!$C$30:$M$30),'01_Supuestos'!$F$19,0))-(MAX(0,(((('01_Supuestos'!L31*$I898)*'01_Supuestos'!$F$11*($H898-'01_Supuestos'!$F$9))-((('01_Supuestos'!L31*$I898)*'01_Supuestos'!$F$11*($H898-'01_Supuestos'!$F$9))*'01_Supuestos'!$F$12)-(('01_Supuestos'!L31*$I898)*'01_Supuestos'!$F$11*$K898)-(IF(('01_Supuestos'!L31*$I898)&gt;0,'01_Supuestos'!$F$15,0)))-($J898*'01_Supuestos'!L33)))*'01_Supuestos'!$F$16)</f>
        <v/>
      </c>
      <c r="AD898" s="109">
        <f>((('01_Supuestos'!M31*$I898)*'01_Supuestos'!$F$11*($H898-'01_Supuestos'!$F$9))-((('01_Supuestos'!M31*$I898)*'01_Supuestos'!$F$11*($H898-'01_Supuestos'!$F$9))*'01_Supuestos'!$F$12)-(('01_Supuestos'!M31*$I898)*'01_Supuestos'!$F$11*$K898)-(IF(('01_Supuestos'!M31*$I898)&gt;0,'01_Supuestos'!$F$15,0)))-((('01_Supuestos'!M31*$I898)*'01_Supuestos'!$F$11*($H898-'01_Supuestos'!$F$9))*'01_Supuestos'!$F$18)-($J898*'01_Supuestos'!M32)-(IF('01_Supuestos'!M30=MAX('01_Supuestos'!$C$30:$M$30),'01_Supuestos'!$F$19,0))-(MAX(0,(((('01_Supuestos'!M31*$I898)*'01_Supuestos'!$F$11*($H898-'01_Supuestos'!$F$9))-((('01_Supuestos'!M31*$I898)*'01_Supuestos'!$F$11*($H898-'01_Supuestos'!$F$9))*'01_Supuestos'!$F$12)-(('01_Supuestos'!M31*$I898)*'01_Supuestos'!$F$11*$K898)-(IF(('01_Supuestos'!M31*$I898)&gt;0,'01_Supuestos'!$F$15,0)))-($J898*'01_Supuestos'!M33)))*'01_Supuestos'!$F$16)</f>
        <v/>
      </c>
      <c r="AE898" s="109">
        <f>0</f>
        <v/>
      </c>
      <c r="AF898" s="109">
        <f>IF(S898&gt;R898,"Appraisal+Decision",IF(S898&lt;R898,"Develop Now","Indiferente"))</f>
        <v/>
      </c>
    </row>
    <row r="899">
      <c r="A899" t="n">
        <v>869</v>
      </c>
      <c r="B899" s="53">
        <f>RAND()</f>
        <v/>
      </c>
      <c r="C899" s="53">
        <f>RAND()</f>
        <v/>
      </c>
      <c r="D899" s="53">
        <f>RAND()</f>
        <v/>
      </c>
      <c r="E899" s="53">
        <f>RAND()</f>
        <v/>
      </c>
      <c r="F899" s="53">
        <f>RAND()</f>
        <v/>
      </c>
      <c r="G899" s="53">
        <f>RAND()</f>
        <v/>
      </c>
      <c r="H899" s="109">
        <f>IF(B899&lt;($B$11-$B$10)/($B$12-$B$10), $B$10+SQRT(B899*($B$11-$B$10)*($B$12-$B$10)), $B$12-SQRT((1-B899)*($B$12-$B$11)*($B$12-$B$10)))</f>
        <v/>
      </c>
      <c r="I899" s="53">
        <f>MAX(0.1,NORMINV(C899,$B$13,$B$14))</f>
        <v/>
      </c>
      <c r="J899" s="109">
        <f>'01_Supuestos'!$F$13*MAX(0.65,NORMINV(D899,1,$B$15))</f>
        <v/>
      </c>
      <c r="K899" s="109">
        <f>'01_Supuestos'!$F$14*MAX(0.6,NORMINV(E899,1,$B$16))</f>
        <v/>
      </c>
      <c r="L899" s="109">
        <f>--(F899&lt;=$B$5)</f>
        <v/>
      </c>
      <c r="M899" s="109">
        <f>IF(L899=1, IF(G899&lt;=$B$6, "+", "-"), IF(G899&lt;=(1-$B$7), "+", "-"))</f>
        <v/>
      </c>
      <c r="N899" s="110">
        <f>IF(M899="+",'05_Bayes_Arbol'!$B$16,'05_Bayes_Arbol'!$B$17)</f>
        <v/>
      </c>
      <c r="O899" s="109">
        <f>SUMPRODUCT(T899:AD899,'01_Supuestos'!$C$34:$M$34)</f>
        <v/>
      </c>
      <c r="P899" s="109">
        <f>N899*O899 + (1-N899)*$B$9</f>
        <v/>
      </c>
      <c r="Q899" s="109">
        <f>--(P899&gt;0)</f>
        <v/>
      </c>
      <c r="R899" s="109">
        <f>IF(L899=1,O899,$B$9)</f>
        <v/>
      </c>
      <c r="S899" s="109">
        <f>-$B$8 + IF(Q899=1, IF(L899=1,O899,$B$9), 0)</f>
        <v/>
      </c>
      <c r="T899" s="109">
        <f>((('01_Supuestos'!C31*$I899)*'01_Supuestos'!$F$11*($H899-'01_Supuestos'!$F$9))-((('01_Supuestos'!C31*$I899)*'01_Supuestos'!$F$11*($H899-'01_Supuestos'!$F$9))*'01_Supuestos'!$F$12)-(('01_Supuestos'!C31*$I899)*'01_Supuestos'!$F$11*$K899)-(IF(('01_Supuestos'!C31*$I899)&gt;0,'01_Supuestos'!$F$15,0)))-((('01_Supuestos'!C31*$I899)*'01_Supuestos'!$F$11*($H899-'01_Supuestos'!$F$9))*'01_Supuestos'!$F$18)-($J899*'01_Supuestos'!C32)-(IF('01_Supuestos'!C30=MAX('01_Supuestos'!$C$30:$M$30),'01_Supuestos'!$F$19,0))-(MAX(0,(((('01_Supuestos'!C31*$I899)*'01_Supuestos'!$F$11*($H899-'01_Supuestos'!$F$9))-((('01_Supuestos'!C31*$I899)*'01_Supuestos'!$F$11*($H899-'01_Supuestos'!$F$9))*'01_Supuestos'!$F$12)-(('01_Supuestos'!C31*$I899)*'01_Supuestos'!$F$11*$K899)-(IF(('01_Supuestos'!C31*$I899)&gt;0,'01_Supuestos'!$F$15,0)))-($J899*'01_Supuestos'!C33)))*'01_Supuestos'!$F$16)</f>
        <v/>
      </c>
      <c r="U899" s="109">
        <f>((('01_Supuestos'!D31*$I899)*'01_Supuestos'!$F$11*($H899-'01_Supuestos'!$F$9))-((('01_Supuestos'!D31*$I899)*'01_Supuestos'!$F$11*($H899-'01_Supuestos'!$F$9))*'01_Supuestos'!$F$12)-(('01_Supuestos'!D31*$I899)*'01_Supuestos'!$F$11*$K899)-(IF(('01_Supuestos'!D31*$I899)&gt;0,'01_Supuestos'!$F$15,0)))-((('01_Supuestos'!D31*$I899)*'01_Supuestos'!$F$11*($H899-'01_Supuestos'!$F$9))*'01_Supuestos'!$F$18)-($J899*'01_Supuestos'!D32)-(IF('01_Supuestos'!D30=MAX('01_Supuestos'!$C$30:$M$30),'01_Supuestos'!$F$19,0))-(MAX(0,(((('01_Supuestos'!D31*$I899)*'01_Supuestos'!$F$11*($H899-'01_Supuestos'!$F$9))-((('01_Supuestos'!D31*$I899)*'01_Supuestos'!$F$11*($H899-'01_Supuestos'!$F$9))*'01_Supuestos'!$F$12)-(('01_Supuestos'!D31*$I899)*'01_Supuestos'!$F$11*$K899)-(IF(('01_Supuestos'!D31*$I899)&gt;0,'01_Supuestos'!$F$15,0)))-($J899*'01_Supuestos'!D33)))*'01_Supuestos'!$F$16)</f>
        <v/>
      </c>
      <c r="V899" s="109">
        <f>((('01_Supuestos'!E31*$I899)*'01_Supuestos'!$F$11*($H899-'01_Supuestos'!$F$9))-((('01_Supuestos'!E31*$I899)*'01_Supuestos'!$F$11*($H899-'01_Supuestos'!$F$9))*'01_Supuestos'!$F$12)-(('01_Supuestos'!E31*$I899)*'01_Supuestos'!$F$11*$K899)-(IF(('01_Supuestos'!E31*$I899)&gt;0,'01_Supuestos'!$F$15,0)))-((('01_Supuestos'!E31*$I899)*'01_Supuestos'!$F$11*($H899-'01_Supuestos'!$F$9))*'01_Supuestos'!$F$18)-($J899*'01_Supuestos'!E32)-(IF('01_Supuestos'!E30=MAX('01_Supuestos'!$C$30:$M$30),'01_Supuestos'!$F$19,0))-(MAX(0,(((('01_Supuestos'!E31*$I899)*'01_Supuestos'!$F$11*($H899-'01_Supuestos'!$F$9))-((('01_Supuestos'!E31*$I899)*'01_Supuestos'!$F$11*($H899-'01_Supuestos'!$F$9))*'01_Supuestos'!$F$12)-(('01_Supuestos'!E31*$I899)*'01_Supuestos'!$F$11*$K899)-(IF(('01_Supuestos'!E31*$I899)&gt;0,'01_Supuestos'!$F$15,0)))-($J899*'01_Supuestos'!E33)))*'01_Supuestos'!$F$16)</f>
        <v/>
      </c>
      <c r="W899" s="109">
        <f>((('01_Supuestos'!F31*$I899)*'01_Supuestos'!$F$11*($H899-'01_Supuestos'!$F$9))-((('01_Supuestos'!F31*$I899)*'01_Supuestos'!$F$11*($H899-'01_Supuestos'!$F$9))*'01_Supuestos'!$F$12)-(('01_Supuestos'!F31*$I899)*'01_Supuestos'!$F$11*$K899)-(IF(('01_Supuestos'!F31*$I899)&gt;0,'01_Supuestos'!$F$15,0)))-((('01_Supuestos'!F31*$I899)*'01_Supuestos'!$F$11*($H899-'01_Supuestos'!$F$9))*'01_Supuestos'!$F$18)-($J899*'01_Supuestos'!F32)-(IF('01_Supuestos'!F30=MAX('01_Supuestos'!$C$30:$M$30),'01_Supuestos'!$F$19,0))-(MAX(0,(((('01_Supuestos'!F31*$I899)*'01_Supuestos'!$F$11*($H899-'01_Supuestos'!$F$9))-((('01_Supuestos'!F31*$I899)*'01_Supuestos'!$F$11*($H899-'01_Supuestos'!$F$9))*'01_Supuestos'!$F$12)-(('01_Supuestos'!F31*$I899)*'01_Supuestos'!$F$11*$K899)-(IF(('01_Supuestos'!F31*$I899)&gt;0,'01_Supuestos'!$F$15,0)))-($J899*'01_Supuestos'!F33)))*'01_Supuestos'!$F$16)</f>
        <v/>
      </c>
      <c r="X899" s="109">
        <f>((('01_Supuestos'!G31*$I899)*'01_Supuestos'!$F$11*($H899-'01_Supuestos'!$F$9))-((('01_Supuestos'!G31*$I899)*'01_Supuestos'!$F$11*($H899-'01_Supuestos'!$F$9))*'01_Supuestos'!$F$12)-(('01_Supuestos'!G31*$I899)*'01_Supuestos'!$F$11*$K899)-(IF(('01_Supuestos'!G31*$I899)&gt;0,'01_Supuestos'!$F$15,0)))-((('01_Supuestos'!G31*$I899)*'01_Supuestos'!$F$11*($H899-'01_Supuestos'!$F$9))*'01_Supuestos'!$F$18)-($J899*'01_Supuestos'!G32)-(IF('01_Supuestos'!G30=MAX('01_Supuestos'!$C$30:$M$30),'01_Supuestos'!$F$19,0))-(MAX(0,(((('01_Supuestos'!G31*$I899)*'01_Supuestos'!$F$11*($H899-'01_Supuestos'!$F$9))-((('01_Supuestos'!G31*$I899)*'01_Supuestos'!$F$11*($H899-'01_Supuestos'!$F$9))*'01_Supuestos'!$F$12)-(('01_Supuestos'!G31*$I899)*'01_Supuestos'!$F$11*$K899)-(IF(('01_Supuestos'!G31*$I899)&gt;0,'01_Supuestos'!$F$15,0)))-($J899*'01_Supuestos'!G33)))*'01_Supuestos'!$F$16)</f>
        <v/>
      </c>
      <c r="Y899" s="109">
        <f>((('01_Supuestos'!H31*$I899)*'01_Supuestos'!$F$11*($H899-'01_Supuestos'!$F$9))-((('01_Supuestos'!H31*$I899)*'01_Supuestos'!$F$11*($H899-'01_Supuestos'!$F$9))*'01_Supuestos'!$F$12)-(('01_Supuestos'!H31*$I899)*'01_Supuestos'!$F$11*$K899)-(IF(('01_Supuestos'!H31*$I899)&gt;0,'01_Supuestos'!$F$15,0)))-((('01_Supuestos'!H31*$I899)*'01_Supuestos'!$F$11*($H899-'01_Supuestos'!$F$9))*'01_Supuestos'!$F$18)-($J899*'01_Supuestos'!H32)-(IF('01_Supuestos'!H30=MAX('01_Supuestos'!$C$30:$M$30),'01_Supuestos'!$F$19,0))-(MAX(0,(((('01_Supuestos'!H31*$I899)*'01_Supuestos'!$F$11*($H899-'01_Supuestos'!$F$9))-((('01_Supuestos'!H31*$I899)*'01_Supuestos'!$F$11*($H899-'01_Supuestos'!$F$9))*'01_Supuestos'!$F$12)-(('01_Supuestos'!H31*$I899)*'01_Supuestos'!$F$11*$K899)-(IF(('01_Supuestos'!H31*$I899)&gt;0,'01_Supuestos'!$F$15,0)))-($J899*'01_Supuestos'!H33)))*'01_Supuestos'!$F$16)</f>
        <v/>
      </c>
      <c r="Z899" s="109">
        <f>((('01_Supuestos'!I31*$I899)*'01_Supuestos'!$F$11*($H899-'01_Supuestos'!$F$9))-((('01_Supuestos'!I31*$I899)*'01_Supuestos'!$F$11*($H899-'01_Supuestos'!$F$9))*'01_Supuestos'!$F$12)-(('01_Supuestos'!I31*$I899)*'01_Supuestos'!$F$11*$K899)-(IF(('01_Supuestos'!I31*$I899)&gt;0,'01_Supuestos'!$F$15,0)))-((('01_Supuestos'!I31*$I899)*'01_Supuestos'!$F$11*($H899-'01_Supuestos'!$F$9))*'01_Supuestos'!$F$18)-($J899*'01_Supuestos'!I32)-(IF('01_Supuestos'!I30=MAX('01_Supuestos'!$C$30:$M$30),'01_Supuestos'!$F$19,0))-(MAX(0,(((('01_Supuestos'!I31*$I899)*'01_Supuestos'!$F$11*($H899-'01_Supuestos'!$F$9))-((('01_Supuestos'!I31*$I899)*'01_Supuestos'!$F$11*($H899-'01_Supuestos'!$F$9))*'01_Supuestos'!$F$12)-(('01_Supuestos'!I31*$I899)*'01_Supuestos'!$F$11*$K899)-(IF(('01_Supuestos'!I31*$I899)&gt;0,'01_Supuestos'!$F$15,0)))-($J899*'01_Supuestos'!I33)))*'01_Supuestos'!$F$16)</f>
        <v/>
      </c>
      <c r="AA899" s="109">
        <f>((('01_Supuestos'!J31*$I899)*'01_Supuestos'!$F$11*($H899-'01_Supuestos'!$F$9))-((('01_Supuestos'!J31*$I899)*'01_Supuestos'!$F$11*($H899-'01_Supuestos'!$F$9))*'01_Supuestos'!$F$12)-(('01_Supuestos'!J31*$I899)*'01_Supuestos'!$F$11*$K899)-(IF(('01_Supuestos'!J31*$I899)&gt;0,'01_Supuestos'!$F$15,0)))-((('01_Supuestos'!J31*$I899)*'01_Supuestos'!$F$11*($H899-'01_Supuestos'!$F$9))*'01_Supuestos'!$F$18)-($J899*'01_Supuestos'!J32)-(IF('01_Supuestos'!J30=MAX('01_Supuestos'!$C$30:$M$30),'01_Supuestos'!$F$19,0))-(MAX(0,(((('01_Supuestos'!J31*$I899)*'01_Supuestos'!$F$11*($H899-'01_Supuestos'!$F$9))-((('01_Supuestos'!J31*$I899)*'01_Supuestos'!$F$11*($H899-'01_Supuestos'!$F$9))*'01_Supuestos'!$F$12)-(('01_Supuestos'!J31*$I899)*'01_Supuestos'!$F$11*$K899)-(IF(('01_Supuestos'!J31*$I899)&gt;0,'01_Supuestos'!$F$15,0)))-($J899*'01_Supuestos'!J33)))*'01_Supuestos'!$F$16)</f>
        <v/>
      </c>
      <c r="AB899" s="109">
        <f>((('01_Supuestos'!K31*$I899)*'01_Supuestos'!$F$11*($H899-'01_Supuestos'!$F$9))-((('01_Supuestos'!K31*$I899)*'01_Supuestos'!$F$11*($H899-'01_Supuestos'!$F$9))*'01_Supuestos'!$F$12)-(('01_Supuestos'!K31*$I899)*'01_Supuestos'!$F$11*$K899)-(IF(('01_Supuestos'!K31*$I899)&gt;0,'01_Supuestos'!$F$15,0)))-((('01_Supuestos'!K31*$I899)*'01_Supuestos'!$F$11*($H899-'01_Supuestos'!$F$9))*'01_Supuestos'!$F$18)-($J899*'01_Supuestos'!K32)-(IF('01_Supuestos'!K30=MAX('01_Supuestos'!$C$30:$M$30),'01_Supuestos'!$F$19,0))-(MAX(0,(((('01_Supuestos'!K31*$I899)*'01_Supuestos'!$F$11*($H899-'01_Supuestos'!$F$9))-((('01_Supuestos'!K31*$I899)*'01_Supuestos'!$F$11*($H899-'01_Supuestos'!$F$9))*'01_Supuestos'!$F$12)-(('01_Supuestos'!K31*$I899)*'01_Supuestos'!$F$11*$K899)-(IF(('01_Supuestos'!K31*$I899)&gt;0,'01_Supuestos'!$F$15,0)))-($J899*'01_Supuestos'!K33)))*'01_Supuestos'!$F$16)</f>
        <v/>
      </c>
      <c r="AC899" s="109">
        <f>((('01_Supuestos'!L31*$I899)*'01_Supuestos'!$F$11*($H899-'01_Supuestos'!$F$9))-((('01_Supuestos'!L31*$I899)*'01_Supuestos'!$F$11*($H899-'01_Supuestos'!$F$9))*'01_Supuestos'!$F$12)-(('01_Supuestos'!L31*$I899)*'01_Supuestos'!$F$11*$K899)-(IF(('01_Supuestos'!L31*$I899)&gt;0,'01_Supuestos'!$F$15,0)))-((('01_Supuestos'!L31*$I899)*'01_Supuestos'!$F$11*($H899-'01_Supuestos'!$F$9))*'01_Supuestos'!$F$18)-($J899*'01_Supuestos'!L32)-(IF('01_Supuestos'!L30=MAX('01_Supuestos'!$C$30:$M$30),'01_Supuestos'!$F$19,0))-(MAX(0,(((('01_Supuestos'!L31*$I899)*'01_Supuestos'!$F$11*($H899-'01_Supuestos'!$F$9))-((('01_Supuestos'!L31*$I899)*'01_Supuestos'!$F$11*($H899-'01_Supuestos'!$F$9))*'01_Supuestos'!$F$12)-(('01_Supuestos'!L31*$I899)*'01_Supuestos'!$F$11*$K899)-(IF(('01_Supuestos'!L31*$I899)&gt;0,'01_Supuestos'!$F$15,0)))-($J899*'01_Supuestos'!L33)))*'01_Supuestos'!$F$16)</f>
        <v/>
      </c>
      <c r="AD899" s="109">
        <f>((('01_Supuestos'!M31*$I899)*'01_Supuestos'!$F$11*($H899-'01_Supuestos'!$F$9))-((('01_Supuestos'!M31*$I899)*'01_Supuestos'!$F$11*($H899-'01_Supuestos'!$F$9))*'01_Supuestos'!$F$12)-(('01_Supuestos'!M31*$I899)*'01_Supuestos'!$F$11*$K899)-(IF(('01_Supuestos'!M31*$I899)&gt;0,'01_Supuestos'!$F$15,0)))-((('01_Supuestos'!M31*$I899)*'01_Supuestos'!$F$11*($H899-'01_Supuestos'!$F$9))*'01_Supuestos'!$F$18)-($J899*'01_Supuestos'!M32)-(IF('01_Supuestos'!M30=MAX('01_Supuestos'!$C$30:$M$30),'01_Supuestos'!$F$19,0))-(MAX(0,(((('01_Supuestos'!M31*$I899)*'01_Supuestos'!$F$11*($H899-'01_Supuestos'!$F$9))-((('01_Supuestos'!M31*$I899)*'01_Supuestos'!$F$11*($H899-'01_Supuestos'!$F$9))*'01_Supuestos'!$F$12)-(('01_Supuestos'!M31*$I899)*'01_Supuestos'!$F$11*$K899)-(IF(('01_Supuestos'!M31*$I899)&gt;0,'01_Supuestos'!$F$15,0)))-($J899*'01_Supuestos'!M33)))*'01_Supuestos'!$F$16)</f>
        <v/>
      </c>
      <c r="AE899" s="109">
        <f>0</f>
        <v/>
      </c>
      <c r="AF899" s="109">
        <f>IF(S899&gt;R899,"Appraisal+Decision",IF(S899&lt;R899,"Develop Now","Indiferente"))</f>
        <v/>
      </c>
    </row>
    <row r="900">
      <c r="A900" t="n">
        <v>870</v>
      </c>
      <c r="B900" s="53">
        <f>RAND()</f>
        <v/>
      </c>
      <c r="C900" s="53">
        <f>RAND()</f>
        <v/>
      </c>
      <c r="D900" s="53">
        <f>RAND()</f>
        <v/>
      </c>
      <c r="E900" s="53">
        <f>RAND()</f>
        <v/>
      </c>
      <c r="F900" s="53">
        <f>RAND()</f>
        <v/>
      </c>
      <c r="G900" s="53">
        <f>RAND()</f>
        <v/>
      </c>
      <c r="H900" s="109">
        <f>IF(B900&lt;($B$11-$B$10)/($B$12-$B$10), $B$10+SQRT(B900*($B$11-$B$10)*($B$12-$B$10)), $B$12-SQRT((1-B900)*($B$12-$B$11)*($B$12-$B$10)))</f>
        <v/>
      </c>
      <c r="I900" s="53">
        <f>MAX(0.1,NORMINV(C900,$B$13,$B$14))</f>
        <v/>
      </c>
      <c r="J900" s="109">
        <f>'01_Supuestos'!$F$13*MAX(0.65,NORMINV(D900,1,$B$15))</f>
        <v/>
      </c>
      <c r="K900" s="109">
        <f>'01_Supuestos'!$F$14*MAX(0.6,NORMINV(E900,1,$B$16))</f>
        <v/>
      </c>
      <c r="L900" s="109">
        <f>--(F900&lt;=$B$5)</f>
        <v/>
      </c>
      <c r="M900" s="109">
        <f>IF(L900=1, IF(G900&lt;=$B$6, "+", "-"), IF(G900&lt;=(1-$B$7), "+", "-"))</f>
        <v/>
      </c>
      <c r="N900" s="110">
        <f>IF(M900="+",'05_Bayes_Arbol'!$B$16,'05_Bayes_Arbol'!$B$17)</f>
        <v/>
      </c>
      <c r="O900" s="109">
        <f>SUMPRODUCT(T900:AD900,'01_Supuestos'!$C$34:$M$34)</f>
        <v/>
      </c>
      <c r="P900" s="109">
        <f>N900*O900 + (1-N900)*$B$9</f>
        <v/>
      </c>
      <c r="Q900" s="109">
        <f>--(P900&gt;0)</f>
        <v/>
      </c>
      <c r="R900" s="109">
        <f>IF(L900=1,O900,$B$9)</f>
        <v/>
      </c>
      <c r="S900" s="109">
        <f>-$B$8 + IF(Q900=1, IF(L900=1,O900,$B$9), 0)</f>
        <v/>
      </c>
      <c r="T900" s="109">
        <f>((('01_Supuestos'!C31*$I900)*'01_Supuestos'!$F$11*($H900-'01_Supuestos'!$F$9))-((('01_Supuestos'!C31*$I900)*'01_Supuestos'!$F$11*($H900-'01_Supuestos'!$F$9))*'01_Supuestos'!$F$12)-(('01_Supuestos'!C31*$I900)*'01_Supuestos'!$F$11*$K900)-(IF(('01_Supuestos'!C31*$I900)&gt;0,'01_Supuestos'!$F$15,0)))-((('01_Supuestos'!C31*$I900)*'01_Supuestos'!$F$11*($H900-'01_Supuestos'!$F$9))*'01_Supuestos'!$F$18)-($J900*'01_Supuestos'!C32)-(IF('01_Supuestos'!C30=MAX('01_Supuestos'!$C$30:$M$30),'01_Supuestos'!$F$19,0))-(MAX(0,(((('01_Supuestos'!C31*$I900)*'01_Supuestos'!$F$11*($H900-'01_Supuestos'!$F$9))-((('01_Supuestos'!C31*$I900)*'01_Supuestos'!$F$11*($H900-'01_Supuestos'!$F$9))*'01_Supuestos'!$F$12)-(('01_Supuestos'!C31*$I900)*'01_Supuestos'!$F$11*$K900)-(IF(('01_Supuestos'!C31*$I900)&gt;0,'01_Supuestos'!$F$15,0)))-($J900*'01_Supuestos'!C33)))*'01_Supuestos'!$F$16)</f>
        <v/>
      </c>
      <c r="U900" s="109">
        <f>((('01_Supuestos'!D31*$I900)*'01_Supuestos'!$F$11*($H900-'01_Supuestos'!$F$9))-((('01_Supuestos'!D31*$I900)*'01_Supuestos'!$F$11*($H900-'01_Supuestos'!$F$9))*'01_Supuestos'!$F$12)-(('01_Supuestos'!D31*$I900)*'01_Supuestos'!$F$11*$K900)-(IF(('01_Supuestos'!D31*$I900)&gt;0,'01_Supuestos'!$F$15,0)))-((('01_Supuestos'!D31*$I900)*'01_Supuestos'!$F$11*($H900-'01_Supuestos'!$F$9))*'01_Supuestos'!$F$18)-($J900*'01_Supuestos'!D32)-(IF('01_Supuestos'!D30=MAX('01_Supuestos'!$C$30:$M$30),'01_Supuestos'!$F$19,0))-(MAX(0,(((('01_Supuestos'!D31*$I900)*'01_Supuestos'!$F$11*($H900-'01_Supuestos'!$F$9))-((('01_Supuestos'!D31*$I900)*'01_Supuestos'!$F$11*($H900-'01_Supuestos'!$F$9))*'01_Supuestos'!$F$12)-(('01_Supuestos'!D31*$I900)*'01_Supuestos'!$F$11*$K900)-(IF(('01_Supuestos'!D31*$I900)&gt;0,'01_Supuestos'!$F$15,0)))-($J900*'01_Supuestos'!D33)))*'01_Supuestos'!$F$16)</f>
        <v/>
      </c>
      <c r="V900" s="109">
        <f>((('01_Supuestos'!E31*$I900)*'01_Supuestos'!$F$11*($H900-'01_Supuestos'!$F$9))-((('01_Supuestos'!E31*$I900)*'01_Supuestos'!$F$11*($H900-'01_Supuestos'!$F$9))*'01_Supuestos'!$F$12)-(('01_Supuestos'!E31*$I900)*'01_Supuestos'!$F$11*$K900)-(IF(('01_Supuestos'!E31*$I900)&gt;0,'01_Supuestos'!$F$15,0)))-((('01_Supuestos'!E31*$I900)*'01_Supuestos'!$F$11*($H900-'01_Supuestos'!$F$9))*'01_Supuestos'!$F$18)-($J900*'01_Supuestos'!E32)-(IF('01_Supuestos'!E30=MAX('01_Supuestos'!$C$30:$M$30),'01_Supuestos'!$F$19,0))-(MAX(0,(((('01_Supuestos'!E31*$I900)*'01_Supuestos'!$F$11*($H900-'01_Supuestos'!$F$9))-((('01_Supuestos'!E31*$I900)*'01_Supuestos'!$F$11*($H900-'01_Supuestos'!$F$9))*'01_Supuestos'!$F$12)-(('01_Supuestos'!E31*$I900)*'01_Supuestos'!$F$11*$K900)-(IF(('01_Supuestos'!E31*$I900)&gt;0,'01_Supuestos'!$F$15,0)))-($J900*'01_Supuestos'!E33)))*'01_Supuestos'!$F$16)</f>
        <v/>
      </c>
      <c r="W900" s="109">
        <f>((('01_Supuestos'!F31*$I900)*'01_Supuestos'!$F$11*($H900-'01_Supuestos'!$F$9))-((('01_Supuestos'!F31*$I900)*'01_Supuestos'!$F$11*($H900-'01_Supuestos'!$F$9))*'01_Supuestos'!$F$12)-(('01_Supuestos'!F31*$I900)*'01_Supuestos'!$F$11*$K900)-(IF(('01_Supuestos'!F31*$I900)&gt;0,'01_Supuestos'!$F$15,0)))-((('01_Supuestos'!F31*$I900)*'01_Supuestos'!$F$11*($H900-'01_Supuestos'!$F$9))*'01_Supuestos'!$F$18)-($J900*'01_Supuestos'!F32)-(IF('01_Supuestos'!F30=MAX('01_Supuestos'!$C$30:$M$30),'01_Supuestos'!$F$19,0))-(MAX(0,(((('01_Supuestos'!F31*$I900)*'01_Supuestos'!$F$11*($H900-'01_Supuestos'!$F$9))-((('01_Supuestos'!F31*$I900)*'01_Supuestos'!$F$11*($H900-'01_Supuestos'!$F$9))*'01_Supuestos'!$F$12)-(('01_Supuestos'!F31*$I900)*'01_Supuestos'!$F$11*$K900)-(IF(('01_Supuestos'!F31*$I900)&gt;0,'01_Supuestos'!$F$15,0)))-($J900*'01_Supuestos'!F33)))*'01_Supuestos'!$F$16)</f>
        <v/>
      </c>
      <c r="X900" s="109">
        <f>((('01_Supuestos'!G31*$I900)*'01_Supuestos'!$F$11*($H900-'01_Supuestos'!$F$9))-((('01_Supuestos'!G31*$I900)*'01_Supuestos'!$F$11*($H900-'01_Supuestos'!$F$9))*'01_Supuestos'!$F$12)-(('01_Supuestos'!G31*$I900)*'01_Supuestos'!$F$11*$K900)-(IF(('01_Supuestos'!G31*$I900)&gt;0,'01_Supuestos'!$F$15,0)))-((('01_Supuestos'!G31*$I900)*'01_Supuestos'!$F$11*($H900-'01_Supuestos'!$F$9))*'01_Supuestos'!$F$18)-($J900*'01_Supuestos'!G32)-(IF('01_Supuestos'!G30=MAX('01_Supuestos'!$C$30:$M$30),'01_Supuestos'!$F$19,0))-(MAX(0,(((('01_Supuestos'!G31*$I900)*'01_Supuestos'!$F$11*($H900-'01_Supuestos'!$F$9))-((('01_Supuestos'!G31*$I900)*'01_Supuestos'!$F$11*($H900-'01_Supuestos'!$F$9))*'01_Supuestos'!$F$12)-(('01_Supuestos'!G31*$I900)*'01_Supuestos'!$F$11*$K900)-(IF(('01_Supuestos'!G31*$I900)&gt;0,'01_Supuestos'!$F$15,0)))-($J900*'01_Supuestos'!G33)))*'01_Supuestos'!$F$16)</f>
        <v/>
      </c>
      <c r="Y900" s="109">
        <f>((('01_Supuestos'!H31*$I900)*'01_Supuestos'!$F$11*($H900-'01_Supuestos'!$F$9))-((('01_Supuestos'!H31*$I900)*'01_Supuestos'!$F$11*($H900-'01_Supuestos'!$F$9))*'01_Supuestos'!$F$12)-(('01_Supuestos'!H31*$I900)*'01_Supuestos'!$F$11*$K900)-(IF(('01_Supuestos'!H31*$I900)&gt;0,'01_Supuestos'!$F$15,0)))-((('01_Supuestos'!H31*$I900)*'01_Supuestos'!$F$11*($H900-'01_Supuestos'!$F$9))*'01_Supuestos'!$F$18)-($J900*'01_Supuestos'!H32)-(IF('01_Supuestos'!H30=MAX('01_Supuestos'!$C$30:$M$30),'01_Supuestos'!$F$19,0))-(MAX(0,(((('01_Supuestos'!H31*$I900)*'01_Supuestos'!$F$11*($H900-'01_Supuestos'!$F$9))-((('01_Supuestos'!H31*$I900)*'01_Supuestos'!$F$11*($H900-'01_Supuestos'!$F$9))*'01_Supuestos'!$F$12)-(('01_Supuestos'!H31*$I900)*'01_Supuestos'!$F$11*$K900)-(IF(('01_Supuestos'!H31*$I900)&gt;0,'01_Supuestos'!$F$15,0)))-($J900*'01_Supuestos'!H33)))*'01_Supuestos'!$F$16)</f>
        <v/>
      </c>
      <c r="Z900" s="109">
        <f>((('01_Supuestos'!I31*$I900)*'01_Supuestos'!$F$11*($H900-'01_Supuestos'!$F$9))-((('01_Supuestos'!I31*$I900)*'01_Supuestos'!$F$11*($H900-'01_Supuestos'!$F$9))*'01_Supuestos'!$F$12)-(('01_Supuestos'!I31*$I900)*'01_Supuestos'!$F$11*$K900)-(IF(('01_Supuestos'!I31*$I900)&gt;0,'01_Supuestos'!$F$15,0)))-((('01_Supuestos'!I31*$I900)*'01_Supuestos'!$F$11*($H900-'01_Supuestos'!$F$9))*'01_Supuestos'!$F$18)-($J900*'01_Supuestos'!I32)-(IF('01_Supuestos'!I30=MAX('01_Supuestos'!$C$30:$M$30),'01_Supuestos'!$F$19,0))-(MAX(0,(((('01_Supuestos'!I31*$I900)*'01_Supuestos'!$F$11*($H900-'01_Supuestos'!$F$9))-((('01_Supuestos'!I31*$I900)*'01_Supuestos'!$F$11*($H900-'01_Supuestos'!$F$9))*'01_Supuestos'!$F$12)-(('01_Supuestos'!I31*$I900)*'01_Supuestos'!$F$11*$K900)-(IF(('01_Supuestos'!I31*$I900)&gt;0,'01_Supuestos'!$F$15,0)))-($J900*'01_Supuestos'!I33)))*'01_Supuestos'!$F$16)</f>
        <v/>
      </c>
      <c r="AA900" s="109">
        <f>((('01_Supuestos'!J31*$I900)*'01_Supuestos'!$F$11*($H900-'01_Supuestos'!$F$9))-((('01_Supuestos'!J31*$I900)*'01_Supuestos'!$F$11*($H900-'01_Supuestos'!$F$9))*'01_Supuestos'!$F$12)-(('01_Supuestos'!J31*$I900)*'01_Supuestos'!$F$11*$K900)-(IF(('01_Supuestos'!J31*$I900)&gt;0,'01_Supuestos'!$F$15,0)))-((('01_Supuestos'!J31*$I900)*'01_Supuestos'!$F$11*($H900-'01_Supuestos'!$F$9))*'01_Supuestos'!$F$18)-($J900*'01_Supuestos'!J32)-(IF('01_Supuestos'!J30=MAX('01_Supuestos'!$C$30:$M$30),'01_Supuestos'!$F$19,0))-(MAX(0,(((('01_Supuestos'!J31*$I900)*'01_Supuestos'!$F$11*($H900-'01_Supuestos'!$F$9))-((('01_Supuestos'!J31*$I900)*'01_Supuestos'!$F$11*($H900-'01_Supuestos'!$F$9))*'01_Supuestos'!$F$12)-(('01_Supuestos'!J31*$I900)*'01_Supuestos'!$F$11*$K900)-(IF(('01_Supuestos'!J31*$I900)&gt;0,'01_Supuestos'!$F$15,0)))-($J900*'01_Supuestos'!J33)))*'01_Supuestos'!$F$16)</f>
        <v/>
      </c>
      <c r="AB900" s="109">
        <f>((('01_Supuestos'!K31*$I900)*'01_Supuestos'!$F$11*($H900-'01_Supuestos'!$F$9))-((('01_Supuestos'!K31*$I900)*'01_Supuestos'!$F$11*($H900-'01_Supuestos'!$F$9))*'01_Supuestos'!$F$12)-(('01_Supuestos'!K31*$I900)*'01_Supuestos'!$F$11*$K900)-(IF(('01_Supuestos'!K31*$I900)&gt;0,'01_Supuestos'!$F$15,0)))-((('01_Supuestos'!K31*$I900)*'01_Supuestos'!$F$11*($H900-'01_Supuestos'!$F$9))*'01_Supuestos'!$F$18)-($J900*'01_Supuestos'!K32)-(IF('01_Supuestos'!K30=MAX('01_Supuestos'!$C$30:$M$30),'01_Supuestos'!$F$19,0))-(MAX(0,(((('01_Supuestos'!K31*$I900)*'01_Supuestos'!$F$11*($H900-'01_Supuestos'!$F$9))-((('01_Supuestos'!K31*$I900)*'01_Supuestos'!$F$11*($H900-'01_Supuestos'!$F$9))*'01_Supuestos'!$F$12)-(('01_Supuestos'!K31*$I900)*'01_Supuestos'!$F$11*$K900)-(IF(('01_Supuestos'!K31*$I900)&gt;0,'01_Supuestos'!$F$15,0)))-($J900*'01_Supuestos'!K33)))*'01_Supuestos'!$F$16)</f>
        <v/>
      </c>
      <c r="AC900" s="109">
        <f>((('01_Supuestos'!L31*$I900)*'01_Supuestos'!$F$11*($H900-'01_Supuestos'!$F$9))-((('01_Supuestos'!L31*$I900)*'01_Supuestos'!$F$11*($H900-'01_Supuestos'!$F$9))*'01_Supuestos'!$F$12)-(('01_Supuestos'!L31*$I900)*'01_Supuestos'!$F$11*$K900)-(IF(('01_Supuestos'!L31*$I900)&gt;0,'01_Supuestos'!$F$15,0)))-((('01_Supuestos'!L31*$I900)*'01_Supuestos'!$F$11*($H900-'01_Supuestos'!$F$9))*'01_Supuestos'!$F$18)-($J900*'01_Supuestos'!L32)-(IF('01_Supuestos'!L30=MAX('01_Supuestos'!$C$30:$M$30),'01_Supuestos'!$F$19,0))-(MAX(0,(((('01_Supuestos'!L31*$I900)*'01_Supuestos'!$F$11*($H900-'01_Supuestos'!$F$9))-((('01_Supuestos'!L31*$I900)*'01_Supuestos'!$F$11*($H900-'01_Supuestos'!$F$9))*'01_Supuestos'!$F$12)-(('01_Supuestos'!L31*$I900)*'01_Supuestos'!$F$11*$K900)-(IF(('01_Supuestos'!L31*$I900)&gt;0,'01_Supuestos'!$F$15,0)))-($J900*'01_Supuestos'!L33)))*'01_Supuestos'!$F$16)</f>
        <v/>
      </c>
      <c r="AD900" s="109">
        <f>((('01_Supuestos'!M31*$I900)*'01_Supuestos'!$F$11*($H900-'01_Supuestos'!$F$9))-((('01_Supuestos'!M31*$I900)*'01_Supuestos'!$F$11*($H900-'01_Supuestos'!$F$9))*'01_Supuestos'!$F$12)-(('01_Supuestos'!M31*$I900)*'01_Supuestos'!$F$11*$K900)-(IF(('01_Supuestos'!M31*$I900)&gt;0,'01_Supuestos'!$F$15,0)))-((('01_Supuestos'!M31*$I900)*'01_Supuestos'!$F$11*($H900-'01_Supuestos'!$F$9))*'01_Supuestos'!$F$18)-($J900*'01_Supuestos'!M32)-(IF('01_Supuestos'!M30=MAX('01_Supuestos'!$C$30:$M$30),'01_Supuestos'!$F$19,0))-(MAX(0,(((('01_Supuestos'!M31*$I900)*'01_Supuestos'!$F$11*($H900-'01_Supuestos'!$F$9))-((('01_Supuestos'!M31*$I900)*'01_Supuestos'!$F$11*($H900-'01_Supuestos'!$F$9))*'01_Supuestos'!$F$12)-(('01_Supuestos'!M31*$I900)*'01_Supuestos'!$F$11*$K900)-(IF(('01_Supuestos'!M31*$I900)&gt;0,'01_Supuestos'!$F$15,0)))-($J900*'01_Supuestos'!M33)))*'01_Supuestos'!$F$16)</f>
        <v/>
      </c>
      <c r="AE900" s="109">
        <f>0</f>
        <v/>
      </c>
      <c r="AF900" s="109">
        <f>IF(S900&gt;R900,"Appraisal+Decision",IF(S900&lt;R900,"Develop Now","Indiferente"))</f>
        <v/>
      </c>
    </row>
    <row r="901">
      <c r="A901" t="n">
        <v>871</v>
      </c>
      <c r="B901" s="53">
        <f>RAND()</f>
        <v/>
      </c>
      <c r="C901" s="53">
        <f>RAND()</f>
        <v/>
      </c>
      <c r="D901" s="53">
        <f>RAND()</f>
        <v/>
      </c>
      <c r="E901" s="53">
        <f>RAND()</f>
        <v/>
      </c>
      <c r="F901" s="53">
        <f>RAND()</f>
        <v/>
      </c>
      <c r="G901" s="53">
        <f>RAND()</f>
        <v/>
      </c>
      <c r="H901" s="109">
        <f>IF(B901&lt;($B$11-$B$10)/($B$12-$B$10), $B$10+SQRT(B901*($B$11-$B$10)*($B$12-$B$10)), $B$12-SQRT((1-B901)*($B$12-$B$11)*($B$12-$B$10)))</f>
        <v/>
      </c>
      <c r="I901" s="53">
        <f>MAX(0.1,NORMINV(C901,$B$13,$B$14))</f>
        <v/>
      </c>
      <c r="J901" s="109">
        <f>'01_Supuestos'!$F$13*MAX(0.65,NORMINV(D901,1,$B$15))</f>
        <v/>
      </c>
      <c r="K901" s="109">
        <f>'01_Supuestos'!$F$14*MAX(0.6,NORMINV(E901,1,$B$16))</f>
        <v/>
      </c>
      <c r="L901" s="109">
        <f>--(F901&lt;=$B$5)</f>
        <v/>
      </c>
      <c r="M901" s="109">
        <f>IF(L901=1, IF(G901&lt;=$B$6, "+", "-"), IF(G901&lt;=(1-$B$7), "+", "-"))</f>
        <v/>
      </c>
      <c r="N901" s="110">
        <f>IF(M901="+",'05_Bayes_Arbol'!$B$16,'05_Bayes_Arbol'!$B$17)</f>
        <v/>
      </c>
      <c r="O901" s="109">
        <f>SUMPRODUCT(T901:AD901,'01_Supuestos'!$C$34:$M$34)</f>
        <v/>
      </c>
      <c r="P901" s="109">
        <f>N901*O901 + (1-N901)*$B$9</f>
        <v/>
      </c>
      <c r="Q901" s="109">
        <f>--(P901&gt;0)</f>
        <v/>
      </c>
      <c r="R901" s="109">
        <f>IF(L901=1,O901,$B$9)</f>
        <v/>
      </c>
      <c r="S901" s="109">
        <f>-$B$8 + IF(Q901=1, IF(L901=1,O901,$B$9), 0)</f>
        <v/>
      </c>
      <c r="T901" s="109">
        <f>((('01_Supuestos'!C31*$I901)*'01_Supuestos'!$F$11*($H901-'01_Supuestos'!$F$9))-((('01_Supuestos'!C31*$I901)*'01_Supuestos'!$F$11*($H901-'01_Supuestos'!$F$9))*'01_Supuestos'!$F$12)-(('01_Supuestos'!C31*$I901)*'01_Supuestos'!$F$11*$K901)-(IF(('01_Supuestos'!C31*$I901)&gt;0,'01_Supuestos'!$F$15,0)))-((('01_Supuestos'!C31*$I901)*'01_Supuestos'!$F$11*($H901-'01_Supuestos'!$F$9))*'01_Supuestos'!$F$18)-($J901*'01_Supuestos'!C32)-(IF('01_Supuestos'!C30=MAX('01_Supuestos'!$C$30:$M$30),'01_Supuestos'!$F$19,0))-(MAX(0,(((('01_Supuestos'!C31*$I901)*'01_Supuestos'!$F$11*($H901-'01_Supuestos'!$F$9))-((('01_Supuestos'!C31*$I901)*'01_Supuestos'!$F$11*($H901-'01_Supuestos'!$F$9))*'01_Supuestos'!$F$12)-(('01_Supuestos'!C31*$I901)*'01_Supuestos'!$F$11*$K901)-(IF(('01_Supuestos'!C31*$I901)&gt;0,'01_Supuestos'!$F$15,0)))-($J901*'01_Supuestos'!C33)))*'01_Supuestos'!$F$16)</f>
        <v/>
      </c>
      <c r="U901" s="109">
        <f>((('01_Supuestos'!D31*$I901)*'01_Supuestos'!$F$11*($H901-'01_Supuestos'!$F$9))-((('01_Supuestos'!D31*$I901)*'01_Supuestos'!$F$11*($H901-'01_Supuestos'!$F$9))*'01_Supuestos'!$F$12)-(('01_Supuestos'!D31*$I901)*'01_Supuestos'!$F$11*$K901)-(IF(('01_Supuestos'!D31*$I901)&gt;0,'01_Supuestos'!$F$15,0)))-((('01_Supuestos'!D31*$I901)*'01_Supuestos'!$F$11*($H901-'01_Supuestos'!$F$9))*'01_Supuestos'!$F$18)-($J901*'01_Supuestos'!D32)-(IF('01_Supuestos'!D30=MAX('01_Supuestos'!$C$30:$M$30),'01_Supuestos'!$F$19,0))-(MAX(0,(((('01_Supuestos'!D31*$I901)*'01_Supuestos'!$F$11*($H901-'01_Supuestos'!$F$9))-((('01_Supuestos'!D31*$I901)*'01_Supuestos'!$F$11*($H901-'01_Supuestos'!$F$9))*'01_Supuestos'!$F$12)-(('01_Supuestos'!D31*$I901)*'01_Supuestos'!$F$11*$K901)-(IF(('01_Supuestos'!D31*$I901)&gt;0,'01_Supuestos'!$F$15,0)))-($J901*'01_Supuestos'!D33)))*'01_Supuestos'!$F$16)</f>
        <v/>
      </c>
      <c r="V901" s="109">
        <f>((('01_Supuestos'!E31*$I901)*'01_Supuestos'!$F$11*($H901-'01_Supuestos'!$F$9))-((('01_Supuestos'!E31*$I901)*'01_Supuestos'!$F$11*($H901-'01_Supuestos'!$F$9))*'01_Supuestos'!$F$12)-(('01_Supuestos'!E31*$I901)*'01_Supuestos'!$F$11*$K901)-(IF(('01_Supuestos'!E31*$I901)&gt;0,'01_Supuestos'!$F$15,0)))-((('01_Supuestos'!E31*$I901)*'01_Supuestos'!$F$11*($H901-'01_Supuestos'!$F$9))*'01_Supuestos'!$F$18)-($J901*'01_Supuestos'!E32)-(IF('01_Supuestos'!E30=MAX('01_Supuestos'!$C$30:$M$30),'01_Supuestos'!$F$19,0))-(MAX(0,(((('01_Supuestos'!E31*$I901)*'01_Supuestos'!$F$11*($H901-'01_Supuestos'!$F$9))-((('01_Supuestos'!E31*$I901)*'01_Supuestos'!$F$11*($H901-'01_Supuestos'!$F$9))*'01_Supuestos'!$F$12)-(('01_Supuestos'!E31*$I901)*'01_Supuestos'!$F$11*$K901)-(IF(('01_Supuestos'!E31*$I901)&gt;0,'01_Supuestos'!$F$15,0)))-($J901*'01_Supuestos'!E33)))*'01_Supuestos'!$F$16)</f>
        <v/>
      </c>
      <c r="W901" s="109">
        <f>((('01_Supuestos'!F31*$I901)*'01_Supuestos'!$F$11*($H901-'01_Supuestos'!$F$9))-((('01_Supuestos'!F31*$I901)*'01_Supuestos'!$F$11*($H901-'01_Supuestos'!$F$9))*'01_Supuestos'!$F$12)-(('01_Supuestos'!F31*$I901)*'01_Supuestos'!$F$11*$K901)-(IF(('01_Supuestos'!F31*$I901)&gt;0,'01_Supuestos'!$F$15,0)))-((('01_Supuestos'!F31*$I901)*'01_Supuestos'!$F$11*($H901-'01_Supuestos'!$F$9))*'01_Supuestos'!$F$18)-($J901*'01_Supuestos'!F32)-(IF('01_Supuestos'!F30=MAX('01_Supuestos'!$C$30:$M$30),'01_Supuestos'!$F$19,0))-(MAX(0,(((('01_Supuestos'!F31*$I901)*'01_Supuestos'!$F$11*($H901-'01_Supuestos'!$F$9))-((('01_Supuestos'!F31*$I901)*'01_Supuestos'!$F$11*($H901-'01_Supuestos'!$F$9))*'01_Supuestos'!$F$12)-(('01_Supuestos'!F31*$I901)*'01_Supuestos'!$F$11*$K901)-(IF(('01_Supuestos'!F31*$I901)&gt;0,'01_Supuestos'!$F$15,0)))-($J901*'01_Supuestos'!F33)))*'01_Supuestos'!$F$16)</f>
        <v/>
      </c>
      <c r="X901" s="109">
        <f>((('01_Supuestos'!G31*$I901)*'01_Supuestos'!$F$11*($H901-'01_Supuestos'!$F$9))-((('01_Supuestos'!G31*$I901)*'01_Supuestos'!$F$11*($H901-'01_Supuestos'!$F$9))*'01_Supuestos'!$F$12)-(('01_Supuestos'!G31*$I901)*'01_Supuestos'!$F$11*$K901)-(IF(('01_Supuestos'!G31*$I901)&gt;0,'01_Supuestos'!$F$15,0)))-((('01_Supuestos'!G31*$I901)*'01_Supuestos'!$F$11*($H901-'01_Supuestos'!$F$9))*'01_Supuestos'!$F$18)-($J901*'01_Supuestos'!G32)-(IF('01_Supuestos'!G30=MAX('01_Supuestos'!$C$30:$M$30),'01_Supuestos'!$F$19,0))-(MAX(0,(((('01_Supuestos'!G31*$I901)*'01_Supuestos'!$F$11*($H901-'01_Supuestos'!$F$9))-((('01_Supuestos'!G31*$I901)*'01_Supuestos'!$F$11*($H901-'01_Supuestos'!$F$9))*'01_Supuestos'!$F$12)-(('01_Supuestos'!G31*$I901)*'01_Supuestos'!$F$11*$K901)-(IF(('01_Supuestos'!G31*$I901)&gt;0,'01_Supuestos'!$F$15,0)))-($J901*'01_Supuestos'!G33)))*'01_Supuestos'!$F$16)</f>
        <v/>
      </c>
      <c r="Y901" s="109">
        <f>((('01_Supuestos'!H31*$I901)*'01_Supuestos'!$F$11*($H901-'01_Supuestos'!$F$9))-((('01_Supuestos'!H31*$I901)*'01_Supuestos'!$F$11*($H901-'01_Supuestos'!$F$9))*'01_Supuestos'!$F$12)-(('01_Supuestos'!H31*$I901)*'01_Supuestos'!$F$11*$K901)-(IF(('01_Supuestos'!H31*$I901)&gt;0,'01_Supuestos'!$F$15,0)))-((('01_Supuestos'!H31*$I901)*'01_Supuestos'!$F$11*($H901-'01_Supuestos'!$F$9))*'01_Supuestos'!$F$18)-($J901*'01_Supuestos'!H32)-(IF('01_Supuestos'!H30=MAX('01_Supuestos'!$C$30:$M$30),'01_Supuestos'!$F$19,0))-(MAX(0,(((('01_Supuestos'!H31*$I901)*'01_Supuestos'!$F$11*($H901-'01_Supuestos'!$F$9))-((('01_Supuestos'!H31*$I901)*'01_Supuestos'!$F$11*($H901-'01_Supuestos'!$F$9))*'01_Supuestos'!$F$12)-(('01_Supuestos'!H31*$I901)*'01_Supuestos'!$F$11*$K901)-(IF(('01_Supuestos'!H31*$I901)&gt;0,'01_Supuestos'!$F$15,0)))-($J901*'01_Supuestos'!H33)))*'01_Supuestos'!$F$16)</f>
        <v/>
      </c>
      <c r="Z901" s="109">
        <f>((('01_Supuestos'!I31*$I901)*'01_Supuestos'!$F$11*($H901-'01_Supuestos'!$F$9))-((('01_Supuestos'!I31*$I901)*'01_Supuestos'!$F$11*($H901-'01_Supuestos'!$F$9))*'01_Supuestos'!$F$12)-(('01_Supuestos'!I31*$I901)*'01_Supuestos'!$F$11*$K901)-(IF(('01_Supuestos'!I31*$I901)&gt;0,'01_Supuestos'!$F$15,0)))-((('01_Supuestos'!I31*$I901)*'01_Supuestos'!$F$11*($H901-'01_Supuestos'!$F$9))*'01_Supuestos'!$F$18)-($J901*'01_Supuestos'!I32)-(IF('01_Supuestos'!I30=MAX('01_Supuestos'!$C$30:$M$30),'01_Supuestos'!$F$19,0))-(MAX(0,(((('01_Supuestos'!I31*$I901)*'01_Supuestos'!$F$11*($H901-'01_Supuestos'!$F$9))-((('01_Supuestos'!I31*$I901)*'01_Supuestos'!$F$11*($H901-'01_Supuestos'!$F$9))*'01_Supuestos'!$F$12)-(('01_Supuestos'!I31*$I901)*'01_Supuestos'!$F$11*$K901)-(IF(('01_Supuestos'!I31*$I901)&gt;0,'01_Supuestos'!$F$15,0)))-($J901*'01_Supuestos'!I33)))*'01_Supuestos'!$F$16)</f>
        <v/>
      </c>
      <c r="AA901" s="109">
        <f>((('01_Supuestos'!J31*$I901)*'01_Supuestos'!$F$11*($H901-'01_Supuestos'!$F$9))-((('01_Supuestos'!J31*$I901)*'01_Supuestos'!$F$11*($H901-'01_Supuestos'!$F$9))*'01_Supuestos'!$F$12)-(('01_Supuestos'!J31*$I901)*'01_Supuestos'!$F$11*$K901)-(IF(('01_Supuestos'!J31*$I901)&gt;0,'01_Supuestos'!$F$15,0)))-((('01_Supuestos'!J31*$I901)*'01_Supuestos'!$F$11*($H901-'01_Supuestos'!$F$9))*'01_Supuestos'!$F$18)-($J901*'01_Supuestos'!J32)-(IF('01_Supuestos'!J30=MAX('01_Supuestos'!$C$30:$M$30),'01_Supuestos'!$F$19,0))-(MAX(0,(((('01_Supuestos'!J31*$I901)*'01_Supuestos'!$F$11*($H901-'01_Supuestos'!$F$9))-((('01_Supuestos'!J31*$I901)*'01_Supuestos'!$F$11*($H901-'01_Supuestos'!$F$9))*'01_Supuestos'!$F$12)-(('01_Supuestos'!J31*$I901)*'01_Supuestos'!$F$11*$K901)-(IF(('01_Supuestos'!J31*$I901)&gt;0,'01_Supuestos'!$F$15,0)))-($J901*'01_Supuestos'!J33)))*'01_Supuestos'!$F$16)</f>
        <v/>
      </c>
      <c r="AB901" s="109">
        <f>((('01_Supuestos'!K31*$I901)*'01_Supuestos'!$F$11*($H901-'01_Supuestos'!$F$9))-((('01_Supuestos'!K31*$I901)*'01_Supuestos'!$F$11*($H901-'01_Supuestos'!$F$9))*'01_Supuestos'!$F$12)-(('01_Supuestos'!K31*$I901)*'01_Supuestos'!$F$11*$K901)-(IF(('01_Supuestos'!K31*$I901)&gt;0,'01_Supuestos'!$F$15,0)))-((('01_Supuestos'!K31*$I901)*'01_Supuestos'!$F$11*($H901-'01_Supuestos'!$F$9))*'01_Supuestos'!$F$18)-($J901*'01_Supuestos'!K32)-(IF('01_Supuestos'!K30=MAX('01_Supuestos'!$C$30:$M$30),'01_Supuestos'!$F$19,0))-(MAX(0,(((('01_Supuestos'!K31*$I901)*'01_Supuestos'!$F$11*($H901-'01_Supuestos'!$F$9))-((('01_Supuestos'!K31*$I901)*'01_Supuestos'!$F$11*($H901-'01_Supuestos'!$F$9))*'01_Supuestos'!$F$12)-(('01_Supuestos'!K31*$I901)*'01_Supuestos'!$F$11*$K901)-(IF(('01_Supuestos'!K31*$I901)&gt;0,'01_Supuestos'!$F$15,0)))-($J901*'01_Supuestos'!K33)))*'01_Supuestos'!$F$16)</f>
        <v/>
      </c>
      <c r="AC901" s="109">
        <f>((('01_Supuestos'!L31*$I901)*'01_Supuestos'!$F$11*($H901-'01_Supuestos'!$F$9))-((('01_Supuestos'!L31*$I901)*'01_Supuestos'!$F$11*($H901-'01_Supuestos'!$F$9))*'01_Supuestos'!$F$12)-(('01_Supuestos'!L31*$I901)*'01_Supuestos'!$F$11*$K901)-(IF(('01_Supuestos'!L31*$I901)&gt;0,'01_Supuestos'!$F$15,0)))-((('01_Supuestos'!L31*$I901)*'01_Supuestos'!$F$11*($H901-'01_Supuestos'!$F$9))*'01_Supuestos'!$F$18)-($J901*'01_Supuestos'!L32)-(IF('01_Supuestos'!L30=MAX('01_Supuestos'!$C$30:$M$30),'01_Supuestos'!$F$19,0))-(MAX(0,(((('01_Supuestos'!L31*$I901)*'01_Supuestos'!$F$11*($H901-'01_Supuestos'!$F$9))-((('01_Supuestos'!L31*$I901)*'01_Supuestos'!$F$11*($H901-'01_Supuestos'!$F$9))*'01_Supuestos'!$F$12)-(('01_Supuestos'!L31*$I901)*'01_Supuestos'!$F$11*$K901)-(IF(('01_Supuestos'!L31*$I901)&gt;0,'01_Supuestos'!$F$15,0)))-($J901*'01_Supuestos'!L33)))*'01_Supuestos'!$F$16)</f>
        <v/>
      </c>
      <c r="AD901" s="109">
        <f>((('01_Supuestos'!M31*$I901)*'01_Supuestos'!$F$11*($H901-'01_Supuestos'!$F$9))-((('01_Supuestos'!M31*$I901)*'01_Supuestos'!$F$11*($H901-'01_Supuestos'!$F$9))*'01_Supuestos'!$F$12)-(('01_Supuestos'!M31*$I901)*'01_Supuestos'!$F$11*$K901)-(IF(('01_Supuestos'!M31*$I901)&gt;0,'01_Supuestos'!$F$15,0)))-((('01_Supuestos'!M31*$I901)*'01_Supuestos'!$F$11*($H901-'01_Supuestos'!$F$9))*'01_Supuestos'!$F$18)-($J901*'01_Supuestos'!M32)-(IF('01_Supuestos'!M30=MAX('01_Supuestos'!$C$30:$M$30),'01_Supuestos'!$F$19,0))-(MAX(0,(((('01_Supuestos'!M31*$I901)*'01_Supuestos'!$F$11*($H901-'01_Supuestos'!$F$9))-((('01_Supuestos'!M31*$I901)*'01_Supuestos'!$F$11*($H901-'01_Supuestos'!$F$9))*'01_Supuestos'!$F$12)-(('01_Supuestos'!M31*$I901)*'01_Supuestos'!$F$11*$K901)-(IF(('01_Supuestos'!M31*$I901)&gt;0,'01_Supuestos'!$F$15,0)))-($J901*'01_Supuestos'!M33)))*'01_Supuestos'!$F$16)</f>
        <v/>
      </c>
      <c r="AE901" s="109">
        <f>0</f>
        <v/>
      </c>
      <c r="AF901" s="109">
        <f>IF(S901&gt;R901,"Appraisal+Decision",IF(S901&lt;R901,"Develop Now","Indiferente"))</f>
        <v/>
      </c>
    </row>
    <row r="902">
      <c r="A902" t="n">
        <v>872</v>
      </c>
      <c r="B902" s="53">
        <f>RAND()</f>
        <v/>
      </c>
      <c r="C902" s="53">
        <f>RAND()</f>
        <v/>
      </c>
      <c r="D902" s="53">
        <f>RAND()</f>
        <v/>
      </c>
      <c r="E902" s="53">
        <f>RAND()</f>
        <v/>
      </c>
      <c r="F902" s="53">
        <f>RAND()</f>
        <v/>
      </c>
      <c r="G902" s="53">
        <f>RAND()</f>
        <v/>
      </c>
      <c r="H902" s="109">
        <f>IF(B902&lt;($B$11-$B$10)/($B$12-$B$10), $B$10+SQRT(B902*($B$11-$B$10)*($B$12-$B$10)), $B$12-SQRT((1-B902)*($B$12-$B$11)*($B$12-$B$10)))</f>
        <v/>
      </c>
      <c r="I902" s="53">
        <f>MAX(0.1,NORMINV(C902,$B$13,$B$14))</f>
        <v/>
      </c>
      <c r="J902" s="109">
        <f>'01_Supuestos'!$F$13*MAX(0.65,NORMINV(D902,1,$B$15))</f>
        <v/>
      </c>
      <c r="K902" s="109">
        <f>'01_Supuestos'!$F$14*MAX(0.6,NORMINV(E902,1,$B$16))</f>
        <v/>
      </c>
      <c r="L902" s="109">
        <f>--(F902&lt;=$B$5)</f>
        <v/>
      </c>
      <c r="M902" s="109">
        <f>IF(L902=1, IF(G902&lt;=$B$6, "+", "-"), IF(G902&lt;=(1-$B$7), "+", "-"))</f>
        <v/>
      </c>
      <c r="N902" s="110">
        <f>IF(M902="+",'05_Bayes_Arbol'!$B$16,'05_Bayes_Arbol'!$B$17)</f>
        <v/>
      </c>
      <c r="O902" s="109">
        <f>SUMPRODUCT(T902:AD902,'01_Supuestos'!$C$34:$M$34)</f>
        <v/>
      </c>
      <c r="P902" s="109">
        <f>N902*O902 + (1-N902)*$B$9</f>
        <v/>
      </c>
      <c r="Q902" s="109">
        <f>--(P902&gt;0)</f>
        <v/>
      </c>
      <c r="R902" s="109">
        <f>IF(L902=1,O902,$B$9)</f>
        <v/>
      </c>
      <c r="S902" s="109">
        <f>-$B$8 + IF(Q902=1, IF(L902=1,O902,$B$9), 0)</f>
        <v/>
      </c>
      <c r="T902" s="109">
        <f>((('01_Supuestos'!C31*$I902)*'01_Supuestos'!$F$11*($H902-'01_Supuestos'!$F$9))-((('01_Supuestos'!C31*$I902)*'01_Supuestos'!$F$11*($H902-'01_Supuestos'!$F$9))*'01_Supuestos'!$F$12)-(('01_Supuestos'!C31*$I902)*'01_Supuestos'!$F$11*$K902)-(IF(('01_Supuestos'!C31*$I902)&gt;0,'01_Supuestos'!$F$15,0)))-((('01_Supuestos'!C31*$I902)*'01_Supuestos'!$F$11*($H902-'01_Supuestos'!$F$9))*'01_Supuestos'!$F$18)-($J902*'01_Supuestos'!C32)-(IF('01_Supuestos'!C30=MAX('01_Supuestos'!$C$30:$M$30),'01_Supuestos'!$F$19,0))-(MAX(0,(((('01_Supuestos'!C31*$I902)*'01_Supuestos'!$F$11*($H902-'01_Supuestos'!$F$9))-((('01_Supuestos'!C31*$I902)*'01_Supuestos'!$F$11*($H902-'01_Supuestos'!$F$9))*'01_Supuestos'!$F$12)-(('01_Supuestos'!C31*$I902)*'01_Supuestos'!$F$11*$K902)-(IF(('01_Supuestos'!C31*$I902)&gt;0,'01_Supuestos'!$F$15,0)))-($J902*'01_Supuestos'!C33)))*'01_Supuestos'!$F$16)</f>
        <v/>
      </c>
      <c r="U902" s="109">
        <f>((('01_Supuestos'!D31*$I902)*'01_Supuestos'!$F$11*($H902-'01_Supuestos'!$F$9))-((('01_Supuestos'!D31*$I902)*'01_Supuestos'!$F$11*($H902-'01_Supuestos'!$F$9))*'01_Supuestos'!$F$12)-(('01_Supuestos'!D31*$I902)*'01_Supuestos'!$F$11*$K902)-(IF(('01_Supuestos'!D31*$I902)&gt;0,'01_Supuestos'!$F$15,0)))-((('01_Supuestos'!D31*$I902)*'01_Supuestos'!$F$11*($H902-'01_Supuestos'!$F$9))*'01_Supuestos'!$F$18)-($J902*'01_Supuestos'!D32)-(IF('01_Supuestos'!D30=MAX('01_Supuestos'!$C$30:$M$30),'01_Supuestos'!$F$19,0))-(MAX(0,(((('01_Supuestos'!D31*$I902)*'01_Supuestos'!$F$11*($H902-'01_Supuestos'!$F$9))-((('01_Supuestos'!D31*$I902)*'01_Supuestos'!$F$11*($H902-'01_Supuestos'!$F$9))*'01_Supuestos'!$F$12)-(('01_Supuestos'!D31*$I902)*'01_Supuestos'!$F$11*$K902)-(IF(('01_Supuestos'!D31*$I902)&gt;0,'01_Supuestos'!$F$15,0)))-($J902*'01_Supuestos'!D33)))*'01_Supuestos'!$F$16)</f>
        <v/>
      </c>
      <c r="V902" s="109">
        <f>((('01_Supuestos'!E31*$I902)*'01_Supuestos'!$F$11*($H902-'01_Supuestos'!$F$9))-((('01_Supuestos'!E31*$I902)*'01_Supuestos'!$F$11*($H902-'01_Supuestos'!$F$9))*'01_Supuestos'!$F$12)-(('01_Supuestos'!E31*$I902)*'01_Supuestos'!$F$11*$K902)-(IF(('01_Supuestos'!E31*$I902)&gt;0,'01_Supuestos'!$F$15,0)))-((('01_Supuestos'!E31*$I902)*'01_Supuestos'!$F$11*($H902-'01_Supuestos'!$F$9))*'01_Supuestos'!$F$18)-($J902*'01_Supuestos'!E32)-(IF('01_Supuestos'!E30=MAX('01_Supuestos'!$C$30:$M$30),'01_Supuestos'!$F$19,0))-(MAX(0,(((('01_Supuestos'!E31*$I902)*'01_Supuestos'!$F$11*($H902-'01_Supuestos'!$F$9))-((('01_Supuestos'!E31*$I902)*'01_Supuestos'!$F$11*($H902-'01_Supuestos'!$F$9))*'01_Supuestos'!$F$12)-(('01_Supuestos'!E31*$I902)*'01_Supuestos'!$F$11*$K902)-(IF(('01_Supuestos'!E31*$I902)&gt;0,'01_Supuestos'!$F$15,0)))-($J902*'01_Supuestos'!E33)))*'01_Supuestos'!$F$16)</f>
        <v/>
      </c>
      <c r="W902" s="109">
        <f>((('01_Supuestos'!F31*$I902)*'01_Supuestos'!$F$11*($H902-'01_Supuestos'!$F$9))-((('01_Supuestos'!F31*$I902)*'01_Supuestos'!$F$11*($H902-'01_Supuestos'!$F$9))*'01_Supuestos'!$F$12)-(('01_Supuestos'!F31*$I902)*'01_Supuestos'!$F$11*$K902)-(IF(('01_Supuestos'!F31*$I902)&gt;0,'01_Supuestos'!$F$15,0)))-((('01_Supuestos'!F31*$I902)*'01_Supuestos'!$F$11*($H902-'01_Supuestos'!$F$9))*'01_Supuestos'!$F$18)-($J902*'01_Supuestos'!F32)-(IF('01_Supuestos'!F30=MAX('01_Supuestos'!$C$30:$M$30),'01_Supuestos'!$F$19,0))-(MAX(0,(((('01_Supuestos'!F31*$I902)*'01_Supuestos'!$F$11*($H902-'01_Supuestos'!$F$9))-((('01_Supuestos'!F31*$I902)*'01_Supuestos'!$F$11*($H902-'01_Supuestos'!$F$9))*'01_Supuestos'!$F$12)-(('01_Supuestos'!F31*$I902)*'01_Supuestos'!$F$11*$K902)-(IF(('01_Supuestos'!F31*$I902)&gt;0,'01_Supuestos'!$F$15,0)))-($J902*'01_Supuestos'!F33)))*'01_Supuestos'!$F$16)</f>
        <v/>
      </c>
      <c r="X902" s="109">
        <f>((('01_Supuestos'!G31*$I902)*'01_Supuestos'!$F$11*($H902-'01_Supuestos'!$F$9))-((('01_Supuestos'!G31*$I902)*'01_Supuestos'!$F$11*($H902-'01_Supuestos'!$F$9))*'01_Supuestos'!$F$12)-(('01_Supuestos'!G31*$I902)*'01_Supuestos'!$F$11*$K902)-(IF(('01_Supuestos'!G31*$I902)&gt;0,'01_Supuestos'!$F$15,0)))-((('01_Supuestos'!G31*$I902)*'01_Supuestos'!$F$11*($H902-'01_Supuestos'!$F$9))*'01_Supuestos'!$F$18)-($J902*'01_Supuestos'!G32)-(IF('01_Supuestos'!G30=MAX('01_Supuestos'!$C$30:$M$30),'01_Supuestos'!$F$19,0))-(MAX(0,(((('01_Supuestos'!G31*$I902)*'01_Supuestos'!$F$11*($H902-'01_Supuestos'!$F$9))-((('01_Supuestos'!G31*$I902)*'01_Supuestos'!$F$11*($H902-'01_Supuestos'!$F$9))*'01_Supuestos'!$F$12)-(('01_Supuestos'!G31*$I902)*'01_Supuestos'!$F$11*$K902)-(IF(('01_Supuestos'!G31*$I902)&gt;0,'01_Supuestos'!$F$15,0)))-($J902*'01_Supuestos'!G33)))*'01_Supuestos'!$F$16)</f>
        <v/>
      </c>
      <c r="Y902" s="109">
        <f>((('01_Supuestos'!H31*$I902)*'01_Supuestos'!$F$11*($H902-'01_Supuestos'!$F$9))-((('01_Supuestos'!H31*$I902)*'01_Supuestos'!$F$11*($H902-'01_Supuestos'!$F$9))*'01_Supuestos'!$F$12)-(('01_Supuestos'!H31*$I902)*'01_Supuestos'!$F$11*$K902)-(IF(('01_Supuestos'!H31*$I902)&gt;0,'01_Supuestos'!$F$15,0)))-((('01_Supuestos'!H31*$I902)*'01_Supuestos'!$F$11*($H902-'01_Supuestos'!$F$9))*'01_Supuestos'!$F$18)-($J902*'01_Supuestos'!H32)-(IF('01_Supuestos'!H30=MAX('01_Supuestos'!$C$30:$M$30),'01_Supuestos'!$F$19,0))-(MAX(0,(((('01_Supuestos'!H31*$I902)*'01_Supuestos'!$F$11*($H902-'01_Supuestos'!$F$9))-((('01_Supuestos'!H31*$I902)*'01_Supuestos'!$F$11*($H902-'01_Supuestos'!$F$9))*'01_Supuestos'!$F$12)-(('01_Supuestos'!H31*$I902)*'01_Supuestos'!$F$11*$K902)-(IF(('01_Supuestos'!H31*$I902)&gt;0,'01_Supuestos'!$F$15,0)))-($J902*'01_Supuestos'!H33)))*'01_Supuestos'!$F$16)</f>
        <v/>
      </c>
      <c r="Z902" s="109">
        <f>((('01_Supuestos'!I31*$I902)*'01_Supuestos'!$F$11*($H902-'01_Supuestos'!$F$9))-((('01_Supuestos'!I31*$I902)*'01_Supuestos'!$F$11*($H902-'01_Supuestos'!$F$9))*'01_Supuestos'!$F$12)-(('01_Supuestos'!I31*$I902)*'01_Supuestos'!$F$11*$K902)-(IF(('01_Supuestos'!I31*$I902)&gt;0,'01_Supuestos'!$F$15,0)))-((('01_Supuestos'!I31*$I902)*'01_Supuestos'!$F$11*($H902-'01_Supuestos'!$F$9))*'01_Supuestos'!$F$18)-($J902*'01_Supuestos'!I32)-(IF('01_Supuestos'!I30=MAX('01_Supuestos'!$C$30:$M$30),'01_Supuestos'!$F$19,0))-(MAX(0,(((('01_Supuestos'!I31*$I902)*'01_Supuestos'!$F$11*($H902-'01_Supuestos'!$F$9))-((('01_Supuestos'!I31*$I902)*'01_Supuestos'!$F$11*($H902-'01_Supuestos'!$F$9))*'01_Supuestos'!$F$12)-(('01_Supuestos'!I31*$I902)*'01_Supuestos'!$F$11*$K902)-(IF(('01_Supuestos'!I31*$I902)&gt;0,'01_Supuestos'!$F$15,0)))-($J902*'01_Supuestos'!I33)))*'01_Supuestos'!$F$16)</f>
        <v/>
      </c>
      <c r="AA902" s="109">
        <f>((('01_Supuestos'!J31*$I902)*'01_Supuestos'!$F$11*($H902-'01_Supuestos'!$F$9))-((('01_Supuestos'!J31*$I902)*'01_Supuestos'!$F$11*($H902-'01_Supuestos'!$F$9))*'01_Supuestos'!$F$12)-(('01_Supuestos'!J31*$I902)*'01_Supuestos'!$F$11*$K902)-(IF(('01_Supuestos'!J31*$I902)&gt;0,'01_Supuestos'!$F$15,0)))-((('01_Supuestos'!J31*$I902)*'01_Supuestos'!$F$11*($H902-'01_Supuestos'!$F$9))*'01_Supuestos'!$F$18)-($J902*'01_Supuestos'!J32)-(IF('01_Supuestos'!J30=MAX('01_Supuestos'!$C$30:$M$30),'01_Supuestos'!$F$19,0))-(MAX(0,(((('01_Supuestos'!J31*$I902)*'01_Supuestos'!$F$11*($H902-'01_Supuestos'!$F$9))-((('01_Supuestos'!J31*$I902)*'01_Supuestos'!$F$11*($H902-'01_Supuestos'!$F$9))*'01_Supuestos'!$F$12)-(('01_Supuestos'!J31*$I902)*'01_Supuestos'!$F$11*$K902)-(IF(('01_Supuestos'!J31*$I902)&gt;0,'01_Supuestos'!$F$15,0)))-($J902*'01_Supuestos'!J33)))*'01_Supuestos'!$F$16)</f>
        <v/>
      </c>
      <c r="AB902" s="109">
        <f>((('01_Supuestos'!K31*$I902)*'01_Supuestos'!$F$11*($H902-'01_Supuestos'!$F$9))-((('01_Supuestos'!K31*$I902)*'01_Supuestos'!$F$11*($H902-'01_Supuestos'!$F$9))*'01_Supuestos'!$F$12)-(('01_Supuestos'!K31*$I902)*'01_Supuestos'!$F$11*$K902)-(IF(('01_Supuestos'!K31*$I902)&gt;0,'01_Supuestos'!$F$15,0)))-((('01_Supuestos'!K31*$I902)*'01_Supuestos'!$F$11*($H902-'01_Supuestos'!$F$9))*'01_Supuestos'!$F$18)-($J902*'01_Supuestos'!K32)-(IF('01_Supuestos'!K30=MAX('01_Supuestos'!$C$30:$M$30),'01_Supuestos'!$F$19,0))-(MAX(0,(((('01_Supuestos'!K31*$I902)*'01_Supuestos'!$F$11*($H902-'01_Supuestos'!$F$9))-((('01_Supuestos'!K31*$I902)*'01_Supuestos'!$F$11*($H902-'01_Supuestos'!$F$9))*'01_Supuestos'!$F$12)-(('01_Supuestos'!K31*$I902)*'01_Supuestos'!$F$11*$K902)-(IF(('01_Supuestos'!K31*$I902)&gt;0,'01_Supuestos'!$F$15,0)))-($J902*'01_Supuestos'!K33)))*'01_Supuestos'!$F$16)</f>
        <v/>
      </c>
      <c r="AC902" s="109">
        <f>((('01_Supuestos'!L31*$I902)*'01_Supuestos'!$F$11*($H902-'01_Supuestos'!$F$9))-((('01_Supuestos'!L31*$I902)*'01_Supuestos'!$F$11*($H902-'01_Supuestos'!$F$9))*'01_Supuestos'!$F$12)-(('01_Supuestos'!L31*$I902)*'01_Supuestos'!$F$11*$K902)-(IF(('01_Supuestos'!L31*$I902)&gt;0,'01_Supuestos'!$F$15,0)))-((('01_Supuestos'!L31*$I902)*'01_Supuestos'!$F$11*($H902-'01_Supuestos'!$F$9))*'01_Supuestos'!$F$18)-($J902*'01_Supuestos'!L32)-(IF('01_Supuestos'!L30=MAX('01_Supuestos'!$C$30:$M$30),'01_Supuestos'!$F$19,0))-(MAX(0,(((('01_Supuestos'!L31*$I902)*'01_Supuestos'!$F$11*($H902-'01_Supuestos'!$F$9))-((('01_Supuestos'!L31*$I902)*'01_Supuestos'!$F$11*($H902-'01_Supuestos'!$F$9))*'01_Supuestos'!$F$12)-(('01_Supuestos'!L31*$I902)*'01_Supuestos'!$F$11*$K902)-(IF(('01_Supuestos'!L31*$I902)&gt;0,'01_Supuestos'!$F$15,0)))-($J902*'01_Supuestos'!L33)))*'01_Supuestos'!$F$16)</f>
        <v/>
      </c>
      <c r="AD902" s="109">
        <f>((('01_Supuestos'!M31*$I902)*'01_Supuestos'!$F$11*($H902-'01_Supuestos'!$F$9))-((('01_Supuestos'!M31*$I902)*'01_Supuestos'!$F$11*($H902-'01_Supuestos'!$F$9))*'01_Supuestos'!$F$12)-(('01_Supuestos'!M31*$I902)*'01_Supuestos'!$F$11*$K902)-(IF(('01_Supuestos'!M31*$I902)&gt;0,'01_Supuestos'!$F$15,0)))-((('01_Supuestos'!M31*$I902)*'01_Supuestos'!$F$11*($H902-'01_Supuestos'!$F$9))*'01_Supuestos'!$F$18)-($J902*'01_Supuestos'!M32)-(IF('01_Supuestos'!M30=MAX('01_Supuestos'!$C$30:$M$30),'01_Supuestos'!$F$19,0))-(MAX(0,(((('01_Supuestos'!M31*$I902)*'01_Supuestos'!$F$11*($H902-'01_Supuestos'!$F$9))-((('01_Supuestos'!M31*$I902)*'01_Supuestos'!$F$11*($H902-'01_Supuestos'!$F$9))*'01_Supuestos'!$F$12)-(('01_Supuestos'!M31*$I902)*'01_Supuestos'!$F$11*$K902)-(IF(('01_Supuestos'!M31*$I902)&gt;0,'01_Supuestos'!$F$15,0)))-($J902*'01_Supuestos'!M33)))*'01_Supuestos'!$F$16)</f>
        <v/>
      </c>
      <c r="AE902" s="109">
        <f>0</f>
        <v/>
      </c>
      <c r="AF902" s="109">
        <f>IF(S902&gt;R902,"Appraisal+Decision",IF(S902&lt;R902,"Develop Now","Indiferente"))</f>
        <v/>
      </c>
    </row>
    <row r="903">
      <c r="A903" t="n">
        <v>873</v>
      </c>
      <c r="B903" s="53">
        <f>RAND()</f>
        <v/>
      </c>
      <c r="C903" s="53">
        <f>RAND()</f>
        <v/>
      </c>
      <c r="D903" s="53">
        <f>RAND()</f>
        <v/>
      </c>
      <c r="E903" s="53">
        <f>RAND()</f>
        <v/>
      </c>
      <c r="F903" s="53">
        <f>RAND()</f>
        <v/>
      </c>
      <c r="G903" s="53">
        <f>RAND()</f>
        <v/>
      </c>
      <c r="H903" s="109">
        <f>IF(B903&lt;($B$11-$B$10)/($B$12-$B$10), $B$10+SQRT(B903*($B$11-$B$10)*($B$12-$B$10)), $B$12-SQRT((1-B903)*($B$12-$B$11)*($B$12-$B$10)))</f>
        <v/>
      </c>
      <c r="I903" s="53">
        <f>MAX(0.1,NORMINV(C903,$B$13,$B$14))</f>
        <v/>
      </c>
      <c r="J903" s="109">
        <f>'01_Supuestos'!$F$13*MAX(0.65,NORMINV(D903,1,$B$15))</f>
        <v/>
      </c>
      <c r="K903" s="109">
        <f>'01_Supuestos'!$F$14*MAX(0.6,NORMINV(E903,1,$B$16))</f>
        <v/>
      </c>
      <c r="L903" s="109">
        <f>--(F903&lt;=$B$5)</f>
        <v/>
      </c>
      <c r="M903" s="109">
        <f>IF(L903=1, IF(G903&lt;=$B$6, "+", "-"), IF(G903&lt;=(1-$B$7), "+", "-"))</f>
        <v/>
      </c>
      <c r="N903" s="110">
        <f>IF(M903="+",'05_Bayes_Arbol'!$B$16,'05_Bayes_Arbol'!$B$17)</f>
        <v/>
      </c>
      <c r="O903" s="109">
        <f>SUMPRODUCT(T903:AD903,'01_Supuestos'!$C$34:$M$34)</f>
        <v/>
      </c>
      <c r="P903" s="109">
        <f>N903*O903 + (1-N903)*$B$9</f>
        <v/>
      </c>
      <c r="Q903" s="109">
        <f>--(P903&gt;0)</f>
        <v/>
      </c>
      <c r="R903" s="109">
        <f>IF(L903=1,O903,$B$9)</f>
        <v/>
      </c>
      <c r="S903" s="109">
        <f>-$B$8 + IF(Q903=1, IF(L903=1,O903,$B$9), 0)</f>
        <v/>
      </c>
      <c r="T903" s="109">
        <f>((('01_Supuestos'!C31*$I903)*'01_Supuestos'!$F$11*($H903-'01_Supuestos'!$F$9))-((('01_Supuestos'!C31*$I903)*'01_Supuestos'!$F$11*($H903-'01_Supuestos'!$F$9))*'01_Supuestos'!$F$12)-(('01_Supuestos'!C31*$I903)*'01_Supuestos'!$F$11*$K903)-(IF(('01_Supuestos'!C31*$I903)&gt;0,'01_Supuestos'!$F$15,0)))-((('01_Supuestos'!C31*$I903)*'01_Supuestos'!$F$11*($H903-'01_Supuestos'!$F$9))*'01_Supuestos'!$F$18)-($J903*'01_Supuestos'!C32)-(IF('01_Supuestos'!C30=MAX('01_Supuestos'!$C$30:$M$30),'01_Supuestos'!$F$19,0))-(MAX(0,(((('01_Supuestos'!C31*$I903)*'01_Supuestos'!$F$11*($H903-'01_Supuestos'!$F$9))-((('01_Supuestos'!C31*$I903)*'01_Supuestos'!$F$11*($H903-'01_Supuestos'!$F$9))*'01_Supuestos'!$F$12)-(('01_Supuestos'!C31*$I903)*'01_Supuestos'!$F$11*$K903)-(IF(('01_Supuestos'!C31*$I903)&gt;0,'01_Supuestos'!$F$15,0)))-($J903*'01_Supuestos'!C33)))*'01_Supuestos'!$F$16)</f>
        <v/>
      </c>
      <c r="U903" s="109">
        <f>((('01_Supuestos'!D31*$I903)*'01_Supuestos'!$F$11*($H903-'01_Supuestos'!$F$9))-((('01_Supuestos'!D31*$I903)*'01_Supuestos'!$F$11*($H903-'01_Supuestos'!$F$9))*'01_Supuestos'!$F$12)-(('01_Supuestos'!D31*$I903)*'01_Supuestos'!$F$11*$K903)-(IF(('01_Supuestos'!D31*$I903)&gt;0,'01_Supuestos'!$F$15,0)))-((('01_Supuestos'!D31*$I903)*'01_Supuestos'!$F$11*($H903-'01_Supuestos'!$F$9))*'01_Supuestos'!$F$18)-($J903*'01_Supuestos'!D32)-(IF('01_Supuestos'!D30=MAX('01_Supuestos'!$C$30:$M$30),'01_Supuestos'!$F$19,0))-(MAX(0,(((('01_Supuestos'!D31*$I903)*'01_Supuestos'!$F$11*($H903-'01_Supuestos'!$F$9))-((('01_Supuestos'!D31*$I903)*'01_Supuestos'!$F$11*($H903-'01_Supuestos'!$F$9))*'01_Supuestos'!$F$12)-(('01_Supuestos'!D31*$I903)*'01_Supuestos'!$F$11*$K903)-(IF(('01_Supuestos'!D31*$I903)&gt;0,'01_Supuestos'!$F$15,0)))-($J903*'01_Supuestos'!D33)))*'01_Supuestos'!$F$16)</f>
        <v/>
      </c>
      <c r="V903" s="109">
        <f>((('01_Supuestos'!E31*$I903)*'01_Supuestos'!$F$11*($H903-'01_Supuestos'!$F$9))-((('01_Supuestos'!E31*$I903)*'01_Supuestos'!$F$11*($H903-'01_Supuestos'!$F$9))*'01_Supuestos'!$F$12)-(('01_Supuestos'!E31*$I903)*'01_Supuestos'!$F$11*$K903)-(IF(('01_Supuestos'!E31*$I903)&gt;0,'01_Supuestos'!$F$15,0)))-((('01_Supuestos'!E31*$I903)*'01_Supuestos'!$F$11*($H903-'01_Supuestos'!$F$9))*'01_Supuestos'!$F$18)-($J903*'01_Supuestos'!E32)-(IF('01_Supuestos'!E30=MAX('01_Supuestos'!$C$30:$M$30),'01_Supuestos'!$F$19,0))-(MAX(0,(((('01_Supuestos'!E31*$I903)*'01_Supuestos'!$F$11*($H903-'01_Supuestos'!$F$9))-((('01_Supuestos'!E31*$I903)*'01_Supuestos'!$F$11*($H903-'01_Supuestos'!$F$9))*'01_Supuestos'!$F$12)-(('01_Supuestos'!E31*$I903)*'01_Supuestos'!$F$11*$K903)-(IF(('01_Supuestos'!E31*$I903)&gt;0,'01_Supuestos'!$F$15,0)))-($J903*'01_Supuestos'!E33)))*'01_Supuestos'!$F$16)</f>
        <v/>
      </c>
      <c r="W903" s="109">
        <f>((('01_Supuestos'!F31*$I903)*'01_Supuestos'!$F$11*($H903-'01_Supuestos'!$F$9))-((('01_Supuestos'!F31*$I903)*'01_Supuestos'!$F$11*($H903-'01_Supuestos'!$F$9))*'01_Supuestos'!$F$12)-(('01_Supuestos'!F31*$I903)*'01_Supuestos'!$F$11*$K903)-(IF(('01_Supuestos'!F31*$I903)&gt;0,'01_Supuestos'!$F$15,0)))-((('01_Supuestos'!F31*$I903)*'01_Supuestos'!$F$11*($H903-'01_Supuestos'!$F$9))*'01_Supuestos'!$F$18)-($J903*'01_Supuestos'!F32)-(IF('01_Supuestos'!F30=MAX('01_Supuestos'!$C$30:$M$30),'01_Supuestos'!$F$19,0))-(MAX(0,(((('01_Supuestos'!F31*$I903)*'01_Supuestos'!$F$11*($H903-'01_Supuestos'!$F$9))-((('01_Supuestos'!F31*$I903)*'01_Supuestos'!$F$11*($H903-'01_Supuestos'!$F$9))*'01_Supuestos'!$F$12)-(('01_Supuestos'!F31*$I903)*'01_Supuestos'!$F$11*$K903)-(IF(('01_Supuestos'!F31*$I903)&gt;0,'01_Supuestos'!$F$15,0)))-($J903*'01_Supuestos'!F33)))*'01_Supuestos'!$F$16)</f>
        <v/>
      </c>
      <c r="X903" s="109">
        <f>((('01_Supuestos'!G31*$I903)*'01_Supuestos'!$F$11*($H903-'01_Supuestos'!$F$9))-((('01_Supuestos'!G31*$I903)*'01_Supuestos'!$F$11*($H903-'01_Supuestos'!$F$9))*'01_Supuestos'!$F$12)-(('01_Supuestos'!G31*$I903)*'01_Supuestos'!$F$11*$K903)-(IF(('01_Supuestos'!G31*$I903)&gt;0,'01_Supuestos'!$F$15,0)))-((('01_Supuestos'!G31*$I903)*'01_Supuestos'!$F$11*($H903-'01_Supuestos'!$F$9))*'01_Supuestos'!$F$18)-($J903*'01_Supuestos'!G32)-(IF('01_Supuestos'!G30=MAX('01_Supuestos'!$C$30:$M$30),'01_Supuestos'!$F$19,0))-(MAX(0,(((('01_Supuestos'!G31*$I903)*'01_Supuestos'!$F$11*($H903-'01_Supuestos'!$F$9))-((('01_Supuestos'!G31*$I903)*'01_Supuestos'!$F$11*($H903-'01_Supuestos'!$F$9))*'01_Supuestos'!$F$12)-(('01_Supuestos'!G31*$I903)*'01_Supuestos'!$F$11*$K903)-(IF(('01_Supuestos'!G31*$I903)&gt;0,'01_Supuestos'!$F$15,0)))-($J903*'01_Supuestos'!G33)))*'01_Supuestos'!$F$16)</f>
        <v/>
      </c>
      <c r="Y903" s="109">
        <f>((('01_Supuestos'!H31*$I903)*'01_Supuestos'!$F$11*($H903-'01_Supuestos'!$F$9))-((('01_Supuestos'!H31*$I903)*'01_Supuestos'!$F$11*($H903-'01_Supuestos'!$F$9))*'01_Supuestos'!$F$12)-(('01_Supuestos'!H31*$I903)*'01_Supuestos'!$F$11*$K903)-(IF(('01_Supuestos'!H31*$I903)&gt;0,'01_Supuestos'!$F$15,0)))-((('01_Supuestos'!H31*$I903)*'01_Supuestos'!$F$11*($H903-'01_Supuestos'!$F$9))*'01_Supuestos'!$F$18)-($J903*'01_Supuestos'!H32)-(IF('01_Supuestos'!H30=MAX('01_Supuestos'!$C$30:$M$30),'01_Supuestos'!$F$19,0))-(MAX(0,(((('01_Supuestos'!H31*$I903)*'01_Supuestos'!$F$11*($H903-'01_Supuestos'!$F$9))-((('01_Supuestos'!H31*$I903)*'01_Supuestos'!$F$11*($H903-'01_Supuestos'!$F$9))*'01_Supuestos'!$F$12)-(('01_Supuestos'!H31*$I903)*'01_Supuestos'!$F$11*$K903)-(IF(('01_Supuestos'!H31*$I903)&gt;0,'01_Supuestos'!$F$15,0)))-($J903*'01_Supuestos'!H33)))*'01_Supuestos'!$F$16)</f>
        <v/>
      </c>
      <c r="Z903" s="109">
        <f>((('01_Supuestos'!I31*$I903)*'01_Supuestos'!$F$11*($H903-'01_Supuestos'!$F$9))-((('01_Supuestos'!I31*$I903)*'01_Supuestos'!$F$11*($H903-'01_Supuestos'!$F$9))*'01_Supuestos'!$F$12)-(('01_Supuestos'!I31*$I903)*'01_Supuestos'!$F$11*$K903)-(IF(('01_Supuestos'!I31*$I903)&gt;0,'01_Supuestos'!$F$15,0)))-((('01_Supuestos'!I31*$I903)*'01_Supuestos'!$F$11*($H903-'01_Supuestos'!$F$9))*'01_Supuestos'!$F$18)-($J903*'01_Supuestos'!I32)-(IF('01_Supuestos'!I30=MAX('01_Supuestos'!$C$30:$M$30),'01_Supuestos'!$F$19,0))-(MAX(0,(((('01_Supuestos'!I31*$I903)*'01_Supuestos'!$F$11*($H903-'01_Supuestos'!$F$9))-((('01_Supuestos'!I31*$I903)*'01_Supuestos'!$F$11*($H903-'01_Supuestos'!$F$9))*'01_Supuestos'!$F$12)-(('01_Supuestos'!I31*$I903)*'01_Supuestos'!$F$11*$K903)-(IF(('01_Supuestos'!I31*$I903)&gt;0,'01_Supuestos'!$F$15,0)))-($J903*'01_Supuestos'!I33)))*'01_Supuestos'!$F$16)</f>
        <v/>
      </c>
      <c r="AA903" s="109">
        <f>((('01_Supuestos'!J31*$I903)*'01_Supuestos'!$F$11*($H903-'01_Supuestos'!$F$9))-((('01_Supuestos'!J31*$I903)*'01_Supuestos'!$F$11*($H903-'01_Supuestos'!$F$9))*'01_Supuestos'!$F$12)-(('01_Supuestos'!J31*$I903)*'01_Supuestos'!$F$11*$K903)-(IF(('01_Supuestos'!J31*$I903)&gt;0,'01_Supuestos'!$F$15,0)))-((('01_Supuestos'!J31*$I903)*'01_Supuestos'!$F$11*($H903-'01_Supuestos'!$F$9))*'01_Supuestos'!$F$18)-($J903*'01_Supuestos'!J32)-(IF('01_Supuestos'!J30=MAX('01_Supuestos'!$C$30:$M$30),'01_Supuestos'!$F$19,0))-(MAX(0,(((('01_Supuestos'!J31*$I903)*'01_Supuestos'!$F$11*($H903-'01_Supuestos'!$F$9))-((('01_Supuestos'!J31*$I903)*'01_Supuestos'!$F$11*($H903-'01_Supuestos'!$F$9))*'01_Supuestos'!$F$12)-(('01_Supuestos'!J31*$I903)*'01_Supuestos'!$F$11*$K903)-(IF(('01_Supuestos'!J31*$I903)&gt;0,'01_Supuestos'!$F$15,0)))-($J903*'01_Supuestos'!J33)))*'01_Supuestos'!$F$16)</f>
        <v/>
      </c>
      <c r="AB903" s="109">
        <f>((('01_Supuestos'!K31*$I903)*'01_Supuestos'!$F$11*($H903-'01_Supuestos'!$F$9))-((('01_Supuestos'!K31*$I903)*'01_Supuestos'!$F$11*($H903-'01_Supuestos'!$F$9))*'01_Supuestos'!$F$12)-(('01_Supuestos'!K31*$I903)*'01_Supuestos'!$F$11*$K903)-(IF(('01_Supuestos'!K31*$I903)&gt;0,'01_Supuestos'!$F$15,0)))-((('01_Supuestos'!K31*$I903)*'01_Supuestos'!$F$11*($H903-'01_Supuestos'!$F$9))*'01_Supuestos'!$F$18)-($J903*'01_Supuestos'!K32)-(IF('01_Supuestos'!K30=MAX('01_Supuestos'!$C$30:$M$30),'01_Supuestos'!$F$19,0))-(MAX(0,(((('01_Supuestos'!K31*$I903)*'01_Supuestos'!$F$11*($H903-'01_Supuestos'!$F$9))-((('01_Supuestos'!K31*$I903)*'01_Supuestos'!$F$11*($H903-'01_Supuestos'!$F$9))*'01_Supuestos'!$F$12)-(('01_Supuestos'!K31*$I903)*'01_Supuestos'!$F$11*$K903)-(IF(('01_Supuestos'!K31*$I903)&gt;0,'01_Supuestos'!$F$15,0)))-($J903*'01_Supuestos'!K33)))*'01_Supuestos'!$F$16)</f>
        <v/>
      </c>
      <c r="AC903" s="109">
        <f>((('01_Supuestos'!L31*$I903)*'01_Supuestos'!$F$11*($H903-'01_Supuestos'!$F$9))-((('01_Supuestos'!L31*$I903)*'01_Supuestos'!$F$11*($H903-'01_Supuestos'!$F$9))*'01_Supuestos'!$F$12)-(('01_Supuestos'!L31*$I903)*'01_Supuestos'!$F$11*$K903)-(IF(('01_Supuestos'!L31*$I903)&gt;0,'01_Supuestos'!$F$15,0)))-((('01_Supuestos'!L31*$I903)*'01_Supuestos'!$F$11*($H903-'01_Supuestos'!$F$9))*'01_Supuestos'!$F$18)-($J903*'01_Supuestos'!L32)-(IF('01_Supuestos'!L30=MAX('01_Supuestos'!$C$30:$M$30),'01_Supuestos'!$F$19,0))-(MAX(0,(((('01_Supuestos'!L31*$I903)*'01_Supuestos'!$F$11*($H903-'01_Supuestos'!$F$9))-((('01_Supuestos'!L31*$I903)*'01_Supuestos'!$F$11*($H903-'01_Supuestos'!$F$9))*'01_Supuestos'!$F$12)-(('01_Supuestos'!L31*$I903)*'01_Supuestos'!$F$11*$K903)-(IF(('01_Supuestos'!L31*$I903)&gt;0,'01_Supuestos'!$F$15,0)))-($J903*'01_Supuestos'!L33)))*'01_Supuestos'!$F$16)</f>
        <v/>
      </c>
      <c r="AD903" s="109">
        <f>((('01_Supuestos'!M31*$I903)*'01_Supuestos'!$F$11*($H903-'01_Supuestos'!$F$9))-((('01_Supuestos'!M31*$I903)*'01_Supuestos'!$F$11*($H903-'01_Supuestos'!$F$9))*'01_Supuestos'!$F$12)-(('01_Supuestos'!M31*$I903)*'01_Supuestos'!$F$11*$K903)-(IF(('01_Supuestos'!M31*$I903)&gt;0,'01_Supuestos'!$F$15,0)))-((('01_Supuestos'!M31*$I903)*'01_Supuestos'!$F$11*($H903-'01_Supuestos'!$F$9))*'01_Supuestos'!$F$18)-($J903*'01_Supuestos'!M32)-(IF('01_Supuestos'!M30=MAX('01_Supuestos'!$C$30:$M$30),'01_Supuestos'!$F$19,0))-(MAX(0,(((('01_Supuestos'!M31*$I903)*'01_Supuestos'!$F$11*($H903-'01_Supuestos'!$F$9))-((('01_Supuestos'!M31*$I903)*'01_Supuestos'!$F$11*($H903-'01_Supuestos'!$F$9))*'01_Supuestos'!$F$12)-(('01_Supuestos'!M31*$I903)*'01_Supuestos'!$F$11*$K903)-(IF(('01_Supuestos'!M31*$I903)&gt;0,'01_Supuestos'!$F$15,0)))-($J903*'01_Supuestos'!M33)))*'01_Supuestos'!$F$16)</f>
        <v/>
      </c>
      <c r="AE903" s="109">
        <f>0</f>
        <v/>
      </c>
      <c r="AF903" s="109">
        <f>IF(S903&gt;R903,"Appraisal+Decision",IF(S903&lt;R903,"Develop Now","Indiferente"))</f>
        <v/>
      </c>
    </row>
    <row r="904">
      <c r="A904" t="n">
        <v>874</v>
      </c>
      <c r="B904" s="53">
        <f>RAND()</f>
        <v/>
      </c>
      <c r="C904" s="53">
        <f>RAND()</f>
        <v/>
      </c>
      <c r="D904" s="53">
        <f>RAND()</f>
        <v/>
      </c>
      <c r="E904" s="53">
        <f>RAND()</f>
        <v/>
      </c>
      <c r="F904" s="53">
        <f>RAND()</f>
        <v/>
      </c>
      <c r="G904" s="53">
        <f>RAND()</f>
        <v/>
      </c>
      <c r="H904" s="109">
        <f>IF(B904&lt;($B$11-$B$10)/($B$12-$B$10), $B$10+SQRT(B904*($B$11-$B$10)*($B$12-$B$10)), $B$12-SQRT((1-B904)*($B$12-$B$11)*($B$12-$B$10)))</f>
        <v/>
      </c>
      <c r="I904" s="53">
        <f>MAX(0.1,NORMINV(C904,$B$13,$B$14))</f>
        <v/>
      </c>
      <c r="J904" s="109">
        <f>'01_Supuestos'!$F$13*MAX(0.65,NORMINV(D904,1,$B$15))</f>
        <v/>
      </c>
      <c r="K904" s="109">
        <f>'01_Supuestos'!$F$14*MAX(0.6,NORMINV(E904,1,$B$16))</f>
        <v/>
      </c>
      <c r="L904" s="109">
        <f>--(F904&lt;=$B$5)</f>
        <v/>
      </c>
      <c r="M904" s="109">
        <f>IF(L904=1, IF(G904&lt;=$B$6, "+", "-"), IF(G904&lt;=(1-$B$7), "+", "-"))</f>
        <v/>
      </c>
      <c r="N904" s="110">
        <f>IF(M904="+",'05_Bayes_Arbol'!$B$16,'05_Bayes_Arbol'!$B$17)</f>
        <v/>
      </c>
      <c r="O904" s="109">
        <f>SUMPRODUCT(T904:AD904,'01_Supuestos'!$C$34:$M$34)</f>
        <v/>
      </c>
      <c r="P904" s="109">
        <f>N904*O904 + (1-N904)*$B$9</f>
        <v/>
      </c>
      <c r="Q904" s="109">
        <f>--(P904&gt;0)</f>
        <v/>
      </c>
      <c r="R904" s="109">
        <f>IF(L904=1,O904,$B$9)</f>
        <v/>
      </c>
      <c r="S904" s="109">
        <f>-$B$8 + IF(Q904=1, IF(L904=1,O904,$B$9), 0)</f>
        <v/>
      </c>
      <c r="T904" s="109">
        <f>((('01_Supuestos'!C31*$I904)*'01_Supuestos'!$F$11*($H904-'01_Supuestos'!$F$9))-((('01_Supuestos'!C31*$I904)*'01_Supuestos'!$F$11*($H904-'01_Supuestos'!$F$9))*'01_Supuestos'!$F$12)-(('01_Supuestos'!C31*$I904)*'01_Supuestos'!$F$11*$K904)-(IF(('01_Supuestos'!C31*$I904)&gt;0,'01_Supuestos'!$F$15,0)))-((('01_Supuestos'!C31*$I904)*'01_Supuestos'!$F$11*($H904-'01_Supuestos'!$F$9))*'01_Supuestos'!$F$18)-($J904*'01_Supuestos'!C32)-(IF('01_Supuestos'!C30=MAX('01_Supuestos'!$C$30:$M$30),'01_Supuestos'!$F$19,0))-(MAX(0,(((('01_Supuestos'!C31*$I904)*'01_Supuestos'!$F$11*($H904-'01_Supuestos'!$F$9))-((('01_Supuestos'!C31*$I904)*'01_Supuestos'!$F$11*($H904-'01_Supuestos'!$F$9))*'01_Supuestos'!$F$12)-(('01_Supuestos'!C31*$I904)*'01_Supuestos'!$F$11*$K904)-(IF(('01_Supuestos'!C31*$I904)&gt;0,'01_Supuestos'!$F$15,0)))-($J904*'01_Supuestos'!C33)))*'01_Supuestos'!$F$16)</f>
        <v/>
      </c>
      <c r="U904" s="109">
        <f>((('01_Supuestos'!D31*$I904)*'01_Supuestos'!$F$11*($H904-'01_Supuestos'!$F$9))-((('01_Supuestos'!D31*$I904)*'01_Supuestos'!$F$11*($H904-'01_Supuestos'!$F$9))*'01_Supuestos'!$F$12)-(('01_Supuestos'!D31*$I904)*'01_Supuestos'!$F$11*$K904)-(IF(('01_Supuestos'!D31*$I904)&gt;0,'01_Supuestos'!$F$15,0)))-((('01_Supuestos'!D31*$I904)*'01_Supuestos'!$F$11*($H904-'01_Supuestos'!$F$9))*'01_Supuestos'!$F$18)-($J904*'01_Supuestos'!D32)-(IF('01_Supuestos'!D30=MAX('01_Supuestos'!$C$30:$M$30),'01_Supuestos'!$F$19,0))-(MAX(0,(((('01_Supuestos'!D31*$I904)*'01_Supuestos'!$F$11*($H904-'01_Supuestos'!$F$9))-((('01_Supuestos'!D31*$I904)*'01_Supuestos'!$F$11*($H904-'01_Supuestos'!$F$9))*'01_Supuestos'!$F$12)-(('01_Supuestos'!D31*$I904)*'01_Supuestos'!$F$11*$K904)-(IF(('01_Supuestos'!D31*$I904)&gt;0,'01_Supuestos'!$F$15,0)))-($J904*'01_Supuestos'!D33)))*'01_Supuestos'!$F$16)</f>
        <v/>
      </c>
      <c r="V904" s="109">
        <f>((('01_Supuestos'!E31*$I904)*'01_Supuestos'!$F$11*($H904-'01_Supuestos'!$F$9))-((('01_Supuestos'!E31*$I904)*'01_Supuestos'!$F$11*($H904-'01_Supuestos'!$F$9))*'01_Supuestos'!$F$12)-(('01_Supuestos'!E31*$I904)*'01_Supuestos'!$F$11*$K904)-(IF(('01_Supuestos'!E31*$I904)&gt;0,'01_Supuestos'!$F$15,0)))-((('01_Supuestos'!E31*$I904)*'01_Supuestos'!$F$11*($H904-'01_Supuestos'!$F$9))*'01_Supuestos'!$F$18)-($J904*'01_Supuestos'!E32)-(IF('01_Supuestos'!E30=MAX('01_Supuestos'!$C$30:$M$30),'01_Supuestos'!$F$19,0))-(MAX(0,(((('01_Supuestos'!E31*$I904)*'01_Supuestos'!$F$11*($H904-'01_Supuestos'!$F$9))-((('01_Supuestos'!E31*$I904)*'01_Supuestos'!$F$11*($H904-'01_Supuestos'!$F$9))*'01_Supuestos'!$F$12)-(('01_Supuestos'!E31*$I904)*'01_Supuestos'!$F$11*$K904)-(IF(('01_Supuestos'!E31*$I904)&gt;0,'01_Supuestos'!$F$15,0)))-($J904*'01_Supuestos'!E33)))*'01_Supuestos'!$F$16)</f>
        <v/>
      </c>
      <c r="W904" s="109">
        <f>((('01_Supuestos'!F31*$I904)*'01_Supuestos'!$F$11*($H904-'01_Supuestos'!$F$9))-((('01_Supuestos'!F31*$I904)*'01_Supuestos'!$F$11*($H904-'01_Supuestos'!$F$9))*'01_Supuestos'!$F$12)-(('01_Supuestos'!F31*$I904)*'01_Supuestos'!$F$11*$K904)-(IF(('01_Supuestos'!F31*$I904)&gt;0,'01_Supuestos'!$F$15,0)))-((('01_Supuestos'!F31*$I904)*'01_Supuestos'!$F$11*($H904-'01_Supuestos'!$F$9))*'01_Supuestos'!$F$18)-($J904*'01_Supuestos'!F32)-(IF('01_Supuestos'!F30=MAX('01_Supuestos'!$C$30:$M$30),'01_Supuestos'!$F$19,0))-(MAX(0,(((('01_Supuestos'!F31*$I904)*'01_Supuestos'!$F$11*($H904-'01_Supuestos'!$F$9))-((('01_Supuestos'!F31*$I904)*'01_Supuestos'!$F$11*($H904-'01_Supuestos'!$F$9))*'01_Supuestos'!$F$12)-(('01_Supuestos'!F31*$I904)*'01_Supuestos'!$F$11*$K904)-(IF(('01_Supuestos'!F31*$I904)&gt;0,'01_Supuestos'!$F$15,0)))-($J904*'01_Supuestos'!F33)))*'01_Supuestos'!$F$16)</f>
        <v/>
      </c>
      <c r="X904" s="109">
        <f>((('01_Supuestos'!G31*$I904)*'01_Supuestos'!$F$11*($H904-'01_Supuestos'!$F$9))-((('01_Supuestos'!G31*$I904)*'01_Supuestos'!$F$11*($H904-'01_Supuestos'!$F$9))*'01_Supuestos'!$F$12)-(('01_Supuestos'!G31*$I904)*'01_Supuestos'!$F$11*$K904)-(IF(('01_Supuestos'!G31*$I904)&gt;0,'01_Supuestos'!$F$15,0)))-((('01_Supuestos'!G31*$I904)*'01_Supuestos'!$F$11*($H904-'01_Supuestos'!$F$9))*'01_Supuestos'!$F$18)-($J904*'01_Supuestos'!G32)-(IF('01_Supuestos'!G30=MAX('01_Supuestos'!$C$30:$M$30),'01_Supuestos'!$F$19,0))-(MAX(0,(((('01_Supuestos'!G31*$I904)*'01_Supuestos'!$F$11*($H904-'01_Supuestos'!$F$9))-((('01_Supuestos'!G31*$I904)*'01_Supuestos'!$F$11*($H904-'01_Supuestos'!$F$9))*'01_Supuestos'!$F$12)-(('01_Supuestos'!G31*$I904)*'01_Supuestos'!$F$11*$K904)-(IF(('01_Supuestos'!G31*$I904)&gt;0,'01_Supuestos'!$F$15,0)))-($J904*'01_Supuestos'!G33)))*'01_Supuestos'!$F$16)</f>
        <v/>
      </c>
      <c r="Y904" s="109">
        <f>((('01_Supuestos'!H31*$I904)*'01_Supuestos'!$F$11*($H904-'01_Supuestos'!$F$9))-((('01_Supuestos'!H31*$I904)*'01_Supuestos'!$F$11*($H904-'01_Supuestos'!$F$9))*'01_Supuestos'!$F$12)-(('01_Supuestos'!H31*$I904)*'01_Supuestos'!$F$11*$K904)-(IF(('01_Supuestos'!H31*$I904)&gt;0,'01_Supuestos'!$F$15,0)))-((('01_Supuestos'!H31*$I904)*'01_Supuestos'!$F$11*($H904-'01_Supuestos'!$F$9))*'01_Supuestos'!$F$18)-($J904*'01_Supuestos'!H32)-(IF('01_Supuestos'!H30=MAX('01_Supuestos'!$C$30:$M$30),'01_Supuestos'!$F$19,0))-(MAX(0,(((('01_Supuestos'!H31*$I904)*'01_Supuestos'!$F$11*($H904-'01_Supuestos'!$F$9))-((('01_Supuestos'!H31*$I904)*'01_Supuestos'!$F$11*($H904-'01_Supuestos'!$F$9))*'01_Supuestos'!$F$12)-(('01_Supuestos'!H31*$I904)*'01_Supuestos'!$F$11*$K904)-(IF(('01_Supuestos'!H31*$I904)&gt;0,'01_Supuestos'!$F$15,0)))-($J904*'01_Supuestos'!H33)))*'01_Supuestos'!$F$16)</f>
        <v/>
      </c>
      <c r="Z904" s="109">
        <f>((('01_Supuestos'!I31*$I904)*'01_Supuestos'!$F$11*($H904-'01_Supuestos'!$F$9))-((('01_Supuestos'!I31*$I904)*'01_Supuestos'!$F$11*($H904-'01_Supuestos'!$F$9))*'01_Supuestos'!$F$12)-(('01_Supuestos'!I31*$I904)*'01_Supuestos'!$F$11*$K904)-(IF(('01_Supuestos'!I31*$I904)&gt;0,'01_Supuestos'!$F$15,0)))-((('01_Supuestos'!I31*$I904)*'01_Supuestos'!$F$11*($H904-'01_Supuestos'!$F$9))*'01_Supuestos'!$F$18)-($J904*'01_Supuestos'!I32)-(IF('01_Supuestos'!I30=MAX('01_Supuestos'!$C$30:$M$30),'01_Supuestos'!$F$19,0))-(MAX(0,(((('01_Supuestos'!I31*$I904)*'01_Supuestos'!$F$11*($H904-'01_Supuestos'!$F$9))-((('01_Supuestos'!I31*$I904)*'01_Supuestos'!$F$11*($H904-'01_Supuestos'!$F$9))*'01_Supuestos'!$F$12)-(('01_Supuestos'!I31*$I904)*'01_Supuestos'!$F$11*$K904)-(IF(('01_Supuestos'!I31*$I904)&gt;0,'01_Supuestos'!$F$15,0)))-($J904*'01_Supuestos'!I33)))*'01_Supuestos'!$F$16)</f>
        <v/>
      </c>
      <c r="AA904" s="109">
        <f>((('01_Supuestos'!J31*$I904)*'01_Supuestos'!$F$11*($H904-'01_Supuestos'!$F$9))-((('01_Supuestos'!J31*$I904)*'01_Supuestos'!$F$11*($H904-'01_Supuestos'!$F$9))*'01_Supuestos'!$F$12)-(('01_Supuestos'!J31*$I904)*'01_Supuestos'!$F$11*$K904)-(IF(('01_Supuestos'!J31*$I904)&gt;0,'01_Supuestos'!$F$15,0)))-((('01_Supuestos'!J31*$I904)*'01_Supuestos'!$F$11*($H904-'01_Supuestos'!$F$9))*'01_Supuestos'!$F$18)-($J904*'01_Supuestos'!J32)-(IF('01_Supuestos'!J30=MAX('01_Supuestos'!$C$30:$M$30),'01_Supuestos'!$F$19,0))-(MAX(0,(((('01_Supuestos'!J31*$I904)*'01_Supuestos'!$F$11*($H904-'01_Supuestos'!$F$9))-((('01_Supuestos'!J31*$I904)*'01_Supuestos'!$F$11*($H904-'01_Supuestos'!$F$9))*'01_Supuestos'!$F$12)-(('01_Supuestos'!J31*$I904)*'01_Supuestos'!$F$11*$K904)-(IF(('01_Supuestos'!J31*$I904)&gt;0,'01_Supuestos'!$F$15,0)))-($J904*'01_Supuestos'!J33)))*'01_Supuestos'!$F$16)</f>
        <v/>
      </c>
      <c r="AB904" s="109">
        <f>((('01_Supuestos'!K31*$I904)*'01_Supuestos'!$F$11*($H904-'01_Supuestos'!$F$9))-((('01_Supuestos'!K31*$I904)*'01_Supuestos'!$F$11*($H904-'01_Supuestos'!$F$9))*'01_Supuestos'!$F$12)-(('01_Supuestos'!K31*$I904)*'01_Supuestos'!$F$11*$K904)-(IF(('01_Supuestos'!K31*$I904)&gt;0,'01_Supuestos'!$F$15,0)))-((('01_Supuestos'!K31*$I904)*'01_Supuestos'!$F$11*($H904-'01_Supuestos'!$F$9))*'01_Supuestos'!$F$18)-($J904*'01_Supuestos'!K32)-(IF('01_Supuestos'!K30=MAX('01_Supuestos'!$C$30:$M$30),'01_Supuestos'!$F$19,0))-(MAX(0,(((('01_Supuestos'!K31*$I904)*'01_Supuestos'!$F$11*($H904-'01_Supuestos'!$F$9))-((('01_Supuestos'!K31*$I904)*'01_Supuestos'!$F$11*($H904-'01_Supuestos'!$F$9))*'01_Supuestos'!$F$12)-(('01_Supuestos'!K31*$I904)*'01_Supuestos'!$F$11*$K904)-(IF(('01_Supuestos'!K31*$I904)&gt;0,'01_Supuestos'!$F$15,0)))-($J904*'01_Supuestos'!K33)))*'01_Supuestos'!$F$16)</f>
        <v/>
      </c>
      <c r="AC904" s="109">
        <f>((('01_Supuestos'!L31*$I904)*'01_Supuestos'!$F$11*($H904-'01_Supuestos'!$F$9))-((('01_Supuestos'!L31*$I904)*'01_Supuestos'!$F$11*($H904-'01_Supuestos'!$F$9))*'01_Supuestos'!$F$12)-(('01_Supuestos'!L31*$I904)*'01_Supuestos'!$F$11*$K904)-(IF(('01_Supuestos'!L31*$I904)&gt;0,'01_Supuestos'!$F$15,0)))-((('01_Supuestos'!L31*$I904)*'01_Supuestos'!$F$11*($H904-'01_Supuestos'!$F$9))*'01_Supuestos'!$F$18)-($J904*'01_Supuestos'!L32)-(IF('01_Supuestos'!L30=MAX('01_Supuestos'!$C$30:$M$30),'01_Supuestos'!$F$19,0))-(MAX(0,(((('01_Supuestos'!L31*$I904)*'01_Supuestos'!$F$11*($H904-'01_Supuestos'!$F$9))-((('01_Supuestos'!L31*$I904)*'01_Supuestos'!$F$11*($H904-'01_Supuestos'!$F$9))*'01_Supuestos'!$F$12)-(('01_Supuestos'!L31*$I904)*'01_Supuestos'!$F$11*$K904)-(IF(('01_Supuestos'!L31*$I904)&gt;0,'01_Supuestos'!$F$15,0)))-($J904*'01_Supuestos'!L33)))*'01_Supuestos'!$F$16)</f>
        <v/>
      </c>
      <c r="AD904" s="109">
        <f>((('01_Supuestos'!M31*$I904)*'01_Supuestos'!$F$11*($H904-'01_Supuestos'!$F$9))-((('01_Supuestos'!M31*$I904)*'01_Supuestos'!$F$11*($H904-'01_Supuestos'!$F$9))*'01_Supuestos'!$F$12)-(('01_Supuestos'!M31*$I904)*'01_Supuestos'!$F$11*$K904)-(IF(('01_Supuestos'!M31*$I904)&gt;0,'01_Supuestos'!$F$15,0)))-((('01_Supuestos'!M31*$I904)*'01_Supuestos'!$F$11*($H904-'01_Supuestos'!$F$9))*'01_Supuestos'!$F$18)-($J904*'01_Supuestos'!M32)-(IF('01_Supuestos'!M30=MAX('01_Supuestos'!$C$30:$M$30),'01_Supuestos'!$F$19,0))-(MAX(0,(((('01_Supuestos'!M31*$I904)*'01_Supuestos'!$F$11*($H904-'01_Supuestos'!$F$9))-((('01_Supuestos'!M31*$I904)*'01_Supuestos'!$F$11*($H904-'01_Supuestos'!$F$9))*'01_Supuestos'!$F$12)-(('01_Supuestos'!M31*$I904)*'01_Supuestos'!$F$11*$K904)-(IF(('01_Supuestos'!M31*$I904)&gt;0,'01_Supuestos'!$F$15,0)))-($J904*'01_Supuestos'!M33)))*'01_Supuestos'!$F$16)</f>
        <v/>
      </c>
      <c r="AE904" s="109">
        <f>0</f>
        <v/>
      </c>
      <c r="AF904" s="109">
        <f>IF(S904&gt;R904,"Appraisal+Decision",IF(S904&lt;R904,"Develop Now","Indiferente"))</f>
        <v/>
      </c>
    </row>
    <row r="905">
      <c r="A905" t="n">
        <v>875</v>
      </c>
      <c r="B905" s="53">
        <f>RAND()</f>
        <v/>
      </c>
      <c r="C905" s="53">
        <f>RAND()</f>
        <v/>
      </c>
      <c r="D905" s="53">
        <f>RAND()</f>
        <v/>
      </c>
      <c r="E905" s="53">
        <f>RAND()</f>
        <v/>
      </c>
      <c r="F905" s="53">
        <f>RAND()</f>
        <v/>
      </c>
      <c r="G905" s="53">
        <f>RAND()</f>
        <v/>
      </c>
      <c r="H905" s="109">
        <f>IF(B905&lt;($B$11-$B$10)/($B$12-$B$10), $B$10+SQRT(B905*($B$11-$B$10)*($B$12-$B$10)), $B$12-SQRT((1-B905)*($B$12-$B$11)*($B$12-$B$10)))</f>
        <v/>
      </c>
      <c r="I905" s="53">
        <f>MAX(0.1,NORMINV(C905,$B$13,$B$14))</f>
        <v/>
      </c>
      <c r="J905" s="109">
        <f>'01_Supuestos'!$F$13*MAX(0.65,NORMINV(D905,1,$B$15))</f>
        <v/>
      </c>
      <c r="K905" s="109">
        <f>'01_Supuestos'!$F$14*MAX(0.6,NORMINV(E905,1,$B$16))</f>
        <v/>
      </c>
      <c r="L905" s="109">
        <f>--(F905&lt;=$B$5)</f>
        <v/>
      </c>
      <c r="M905" s="109">
        <f>IF(L905=1, IF(G905&lt;=$B$6, "+", "-"), IF(G905&lt;=(1-$B$7), "+", "-"))</f>
        <v/>
      </c>
      <c r="N905" s="110">
        <f>IF(M905="+",'05_Bayes_Arbol'!$B$16,'05_Bayes_Arbol'!$B$17)</f>
        <v/>
      </c>
      <c r="O905" s="109">
        <f>SUMPRODUCT(T905:AD905,'01_Supuestos'!$C$34:$M$34)</f>
        <v/>
      </c>
      <c r="P905" s="109">
        <f>N905*O905 + (1-N905)*$B$9</f>
        <v/>
      </c>
      <c r="Q905" s="109">
        <f>--(P905&gt;0)</f>
        <v/>
      </c>
      <c r="R905" s="109">
        <f>IF(L905=1,O905,$B$9)</f>
        <v/>
      </c>
      <c r="S905" s="109">
        <f>-$B$8 + IF(Q905=1, IF(L905=1,O905,$B$9), 0)</f>
        <v/>
      </c>
      <c r="T905" s="109">
        <f>((('01_Supuestos'!C31*$I905)*'01_Supuestos'!$F$11*($H905-'01_Supuestos'!$F$9))-((('01_Supuestos'!C31*$I905)*'01_Supuestos'!$F$11*($H905-'01_Supuestos'!$F$9))*'01_Supuestos'!$F$12)-(('01_Supuestos'!C31*$I905)*'01_Supuestos'!$F$11*$K905)-(IF(('01_Supuestos'!C31*$I905)&gt;0,'01_Supuestos'!$F$15,0)))-((('01_Supuestos'!C31*$I905)*'01_Supuestos'!$F$11*($H905-'01_Supuestos'!$F$9))*'01_Supuestos'!$F$18)-($J905*'01_Supuestos'!C32)-(IF('01_Supuestos'!C30=MAX('01_Supuestos'!$C$30:$M$30),'01_Supuestos'!$F$19,0))-(MAX(0,(((('01_Supuestos'!C31*$I905)*'01_Supuestos'!$F$11*($H905-'01_Supuestos'!$F$9))-((('01_Supuestos'!C31*$I905)*'01_Supuestos'!$F$11*($H905-'01_Supuestos'!$F$9))*'01_Supuestos'!$F$12)-(('01_Supuestos'!C31*$I905)*'01_Supuestos'!$F$11*$K905)-(IF(('01_Supuestos'!C31*$I905)&gt;0,'01_Supuestos'!$F$15,0)))-($J905*'01_Supuestos'!C33)))*'01_Supuestos'!$F$16)</f>
        <v/>
      </c>
      <c r="U905" s="109">
        <f>((('01_Supuestos'!D31*$I905)*'01_Supuestos'!$F$11*($H905-'01_Supuestos'!$F$9))-((('01_Supuestos'!D31*$I905)*'01_Supuestos'!$F$11*($H905-'01_Supuestos'!$F$9))*'01_Supuestos'!$F$12)-(('01_Supuestos'!D31*$I905)*'01_Supuestos'!$F$11*$K905)-(IF(('01_Supuestos'!D31*$I905)&gt;0,'01_Supuestos'!$F$15,0)))-((('01_Supuestos'!D31*$I905)*'01_Supuestos'!$F$11*($H905-'01_Supuestos'!$F$9))*'01_Supuestos'!$F$18)-($J905*'01_Supuestos'!D32)-(IF('01_Supuestos'!D30=MAX('01_Supuestos'!$C$30:$M$30),'01_Supuestos'!$F$19,0))-(MAX(0,(((('01_Supuestos'!D31*$I905)*'01_Supuestos'!$F$11*($H905-'01_Supuestos'!$F$9))-((('01_Supuestos'!D31*$I905)*'01_Supuestos'!$F$11*($H905-'01_Supuestos'!$F$9))*'01_Supuestos'!$F$12)-(('01_Supuestos'!D31*$I905)*'01_Supuestos'!$F$11*$K905)-(IF(('01_Supuestos'!D31*$I905)&gt;0,'01_Supuestos'!$F$15,0)))-($J905*'01_Supuestos'!D33)))*'01_Supuestos'!$F$16)</f>
        <v/>
      </c>
      <c r="V905" s="109">
        <f>((('01_Supuestos'!E31*$I905)*'01_Supuestos'!$F$11*($H905-'01_Supuestos'!$F$9))-((('01_Supuestos'!E31*$I905)*'01_Supuestos'!$F$11*($H905-'01_Supuestos'!$F$9))*'01_Supuestos'!$F$12)-(('01_Supuestos'!E31*$I905)*'01_Supuestos'!$F$11*$K905)-(IF(('01_Supuestos'!E31*$I905)&gt;0,'01_Supuestos'!$F$15,0)))-((('01_Supuestos'!E31*$I905)*'01_Supuestos'!$F$11*($H905-'01_Supuestos'!$F$9))*'01_Supuestos'!$F$18)-($J905*'01_Supuestos'!E32)-(IF('01_Supuestos'!E30=MAX('01_Supuestos'!$C$30:$M$30),'01_Supuestos'!$F$19,0))-(MAX(0,(((('01_Supuestos'!E31*$I905)*'01_Supuestos'!$F$11*($H905-'01_Supuestos'!$F$9))-((('01_Supuestos'!E31*$I905)*'01_Supuestos'!$F$11*($H905-'01_Supuestos'!$F$9))*'01_Supuestos'!$F$12)-(('01_Supuestos'!E31*$I905)*'01_Supuestos'!$F$11*$K905)-(IF(('01_Supuestos'!E31*$I905)&gt;0,'01_Supuestos'!$F$15,0)))-($J905*'01_Supuestos'!E33)))*'01_Supuestos'!$F$16)</f>
        <v/>
      </c>
      <c r="W905" s="109">
        <f>((('01_Supuestos'!F31*$I905)*'01_Supuestos'!$F$11*($H905-'01_Supuestos'!$F$9))-((('01_Supuestos'!F31*$I905)*'01_Supuestos'!$F$11*($H905-'01_Supuestos'!$F$9))*'01_Supuestos'!$F$12)-(('01_Supuestos'!F31*$I905)*'01_Supuestos'!$F$11*$K905)-(IF(('01_Supuestos'!F31*$I905)&gt;0,'01_Supuestos'!$F$15,0)))-((('01_Supuestos'!F31*$I905)*'01_Supuestos'!$F$11*($H905-'01_Supuestos'!$F$9))*'01_Supuestos'!$F$18)-($J905*'01_Supuestos'!F32)-(IF('01_Supuestos'!F30=MAX('01_Supuestos'!$C$30:$M$30),'01_Supuestos'!$F$19,0))-(MAX(0,(((('01_Supuestos'!F31*$I905)*'01_Supuestos'!$F$11*($H905-'01_Supuestos'!$F$9))-((('01_Supuestos'!F31*$I905)*'01_Supuestos'!$F$11*($H905-'01_Supuestos'!$F$9))*'01_Supuestos'!$F$12)-(('01_Supuestos'!F31*$I905)*'01_Supuestos'!$F$11*$K905)-(IF(('01_Supuestos'!F31*$I905)&gt;0,'01_Supuestos'!$F$15,0)))-($J905*'01_Supuestos'!F33)))*'01_Supuestos'!$F$16)</f>
        <v/>
      </c>
      <c r="X905" s="109">
        <f>((('01_Supuestos'!G31*$I905)*'01_Supuestos'!$F$11*($H905-'01_Supuestos'!$F$9))-((('01_Supuestos'!G31*$I905)*'01_Supuestos'!$F$11*($H905-'01_Supuestos'!$F$9))*'01_Supuestos'!$F$12)-(('01_Supuestos'!G31*$I905)*'01_Supuestos'!$F$11*$K905)-(IF(('01_Supuestos'!G31*$I905)&gt;0,'01_Supuestos'!$F$15,0)))-((('01_Supuestos'!G31*$I905)*'01_Supuestos'!$F$11*($H905-'01_Supuestos'!$F$9))*'01_Supuestos'!$F$18)-($J905*'01_Supuestos'!G32)-(IF('01_Supuestos'!G30=MAX('01_Supuestos'!$C$30:$M$30),'01_Supuestos'!$F$19,0))-(MAX(0,(((('01_Supuestos'!G31*$I905)*'01_Supuestos'!$F$11*($H905-'01_Supuestos'!$F$9))-((('01_Supuestos'!G31*$I905)*'01_Supuestos'!$F$11*($H905-'01_Supuestos'!$F$9))*'01_Supuestos'!$F$12)-(('01_Supuestos'!G31*$I905)*'01_Supuestos'!$F$11*$K905)-(IF(('01_Supuestos'!G31*$I905)&gt;0,'01_Supuestos'!$F$15,0)))-($J905*'01_Supuestos'!G33)))*'01_Supuestos'!$F$16)</f>
        <v/>
      </c>
      <c r="Y905" s="109">
        <f>((('01_Supuestos'!H31*$I905)*'01_Supuestos'!$F$11*($H905-'01_Supuestos'!$F$9))-((('01_Supuestos'!H31*$I905)*'01_Supuestos'!$F$11*($H905-'01_Supuestos'!$F$9))*'01_Supuestos'!$F$12)-(('01_Supuestos'!H31*$I905)*'01_Supuestos'!$F$11*$K905)-(IF(('01_Supuestos'!H31*$I905)&gt;0,'01_Supuestos'!$F$15,0)))-((('01_Supuestos'!H31*$I905)*'01_Supuestos'!$F$11*($H905-'01_Supuestos'!$F$9))*'01_Supuestos'!$F$18)-($J905*'01_Supuestos'!H32)-(IF('01_Supuestos'!H30=MAX('01_Supuestos'!$C$30:$M$30),'01_Supuestos'!$F$19,0))-(MAX(0,(((('01_Supuestos'!H31*$I905)*'01_Supuestos'!$F$11*($H905-'01_Supuestos'!$F$9))-((('01_Supuestos'!H31*$I905)*'01_Supuestos'!$F$11*($H905-'01_Supuestos'!$F$9))*'01_Supuestos'!$F$12)-(('01_Supuestos'!H31*$I905)*'01_Supuestos'!$F$11*$K905)-(IF(('01_Supuestos'!H31*$I905)&gt;0,'01_Supuestos'!$F$15,0)))-($J905*'01_Supuestos'!H33)))*'01_Supuestos'!$F$16)</f>
        <v/>
      </c>
      <c r="Z905" s="109">
        <f>((('01_Supuestos'!I31*$I905)*'01_Supuestos'!$F$11*($H905-'01_Supuestos'!$F$9))-((('01_Supuestos'!I31*$I905)*'01_Supuestos'!$F$11*($H905-'01_Supuestos'!$F$9))*'01_Supuestos'!$F$12)-(('01_Supuestos'!I31*$I905)*'01_Supuestos'!$F$11*$K905)-(IF(('01_Supuestos'!I31*$I905)&gt;0,'01_Supuestos'!$F$15,0)))-((('01_Supuestos'!I31*$I905)*'01_Supuestos'!$F$11*($H905-'01_Supuestos'!$F$9))*'01_Supuestos'!$F$18)-($J905*'01_Supuestos'!I32)-(IF('01_Supuestos'!I30=MAX('01_Supuestos'!$C$30:$M$30),'01_Supuestos'!$F$19,0))-(MAX(0,(((('01_Supuestos'!I31*$I905)*'01_Supuestos'!$F$11*($H905-'01_Supuestos'!$F$9))-((('01_Supuestos'!I31*$I905)*'01_Supuestos'!$F$11*($H905-'01_Supuestos'!$F$9))*'01_Supuestos'!$F$12)-(('01_Supuestos'!I31*$I905)*'01_Supuestos'!$F$11*$K905)-(IF(('01_Supuestos'!I31*$I905)&gt;0,'01_Supuestos'!$F$15,0)))-($J905*'01_Supuestos'!I33)))*'01_Supuestos'!$F$16)</f>
        <v/>
      </c>
      <c r="AA905" s="109">
        <f>((('01_Supuestos'!J31*$I905)*'01_Supuestos'!$F$11*($H905-'01_Supuestos'!$F$9))-((('01_Supuestos'!J31*$I905)*'01_Supuestos'!$F$11*($H905-'01_Supuestos'!$F$9))*'01_Supuestos'!$F$12)-(('01_Supuestos'!J31*$I905)*'01_Supuestos'!$F$11*$K905)-(IF(('01_Supuestos'!J31*$I905)&gt;0,'01_Supuestos'!$F$15,0)))-((('01_Supuestos'!J31*$I905)*'01_Supuestos'!$F$11*($H905-'01_Supuestos'!$F$9))*'01_Supuestos'!$F$18)-($J905*'01_Supuestos'!J32)-(IF('01_Supuestos'!J30=MAX('01_Supuestos'!$C$30:$M$30),'01_Supuestos'!$F$19,0))-(MAX(0,(((('01_Supuestos'!J31*$I905)*'01_Supuestos'!$F$11*($H905-'01_Supuestos'!$F$9))-((('01_Supuestos'!J31*$I905)*'01_Supuestos'!$F$11*($H905-'01_Supuestos'!$F$9))*'01_Supuestos'!$F$12)-(('01_Supuestos'!J31*$I905)*'01_Supuestos'!$F$11*$K905)-(IF(('01_Supuestos'!J31*$I905)&gt;0,'01_Supuestos'!$F$15,0)))-($J905*'01_Supuestos'!J33)))*'01_Supuestos'!$F$16)</f>
        <v/>
      </c>
      <c r="AB905" s="109">
        <f>((('01_Supuestos'!K31*$I905)*'01_Supuestos'!$F$11*($H905-'01_Supuestos'!$F$9))-((('01_Supuestos'!K31*$I905)*'01_Supuestos'!$F$11*($H905-'01_Supuestos'!$F$9))*'01_Supuestos'!$F$12)-(('01_Supuestos'!K31*$I905)*'01_Supuestos'!$F$11*$K905)-(IF(('01_Supuestos'!K31*$I905)&gt;0,'01_Supuestos'!$F$15,0)))-((('01_Supuestos'!K31*$I905)*'01_Supuestos'!$F$11*($H905-'01_Supuestos'!$F$9))*'01_Supuestos'!$F$18)-($J905*'01_Supuestos'!K32)-(IF('01_Supuestos'!K30=MAX('01_Supuestos'!$C$30:$M$30),'01_Supuestos'!$F$19,0))-(MAX(0,(((('01_Supuestos'!K31*$I905)*'01_Supuestos'!$F$11*($H905-'01_Supuestos'!$F$9))-((('01_Supuestos'!K31*$I905)*'01_Supuestos'!$F$11*($H905-'01_Supuestos'!$F$9))*'01_Supuestos'!$F$12)-(('01_Supuestos'!K31*$I905)*'01_Supuestos'!$F$11*$K905)-(IF(('01_Supuestos'!K31*$I905)&gt;0,'01_Supuestos'!$F$15,0)))-($J905*'01_Supuestos'!K33)))*'01_Supuestos'!$F$16)</f>
        <v/>
      </c>
      <c r="AC905" s="109">
        <f>((('01_Supuestos'!L31*$I905)*'01_Supuestos'!$F$11*($H905-'01_Supuestos'!$F$9))-((('01_Supuestos'!L31*$I905)*'01_Supuestos'!$F$11*($H905-'01_Supuestos'!$F$9))*'01_Supuestos'!$F$12)-(('01_Supuestos'!L31*$I905)*'01_Supuestos'!$F$11*$K905)-(IF(('01_Supuestos'!L31*$I905)&gt;0,'01_Supuestos'!$F$15,0)))-((('01_Supuestos'!L31*$I905)*'01_Supuestos'!$F$11*($H905-'01_Supuestos'!$F$9))*'01_Supuestos'!$F$18)-($J905*'01_Supuestos'!L32)-(IF('01_Supuestos'!L30=MAX('01_Supuestos'!$C$30:$M$30),'01_Supuestos'!$F$19,0))-(MAX(0,(((('01_Supuestos'!L31*$I905)*'01_Supuestos'!$F$11*($H905-'01_Supuestos'!$F$9))-((('01_Supuestos'!L31*$I905)*'01_Supuestos'!$F$11*($H905-'01_Supuestos'!$F$9))*'01_Supuestos'!$F$12)-(('01_Supuestos'!L31*$I905)*'01_Supuestos'!$F$11*$K905)-(IF(('01_Supuestos'!L31*$I905)&gt;0,'01_Supuestos'!$F$15,0)))-($J905*'01_Supuestos'!L33)))*'01_Supuestos'!$F$16)</f>
        <v/>
      </c>
      <c r="AD905" s="109">
        <f>((('01_Supuestos'!M31*$I905)*'01_Supuestos'!$F$11*($H905-'01_Supuestos'!$F$9))-((('01_Supuestos'!M31*$I905)*'01_Supuestos'!$F$11*($H905-'01_Supuestos'!$F$9))*'01_Supuestos'!$F$12)-(('01_Supuestos'!M31*$I905)*'01_Supuestos'!$F$11*$K905)-(IF(('01_Supuestos'!M31*$I905)&gt;0,'01_Supuestos'!$F$15,0)))-((('01_Supuestos'!M31*$I905)*'01_Supuestos'!$F$11*($H905-'01_Supuestos'!$F$9))*'01_Supuestos'!$F$18)-($J905*'01_Supuestos'!M32)-(IF('01_Supuestos'!M30=MAX('01_Supuestos'!$C$30:$M$30),'01_Supuestos'!$F$19,0))-(MAX(0,(((('01_Supuestos'!M31*$I905)*'01_Supuestos'!$F$11*($H905-'01_Supuestos'!$F$9))-((('01_Supuestos'!M31*$I905)*'01_Supuestos'!$F$11*($H905-'01_Supuestos'!$F$9))*'01_Supuestos'!$F$12)-(('01_Supuestos'!M31*$I905)*'01_Supuestos'!$F$11*$K905)-(IF(('01_Supuestos'!M31*$I905)&gt;0,'01_Supuestos'!$F$15,0)))-($J905*'01_Supuestos'!M33)))*'01_Supuestos'!$F$16)</f>
        <v/>
      </c>
      <c r="AE905" s="109">
        <f>0</f>
        <v/>
      </c>
      <c r="AF905" s="109">
        <f>IF(S905&gt;R905,"Appraisal+Decision",IF(S905&lt;R905,"Develop Now","Indiferente"))</f>
        <v/>
      </c>
    </row>
    <row r="906">
      <c r="A906" t="n">
        <v>876</v>
      </c>
      <c r="B906" s="53">
        <f>RAND()</f>
        <v/>
      </c>
      <c r="C906" s="53">
        <f>RAND()</f>
        <v/>
      </c>
      <c r="D906" s="53">
        <f>RAND()</f>
        <v/>
      </c>
      <c r="E906" s="53">
        <f>RAND()</f>
        <v/>
      </c>
      <c r="F906" s="53">
        <f>RAND()</f>
        <v/>
      </c>
      <c r="G906" s="53">
        <f>RAND()</f>
        <v/>
      </c>
      <c r="H906" s="109">
        <f>IF(B906&lt;($B$11-$B$10)/($B$12-$B$10), $B$10+SQRT(B906*($B$11-$B$10)*($B$12-$B$10)), $B$12-SQRT((1-B906)*($B$12-$B$11)*($B$12-$B$10)))</f>
        <v/>
      </c>
      <c r="I906" s="53">
        <f>MAX(0.1,NORMINV(C906,$B$13,$B$14))</f>
        <v/>
      </c>
      <c r="J906" s="109">
        <f>'01_Supuestos'!$F$13*MAX(0.65,NORMINV(D906,1,$B$15))</f>
        <v/>
      </c>
      <c r="K906" s="109">
        <f>'01_Supuestos'!$F$14*MAX(0.6,NORMINV(E906,1,$B$16))</f>
        <v/>
      </c>
      <c r="L906" s="109">
        <f>--(F906&lt;=$B$5)</f>
        <v/>
      </c>
      <c r="M906" s="109">
        <f>IF(L906=1, IF(G906&lt;=$B$6, "+", "-"), IF(G906&lt;=(1-$B$7), "+", "-"))</f>
        <v/>
      </c>
      <c r="N906" s="110">
        <f>IF(M906="+",'05_Bayes_Arbol'!$B$16,'05_Bayes_Arbol'!$B$17)</f>
        <v/>
      </c>
      <c r="O906" s="109">
        <f>SUMPRODUCT(T906:AD906,'01_Supuestos'!$C$34:$M$34)</f>
        <v/>
      </c>
      <c r="P906" s="109">
        <f>N906*O906 + (1-N906)*$B$9</f>
        <v/>
      </c>
      <c r="Q906" s="109">
        <f>--(P906&gt;0)</f>
        <v/>
      </c>
      <c r="R906" s="109">
        <f>IF(L906=1,O906,$B$9)</f>
        <v/>
      </c>
      <c r="S906" s="109">
        <f>-$B$8 + IF(Q906=1, IF(L906=1,O906,$B$9), 0)</f>
        <v/>
      </c>
      <c r="T906" s="109">
        <f>((('01_Supuestos'!C31*$I906)*'01_Supuestos'!$F$11*($H906-'01_Supuestos'!$F$9))-((('01_Supuestos'!C31*$I906)*'01_Supuestos'!$F$11*($H906-'01_Supuestos'!$F$9))*'01_Supuestos'!$F$12)-(('01_Supuestos'!C31*$I906)*'01_Supuestos'!$F$11*$K906)-(IF(('01_Supuestos'!C31*$I906)&gt;0,'01_Supuestos'!$F$15,0)))-((('01_Supuestos'!C31*$I906)*'01_Supuestos'!$F$11*($H906-'01_Supuestos'!$F$9))*'01_Supuestos'!$F$18)-($J906*'01_Supuestos'!C32)-(IF('01_Supuestos'!C30=MAX('01_Supuestos'!$C$30:$M$30),'01_Supuestos'!$F$19,0))-(MAX(0,(((('01_Supuestos'!C31*$I906)*'01_Supuestos'!$F$11*($H906-'01_Supuestos'!$F$9))-((('01_Supuestos'!C31*$I906)*'01_Supuestos'!$F$11*($H906-'01_Supuestos'!$F$9))*'01_Supuestos'!$F$12)-(('01_Supuestos'!C31*$I906)*'01_Supuestos'!$F$11*$K906)-(IF(('01_Supuestos'!C31*$I906)&gt;0,'01_Supuestos'!$F$15,0)))-($J906*'01_Supuestos'!C33)))*'01_Supuestos'!$F$16)</f>
        <v/>
      </c>
      <c r="U906" s="109">
        <f>((('01_Supuestos'!D31*$I906)*'01_Supuestos'!$F$11*($H906-'01_Supuestos'!$F$9))-((('01_Supuestos'!D31*$I906)*'01_Supuestos'!$F$11*($H906-'01_Supuestos'!$F$9))*'01_Supuestos'!$F$12)-(('01_Supuestos'!D31*$I906)*'01_Supuestos'!$F$11*$K906)-(IF(('01_Supuestos'!D31*$I906)&gt;0,'01_Supuestos'!$F$15,0)))-((('01_Supuestos'!D31*$I906)*'01_Supuestos'!$F$11*($H906-'01_Supuestos'!$F$9))*'01_Supuestos'!$F$18)-($J906*'01_Supuestos'!D32)-(IF('01_Supuestos'!D30=MAX('01_Supuestos'!$C$30:$M$30),'01_Supuestos'!$F$19,0))-(MAX(0,(((('01_Supuestos'!D31*$I906)*'01_Supuestos'!$F$11*($H906-'01_Supuestos'!$F$9))-((('01_Supuestos'!D31*$I906)*'01_Supuestos'!$F$11*($H906-'01_Supuestos'!$F$9))*'01_Supuestos'!$F$12)-(('01_Supuestos'!D31*$I906)*'01_Supuestos'!$F$11*$K906)-(IF(('01_Supuestos'!D31*$I906)&gt;0,'01_Supuestos'!$F$15,0)))-($J906*'01_Supuestos'!D33)))*'01_Supuestos'!$F$16)</f>
        <v/>
      </c>
      <c r="V906" s="109">
        <f>((('01_Supuestos'!E31*$I906)*'01_Supuestos'!$F$11*($H906-'01_Supuestos'!$F$9))-((('01_Supuestos'!E31*$I906)*'01_Supuestos'!$F$11*($H906-'01_Supuestos'!$F$9))*'01_Supuestos'!$F$12)-(('01_Supuestos'!E31*$I906)*'01_Supuestos'!$F$11*$K906)-(IF(('01_Supuestos'!E31*$I906)&gt;0,'01_Supuestos'!$F$15,0)))-((('01_Supuestos'!E31*$I906)*'01_Supuestos'!$F$11*($H906-'01_Supuestos'!$F$9))*'01_Supuestos'!$F$18)-($J906*'01_Supuestos'!E32)-(IF('01_Supuestos'!E30=MAX('01_Supuestos'!$C$30:$M$30),'01_Supuestos'!$F$19,0))-(MAX(0,(((('01_Supuestos'!E31*$I906)*'01_Supuestos'!$F$11*($H906-'01_Supuestos'!$F$9))-((('01_Supuestos'!E31*$I906)*'01_Supuestos'!$F$11*($H906-'01_Supuestos'!$F$9))*'01_Supuestos'!$F$12)-(('01_Supuestos'!E31*$I906)*'01_Supuestos'!$F$11*$K906)-(IF(('01_Supuestos'!E31*$I906)&gt;0,'01_Supuestos'!$F$15,0)))-($J906*'01_Supuestos'!E33)))*'01_Supuestos'!$F$16)</f>
        <v/>
      </c>
      <c r="W906" s="109">
        <f>((('01_Supuestos'!F31*$I906)*'01_Supuestos'!$F$11*($H906-'01_Supuestos'!$F$9))-((('01_Supuestos'!F31*$I906)*'01_Supuestos'!$F$11*($H906-'01_Supuestos'!$F$9))*'01_Supuestos'!$F$12)-(('01_Supuestos'!F31*$I906)*'01_Supuestos'!$F$11*$K906)-(IF(('01_Supuestos'!F31*$I906)&gt;0,'01_Supuestos'!$F$15,0)))-((('01_Supuestos'!F31*$I906)*'01_Supuestos'!$F$11*($H906-'01_Supuestos'!$F$9))*'01_Supuestos'!$F$18)-($J906*'01_Supuestos'!F32)-(IF('01_Supuestos'!F30=MAX('01_Supuestos'!$C$30:$M$30),'01_Supuestos'!$F$19,0))-(MAX(0,(((('01_Supuestos'!F31*$I906)*'01_Supuestos'!$F$11*($H906-'01_Supuestos'!$F$9))-((('01_Supuestos'!F31*$I906)*'01_Supuestos'!$F$11*($H906-'01_Supuestos'!$F$9))*'01_Supuestos'!$F$12)-(('01_Supuestos'!F31*$I906)*'01_Supuestos'!$F$11*$K906)-(IF(('01_Supuestos'!F31*$I906)&gt;0,'01_Supuestos'!$F$15,0)))-($J906*'01_Supuestos'!F33)))*'01_Supuestos'!$F$16)</f>
        <v/>
      </c>
      <c r="X906" s="109">
        <f>((('01_Supuestos'!G31*$I906)*'01_Supuestos'!$F$11*($H906-'01_Supuestos'!$F$9))-((('01_Supuestos'!G31*$I906)*'01_Supuestos'!$F$11*($H906-'01_Supuestos'!$F$9))*'01_Supuestos'!$F$12)-(('01_Supuestos'!G31*$I906)*'01_Supuestos'!$F$11*$K906)-(IF(('01_Supuestos'!G31*$I906)&gt;0,'01_Supuestos'!$F$15,0)))-((('01_Supuestos'!G31*$I906)*'01_Supuestos'!$F$11*($H906-'01_Supuestos'!$F$9))*'01_Supuestos'!$F$18)-($J906*'01_Supuestos'!G32)-(IF('01_Supuestos'!G30=MAX('01_Supuestos'!$C$30:$M$30),'01_Supuestos'!$F$19,0))-(MAX(0,(((('01_Supuestos'!G31*$I906)*'01_Supuestos'!$F$11*($H906-'01_Supuestos'!$F$9))-((('01_Supuestos'!G31*$I906)*'01_Supuestos'!$F$11*($H906-'01_Supuestos'!$F$9))*'01_Supuestos'!$F$12)-(('01_Supuestos'!G31*$I906)*'01_Supuestos'!$F$11*$K906)-(IF(('01_Supuestos'!G31*$I906)&gt;0,'01_Supuestos'!$F$15,0)))-($J906*'01_Supuestos'!G33)))*'01_Supuestos'!$F$16)</f>
        <v/>
      </c>
      <c r="Y906" s="109">
        <f>((('01_Supuestos'!H31*$I906)*'01_Supuestos'!$F$11*($H906-'01_Supuestos'!$F$9))-((('01_Supuestos'!H31*$I906)*'01_Supuestos'!$F$11*($H906-'01_Supuestos'!$F$9))*'01_Supuestos'!$F$12)-(('01_Supuestos'!H31*$I906)*'01_Supuestos'!$F$11*$K906)-(IF(('01_Supuestos'!H31*$I906)&gt;0,'01_Supuestos'!$F$15,0)))-((('01_Supuestos'!H31*$I906)*'01_Supuestos'!$F$11*($H906-'01_Supuestos'!$F$9))*'01_Supuestos'!$F$18)-($J906*'01_Supuestos'!H32)-(IF('01_Supuestos'!H30=MAX('01_Supuestos'!$C$30:$M$30),'01_Supuestos'!$F$19,0))-(MAX(0,(((('01_Supuestos'!H31*$I906)*'01_Supuestos'!$F$11*($H906-'01_Supuestos'!$F$9))-((('01_Supuestos'!H31*$I906)*'01_Supuestos'!$F$11*($H906-'01_Supuestos'!$F$9))*'01_Supuestos'!$F$12)-(('01_Supuestos'!H31*$I906)*'01_Supuestos'!$F$11*$K906)-(IF(('01_Supuestos'!H31*$I906)&gt;0,'01_Supuestos'!$F$15,0)))-($J906*'01_Supuestos'!H33)))*'01_Supuestos'!$F$16)</f>
        <v/>
      </c>
      <c r="Z906" s="109">
        <f>((('01_Supuestos'!I31*$I906)*'01_Supuestos'!$F$11*($H906-'01_Supuestos'!$F$9))-((('01_Supuestos'!I31*$I906)*'01_Supuestos'!$F$11*($H906-'01_Supuestos'!$F$9))*'01_Supuestos'!$F$12)-(('01_Supuestos'!I31*$I906)*'01_Supuestos'!$F$11*$K906)-(IF(('01_Supuestos'!I31*$I906)&gt;0,'01_Supuestos'!$F$15,0)))-((('01_Supuestos'!I31*$I906)*'01_Supuestos'!$F$11*($H906-'01_Supuestos'!$F$9))*'01_Supuestos'!$F$18)-($J906*'01_Supuestos'!I32)-(IF('01_Supuestos'!I30=MAX('01_Supuestos'!$C$30:$M$30),'01_Supuestos'!$F$19,0))-(MAX(0,(((('01_Supuestos'!I31*$I906)*'01_Supuestos'!$F$11*($H906-'01_Supuestos'!$F$9))-((('01_Supuestos'!I31*$I906)*'01_Supuestos'!$F$11*($H906-'01_Supuestos'!$F$9))*'01_Supuestos'!$F$12)-(('01_Supuestos'!I31*$I906)*'01_Supuestos'!$F$11*$K906)-(IF(('01_Supuestos'!I31*$I906)&gt;0,'01_Supuestos'!$F$15,0)))-($J906*'01_Supuestos'!I33)))*'01_Supuestos'!$F$16)</f>
        <v/>
      </c>
      <c r="AA906" s="109">
        <f>((('01_Supuestos'!J31*$I906)*'01_Supuestos'!$F$11*($H906-'01_Supuestos'!$F$9))-((('01_Supuestos'!J31*$I906)*'01_Supuestos'!$F$11*($H906-'01_Supuestos'!$F$9))*'01_Supuestos'!$F$12)-(('01_Supuestos'!J31*$I906)*'01_Supuestos'!$F$11*$K906)-(IF(('01_Supuestos'!J31*$I906)&gt;0,'01_Supuestos'!$F$15,0)))-((('01_Supuestos'!J31*$I906)*'01_Supuestos'!$F$11*($H906-'01_Supuestos'!$F$9))*'01_Supuestos'!$F$18)-($J906*'01_Supuestos'!J32)-(IF('01_Supuestos'!J30=MAX('01_Supuestos'!$C$30:$M$30),'01_Supuestos'!$F$19,0))-(MAX(0,(((('01_Supuestos'!J31*$I906)*'01_Supuestos'!$F$11*($H906-'01_Supuestos'!$F$9))-((('01_Supuestos'!J31*$I906)*'01_Supuestos'!$F$11*($H906-'01_Supuestos'!$F$9))*'01_Supuestos'!$F$12)-(('01_Supuestos'!J31*$I906)*'01_Supuestos'!$F$11*$K906)-(IF(('01_Supuestos'!J31*$I906)&gt;0,'01_Supuestos'!$F$15,0)))-($J906*'01_Supuestos'!J33)))*'01_Supuestos'!$F$16)</f>
        <v/>
      </c>
      <c r="AB906" s="109">
        <f>((('01_Supuestos'!K31*$I906)*'01_Supuestos'!$F$11*($H906-'01_Supuestos'!$F$9))-((('01_Supuestos'!K31*$I906)*'01_Supuestos'!$F$11*($H906-'01_Supuestos'!$F$9))*'01_Supuestos'!$F$12)-(('01_Supuestos'!K31*$I906)*'01_Supuestos'!$F$11*$K906)-(IF(('01_Supuestos'!K31*$I906)&gt;0,'01_Supuestos'!$F$15,0)))-((('01_Supuestos'!K31*$I906)*'01_Supuestos'!$F$11*($H906-'01_Supuestos'!$F$9))*'01_Supuestos'!$F$18)-($J906*'01_Supuestos'!K32)-(IF('01_Supuestos'!K30=MAX('01_Supuestos'!$C$30:$M$30),'01_Supuestos'!$F$19,0))-(MAX(0,(((('01_Supuestos'!K31*$I906)*'01_Supuestos'!$F$11*($H906-'01_Supuestos'!$F$9))-((('01_Supuestos'!K31*$I906)*'01_Supuestos'!$F$11*($H906-'01_Supuestos'!$F$9))*'01_Supuestos'!$F$12)-(('01_Supuestos'!K31*$I906)*'01_Supuestos'!$F$11*$K906)-(IF(('01_Supuestos'!K31*$I906)&gt;0,'01_Supuestos'!$F$15,0)))-($J906*'01_Supuestos'!K33)))*'01_Supuestos'!$F$16)</f>
        <v/>
      </c>
      <c r="AC906" s="109">
        <f>((('01_Supuestos'!L31*$I906)*'01_Supuestos'!$F$11*($H906-'01_Supuestos'!$F$9))-((('01_Supuestos'!L31*$I906)*'01_Supuestos'!$F$11*($H906-'01_Supuestos'!$F$9))*'01_Supuestos'!$F$12)-(('01_Supuestos'!L31*$I906)*'01_Supuestos'!$F$11*$K906)-(IF(('01_Supuestos'!L31*$I906)&gt;0,'01_Supuestos'!$F$15,0)))-((('01_Supuestos'!L31*$I906)*'01_Supuestos'!$F$11*($H906-'01_Supuestos'!$F$9))*'01_Supuestos'!$F$18)-($J906*'01_Supuestos'!L32)-(IF('01_Supuestos'!L30=MAX('01_Supuestos'!$C$30:$M$30),'01_Supuestos'!$F$19,0))-(MAX(0,(((('01_Supuestos'!L31*$I906)*'01_Supuestos'!$F$11*($H906-'01_Supuestos'!$F$9))-((('01_Supuestos'!L31*$I906)*'01_Supuestos'!$F$11*($H906-'01_Supuestos'!$F$9))*'01_Supuestos'!$F$12)-(('01_Supuestos'!L31*$I906)*'01_Supuestos'!$F$11*$K906)-(IF(('01_Supuestos'!L31*$I906)&gt;0,'01_Supuestos'!$F$15,0)))-($J906*'01_Supuestos'!L33)))*'01_Supuestos'!$F$16)</f>
        <v/>
      </c>
      <c r="AD906" s="109">
        <f>((('01_Supuestos'!M31*$I906)*'01_Supuestos'!$F$11*($H906-'01_Supuestos'!$F$9))-((('01_Supuestos'!M31*$I906)*'01_Supuestos'!$F$11*($H906-'01_Supuestos'!$F$9))*'01_Supuestos'!$F$12)-(('01_Supuestos'!M31*$I906)*'01_Supuestos'!$F$11*$K906)-(IF(('01_Supuestos'!M31*$I906)&gt;0,'01_Supuestos'!$F$15,0)))-((('01_Supuestos'!M31*$I906)*'01_Supuestos'!$F$11*($H906-'01_Supuestos'!$F$9))*'01_Supuestos'!$F$18)-($J906*'01_Supuestos'!M32)-(IF('01_Supuestos'!M30=MAX('01_Supuestos'!$C$30:$M$30),'01_Supuestos'!$F$19,0))-(MAX(0,(((('01_Supuestos'!M31*$I906)*'01_Supuestos'!$F$11*($H906-'01_Supuestos'!$F$9))-((('01_Supuestos'!M31*$I906)*'01_Supuestos'!$F$11*($H906-'01_Supuestos'!$F$9))*'01_Supuestos'!$F$12)-(('01_Supuestos'!M31*$I906)*'01_Supuestos'!$F$11*$K906)-(IF(('01_Supuestos'!M31*$I906)&gt;0,'01_Supuestos'!$F$15,0)))-($J906*'01_Supuestos'!M33)))*'01_Supuestos'!$F$16)</f>
        <v/>
      </c>
      <c r="AE906" s="109">
        <f>0</f>
        <v/>
      </c>
      <c r="AF906" s="109">
        <f>IF(S906&gt;R906,"Appraisal+Decision",IF(S906&lt;R906,"Develop Now","Indiferente"))</f>
        <v/>
      </c>
    </row>
    <row r="907">
      <c r="A907" t="n">
        <v>877</v>
      </c>
      <c r="B907" s="53">
        <f>RAND()</f>
        <v/>
      </c>
      <c r="C907" s="53">
        <f>RAND()</f>
        <v/>
      </c>
      <c r="D907" s="53">
        <f>RAND()</f>
        <v/>
      </c>
      <c r="E907" s="53">
        <f>RAND()</f>
        <v/>
      </c>
      <c r="F907" s="53">
        <f>RAND()</f>
        <v/>
      </c>
      <c r="G907" s="53">
        <f>RAND()</f>
        <v/>
      </c>
      <c r="H907" s="109">
        <f>IF(B907&lt;($B$11-$B$10)/($B$12-$B$10), $B$10+SQRT(B907*($B$11-$B$10)*($B$12-$B$10)), $B$12-SQRT((1-B907)*($B$12-$B$11)*($B$12-$B$10)))</f>
        <v/>
      </c>
      <c r="I907" s="53">
        <f>MAX(0.1,NORMINV(C907,$B$13,$B$14))</f>
        <v/>
      </c>
      <c r="J907" s="109">
        <f>'01_Supuestos'!$F$13*MAX(0.65,NORMINV(D907,1,$B$15))</f>
        <v/>
      </c>
      <c r="K907" s="109">
        <f>'01_Supuestos'!$F$14*MAX(0.6,NORMINV(E907,1,$B$16))</f>
        <v/>
      </c>
      <c r="L907" s="109">
        <f>--(F907&lt;=$B$5)</f>
        <v/>
      </c>
      <c r="M907" s="109">
        <f>IF(L907=1, IF(G907&lt;=$B$6, "+", "-"), IF(G907&lt;=(1-$B$7), "+", "-"))</f>
        <v/>
      </c>
      <c r="N907" s="110">
        <f>IF(M907="+",'05_Bayes_Arbol'!$B$16,'05_Bayes_Arbol'!$B$17)</f>
        <v/>
      </c>
      <c r="O907" s="109">
        <f>SUMPRODUCT(T907:AD907,'01_Supuestos'!$C$34:$M$34)</f>
        <v/>
      </c>
      <c r="P907" s="109">
        <f>N907*O907 + (1-N907)*$B$9</f>
        <v/>
      </c>
      <c r="Q907" s="109">
        <f>--(P907&gt;0)</f>
        <v/>
      </c>
      <c r="R907" s="109">
        <f>IF(L907=1,O907,$B$9)</f>
        <v/>
      </c>
      <c r="S907" s="109">
        <f>-$B$8 + IF(Q907=1, IF(L907=1,O907,$B$9), 0)</f>
        <v/>
      </c>
      <c r="T907" s="109">
        <f>((('01_Supuestos'!C31*$I907)*'01_Supuestos'!$F$11*($H907-'01_Supuestos'!$F$9))-((('01_Supuestos'!C31*$I907)*'01_Supuestos'!$F$11*($H907-'01_Supuestos'!$F$9))*'01_Supuestos'!$F$12)-(('01_Supuestos'!C31*$I907)*'01_Supuestos'!$F$11*$K907)-(IF(('01_Supuestos'!C31*$I907)&gt;0,'01_Supuestos'!$F$15,0)))-((('01_Supuestos'!C31*$I907)*'01_Supuestos'!$F$11*($H907-'01_Supuestos'!$F$9))*'01_Supuestos'!$F$18)-($J907*'01_Supuestos'!C32)-(IF('01_Supuestos'!C30=MAX('01_Supuestos'!$C$30:$M$30),'01_Supuestos'!$F$19,0))-(MAX(0,(((('01_Supuestos'!C31*$I907)*'01_Supuestos'!$F$11*($H907-'01_Supuestos'!$F$9))-((('01_Supuestos'!C31*$I907)*'01_Supuestos'!$F$11*($H907-'01_Supuestos'!$F$9))*'01_Supuestos'!$F$12)-(('01_Supuestos'!C31*$I907)*'01_Supuestos'!$F$11*$K907)-(IF(('01_Supuestos'!C31*$I907)&gt;0,'01_Supuestos'!$F$15,0)))-($J907*'01_Supuestos'!C33)))*'01_Supuestos'!$F$16)</f>
        <v/>
      </c>
      <c r="U907" s="109">
        <f>((('01_Supuestos'!D31*$I907)*'01_Supuestos'!$F$11*($H907-'01_Supuestos'!$F$9))-((('01_Supuestos'!D31*$I907)*'01_Supuestos'!$F$11*($H907-'01_Supuestos'!$F$9))*'01_Supuestos'!$F$12)-(('01_Supuestos'!D31*$I907)*'01_Supuestos'!$F$11*$K907)-(IF(('01_Supuestos'!D31*$I907)&gt;0,'01_Supuestos'!$F$15,0)))-((('01_Supuestos'!D31*$I907)*'01_Supuestos'!$F$11*($H907-'01_Supuestos'!$F$9))*'01_Supuestos'!$F$18)-($J907*'01_Supuestos'!D32)-(IF('01_Supuestos'!D30=MAX('01_Supuestos'!$C$30:$M$30),'01_Supuestos'!$F$19,0))-(MAX(0,(((('01_Supuestos'!D31*$I907)*'01_Supuestos'!$F$11*($H907-'01_Supuestos'!$F$9))-((('01_Supuestos'!D31*$I907)*'01_Supuestos'!$F$11*($H907-'01_Supuestos'!$F$9))*'01_Supuestos'!$F$12)-(('01_Supuestos'!D31*$I907)*'01_Supuestos'!$F$11*$K907)-(IF(('01_Supuestos'!D31*$I907)&gt;0,'01_Supuestos'!$F$15,0)))-($J907*'01_Supuestos'!D33)))*'01_Supuestos'!$F$16)</f>
        <v/>
      </c>
      <c r="V907" s="109">
        <f>((('01_Supuestos'!E31*$I907)*'01_Supuestos'!$F$11*($H907-'01_Supuestos'!$F$9))-((('01_Supuestos'!E31*$I907)*'01_Supuestos'!$F$11*($H907-'01_Supuestos'!$F$9))*'01_Supuestos'!$F$12)-(('01_Supuestos'!E31*$I907)*'01_Supuestos'!$F$11*$K907)-(IF(('01_Supuestos'!E31*$I907)&gt;0,'01_Supuestos'!$F$15,0)))-((('01_Supuestos'!E31*$I907)*'01_Supuestos'!$F$11*($H907-'01_Supuestos'!$F$9))*'01_Supuestos'!$F$18)-($J907*'01_Supuestos'!E32)-(IF('01_Supuestos'!E30=MAX('01_Supuestos'!$C$30:$M$30),'01_Supuestos'!$F$19,0))-(MAX(0,(((('01_Supuestos'!E31*$I907)*'01_Supuestos'!$F$11*($H907-'01_Supuestos'!$F$9))-((('01_Supuestos'!E31*$I907)*'01_Supuestos'!$F$11*($H907-'01_Supuestos'!$F$9))*'01_Supuestos'!$F$12)-(('01_Supuestos'!E31*$I907)*'01_Supuestos'!$F$11*$K907)-(IF(('01_Supuestos'!E31*$I907)&gt;0,'01_Supuestos'!$F$15,0)))-($J907*'01_Supuestos'!E33)))*'01_Supuestos'!$F$16)</f>
        <v/>
      </c>
      <c r="W907" s="109">
        <f>((('01_Supuestos'!F31*$I907)*'01_Supuestos'!$F$11*($H907-'01_Supuestos'!$F$9))-((('01_Supuestos'!F31*$I907)*'01_Supuestos'!$F$11*($H907-'01_Supuestos'!$F$9))*'01_Supuestos'!$F$12)-(('01_Supuestos'!F31*$I907)*'01_Supuestos'!$F$11*$K907)-(IF(('01_Supuestos'!F31*$I907)&gt;0,'01_Supuestos'!$F$15,0)))-((('01_Supuestos'!F31*$I907)*'01_Supuestos'!$F$11*($H907-'01_Supuestos'!$F$9))*'01_Supuestos'!$F$18)-($J907*'01_Supuestos'!F32)-(IF('01_Supuestos'!F30=MAX('01_Supuestos'!$C$30:$M$30),'01_Supuestos'!$F$19,0))-(MAX(0,(((('01_Supuestos'!F31*$I907)*'01_Supuestos'!$F$11*($H907-'01_Supuestos'!$F$9))-((('01_Supuestos'!F31*$I907)*'01_Supuestos'!$F$11*($H907-'01_Supuestos'!$F$9))*'01_Supuestos'!$F$12)-(('01_Supuestos'!F31*$I907)*'01_Supuestos'!$F$11*$K907)-(IF(('01_Supuestos'!F31*$I907)&gt;0,'01_Supuestos'!$F$15,0)))-($J907*'01_Supuestos'!F33)))*'01_Supuestos'!$F$16)</f>
        <v/>
      </c>
      <c r="X907" s="109">
        <f>((('01_Supuestos'!G31*$I907)*'01_Supuestos'!$F$11*($H907-'01_Supuestos'!$F$9))-((('01_Supuestos'!G31*$I907)*'01_Supuestos'!$F$11*($H907-'01_Supuestos'!$F$9))*'01_Supuestos'!$F$12)-(('01_Supuestos'!G31*$I907)*'01_Supuestos'!$F$11*$K907)-(IF(('01_Supuestos'!G31*$I907)&gt;0,'01_Supuestos'!$F$15,0)))-((('01_Supuestos'!G31*$I907)*'01_Supuestos'!$F$11*($H907-'01_Supuestos'!$F$9))*'01_Supuestos'!$F$18)-($J907*'01_Supuestos'!G32)-(IF('01_Supuestos'!G30=MAX('01_Supuestos'!$C$30:$M$30),'01_Supuestos'!$F$19,0))-(MAX(0,(((('01_Supuestos'!G31*$I907)*'01_Supuestos'!$F$11*($H907-'01_Supuestos'!$F$9))-((('01_Supuestos'!G31*$I907)*'01_Supuestos'!$F$11*($H907-'01_Supuestos'!$F$9))*'01_Supuestos'!$F$12)-(('01_Supuestos'!G31*$I907)*'01_Supuestos'!$F$11*$K907)-(IF(('01_Supuestos'!G31*$I907)&gt;0,'01_Supuestos'!$F$15,0)))-($J907*'01_Supuestos'!G33)))*'01_Supuestos'!$F$16)</f>
        <v/>
      </c>
      <c r="Y907" s="109">
        <f>((('01_Supuestos'!H31*$I907)*'01_Supuestos'!$F$11*($H907-'01_Supuestos'!$F$9))-((('01_Supuestos'!H31*$I907)*'01_Supuestos'!$F$11*($H907-'01_Supuestos'!$F$9))*'01_Supuestos'!$F$12)-(('01_Supuestos'!H31*$I907)*'01_Supuestos'!$F$11*$K907)-(IF(('01_Supuestos'!H31*$I907)&gt;0,'01_Supuestos'!$F$15,0)))-((('01_Supuestos'!H31*$I907)*'01_Supuestos'!$F$11*($H907-'01_Supuestos'!$F$9))*'01_Supuestos'!$F$18)-($J907*'01_Supuestos'!H32)-(IF('01_Supuestos'!H30=MAX('01_Supuestos'!$C$30:$M$30),'01_Supuestos'!$F$19,0))-(MAX(0,(((('01_Supuestos'!H31*$I907)*'01_Supuestos'!$F$11*($H907-'01_Supuestos'!$F$9))-((('01_Supuestos'!H31*$I907)*'01_Supuestos'!$F$11*($H907-'01_Supuestos'!$F$9))*'01_Supuestos'!$F$12)-(('01_Supuestos'!H31*$I907)*'01_Supuestos'!$F$11*$K907)-(IF(('01_Supuestos'!H31*$I907)&gt;0,'01_Supuestos'!$F$15,0)))-($J907*'01_Supuestos'!H33)))*'01_Supuestos'!$F$16)</f>
        <v/>
      </c>
      <c r="Z907" s="109">
        <f>((('01_Supuestos'!I31*$I907)*'01_Supuestos'!$F$11*($H907-'01_Supuestos'!$F$9))-((('01_Supuestos'!I31*$I907)*'01_Supuestos'!$F$11*($H907-'01_Supuestos'!$F$9))*'01_Supuestos'!$F$12)-(('01_Supuestos'!I31*$I907)*'01_Supuestos'!$F$11*$K907)-(IF(('01_Supuestos'!I31*$I907)&gt;0,'01_Supuestos'!$F$15,0)))-((('01_Supuestos'!I31*$I907)*'01_Supuestos'!$F$11*($H907-'01_Supuestos'!$F$9))*'01_Supuestos'!$F$18)-($J907*'01_Supuestos'!I32)-(IF('01_Supuestos'!I30=MAX('01_Supuestos'!$C$30:$M$30),'01_Supuestos'!$F$19,0))-(MAX(0,(((('01_Supuestos'!I31*$I907)*'01_Supuestos'!$F$11*($H907-'01_Supuestos'!$F$9))-((('01_Supuestos'!I31*$I907)*'01_Supuestos'!$F$11*($H907-'01_Supuestos'!$F$9))*'01_Supuestos'!$F$12)-(('01_Supuestos'!I31*$I907)*'01_Supuestos'!$F$11*$K907)-(IF(('01_Supuestos'!I31*$I907)&gt;0,'01_Supuestos'!$F$15,0)))-($J907*'01_Supuestos'!I33)))*'01_Supuestos'!$F$16)</f>
        <v/>
      </c>
      <c r="AA907" s="109">
        <f>((('01_Supuestos'!J31*$I907)*'01_Supuestos'!$F$11*($H907-'01_Supuestos'!$F$9))-((('01_Supuestos'!J31*$I907)*'01_Supuestos'!$F$11*($H907-'01_Supuestos'!$F$9))*'01_Supuestos'!$F$12)-(('01_Supuestos'!J31*$I907)*'01_Supuestos'!$F$11*$K907)-(IF(('01_Supuestos'!J31*$I907)&gt;0,'01_Supuestos'!$F$15,0)))-((('01_Supuestos'!J31*$I907)*'01_Supuestos'!$F$11*($H907-'01_Supuestos'!$F$9))*'01_Supuestos'!$F$18)-($J907*'01_Supuestos'!J32)-(IF('01_Supuestos'!J30=MAX('01_Supuestos'!$C$30:$M$30),'01_Supuestos'!$F$19,0))-(MAX(0,(((('01_Supuestos'!J31*$I907)*'01_Supuestos'!$F$11*($H907-'01_Supuestos'!$F$9))-((('01_Supuestos'!J31*$I907)*'01_Supuestos'!$F$11*($H907-'01_Supuestos'!$F$9))*'01_Supuestos'!$F$12)-(('01_Supuestos'!J31*$I907)*'01_Supuestos'!$F$11*$K907)-(IF(('01_Supuestos'!J31*$I907)&gt;0,'01_Supuestos'!$F$15,0)))-($J907*'01_Supuestos'!J33)))*'01_Supuestos'!$F$16)</f>
        <v/>
      </c>
      <c r="AB907" s="109">
        <f>((('01_Supuestos'!K31*$I907)*'01_Supuestos'!$F$11*($H907-'01_Supuestos'!$F$9))-((('01_Supuestos'!K31*$I907)*'01_Supuestos'!$F$11*($H907-'01_Supuestos'!$F$9))*'01_Supuestos'!$F$12)-(('01_Supuestos'!K31*$I907)*'01_Supuestos'!$F$11*$K907)-(IF(('01_Supuestos'!K31*$I907)&gt;0,'01_Supuestos'!$F$15,0)))-((('01_Supuestos'!K31*$I907)*'01_Supuestos'!$F$11*($H907-'01_Supuestos'!$F$9))*'01_Supuestos'!$F$18)-($J907*'01_Supuestos'!K32)-(IF('01_Supuestos'!K30=MAX('01_Supuestos'!$C$30:$M$30),'01_Supuestos'!$F$19,0))-(MAX(0,(((('01_Supuestos'!K31*$I907)*'01_Supuestos'!$F$11*($H907-'01_Supuestos'!$F$9))-((('01_Supuestos'!K31*$I907)*'01_Supuestos'!$F$11*($H907-'01_Supuestos'!$F$9))*'01_Supuestos'!$F$12)-(('01_Supuestos'!K31*$I907)*'01_Supuestos'!$F$11*$K907)-(IF(('01_Supuestos'!K31*$I907)&gt;0,'01_Supuestos'!$F$15,0)))-($J907*'01_Supuestos'!K33)))*'01_Supuestos'!$F$16)</f>
        <v/>
      </c>
      <c r="AC907" s="109">
        <f>((('01_Supuestos'!L31*$I907)*'01_Supuestos'!$F$11*($H907-'01_Supuestos'!$F$9))-((('01_Supuestos'!L31*$I907)*'01_Supuestos'!$F$11*($H907-'01_Supuestos'!$F$9))*'01_Supuestos'!$F$12)-(('01_Supuestos'!L31*$I907)*'01_Supuestos'!$F$11*$K907)-(IF(('01_Supuestos'!L31*$I907)&gt;0,'01_Supuestos'!$F$15,0)))-((('01_Supuestos'!L31*$I907)*'01_Supuestos'!$F$11*($H907-'01_Supuestos'!$F$9))*'01_Supuestos'!$F$18)-($J907*'01_Supuestos'!L32)-(IF('01_Supuestos'!L30=MAX('01_Supuestos'!$C$30:$M$30),'01_Supuestos'!$F$19,0))-(MAX(0,(((('01_Supuestos'!L31*$I907)*'01_Supuestos'!$F$11*($H907-'01_Supuestos'!$F$9))-((('01_Supuestos'!L31*$I907)*'01_Supuestos'!$F$11*($H907-'01_Supuestos'!$F$9))*'01_Supuestos'!$F$12)-(('01_Supuestos'!L31*$I907)*'01_Supuestos'!$F$11*$K907)-(IF(('01_Supuestos'!L31*$I907)&gt;0,'01_Supuestos'!$F$15,0)))-($J907*'01_Supuestos'!L33)))*'01_Supuestos'!$F$16)</f>
        <v/>
      </c>
      <c r="AD907" s="109">
        <f>((('01_Supuestos'!M31*$I907)*'01_Supuestos'!$F$11*($H907-'01_Supuestos'!$F$9))-((('01_Supuestos'!M31*$I907)*'01_Supuestos'!$F$11*($H907-'01_Supuestos'!$F$9))*'01_Supuestos'!$F$12)-(('01_Supuestos'!M31*$I907)*'01_Supuestos'!$F$11*$K907)-(IF(('01_Supuestos'!M31*$I907)&gt;0,'01_Supuestos'!$F$15,0)))-((('01_Supuestos'!M31*$I907)*'01_Supuestos'!$F$11*($H907-'01_Supuestos'!$F$9))*'01_Supuestos'!$F$18)-($J907*'01_Supuestos'!M32)-(IF('01_Supuestos'!M30=MAX('01_Supuestos'!$C$30:$M$30),'01_Supuestos'!$F$19,0))-(MAX(0,(((('01_Supuestos'!M31*$I907)*'01_Supuestos'!$F$11*($H907-'01_Supuestos'!$F$9))-((('01_Supuestos'!M31*$I907)*'01_Supuestos'!$F$11*($H907-'01_Supuestos'!$F$9))*'01_Supuestos'!$F$12)-(('01_Supuestos'!M31*$I907)*'01_Supuestos'!$F$11*$K907)-(IF(('01_Supuestos'!M31*$I907)&gt;0,'01_Supuestos'!$F$15,0)))-($J907*'01_Supuestos'!M33)))*'01_Supuestos'!$F$16)</f>
        <v/>
      </c>
      <c r="AE907" s="109">
        <f>0</f>
        <v/>
      </c>
      <c r="AF907" s="109">
        <f>IF(S907&gt;R907,"Appraisal+Decision",IF(S907&lt;R907,"Develop Now","Indiferente"))</f>
        <v/>
      </c>
    </row>
    <row r="908">
      <c r="A908" t="n">
        <v>878</v>
      </c>
      <c r="B908" s="53">
        <f>RAND()</f>
        <v/>
      </c>
      <c r="C908" s="53">
        <f>RAND()</f>
        <v/>
      </c>
      <c r="D908" s="53">
        <f>RAND()</f>
        <v/>
      </c>
      <c r="E908" s="53">
        <f>RAND()</f>
        <v/>
      </c>
      <c r="F908" s="53">
        <f>RAND()</f>
        <v/>
      </c>
      <c r="G908" s="53">
        <f>RAND()</f>
        <v/>
      </c>
      <c r="H908" s="109">
        <f>IF(B908&lt;($B$11-$B$10)/($B$12-$B$10), $B$10+SQRT(B908*($B$11-$B$10)*($B$12-$B$10)), $B$12-SQRT((1-B908)*($B$12-$B$11)*($B$12-$B$10)))</f>
        <v/>
      </c>
      <c r="I908" s="53">
        <f>MAX(0.1,NORMINV(C908,$B$13,$B$14))</f>
        <v/>
      </c>
      <c r="J908" s="109">
        <f>'01_Supuestos'!$F$13*MAX(0.65,NORMINV(D908,1,$B$15))</f>
        <v/>
      </c>
      <c r="K908" s="109">
        <f>'01_Supuestos'!$F$14*MAX(0.6,NORMINV(E908,1,$B$16))</f>
        <v/>
      </c>
      <c r="L908" s="109">
        <f>--(F908&lt;=$B$5)</f>
        <v/>
      </c>
      <c r="M908" s="109">
        <f>IF(L908=1, IF(G908&lt;=$B$6, "+", "-"), IF(G908&lt;=(1-$B$7), "+", "-"))</f>
        <v/>
      </c>
      <c r="N908" s="110">
        <f>IF(M908="+",'05_Bayes_Arbol'!$B$16,'05_Bayes_Arbol'!$B$17)</f>
        <v/>
      </c>
      <c r="O908" s="109">
        <f>SUMPRODUCT(T908:AD908,'01_Supuestos'!$C$34:$M$34)</f>
        <v/>
      </c>
      <c r="P908" s="109">
        <f>N908*O908 + (1-N908)*$B$9</f>
        <v/>
      </c>
      <c r="Q908" s="109">
        <f>--(P908&gt;0)</f>
        <v/>
      </c>
      <c r="R908" s="109">
        <f>IF(L908=1,O908,$B$9)</f>
        <v/>
      </c>
      <c r="S908" s="109">
        <f>-$B$8 + IF(Q908=1, IF(L908=1,O908,$B$9), 0)</f>
        <v/>
      </c>
      <c r="T908" s="109">
        <f>((('01_Supuestos'!C31*$I908)*'01_Supuestos'!$F$11*($H908-'01_Supuestos'!$F$9))-((('01_Supuestos'!C31*$I908)*'01_Supuestos'!$F$11*($H908-'01_Supuestos'!$F$9))*'01_Supuestos'!$F$12)-(('01_Supuestos'!C31*$I908)*'01_Supuestos'!$F$11*$K908)-(IF(('01_Supuestos'!C31*$I908)&gt;0,'01_Supuestos'!$F$15,0)))-((('01_Supuestos'!C31*$I908)*'01_Supuestos'!$F$11*($H908-'01_Supuestos'!$F$9))*'01_Supuestos'!$F$18)-($J908*'01_Supuestos'!C32)-(IF('01_Supuestos'!C30=MAX('01_Supuestos'!$C$30:$M$30),'01_Supuestos'!$F$19,0))-(MAX(0,(((('01_Supuestos'!C31*$I908)*'01_Supuestos'!$F$11*($H908-'01_Supuestos'!$F$9))-((('01_Supuestos'!C31*$I908)*'01_Supuestos'!$F$11*($H908-'01_Supuestos'!$F$9))*'01_Supuestos'!$F$12)-(('01_Supuestos'!C31*$I908)*'01_Supuestos'!$F$11*$K908)-(IF(('01_Supuestos'!C31*$I908)&gt;0,'01_Supuestos'!$F$15,0)))-($J908*'01_Supuestos'!C33)))*'01_Supuestos'!$F$16)</f>
        <v/>
      </c>
      <c r="U908" s="109">
        <f>((('01_Supuestos'!D31*$I908)*'01_Supuestos'!$F$11*($H908-'01_Supuestos'!$F$9))-((('01_Supuestos'!D31*$I908)*'01_Supuestos'!$F$11*($H908-'01_Supuestos'!$F$9))*'01_Supuestos'!$F$12)-(('01_Supuestos'!D31*$I908)*'01_Supuestos'!$F$11*$K908)-(IF(('01_Supuestos'!D31*$I908)&gt;0,'01_Supuestos'!$F$15,0)))-((('01_Supuestos'!D31*$I908)*'01_Supuestos'!$F$11*($H908-'01_Supuestos'!$F$9))*'01_Supuestos'!$F$18)-($J908*'01_Supuestos'!D32)-(IF('01_Supuestos'!D30=MAX('01_Supuestos'!$C$30:$M$30),'01_Supuestos'!$F$19,0))-(MAX(0,(((('01_Supuestos'!D31*$I908)*'01_Supuestos'!$F$11*($H908-'01_Supuestos'!$F$9))-((('01_Supuestos'!D31*$I908)*'01_Supuestos'!$F$11*($H908-'01_Supuestos'!$F$9))*'01_Supuestos'!$F$12)-(('01_Supuestos'!D31*$I908)*'01_Supuestos'!$F$11*$K908)-(IF(('01_Supuestos'!D31*$I908)&gt;0,'01_Supuestos'!$F$15,0)))-($J908*'01_Supuestos'!D33)))*'01_Supuestos'!$F$16)</f>
        <v/>
      </c>
      <c r="V908" s="109">
        <f>((('01_Supuestos'!E31*$I908)*'01_Supuestos'!$F$11*($H908-'01_Supuestos'!$F$9))-((('01_Supuestos'!E31*$I908)*'01_Supuestos'!$F$11*($H908-'01_Supuestos'!$F$9))*'01_Supuestos'!$F$12)-(('01_Supuestos'!E31*$I908)*'01_Supuestos'!$F$11*$K908)-(IF(('01_Supuestos'!E31*$I908)&gt;0,'01_Supuestos'!$F$15,0)))-((('01_Supuestos'!E31*$I908)*'01_Supuestos'!$F$11*($H908-'01_Supuestos'!$F$9))*'01_Supuestos'!$F$18)-($J908*'01_Supuestos'!E32)-(IF('01_Supuestos'!E30=MAX('01_Supuestos'!$C$30:$M$30),'01_Supuestos'!$F$19,0))-(MAX(0,(((('01_Supuestos'!E31*$I908)*'01_Supuestos'!$F$11*($H908-'01_Supuestos'!$F$9))-((('01_Supuestos'!E31*$I908)*'01_Supuestos'!$F$11*($H908-'01_Supuestos'!$F$9))*'01_Supuestos'!$F$12)-(('01_Supuestos'!E31*$I908)*'01_Supuestos'!$F$11*$K908)-(IF(('01_Supuestos'!E31*$I908)&gt;0,'01_Supuestos'!$F$15,0)))-($J908*'01_Supuestos'!E33)))*'01_Supuestos'!$F$16)</f>
        <v/>
      </c>
      <c r="W908" s="109">
        <f>((('01_Supuestos'!F31*$I908)*'01_Supuestos'!$F$11*($H908-'01_Supuestos'!$F$9))-((('01_Supuestos'!F31*$I908)*'01_Supuestos'!$F$11*($H908-'01_Supuestos'!$F$9))*'01_Supuestos'!$F$12)-(('01_Supuestos'!F31*$I908)*'01_Supuestos'!$F$11*$K908)-(IF(('01_Supuestos'!F31*$I908)&gt;0,'01_Supuestos'!$F$15,0)))-((('01_Supuestos'!F31*$I908)*'01_Supuestos'!$F$11*($H908-'01_Supuestos'!$F$9))*'01_Supuestos'!$F$18)-($J908*'01_Supuestos'!F32)-(IF('01_Supuestos'!F30=MAX('01_Supuestos'!$C$30:$M$30),'01_Supuestos'!$F$19,0))-(MAX(0,(((('01_Supuestos'!F31*$I908)*'01_Supuestos'!$F$11*($H908-'01_Supuestos'!$F$9))-((('01_Supuestos'!F31*$I908)*'01_Supuestos'!$F$11*($H908-'01_Supuestos'!$F$9))*'01_Supuestos'!$F$12)-(('01_Supuestos'!F31*$I908)*'01_Supuestos'!$F$11*$K908)-(IF(('01_Supuestos'!F31*$I908)&gt;0,'01_Supuestos'!$F$15,0)))-($J908*'01_Supuestos'!F33)))*'01_Supuestos'!$F$16)</f>
        <v/>
      </c>
      <c r="X908" s="109">
        <f>((('01_Supuestos'!G31*$I908)*'01_Supuestos'!$F$11*($H908-'01_Supuestos'!$F$9))-((('01_Supuestos'!G31*$I908)*'01_Supuestos'!$F$11*($H908-'01_Supuestos'!$F$9))*'01_Supuestos'!$F$12)-(('01_Supuestos'!G31*$I908)*'01_Supuestos'!$F$11*$K908)-(IF(('01_Supuestos'!G31*$I908)&gt;0,'01_Supuestos'!$F$15,0)))-((('01_Supuestos'!G31*$I908)*'01_Supuestos'!$F$11*($H908-'01_Supuestos'!$F$9))*'01_Supuestos'!$F$18)-($J908*'01_Supuestos'!G32)-(IF('01_Supuestos'!G30=MAX('01_Supuestos'!$C$30:$M$30),'01_Supuestos'!$F$19,0))-(MAX(0,(((('01_Supuestos'!G31*$I908)*'01_Supuestos'!$F$11*($H908-'01_Supuestos'!$F$9))-((('01_Supuestos'!G31*$I908)*'01_Supuestos'!$F$11*($H908-'01_Supuestos'!$F$9))*'01_Supuestos'!$F$12)-(('01_Supuestos'!G31*$I908)*'01_Supuestos'!$F$11*$K908)-(IF(('01_Supuestos'!G31*$I908)&gt;0,'01_Supuestos'!$F$15,0)))-($J908*'01_Supuestos'!G33)))*'01_Supuestos'!$F$16)</f>
        <v/>
      </c>
      <c r="Y908" s="109">
        <f>((('01_Supuestos'!H31*$I908)*'01_Supuestos'!$F$11*($H908-'01_Supuestos'!$F$9))-((('01_Supuestos'!H31*$I908)*'01_Supuestos'!$F$11*($H908-'01_Supuestos'!$F$9))*'01_Supuestos'!$F$12)-(('01_Supuestos'!H31*$I908)*'01_Supuestos'!$F$11*$K908)-(IF(('01_Supuestos'!H31*$I908)&gt;0,'01_Supuestos'!$F$15,0)))-((('01_Supuestos'!H31*$I908)*'01_Supuestos'!$F$11*($H908-'01_Supuestos'!$F$9))*'01_Supuestos'!$F$18)-($J908*'01_Supuestos'!H32)-(IF('01_Supuestos'!H30=MAX('01_Supuestos'!$C$30:$M$30),'01_Supuestos'!$F$19,0))-(MAX(0,(((('01_Supuestos'!H31*$I908)*'01_Supuestos'!$F$11*($H908-'01_Supuestos'!$F$9))-((('01_Supuestos'!H31*$I908)*'01_Supuestos'!$F$11*($H908-'01_Supuestos'!$F$9))*'01_Supuestos'!$F$12)-(('01_Supuestos'!H31*$I908)*'01_Supuestos'!$F$11*$K908)-(IF(('01_Supuestos'!H31*$I908)&gt;0,'01_Supuestos'!$F$15,0)))-($J908*'01_Supuestos'!H33)))*'01_Supuestos'!$F$16)</f>
        <v/>
      </c>
      <c r="Z908" s="109">
        <f>((('01_Supuestos'!I31*$I908)*'01_Supuestos'!$F$11*($H908-'01_Supuestos'!$F$9))-((('01_Supuestos'!I31*$I908)*'01_Supuestos'!$F$11*($H908-'01_Supuestos'!$F$9))*'01_Supuestos'!$F$12)-(('01_Supuestos'!I31*$I908)*'01_Supuestos'!$F$11*$K908)-(IF(('01_Supuestos'!I31*$I908)&gt;0,'01_Supuestos'!$F$15,0)))-((('01_Supuestos'!I31*$I908)*'01_Supuestos'!$F$11*($H908-'01_Supuestos'!$F$9))*'01_Supuestos'!$F$18)-($J908*'01_Supuestos'!I32)-(IF('01_Supuestos'!I30=MAX('01_Supuestos'!$C$30:$M$30),'01_Supuestos'!$F$19,0))-(MAX(0,(((('01_Supuestos'!I31*$I908)*'01_Supuestos'!$F$11*($H908-'01_Supuestos'!$F$9))-((('01_Supuestos'!I31*$I908)*'01_Supuestos'!$F$11*($H908-'01_Supuestos'!$F$9))*'01_Supuestos'!$F$12)-(('01_Supuestos'!I31*$I908)*'01_Supuestos'!$F$11*$K908)-(IF(('01_Supuestos'!I31*$I908)&gt;0,'01_Supuestos'!$F$15,0)))-($J908*'01_Supuestos'!I33)))*'01_Supuestos'!$F$16)</f>
        <v/>
      </c>
      <c r="AA908" s="109">
        <f>((('01_Supuestos'!J31*$I908)*'01_Supuestos'!$F$11*($H908-'01_Supuestos'!$F$9))-((('01_Supuestos'!J31*$I908)*'01_Supuestos'!$F$11*($H908-'01_Supuestos'!$F$9))*'01_Supuestos'!$F$12)-(('01_Supuestos'!J31*$I908)*'01_Supuestos'!$F$11*$K908)-(IF(('01_Supuestos'!J31*$I908)&gt;0,'01_Supuestos'!$F$15,0)))-((('01_Supuestos'!J31*$I908)*'01_Supuestos'!$F$11*($H908-'01_Supuestos'!$F$9))*'01_Supuestos'!$F$18)-($J908*'01_Supuestos'!J32)-(IF('01_Supuestos'!J30=MAX('01_Supuestos'!$C$30:$M$30),'01_Supuestos'!$F$19,0))-(MAX(0,(((('01_Supuestos'!J31*$I908)*'01_Supuestos'!$F$11*($H908-'01_Supuestos'!$F$9))-((('01_Supuestos'!J31*$I908)*'01_Supuestos'!$F$11*($H908-'01_Supuestos'!$F$9))*'01_Supuestos'!$F$12)-(('01_Supuestos'!J31*$I908)*'01_Supuestos'!$F$11*$K908)-(IF(('01_Supuestos'!J31*$I908)&gt;0,'01_Supuestos'!$F$15,0)))-($J908*'01_Supuestos'!J33)))*'01_Supuestos'!$F$16)</f>
        <v/>
      </c>
      <c r="AB908" s="109">
        <f>((('01_Supuestos'!K31*$I908)*'01_Supuestos'!$F$11*($H908-'01_Supuestos'!$F$9))-((('01_Supuestos'!K31*$I908)*'01_Supuestos'!$F$11*($H908-'01_Supuestos'!$F$9))*'01_Supuestos'!$F$12)-(('01_Supuestos'!K31*$I908)*'01_Supuestos'!$F$11*$K908)-(IF(('01_Supuestos'!K31*$I908)&gt;0,'01_Supuestos'!$F$15,0)))-((('01_Supuestos'!K31*$I908)*'01_Supuestos'!$F$11*($H908-'01_Supuestos'!$F$9))*'01_Supuestos'!$F$18)-($J908*'01_Supuestos'!K32)-(IF('01_Supuestos'!K30=MAX('01_Supuestos'!$C$30:$M$30),'01_Supuestos'!$F$19,0))-(MAX(0,(((('01_Supuestos'!K31*$I908)*'01_Supuestos'!$F$11*($H908-'01_Supuestos'!$F$9))-((('01_Supuestos'!K31*$I908)*'01_Supuestos'!$F$11*($H908-'01_Supuestos'!$F$9))*'01_Supuestos'!$F$12)-(('01_Supuestos'!K31*$I908)*'01_Supuestos'!$F$11*$K908)-(IF(('01_Supuestos'!K31*$I908)&gt;0,'01_Supuestos'!$F$15,0)))-($J908*'01_Supuestos'!K33)))*'01_Supuestos'!$F$16)</f>
        <v/>
      </c>
      <c r="AC908" s="109">
        <f>((('01_Supuestos'!L31*$I908)*'01_Supuestos'!$F$11*($H908-'01_Supuestos'!$F$9))-((('01_Supuestos'!L31*$I908)*'01_Supuestos'!$F$11*($H908-'01_Supuestos'!$F$9))*'01_Supuestos'!$F$12)-(('01_Supuestos'!L31*$I908)*'01_Supuestos'!$F$11*$K908)-(IF(('01_Supuestos'!L31*$I908)&gt;0,'01_Supuestos'!$F$15,0)))-((('01_Supuestos'!L31*$I908)*'01_Supuestos'!$F$11*($H908-'01_Supuestos'!$F$9))*'01_Supuestos'!$F$18)-($J908*'01_Supuestos'!L32)-(IF('01_Supuestos'!L30=MAX('01_Supuestos'!$C$30:$M$30),'01_Supuestos'!$F$19,0))-(MAX(0,(((('01_Supuestos'!L31*$I908)*'01_Supuestos'!$F$11*($H908-'01_Supuestos'!$F$9))-((('01_Supuestos'!L31*$I908)*'01_Supuestos'!$F$11*($H908-'01_Supuestos'!$F$9))*'01_Supuestos'!$F$12)-(('01_Supuestos'!L31*$I908)*'01_Supuestos'!$F$11*$K908)-(IF(('01_Supuestos'!L31*$I908)&gt;0,'01_Supuestos'!$F$15,0)))-($J908*'01_Supuestos'!L33)))*'01_Supuestos'!$F$16)</f>
        <v/>
      </c>
      <c r="AD908" s="109">
        <f>((('01_Supuestos'!M31*$I908)*'01_Supuestos'!$F$11*($H908-'01_Supuestos'!$F$9))-((('01_Supuestos'!M31*$I908)*'01_Supuestos'!$F$11*($H908-'01_Supuestos'!$F$9))*'01_Supuestos'!$F$12)-(('01_Supuestos'!M31*$I908)*'01_Supuestos'!$F$11*$K908)-(IF(('01_Supuestos'!M31*$I908)&gt;0,'01_Supuestos'!$F$15,0)))-((('01_Supuestos'!M31*$I908)*'01_Supuestos'!$F$11*($H908-'01_Supuestos'!$F$9))*'01_Supuestos'!$F$18)-($J908*'01_Supuestos'!M32)-(IF('01_Supuestos'!M30=MAX('01_Supuestos'!$C$30:$M$30),'01_Supuestos'!$F$19,0))-(MAX(0,(((('01_Supuestos'!M31*$I908)*'01_Supuestos'!$F$11*($H908-'01_Supuestos'!$F$9))-((('01_Supuestos'!M31*$I908)*'01_Supuestos'!$F$11*($H908-'01_Supuestos'!$F$9))*'01_Supuestos'!$F$12)-(('01_Supuestos'!M31*$I908)*'01_Supuestos'!$F$11*$K908)-(IF(('01_Supuestos'!M31*$I908)&gt;0,'01_Supuestos'!$F$15,0)))-($J908*'01_Supuestos'!M33)))*'01_Supuestos'!$F$16)</f>
        <v/>
      </c>
      <c r="AE908" s="109">
        <f>0</f>
        <v/>
      </c>
      <c r="AF908" s="109">
        <f>IF(S908&gt;R908,"Appraisal+Decision",IF(S908&lt;R908,"Develop Now","Indiferente"))</f>
        <v/>
      </c>
    </row>
    <row r="909">
      <c r="A909" t="n">
        <v>879</v>
      </c>
      <c r="B909" s="53">
        <f>RAND()</f>
        <v/>
      </c>
      <c r="C909" s="53">
        <f>RAND()</f>
        <v/>
      </c>
      <c r="D909" s="53">
        <f>RAND()</f>
        <v/>
      </c>
      <c r="E909" s="53">
        <f>RAND()</f>
        <v/>
      </c>
      <c r="F909" s="53">
        <f>RAND()</f>
        <v/>
      </c>
      <c r="G909" s="53">
        <f>RAND()</f>
        <v/>
      </c>
      <c r="H909" s="109">
        <f>IF(B909&lt;($B$11-$B$10)/($B$12-$B$10), $B$10+SQRT(B909*($B$11-$B$10)*($B$12-$B$10)), $B$12-SQRT((1-B909)*($B$12-$B$11)*($B$12-$B$10)))</f>
        <v/>
      </c>
      <c r="I909" s="53">
        <f>MAX(0.1,NORMINV(C909,$B$13,$B$14))</f>
        <v/>
      </c>
      <c r="J909" s="109">
        <f>'01_Supuestos'!$F$13*MAX(0.65,NORMINV(D909,1,$B$15))</f>
        <v/>
      </c>
      <c r="K909" s="109">
        <f>'01_Supuestos'!$F$14*MAX(0.6,NORMINV(E909,1,$B$16))</f>
        <v/>
      </c>
      <c r="L909" s="109">
        <f>--(F909&lt;=$B$5)</f>
        <v/>
      </c>
      <c r="M909" s="109">
        <f>IF(L909=1, IF(G909&lt;=$B$6, "+", "-"), IF(G909&lt;=(1-$B$7), "+", "-"))</f>
        <v/>
      </c>
      <c r="N909" s="110">
        <f>IF(M909="+",'05_Bayes_Arbol'!$B$16,'05_Bayes_Arbol'!$B$17)</f>
        <v/>
      </c>
      <c r="O909" s="109">
        <f>SUMPRODUCT(T909:AD909,'01_Supuestos'!$C$34:$M$34)</f>
        <v/>
      </c>
      <c r="P909" s="109">
        <f>N909*O909 + (1-N909)*$B$9</f>
        <v/>
      </c>
      <c r="Q909" s="109">
        <f>--(P909&gt;0)</f>
        <v/>
      </c>
      <c r="R909" s="109">
        <f>IF(L909=1,O909,$B$9)</f>
        <v/>
      </c>
      <c r="S909" s="109">
        <f>-$B$8 + IF(Q909=1, IF(L909=1,O909,$B$9), 0)</f>
        <v/>
      </c>
      <c r="T909" s="109">
        <f>((('01_Supuestos'!C31*$I909)*'01_Supuestos'!$F$11*($H909-'01_Supuestos'!$F$9))-((('01_Supuestos'!C31*$I909)*'01_Supuestos'!$F$11*($H909-'01_Supuestos'!$F$9))*'01_Supuestos'!$F$12)-(('01_Supuestos'!C31*$I909)*'01_Supuestos'!$F$11*$K909)-(IF(('01_Supuestos'!C31*$I909)&gt;0,'01_Supuestos'!$F$15,0)))-((('01_Supuestos'!C31*$I909)*'01_Supuestos'!$F$11*($H909-'01_Supuestos'!$F$9))*'01_Supuestos'!$F$18)-($J909*'01_Supuestos'!C32)-(IF('01_Supuestos'!C30=MAX('01_Supuestos'!$C$30:$M$30),'01_Supuestos'!$F$19,0))-(MAX(0,(((('01_Supuestos'!C31*$I909)*'01_Supuestos'!$F$11*($H909-'01_Supuestos'!$F$9))-((('01_Supuestos'!C31*$I909)*'01_Supuestos'!$F$11*($H909-'01_Supuestos'!$F$9))*'01_Supuestos'!$F$12)-(('01_Supuestos'!C31*$I909)*'01_Supuestos'!$F$11*$K909)-(IF(('01_Supuestos'!C31*$I909)&gt;0,'01_Supuestos'!$F$15,0)))-($J909*'01_Supuestos'!C33)))*'01_Supuestos'!$F$16)</f>
        <v/>
      </c>
      <c r="U909" s="109">
        <f>((('01_Supuestos'!D31*$I909)*'01_Supuestos'!$F$11*($H909-'01_Supuestos'!$F$9))-((('01_Supuestos'!D31*$I909)*'01_Supuestos'!$F$11*($H909-'01_Supuestos'!$F$9))*'01_Supuestos'!$F$12)-(('01_Supuestos'!D31*$I909)*'01_Supuestos'!$F$11*$K909)-(IF(('01_Supuestos'!D31*$I909)&gt;0,'01_Supuestos'!$F$15,0)))-((('01_Supuestos'!D31*$I909)*'01_Supuestos'!$F$11*($H909-'01_Supuestos'!$F$9))*'01_Supuestos'!$F$18)-($J909*'01_Supuestos'!D32)-(IF('01_Supuestos'!D30=MAX('01_Supuestos'!$C$30:$M$30),'01_Supuestos'!$F$19,0))-(MAX(0,(((('01_Supuestos'!D31*$I909)*'01_Supuestos'!$F$11*($H909-'01_Supuestos'!$F$9))-((('01_Supuestos'!D31*$I909)*'01_Supuestos'!$F$11*($H909-'01_Supuestos'!$F$9))*'01_Supuestos'!$F$12)-(('01_Supuestos'!D31*$I909)*'01_Supuestos'!$F$11*$K909)-(IF(('01_Supuestos'!D31*$I909)&gt;0,'01_Supuestos'!$F$15,0)))-($J909*'01_Supuestos'!D33)))*'01_Supuestos'!$F$16)</f>
        <v/>
      </c>
      <c r="V909" s="109">
        <f>((('01_Supuestos'!E31*$I909)*'01_Supuestos'!$F$11*($H909-'01_Supuestos'!$F$9))-((('01_Supuestos'!E31*$I909)*'01_Supuestos'!$F$11*($H909-'01_Supuestos'!$F$9))*'01_Supuestos'!$F$12)-(('01_Supuestos'!E31*$I909)*'01_Supuestos'!$F$11*$K909)-(IF(('01_Supuestos'!E31*$I909)&gt;0,'01_Supuestos'!$F$15,0)))-((('01_Supuestos'!E31*$I909)*'01_Supuestos'!$F$11*($H909-'01_Supuestos'!$F$9))*'01_Supuestos'!$F$18)-($J909*'01_Supuestos'!E32)-(IF('01_Supuestos'!E30=MAX('01_Supuestos'!$C$30:$M$30),'01_Supuestos'!$F$19,0))-(MAX(0,(((('01_Supuestos'!E31*$I909)*'01_Supuestos'!$F$11*($H909-'01_Supuestos'!$F$9))-((('01_Supuestos'!E31*$I909)*'01_Supuestos'!$F$11*($H909-'01_Supuestos'!$F$9))*'01_Supuestos'!$F$12)-(('01_Supuestos'!E31*$I909)*'01_Supuestos'!$F$11*$K909)-(IF(('01_Supuestos'!E31*$I909)&gt;0,'01_Supuestos'!$F$15,0)))-($J909*'01_Supuestos'!E33)))*'01_Supuestos'!$F$16)</f>
        <v/>
      </c>
      <c r="W909" s="109">
        <f>((('01_Supuestos'!F31*$I909)*'01_Supuestos'!$F$11*($H909-'01_Supuestos'!$F$9))-((('01_Supuestos'!F31*$I909)*'01_Supuestos'!$F$11*($H909-'01_Supuestos'!$F$9))*'01_Supuestos'!$F$12)-(('01_Supuestos'!F31*$I909)*'01_Supuestos'!$F$11*$K909)-(IF(('01_Supuestos'!F31*$I909)&gt;0,'01_Supuestos'!$F$15,0)))-((('01_Supuestos'!F31*$I909)*'01_Supuestos'!$F$11*($H909-'01_Supuestos'!$F$9))*'01_Supuestos'!$F$18)-($J909*'01_Supuestos'!F32)-(IF('01_Supuestos'!F30=MAX('01_Supuestos'!$C$30:$M$30),'01_Supuestos'!$F$19,0))-(MAX(0,(((('01_Supuestos'!F31*$I909)*'01_Supuestos'!$F$11*($H909-'01_Supuestos'!$F$9))-((('01_Supuestos'!F31*$I909)*'01_Supuestos'!$F$11*($H909-'01_Supuestos'!$F$9))*'01_Supuestos'!$F$12)-(('01_Supuestos'!F31*$I909)*'01_Supuestos'!$F$11*$K909)-(IF(('01_Supuestos'!F31*$I909)&gt;0,'01_Supuestos'!$F$15,0)))-($J909*'01_Supuestos'!F33)))*'01_Supuestos'!$F$16)</f>
        <v/>
      </c>
      <c r="X909" s="109">
        <f>((('01_Supuestos'!G31*$I909)*'01_Supuestos'!$F$11*($H909-'01_Supuestos'!$F$9))-((('01_Supuestos'!G31*$I909)*'01_Supuestos'!$F$11*($H909-'01_Supuestos'!$F$9))*'01_Supuestos'!$F$12)-(('01_Supuestos'!G31*$I909)*'01_Supuestos'!$F$11*$K909)-(IF(('01_Supuestos'!G31*$I909)&gt;0,'01_Supuestos'!$F$15,0)))-((('01_Supuestos'!G31*$I909)*'01_Supuestos'!$F$11*($H909-'01_Supuestos'!$F$9))*'01_Supuestos'!$F$18)-($J909*'01_Supuestos'!G32)-(IF('01_Supuestos'!G30=MAX('01_Supuestos'!$C$30:$M$30),'01_Supuestos'!$F$19,0))-(MAX(0,(((('01_Supuestos'!G31*$I909)*'01_Supuestos'!$F$11*($H909-'01_Supuestos'!$F$9))-((('01_Supuestos'!G31*$I909)*'01_Supuestos'!$F$11*($H909-'01_Supuestos'!$F$9))*'01_Supuestos'!$F$12)-(('01_Supuestos'!G31*$I909)*'01_Supuestos'!$F$11*$K909)-(IF(('01_Supuestos'!G31*$I909)&gt;0,'01_Supuestos'!$F$15,0)))-($J909*'01_Supuestos'!G33)))*'01_Supuestos'!$F$16)</f>
        <v/>
      </c>
      <c r="Y909" s="109">
        <f>((('01_Supuestos'!H31*$I909)*'01_Supuestos'!$F$11*($H909-'01_Supuestos'!$F$9))-((('01_Supuestos'!H31*$I909)*'01_Supuestos'!$F$11*($H909-'01_Supuestos'!$F$9))*'01_Supuestos'!$F$12)-(('01_Supuestos'!H31*$I909)*'01_Supuestos'!$F$11*$K909)-(IF(('01_Supuestos'!H31*$I909)&gt;0,'01_Supuestos'!$F$15,0)))-((('01_Supuestos'!H31*$I909)*'01_Supuestos'!$F$11*($H909-'01_Supuestos'!$F$9))*'01_Supuestos'!$F$18)-($J909*'01_Supuestos'!H32)-(IF('01_Supuestos'!H30=MAX('01_Supuestos'!$C$30:$M$30),'01_Supuestos'!$F$19,0))-(MAX(0,(((('01_Supuestos'!H31*$I909)*'01_Supuestos'!$F$11*($H909-'01_Supuestos'!$F$9))-((('01_Supuestos'!H31*$I909)*'01_Supuestos'!$F$11*($H909-'01_Supuestos'!$F$9))*'01_Supuestos'!$F$12)-(('01_Supuestos'!H31*$I909)*'01_Supuestos'!$F$11*$K909)-(IF(('01_Supuestos'!H31*$I909)&gt;0,'01_Supuestos'!$F$15,0)))-($J909*'01_Supuestos'!H33)))*'01_Supuestos'!$F$16)</f>
        <v/>
      </c>
      <c r="Z909" s="109">
        <f>((('01_Supuestos'!I31*$I909)*'01_Supuestos'!$F$11*($H909-'01_Supuestos'!$F$9))-((('01_Supuestos'!I31*$I909)*'01_Supuestos'!$F$11*($H909-'01_Supuestos'!$F$9))*'01_Supuestos'!$F$12)-(('01_Supuestos'!I31*$I909)*'01_Supuestos'!$F$11*$K909)-(IF(('01_Supuestos'!I31*$I909)&gt;0,'01_Supuestos'!$F$15,0)))-((('01_Supuestos'!I31*$I909)*'01_Supuestos'!$F$11*($H909-'01_Supuestos'!$F$9))*'01_Supuestos'!$F$18)-($J909*'01_Supuestos'!I32)-(IF('01_Supuestos'!I30=MAX('01_Supuestos'!$C$30:$M$30),'01_Supuestos'!$F$19,0))-(MAX(0,(((('01_Supuestos'!I31*$I909)*'01_Supuestos'!$F$11*($H909-'01_Supuestos'!$F$9))-((('01_Supuestos'!I31*$I909)*'01_Supuestos'!$F$11*($H909-'01_Supuestos'!$F$9))*'01_Supuestos'!$F$12)-(('01_Supuestos'!I31*$I909)*'01_Supuestos'!$F$11*$K909)-(IF(('01_Supuestos'!I31*$I909)&gt;0,'01_Supuestos'!$F$15,0)))-($J909*'01_Supuestos'!I33)))*'01_Supuestos'!$F$16)</f>
        <v/>
      </c>
      <c r="AA909" s="109">
        <f>((('01_Supuestos'!J31*$I909)*'01_Supuestos'!$F$11*($H909-'01_Supuestos'!$F$9))-((('01_Supuestos'!J31*$I909)*'01_Supuestos'!$F$11*($H909-'01_Supuestos'!$F$9))*'01_Supuestos'!$F$12)-(('01_Supuestos'!J31*$I909)*'01_Supuestos'!$F$11*$K909)-(IF(('01_Supuestos'!J31*$I909)&gt;0,'01_Supuestos'!$F$15,0)))-((('01_Supuestos'!J31*$I909)*'01_Supuestos'!$F$11*($H909-'01_Supuestos'!$F$9))*'01_Supuestos'!$F$18)-($J909*'01_Supuestos'!J32)-(IF('01_Supuestos'!J30=MAX('01_Supuestos'!$C$30:$M$30),'01_Supuestos'!$F$19,0))-(MAX(0,(((('01_Supuestos'!J31*$I909)*'01_Supuestos'!$F$11*($H909-'01_Supuestos'!$F$9))-((('01_Supuestos'!J31*$I909)*'01_Supuestos'!$F$11*($H909-'01_Supuestos'!$F$9))*'01_Supuestos'!$F$12)-(('01_Supuestos'!J31*$I909)*'01_Supuestos'!$F$11*$K909)-(IF(('01_Supuestos'!J31*$I909)&gt;0,'01_Supuestos'!$F$15,0)))-($J909*'01_Supuestos'!J33)))*'01_Supuestos'!$F$16)</f>
        <v/>
      </c>
      <c r="AB909" s="109">
        <f>((('01_Supuestos'!K31*$I909)*'01_Supuestos'!$F$11*($H909-'01_Supuestos'!$F$9))-((('01_Supuestos'!K31*$I909)*'01_Supuestos'!$F$11*($H909-'01_Supuestos'!$F$9))*'01_Supuestos'!$F$12)-(('01_Supuestos'!K31*$I909)*'01_Supuestos'!$F$11*$K909)-(IF(('01_Supuestos'!K31*$I909)&gt;0,'01_Supuestos'!$F$15,0)))-((('01_Supuestos'!K31*$I909)*'01_Supuestos'!$F$11*($H909-'01_Supuestos'!$F$9))*'01_Supuestos'!$F$18)-($J909*'01_Supuestos'!K32)-(IF('01_Supuestos'!K30=MAX('01_Supuestos'!$C$30:$M$30),'01_Supuestos'!$F$19,0))-(MAX(0,(((('01_Supuestos'!K31*$I909)*'01_Supuestos'!$F$11*($H909-'01_Supuestos'!$F$9))-((('01_Supuestos'!K31*$I909)*'01_Supuestos'!$F$11*($H909-'01_Supuestos'!$F$9))*'01_Supuestos'!$F$12)-(('01_Supuestos'!K31*$I909)*'01_Supuestos'!$F$11*$K909)-(IF(('01_Supuestos'!K31*$I909)&gt;0,'01_Supuestos'!$F$15,0)))-($J909*'01_Supuestos'!K33)))*'01_Supuestos'!$F$16)</f>
        <v/>
      </c>
      <c r="AC909" s="109">
        <f>((('01_Supuestos'!L31*$I909)*'01_Supuestos'!$F$11*($H909-'01_Supuestos'!$F$9))-((('01_Supuestos'!L31*$I909)*'01_Supuestos'!$F$11*($H909-'01_Supuestos'!$F$9))*'01_Supuestos'!$F$12)-(('01_Supuestos'!L31*$I909)*'01_Supuestos'!$F$11*$K909)-(IF(('01_Supuestos'!L31*$I909)&gt;0,'01_Supuestos'!$F$15,0)))-((('01_Supuestos'!L31*$I909)*'01_Supuestos'!$F$11*($H909-'01_Supuestos'!$F$9))*'01_Supuestos'!$F$18)-($J909*'01_Supuestos'!L32)-(IF('01_Supuestos'!L30=MAX('01_Supuestos'!$C$30:$M$30),'01_Supuestos'!$F$19,0))-(MAX(0,(((('01_Supuestos'!L31*$I909)*'01_Supuestos'!$F$11*($H909-'01_Supuestos'!$F$9))-((('01_Supuestos'!L31*$I909)*'01_Supuestos'!$F$11*($H909-'01_Supuestos'!$F$9))*'01_Supuestos'!$F$12)-(('01_Supuestos'!L31*$I909)*'01_Supuestos'!$F$11*$K909)-(IF(('01_Supuestos'!L31*$I909)&gt;0,'01_Supuestos'!$F$15,0)))-($J909*'01_Supuestos'!L33)))*'01_Supuestos'!$F$16)</f>
        <v/>
      </c>
      <c r="AD909" s="109">
        <f>((('01_Supuestos'!M31*$I909)*'01_Supuestos'!$F$11*($H909-'01_Supuestos'!$F$9))-((('01_Supuestos'!M31*$I909)*'01_Supuestos'!$F$11*($H909-'01_Supuestos'!$F$9))*'01_Supuestos'!$F$12)-(('01_Supuestos'!M31*$I909)*'01_Supuestos'!$F$11*$K909)-(IF(('01_Supuestos'!M31*$I909)&gt;0,'01_Supuestos'!$F$15,0)))-((('01_Supuestos'!M31*$I909)*'01_Supuestos'!$F$11*($H909-'01_Supuestos'!$F$9))*'01_Supuestos'!$F$18)-($J909*'01_Supuestos'!M32)-(IF('01_Supuestos'!M30=MAX('01_Supuestos'!$C$30:$M$30),'01_Supuestos'!$F$19,0))-(MAX(0,(((('01_Supuestos'!M31*$I909)*'01_Supuestos'!$F$11*($H909-'01_Supuestos'!$F$9))-((('01_Supuestos'!M31*$I909)*'01_Supuestos'!$F$11*($H909-'01_Supuestos'!$F$9))*'01_Supuestos'!$F$12)-(('01_Supuestos'!M31*$I909)*'01_Supuestos'!$F$11*$K909)-(IF(('01_Supuestos'!M31*$I909)&gt;0,'01_Supuestos'!$F$15,0)))-($J909*'01_Supuestos'!M33)))*'01_Supuestos'!$F$16)</f>
        <v/>
      </c>
      <c r="AE909" s="109">
        <f>0</f>
        <v/>
      </c>
      <c r="AF909" s="109">
        <f>IF(S909&gt;R909,"Appraisal+Decision",IF(S909&lt;R909,"Develop Now","Indiferente"))</f>
        <v/>
      </c>
    </row>
    <row r="910">
      <c r="A910" t="n">
        <v>880</v>
      </c>
      <c r="B910" s="53">
        <f>RAND()</f>
        <v/>
      </c>
      <c r="C910" s="53">
        <f>RAND()</f>
        <v/>
      </c>
      <c r="D910" s="53">
        <f>RAND()</f>
        <v/>
      </c>
      <c r="E910" s="53">
        <f>RAND()</f>
        <v/>
      </c>
      <c r="F910" s="53">
        <f>RAND()</f>
        <v/>
      </c>
      <c r="G910" s="53">
        <f>RAND()</f>
        <v/>
      </c>
      <c r="H910" s="109">
        <f>IF(B910&lt;($B$11-$B$10)/($B$12-$B$10), $B$10+SQRT(B910*($B$11-$B$10)*($B$12-$B$10)), $B$12-SQRT((1-B910)*($B$12-$B$11)*($B$12-$B$10)))</f>
        <v/>
      </c>
      <c r="I910" s="53">
        <f>MAX(0.1,NORMINV(C910,$B$13,$B$14))</f>
        <v/>
      </c>
      <c r="J910" s="109">
        <f>'01_Supuestos'!$F$13*MAX(0.65,NORMINV(D910,1,$B$15))</f>
        <v/>
      </c>
      <c r="K910" s="109">
        <f>'01_Supuestos'!$F$14*MAX(0.6,NORMINV(E910,1,$B$16))</f>
        <v/>
      </c>
      <c r="L910" s="109">
        <f>--(F910&lt;=$B$5)</f>
        <v/>
      </c>
      <c r="M910" s="109">
        <f>IF(L910=1, IF(G910&lt;=$B$6, "+", "-"), IF(G910&lt;=(1-$B$7), "+", "-"))</f>
        <v/>
      </c>
      <c r="N910" s="110">
        <f>IF(M910="+",'05_Bayes_Arbol'!$B$16,'05_Bayes_Arbol'!$B$17)</f>
        <v/>
      </c>
      <c r="O910" s="109">
        <f>SUMPRODUCT(T910:AD910,'01_Supuestos'!$C$34:$M$34)</f>
        <v/>
      </c>
      <c r="P910" s="109">
        <f>N910*O910 + (1-N910)*$B$9</f>
        <v/>
      </c>
      <c r="Q910" s="109">
        <f>--(P910&gt;0)</f>
        <v/>
      </c>
      <c r="R910" s="109">
        <f>IF(L910=1,O910,$B$9)</f>
        <v/>
      </c>
      <c r="S910" s="109">
        <f>-$B$8 + IF(Q910=1, IF(L910=1,O910,$B$9), 0)</f>
        <v/>
      </c>
      <c r="T910" s="109">
        <f>((('01_Supuestos'!C31*$I910)*'01_Supuestos'!$F$11*($H910-'01_Supuestos'!$F$9))-((('01_Supuestos'!C31*$I910)*'01_Supuestos'!$F$11*($H910-'01_Supuestos'!$F$9))*'01_Supuestos'!$F$12)-(('01_Supuestos'!C31*$I910)*'01_Supuestos'!$F$11*$K910)-(IF(('01_Supuestos'!C31*$I910)&gt;0,'01_Supuestos'!$F$15,0)))-((('01_Supuestos'!C31*$I910)*'01_Supuestos'!$F$11*($H910-'01_Supuestos'!$F$9))*'01_Supuestos'!$F$18)-($J910*'01_Supuestos'!C32)-(IF('01_Supuestos'!C30=MAX('01_Supuestos'!$C$30:$M$30),'01_Supuestos'!$F$19,0))-(MAX(0,(((('01_Supuestos'!C31*$I910)*'01_Supuestos'!$F$11*($H910-'01_Supuestos'!$F$9))-((('01_Supuestos'!C31*$I910)*'01_Supuestos'!$F$11*($H910-'01_Supuestos'!$F$9))*'01_Supuestos'!$F$12)-(('01_Supuestos'!C31*$I910)*'01_Supuestos'!$F$11*$K910)-(IF(('01_Supuestos'!C31*$I910)&gt;0,'01_Supuestos'!$F$15,0)))-($J910*'01_Supuestos'!C33)))*'01_Supuestos'!$F$16)</f>
        <v/>
      </c>
      <c r="U910" s="109">
        <f>((('01_Supuestos'!D31*$I910)*'01_Supuestos'!$F$11*($H910-'01_Supuestos'!$F$9))-((('01_Supuestos'!D31*$I910)*'01_Supuestos'!$F$11*($H910-'01_Supuestos'!$F$9))*'01_Supuestos'!$F$12)-(('01_Supuestos'!D31*$I910)*'01_Supuestos'!$F$11*$K910)-(IF(('01_Supuestos'!D31*$I910)&gt;0,'01_Supuestos'!$F$15,0)))-((('01_Supuestos'!D31*$I910)*'01_Supuestos'!$F$11*($H910-'01_Supuestos'!$F$9))*'01_Supuestos'!$F$18)-($J910*'01_Supuestos'!D32)-(IF('01_Supuestos'!D30=MAX('01_Supuestos'!$C$30:$M$30),'01_Supuestos'!$F$19,0))-(MAX(0,(((('01_Supuestos'!D31*$I910)*'01_Supuestos'!$F$11*($H910-'01_Supuestos'!$F$9))-((('01_Supuestos'!D31*$I910)*'01_Supuestos'!$F$11*($H910-'01_Supuestos'!$F$9))*'01_Supuestos'!$F$12)-(('01_Supuestos'!D31*$I910)*'01_Supuestos'!$F$11*$K910)-(IF(('01_Supuestos'!D31*$I910)&gt;0,'01_Supuestos'!$F$15,0)))-($J910*'01_Supuestos'!D33)))*'01_Supuestos'!$F$16)</f>
        <v/>
      </c>
      <c r="V910" s="109">
        <f>((('01_Supuestos'!E31*$I910)*'01_Supuestos'!$F$11*($H910-'01_Supuestos'!$F$9))-((('01_Supuestos'!E31*$I910)*'01_Supuestos'!$F$11*($H910-'01_Supuestos'!$F$9))*'01_Supuestos'!$F$12)-(('01_Supuestos'!E31*$I910)*'01_Supuestos'!$F$11*$K910)-(IF(('01_Supuestos'!E31*$I910)&gt;0,'01_Supuestos'!$F$15,0)))-((('01_Supuestos'!E31*$I910)*'01_Supuestos'!$F$11*($H910-'01_Supuestos'!$F$9))*'01_Supuestos'!$F$18)-($J910*'01_Supuestos'!E32)-(IF('01_Supuestos'!E30=MAX('01_Supuestos'!$C$30:$M$30),'01_Supuestos'!$F$19,0))-(MAX(0,(((('01_Supuestos'!E31*$I910)*'01_Supuestos'!$F$11*($H910-'01_Supuestos'!$F$9))-((('01_Supuestos'!E31*$I910)*'01_Supuestos'!$F$11*($H910-'01_Supuestos'!$F$9))*'01_Supuestos'!$F$12)-(('01_Supuestos'!E31*$I910)*'01_Supuestos'!$F$11*$K910)-(IF(('01_Supuestos'!E31*$I910)&gt;0,'01_Supuestos'!$F$15,0)))-($J910*'01_Supuestos'!E33)))*'01_Supuestos'!$F$16)</f>
        <v/>
      </c>
      <c r="W910" s="109">
        <f>((('01_Supuestos'!F31*$I910)*'01_Supuestos'!$F$11*($H910-'01_Supuestos'!$F$9))-((('01_Supuestos'!F31*$I910)*'01_Supuestos'!$F$11*($H910-'01_Supuestos'!$F$9))*'01_Supuestos'!$F$12)-(('01_Supuestos'!F31*$I910)*'01_Supuestos'!$F$11*$K910)-(IF(('01_Supuestos'!F31*$I910)&gt;0,'01_Supuestos'!$F$15,0)))-((('01_Supuestos'!F31*$I910)*'01_Supuestos'!$F$11*($H910-'01_Supuestos'!$F$9))*'01_Supuestos'!$F$18)-($J910*'01_Supuestos'!F32)-(IF('01_Supuestos'!F30=MAX('01_Supuestos'!$C$30:$M$30),'01_Supuestos'!$F$19,0))-(MAX(0,(((('01_Supuestos'!F31*$I910)*'01_Supuestos'!$F$11*($H910-'01_Supuestos'!$F$9))-((('01_Supuestos'!F31*$I910)*'01_Supuestos'!$F$11*($H910-'01_Supuestos'!$F$9))*'01_Supuestos'!$F$12)-(('01_Supuestos'!F31*$I910)*'01_Supuestos'!$F$11*$K910)-(IF(('01_Supuestos'!F31*$I910)&gt;0,'01_Supuestos'!$F$15,0)))-($J910*'01_Supuestos'!F33)))*'01_Supuestos'!$F$16)</f>
        <v/>
      </c>
      <c r="X910" s="109">
        <f>((('01_Supuestos'!G31*$I910)*'01_Supuestos'!$F$11*($H910-'01_Supuestos'!$F$9))-((('01_Supuestos'!G31*$I910)*'01_Supuestos'!$F$11*($H910-'01_Supuestos'!$F$9))*'01_Supuestos'!$F$12)-(('01_Supuestos'!G31*$I910)*'01_Supuestos'!$F$11*$K910)-(IF(('01_Supuestos'!G31*$I910)&gt;0,'01_Supuestos'!$F$15,0)))-((('01_Supuestos'!G31*$I910)*'01_Supuestos'!$F$11*($H910-'01_Supuestos'!$F$9))*'01_Supuestos'!$F$18)-($J910*'01_Supuestos'!G32)-(IF('01_Supuestos'!G30=MAX('01_Supuestos'!$C$30:$M$30),'01_Supuestos'!$F$19,0))-(MAX(0,(((('01_Supuestos'!G31*$I910)*'01_Supuestos'!$F$11*($H910-'01_Supuestos'!$F$9))-((('01_Supuestos'!G31*$I910)*'01_Supuestos'!$F$11*($H910-'01_Supuestos'!$F$9))*'01_Supuestos'!$F$12)-(('01_Supuestos'!G31*$I910)*'01_Supuestos'!$F$11*$K910)-(IF(('01_Supuestos'!G31*$I910)&gt;0,'01_Supuestos'!$F$15,0)))-($J910*'01_Supuestos'!G33)))*'01_Supuestos'!$F$16)</f>
        <v/>
      </c>
      <c r="Y910" s="109">
        <f>((('01_Supuestos'!H31*$I910)*'01_Supuestos'!$F$11*($H910-'01_Supuestos'!$F$9))-((('01_Supuestos'!H31*$I910)*'01_Supuestos'!$F$11*($H910-'01_Supuestos'!$F$9))*'01_Supuestos'!$F$12)-(('01_Supuestos'!H31*$I910)*'01_Supuestos'!$F$11*$K910)-(IF(('01_Supuestos'!H31*$I910)&gt;0,'01_Supuestos'!$F$15,0)))-((('01_Supuestos'!H31*$I910)*'01_Supuestos'!$F$11*($H910-'01_Supuestos'!$F$9))*'01_Supuestos'!$F$18)-($J910*'01_Supuestos'!H32)-(IF('01_Supuestos'!H30=MAX('01_Supuestos'!$C$30:$M$30),'01_Supuestos'!$F$19,0))-(MAX(0,(((('01_Supuestos'!H31*$I910)*'01_Supuestos'!$F$11*($H910-'01_Supuestos'!$F$9))-((('01_Supuestos'!H31*$I910)*'01_Supuestos'!$F$11*($H910-'01_Supuestos'!$F$9))*'01_Supuestos'!$F$12)-(('01_Supuestos'!H31*$I910)*'01_Supuestos'!$F$11*$K910)-(IF(('01_Supuestos'!H31*$I910)&gt;0,'01_Supuestos'!$F$15,0)))-($J910*'01_Supuestos'!H33)))*'01_Supuestos'!$F$16)</f>
        <v/>
      </c>
      <c r="Z910" s="109">
        <f>((('01_Supuestos'!I31*$I910)*'01_Supuestos'!$F$11*($H910-'01_Supuestos'!$F$9))-((('01_Supuestos'!I31*$I910)*'01_Supuestos'!$F$11*($H910-'01_Supuestos'!$F$9))*'01_Supuestos'!$F$12)-(('01_Supuestos'!I31*$I910)*'01_Supuestos'!$F$11*$K910)-(IF(('01_Supuestos'!I31*$I910)&gt;0,'01_Supuestos'!$F$15,0)))-((('01_Supuestos'!I31*$I910)*'01_Supuestos'!$F$11*($H910-'01_Supuestos'!$F$9))*'01_Supuestos'!$F$18)-($J910*'01_Supuestos'!I32)-(IF('01_Supuestos'!I30=MAX('01_Supuestos'!$C$30:$M$30),'01_Supuestos'!$F$19,0))-(MAX(0,(((('01_Supuestos'!I31*$I910)*'01_Supuestos'!$F$11*($H910-'01_Supuestos'!$F$9))-((('01_Supuestos'!I31*$I910)*'01_Supuestos'!$F$11*($H910-'01_Supuestos'!$F$9))*'01_Supuestos'!$F$12)-(('01_Supuestos'!I31*$I910)*'01_Supuestos'!$F$11*$K910)-(IF(('01_Supuestos'!I31*$I910)&gt;0,'01_Supuestos'!$F$15,0)))-($J910*'01_Supuestos'!I33)))*'01_Supuestos'!$F$16)</f>
        <v/>
      </c>
      <c r="AA910" s="109">
        <f>((('01_Supuestos'!J31*$I910)*'01_Supuestos'!$F$11*($H910-'01_Supuestos'!$F$9))-((('01_Supuestos'!J31*$I910)*'01_Supuestos'!$F$11*($H910-'01_Supuestos'!$F$9))*'01_Supuestos'!$F$12)-(('01_Supuestos'!J31*$I910)*'01_Supuestos'!$F$11*$K910)-(IF(('01_Supuestos'!J31*$I910)&gt;0,'01_Supuestos'!$F$15,0)))-((('01_Supuestos'!J31*$I910)*'01_Supuestos'!$F$11*($H910-'01_Supuestos'!$F$9))*'01_Supuestos'!$F$18)-($J910*'01_Supuestos'!J32)-(IF('01_Supuestos'!J30=MAX('01_Supuestos'!$C$30:$M$30),'01_Supuestos'!$F$19,0))-(MAX(0,(((('01_Supuestos'!J31*$I910)*'01_Supuestos'!$F$11*($H910-'01_Supuestos'!$F$9))-((('01_Supuestos'!J31*$I910)*'01_Supuestos'!$F$11*($H910-'01_Supuestos'!$F$9))*'01_Supuestos'!$F$12)-(('01_Supuestos'!J31*$I910)*'01_Supuestos'!$F$11*$K910)-(IF(('01_Supuestos'!J31*$I910)&gt;0,'01_Supuestos'!$F$15,0)))-($J910*'01_Supuestos'!J33)))*'01_Supuestos'!$F$16)</f>
        <v/>
      </c>
      <c r="AB910" s="109">
        <f>((('01_Supuestos'!K31*$I910)*'01_Supuestos'!$F$11*($H910-'01_Supuestos'!$F$9))-((('01_Supuestos'!K31*$I910)*'01_Supuestos'!$F$11*($H910-'01_Supuestos'!$F$9))*'01_Supuestos'!$F$12)-(('01_Supuestos'!K31*$I910)*'01_Supuestos'!$F$11*$K910)-(IF(('01_Supuestos'!K31*$I910)&gt;0,'01_Supuestos'!$F$15,0)))-((('01_Supuestos'!K31*$I910)*'01_Supuestos'!$F$11*($H910-'01_Supuestos'!$F$9))*'01_Supuestos'!$F$18)-($J910*'01_Supuestos'!K32)-(IF('01_Supuestos'!K30=MAX('01_Supuestos'!$C$30:$M$30),'01_Supuestos'!$F$19,0))-(MAX(0,(((('01_Supuestos'!K31*$I910)*'01_Supuestos'!$F$11*($H910-'01_Supuestos'!$F$9))-((('01_Supuestos'!K31*$I910)*'01_Supuestos'!$F$11*($H910-'01_Supuestos'!$F$9))*'01_Supuestos'!$F$12)-(('01_Supuestos'!K31*$I910)*'01_Supuestos'!$F$11*$K910)-(IF(('01_Supuestos'!K31*$I910)&gt;0,'01_Supuestos'!$F$15,0)))-($J910*'01_Supuestos'!K33)))*'01_Supuestos'!$F$16)</f>
        <v/>
      </c>
      <c r="AC910" s="109">
        <f>((('01_Supuestos'!L31*$I910)*'01_Supuestos'!$F$11*($H910-'01_Supuestos'!$F$9))-((('01_Supuestos'!L31*$I910)*'01_Supuestos'!$F$11*($H910-'01_Supuestos'!$F$9))*'01_Supuestos'!$F$12)-(('01_Supuestos'!L31*$I910)*'01_Supuestos'!$F$11*$K910)-(IF(('01_Supuestos'!L31*$I910)&gt;0,'01_Supuestos'!$F$15,0)))-((('01_Supuestos'!L31*$I910)*'01_Supuestos'!$F$11*($H910-'01_Supuestos'!$F$9))*'01_Supuestos'!$F$18)-($J910*'01_Supuestos'!L32)-(IF('01_Supuestos'!L30=MAX('01_Supuestos'!$C$30:$M$30),'01_Supuestos'!$F$19,0))-(MAX(0,(((('01_Supuestos'!L31*$I910)*'01_Supuestos'!$F$11*($H910-'01_Supuestos'!$F$9))-((('01_Supuestos'!L31*$I910)*'01_Supuestos'!$F$11*($H910-'01_Supuestos'!$F$9))*'01_Supuestos'!$F$12)-(('01_Supuestos'!L31*$I910)*'01_Supuestos'!$F$11*$K910)-(IF(('01_Supuestos'!L31*$I910)&gt;0,'01_Supuestos'!$F$15,0)))-($J910*'01_Supuestos'!L33)))*'01_Supuestos'!$F$16)</f>
        <v/>
      </c>
      <c r="AD910" s="109">
        <f>((('01_Supuestos'!M31*$I910)*'01_Supuestos'!$F$11*($H910-'01_Supuestos'!$F$9))-((('01_Supuestos'!M31*$I910)*'01_Supuestos'!$F$11*($H910-'01_Supuestos'!$F$9))*'01_Supuestos'!$F$12)-(('01_Supuestos'!M31*$I910)*'01_Supuestos'!$F$11*$K910)-(IF(('01_Supuestos'!M31*$I910)&gt;0,'01_Supuestos'!$F$15,0)))-((('01_Supuestos'!M31*$I910)*'01_Supuestos'!$F$11*($H910-'01_Supuestos'!$F$9))*'01_Supuestos'!$F$18)-($J910*'01_Supuestos'!M32)-(IF('01_Supuestos'!M30=MAX('01_Supuestos'!$C$30:$M$30),'01_Supuestos'!$F$19,0))-(MAX(0,(((('01_Supuestos'!M31*$I910)*'01_Supuestos'!$F$11*($H910-'01_Supuestos'!$F$9))-((('01_Supuestos'!M31*$I910)*'01_Supuestos'!$F$11*($H910-'01_Supuestos'!$F$9))*'01_Supuestos'!$F$12)-(('01_Supuestos'!M31*$I910)*'01_Supuestos'!$F$11*$K910)-(IF(('01_Supuestos'!M31*$I910)&gt;0,'01_Supuestos'!$F$15,0)))-($J910*'01_Supuestos'!M33)))*'01_Supuestos'!$F$16)</f>
        <v/>
      </c>
      <c r="AE910" s="109">
        <f>0</f>
        <v/>
      </c>
      <c r="AF910" s="109">
        <f>IF(S910&gt;R910,"Appraisal+Decision",IF(S910&lt;R910,"Develop Now","Indiferente"))</f>
        <v/>
      </c>
    </row>
    <row r="911">
      <c r="A911" t="n">
        <v>881</v>
      </c>
      <c r="B911" s="53">
        <f>RAND()</f>
        <v/>
      </c>
      <c r="C911" s="53">
        <f>RAND()</f>
        <v/>
      </c>
      <c r="D911" s="53">
        <f>RAND()</f>
        <v/>
      </c>
      <c r="E911" s="53">
        <f>RAND()</f>
        <v/>
      </c>
      <c r="F911" s="53">
        <f>RAND()</f>
        <v/>
      </c>
      <c r="G911" s="53">
        <f>RAND()</f>
        <v/>
      </c>
      <c r="H911" s="109">
        <f>IF(B911&lt;($B$11-$B$10)/($B$12-$B$10), $B$10+SQRT(B911*($B$11-$B$10)*($B$12-$B$10)), $B$12-SQRT((1-B911)*($B$12-$B$11)*($B$12-$B$10)))</f>
        <v/>
      </c>
      <c r="I911" s="53">
        <f>MAX(0.1,NORMINV(C911,$B$13,$B$14))</f>
        <v/>
      </c>
      <c r="J911" s="109">
        <f>'01_Supuestos'!$F$13*MAX(0.65,NORMINV(D911,1,$B$15))</f>
        <v/>
      </c>
      <c r="K911" s="109">
        <f>'01_Supuestos'!$F$14*MAX(0.6,NORMINV(E911,1,$B$16))</f>
        <v/>
      </c>
      <c r="L911" s="109">
        <f>--(F911&lt;=$B$5)</f>
        <v/>
      </c>
      <c r="M911" s="109">
        <f>IF(L911=1, IF(G911&lt;=$B$6, "+", "-"), IF(G911&lt;=(1-$B$7), "+", "-"))</f>
        <v/>
      </c>
      <c r="N911" s="110">
        <f>IF(M911="+",'05_Bayes_Arbol'!$B$16,'05_Bayes_Arbol'!$B$17)</f>
        <v/>
      </c>
      <c r="O911" s="109">
        <f>SUMPRODUCT(T911:AD911,'01_Supuestos'!$C$34:$M$34)</f>
        <v/>
      </c>
      <c r="P911" s="109">
        <f>N911*O911 + (1-N911)*$B$9</f>
        <v/>
      </c>
      <c r="Q911" s="109">
        <f>--(P911&gt;0)</f>
        <v/>
      </c>
      <c r="R911" s="109">
        <f>IF(L911=1,O911,$B$9)</f>
        <v/>
      </c>
      <c r="S911" s="109">
        <f>-$B$8 + IF(Q911=1, IF(L911=1,O911,$B$9), 0)</f>
        <v/>
      </c>
      <c r="T911" s="109">
        <f>((('01_Supuestos'!C31*$I911)*'01_Supuestos'!$F$11*($H911-'01_Supuestos'!$F$9))-((('01_Supuestos'!C31*$I911)*'01_Supuestos'!$F$11*($H911-'01_Supuestos'!$F$9))*'01_Supuestos'!$F$12)-(('01_Supuestos'!C31*$I911)*'01_Supuestos'!$F$11*$K911)-(IF(('01_Supuestos'!C31*$I911)&gt;0,'01_Supuestos'!$F$15,0)))-((('01_Supuestos'!C31*$I911)*'01_Supuestos'!$F$11*($H911-'01_Supuestos'!$F$9))*'01_Supuestos'!$F$18)-($J911*'01_Supuestos'!C32)-(IF('01_Supuestos'!C30=MAX('01_Supuestos'!$C$30:$M$30),'01_Supuestos'!$F$19,0))-(MAX(0,(((('01_Supuestos'!C31*$I911)*'01_Supuestos'!$F$11*($H911-'01_Supuestos'!$F$9))-((('01_Supuestos'!C31*$I911)*'01_Supuestos'!$F$11*($H911-'01_Supuestos'!$F$9))*'01_Supuestos'!$F$12)-(('01_Supuestos'!C31*$I911)*'01_Supuestos'!$F$11*$K911)-(IF(('01_Supuestos'!C31*$I911)&gt;0,'01_Supuestos'!$F$15,0)))-($J911*'01_Supuestos'!C33)))*'01_Supuestos'!$F$16)</f>
        <v/>
      </c>
      <c r="U911" s="109">
        <f>((('01_Supuestos'!D31*$I911)*'01_Supuestos'!$F$11*($H911-'01_Supuestos'!$F$9))-((('01_Supuestos'!D31*$I911)*'01_Supuestos'!$F$11*($H911-'01_Supuestos'!$F$9))*'01_Supuestos'!$F$12)-(('01_Supuestos'!D31*$I911)*'01_Supuestos'!$F$11*$K911)-(IF(('01_Supuestos'!D31*$I911)&gt;0,'01_Supuestos'!$F$15,0)))-((('01_Supuestos'!D31*$I911)*'01_Supuestos'!$F$11*($H911-'01_Supuestos'!$F$9))*'01_Supuestos'!$F$18)-($J911*'01_Supuestos'!D32)-(IF('01_Supuestos'!D30=MAX('01_Supuestos'!$C$30:$M$30),'01_Supuestos'!$F$19,0))-(MAX(0,(((('01_Supuestos'!D31*$I911)*'01_Supuestos'!$F$11*($H911-'01_Supuestos'!$F$9))-((('01_Supuestos'!D31*$I911)*'01_Supuestos'!$F$11*($H911-'01_Supuestos'!$F$9))*'01_Supuestos'!$F$12)-(('01_Supuestos'!D31*$I911)*'01_Supuestos'!$F$11*$K911)-(IF(('01_Supuestos'!D31*$I911)&gt;0,'01_Supuestos'!$F$15,0)))-($J911*'01_Supuestos'!D33)))*'01_Supuestos'!$F$16)</f>
        <v/>
      </c>
      <c r="V911" s="109">
        <f>((('01_Supuestos'!E31*$I911)*'01_Supuestos'!$F$11*($H911-'01_Supuestos'!$F$9))-((('01_Supuestos'!E31*$I911)*'01_Supuestos'!$F$11*($H911-'01_Supuestos'!$F$9))*'01_Supuestos'!$F$12)-(('01_Supuestos'!E31*$I911)*'01_Supuestos'!$F$11*$K911)-(IF(('01_Supuestos'!E31*$I911)&gt;0,'01_Supuestos'!$F$15,0)))-((('01_Supuestos'!E31*$I911)*'01_Supuestos'!$F$11*($H911-'01_Supuestos'!$F$9))*'01_Supuestos'!$F$18)-($J911*'01_Supuestos'!E32)-(IF('01_Supuestos'!E30=MAX('01_Supuestos'!$C$30:$M$30),'01_Supuestos'!$F$19,0))-(MAX(0,(((('01_Supuestos'!E31*$I911)*'01_Supuestos'!$F$11*($H911-'01_Supuestos'!$F$9))-((('01_Supuestos'!E31*$I911)*'01_Supuestos'!$F$11*($H911-'01_Supuestos'!$F$9))*'01_Supuestos'!$F$12)-(('01_Supuestos'!E31*$I911)*'01_Supuestos'!$F$11*$K911)-(IF(('01_Supuestos'!E31*$I911)&gt;0,'01_Supuestos'!$F$15,0)))-($J911*'01_Supuestos'!E33)))*'01_Supuestos'!$F$16)</f>
        <v/>
      </c>
      <c r="W911" s="109">
        <f>((('01_Supuestos'!F31*$I911)*'01_Supuestos'!$F$11*($H911-'01_Supuestos'!$F$9))-((('01_Supuestos'!F31*$I911)*'01_Supuestos'!$F$11*($H911-'01_Supuestos'!$F$9))*'01_Supuestos'!$F$12)-(('01_Supuestos'!F31*$I911)*'01_Supuestos'!$F$11*$K911)-(IF(('01_Supuestos'!F31*$I911)&gt;0,'01_Supuestos'!$F$15,0)))-((('01_Supuestos'!F31*$I911)*'01_Supuestos'!$F$11*($H911-'01_Supuestos'!$F$9))*'01_Supuestos'!$F$18)-($J911*'01_Supuestos'!F32)-(IF('01_Supuestos'!F30=MAX('01_Supuestos'!$C$30:$M$30),'01_Supuestos'!$F$19,0))-(MAX(0,(((('01_Supuestos'!F31*$I911)*'01_Supuestos'!$F$11*($H911-'01_Supuestos'!$F$9))-((('01_Supuestos'!F31*$I911)*'01_Supuestos'!$F$11*($H911-'01_Supuestos'!$F$9))*'01_Supuestos'!$F$12)-(('01_Supuestos'!F31*$I911)*'01_Supuestos'!$F$11*$K911)-(IF(('01_Supuestos'!F31*$I911)&gt;0,'01_Supuestos'!$F$15,0)))-($J911*'01_Supuestos'!F33)))*'01_Supuestos'!$F$16)</f>
        <v/>
      </c>
      <c r="X911" s="109">
        <f>((('01_Supuestos'!G31*$I911)*'01_Supuestos'!$F$11*($H911-'01_Supuestos'!$F$9))-((('01_Supuestos'!G31*$I911)*'01_Supuestos'!$F$11*($H911-'01_Supuestos'!$F$9))*'01_Supuestos'!$F$12)-(('01_Supuestos'!G31*$I911)*'01_Supuestos'!$F$11*$K911)-(IF(('01_Supuestos'!G31*$I911)&gt;0,'01_Supuestos'!$F$15,0)))-((('01_Supuestos'!G31*$I911)*'01_Supuestos'!$F$11*($H911-'01_Supuestos'!$F$9))*'01_Supuestos'!$F$18)-($J911*'01_Supuestos'!G32)-(IF('01_Supuestos'!G30=MAX('01_Supuestos'!$C$30:$M$30),'01_Supuestos'!$F$19,0))-(MAX(0,(((('01_Supuestos'!G31*$I911)*'01_Supuestos'!$F$11*($H911-'01_Supuestos'!$F$9))-((('01_Supuestos'!G31*$I911)*'01_Supuestos'!$F$11*($H911-'01_Supuestos'!$F$9))*'01_Supuestos'!$F$12)-(('01_Supuestos'!G31*$I911)*'01_Supuestos'!$F$11*$K911)-(IF(('01_Supuestos'!G31*$I911)&gt;0,'01_Supuestos'!$F$15,0)))-($J911*'01_Supuestos'!G33)))*'01_Supuestos'!$F$16)</f>
        <v/>
      </c>
      <c r="Y911" s="109">
        <f>((('01_Supuestos'!H31*$I911)*'01_Supuestos'!$F$11*($H911-'01_Supuestos'!$F$9))-((('01_Supuestos'!H31*$I911)*'01_Supuestos'!$F$11*($H911-'01_Supuestos'!$F$9))*'01_Supuestos'!$F$12)-(('01_Supuestos'!H31*$I911)*'01_Supuestos'!$F$11*$K911)-(IF(('01_Supuestos'!H31*$I911)&gt;0,'01_Supuestos'!$F$15,0)))-((('01_Supuestos'!H31*$I911)*'01_Supuestos'!$F$11*($H911-'01_Supuestos'!$F$9))*'01_Supuestos'!$F$18)-($J911*'01_Supuestos'!H32)-(IF('01_Supuestos'!H30=MAX('01_Supuestos'!$C$30:$M$30),'01_Supuestos'!$F$19,0))-(MAX(0,(((('01_Supuestos'!H31*$I911)*'01_Supuestos'!$F$11*($H911-'01_Supuestos'!$F$9))-((('01_Supuestos'!H31*$I911)*'01_Supuestos'!$F$11*($H911-'01_Supuestos'!$F$9))*'01_Supuestos'!$F$12)-(('01_Supuestos'!H31*$I911)*'01_Supuestos'!$F$11*$K911)-(IF(('01_Supuestos'!H31*$I911)&gt;0,'01_Supuestos'!$F$15,0)))-($J911*'01_Supuestos'!H33)))*'01_Supuestos'!$F$16)</f>
        <v/>
      </c>
      <c r="Z911" s="109">
        <f>((('01_Supuestos'!I31*$I911)*'01_Supuestos'!$F$11*($H911-'01_Supuestos'!$F$9))-((('01_Supuestos'!I31*$I911)*'01_Supuestos'!$F$11*($H911-'01_Supuestos'!$F$9))*'01_Supuestos'!$F$12)-(('01_Supuestos'!I31*$I911)*'01_Supuestos'!$F$11*$K911)-(IF(('01_Supuestos'!I31*$I911)&gt;0,'01_Supuestos'!$F$15,0)))-((('01_Supuestos'!I31*$I911)*'01_Supuestos'!$F$11*($H911-'01_Supuestos'!$F$9))*'01_Supuestos'!$F$18)-($J911*'01_Supuestos'!I32)-(IF('01_Supuestos'!I30=MAX('01_Supuestos'!$C$30:$M$30),'01_Supuestos'!$F$19,0))-(MAX(0,(((('01_Supuestos'!I31*$I911)*'01_Supuestos'!$F$11*($H911-'01_Supuestos'!$F$9))-((('01_Supuestos'!I31*$I911)*'01_Supuestos'!$F$11*($H911-'01_Supuestos'!$F$9))*'01_Supuestos'!$F$12)-(('01_Supuestos'!I31*$I911)*'01_Supuestos'!$F$11*$K911)-(IF(('01_Supuestos'!I31*$I911)&gt;0,'01_Supuestos'!$F$15,0)))-($J911*'01_Supuestos'!I33)))*'01_Supuestos'!$F$16)</f>
        <v/>
      </c>
      <c r="AA911" s="109">
        <f>((('01_Supuestos'!J31*$I911)*'01_Supuestos'!$F$11*($H911-'01_Supuestos'!$F$9))-((('01_Supuestos'!J31*$I911)*'01_Supuestos'!$F$11*($H911-'01_Supuestos'!$F$9))*'01_Supuestos'!$F$12)-(('01_Supuestos'!J31*$I911)*'01_Supuestos'!$F$11*$K911)-(IF(('01_Supuestos'!J31*$I911)&gt;0,'01_Supuestos'!$F$15,0)))-((('01_Supuestos'!J31*$I911)*'01_Supuestos'!$F$11*($H911-'01_Supuestos'!$F$9))*'01_Supuestos'!$F$18)-($J911*'01_Supuestos'!J32)-(IF('01_Supuestos'!J30=MAX('01_Supuestos'!$C$30:$M$30),'01_Supuestos'!$F$19,0))-(MAX(0,(((('01_Supuestos'!J31*$I911)*'01_Supuestos'!$F$11*($H911-'01_Supuestos'!$F$9))-((('01_Supuestos'!J31*$I911)*'01_Supuestos'!$F$11*($H911-'01_Supuestos'!$F$9))*'01_Supuestos'!$F$12)-(('01_Supuestos'!J31*$I911)*'01_Supuestos'!$F$11*$K911)-(IF(('01_Supuestos'!J31*$I911)&gt;0,'01_Supuestos'!$F$15,0)))-($J911*'01_Supuestos'!J33)))*'01_Supuestos'!$F$16)</f>
        <v/>
      </c>
      <c r="AB911" s="109">
        <f>((('01_Supuestos'!K31*$I911)*'01_Supuestos'!$F$11*($H911-'01_Supuestos'!$F$9))-((('01_Supuestos'!K31*$I911)*'01_Supuestos'!$F$11*($H911-'01_Supuestos'!$F$9))*'01_Supuestos'!$F$12)-(('01_Supuestos'!K31*$I911)*'01_Supuestos'!$F$11*$K911)-(IF(('01_Supuestos'!K31*$I911)&gt;0,'01_Supuestos'!$F$15,0)))-((('01_Supuestos'!K31*$I911)*'01_Supuestos'!$F$11*($H911-'01_Supuestos'!$F$9))*'01_Supuestos'!$F$18)-($J911*'01_Supuestos'!K32)-(IF('01_Supuestos'!K30=MAX('01_Supuestos'!$C$30:$M$30),'01_Supuestos'!$F$19,0))-(MAX(0,(((('01_Supuestos'!K31*$I911)*'01_Supuestos'!$F$11*($H911-'01_Supuestos'!$F$9))-((('01_Supuestos'!K31*$I911)*'01_Supuestos'!$F$11*($H911-'01_Supuestos'!$F$9))*'01_Supuestos'!$F$12)-(('01_Supuestos'!K31*$I911)*'01_Supuestos'!$F$11*$K911)-(IF(('01_Supuestos'!K31*$I911)&gt;0,'01_Supuestos'!$F$15,0)))-($J911*'01_Supuestos'!K33)))*'01_Supuestos'!$F$16)</f>
        <v/>
      </c>
      <c r="AC911" s="109">
        <f>((('01_Supuestos'!L31*$I911)*'01_Supuestos'!$F$11*($H911-'01_Supuestos'!$F$9))-((('01_Supuestos'!L31*$I911)*'01_Supuestos'!$F$11*($H911-'01_Supuestos'!$F$9))*'01_Supuestos'!$F$12)-(('01_Supuestos'!L31*$I911)*'01_Supuestos'!$F$11*$K911)-(IF(('01_Supuestos'!L31*$I911)&gt;0,'01_Supuestos'!$F$15,0)))-((('01_Supuestos'!L31*$I911)*'01_Supuestos'!$F$11*($H911-'01_Supuestos'!$F$9))*'01_Supuestos'!$F$18)-($J911*'01_Supuestos'!L32)-(IF('01_Supuestos'!L30=MAX('01_Supuestos'!$C$30:$M$30),'01_Supuestos'!$F$19,0))-(MAX(0,(((('01_Supuestos'!L31*$I911)*'01_Supuestos'!$F$11*($H911-'01_Supuestos'!$F$9))-((('01_Supuestos'!L31*$I911)*'01_Supuestos'!$F$11*($H911-'01_Supuestos'!$F$9))*'01_Supuestos'!$F$12)-(('01_Supuestos'!L31*$I911)*'01_Supuestos'!$F$11*$K911)-(IF(('01_Supuestos'!L31*$I911)&gt;0,'01_Supuestos'!$F$15,0)))-($J911*'01_Supuestos'!L33)))*'01_Supuestos'!$F$16)</f>
        <v/>
      </c>
      <c r="AD911" s="109">
        <f>((('01_Supuestos'!M31*$I911)*'01_Supuestos'!$F$11*($H911-'01_Supuestos'!$F$9))-((('01_Supuestos'!M31*$I911)*'01_Supuestos'!$F$11*($H911-'01_Supuestos'!$F$9))*'01_Supuestos'!$F$12)-(('01_Supuestos'!M31*$I911)*'01_Supuestos'!$F$11*$K911)-(IF(('01_Supuestos'!M31*$I911)&gt;0,'01_Supuestos'!$F$15,0)))-((('01_Supuestos'!M31*$I911)*'01_Supuestos'!$F$11*($H911-'01_Supuestos'!$F$9))*'01_Supuestos'!$F$18)-($J911*'01_Supuestos'!M32)-(IF('01_Supuestos'!M30=MAX('01_Supuestos'!$C$30:$M$30),'01_Supuestos'!$F$19,0))-(MAX(0,(((('01_Supuestos'!M31*$I911)*'01_Supuestos'!$F$11*($H911-'01_Supuestos'!$F$9))-((('01_Supuestos'!M31*$I911)*'01_Supuestos'!$F$11*($H911-'01_Supuestos'!$F$9))*'01_Supuestos'!$F$12)-(('01_Supuestos'!M31*$I911)*'01_Supuestos'!$F$11*$K911)-(IF(('01_Supuestos'!M31*$I911)&gt;0,'01_Supuestos'!$F$15,0)))-($J911*'01_Supuestos'!M33)))*'01_Supuestos'!$F$16)</f>
        <v/>
      </c>
      <c r="AE911" s="109">
        <f>0</f>
        <v/>
      </c>
      <c r="AF911" s="109">
        <f>IF(S911&gt;R911,"Appraisal+Decision",IF(S911&lt;R911,"Develop Now","Indiferente"))</f>
        <v/>
      </c>
    </row>
    <row r="912">
      <c r="A912" t="n">
        <v>882</v>
      </c>
      <c r="B912" s="53">
        <f>RAND()</f>
        <v/>
      </c>
      <c r="C912" s="53">
        <f>RAND()</f>
        <v/>
      </c>
      <c r="D912" s="53">
        <f>RAND()</f>
        <v/>
      </c>
      <c r="E912" s="53">
        <f>RAND()</f>
        <v/>
      </c>
      <c r="F912" s="53">
        <f>RAND()</f>
        <v/>
      </c>
      <c r="G912" s="53">
        <f>RAND()</f>
        <v/>
      </c>
      <c r="H912" s="109">
        <f>IF(B912&lt;($B$11-$B$10)/($B$12-$B$10), $B$10+SQRT(B912*($B$11-$B$10)*($B$12-$B$10)), $B$12-SQRT((1-B912)*($B$12-$B$11)*($B$12-$B$10)))</f>
        <v/>
      </c>
      <c r="I912" s="53">
        <f>MAX(0.1,NORMINV(C912,$B$13,$B$14))</f>
        <v/>
      </c>
      <c r="J912" s="109">
        <f>'01_Supuestos'!$F$13*MAX(0.65,NORMINV(D912,1,$B$15))</f>
        <v/>
      </c>
      <c r="K912" s="109">
        <f>'01_Supuestos'!$F$14*MAX(0.6,NORMINV(E912,1,$B$16))</f>
        <v/>
      </c>
      <c r="L912" s="109">
        <f>--(F912&lt;=$B$5)</f>
        <v/>
      </c>
      <c r="M912" s="109">
        <f>IF(L912=1, IF(G912&lt;=$B$6, "+", "-"), IF(G912&lt;=(1-$B$7), "+", "-"))</f>
        <v/>
      </c>
      <c r="N912" s="110">
        <f>IF(M912="+",'05_Bayes_Arbol'!$B$16,'05_Bayes_Arbol'!$B$17)</f>
        <v/>
      </c>
      <c r="O912" s="109">
        <f>SUMPRODUCT(T912:AD912,'01_Supuestos'!$C$34:$M$34)</f>
        <v/>
      </c>
      <c r="P912" s="109">
        <f>N912*O912 + (1-N912)*$B$9</f>
        <v/>
      </c>
      <c r="Q912" s="109">
        <f>--(P912&gt;0)</f>
        <v/>
      </c>
      <c r="R912" s="109">
        <f>IF(L912=1,O912,$B$9)</f>
        <v/>
      </c>
      <c r="S912" s="109">
        <f>-$B$8 + IF(Q912=1, IF(L912=1,O912,$B$9), 0)</f>
        <v/>
      </c>
      <c r="T912" s="109">
        <f>((('01_Supuestos'!C31*$I912)*'01_Supuestos'!$F$11*($H912-'01_Supuestos'!$F$9))-((('01_Supuestos'!C31*$I912)*'01_Supuestos'!$F$11*($H912-'01_Supuestos'!$F$9))*'01_Supuestos'!$F$12)-(('01_Supuestos'!C31*$I912)*'01_Supuestos'!$F$11*$K912)-(IF(('01_Supuestos'!C31*$I912)&gt;0,'01_Supuestos'!$F$15,0)))-((('01_Supuestos'!C31*$I912)*'01_Supuestos'!$F$11*($H912-'01_Supuestos'!$F$9))*'01_Supuestos'!$F$18)-($J912*'01_Supuestos'!C32)-(IF('01_Supuestos'!C30=MAX('01_Supuestos'!$C$30:$M$30),'01_Supuestos'!$F$19,0))-(MAX(0,(((('01_Supuestos'!C31*$I912)*'01_Supuestos'!$F$11*($H912-'01_Supuestos'!$F$9))-((('01_Supuestos'!C31*$I912)*'01_Supuestos'!$F$11*($H912-'01_Supuestos'!$F$9))*'01_Supuestos'!$F$12)-(('01_Supuestos'!C31*$I912)*'01_Supuestos'!$F$11*$K912)-(IF(('01_Supuestos'!C31*$I912)&gt;0,'01_Supuestos'!$F$15,0)))-($J912*'01_Supuestos'!C33)))*'01_Supuestos'!$F$16)</f>
        <v/>
      </c>
      <c r="U912" s="109">
        <f>((('01_Supuestos'!D31*$I912)*'01_Supuestos'!$F$11*($H912-'01_Supuestos'!$F$9))-((('01_Supuestos'!D31*$I912)*'01_Supuestos'!$F$11*($H912-'01_Supuestos'!$F$9))*'01_Supuestos'!$F$12)-(('01_Supuestos'!D31*$I912)*'01_Supuestos'!$F$11*$K912)-(IF(('01_Supuestos'!D31*$I912)&gt;0,'01_Supuestos'!$F$15,0)))-((('01_Supuestos'!D31*$I912)*'01_Supuestos'!$F$11*($H912-'01_Supuestos'!$F$9))*'01_Supuestos'!$F$18)-($J912*'01_Supuestos'!D32)-(IF('01_Supuestos'!D30=MAX('01_Supuestos'!$C$30:$M$30),'01_Supuestos'!$F$19,0))-(MAX(0,(((('01_Supuestos'!D31*$I912)*'01_Supuestos'!$F$11*($H912-'01_Supuestos'!$F$9))-((('01_Supuestos'!D31*$I912)*'01_Supuestos'!$F$11*($H912-'01_Supuestos'!$F$9))*'01_Supuestos'!$F$12)-(('01_Supuestos'!D31*$I912)*'01_Supuestos'!$F$11*$K912)-(IF(('01_Supuestos'!D31*$I912)&gt;0,'01_Supuestos'!$F$15,0)))-($J912*'01_Supuestos'!D33)))*'01_Supuestos'!$F$16)</f>
        <v/>
      </c>
      <c r="V912" s="109">
        <f>((('01_Supuestos'!E31*$I912)*'01_Supuestos'!$F$11*($H912-'01_Supuestos'!$F$9))-((('01_Supuestos'!E31*$I912)*'01_Supuestos'!$F$11*($H912-'01_Supuestos'!$F$9))*'01_Supuestos'!$F$12)-(('01_Supuestos'!E31*$I912)*'01_Supuestos'!$F$11*$K912)-(IF(('01_Supuestos'!E31*$I912)&gt;0,'01_Supuestos'!$F$15,0)))-((('01_Supuestos'!E31*$I912)*'01_Supuestos'!$F$11*($H912-'01_Supuestos'!$F$9))*'01_Supuestos'!$F$18)-($J912*'01_Supuestos'!E32)-(IF('01_Supuestos'!E30=MAX('01_Supuestos'!$C$30:$M$30),'01_Supuestos'!$F$19,0))-(MAX(0,(((('01_Supuestos'!E31*$I912)*'01_Supuestos'!$F$11*($H912-'01_Supuestos'!$F$9))-((('01_Supuestos'!E31*$I912)*'01_Supuestos'!$F$11*($H912-'01_Supuestos'!$F$9))*'01_Supuestos'!$F$12)-(('01_Supuestos'!E31*$I912)*'01_Supuestos'!$F$11*$K912)-(IF(('01_Supuestos'!E31*$I912)&gt;0,'01_Supuestos'!$F$15,0)))-($J912*'01_Supuestos'!E33)))*'01_Supuestos'!$F$16)</f>
        <v/>
      </c>
      <c r="W912" s="109">
        <f>((('01_Supuestos'!F31*$I912)*'01_Supuestos'!$F$11*($H912-'01_Supuestos'!$F$9))-((('01_Supuestos'!F31*$I912)*'01_Supuestos'!$F$11*($H912-'01_Supuestos'!$F$9))*'01_Supuestos'!$F$12)-(('01_Supuestos'!F31*$I912)*'01_Supuestos'!$F$11*$K912)-(IF(('01_Supuestos'!F31*$I912)&gt;0,'01_Supuestos'!$F$15,0)))-((('01_Supuestos'!F31*$I912)*'01_Supuestos'!$F$11*($H912-'01_Supuestos'!$F$9))*'01_Supuestos'!$F$18)-($J912*'01_Supuestos'!F32)-(IF('01_Supuestos'!F30=MAX('01_Supuestos'!$C$30:$M$30),'01_Supuestos'!$F$19,0))-(MAX(0,(((('01_Supuestos'!F31*$I912)*'01_Supuestos'!$F$11*($H912-'01_Supuestos'!$F$9))-((('01_Supuestos'!F31*$I912)*'01_Supuestos'!$F$11*($H912-'01_Supuestos'!$F$9))*'01_Supuestos'!$F$12)-(('01_Supuestos'!F31*$I912)*'01_Supuestos'!$F$11*$K912)-(IF(('01_Supuestos'!F31*$I912)&gt;0,'01_Supuestos'!$F$15,0)))-($J912*'01_Supuestos'!F33)))*'01_Supuestos'!$F$16)</f>
        <v/>
      </c>
      <c r="X912" s="109">
        <f>((('01_Supuestos'!G31*$I912)*'01_Supuestos'!$F$11*($H912-'01_Supuestos'!$F$9))-((('01_Supuestos'!G31*$I912)*'01_Supuestos'!$F$11*($H912-'01_Supuestos'!$F$9))*'01_Supuestos'!$F$12)-(('01_Supuestos'!G31*$I912)*'01_Supuestos'!$F$11*$K912)-(IF(('01_Supuestos'!G31*$I912)&gt;0,'01_Supuestos'!$F$15,0)))-((('01_Supuestos'!G31*$I912)*'01_Supuestos'!$F$11*($H912-'01_Supuestos'!$F$9))*'01_Supuestos'!$F$18)-($J912*'01_Supuestos'!G32)-(IF('01_Supuestos'!G30=MAX('01_Supuestos'!$C$30:$M$30),'01_Supuestos'!$F$19,0))-(MAX(0,(((('01_Supuestos'!G31*$I912)*'01_Supuestos'!$F$11*($H912-'01_Supuestos'!$F$9))-((('01_Supuestos'!G31*$I912)*'01_Supuestos'!$F$11*($H912-'01_Supuestos'!$F$9))*'01_Supuestos'!$F$12)-(('01_Supuestos'!G31*$I912)*'01_Supuestos'!$F$11*$K912)-(IF(('01_Supuestos'!G31*$I912)&gt;0,'01_Supuestos'!$F$15,0)))-($J912*'01_Supuestos'!G33)))*'01_Supuestos'!$F$16)</f>
        <v/>
      </c>
      <c r="Y912" s="109">
        <f>((('01_Supuestos'!H31*$I912)*'01_Supuestos'!$F$11*($H912-'01_Supuestos'!$F$9))-((('01_Supuestos'!H31*$I912)*'01_Supuestos'!$F$11*($H912-'01_Supuestos'!$F$9))*'01_Supuestos'!$F$12)-(('01_Supuestos'!H31*$I912)*'01_Supuestos'!$F$11*$K912)-(IF(('01_Supuestos'!H31*$I912)&gt;0,'01_Supuestos'!$F$15,0)))-((('01_Supuestos'!H31*$I912)*'01_Supuestos'!$F$11*($H912-'01_Supuestos'!$F$9))*'01_Supuestos'!$F$18)-($J912*'01_Supuestos'!H32)-(IF('01_Supuestos'!H30=MAX('01_Supuestos'!$C$30:$M$30),'01_Supuestos'!$F$19,0))-(MAX(0,(((('01_Supuestos'!H31*$I912)*'01_Supuestos'!$F$11*($H912-'01_Supuestos'!$F$9))-((('01_Supuestos'!H31*$I912)*'01_Supuestos'!$F$11*($H912-'01_Supuestos'!$F$9))*'01_Supuestos'!$F$12)-(('01_Supuestos'!H31*$I912)*'01_Supuestos'!$F$11*$K912)-(IF(('01_Supuestos'!H31*$I912)&gt;0,'01_Supuestos'!$F$15,0)))-($J912*'01_Supuestos'!H33)))*'01_Supuestos'!$F$16)</f>
        <v/>
      </c>
      <c r="Z912" s="109">
        <f>((('01_Supuestos'!I31*$I912)*'01_Supuestos'!$F$11*($H912-'01_Supuestos'!$F$9))-((('01_Supuestos'!I31*$I912)*'01_Supuestos'!$F$11*($H912-'01_Supuestos'!$F$9))*'01_Supuestos'!$F$12)-(('01_Supuestos'!I31*$I912)*'01_Supuestos'!$F$11*$K912)-(IF(('01_Supuestos'!I31*$I912)&gt;0,'01_Supuestos'!$F$15,0)))-((('01_Supuestos'!I31*$I912)*'01_Supuestos'!$F$11*($H912-'01_Supuestos'!$F$9))*'01_Supuestos'!$F$18)-($J912*'01_Supuestos'!I32)-(IF('01_Supuestos'!I30=MAX('01_Supuestos'!$C$30:$M$30),'01_Supuestos'!$F$19,0))-(MAX(0,(((('01_Supuestos'!I31*$I912)*'01_Supuestos'!$F$11*($H912-'01_Supuestos'!$F$9))-((('01_Supuestos'!I31*$I912)*'01_Supuestos'!$F$11*($H912-'01_Supuestos'!$F$9))*'01_Supuestos'!$F$12)-(('01_Supuestos'!I31*$I912)*'01_Supuestos'!$F$11*$K912)-(IF(('01_Supuestos'!I31*$I912)&gt;0,'01_Supuestos'!$F$15,0)))-($J912*'01_Supuestos'!I33)))*'01_Supuestos'!$F$16)</f>
        <v/>
      </c>
      <c r="AA912" s="109">
        <f>((('01_Supuestos'!J31*$I912)*'01_Supuestos'!$F$11*($H912-'01_Supuestos'!$F$9))-((('01_Supuestos'!J31*$I912)*'01_Supuestos'!$F$11*($H912-'01_Supuestos'!$F$9))*'01_Supuestos'!$F$12)-(('01_Supuestos'!J31*$I912)*'01_Supuestos'!$F$11*$K912)-(IF(('01_Supuestos'!J31*$I912)&gt;0,'01_Supuestos'!$F$15,0)))-((('01_Supuestos'!J31*$I912)*'01_Supuestos'!$F$11*($H912-'01_Supuestos'!$F$9))*'01_Supuestos'!$F$18)-($J912*'01_Supuestos'!J32)-(IF('01_Supuestos'!J30=MAX('01_Supuestos'!$C$30:$M$30),'01_Supuestos'!$F$19,0))-(MAX(0,(((('01_Supuestos'!J31*$I912)*'01_Supuestos'!$F$11*($H912-'01_Supuestos'!$F$9))-((('01_Supuestos'!J31*$I912)*'01_Supuestos'!$F$11*($H912-'01_Supuestos'!$F$9))*'01_Supuestos'!$F$12)-(('01_Supuestos'!J31*$I912)*'01_Supuestos'!$F$11*$K912)-(IF(('01_Supuestos'!J31*$I912)&gt;0,'01_Supuestos'!$F$15,0)))-($J912*'01_Supuestos'!J33)))*'01_Supuestos'!$F$16)</f>
        <v/>
      </c>
      <c r="AB912" s="109">
        <f>((('01_Supuestos'!K31*$I912)*'01_Supuestos'!$F$11*($H912-'01_Supuestos'!$F$9))-((('01_Supuestos'!K31*$I912)*'01_Supuestos'!$F$11*($H912-'01_Supuestos'!$F$9))*'01_Supuestos'!$F$12)-(('01_Supuestos'!K31*$I912)*'01_Supuestos'!$F$11*$K912)-(IF(('01_Supuestos'!K31*$I912)&gt;0,'01_Supuestos'!$F$15,0)))-((('01_Supuestos'!K31*$I912)*'01_Supuestos'!$F$11*($H912-'01_Supuestos'!$F$9))*'01_Supuestos'!$F$18)-($J912*'01_Supuestos'!K32)-(IF('01_Supuestos'!K30=MAX('01_Supuestos'!$C$30:$M$30),'01_Supuestos'!$F$19,0))-(MAX(0,(((('01_Supuestos'!K31*$I912)*'01_Supuestos'!$F$11*($H912-'01_Supuestos'!$F$9))-((('01_Supuestos'!K31*$I912)*'01_Supuestos'!$F$11*($H912-'01_Supuestos'!$F$9))*'01_Supuestos'!$F$12)-(('01_Supuestos'!K31*$I912)*'01_Supuestos'!$F$11*$K912)-(IF(('01_Supuestos'!K31*$I912)&gt;0,'01_Supuestos'!$F$15,0)))-($J912*'01_Supuestos'!K33)))*'01_Supuestos'!$F$16)</f>
        <v/>
      </c>
      <c r="AC912" s="109">
        <f>((('01_Supuestos'!L31*$I912)*'01_Supuestos'!$F$11*($H912-'01_Supuestos'!$F$9))-((('01_Supuestos'!L31*$I912)*'01_Supuestos'!$F$11*($H912-'01_Supuestos'!$F$9))*'01_Supuestos'!$F$12)-(('01_Supuestos'!L31*$I912)*'01_Supuestos'!$F$11*$K912)-(IF(('01_Supuestos'!L31*$I912)&gt;0,'01_Supuestos'!$F$15,0)))-((('01_Supuestos'!L31*$I912)*'01_Supuestos'!$F$11*($H912-'01_Supuestos'!$F$9))*'01_Supuestos'!$F$18)-($J912*'01_Supuestos'!L32)-(IF('01_Supuestos'!L30=MAX('01_Supuestos'!$C$30:$M$30),'01_Supuestos'!$F$19,0))-(MAX(0,(((('01_Supuestos'!L31*$I912)*'01_Supuestos'!$F$11*($H912-'01_Supuestos'!$F$9))-((('01_Supuestos'!L31*$I912)*'01_Supuestos'!$F$11*($H912-'01_Supuestos'!$F$9))*'01_Supuestos'!$F$12)-(('01_Supuestos'!L31*$I912)*'01_Supuestos'!$F$11*$K912)-(IF(('01_Supuestos'!L31*$I912)&gt;0,'01_Supuestos'!$F$15,0)))-($J912*'01_Supuestos'!L33)))*'01_Supuestos'!$F$16)</f>
        <v/>
      </c>
      <c r="AD912" s="109">
        <f>((('01_Supuestos'!M31*$I912)*'01_Supuestos'!$F$11*($H912-'01_Supuestos'!$F$9))-((('01_Supuestos'!M31*$I912)*'01_Supuestos'!$F$11*($H912-'01_Supuestos'!$F$9))*'01_Supuestos'!$F$12)-(('01_Supuestos'!M31*$I912)*'01_Supuestos'!$F$11*$K912)-(IF(('01_Supuestos'!M31*$I912)&gt;0,'01_Supuestos'!$F$15,0)))-((('01_Supuestos'!M31*$I912)*'01_Supuestos'!$F$11*($H912-'01_Supuestos'!$F$9))*'01_Supuestos'!$F$18)-($J912*'01_Supuestos'!M32)-(IF('01_Supuestos'!M30=MAX('01_Supuestos'!$C$30:$M$30),'01_Supuestos'!$F$19,0))-(MAX(0,(((('01_Supuestos'!M31*$I912)*'01_Supuestos'!$F$11*($H912-'01_Supuestos'!$F$9))-((('01_Supuestos'!M31*$I912)*'01_Supuestos'!$F$11*($H912-'01_Supuestos'!$F$9))*'01_Supuestos'!$F$12)-(('01_Supuestos'!M31*$I912)*'01_Supuestos'!$F$11*$K912)-(IF(('01_Supuestos'!M31*$I912)&gt;0,'01_Supuestos'!$F$15,0)))-($J912*'01_Supuestos'!M33)))*'01_Supuestos'!$F$16)</f>
        <v/>
      </c>
      <c r="AE912" s="109">
        <f>0</f>
        <v/>
      </c>
      <c r="AF912" s="109">
        <f>IF(S912&gt;R912,"Appraisal+Decision",IF(S912&lt;R912,"Develop Now","Indiferente"))</f>
        <v/>
      </c>
    </row>
    <row r="913">
      <c r="A913" t="n">
        <v>883</v>
      </c>
      <c r="B913" s="53">
        <f>RAND()</f>
        <v/>
      </c>
      <c r="C913" s="53">
        <f>RAND()</f>
        <v/>
      </c>
      <c r="D913" s="53">
        <f>RAND()</f>
        <v/>
      </c>
      <c r="E913" s="53">
        <f>RAND()</f>
        <v/>
      </c>
      <c r="F913" s="53">
        <f>RAND()</f>
        <v/>
      </c>
      <c r="G913" s="53">
        <f>RAND()</f>
        <v/>
      </c>
      <c r="H913" s="109">
        <f>IF(B913&lt;($B$11-$B$10)/($B$12-$B$10), $B$10+SQRT(B913*($B$11-$B$10)*($B$12-$B$10)), $B$12-SQRT((1-B913)*($B$12-$B$11)*($B$12-$B$10)))</f>
        <v/>
      </c>
      <c r="I913" s="53">
        <f>MAX(0.1,NORMINV(C913,$B$13,$B$14))</f>
        <v/>
      </c>
      <c r="J913" s="109">
        <f>'01_Supuestos'!$F$13*MAX(0.65,NORMINV(D913,1,$B$15))</f>
        <v/>
      </c>
      <c r="K913" s="109">
        <f>'01_Supuestos'!$F$14*MAX(0.6,NORMINV(E913,1,$B$16))</f>
        <v/>
      </c>
      <c r="L913" s="109">
        <f>--(F913&lt;=$B$5)</f>
        <v/>
      </c>
      <c r="M913" s="109">
        <f>IF(L913=1, IF(G913&lt;=$B$6, "+", "-"), IF(G913&lt;=(1-$B$7), "+", "-"))</f>
        <v/>
      </c>
      <c r="N913" s="110">
        <f>IF(M913="+",'05_Bayes_Arbol'!$B$16,'05_Bayes_Arbol'!$B$17)</f>
        <v/>
      </c>
      <c r="O913" s="109">
        <f>SUMPRODUCT(T913:AD913,'01_Supuestos'!$C$34:$M$34)</f>
        <v/>
      </c>
      <c r="P913" s="109">
        <f>N913*O913 + (1-N913)*$B$9</f>
        <v/>
      </c>
      <c r="Q913" s="109">
        <f>--(P913&gt;0)</f>
        <v/>
      </c>
      <c r="R913" s="109">
        <f>IF(L913=1,O913,$B$9)</f>
        <v/>
      </c>
      <c r="S913" s="109">
        <f>-$B$8 + IF(Q913=1, IF(L913=1,O913,$B$9), 0)</f>
        <v/>
      </c>
      <c r="T913" s="109">
        <f>((('01_Supuestos'!C31*$I913)*'01_Supuestos'!$F$11*($H913-'01_Supuestos'!$F$9))-((('01_Supuestos'!C31*$I913)*'01_Supuestos'!$F$11*($H913-'01_Supuestos'!$F$9))*'01_Supuestos'!$F$12)-(('01_Supuestos'!C31*$I913)*'01_Supuestos'!$F$11*$K913)-(IF(('01_Supuestos'!C31*$I913)&gt;0,'01_Supuestos'!$F$15,0)))-((('01_Supuestos'!C31*$I913)*'01_Supuestos'!$F$11*($H913-'01_Supuestos'!$F$9))*'01_Supuestos'!$F$18)-($J913*'01_Supuestos'!C32)-(IF('01_Supuestos'!C30=MAX('01_Supuestos'!$C$30:$M$30),'01_Supuestos'!$F$19,0))-(MAX(0,(((('01_Supuestos'!C31*$I913)*'01_Supuestos'!$F$11*($H913-'01_Supuestos'!$F$9))-((('01_Supuestos'!C31*$I913)*'01_Supuestos'!$F$11*($H913-'01_Supuestos'!$F$9))*'01_Supuestos'!$F$12)-(('01_Supuestos'!C31*$I913)*'01_Supuestos'!$F$11*$K913)-(IF(('01_Supuestos'!C31*$I913)&gt;0,'01_Supuestos'!$F$15,0)))-($J913*'01_Supuestos'!C33)))*'01_Supuestos'!$F$16)</f>
        <v/>
      </c>
      <c r="U913" s="109">
        <f>((('01_Supuestos'!D31*$I913)*'01_Supuestos'!$F$11*($H913-'01_Supuestos'!$F$9))-((('01_Supuestos'!D31*$I913)*'01_Supuestos'!$F$11*($H913-'01_Supuestos'!$F$9))*'01_Supuestos'!$F$12)-(('01_Supuestos'!D31*$I913)*'01_Supuestos'!$F$11*$K913)-(IF(('01_Supuestos'!D31*$I913)&gt;0,'01_Supuestos'!$F$15,0)))-((('01_Supuestos'!D31*$I913)*'01_Supuestos'!$F$11*($H913-'01_Supuestos'!$F$9))*'01_Supuestos'!$F$18)-($J913*'01_Supuestos'!D32)-(IF('01_Supuestos'!D30=MAX('01_Supuestos'!$C$30:$M$30),'01_Supuestos'!$F$19,0))-(MAX(0,(((('01_Supuestos'!D31*$I913)*'01_Supuestos'!$F$11*($H913-'01_Supuestos'!$F$9))-((('01_Supuestos'!D31*$I913)*'01_Supuestos'!$F$11*($H913-'01_Supuestos'!$F$9))*'01_Supuestos'!$F$12)-(('01_Supuestos'!D31*$I913)*'01_Supuestos'!$F$11*$K913)-(IF(('01_Supuestos'!D31*$I913)&gt;0,'01_Supuestos'!$F$15,0)))-($J913*'01_Supuestos'!D33)))*'01_Supuestos'!$F$16)</f>
        <v/>
      </c>
      <c r="V913" s="109">
        <f>((('01_Supuestos'!E31*$I913)*'01_Supuestos'!$F$11*($H913-'01_Supuestos'!$F$9))-((('01_Supuestos'!E31*$I913)*'01_Supuestos'!$F$11*($H913-'01_Supuestos'!$F$9))*'01_Supuestos'!$F$12)-(('01_Supuestos'!E31*$I913)*'01_Supuestos'!$F$11*$K913)-(IF(('01_Supuestos'!E31*$I913)&gt;0,'01_Supuestos'!$F$15,0)))-((('01_Supuestos'!E31*$I913)*'01_Supuestos'!$F$11*($H913-'01_Supuestos'!$F$9))*'01_Supuestos'!$F$18)-($J913*'01_Supuestos'!E32)-(IF('01_Supuestos'!E30=MAX('01_Supuestos'!$C$30:$M$30),'01_Supuestos'!$F$19,0))-(MAX(0,(((('01_Supuestos'!E31*$I913)*'01_Supuestos'!$F$11*($H913-'01_Supuestos'!$F$9))-((('01_Supuestos'!E31*$I913)*'01_Supuestos'!$F$11*($H913-'01_Supuestos'!$F$9))*'01_Supuestos'!$F$12)-(('01_Supuestos'!E31*$I913)*'01_Supuestos'!$F$11*$K913)-(IF(('01_Supuestos'!E31*$I913)&gt;0,'01_Supuestos'!$F$15,0)))-($J913*'01_Supuestos'!E33)))*'01_Supuestos'!$F$16)</f>
        <v/>
      </c>
      <c r="W913" s="109">
        <f>((('01_Supuestos'!F31*$I913)*'01_Supuestos'!$F$11*($H913-'01_Supuestos'!$F$9))-((('01_Supuestos'!F31*$I913)*'01_Supuestos'!$F$11*($H913-'01_Supuestos'!$F$9))*'01_Supuestos'!$F$12)-(('01_Supuestos'!F31*$I913)*'01_Supuestos'!$F$11*$K913)-(IF(('01_Supuestos'!F31*$I913)&gt;0,'01_Supuestos'!$F$15,0)))-((('01_Supuestos'!F31*$I913)*'01_Supuestos'!$F$11*($H913-'01_Supuestos'!$F$9))*'01_Supuestos'!$F$18)-($J913*'01_Supuestos'!F32)-(IF('01_Supuestos'!F30=MAX('01_Supuestos'!$C$30:$M$30),'01_Supuestos'!$F$19,0))-(MAX(0,(((('01_Supuestos'!F31*$I913)*'01_Supuestos'!$F$11*($H913-'01_Supuestos'!$F$9))-((('01_Supuestos'!F31*$I913)*'01_Supuestos'!$F$11*($H913-'01_Supuestos'!$F$9))*'01_Supuestos'!$F$12)-(('01_Supuestos'!F31*$I913)*'01_Supuestos'!$F$11*$K913)-(IF(('01_Supuestos'!F31*$I913)&gt;0,'01_Supuestos'!$F$15,0)))-($J913*'01_Supuestos'!F33)))*'01_Supuestos'!$F$16)</f>
        <v/>
      </c>
      <c r="X913" s="109">
        <f>((('01_Supuestos'!G31*$I913)*'01_Supuestos'!$F$11*($H913-'01_Supuestos'!$F$9))-((('01_Supuestos'!G31*$I913)*'01_Supuestos'!$F$11*($H913-'01_Supuestos'!$F$9))*'01_Supuestos'!$F$12)-(('01_Supuestos'!G31*$I913)*'01_Supuestos'!$F$11*$K913)-(IF(('01_Supuestos'!G31*$I913)&gt;0,'01_Supuestos'!$F$15,0)))-((('01_Supuestos'!G31*$I913)*'01_Supuestos'!$F$11*($H913-'01_Supuestos'!$F$9))*'01_Supuestos'!$F$18)-($J913*'01_Supuestos'!G32)-(IF('01_Supuestos'!G30=MAX('01_Supuestos'!$C$30:$M$30),'01_Supuestos'!$F$19,0))-(MAX(0,(((('01_Supuestos'!G31*$I913)*'01_Supuestos'!$F$11*($H913-'01_Supuestos'!$F$9))-((('01_Supuestos'!G31*$I913)*'01_Supuestos'!$F$11*($H913-'01_Supuestos'!$F$9))*'01_Supuestos'!$F$12)-(('01_Supuestos'!G31*$I913)*'01_Supuestos'!$F$11*$K913)-(IF(('01_Supuestos'!G31*$I913)&gt;0,'01_Supuestos'!$F$15,0)))-($J913*'01_Supuestos'!G33)))*'01_Supuestos'!$F$16)</f>
        <v/>
      </c>
      <c r="Y913" s="109">
        <f>((('01_Supuestos'!H31*$I913)*'01_Supuestos'!$F$11*($H913-'01_Supuestos'!$F$9))-((('01_Supuestos'!H31*$I913)*'01_Supuestos'!$F$11*($H913-'01_Supuestos'!$F$9))*'01_Supuestos'!$F$12)-(('01_Supuestos'!H31*$I913)*'01_Supuestos'!$F$11*$K913)-(IF(('01_Supuestos'!H31*$I913)&gt;0,'01_Supuestos'!$F$15,0)))-((('01_Supuestos'!H31*$I913)*'01_Supuestos'!$F$11*($H913-'01_Supuestos'!$F$9))*'01_Supuestos'!$F$18)-($J913*'01_Supuestos'!H32)-(IF('01_Supuestos'!H30=MAX('01_Supuestos'!$C$30:$M$30),'01_Supuestos'!$F$19,0))-(MAX(0,(((('01_Supuestos'!H31*$I913)*'01_Supuestos'!$F$11*($H913-'01_Supuestos'!$F$9))-((('01_Supuestos'!H31*$I913)*'01_Supuestos'!$F$11*($H913-'01_Supuestos'!$F$9))*'01_Supuestos'!$F$12)-(('01_Supuestos'!H31*$I913)*'01_Supuestos'!$F$11*$K913)-(IF(('01_Supuestos'!H31*$I913)&gt;0,'01_Supuestos'!$F$15,0)))-($J913*'01_Supuestos'!H33)))*'01_Supuestos'!$F$16)</f>
        <v/>
      </c>
      <c r="Z913" s="109">
        <f>((('01_Supuestos'!I31*$I913)*'01_Supuestos'!$F$11*($H913-'01_Supuestos'!$F$9))-((('01_Supuestos'!I31*$I913)*'01_Supuestos'!$F$11*($H913-'01_Supuestos'!$F$9))*'01_Supuestos'!$F$12)-(('01_Supuestos'!I31*$I913)*'01_Supuestos'!$F$11*$K913)-(IF(('01_Supuestos'!I31*$I913)&gt;0,'01_Supuestos'!$F$15,0)))-((('01_Supuestos'!I31*$I913)*'01_Supuestos'!$F$11*($H913-'01_Supuestos'!$F$9))*'01_Supuestos'!$F$18)-($J913*'01_Supuestos'!I32)-(IF('01_Supuestos'!I30=MAX('01_Supuestos'!$C$30:$M$30),'01_Supuestos'!$F$19,0))-(MAX(0,(((('01_Supuestos'!I31*$I913)*'01_Supuestos'!$F$11*($H913-'01_Supuestos'!$F$9))-((('01_Supuestos'!I31*$I913)*'01_Supuestos'!$F$11*($H913-'01_Supuestos'!$F$9))*'01_Supuestos'!$F$12)-(('01_Supuestos'!I31*$I913)*'01_Supuestos'!$F$11*$K913)-(IF(('01_Supuestos'!I31*$I913)&gt;0,'01_Supuestos'!$F$15,0)))-($J913*'01_Supuestos'!I33)))*'01_Supuestos'!$F$16)</f>
        <v/>
      </c>
      <c r="AA913" s="109">
        <f>((('01_Supuestos'!J31*$I913)*'01_Supuestos'!$F$11*($H913-'01_Supuestos'!$F$9))-((('01_Supuestos'!J31*$I913)*'01_Supuestos'!$F$11*($H913-'01_Supuestos'!$F$9))*'01_Supuestos'!$F$12)-(('01_Supuestos'!J31*$I913)*'01_Supuestos'!$F$11*$K913)-(IF(('01_Supuestos'!J31*$I913)&gt;0,'01_Supuestos'!$F$15,0)))-((('01_Supuestos'!J31*$I913)*'01_Supuestos'!$F$11*($H913-'01_Supuestos'!$F$9))*'01_Supuestos'!$F$18)-($J913*'01_Supuestos'!J32)-(IF('01_Supuestos'!J30=MAX('01_Supuestos'!$C$30:$M$30),'01_Supuestos'!$F$19,0))-(MAX(0,(((('01_Supuestos'!J31*$I913)*'01_Supuestos'!$F$11*($H913-'01_Supuestos'!$F$9))-((('01_Supuestos'!J31*$I913)*'01_Supuestos'!$F$11*($H913-'01_Supuestos'!$F$9))*'01_Supuestos'!$F$12)-(('01_Supuestos'!J31*$I913)*'01_Supuestos'!$F$11*$K913)-(IF(('01_Supuestos'!J31*$I913)&gt;0,'01_Supuestos'!$F$15,0)))-($J913*'01_Supuestos'!J33)))*'01_Supuestos'!$F$16)</f>
        <v/>
      </c>
      <c r="AB913" s="109">
        <f>((('01_Supuestos'!K31*$I913)*'01_Supuestos'!$F$11*($H913-'01_Supuestos'!$F$9))-((('01_Supuestos'!K31*$I913)*'01_Supuestos'!$F$11*($H913-'01_Supuestos'!$F$9))*'01_Supuestos'!$F$12)-(('01_Supuestos'!K31*$I913)*'01_Supuestos'!$F$11*$K913)-(IF(('01_Supuestos'!K31*$I913)&gt;0,'01_Supuestos'!$F$15,0)))-((('01_Supuestos'!K31*$I913)*'01_Supuestos'!$F$11*($H913-'01_Supuestos'!$F$9))*'01_Supuestos'!$F$18)-($J913*'01_Supuestos'!K32)-(IF('01_Supuestos'!K30=MAX('01_Supuestos'!$C$30:$M$30),'01_Supuestos'!$F$19,0))-(MAX(0,(((('01_Supuestos'!K31*$I913)*'01_Supuestos'!$F$11*($H913-'01_Supuestos'!$F$9))-((('01_Supuestos'!K31*$I913)*'01_Supuestos'!$F$11*($H913-'01_Supuestos'!$F$9))*'01_Supuestos'!$F$12)-(('01_Supuestos'!K31*$I913)*'01_Supuestos'!$F$11*$K913)-(IF(('01_Supuestos'!K31*$I913)&gt;0,'01_Supuestos'!$F$15,0)))-($J913*'01_Supuestos'!K33)))*'01_Supuestos'!$F$16)</f>
        <v/>
      </c>
      <c r="AC913" s="109">
        <f>((('01_Supuestos'!L31*$I913)*'01_Supuestos'!$F$11*($H913-'01_Supuestos'!$F$9))-((('01_Supuestos'!L31*$I913)*'01_Supuestos'!$F$11*($H913-'01_Supuestos'!$F$9))*'01_Supuestos'!$F$12)-(('01_Supuestos'!L31*$I913)*'01_Supuestos'!$F$11*$K913)-(IF(('01_Supuestos'!L31*$I913)&gt;0,'01_Supuestos'!$F$15,0)))-((('01_Supuestos'!L31*$I913)*'01_Supuestos'!$F$11*($H913-'01_Supuestos'!$F$9))*'01_Supuestos'!$F$18)-($J913*'01_Supuestos'!L32)-(IF('01_Supuestos'!L30=MAX('01_Supuestos'!$C$30:$M$30),'01_Supuestos'!$F$19,0))-(MAX(0,(((('01_Supuestos'!L31*$I913)*'01_Supuestos'!$F$11*($H913-'01_Supuestos'!$F$9))-((('01_Supuestos'!L31*$I913)*'01_Supuestos'!$F$11*($H913-'01_Supuestos'!$F$9))*'01_Supuestos'!$F$12)-(('01_Supuestos'!L31*$I913)*'01_Supuestos'!$F$11*$K913)-(IF(('01_Supuestos'!L31*$I913)&gt;0,'01_Supuestos'!$F$15,0)))-($J913*'01_Supuestos'!L33)))*'01_Supuestos'!$F$16)</f>
        <v/>
      </c>
      <c r="AD913" s="109">
        <f>((('01_Supuestos'!M31*$I913)*'01_Supuestos'!$F$11*($H913-'01_Supuestos'!$F$9))-((('01_Supuestos'!M31*$I913)*'01_Supuestos'!$F$11*($H913-'01_Supuestos'!$F$9))*'01_Supuestos'!$F$12)-(('01_Supuestos'!M31*$I913)*'01_Supuestos'!$F$11*$K913)-(IF(('01_Supuestos'!M31*$I913)&gt;0,'01_Supuestos'!$F$15,0)))-((('01_Supuestos'!M31*$I913)*'01_Supuestos'!$F$11*($H913-'01_Supuestos'!$F$9))*'01_Supuestos'!$F$18)-($J913*'01_Supuestos'!M32)-(IF('01_Supuestos'!M30=MAX('01_Supuestos'!$C$30:$M$30),'01_Supuestos'!$F$19,0))-(MAX(0,(((('01_Supuestos'!M31*$I913)*'01_Supuestos'!$F$11*($H913-'01_Supuestos'!$F$9))-((('01_Supuestos'!M31*$I913)*'01_Supuestos'!$F$11*($H913-'01_Supuestos'!$F$9))*'01_Supuestos'!$F$12)-(('01_Supuestos'!M31*$I913)*'01_Supuestos'!$F$11*$K913)-(IF(('01_Supuestos'!M31*$I913)&gt;0,'01_Supuestos'!$F$15,0)))-($J913*'01_Supuestos'!M33)))*'01_Supuestos'!$F$16)</f>
        <v/>
      </c>
      <c r="AE913" s="109">
        <f>0</f>
        <v/>
      </c>
      <c r="AF913" s="109">
        <f>IF(S913&gt;R913,"Appraisal+Decision",IF(S913&lt;R913,"Develop Now","Indiferente"))</f>
        <v/>
      </c>
    </row>
    <row r="914">
      <c r="A914" t="n">
        <v>884</v>
      </c>
      <c r="B914" s="53">
        <f>RAND()</f>
        <v/>
      </c>
      <c r="C914" s="53">
        <f>RAND()</f>
        <v/>
      </c>
      <c r="D914" s="53">
        <f>RAND()</f>
        <v/>
      </c>
      <c r="E914" s="53">
        <f>RAND()</f>
        <v/>
      </c>
      <c r="F914" s="53">
        <f>RAND()</f>
        <v/>
      </c>
      <c r="G914" s="53">
        <f>RAND()</f>
        <v/>
      </c>
      <c r="H914" s="109">
        <f>IF(B914&lt;($B$11-$B$10)/($B$12-$B$10), $B$10+SQRT(B914*($B$11-$B$10)*($B$12-$B$10)), $B$12-SQRT((1-B914)*($B$12-$B$11)*($B$12-$B$10)))</f>
        <v/>
      </c>
      <c r="I914" s="53">
        <f>MAX(0.1,NORMINV(C914,$B$13,$B$14))</f>
        <v/>
      </c>
      <c r="J914" s="109">
        <f>'01_Supuestos'!$F$13*MAX(0.65,NORMINV(D914,1,$B$15))</f>
        <v/>
      </c>
      <c r="K914" s="109">
        <f>'01_Supuestos'!$F$14*MAX(0.6,NORMINV(E914,1,$B$16))</f>
        <v/>
      </c>
      <c r="L914" s="109">
        <f>--(F914&lt;=$B$5)</f>
        <v/>
      </c>
      <c r="M914" s="109">
        <f>IF(L914=1, IF(G914&lt;=$B$6, "+", "-"), IF(G914&lt;=(1-$B$7), "+", "-"))</f>
        <v/>
      </c>
      <c r="N914" s="110">
        <f>IF(M914="+",'05_Bayes_Arbol'!$B$16,'05_Bayes_Arbol'!$B$17)</f>
        <v/>
      </c>
      <c r="O914" s="109">
        <f>SUMPRODUCT(T914:AD914,'01_Supuestos'!$C$34:$M$34)</f>
        <v/>
      </c>
      <c r="P914" s="109">
        <f>N914*O914 + (1-N914)*$B$9</f>
        <v/>
      </c>
      <c r="Q914" s="109">
        <f>--(P914&gt;0)</f>
        <v/>
      </c>
      <c r="R914" s="109">
        <f>IF(L914=1,O914,$B$9)</f>
        <v/>
      </c>
      <c r="S914" s="109">
        <f>-$B$8 + IF(Q914=1, IF(L914=1,O914,$B$9), 0)</f>
        <v/>
      </c>
      <c r="T914" s="109">
        <f>((('01_Supuestos'!C31*$I914)*'01_Supuestos'!$F$11*($H914-'01_Supuestos'!$F$9))-((('01_Supuestos'!C31*$I914)*'01_Supuestos'!$F$11*($H914-'01_Supuestos'!$F$9))*'01_Supuestos'!$F$12)-(('01_Supuestos'!C31*$I914)*'01_Supuestos'!$F$11*$K914)-(IF(('01_Supuestos'!C31*$I914)&gt;0,'01_Supuestos'!$F$15,0)))-((('01_Supuestos'!C31*$I914)*'01_Supuestos'!$F$11*($H914-'01_Supuestos'!$F$9))*'01_Supuestos'!$F$18)-($J914*'01_Supuestos'!C32)-(IF('01_Supuestos'!C30=MAX('01_Supuestos'!$C$30:$M$30),'01_Supuestos'!$F$19,0))-(MAX(0,(((('01_Supuestos'!C31*$I914)*'01_Supuestos'!$F$11*($H914-'01_Supuestos'!$F$9))-((('01_Supuestos'!C31*$I914)*'01_Supuestos'!$F$11*($H914-'01_Supuestos'!$F$9))*'01_Supuestos'!$F$12)-(('01_Supuestos'!C31*$I914)*'01_Supuestos'!$F$11*$K914)-(IF(('01_Supuestos'!C31*$I914)&gt;0,'01_Supuestos'!$F$15,0)))-($J914*'01_Supuestos'!C33)))*'01_Supuestos'!$F$16)</f>
        <v/>
      </c>
      <c r="U914" s="109">
        <f>((('01_Supuestos'!D31*$I914)*'01_Supuestos'!$F$11*($H914-'01_Supuestos'!$F$9))-((('01_Supuestos'!D31*$I914)*'01_Supuestos'!$F$11*($H914-'01_Supuestos'!$F$9))*'01_Supuestos'!$F$12)-(('01_Supuestos'!D31*$I914)*'01_Supuestos'!$F$11*$K914)-(IF(('01_Supuestos'!D31*$I914)&gt;0,'01_Supuestos'!$F$15,0)))-((('01_Supuestos'!D31*$I914)*'01_Supuestos'!$F$11*($H914-'01_Supuestos'!$F$9))*'01_Supuestos'!$F$18)-($J914*'01_Supuestos'!D32)-(IF('01_Supuestos'!D30=MAX('01_Supuestos'!$C$30:$M$30),'01_Supuestos'!$F$19,0))-(MAX(0,(((('01_Supuestos'!D31*$I914)*'01_Supuestos'!$F$11*($H914-'01_Supuestos'!$F$9))-((('01_Supuestos'!D31*$I914)*'01_Supuestos'!$F$11*($H914-'01_Supuestos'!$F$9))*'01_Supuestos'!$F$12)-(('01_Supuestos'!D31*$I914)*'01_Supuestos'!$F$11*$K914)-(IF(('01_Supuestos'!D31*$I914)&gt;0,'01_Supuestos'!$F$15,0)))-($J914*'01_Supuestos'!D33)))*'01_Supuestos'!$F$16)</f>
        <v/>
      </c>
      <c r="V914" s="109">
        <f>((('01_Supuestos'!E31*$I914)*'01_Supuestos'!$F$11*($H914-'01_Supuestos'!$F$9))-((('01_Supuestos'!E31*$I914)*'01_Supuestos'!$F$11*($H914-'01_Supuestos'!$F$9))*'01_Supuestos'!$F$12)-(('01_Supuestos'!E31*$I914)*'01_Supuestos'!$F$11*$K914)-(IF(('01_Supuestos'!E31*$I914)&gt;0,'01_Supuestos'!$F$15,0)))-((('01_Supuestos'!E31*$I914)*'01_Supuestos'!$F$11*($H914-'01_Supuestos'!$F$9))*'01_Supuestos'!$F$18)-($J914*'01_Supuestos'!E32)-(IF('01_Supuestos'!E30=MAX('01_Supuestos'!$C$30:$M$30),'01_Supuestos'!$F$19,0))-(MAX(0,(((('01_Supuestos'!E31*$I914)*'01_Supuestos'!$F$11*($H914-'01_Supuestos'!$F$9))-((('01_Supuestos'!E31*$I914)*'01_Supuestos'!$F$11*($H914-'01_Supuestos'!$F$9))*'01_Supuestos'!$F$12)-(('01_Supuestos'!E31*$I914)*'01_Supuestos'!$F$11*$K914)-(IF(('01_Supuestos'!E31*$I914)&gt;0,'01_Supuestos'!$F$15,0)))-($J914*'01_Supuestos'!E33)))*'01_Supuestos'!$F$16)</f>
        <v/>
      </c>
      <c r="W914" s="109">
        <f>((('01_Supuestos'!F31*$I914)*'01_Supuestos'!$F$11*($H914-'01_Supuestos'!$F$9))-((('01_Supuestos'!F31*$I914)*'01_Supuestos'!$F$11*($H914-'01_Supuestos'!$F$9))*'01_Supuestos'!$F$12)-(('01_Supuestos'!F31*$I914)*'01_Supuestos'!$F$11*$K914)-(IF(('01_Supuestos'!F31*$I914)&gt;0,'01_Supuestos'!$F$15,0)))-((('01_Supuestos'!F31*$I914)*'01_Supuestos'!$F$11*($H914-'01_Supuestos'!$F$9))*'01_Supuestos'!$F$18)-($J914*'01_Supuestos'!F32)-(IF('01_Supuestos'!F30=MAX('01_Supuestos'!$C$30:$M$30),'01_Supuestos'!$F$19,0))-(MAX(0,(((('01_Supuestos'!F31*$I914)*'01_Supuestos'!$F$11*($H914-'01_Supuestos'!$F$9))-((('01_Supuestos'!F31*$I914)*'01_Supuestos'!$F$11*($H914-'01_Supuestos'!$F$9))*'01_Supuestos'!$F$12)-(('01_Supuestos'!F31*$I914)*'01_Supuestos'!$F$11*$K914)-(IF(('01_Supuestos'!F31*$I914)&gt;0,'01_Supuestos'!$F$15,0)))-($J914*'01_Supuestos'!F33)))*'01_Supuestos'!$F$16)</f>
        <v/>
      </c>
      <c r="X914" s="109">
        <f>((('01_Supuestos'!G31*$I914)*'01_Supuestos'!$F$11*($H914-'01_Supuestos'!$F$9))-((('01_Supuestos'!G31*$I914)*'01_Supuestos'!$F$11*($H914-'01_Supuestos'!$F$9))*'01_Supuestos'!$F$12)-(('01_Supuestos'!G31*$I914)*'01_Supuestos'!$F$11*$K914)-(IF(('01_Supuestos'!G31*$I914)&gt;0,'01_Supuestos'!$F$15,0)))-((('01_Supuestos'!G31*$I914)*'01_Supuestos'!$F$11*($H914-'01_Supuestos'!$F$9))*'01_Supuestos'!$F$18)-($J914*'01_Supuestos'!G32)-(IF('01_Supuestos'!G30=MAX('01_Supuestos'!$C$30:$M$30),'01_Supuestos'!$F$19,0))-(MAX(0,(((('01_Supuestos'!G31*$I914)*'01_Supuestos'!$F$11*($H914-'01_Supuestos'!$F$9))-((('01_Supuestos'!G31*$I914)*'01_Supuestos'!$F$11*($H914-'01_Supuestos'!$F$9))*'01_Supuestos'!$F$12)-(('01_Supuestos'!G31*$I914)*'01_Supuestos'!$F$11*$K914)-(IF(('01_Supuestos'!G31*$I914)&gt;0,'01_Supuestos'!$F$15,0)))-($J914*'01_Supuestos'!G33)))*'01_Supuestos'!$F$16)</f>
        <v/>
      </c>
      <c r="Y914" s="109">
        <f>((('01_Supuestos'!H31*$I914)*'01_Supuestos'!$F$11*($H914-'01_Supuestos'!$F$9))-((('01_Supuestos'!H31*$I914)*'01_Supuestos'!$F$11*($H914-'01_Supuestos'!$F$9))*'01_Supuestos'!$F$12)-(('01_Supuestos'!H31*$I914)*'01_Supuestos'!$F$11*$K914)-(IF(('01_Supuestos'!H31*$I914)&gt;0,'01_Supuestos'!$F$15,0)))-((('01_Supuestos'!H31*$I914)*'01_Supuestos'!$F$11*($H914-'01_Supuestos'!$F$9))*'01_Supuestos'!$F$18)-($J914*'01_Supuestos'!H32)-(IF('01_Supuestos'!H30=MAX('01_Supuestos'!$C$30:$M$30),'01_Supuestos'!$F$19,0))-(MAX(0,(((('01_Supuestos'!H31*$I914)*'01_Supuestos'!$F$11*($H914-'01_Supuestos'!$F$9))-((('01_Supuestos'!H31*$I914)*'01_Supuestos'!$F$11*($H914-'01_Supuestos'!$F$9))*'01_Supuestos'!$F$12)-(('01_Supuestos'!H31*$I914)*'01_Supuestos'!$F$11*$K914)-(IF(('01_Supuestos'!H31*$I914)&gt;0,'01_Supuestos'!$F$15,0)))-($J914*'01_Supuestos'!H33)))*'01_Supuestos'!$F$16)</f>
        <v/>
      </c>
      <c r="Z914" s="109">
        <f>((('01_Supuestos'!I31*$I914)*'01_Supuestos'!$F$11*($H914-'01_Supuestos'!$F$9))-((('01_Supuestos'!I31*$I914)*'01_Supuestos'!$F$11*($H914-'01_Supuestos'!$F$9))*'01_Supuestos'!$F$12)-(('01_Supuestos'!I31*$I914)*'01_Supuestos'!$F$11*$K914)-(IF(('01_Supuestos'!I31*$I914)&gt;0,'01_Supuestos'!$F$15,0)))-((('01_Supuestos'!I31*$I914)*'01_Supuestos'!$F$11*($H914-'01_Supuestos'!$F$9))*'01_Supuestos'!$F$18)-($J914*'01_Supuestos'!I32)-(IF('01_Supuestos'!I30=MAX('01_Supuestos'!$C$30:$M$30),'01_Supuestos'!$F$19,0))-(MAX(0,(((('01_Supuestos'!I31*$I914)*'01_Supuestos'!$F$11*($H914-'01_Supuestos'!$F$9))-((('01_Supuestos'!I31*$I914)*'01_Supuestos'!$F$11*($H914-'01_Supuestos'!$F$9))*'01_Supuestos'!$F$12)-(('01_Supuestos'!I31*$I914)*'01_Supuestos'!$F$11*$K914)-(IF(('01_Supuestos'!I31*$I914)&gt;0,'01_Supuestos'!$F$15,0)))-($J914*'01_Supuestos'!I33)))*'01_Supuestos'!$F$16)</f>
        <v/>
      </c>
      <c r="AA914" s="109">
        <f>((('01_Supuestos'!J31*$I914)*'01_Supuestos'!$F$11*($H914-'01_Supuestos'!$F$9))-((('01_Supuestos'!J31*$I914)*'01_Supuestos'!$F$11*($H914-'01_Supuestos'!$F$9))*'01_Supuestos'!$F$12)-(('01_Supuestos'!J31*$I914)*'01_Supuestos'!$F$11*$K914)-(IF(('01_Supuestos'!J31*$I914)&gt;0,'01_Supuestos'!$F$15,0)))-((('01_Supuestos'!J31*$I914)*'01_Supuestos'!$F$11*($H914-'01_Supuestos'!$F$9))*'01_Supuestos'!$F$18)-($J914*'01_Supuestos'!J32)-(IF('01_Supuestos'!J30=MAX('01_Supuestos'!$C$30:$M$30),'01_Supuestos'!$F$19,0))-(MAX(0,(((('01_Supuestos'!J31*$I914)*'01_Supuestos'!$F$11*($H914-'01_Supuestos'!$F$9))-((('01_Supuestos'!J31*$I914)*'01_Supuestos'!$F$11*($H914-'01_Supuestos'!$F$9))*'01_Supuestos'!$F$12)-(('01_Supuestos'!J31*$I914)*'01_Supuestos'!$F$11*$K914)-(IF(('01_Supuestos'!J31*$I914)&gt;0,'01_Supuestos'!$F$15,0)))-($J914*'01_Supuestos'!J33)))*'01_Supuestos'!$F$16)</f>
        <v/>
      </c>
      <c r="AB914" s="109">
        <f>((('01_Supuestos'!K31*$I914)*'01_Supuestos'!$F$11*($H914-'01_Supuestos'!$F$9))-((('01_Supuestos'!K31*$I914)*'01_Supuestos'!$F$11*($H914-'01_Supuestos'!$F$9))*'01_Supuestos'!$F$12)-(('01_Supuestos'!K31*$I914)*'01_Supuestos'!$F$11*$K914)-(IF(('01_Supuestos'!K31*$I914)&gt;0,'01_Supuestos'!$F$15,0)))-((('01_Supuestos'!K31*$I914)*'01_Supuestos'!$F$11*($H914-'01_Supuestos'!$F$9))*'01_Supuestos'!$F$18)-($J914*'01_Supuestos'!K32)-(IF('01_Supuestos'!K30=MAX('01_Supuestos'!$C$30:$M$30),'01_Supuestos'!$F$19,0))-(MAX(0,(((('01_Supuestos'!K31*$I914)*'01_Supuestos'!$F$11*($H914-'01_Supuestos'!$F$9))-((('01_Supuestos'!K31*$I914)*'01_Supuestos'!$F$11*($H914-'01_Supuestos'!$F$9))*'01_Supuestos'!$F$12)-(('01_Supuestos'!K31*$I914)*'01_Supuestos'!$F$11*$K914)-(IF(('01_Supuestos'!K31*$I914)&gt;0,'01_Supuestos'!$F$15,0)))-($J914*'01_Supuestos'!K33)))*'01_Supuestos'!$F$16)</f>
        <v/>
      </c>
      <c r="AC914" s="109">
        <f>((('01_Supuestos'!L31*$I914)*'01_Supuestos'!$F$11*($H914-'01_Supuestos'!$F$9))-((('01_Supuestos'!L31*$I914)*'01_Supuestos'!$F$11*($H914-'01_Supuestos'!$F$9))*'01_Supuestos'!$F$12)-(('01_Supuestos'!L31*$I914)*'01_Supuestos'!$F$11*$K914)-(IF(('01_Supuestos'!L31*$I914)&gt;0,'01_Supuestos'!$F$15,0)))-((('01_Supuestos'!L31*$I914)*'01_Supuestos'!$F$11*($H914-'01_Supuestos'!$F$9))*'01_Supuestos'!$F$18)-($J914*'01_Supuestos'!L32)-(IF('01_Supuestos'!L30=MAX('01_Supuestos'!$C$30:$M$30),'01_Supuestos'!$F$19,0))-(MAX(0,(((('01_Supuestos'!L31*$I914)*'01_Supuestos'!$F$11*($H914-'01_Supuestos'!$F$9))-((('01_Supuestos'!L31*$I914)*'01_Supuestos'!$F$11*($H914-'01_Supuestos'!$F$9))*'01_Supuestos'!$F$12)-(('01_Supuestos'!L31*$I914)*'01_Supuestos'!$F$11*$K914)-(IF(('01_Supuestos'!L31*$I914)&gt;0,'01_Supuestos'!$F$15,0)))-($J914*'01_Supuestos'!L33)))*'01_Supuestos'!$F$16)</f>
        <v/>
      </c>
      <c r="AD914" s="109">
        <f>((('01_Supuestos'!M31*$I914)*'01_Supuestos'!$F$11*($H914-'01_Supuestos'!$F$9))-((('01_Supuestos'!M31*$I914)*'01_Supuestos'!$F$11*($H914-'01_Supuestos'!$F$9))*'01_Supuestos'!$F$12)-(('01_Supuestos'!M31*$I914)*'01_Supuestos'!$F$11*$K914)-(IF(('01_Supuestos'!M31*$I914)&gt;0,'01_Supuestos'!$F$15,0)))-((('01_Supuestos'!M31*$I914)*'01_Supuestos'!$F$11*($H914-'01_Supuestos'!$F$9))*'01_Supuestos'!$F$18)-($J914*'01_Supuestos'!M32)-(IF('01_Supuestos'!M30=MAX('01_Supuestos'!$C$30:$M$30),'01_Supuestos'!$F$19,0))-(MAX(0,(((('01_Supuestos'!M31*$I914)*'01_Supuestos'!$F$11*($H914-'01_Supuestos'!$F$9))-((('01_Supuestos'!M31*$I914)*'01_Supuestos'!$F$11*($H914-'01_Supuestos'!$F$9))*'01_Supuestos'!$F$12)-(('01_Supuestos'!M31*$I914)*'01_Supuestos'!$F$11*$K914)-(IF(('01_Supuestos'!M31*$I914)&gt;0,'01_Supuestos'!$F$15,0)))-($J914*'01_Supuestos'!M33)))*'01_Supuestos'!$F$16)</f>
        <v/>
      </c>
      <c r="AE914" s="109">
        <f>0</f>
        <v/>
      </c>
      <c r="AF914" s="109">
        <f>IF(S914&gt;R914,"Appraisal+Decision",IF(S914&lt;R914,"Develop Now","Indiferente"))</f>
        <v/>
      </c>
    </row>
    <row r="915">
      <c r="A915" t="n">
        <v>885</v>
      </c>
      <c r="B915" s="53">
        <f>RAND()</f>
        <v/>
      </c>
      <c r="C915" s="53">
        <f>RAND()</f>
        <v/>
      </c>
      <c r="D915" s="53">
        <f>RAND()</f>
        <v/>
      </c>
      <c r="E915" s="53">
        <f>RAND()</f>
        <v/>
      </c>
      <c r="F915" s="53">
        <f>RAND()</f>
        <v/>
      </c>
      <c r="G915" s="53">
        <f>RAND()</f>
        <v/>
      </c>
      <c r="H915" s="109">
        <f>IF(B915&lt;($B$11-$B$10)/($B$12-$B$10), $B$10+SQRT(B915*($B$11-$B$10)*($B$12-$B$10)), $B$12-SQRT((1-B915)*($B$12-$B$11)*($B$12-$B$10)))</f>
        <v/>
      </c>
      <c r="I915" s="53">
        <f>MAX(0.1,NORMINV(C915,$B$13,$B$14))</f>
        <v/>
      </c>
      <c r="J915" s="109">
        <f>'01_Supuestos'!$F$13*MAX(0.65,NORMINV(D915,1,$B$15))</f>
        <v/>
      </c>
      <c r="K915" s="109">
        <f>'01_Supuestos'!$F$14*MAX(0.6,NORMINV(E915,1,$B$16))</f>
        <v/>
      </c>
      <c r="L915" s="109">
        <f>--(F915&lt;=$B$5)</f>
        <v/>
      </c>
      <c r="M915" s="109">
        <f>IF(L915=1, IF(G915&lt;=$B$6, "+", "-"), IF(G915&lt;=(1-$B$7), "+", "-"))</f>
        <v/>
      </c>
      <c r="N915" s="110">
        <f>IF(M915="+",'05_Bayes_Arbol'!$B$16,'05_Bayes_Arbol'!$B$17)</f>
        <v/>
      </c>
      <c r="O915" s="109">
        <f>SUMPRODUCT(T915:AD915,'01_Supuestos'!$C$34:$M$34)</f>
        <v/>
      </c>
      <c r="P915" s="109">
        <f>N915*O915 + (1-N915)*$B$9</f>
        <v/>
      </c>
      <c r="Q915" s="109">
        <f>--(P915&gt;0)</f>
        <v/>
      </c>
      <c r="R915" s="109">
        <f>IF(L915=1,O915,$B$9)</f>
        <v/>
      </c>
      <c r="S915" s="109">
        <f>-$B$8 + IF(Q915=1, IF(L915=1,O915,$B$9), 0)</f>
        <v/>
      </c>
      <c r="T915" s="109">
        <f>((('01_Supuestos'!C31*$I915)*'01_Supuestos'!$F$11*($H915-'01_Supuestos'!$F$9))-((('01_Supuestos'!C31*$I915)*'01_Supuestos'!$F$11*($H915-'01_Supuestos'!$F$9))*'01_Supuestos'!$F$12)-(('01_Supuestos'!C31*$I915)*'01_Supuestos'!$F$11*$K915)-(IF(('01_Supuestos'!C31*$I915)&gt;0,'01_Supuestos'!$F$15,0)))-((('01_Supuestos'!C31*$I915)*'01_Supuestos'!$F$11*($H915-'01_Supuestos'!$F$9))*'01_Supuestos'!$F$18)-($J915*'01_Supuestos'!C32)-(IF('01_Supuestos'!C30=MAX('01_Supuestos'!$C$30:$M$30),'01_Supuestos'!$F$19,0))-(MAX(0,(((('01_Supuestos'!C31*$I915)*'01_Supuestos'!$F$11*($H915-'01_Supuestos'!$F$9))-((('01_Supuestos'!C31*$I915)*'01_Supuestos'!$F$11*($H915-'01_Supuestos'!$F$9))*'01_Supuestos'!$F$12)-(('01_Supuestos'!C31*$I915)*'01_Supuestos'!$F$11*$K915)-(IF(('01_Supuestos'!C31*$I915)&gt;0,'01_Supuestos'!$F$15,0)))-($J915*'01_Supuestos'!C33)))*'01_Supuestos'!$F$16)</f>
        <v/>
      </c>
      <c r="U915" s="109">
        <f>((('01_Supuestos'!D31*$I915)*'01_Supuestos'!$F$11*($H915-'01_Supuestos'!$F$9))-((('01_Supuestos'!D31*$I915)*'01_Supuestos'!$F$11*($H915-'01_Supuestos'!$F$9))*'01_Supuestos'!$F$12)-(('01_Supuestos'!D31*$I915)*'01_Supuestos'!$F$11*$K915)-(IF(('01_Supuestos'!D31*$I915)&gt;0,'01_Supuestos'!$F$15,0)))-((('01_Supuestos'!D31*$I915)*'01_Supuestos'!$F$11*($H915-'01_Supuestos'!$F$9))*'01_Supuestos'!$F$18)-($J915*'01_Supuestos'!D32)-(IF('01_Supuestos'!D30=MAX('01_Supuestos'!$C$30:$M$30),'01_Supuestos'!$F$19,0))-(MAX(0,(((('01_Supuestos'!D31*$I915)*'01_Supuestos'!$F$11*($H915-'01_Supuestos'!$F$9))-((('01_Supuestos'!D31*$I915)*'01_Supuestos'!$F$11*($H915-'01_Supuestos'!$F$9))*'01_Supuestos'!$F$12)-(('01_Supuestos'!D31*$I915)*'01_Supuestos'!$F$11*$K915)-(IF(('01_Supuestos'!D31*$I915)&gt;0,'01_Supuestos'!$F$15,0)))-($J915*'01_Supuestos'!D33)))*'01_Supuestos'!$F$16)</f>
        <v/>
      </c>
      <c r="V915" s="109">
        <f>((('01_Supuestos'!E31*$I915)*'01_Supuestos'!$F$11*($H915-'01_Supuestos'!$F$9))-((('01_Supuestos'!E31*$I915)*'01_Supuestos'!$F$11*($H915-'01_Supuestos'!$F$9))*'01_Supuestos'!$F$12)-(('01_Supuestos'!E31*$I915)*'01_Supuestos'!$F$11*$K915)-(IF(('01_Supuestos'!E31*$I915)&gt;0,'01_Supuestos'!$F$15,0)))-((('01_Supuestos'!E31*$I915)*'01_Supuestos'!$F$11*($H915-'01_Supuestos'!$F$9))*'01_Supuestos'!$F$18)-($J915*'01_Supuestos'!E32)-(IF('01_Supuestos'!E30=MAX('01_Supuestos'!$C$30:$M$30),'01_Supuestos'!$F$19,0))-(MAX(0,(((('01_Supuestos'!E31*$I915)*'01_Supuestos'!$F$11*($H915-'01_Supuestos'!$F$9))-((('01_Supuestos'!E31*$I915)*'01_Supuestos'!$F$11*($H915-'01_Supuestos'!$F$9))*'01_Supuestos'!$F$12)-(('01_Supuestos'!E31*$I915)*'01_Supuestos'!$F$11*$K915)-(IF(('01_Supuestos'!E31*$I915)&gt;0,'01_Supuestos'!$F$15,0)))-($J915*'01_Supuestos'!E33)))*'01_Supuestos'!$F$16)</f>
        <v/>
      </c>
      <c r="W915" s="109">
        <f>((('01_Supuestos'!F31*$I915)*'01_Supuestos'!$F$11*($H915-'01_Supuestos'!$F$9))-((('01_Supuestos'!F31*$I915)*'01_Supuestos'!$F$11*($H915-'01_Supuestos'!$F$9))*'01_Supuestos'!$F$12)-(('01_Supuestos'!F31*$I915)*'01_Supuestos'!$F$11*$K915)-(IF(('01_Supuestos'!F31*$I915)&gt;0,'01_Supuestos'!$F$15,0)))-((('01_Supuestos'!F31*$I915)*'01_Supuestos'!$F$11*($H915-'01_Supuestos'!$F$9))*'01_Supuestos'!$F$18)-($J915*'01_Supuestos'!F32)-(IF('01_Supuestos'!F30=MAX('01_Supuestos'!$C$30:$M$30),'01_Supuestos'!$F$19,0))-(MAX(0,(((('01_Supuestos'!F31*$I915)*'01_Supuestos'!$F$11*($H915-'01_Supuestos'!$F$9))-((('01_Supuestos'!F31*$I915)*'01_Supuestos'!$F$11*($H915-'01_Supuestos'!$F$9))*'01_Supuestos'!$F$12)-(('01_Supuestos'!F31*$I915)*'01_Supuestos'!$F$11*$K915)-(IF(('01_Supuestos'!F31*$I915)&gt;0,'01_Supuestos'!$F$15,0)))-($J915*'01_Supuestos'!F33)))*'01_Supuestos'!$F$16)</f>
        <v/>
      </c>
      <c r="X915" s="109">
        <f>((('01_Supuestos'!G31*$I915)*'01_Supuestos'!$F$11*($H915-'01_Supuestos'!$F$9))-((('01_Supuestos'!G31*$I915)*'01_Supuestos'!$F$11*($H915-'01_Supuestos'!$F$9))*'01_Supuestos'!$F$12)-(('01_Supuestos'!G31*$I915)*'01_Supuestos'!$F$11*$K915)-(IF(('01_Supuestos'!G31*$I915)&gt;0,'01_Supuestos'!$F$15,0)))-((('01_Supuestos'!G31*$I915)*'01_Supuestos'!$F$11*($H915-'01_Supuestos'!$F$9))*'01_Supuestos'!$F$18)-($J915*'01_Supuestos'!G32)-(IF('01_Supuestos'!G30=MAX('01_Supuestos'!$C$30:$M$30),'01_Supuestos'!$F$19,0))-(MAX(0,(((('01_Supuestos'!G31*$I915)*'01_Supuestos'!$F$11*($H915-'01_Supuestos'!$F$9))-((('01_Supuestos'!G31*$I915)*'01_Supuestos'!$F$11*($H915-'01_Supuestos'!$F$9))*'01_Supuestos'!$F$12)-(('01_Supuestos'!G31*$I915)*'01_Supuestos'!$F$11*$K915)-(IF(('01_Supuestos'!G31*$I915)&gt;0,'01_Supuestos'!$F$15,0)))-($J915*'01_Supuestos'!G33)))*'01_Supuestos'!$F$16)</f>
        <v/>
      </c>
      <c r="Y915" s="109">
        <f>((('01_Supuestos'!H31*$I915)*'01_Supuestos'!$F$11*($H915-'01_Supuestos'!$F$9))-((('01_Supuestos'!H31*$I915)*'01_Supuestos'!$F$11*($H915-'01_Supuestos'!$F$9))*'01_Supuestos'!$F$12)-(('01_Supuestos'!H31*$I915)*'01_Supuestos'!$F$11*$K915)-(IF(('01_Supuestos'!H31*$I915)&gt;0,'01_Supuestos'!$F$15,0)))-((('01_Supuestos'!H31*$I915)*'01_Supuestos'!$F$11*($H915-'01_Supuestos'!$F$9))*'01_Supuestos'!$F$18)-($J915*'01_Supuestos'!H32)-(IF('01_Supuestos'!H30=MAX('01_Supuestos'!$C$30:$M$30),'01_Supuestos'!$F$19,0))-(MAX(0,(((('01_Supuestos'!H31*$I915)*'01_Supuestos'!$F$11*($H915-'01_Supuestos'!$F$9))-((('01_Supuestos'!H31*$I915)*'01_Supuestos'!$F$11*($H915-'01_Supuestos'!$F$9))*'01_Supuestos'!$F$12)-(('01_Supuestos'!H31*$I915)*'01_Supuestos'!$F$11*$K915)-(IF(('01_Supuestos'!H31*$I915)&gt;0,'01_Supuestos'!$F$15,0)))-($J915*'01_Supuestos'!H33)))*'01_Supuestos'!$F$16)</f>
        <v/>
      </c>
      <c r="Z915" s="109">
        <f>((('01_Supuestos'!I31*$I915)*'01_Supuestos'!$F$11*($H915-'01_Supuestos'!$F$9))-((('01_Supuestos'!I31*$I915)*'01_Supuestos'!$F$11*($H915-'01_Supuestos'!$F$9))*'01_Supuestos'!$F$12)-(('01_Supuestos'!I31*$I915)*'01_Supuestos'!$F$11*$K915)-(IF(('01_Supuestos'!I31*$I915)&gt;0,'01_Supuestos'!$F$15,0)))-((('01_Supuestos'!I31*$I915)*'01_Supuestos'!$F$11*($H915-'01_Supuestos'!$F$9))*'01_Supuestos'!$F$18)-($J915*'01_Supuestos'!I32)-(IF('01_Supuestos'!I30=MAX('01_Supuestos'!$C$30:$M$30),'01_Supuestos'!$F$19,0))-(MAX(0,(((('01_Supuestos'!I31*$I915)*'01_Supuestos'!$F$11*($H915-'01_Supuestos'!$F$9))-((('01_Supuestos'!I31*$I915)*'01_Supuestos'!$F$11*($H915-'01_Supuestos'!$F$9))*'01_Supuestos'!$F$12)-(('01_Supuestos'!I31*$I915)*'01_Supuestos'!$F$11*$K915)-(IF(('01_Supuestos'!I31*$I915)&gt;0,'01_Supuestos'!$F$15,0)))-($J915*'01_Supuestos'!I33)))*'01_Supuestos'!$F$16)</f>
        <v/>
      </c>
      <c r="AA915" s="109">
        <f>((('01_Supuestos'!J31*$I915)*'01_Supuestos'!$F$11*($H915-'01_Supuestos'!$F$9))-((('01_Supuestos'!J31*$I915)*'01_Supuestos'!$F$11*($H915-'01_Supuestos'!$F$9))*'01_Supuestos'!$F$12)-(('01_Supuestos'!J31*$I915)*'01_Supuestos'!$F$11*$K915)-(IF(('01_Supuestos'!J31*$I915)&gt;0,'01_Supuestos'!$F$15,0)))-((('01_Supuestos'!J31*$I915)*'01_Supuestos'!$F$11*($H915-'01_Supuestos'!$F$9))*'01_Supuestos'!$F$18)-($J915*'01_Supuestos'!J32)-(IF('01_Supuestos'!J30=MAX('01_Supuestos'!$C$30:$M$30),'01_Supuestos'!$F$19,0))-(MAX(0,(((('01_Supuestos'!J31*$I915)*'01_Supuestos'!$F$11*($H915-'01_Supuestos'!$F$9))-((('01_Supuestos'!J31*$I915)*'01_Supuestos'!$F$11*($H915-'01_Supuestos'!$F$9))*'01_Supuestos'!$F$12)-(('01_Supuestos'!J31*$I915)*'01_Supuestos'!$F$11*$K915)-(IF(('01_Supuestos'!J31*$I915)&gt;0,'01_Supuestos'!$F$15,0)))-($J915*'01_Supuestos'!J33)))*'01_Supuestos'!$F$16)</f>
        <v/>
      </c>
      <c r="AB915" s="109">
        <f>((('01_Supuestos'!K31*$I915)*'01_Supuestos'!$F$11*($H915-'01_Supuestos'!$F$9))-((('01_Supuestos'!K31*$I915)*'01_Supuestos'!$F$11*($H915-'01_Supuestos'!$F$9))*'01_Supuestos'!$F$12)-(('01_Supuestos'!K31*$I915)*'01_Supuestos'!$F$11*$K915)-(IF(('01_Supuestos'!K31*$I915)&gt;0,'01_Supuestos'!$F$15,0)))-((('01_Supuestos'!K31*$I915)*'01_Supuestos'!$F$11*($H915-'01_Supuestos'!$F$9))*'01_Supuestos'!$F$18)-($J915*'01_Supuestos'!K32)-(IF('01_Supuestos'!K30=MAX('01_Supuestos'!$C$30:$M$30),'01_Supuestos'!$F$19,0))-(MAX(0,(((('01_Supuestos'!K31*$I915)*'01_Supuestos'!$F$11*($H915-'01_Supuestos'!$F$9))-((('01_Supuestos'!K31*$I915)*'01_Supuestos'!$F$11*($H915-'01_Supuestos'!$F$9))*'01_Supuestos'!$F$12)-(('01_Supuestos'!K31*$I915)*'01_Supuestos'!$F$11*$K915)-(IF(('01_Supuestos'!K31*$I915)&gt;0,'01_Supuestos'!$F$15,0)))-($J915*'01_Supuestos'!K33)))*'01_Supuestos'!$F$16)</f>
        <v/>
      </c>
      <c r="AC915" s="109">
        <f>((('01_Supuestos'!L31*$I915)*'01_Supuestos'!$F$11*($H915-'01_Supuestos'!$F$9))-((('01_Supuestos'!L31*$I915)*'01_Supuestos'!$F$11*($H915-'01_Supuestos'!$F$9))*'01_Supuestos'!$F$12)-(('01_Supuestos'!L31*$I915)*'01_Supuestos'!$F$11*$K915)-(IF(('01_Supuestos'!L31*$I915)&gt;0,'01_Supuestos'!$F$15,0)))-((('01_Supuestos'!L31*$I915)*'01_Supuestos'!$F$11*($H915-'01_Supuestos'!$F$9))*'01_Supuestos'!$F$18)-($J915*'01_Supuestos'!L32)-(IF('01_Supuestos'!L30=MAX('01_Supuestos'!$C$30:$M$30),'01_Supuestos'!$F$19,0))-(MAX(0,(((('01_Supuestos'!L31*$I915)*'01_Supuestos'!$F$11*($H915-'01_Supuestos'!$F$9))-((('01_Supuestos'!L31*$I915)*'01_Supuestos'!$F$11*($H915-'01_Supuestos'!$F$9))*'01_Supuestos'!$F$12)-(('01_Supuestos'!L31*$I915)*'01_Supuestos'!$F$11*$K915)-(IF(('01_Supuestos'!L31*$I915)&gt;0,'01_Supuestos'!$F$15,0)))-($J915*'01_Supuestos'!L33)))*'01_Supuestos'!$F$16)</f>
        <v/>
      </c>
      <c r="AD915" s="109">
        <f>((('01_Supuestos'!M31*$I915)*'01_Supuestos'!$F$11*($H915-'01_Supuestos'!$F$9))-((('01_Supuestos'!M31*$I915)*'01_Supuestos'!$F$11*($H915-'01_Supuestos'!$F$9))*'01_Supuestos'!$F$12)-(('01_Supuestos'!M31*$I915)*'01_Supuestos'!$F$11*$K915)-(IF(('01_Supuestos'!M31*$I915)&gt;0,'01_Supuestos'!$F$15,0)))-((('01_Supuestos'!M31*$I915)*'01_Supuestos'!$F$11*($H915-'01_Supuestos'!$F$9))*'01_Supuestos'!$F$18)-($J915*'01_Supuestos'!M32)-(IF('01_Supuestos'!M30=MAX('01_Supuestos'!$C$30:$M$30),'01_Supuestos'!$F$19,0))-(MAX(0,(((('01_Supuestos'!M31*$I915)*'01_Supuestos'!$F$11*($H915-'01_Supuestos'!$F$9))-((('01_Supuestos'!M31*$I915)*'01_Supuestos'!$F$11*($H915-'01_Supuestos'!$F$9))*'01_Supuestos'!$F$12)-(('01_Supuestos'!M31*$I915)*'01_Supuestos'!$F$11*$K915)-(IF(('01_Supuestos'!M31*$I915)&gt;0,'01_Supuestos'!$F$15,0)))-($J915*'01_Supuestos'!M33)))*'01_Supuestos'!$F$16)</f>
        <v/>
      </c>
      <c r="AE915" s="109">
        <f>0</f>
        <v/>
      </c>
      <c r="AF915" s="109">
        <f>IF(S915&gt;R915,"Appraisal+Decision",IF(S915&lt;R915,"Develop Now","Indiferente"))</f>
        <v/>
      </c>
    </row>
    <row r="916">
      <c r="A916" t="n">
        <v>886</v>
      </c>
      <c r="B916" s="53">
        <f>RAND()</f>
        <v/>
      </c>
      <c r="C916" s="53">
        <f>RAND()</f>
        <v/>
      </c>
      <c r="D916" s="53">
        <f>RAND()</f>
        <v/>
      </c>
      <c r="E916" s="53">
        <f>RAND()</f>
        <v/>
      </c>
      <c r="F916" s="53">
        <f>RAND()</f>
        <v/>
      </c>
      <c r="G916" s="53">
        <f>RAND()</f>
        <v/>
      </c>
      <c r="H916" s="109">
        <f>IF(B916&lt;($B$11-$B$10)/($B$12-$B$10), $B$10+SQRT(B916*($B$11-$B$10)*($B$12-$B$10)), $B$12-SQRT((1-B916)*($B$12-$B$11)*($B$12-$B$10)))</f>
        <v/>
      </c>
      <c r="I916" s="53">
        <f>MAX(0.1,NORMINV(C916,$B$13,$B$14))</f>
        <v/>
      </c>
      <c r="J916" s="109">
        <f>'01_Supuestos'!$F$13*MAX(0.65,NORMINV(D916,1,$B$15))</f>
        <v/>
      </c>
      <c r="K916" s="109">
        <f>'01_Supuestos'!$F$14*MAX(0.6,NORMINV(E916,1,$B$16))</f>
        <v/>
      </c>
      <c r="L916" s="109">
        <f>--(F916&lt;=$B$5)</f>
        <v/>
      </c>
      <c r="M916" s="109">
        <f>IF(L916=1, IF(G916&lt;=$B$6, "+", "-"), IF(G916&lt;=(1-$B$7), "+", "-"))</f>
        <v/>
      </c>
      <c r="N916" s="110">
        <f>IF(M916="+",'05_Bayes_Arbol'!$B$16,'05_Bayes_Arbol'!$B$17)</f>
        <v/>
      </c>
      <c r="O916" s="109">
        <f>SUMPRODUCT(T916:AD916,'01_Supuestos'!$C$34:$M$34)</f>
        <v/>
      </c>
      <c r="P916" s="109">
        <f>N916*O916 + (1-N916)*$B$9</f>
        <v/>
      </c>
      <c r="Q916" s="109">
        <f>--(P916&gt;0)</f>
        <v/>
      </c>
      <c r="R916" s="109">
        <f>IF(L916=1,O916,$B$9)</f>
        <v/>
      </c>
      <c r="S916" s="109">
        <f>-$B$8 + IF(Q916=1, IF(L916=1,O916,$B$9), 0)</f>
        <v/>
      </c>
      <c r="T916" s="109">
        <f>((('01_Supuestos'!C31*$I916)*'01_Supuestos'!$F$11*($H916-'01_Supuestos'!$F$9))-((('01_Supuestos'!C31*$I916)*'01_Supuestos'!$F$11*($H916-'01_Supuestos'!$F$9))*'01_Supuestos'!$F$12)-(('01_Supuestos'!C31*$I916)*'01_Supuestos'!$F$11*$K916)-(IF(('01_Supuestos'!C31*$I916)&gt;0,'01_Supuestos'!$F$15,0)))-((('01_Supuestos'!C31*$I916)*'01_Supuestos'!$F$11*($H916-'01_Supuestos'!$F$9))*'01_Supuestos'!$F$18)-($J916*'01_Supuestos'!C32)-(IF('01_Supuestos'!C30=MAX('01_Supuestos'!$C$30:$M$30),'01_Supuestos'!$F$19,0))-(MAX(0,(((('01_Supuestos'!C31*$I916)*'01_Supuestos'!$F$11*($H916-'01_Supuestos'!$F$9))-((('01_Supuestos'!C31*$I916)*'01_Supuestos'!$F$11*($H916-'01_Supuestos'!$F$9))*'01_Supuestos'!$F$12)-(('01_Supuestos'!C31*$I916)*'01_Supuestos'!$F$11*$K916)-(IF(('01_Supuestos'!C31*$I916)&gt;0,'01_Supuestos'!$F$15,0)))-($J916*'01_Supuestos'!C33)))*'01_Supuestos'!$F$16)</f>
        <v/>
      </c>
      <c r="U916" s="109">
        <f>((('01_Supuestos'!D31*$I916)*'01_Supuestos'!$F$11*($H916-'01_Supuestos'!$F$9))-((('01_Supuestos'!D31*$I916)*'01_Supuestos'!$F$11*($H916-'01_Supuestos'!$F$9))*'01_Supuestos'!$F$12)-(('01_Supuestos'!D31*$I916)*'01_Supuestos'!$F$11*$K916)-(IF(('01_Supuestos'!D31*$I916)&gt;0,'01_Supuestos'!$F$15,0)))-((('01_Supuestos'!D31*$I916)*'01_Supuestos'!$F$11*($H916-'01_Supuestos'!$F$9))*'01_Supuestos'!$F$18)-($J916*'01_Supuestos'!D32)-(IF('01_Supuestos'!D30=MAX('01_Supuestos'!$C$30:$M$30),'01_Supuestos'!$F$19,0))-(MAX(0,(((('01_Supuestos'!D31*$I916)*'01_Supuestos'!$F$11*($H916-'01_Supuestos'!$F$9))-((('01_Supuestos'!D31*$I916)*'01_Supuestos'!$F$11*($H916-'01_Supuestos'!$F$9))*'01_Supuestos'!$F$12)-(('01_Supuestos'!D31*$I916)*'01_Supuestos'!$F$11*$K916)-(IF(('01_Supuestos'!D31*$I916)&gt;0,'01_Supuestos'!$F$15,0)))-($J916*'01_Supuestos'!D33)))*'01_Supuestos'!$F$16)</f>
        <v/>
      </c>
      <c r="V916" s="109">
        <f>((('01_Supuestos'!E31*$I916)*'01_Supuestos'!$F$11*($H916-'01_Supuestos'!$F$9))-((('01_Supuestos'!E31*$I916)*'01_Supuestos'!$F$11*($H916-'01_Supuestos'!$F$9))*'01_Supuestos'!$F$12)-(('01_Supuestos'!E31*$I916)*'01_Supuestos'!$F$11*$K916)-(IF(('01_Supuestos'!E31*$I916)&gt;0,'01_Supuestos'!$F$15,0)))-((('01_Supuestos'!E31*$I916)*'01_Supuestos'!$F$11*($H916-'01_Supuestos'!$F$9))*'01_Supuestos'!$F$18)-($J916*'01_Supuestos'!E32)-(IF('01_Supuestos'!E30=MAX('01_Supuestos'!$C$30:$M$30),'01_Supuestos'!$F$19,0))-(MAX(0,(((('01_Supuestos'!E31*$I916)*'01_Supuestos'!$F$11*($H916-'01_Supuestos'!$F$9))-((('01_Supuestos'!E31*$I916)*'01_Supuestos'!$F$11*($H916-'01_Supuestos'!$F$9))*'01_Supuestos'!$F$12)-(('01_Supuestos'!E31*$I916)*'01_Supuestos'!$F$11*$K916)-(IF(('01_Supuestos'!E31*$I916)&gt;0,'01_Supuestos'!$F$15,0)))-($J916*'01_Supuestos'!E33)))*'01_Supuestos'!$F$16)</f>
        <v/>
      </c>
      <c r="W916" s="109">
        <f>((('01_Supuestos'!F31*$I916)*'01_Supuestos'!$F$11*($H916-'01_Supuestos'!$F$9))-((('01_Supuestos'!F31*$I916)*'01_Supuestos'!$F$11*($H916-'01_Supuestos'!$F$9))*'01_Supuestos'!$F$12)-(('01_Supuestos'!F31*$I916)*'01_Supuestos'!$F$11*$K916)-(IF(('01_Supuestos'!F31*$I916)&gt;0,'01_Supuestos'!$F$15,0)))-((('01_Supuestos'!F31*$I916)*'01_Supuestos'!$F$11*($H916-'01_Supuestos'!$F$9))*'01_Supuestos'!$F$18)-($J916*'01_Supuestos'!F32)-(IF('01_Supuestos'!F30=MAX('01_Supuestos'!$C$30:$M$30),'01_Supuestos'!$F$19,0))-(MAX(0,(((('01_Supuestos'!F31*$I916)*'01_Supuestos'!$F$11*($H916-'01_Supuestos'!$F$9))-((('01_Supuestos'!F31*$I916)*'01_Supuestos'!$F$11*($H916-'01_Supuestos'!$F$9))*'01_Supuestos'!$F$12)-(('01_Supuestos'!F31*$I916)*'01_Supuestos'!$F$11*$K916)-(IF(('01_Supuestos'!F31*$I916)&gt;0,'01_Supuestos'!$F$15,0)))-($J916*'01_Supuestos'!F33)))*'01_Supuestos'!$F$16)</f>
        <v/>
      </c>
      <c r="X916" s="109">
        <f>((('01_Supuestos'!G31*$I916)*'01_Supuestos'!$F$11*($H916-'01_Supuestos'!$F$9))-((('01_Supuestos'!G31*$I916)*'01_Supuestos'!$F$11*($H916-'01_Supuestos'!$F$9))*'01_Supuestos'!$F$12)-(('01_Supuestos'!G31*$I916)*'01_Supuestos'!$F$11*$K916)-(IF(('01_Supuestos'!G31*$I916)&gt;0,'01_Supuestos'!$F$15,0)))-((('01_Supuestos'!G31*$I916)*'01_Supuestos'!$F$11*($H916-'01_Supuestos'!$F$9))*'01_Supuestos'!$F$18)-($J916*'01_Supuestos'!G32)-(IF('01_Supuestos'!G30=MAX('01_Supuestos'!$C$30:$M$30),'01_Supuestos'!$F$19,0))-(MAX(0,(((('01_Supuestos'!G31*$I916)*'01_Supuestos'!$F$11*($H916-'01_Supuestos'!$F$9))-((('01_Supuestos'!G31*$I916)*'01_Supuestos'!$F$11*($H916-'01_Supuestos'!$F$9))*'01_Supuestos'!$F$12)-(('01_Supuestos'!G31*$I916)*'01_Supuestos'!$F$11*$K916)-(IF(('01_Supuestos'!G31*$I916)&gt;0,'01_Supuestos'!$F$15,0)))-($J916*'01_Supuestos'!G33)))*'01_Supuestos'!$F$16)</f>
        <v/>
      </c>
      <c r="Y916" s="109">
        <f>((('01_Supuestos'!H31*$I916)*'01_Supuestos'!$F$11*($H916-'01_Supuestos'!$F$9))-((('01_Supuestos'!H31*$I916)*'01_Supuestos'!$F$11*($H916-'01_Supuestos'!$F$9))*'01_Supuestos'!$F$12)-(('01_Supuestos'!H31*$I916)*'01_Supuestos'!$F$11*$K916)-(IF(('01_Supuestos'!H31*$I916)&gt;0,'01_Supuestos'!$F$15,0)))-((('01_Supuestos'!H31*$I916)*'01_Supuestos'!$F$11*($H916-'01_Supuestos'!$F$9))*'01_Supuestos'!$F$18)-($J916*'01_Supuestos'!H32)-(IF('01_Supuestos'!H30=MAX('01_Supuestos'!$C$30:$M$30),'01_Supuestos'!$F$19,0))-(MAX(0,(((('01_Supuestos'!H31*$I916)*'01_Supuestos'!$F$11*($H916-'01_Supuestos'!$F$9))-((('01_Supuestos'!H31*$I916)*'01_Supuestos'!$F$11*($H916-'01_Supuestos'!$F$9))*'01_Supuestos'!$F$12)-(('01_Supuestos'!H31*$I916)*'01_Supuestos'!$F$11*$K916)-(IF(('01_Supuestos'!H31*$I916)&gt;0,'01_Supuestos'!$F$15,0)))-($J916*'01_Supuestos'!H33)))*'01_Supuestos'!$F$16)</f>
        <v/>
      </c>
      <c r="Z916" s="109">
        <f>((('01_Supuestos'!I31*$I916)*'01_Supuestos'!$F$11*($H916-'01_Supuestos'!$F$9))-((('01_Supuestos'!I31*$I916)*'01_Supuestos'!$F$11*($H916-'01_Supuestos'!$F$9))*'01_Supuestos'!$F$12)-(('01_Supuestos'!I31*$I916)*'01_Supuestos'!$F$11*$K916)-(IF(('01_Supuestos'!I31*$I916)&gt;0,'01_Supuestos'!$F$15,0)))-((('01_Supuestos'!I31*$I916)*'01_Supuestos'!$F$11*($H916-'01_Supuestos'!$F$9))*'01_Supuestos'!$F$18)-($J916*'01_Supuestos'!I32)-(IF('01_Supuestos'!I30=MAX('01_Supuestos'!$C$30:$M$30),'01_Supuestos'!$F$19,0))-(MAX(0,(((('01_Supuestos'!I31*$I916)*'01_Supuestos'!$F$11*($H916-'01_Supuestos'!$F$9))-((('01_Supuestos'!I31*$I916)*'01_Supuestos'!$F$11*($H916-'01_Supuestos'!$F$9))*'01_Supuestos'!$F$12)-(('01_Supuestos'!I31*$I916)*'01_Supuestos'!$F$11*$K916)-(IF(('01_Supuestos'!I31*$I916)&gt;0,'01_Supuestos'!$F$15,0)))-($J916*'01_Supuestos'!I33)))*'01_Supuestos'!$F$16)</f>
        <v/>
      </c>
      <c r="AA916" s="109">
        <f>((('01_Supuestos'!J31*$I916)*'01_Supuestos'!$F$11*($H916-'01_Supuestos'!$F$9))-((('01_Supuestos'!J31*$I916)*'01_Supuestos'!$F$11*($H916-'01_Supuestos'!$F$9))*'01_Supuestos'!$F$12)-(('01_Supuestos'!J31*$I916)*'01_Supuestos'!$F$11*$K916)-(IF(('01_Supuestos'!J31*$I916)&gt;0,'01_Supuestos'!$F$15,0)))-((('01_Supuestos'!J31*$I916)*'01_Supuestos'!$F$11*($H916-'01_Supuestos'!$F$9))*'01_Supuestos'!$F$18)-($J916*'01_Supuestos'!J32)-(IF('01_Supuestos'!J30=MAX('01_Supuestos'!$C$30:$M$30),'01_Supuestos'!$F$19,0))-(MAX(0,(((('01_Supuestos'!J31*$I916)*'01_Supuestos'!$F$11*($H916-'01_Supuestos'!$F$9))-((('01_Supuestos'!J31*$I916)*'01_Supuestos'!$F$11*($H916-'01_Supuestos'!$F$9))*'01_Supuestos'!$F$12)-(('01_Supuestos'!J31*$I916)*'01_Supuestos'!$F$11*$K916)-(IF(('01_Supuestos'!J31*$I916)&gt;0,'01_Supuestos'!$F$15,0)))-($J916*'01_Supuestos'!J33)))*'01_Supuestos'!$F$16)</f>
        <v/>
      </c>
      <c r="AB916" s="109">
        <f>((('01_Supuestos'!K31*$I916)*'01_Supuestos'!$F$11*($H916-'01_Supuestos'!$F$9))-((('01_Supuestos'!K31*$I916)*'01_Supuestos'!$F$11*($H916-'01_Supuestos'!$F$9))*'01_Supuestos'!$F$12)-(('01_Supuestos'!K31*$I916)*'01_Supuestos'!$F$11*$K916)-(IF(('01_Supuestos'!K31*$I916)&gt;0,'01_Supuestos'!$F$15,0)))-((('01_Supuestos'!K31*$I916)*'01_Supuestos'!$F$11*($H916-'01_Supuestos'!$F$9))*'01_Supuestos'!$F$18)-($J916*'01_Supuestos'!K32)-(IF('01_Supuestos'!K30=MAX('01_Supuestos'!$C$30:$M$30),'01_Supuestos'!$F$19,0))-(MAX(0,(((('01_Supuestos'!K31*$I916)*'01_Supuestos'!$F$11*($H916-'01_Supuestos'!$F$9))-((('01_Supuestos'!K31*$I916)*'01_Supuestos'!$F$11*($H916-'01_Supuestos'!$F$9))*'01_Supuestos'!$F$12)-(('01_Supuestos'!K31*$I916)*'01_Supuestos'!$F$11*$K916)-(IF(('01_Supuestos'!K31*$I916)&gt;0,'01_Supuestos'!$F$15,0)))-($J916*'01_Supuestos'!K33)))*'01_Supuestos'!$F$16)</f>
        <v/>
      </c>
      <c r="AC916" s="109">
        <f>((('01_Supuestos'!L31*$I916)*'01_Supuestos'!$F$11*($H916-'01_Supuestos'!$F$9))-((('01_Supuestos'!L31*$I916)*'01_Supuestos'!$F$11*($H916-'01_Supuestos'!$F$9))*'01_Supuestos'!$F$12)-(('01_Supuestos'!L31*$I916)*'01_Supuestos'!$F$11*$K916)-(IF(('01_Supuestos'!L31*$I916)&gt;0,'01_Supuestos'!$F$15,0)))-((('01_Supuestos'!L31*$I916)*'01_Supuestos'!$F$11*($H916-'01_Supuestos'!$F$9))*'01_Supuestos'!$F$18)-($J916*'01_Supuestos'!L32)-(IF('01_Supuestos'!L30=MAX('01_Supuestos'!$C$30:$M$30),'01_Supuestos'!$F$19,0))-(MAX(0,(((('01_Supuestos'!L31*$I916)*'01_Supuestos'!$F$11*($H916-'01_Supuestos'!$F$9))-((('01_Supuestos'!L31*$I916)*'01_Supuestos'!$F$11*($H916-'01_Supuestos'!$F$9))*'01_Supuestos'!$F$12)-(('01_Supuestos'!L31*$I916)*'01_Supuestos'!$F$11*$K916)-(IF(('01_Supuestos'!L31*$I916)&gt;0,'01_Supuestos'!$F$15,0)))-($J916*'01_Supuestos'!L33)))*'01_Supuestos'!$F$16)</f>
        <v/>
      </c>
      <c r="AD916" s="109">
        <f>((('01_Supuestos'!M31*$I916)*'01_Supuestos'!$F$11*($H916-'01_Supuestos'!$F$9))-((('01_Supuestos'!M31*$I916)*'01_Supuestos'!$F$11*($H916-'01_Supuestos'!$F$9))*'01_Supuestos'!$F$12)-(('01_Supuestos'!M31*$I916)*'01_Supuestos'!$F$11*$K916)-(IF(('01_Supuestos'!M31*$I916)&gt;0,'01_Supuestos'!$F$15,0)))-((('01_Supuestos'!M31*$I916)*'01_Supuestos'!$F$11*($H916-'01_Supuestos'!$F$9))*'01_Supuestos'!$F$18)-($J916*'01_Supuestos'!M32)-(IF('01_Supuestos'!M30=MAX('01_Supuestos'!$C$30:$M$30),'01_Supuestos'!$F$19,0))-(MAX(0,(((('01_Supuestos'!M31*$I916)*'01_Supuestos'!$F$11*($H916-'01_Supuestos'!$F$9))-((('01_Supuestos'!M31*$I916)*'01_Supuestos'!$F$11*($H916-'01_Supuestos'!$F$9))*'01_Supuestos'!$F$12)-(('01_Supuestos'!M31*$I916)*'01_Supuestos'!$F$11*$K916)-(IF(('01_Supuestos'!M31*$I916)&gt;0,'01_Supuestos'!$F$15,0)))-($J916*'01_Supuestos'!M33)))*'01_Supuestos'!$F$16)</f>
        <v/>
      </c>
      <c r="AE916" s="109">
        <f>0</f>
        <v/>
      </c>
      <c r="AF916" s="109">
        <f>IF(S916&gt;R916,"Appraisal+Decision",IF(S916&lt;R916,"Develop Now","Indiferente"))</f>
        <v/>
      </c>
    </row>
    <row r="917">
      <c r="A917" t="n">
        <v>887</v>
      </c>
      <c r="B917" s="53">
        <f>RAND()</f>
        <v/>
      </c>
      <c r="C917" s="53">
        <f>RAND()</f>
        <v/>
      </c>
      <c r="D917" s="53">
        <f>RAND()</f>
        <v/>
      </c>
      <c r="E917" s="53">
        <f>RAND()</f>
        <v/>
      </c>
      <c r="F917" s="53">
        <f>RAND()</f>
        <v/>
      </c>
      <c r="G917" s="53">
        <f>RAND()</f>
        <v/>
      </c>
      <c r="H917" s="109">
        <f>IF(B917&lt;($B$11-$B$10)/($B$12-$B$10), $B$10+SQRT(B917*($B$11-$B$10)*($B$12-$B$10)), $B$12-SQRT((1-B917)*($B$12-$B$11)*($B$12-$B$10)))</f>
        <v/>
      </c>
      <c r="I917" s="53">
        <f>MAX(0.1,NORMINV(C917,$B$13,$B$14))</f>
        <v/>
      </c>
      <c r="J917" s="109">
        <f>'01_Supuestos'!$F$13*MAX(0.65,NORMINV(D917,1,$B$15))</f>
        <v/>
      </c>
      <c r="K917" s="109">
        <f>'01_Supuestos'!$F$14*MAX(0.6,NORMINV(E917,1,$B$16))</f>
        <v/>
      </c>
      <c r="L917" s="109">
        <f>--(F917&lt;=$B$5)</f>
        <v/>
      </c>
      <c r="M917" s="109">
        <f>IF(L917=1, IF(G917&lt;=$B$6, "+", "-"), IF(G917&lt;=(1-$B$7), "+", "-"))</f>
        <v/>
      </c>
      <c r="N917" s="110">
        <f>IF(M917="+",'05_Bayes_Arbol'!$B$16,'05_Bayes_Arbol'!$B$17)</f>
        <v/>
      </c>
      <c r="O917" s="109">
        <f>SUMPRODUCT(T917:AD917,'01_Supuestos'!$C$34:$M$34)</f>
        <v/>
      </c>
      <c r="P917" s="109">
        <f>N917*O917 + (1-N917)*$B$9</f>
        <v/>
      </c>
      <c r="Q917" s="109">
        <f>--(P917&gt;0)</f>
        <v/>
      </c>
      <c r="R917" s="109">
        <f>IF(L917=1,O917,$B$9)</f>
        <v/>
      </c>
      <c r="S917" s="109">
        <f>-$B$8 + IF(Q917=1, IF(L917=1,O917,$B$9), 0)</f>
        <v/>
      </c>
      <c r="T917" s="109">
        <f>((('01_Supuestos'!C31*$I917)*'01_Supuestos'!$F$11*($H917-'01_Supuestos'!$F$9))-((('01_Supuestos'!C31*$I917)*'01_Supuestos'!$F$11*($H917-'01_Supuestos'!$F$9))*'01_Supuestos'!$F$12)-(('01_Supuestos'!C31*$I917)*'01_Supuestos'!$F$11*$K917)-(IF(('01_Supuestos'!C31*$I917)&gt;0,'01_Supuestos'!$F$15,0)))-((('01_Supuestos'!C31*$I917)*'01_Supuestos'!$F$11*($H917-'01_Supuestos'!$F$9))*'01_Supuestos'!$F$18)-($J917*'01_Supuestos'!C32)-(IF('01_Supuestos'!C30=MAX('01_Supuestos'!$C$30:$M$30),'01_Supuestos'!$F$19,0))-(MAX(0,(((('01_Supuestos'!C31*$I917)*'01_Supuestos'!$F$11*($H917-'01_Supuestos'!$F$9))-((('01_Supuestos'!C31*$I917)*'01_Supuestos'!$F$11*($H917-'01_Supuestos'!$F$9))*'01_Supuestos'!$F$12)-(('01_Supuestos'!C31*$I917)*'01_Supuestos'!$F$11*$K917)-(IF(('01_Supuestos'!C31*$I917)&gt;0,'01_Supuestos'!$F$15,0)))-($J917*'01_Supuestos'!C33)))*'01_Supuestos'!$F$16)</f>
        <v/>
      </c>
      <c r="U917" s="109">
        <f>((('01_Supuestos'!D31*$I917)*'01_Supuestos'!$F$11*($H917-'01_Supuestos'!$F$9))-((('01_Supuestos'!D31*$I917)*'01_Supuestos'!$F$11*($H917-'01_Supuestos'!$F$9))*'01_Supuestos'!$F$12)-(('01_Supuestos'!D31*$I917)*'01_Supuestos'!$F$11*$K917)-(IF(('01_Supuestos'!D31*$I917)&gt;0,'01_Supuestos'!$F$15,0)))-((('01_Supuestos'!D31*$I917)*'01_Supuestos'!$F$11*($H917-'01_Supuestos'!$F$9))*'01_Supuestos'!$F$18)-($J917*'01_Supuestos'!D32)-(IF('01_Supuestos'!D30=MAX('01_Supuestos'!$C$30:$M$30),'01_Supuestos'!$F$19,0))-(MAX(0,(((('01_Supuestos'!D31*$I917)*'01_Supuestos'!$F$11*($H917-'01_Supuestos'!$F$9))-((('01_Supuestos'!D31*$I917)*'01_Supuestos'!$F$11*($H917-'01_Supuestos'!$F$9))*'01_Supuestos'!$F$12)-(('01_Supuestos'!D31*$I917)*'01_Supuestos'!$F$11*$K917)-(IF(('01_Supuestos'!D31*$I917)&gt;0,'01_Supuestos'!$F$15,0)))-($J917*'01_Supuestos'!D33)))*'01_Supuestos'!$F$16)</f>
        <v/>
      </c>
      <c r="V917" s="109">
        <f>((('01_Supuestos'!E31*$I917)*'01_Supuestos'!$F$11*($H917-'01_Supuestos'!$F$9))-((('01_Supuestos'!E31*$I917)*'01_Supuestos'!$F$11*($H917-'01_Supuestos'!$F$9))*'01_Supuestos'!$F$12)-(('01_Supuestos'!E31*$I917)*'01_Supuestos'!$F$11*$K917)-(IF(('01_Supuestos'!E31*$I917)&gt;0,'01_Supuestos'!$F$15,0)))-((('01_Supuestos'!E31*$I917)*'01_Supuestos'!$F$11*($H917-'01_Supuestos'!$F$9))*'01_Supuestos'!$F$18)-($J917*'01_Supuestos'!E32)-(IF('01_Supuestos'!E30=MAX('01_Supuestos'!$C$30:$M$30),'01_Supuestos'!$F$19,0))-(MAX(0,(((('01_Supuestos'!E31*$I917)*'01_Supuestos'!$F$11*($H917-'01_Supuestos'!$F$9))-((('01_Supuestos'!E31*$I917)*'01_Supuestos'!$F$11*($H917-'01_Supuestos'!$F$9))*'01_Supuestos'!$F$12)-(('01_Supuestos'!E31*$I917)*'01_Supuestos'!$F$11*$K917)-(IF(('01_Supuestos'!E31*$I917)&gt;0,'01_Supuestos'!$F$15,0)))-($J917*'01_Supuestos'!E33)))*'01_Supuestos'!$F$16)</f>
        <v/>
      </c>
      <c r="W917" s="109">
        <f>((('01_Supuestos'!F31*$I917)*'01_Supuestos'!$F$11*($H917-'01_Supuestos'!$F$9))-((('01_Supuestos'!F31*$I917)*'01_Supuestos'!$F$11*($H917-'01_Supuestos'!$F$9))*'01_Supuestos'!$F$12)-(('01_Supuestos'!F31*$I917)*'01_Supuestos'!$F$11*$K917)-(IF(('01_Supuestos'!F31*$I917)&gt;0,'01_Supuestos'!$F$15,0)))-((('01_Supuestos'!F31*$I917)*'01_Supuestos'!$F$11*($H917-'01_Supuestos'!$F$9))*'01_Supuestos'!$F$18)-($J917*'01_Supuestos'!F32)-(IF('01_Supuestos'!F30=MAX('01_Supuestos'!$C$30:$M$30),'01_Supuestos'!$F$19,0))-(MAX(0,(((('01_Supuestos'!F31*$I917)*'01_Supuestos'!$F$11*($H917-'01_Supuestos'!$F$9))-((('01_Supuestos'!F31*$I917)*'01_Supuestos'!$F$11*($H917-'01_Supuestos'!$F$9))*'01_Supuestos'!$F$12)-(('01_Supuestos'!F31*$I917)*'01_Supuestos'!$F$11*$K917)-(IF(('01_Supuestos'!F31*$I917)&gt;0,'01_Supuestos'!$F$15,0)))-($J917*'01_Supuestos'!F33)))*'01_Supuestos'!$F$16)</f>
        <v/>
      </c>
      <c r="X917" s="109">
        <f>((('01_Supuestos'!G31*$I917)*'01_Supuestos'!$F$11*($H917-'01_Supuestos'!$F$9))-((('01_Supuestos'!G31*$I917)*'01_Supuestos'!$F$11*($H917-'01_Supuestos'!$F$9))*'01_Supuestos'!$F$12)-(('01_Supuestos'!G31*$I917)*'01_Supuestos'!$F$11*$K917)-(IF(('01_Supuestos'!G31*$I917)&gt;0,'01_Supuestos'!$F$15,0)))-((('01_Supuestos'!G31*$I917)*'01_Supuestos'!$F$11*($H917-'01_Supuestos'!$F$9))*'01_Supuestos'!$F$18)-($J917*'01_Supuestos'!G32)-(IF('01_Supuestos'!G30=MAX('01_Supuestos'!$C$30:$M$30),'01_Supuestos'!$F$19,0))-(MAX(0,(((('01_Supuestos'!G31*$I917)*'01_Supuestos'!$F$11*($H917-'01_Supuestos'!$F$9))-((('01_Supuestos'!G31*$I917)*'01_Supuestos'!$F$11*($H917-'01_Supuestos'!$F$9))*'01_Supuestos'!$F$12)-(('01_Supuestos'!G31*$I917)*'01_Supuestos'!$F$11*$K917)-(IF(('01_Supuestos'!G31*$I917)&gt;0,'01_Supuestos'!$F$15,0)))-($J917*'01_Supuestos'!G33)))*'01_Supuestos'!$F$16)</f>
        <v/>
      </c>
      <c r="Y917" s="109">
        <f>((('01_Supuestos'!H31*$I917)*'01_Supuestos'!$F$11*($H917-'01_Supuestos'!$F$9))-((('01_Supuestos'!H31*$I917)*'01_Supuestos'!$F$11*($H917-'01_Supuestos'!$F$9))*'01_Supuestos'!$F$12)-(('01_Supuestos'!H31*$I917)*'01_Supuestos'!$F$11*$K917)-(IF(('01_Supuestos'!H31*$I917)&gt;0,'01_Supuestos'!$F$15,0)))-((('01_Supuestos'!H31*$I917)*'01_Supuestos'!$F$11*($H917-'01_Supuestos'!$F$9))*'01_Supuestos'!$F$18)-($J917*'01_Supuestos'!H32)-(IF('01_Supuestos'!H30=MAX('01_Supuestos'!$C$30:$M$30),'01_Supuestos'!$F$19,0))-(MAX(0,(((('01_Supuestos'!H31*$I917)*'01_Supuestos'!$F$11*($H917-'01_Supuestos'!$F$9))-((('01_Supuestos'!H31*$I917)*'01_Supuestos'!$F$11*($H917-'01_Supuestos'!$F$9))*'01_Supuestos'!$F$12)-(('01_Supuestos'!H31*$I917)*'01_Supuestos'!$F$11*$K917)-(IF(('01_Supuestos'!H31*$I917)&gt;0,'01_Supuestos'!$F$15,0)))-($J917*'01_Supuestos'!H33)))*'01_Supuestos'!$F$16)</f>
        <v/>
      </c>
      <c r="Z917" s="109">
        <f>((('01_Supuestos'!I31*$I917)*'01_Supuestos'!$F$11*($H917-'01_Supuestos'!$F$9))-((('01_Supuestos'!I31*$I917)*'01_Supuestos'!$F$11*($H917-'01_Supuestos'!$F$9))*'01_Supuestos'!$F$12)-(('01_Supuestos'!I31*$I917)*'01_Supuestos'!$F$11*$K917)-(IF(('01_Supuestos'!I31*$I917)&gt;0,'01_Supuestos'!$F$15,0)))-((('01_Supuestos'!I31*$I917)*'01_Supuestos'!$F$11*($H917-'01_Supuestos'!$F$9))*'01_Supuestos'!$F$18)-($J917*'01_Supuestos'!I32)-(IF('01_Supuestos'!I30=MAX('01_Supuestos'!$C$30:$M$30),'01_Supuestos'!$F$19,0))-(MAX(0,(((('01_Supuestos'!I31*$I917)*'01_Supuestos'!$F$11*($H917-'01_Supuestos'!$F$9))-((('01_Supuestos'!I31*$I917)*'01_Supuestos'!$F$11*($H917-'01_Supuestos'!$F$9))*'01_Supuestos'!$F$12)-(('01_Supuestos'!I31*$I917)*'01_Supuestos'!$F$11*$K917)-(IF(('01_Supuestos'!I31*$I917)&gt;0,'01_Supuestos'!$F$15,0)))-($J917*'01_Supuestos'!I33)))*'01_Supuestos'!$F$16)</f>
        <v/>
      </c>
      <c r="AA917" s="109">
        <f>((('01_Supuestos'!J31*$I917)*'01_Supuestos'!$F$11*($H917-'01_Supuestos'!$F$9))-((('01_Supuestos'!J31*$I917)*'01_Supuestos'!$F$11*($H917-'01_Supuestos'!$F$9))*'01_Supuestos'!$F$12)-(('01_Supuestos'!J31*$I917)*'01_Supuestos'!$F$11*$K917)-(IF(('01_Supuestos'!J31*$I917)&gt;0,'01_Supuestos'!$F$15,0)))-((('01_Supuestos'!J31*$I917)*'01_Supuestos'!$F$11*($H917-'01_Supuestos'!$F$9))*'01_Supuestos'!$F$18)-($J917*'01_Supuestos'!J32)-(IF('01_Supuestos'!J30=MAX('01_Supuestos'!$C$30:$M$30),'01_Supuestos'!$F$19,0))-(MAX(0,(((('01_Supuestos'!J31*$I917)*'01_Supuestos'!$F$11*($H917-'01_Supuestos'!$F$9))-((('01_Supuestos'!J31*$I917)*'01_Supuestos'!$F$11*($H917-'01_Supuestos'!$F$9))*'01_Supuestos'!$F$12)-(('01_Supuestos'!J31*$I917)*'01_Supuestos'!$F$11*$K917)-(IF(('01_Supuestos'!J31*$I917)&gt;0,'01_Supuestos'!$F$15,0)))-($J917*'01_Supuestos'!J33)))*'01_Supuestos'!$F$16)</f>
        <v/>
      </c>
      <c r="AB917" s="109">
        <f>((('01_Supuestos'!K31*$I917)*'01_Supuestos'!$F$11*($H917-'01_Supuestos'!$F$9))-((('01_Supuestos'!K31*$I917)*'01_Supuestos'!$F$11*($H917-'01_Supuestos'!$F$9))*'01_Supuestos'!$F$12)-(('01_Supuestos'!K31*$I917)*'01_Supuestos'!$F$11*$K917)-(IF(('01_Supuestos'!K31*$I917)&gt;0,'01_Supuestos'!$F$15,0)))-((('01_Supuestos'!K31*$I917)*'01_Supuestos'!$F$11*($H917-'01_Supuestos'!$F$9))*'01_Supuestos'!$F$18)-($J917*'01_Supuestos'!K32)-(IF('01_Supuestos'!K30=MAX('01_Supuestos'!$C$30:$M$30),'01_Supuestos'!$F$19,0))-(MAX(0,(((('01_Supuestos'!K31*$I917)*'01_Supuestos'!$F$11*($H917-'01_Supuestos'!$F$9))-((('01_Supuestos'!K31*$I917)*'01_Supuestos'!$F$11*($H917-'01_Supuestos'!$F$9))*'01_Supuestos'!$F$12)-(('01_Supuestos'!K31*$I917)*'01_Supuestos'!$F$11*$K917)-(IF(('01_Supuestos'!K31*$I917)&gt;0,'01_Supuestos'!$F$15,0)))-($J917*'01_Supuestos'!K33)))*'01_Supuestos'!$F$16)</f>
        <v/>
      </c>
      <c r="AC917" s="109">
        <f>((('01_Supuestos'!L31*$I917)*'01_Supuestos'!$F$11*($H917-'01_Supuestos'!$F$9))-((('01_Supuestos'!L31*$I917)*'01_Supuestos'!$F$11*($H917-'01_Supuestos'!$F$9))*'01_Supuestos'!$F$12)-(('01_Supuestos'!L31*$I917)*'01_Supuestos'!$F$11*$K917)-(IF(('01_Supuestos'!L31*$I917)&gt;0,'01_Supuestos'!$F$15,0)))-((('01_Supuestos'!L31*$I917)*'01_Supuestos'!$F$11*($H917-'01_Supuestos'!$F$9))*'01_Supuestos'!$F$18)-($J917*'01_Supuestos'!L32)-(IF('01_Supuestos'!L30=MAX('01_Supuestos'!$C$30:$M$30),'01_Supuestos'!$F$19,0))-(MAX(0,(((('01_Supuestos'!L31*$I917)*'01_Supuestos'!$F$11*($H917-'01_Supuestos'!$F$9))-((('01_Supuestos'!L31*$I917)*'01_Supuestos'!$F$11*($H917-'01_Supuestos'!$F$9))*'01_Supuestos'!$F$12)-(('01_Supuestos'!L31*$I917)*'01_Supuestos'!$F$11*$K917)-(IF(('01_Supuestos'!L31*$I917)&gt;0,'01_Supuestos'!$F$15,0)))-($J917*'01_Supuestos'!L33)))*'01_Supuestos'!$F$16)</f>
        <v/>
      </c>
      <c r="AD917" s="109">
        <f>((('01_Supuestos'!M31*$I917)*'01_Supuestos'!$F$11*($H917-'01_Supuestos'!$F$9))-((('01_Supuestos'!M31*$I917)*'01_Supuestos'!$F$11*($H917-'01_Supuestos'!$F$9))*'01_Supuestos'!$F$12)-(('01_Supuestos'!M31*$I917)*'01_Supuestos'!$F$11*$K917)-(IF(('01_Supuestos'!M31*$I917)&gt;0,'01_Supuestos'!$F$15,0)))-((('01_Supuestos'!M31*$I917)*'01_Supuestos'!$F$11*($H917-'01_Supuestos'!$F$9))*'01_Supuestos'!$F$18)-($J917*'01_Supuestos'!M32)-(IF('01_Supuestos'!M30=MAX('01_Supuestos'!$C$30:$M$30),'01_Supuestos'!$F$19,0))-(MAX(0,(((('01_Supuestos'!M31*$I917)*'01_Supuestos'!$F$11*($H917-'01_Supuestos'!$F$9))-((('01_Supuestos'!M31*$I917)*'01_Supuestos'!$F$11*($H917-'01_Supuestos'!$F$9))*'01_Supuestos'!$F$12)-(('01_Supuestos'!M31*$I917)*'01_Supuestos'!$F$11*$K917)-(IF(('01_Supuestos'!M31*$I917)&gt;0,'01_Supuestos'!$F$15,0)))-($J917*'01_Supuestos'!M33)))*'01_Supuestos'!$F$16)</f>
        <v/>
      </c>
      <c r="AE917" s="109">
        <f>0</f>
        <v/>
      </c>
      <c r="AF917" s="109">
        <f>IF(S917&gt;R917,"Appraisal+Decision",IF(S917&lt;R917,"Develop Now","Indiferente"))</f>
        <v/>
      </c>
    </row>
    <row r="918">
      <c r="A918" t="n">
        <v>888</v>
      </c>
      <c r="B918" s="53">
        <f>RAND()</f>
        <v/>
      </c>
      <c r="C918" s="53">
        <f>RAND()</f>
        <v/>
      </c>
      <c r="D918" s="53">
        <f>RAND()</f>
        <v/>
      </c>
      <c r="E918" s="53">
        <f>RAND()</f>
        <v/>
      </c>
      <c r="F918" s="53">
        <f>RAND()</f>
        <v/>
      </c>
      <c r="G918" s="53">
        <f>RAND()</f>
        <v/>
      </c>
      <c r="H918" s="109">
        <f>IF(B918&lt;($B$11-$B$10)/($B$12-$B$10), $B$10+SQRT(B918*($B$11-$B$10)*($B$12-$B$10)), $B$12-SQRT((1-B918)*($B$12-$B$11)*($B$12-$B$10)))</f>
        <v/>
      </c>
      <c r="I918" s="53">
        <f>MAX(0.1,NORMINV(C918,$B$13,$B$14))</f>
        <v/>
      </c>
      <c r="J918" s="109">
        <f>'01_Supuestos'!$F$13*MAX(0.65,NORMINV(D918,1,$B$15))</f>
        <v/>
      </c>
      <c r="K918" s="109">
        <f>'01_Supuestos'!$F$14*MAX(0.6,NORMINV(E918,1,$B$16))</f>
        <v/>
      </c>
      <c r="L918" s="109">
        <f>--(F918&lt;=$B$5)</f>
        <v/>
      </c>
      <c r="M918" s="109">
        <f>IF(L918=1, IF(G918&lt;=$B$6, "+", "-"), IF(G918&lt;=(1-$B$7), "+", "-"))</f>
        <v/>
      </c>
      <c r="N918" s="110">
        <f>IF(M918="+",'05_Bayes_Arbol'!$B$16,'05_Bayes_Arbol'!$B$17)</f>
        <v/>
      </c>
      <c r="O918" s="109">
        <f>SUMPRODUCT(T918:AD918,'01_Supuestos'!$C$34:$M$34)</f>
        <v/>
      </c>
      <c r="P918" s="109">
        <f>N918*O918 + (1-N918)*$B$9</f>
        <v/>
      </c>
      <c r="Q918" s="109">
        <f>--(P918&gt;0)</f>
        <v/>
      </c>
      <c r="R918" s="109">
        <f>IF(L918=1,O918,$B$9)</f>
        <v/>
      </c>
      <c r="S918" s="109">
        <f>-$B$8 + IF(Q918=1, IF(L918=1,O918,$B$9), 0)</f>
        <v/>
      </c>
      <c r="T918" s="109">
        <f>((('01_Supuestos'!C31*$I918)*'01_Supuestos'!$F$11*($H918-'01_Supuestos'!$F$9))-((('01_Supuestos'!C31*$I918)*'01_Supuestos'!$F$11*($H918-'01_Supuestos'!$F$9))*'01_Supuestos'!$F$12)-(('01_Supuestos'!C31*$I918)*'01_Supuestos'!$F$11*$K918)-(IF(('01_Supuestos'!C31*$I918)&gt;0,'01_Supuestos'!$F$15,0)))-((('01_Supuestos'!C31*$I918)*'01_Supuestos'!$F$11*($H918-'01_Supuestos'!$F$9))*'01_Supuestos'!$F$18)-($J918*'01_Supuestos'!C32)-(IF('01_Supuestos'!C30=MAX('01_Supuestos'!$C$30:$M$30),'01_Supuestos'!$F$19,0))-(MAX(0,(((('01_Supuestos'!C31*$I918)*'01_Supuestos'!$F$11*($H918-'01_Supuestos'!$F$9))-((('01_Supuestos'!C31*$I918)*'01_Supuestos'!$F$11*($H918-'01_Supuestos'!$F$9))*'01_Supuestos'!$F$12)-(('01_Supuestos'!C31*$I918)*'01_Supuestos'!$F$11*$K918)-(IF(('01_Supuestos'!C31*$I918)&gt;0,'01_Supuestos'!$F$15,0)))-($J918*'01_Supuestos'!C33)))*'01_Supuestos'!$F$16)</f>
        <v/>
      </c>
      <c r="U918" s="109">
        <f>((('01_Supuestos'!D31*$I918)*'01_Supuestos'!$F$11*($H918-'01_Supuestos'!$F$9))-((('01_Supuestos'!D31*$I918)*'01_Supuestos'!$F$11*($H918-'01_Supuestos'!$F$9))*'01_Supuestos'!$F$12)-(('01_Supuestos'!D31*$I918)*'01_Supuestos'!$F$11*$K918)-(IF(('01_Supuestos'!D31*$I918)&gt;0,'01_Supuestos'!$F$15,0)))-((('01_Supuestos'!D31*$I918)*'01_Supuestos'!$F$11*($H918-'01_Supuestos'!$F$9))*'01_Supuestos'!$F$18)-($J918*'01_Supuestos'!D32)-(IF('01_Supuestos'!D30=MAX('01_Supuestos'!$C$30:$M$30),'01_Supuestos'!$F$19,0))-(MAX(0,(((('01_Supuestos'!D31*$I918)*'01_Supuestos'!$F$11*($H918-'01_Supuestos'!$F$9))-((('01_Supuestos'!D31*$I918)*'01_Supuestos'!$F$11*($H918-'01_Supuestos'!$F$9))*'01_Supuestos'!$F$12)-(('01_Supuestos'!D31*$I918)*'01_Supuestos'!$F$11*$K918)-(IF(('01_Supuestos'!D31*$I918)&gt;0,'01_Supuestos'!$F$15,0)))-($J918*'01_Supuestos'!D33)))*'01_Supuestos'!$F$16)</f>
        <v/>
      </c>
      <c r="V918" s="109">
        <f>((('01_Supuestos'!E31*$I918)*'01_Supuestos'!$F$11*($H918-'01_Supuestos'!$F$9))-((('01_Supuestos'!E31*$I918)*'01_Supuestos'!$F$11*($H918-'01_Supuestos'!$F$9))*'01_Supuestos'!$F$12)-(('01_Supuestos'!E31*$I918)*'01_Supuestos'!$F$11*$K918)-(IF(('01_Supuestos'!E31*$I918)&gt;0,'01_Supuestos'!$F$15,0)))-((('01_Supuestos'!E31*$I918)*'01_Supuestos'!$F$11*($H918-'01_Supuestos'!$F$9))*'01_Supuestos'!$F$18)-($J918*'01_Supuestos'!E32)-(IF('01_Supuestos'!E30=MAX('01_Supuestos'!$C$30:$M$30),'01_Supuestos'!$F$19,0))-(MAX(0,(((('01_Supuestos'!E31*$I918)*'01_Supuestos'!$F$11*($H918-'01_Supuestos'!$F$9))-((('01_Supuestos'!E31*$I918)*'01_Supuestos'!$F$11*($H918-'01_Supuestos'!$F$9))*'01_Supuestos'!$F$12)-(('01_Supuestos'!E31*$I918)*'01_Supuestos'!$F$11*$K918)-(IF(('01_Supuestos'!E31*$I918)&gt;0,'01_Supuestos'!$F$15,0)))-($J918*'01_Supuestos'!E33)))*'01_Supuestos'!$F$16)</f>
        <v/>
      </c>
      <c r="W918" s="109">
        <f>((('01_Supuestos'!F31*$I918)*'01_Supuestos'!$F$11*($H918-'01_Supuestos'!$F$9))-((('01_Supuestos'!F31*$I918)*'01_Supuestos'!$F$11*($H918-'01_Supuestos'!$F$9))*'01_Supuestos'!$F$12)-(('01_Supuestos'!F31*$I918)*'01_Supuestos'!$F$11*$K918)-(IF(('01_Supuestos'!F31*$I918)&gt;0,'01_Supuestos'!$F$15,0)))-((('01_Supuestos'!F31*$I918)*'01_Supuestos'!$F$11*($H918-'01_Supuestos'!$F$9))*'01_Supuestos'!$F$18)-($J918*'01_Supuestos'!F32)-(IF('01_Supuestos'!F30=MAX('01_Supuestos'!$C$30:$M$30),'01_Supuestos'!$F$19,0))-(MAX(0,(((('01_Supuestos'!F31*$I918)*'01_Supuestos'!$F$11*($H918-'01_Supuestos'!$F$9))-((('01_Supuestos'!F31*$I918)*'01_Supuestos'!$F$11*($H918-'01_Supuestos'!$F$9))*'01_Supuestos'!$F$12)-(('01_Supuestos'!F31*$I918)*'01_Supuestos'!$F$11*$K918)-(IF(('01_Supuestos'!F31*$I918)&gt;0,'01_Supuestos'!$F$15,0)))-($J918*'01_Supuestos'!F33)))*'01_Supuestos'!$F$16)</f>
        <v/>
      </c>
      <c r="X918" s="109">
        <f>((('01_Supuestos'!G31*$I918)*'01_Supuestos'!$F$11*($H918-'01_Supuestos'!$F$9))-((('01_Supuestos'!G31*$I918)*'01_Supuestos'!$F$11*($H918-'01_Supuestos'!$F$9))*'01_Supuestos'!$F$12)-(('01_Supuestos'!G31*$I918)*'01_Supuestos'!$F$11*$K918)-(IF(('01_Supuestos'!G31*$I918)&gt;0,'01_Supuestos'!$F$15,0)))-((('01_Supuestos'!G31*$I918)*'01_Supuestos'!$F$11*($H918-'01_Supuestos'!$F$9))*'01_Supuestos'!$F$18)-($J918*'01_Supuestos'!G32)-(IF('01_Supuestos'!G30=MAX('01_Supuestos'!$C$30:$M$30),'01_Supuestos'!$F$19,0))-(MAX(0,(((('01_Supuestos'!G31*$I918)*'01_Supuestos'!$F$11*($H918-'01_Supuestos'!$F$9))-((('01_Supuestos'!G31*$I918)*'01_Supuestos'!$F$11*($H918-'01_Supuestos'!$F$9))*'01_Supuestos'!$F$12)-(('01_Supuestos'!G31*$I918)*'01_Supuestos'!$F$11*$K918)-(IF(('01_Supuestos'!G31*$I918)&gt;0,'01_Supuestos'!$F$15,0)))-($J918*'01_Supuestos'!G33)))*'01_Supuestos'!$F$16)</f>
        <v/>
      </c>
      <c r="Y918" s="109">
        <f>((('01_Supuestos'!H31*$I918)*'01_Supuestos'!$F$11*($H918-'01_Supuestos'!$F$9))-((('01_Supuestos'!H31*$I918)*'01_Supuestos'!$F$11*($H918-'01_Supuestos'!$F$9))*'01_Supuestos'!$F$12)-(('01_Supuestos'!H31*$I918)*'01_Supuestos'!$F$11*$K918)-(IF(('01_Supuestos'!H31*$I918)&gt;0,'01_Supuestos'!$F$15,0)))-((('01_Supuestos'!H31*$I918)*'01_Supuestos'!$F$11*($H918-'01_Supuestos'!$F$9))*'01_Supuestos'!$F$18)-($J918*'01_Supuestos'!H32)-(IF('01_Supuestos'!H30=MAX('01_Supuestos'!$C$30:$M$30),'01_Supuestos'!$F$19,0))-(MAX(0,(((('01_Supuestos'!H31*$I918)*'01_Supuestos'!$F$11*($H918-'01_Supuestos'!$F$9))-((('01_Supuestos'!H31*$I918)*'01_Supuestos'!$F$11*($H918-'01_Supuestos'!$F$9))*'01_Supuestos'!$F$12)-(('01_Supuestos'!H31*$I918)*'01_Supuestos'!$F$11*$K918)-(IF(('01_Supuestos'!H31*$I918)&gt;0,'01_Supuestos'!$F$15,0)))-($J918*'01_Supuestos'!H33)))*'01_Supuestos'!$F$16)</f>
        <v/>
      </c>
      <c r="Z918" s="109">
        <f>((('01_Supuestos'!I31*$I918)*'01_Supuestos'!$F$11*($H918-'01_Supuestos'!$F$9))-((('01_Supuestos'!I31*$I918)*'01_Supuestos'!$F$11*($H918-'01_Supuestos'!$F$9))*'01_Supuestos'!$F$12)-(('01_Supuestos'!I31*$I918)*'01_Supuestos'!$F$11*$K918)-(IF(('01_Supuestos'!I31*$I918)&gt;0,'01_Supuestos'!$F$15,0)))-((('01_Supuestos'!I31*$I918)*'01_Supuestos'!$F$11*($H918-'01_Supuestos'!$F$9))*'01_Supuestos'!$F$18)-($J918*'01_Supuestos'!I32)-(IF('01_Supuestos'!I30=MAX('01_Supuestos'!$C$30:$M$30),'01_Supuestos'!$F$19,0))-(MAX(0,(((('01_Supuestos'!I31*$I918)*'01_Supuestos'!$F$11*($H918-'01_Supuestos'!$F$9))-((('01_Supuestos'!I31*$I918)*'01_Supuestos'!$F$11*($H918-'01_Supuestos'!$F$9))*'01_Supuestos'!$F$12)-(('01_Supuestos'!I31*$I918)*'01_Supuestos'!$F$11*$K918)-(IF(('01_Supuestos'!I31*$I918)&gt;0,'01_Supuestos'!$F$15,0)))-($J918*'01_Supuestos'!I33)))*'01_Supuestos'!$F$16)</f>
        <v/>
      </c>
      <c r="AA918" s="109">
        <f>((('01_Supuestos'!J31*$I918)*'01_Supuestos'!$F$11*($H918-'01_Supuestos'!$F$9))-((('01_Supuestos'!J31*$I918)*'01_Supuestos'!$F$11*($H918-'01_Supuestos'!$F$9))*'01_Supuestos'!$F$12)-(('01_Supuestos'!J31*$I918)*'01_Supuestos'!$F$11*$K918)-(IF(('01_Supuestos'!J31*$I918)&gt;0,'01_Supuestos'!$F$15,0)))-((('01_Supuestos'!J31*$I918)*'01_Supuestos'!$F$11*($H918-'01_Supuestos'!$F$9))*'01_Supuestos'!$F$18)-($J918*'01_Supuestos'!J32)-(IF('01_Supuestos'!J30=MAX('01_Supuestos'!$C$30:$M$30),'01_Supuestos'!$F$19,0))-(MAX(0,(((('01_Supuestos'!J31*$I918)*'01_Supuestos'!$F$11*($H918-'01_Supuestos'!$F$9))-((('01_Supuestos'!J31*$I918)*'01_Supuestos'!$F$11*($H918-'01_Supuestos'!$F$9))*'01_Supuestos'!$F$12)-(('01_Supuestos'!J31*$I918)*'01_Supuestos'!$F$11*$K918)-(IF(('01_Supuestos'!J31*$I918)&gt;0,'01_Supuestos'!$F$15,0)))-($J918*'01_Supuestos'!J33)))*'01_Supuestos'!$F$16)</f>
        <v/>
      </c>
      <c r="AB918" s="109">
        <f>((('01_Supuestos'!K31*$I918)*'01_Supuestos'!$F$11*($H918-'01_Supuestos'!$F$9))-((('01_Supuestos'!K31*$I918)*'01_Supuestos'!$F$11*($H918-'01_Supuestos'!$F$9))*'01_Supuestos'!$F$12)-(('01_Supuestos'!K31*$I918)*'01_Supuestos'!$F$11*$K918)-(IF(('01_Supuestos'!K31*$I918)&gt;0,'01_Supuestos'!$F$15,0)))-((('01_Supuestos'!K31*$I918)*'01_Supuestos'!$F$11*($H918-'01_Supuestos'!$F$9))*'01_Supuestos'!$F$18)-($J918*'01_Supuestos'!K32)-(IF('01_Supuestos'!K30=MAX('01_Supuestos'!$C$30:$M$30),'01_Supuestos'!$F$19,0))-(MAX(0,(((('01_Supuestos'!K31*$I918)*'01_Supuestos'!$F$11*($H918-'01_Supuestos'!$F$9))-((('01_Supuestos'!K31*$I918)*'01_Supuestos'!$F$11*($H918-'01_Supuestos'!$F$9))*'01_Supuestos'!$F$12)-(('01_Supuestos'!K31*$I918)*'01_Supuestos'!$F$11*$K918)-(IF(('01_Supuestos'!K31*$I918)&gt;0,'01_Supuestos'!$F$15,0)))-($J918*'01_Supuestos'!K33)))*'01_Supuestos'!$F$16)</f>
        <v/>
      </c>
      <c r="AC918" s="109">
        <f>((('01_Supuestos'!L31*$I918)*'01_Supuestos'!$F$11*($H918-'01_Supuestos'!$F$9))-((('01_Supuestos'!L31*$I918)*'01_Supuestos'!$F$11*($H918-'01_Supuestos'!$F$9))*'01_Supuestos'!$F$12)-(('01_Supuestos'!L31*$I918)*'01_Supuestos'!$F$11*$K918)-(IF(('01_Supuestos'!L31*$I918)&gt;0,'01_Supuestos'!$F$15,0)))-((('01_Supuestos'!L31*$I918)*'01_Supuestos'!$F$11*($H918-'01_Supuestos'!$F$9))*'01_Supuestos'!$F$18)-($J918*'01_Supuestos'!L32)-(IF('01_Supuestos'!L30=MAX('01_Supuestos'!$C$30:$M$30),'01_Supuestos'!$F$19,0))-(MAX(0,(((('01_Supuestos'!L31*$I918)*'01_Supuestos'!$F$11*($H918-'01_Supuestos'!$F$9))-((('01_Supuestos'!L31*$I918)*'01_Supuestos'!$F$11*($H918-'01_Supuestos'!$F$9))*'01_Supuestos'!$F$12)-(('01_Supuestos'!L31*$I918)*'01_Supuestos'!$F$11*$K918)-(IF(('01_Supuestos'!L31*$I918)&gt;0,'01_Supuestos'!$F$15,0)))-($J918*'01_Supuestos'!L33)))*'01_Supuestos'!$F$16)</f>
        <v/>
      </c>
      <c r="AD918" s="109">
        <f>((('01_Supuestos'!M31*$I918)*'01_Supuestos'!$F$11*($H918-'01_Supuestos'!$F$9))-((('01_Supuestos'!M31*$I918)*'01_Supuestos'!$F$11*($H918-'01_Supuestos'!$F$9))*'01_Supuestos'!$F$12)-(('01_Supuestos'!M31*$I918)*'01_Supuestos'!$F$11*$K918)-(IF(('01_Supuestos'!M31*$I918)&gt;0,'01_Supuestos'!$F$15,0)))-((('01_Supuestos'!M31*$I918)*'01_Supuestos'!$F$11*($H918-'01_Supuestos'!$F$9))*'01_Supuestos'!$F$18)-($J918*'01_Supuestos'!M32)-(IF('01_Supuestos'!M30=MAX('01_Supuestos'!$C$30:$M$30),'01_Supuestos'!$F$19,0))-(MAX(0,(((('01_Supuestos'!M31*$I918)*'01_Supuestos'!$F$11*($H918-'01_Supuestos'!$F$9))-((('01_Supuestos'!M31*$I918)*'01_Supuestos'!$F$11*($H918-'01_Supuestos'!$F$9))*'01_Supuestos'!$F$12)-(('01_Supuestos'!M31*$I918)*'01_Supuestos'!$F$11*$K918)-(IF(('01_Supuestos'!M31*$I918)&gt;0,'01_Supuestos'!$F$15,0)))-($J918*'01_Supuestos'!M33)))*'01_Supuestos'!$F$16)</f>
        <v/>
      </c>
      <c r="AE918" s="109">
        <f>0</f>
        <v/>
      </c>
      <c r="AF918" s="109">
        <f>IF(S918&gt;R918,"Appraisal+Decision",IF(S918&lt;R918,"Develop Now","Indiferente"))</f>
        <v/>
      </c>
    </row>
    <row r="919">
      <c r="A919" t="n">
        <v>889</v>
      </c>
      <c r="B919" s="53">
        <f>RAND()</f>
        <v/>
      </c>
      <c r="C919" s="53">
        <f>RAND()</f>
        <v/>
      </c>
      <c r="D919" s="53">
        <f>RAND()</f>
        <v/>
      </c>
      <c r="E919" s="53">
        <f>RAND()</f>
        <v/>
      </c>
      <c r="F919" s="53">
        <f>RAND()</f>
        <v/>
      </c>
      <c r="G919" s="53">
        <f>RAND()</f>
        <v/>
      </c>
      <c r="H919" s="109">
        <f>IF(B919&lt;($B$11-$B$10)/($B$12-$B$10), $B$10+SQRT(B919*($B$11-$B$10)*($B$12-$B$10)), $B$12-SQRT((1-B919)*($B$12-$B$11)*($B$12-$B$10)))</f>
        <v/>
      </c>
      <c r="I919" s="53">
        <f>MAX(0.1,NORMINV(C919,$B$13,$B$14))</f>
        <v/>
      </c>
      <c r="J919" s="109">
        <f>'01_Supuestos'!$F$13*MAX(0.65,NORMINV(D919,1,$B$15))</f>
        <v/>
      </c>
      <c r="K919" s="109">
        <f>'01_Supuestos'!$F$14*MAX(0.6,NORMINV(E919,1,$B$16))</f>
        <v/>
      </c>
      <c r="L919" s="109">
        <f>--(F919&lt;=$B$5)</f>
        <v/>
      </c>
      <c r="M919" s="109">
        <f>IF(L919=1, IF(G919&lt;=$B$6, "+", "-"), IF(G919&lt;=(1-$B$7), "+", "-"))</f>
        <v/>
      </c>
      <c r="N919" s="110">
        <f>IF(M919="+",'05_Bayes_Arbol'!$B$16,'05_Bayes_Arbol'!$B$17)</f>
        <v/>
      </c>
      <c r="O919" s="109">
        <f>SUMPRODUCT(T919:AD919,'01_Supuestos'!$C$34:$M$34)</f>
        <v/>
      </c>
      <c r="P919" s="109">
        <f>N919*O919 + (1-N919)*$B$9</f>
        <v/>
      </c>
      <c r="Q919" s="109">
        <f>--(P919&gt;0)</f>
        <v/>
      </c>
      <c r="R919" s="109">
        <f>IF(L919=1,O919,$B$9)</f>
        <v/>
      </c>
      <c r="S919" s="109">
        <f>-$B$8 + IF(Q919=1, IF(L919=1,O919,$B$9), 0)</f>
        <v/>
      </c>
      <c r="T919" s="109">
        <f>((('01_Supuestos'!C31*$I919)*'01_Supuestos'!$F$11*($H919-'01_Supuestos'!$F$9))-((('01_Supuestos'!C31*$I919)*'01_Supuestos'!$F$11*($H919-'01_Supuestos'!$F$9))*'01_Supuestos'!$F$12)-(('01_Supuestos'!C31*$I919)*'01_Supuestos'!$F$11*$K919)-(IF(('01_Supuestos'!C31*$I919)&gt;0,'01_Supuestos'!$F$15,0)))-((('01_Supuestos'!C31*$I919)*'01_Supuestos'!$F$11*($H919-'01_Supuestos'!$F$9))*'01_Supuestos'!$F$18)-($J919*'01_Supuestos'!C32)-(IF('01_Supuestos'!C30=MAX('01_Supuestos'!$C$30:$M$30),'01_Supuestos'!$F$19,0))-(MAX(0,(((('01_Supuestos'!C31*$I919)*'01_Supuestos'!$F$11*($H919-'01_Supuestos'!$F$9))-((('01_Supuestos'!C31*$I919)*'01_Supuestos'!$F$11*($H919-'01_Supuestos'!$F$9))*'01_Supuestos'!$F$12)-(('01_Supuestos'!C31*$I919)*'01_Supuestos'!$F$11*$K919)-(IF(('01_Supuestos'!C31*$I919)&gt;0,'01_Supuestos'!$F$15,0)))-($J919*'01_Supuestos'!C33)))*'01_Supuestos'!$F$16)</f>
        <v/>
      </c>
      <c r="U919" s="109">
        <f>((('01_Supuestos'!D31*$I919)*'01_Supuestos'!$F$11*($H919-'01_Supuestos'!$F$9))-((('01_Supuestos'!D31*$I919)*'01_Supuestos'!$F$11*($H919-'01_Supuestos'!$F$9))*'01_Supuestos'!$F$12)-(('01_Supuestos'!D31*$I919)*'01_Supuestos'!$F$11*$K919)-(IF(('01_Supuestos'!D31*$I919)&gt;0,'01_Supuestos'!$F$15,0)))-((('01_Supuestos'!D31*$I919)*'01_Supuestos'!$F$11*($H919-'01_Supuestos'!$F$9))*'01_Supuestos'!$F$18)-($J919*'01_Supuestos'!D32)-(IF('01_Supuestos'!D30=MAX('01_Supuestos'!$C$30:$M$30),'01_Supuestos'!$F$19,0))-(MAX(0,(((('01_Supuestos'!D31*$I919)*'01_Supuestos'!$F$11*($H919-'01_Supuestos'!$F$9))-((('01_Supuestos'!D31*$I919)*'01_Supuestos'!$F$11*($H919-'01_Supuestos'!$F$9))*'01_Supuestos'!$F$12)-(('01_Supuestos'!D31*$I919)*'01_Supuestos'!$F$11*$K919)-(IF(('01_Supuestos'!D31*$I919)&gt;0,'01_Supuestos'!$F$15,0)))-($J919*'01_Supuestos'!D33)))*'01_Supuestos'!$F$16)</f>
        <v/>
      </c>
      <c r="V919" s="109">
        <f>((('01_Supuestos'!E31*$I919)*'01_Supuestos'!$F$11*($H919-'01_Supuestos'!$F$9))-((('01_Supuestos'!E31*$I919)*'01_Supuestos'!$F$11*($H919-'01_Supuestos'!$F$9))*'01_Supuestos'!$F$12)-(('01_Supuestos'!E31*$I919)*'01_Supuestos'!$F$11*$K919)-(IF(('01_Supuestos'!E31*$I919)&gt;0,'01_Supuestos'!$F$15,0)))-((('01_Supuestos'!E31*$I919)*'01_Supuestos'!$F$11*($H919-'01_Supuestos'!$F$9))*'01_Supuestos'!$F$18)-($J919*'01_Supuestos'!E32)-(IF('01_Supuestos'!E30=MAX('01_Supuestos'!$C$30:$M$30),'01_Supuestos'!$F$19,0))-(MAX(0,(((('01_Supuestos'!E31*$I919)*'01_Supuestos'!$F$11*($H919-'01_Supuestos'!$F$9))-((('01_Supuestos'!E31*$I919)*'01_Supuestos'!$F$11*($H919-'01_Supuestos'!$F$9))*'01_Supuestos'!$F$12)-(('01_Supuestos'!E31*$I919)*'01_Supuestos'!$F$11*$K919)-(IF(('01_Supuestos'!E31*$I919)&gt;0,'01_Supuestos'!$F$15,0)))-($J919*'01_Supuestos'!E33)))*'01_Supuestos'!$F$16)</f>
        <v/>
      </c>
      <c r="W919" s="109">
        <f>((('01_Supuestos'!F31*$I919)*'01_Supuestos'!$F$11*($H919-'01_Supuestos'!$F$9))-((('01_Supuestos'!F31*$I919)*'01_Supuestos'!$F$11*($H919-'01_Supuestos'!$F$9))*'01_Supuestos'!$F$12)-(('01_Supuestos'!F31*$I919)*'01_Supuestos'!$F$11*$K919)-(IF(('01_Supuestos'!F31*$I919)&gt;0,'01_Supuestos'!$F$15,0)))-((('01_Supuestos'!F31*$I919)*'01_Supuestos'!$F$11*($H919-'01_Supuestos'!$F$9))*'01_Supuestos'!$F$18)-($J919*'01_Supuestos'!F32)-(IF('01_Supuestos'!F30=MAX('01_Supuestos'!$C$30:$M$30),'01_Supuestos'!$F$19,0))-(MAX(0,(((('01_Supuestos'!F31*$I919)*'01_Supuestos'!$F$11*($H919-'01_Supuestos'!$F$9))-((('01_Supuestos'!F31*$I919)*'01_Supuestos'!$F$11*($H919-'01_Supuestos'!$F$9))*'01_Supuestos'!$F$12)-(('01_Supuestos'!F31*$I919)*'01_Supuestos'!$F$11*$K919)-(IF(('01_Supuestos'!F31*$I919)&gt;0,'01_Supuestos'!$F$15,0)))-($J919*'01_Supuestos'!F33)))*'01_Supuestos'!$F$16)</f>
        <v/>
      </c>
      <c r="X919" s="109">
        <f>((('01_Supuestos'!G31*$I919)*'01_Supuestos'!$F$11*($H919-'01_Supuestos'!$F$9))-((('01_Supuestos'!G31*$I919)*'01_Supuestos'!$F$11*($H919-'01_Supuestos'!$F$9))*'01_Supuestos'!$F$12)-(('01_Supuestos'!G31*$I919)*'01_Supuestos'!$F$11*$K919)-(IF(('01_Supuestos'!G31*$I919)&gt;0,'01_Supuestos'!$F$15,0)))-((('01_Supuestos'!G31*$I919)*'01_Supuestos'!$F$11*($H919-'01_Supuestos'!$F$9))*'01_Supuestos'!$F$18)-($J919*'01_Supuestos'!G32)-(IF('01_Supuestos'!G30=MAX('01_Supuestos'!$C$30:$M$30),'01_Supuestos'!$F$19,0))-(MAX(0,(((('01_Supuestos'!G31*$I919)*'01_Supuestos'!$F$11*($H919-'01_Supuestos'!$F$9))-((('01_Supuestos'!G31*$I919)*'01_Supuestos'!$F$11*($H919-'01_Supuestos'!$F$9))*'01_Supuestos'!$F$12)-(('01_Supuestos'!G31*$I919)*'01_Supuestos'!$F$11*$K919)-(IF(('01_Supuestos'!G31*$I919)&gt;0,'01_Supuestos'!$F$15,0)))-($J919*'01_Supuestos'!G33)))*'01_Supuestos'!$F$16)</f>
        <v/>
      </c>
      <c r="Y919" s="109">
        <f>((('01_Supuestos'!H31*$I919)*'01_Supuestos'!$F$11*($H919-'01_Supuestos'!$F$9))-((('01_Supuestos'!H31*$I919)*'01_Supuestos'!$F$11*($H919-'01_Supuestos'!$F$9))*'01_Supuestos'!$F$12)-(('01_Supuestos'!H31*$I919)*'01_Supuestos'!$F$11*$K919)-(IF(('01_Supuestos'!H31*$I919)&gt;0,'01_Supuestos'!$F$15,0)))-((('01_Supuestos'!H31*$I919)*'01_Supuestos'!$F$11*($H919-'01_Supuestos'!$F$9))*'01_Supuestos'!$F$18)-($J919*'01_Supuestos'!H32)-(IF('01_Supuestos'!H30=MAX('01_Supuestos'!$C$30:$M$30),'01_Supuestos'!$F$19,0))-(MAX(0,(((('01_Supuestos'!H31*$I919)*'01_Supuestos'!$F$11*($H919-'01_Supuestos'!$F$9))-((('01_Supuestos'!H31*$I919)*'01_Supuestos'!$F$11*($H919-'01_Supuestos'!$F$9))*'01_Supuestos'!$F$12)-(('01_Supuestos'!H31*$I919)*'01_Supuestos'!$F$11*$K919)-(IF(('01_Supuestos'!H31*$I919)&gt;0,'01_Supuestos'!$F$15,0)))-($J919*'01_Supuestos'!H33)))*'01_Supuestos'!$F$16)</f>
        <v/>
      </c>
      <c r="Z919" s="109">
        <f>((('01_Supuestos'!I31*$I919)*'01_Supuestos'!$F$11*($H919-'01_Supuestos'!$F$9))-((('01_Supuestos'!I31*$I919)*'01_Supuestos'!$F$11*($H919-'01_Supuestos'!$F$9))*'01_Supuestos'!$F$12)-(('01_Supuestos'!I31*$I919)*'01_Supuestos'!$F$11*$K919)-(IF(('01_Supuestos'!I31*$I919)&gt;0,'01_Supuestos'!$F$15,0)))-((('01_Supuestos'!I31*$I919)*'01_Supuestos'!$F$11*($H919-'01_Supuestos'!$F$9))*'01_Supuestos'!$F$18)-($J919*'01_Supuestos'!I32)-(IF('01_Supuestos'!I30=MAX('01_Supuestos'!$C$30:$M$30),'01_Supuestos'!$F$19,0))-(MAX(0,(((('01_Supuestos'!I31*$I919)*'01_Supuestos'!$F$11*($H919-'01_Supuestos'!$F$9))-((('01_Supuestos'!I31*$I919)*'01_Supuestos'!$F$11*($H919-'01_Supuestos'!$F$9))*'01_Supuestos'!$F$12)-(('01_Supuestos'!I31*$I919)*'01_Supuestos'!$F$11*$K919)-(IF(('01_Supuestos'!I31*$I919)&gt;0,'01_Supuestos'!$F$15,0)))-($J919*'01_Supuestos'!I33)))*'01_Supuestos'!$F$16)</f>
        <v/>
      </c>
      <c r="AA919" s="109">
        <f>((('01_Supuestos'!J31*$I919)*'01_Supuestos'!$F$11*($H919-'01_Supuestos'!$F$9))-((('01_Supuestos'!J31*$I919)*'01_Supuestos'!$F$11*($H919-'01_Supuestos'!$F$9))*'01_Supuestos'!$F$12)-(('01_Supuestos'!J31*$I919)*'01_Supuestos'!$F$11*$K919)-(IF(('01_Supuestos'!J31*$I919)&gt;0,'01_Supuestos'!$F$15,0)))-((('01_Supuestos'!J31*$I919)*'01_Supuestos'!$F$11*($H919-'01_Supuestos'!$F$9))*'01_Supuestos'!$F$18)-($J919*'01_Supuestos'!J32)-(IF('01_Supuestos'!J30=MAX('01_Supuestos'!$C$30:$M$30),'01_Supuestos'!$F$19,0))-(MAX(0,(((('01_Supuestos'!J31*$I919)*'01_Supuestos'!$F$11*($H919-'01_Supuestos'!$F$9))-((('01_Supuestos'!J31*$I919)*'01_Supuestos'!$F$11*($H919-'01_Supuestos'!$F$9))*'01_Supuestos'!$F$12)-(('01_Supuestos'!J31*$I919)*'01_Supuestos'!$F$11*$K919)-(IF(('01_Supuestos'!J31*$I919)&gt;0,'01_Supuestos'!$F$15,0)))-($J919*'01_Supuestos'!J33)))*'01_Supuestos'!$F$16)</f>
        <v/>
      </c>
      <c r="AB919" s="109">
        <f>((('01_Supuestos'!K31*$I919)*'01_Supuestos'!$F$11*($H919-'01_Supuestos'!$F$9))-((('01_Supuestos'!K31*$I919)*'01_Supuestos'!$F$11*($H919-'01_Supuestos'!$F$9))*'01_Supuestos'!$F$12)-(('01_Supuestos'!K31*$I919)*'01_Supuestos'!$F$11*$K919)-(IF(('01_Supuestos'!K31*$I919)&gt;0,'01_Supuestos'!$F$15,0)))-((('01_Supuestos'!K31*$I919)*'01_Supuestos'!$F$11*($H919-'01_Supuestos'!$F$9))*'01_Supuestos'!$F$18)-($J919*'01_Supuestos'!K32)-(IF('01_Supuestos'!K30=MAX('01_Supuestos'!$C$30:$M$30),'01_Supuestos'!$F$19,0))-(MAX(0,(((('01_Supuestos'!K31*$I919)*'01_Supuestos'!$F$11*($H919-'01_Supuestos'!$F$9))-((('01_Supuestos'!K31*$I919)*'01_Supuestos'!$F$11*($H919-'01_Supuestos'!$F$9))*'01_Supuestos'!$F$12)-(('01_Supuestos'!K31*$I919)*'01_Supuestos'!$F$11*$K919)-(IF(('01_Supuestos'!K31*$I919)&gt;0,'01_Supuestos'!$F$15,0)))-($J919*'01_Supuestos'!K33)))*'01_Supuestos'!$F$16)</f>
        <v/>
      </c>
      <c r="AC919" s="109">
        <f>((('01_Supuestos'!L31*$I919)*'01_Supuestos'!$F$11*($H919-'01_Supuestos'!$F$9))-((('01_Supuestos'!L31*$I919)*'01_Supuestos'!$F$11*($H919-'01_Supuestos'!$F$9))*'01_Supuestos'!$F$12)-(('01_Supuestos'!L31*$I919)*'01_Supuestos'!$F$11*$K919)-(IF(('01_Supuestos'!L31*$I919)&gt;0,'01_Supuestos'!$F$15,0)))-((('01_Supuestos'!L31*$I919)*'01_Supuestos'!$F$11*($H919-'01_Supuestos'!$F$9))*'01_Supuestos'!$F$18)-($J919*'01_Supuestos'!L32)-(IF('01_Supuestos'!L30=MAX('01_Supuestos'!$C$30:$M$30),'01_Supuestos'!$F$19,0))-(MAX(0,(((('01_Supuestos'!L31*$I919)*'01_Supuestos'!$F$11*($H919-'01_Supuestos'!$F$9))-((('01_Supuestos'!L31*$I919)*'01_Supuestos'!$F$11*($H919-'01_Supuestos'!$F$9))*'01_Supuestos'!$F$12)-(('01_Supuestos'!L31*$I919)*'01_Supuestos'!$F$11*$K919)-(IF(('01_Supuestos'!L31*$I919)&gt;0,'01_Supuestos'!$F$15,0)))-($J919*'01_Supuestos'!L33)))*'01_Supuestos'!$F$16)</f>
        <v/>
      </c>
      <c r="AD919" s="109">
        <f>((('01_Supuestos'!M31*$I919)*'01_Supuestos'!$F$11*($H919-'01_Supuestos'!$F$9))-((('01_Supuestos'!M31*$I919)*'01_Supuestos'!$F$11*($H919-'01_Supuestos'!$F$9))*'01_Supuestos'!$F$12)-(('01_Supuestos'!M31*$I919)*'01_Supuestos'!$F$11*$K919)-(IF(('01_Supuestos'!M31*$I919)&gt;0,'01_Supuestos'!$F$15,0)))-((('01_Supuestos'!M31*$I919)*'01_Supuestos'!$F$11*($H919-'01_Supuestos'!$F$9))*'01_Supuestos'!$F$18)-($J919*'01_Supuestos'!M32)-(IF('01_Supuestos'!M30=MAX('01_Supuestos'!$C$30:$M$30),'01_Supuestos'!$F$19,0))-(MAX(0,(((('01_Supuestos'!M31*$I919)*'01_Supuestos'!$F$11*($H919-'01_Supuestos'!$F$9))-((('01_Supuestos'!M31*$I919)*'01_Supuestos'!$F$11*($H919-'01_Supuestos'!$F$9))*'01_Supuestos'!$F$12)-(('01_Supuestos'!M31*$I919)*'01_Supuestos'!$F$11*$K919)-(IF(('01_Supuestos'!M31*$I919)&gt;0,'01_Supuestos'!$F$15,0)))-($J919*'01_Supuestos'!M33)))*'01_Supuestos'!$F$16)</f>
        <v/>
      </c>
      <c r="AE919" s="109">
        <f>0</f>
        <v/>
      </c>
      <c r="AF919" s="109">
        <f>IF(S919&gt;R919,"Appraisal+Decision",IF(S919&lt;R919,"Develop Now","Indiferente"))</f>
        <v/>
      </c>
    </row>
    <row r="920">
      <c r="A920" t="n">
        <v>890</v>
      </c>
      <c r="B920" s="53">
        <f>RAND()</f>
        <v/>
      </c>
      <c r="C920" s="53">
        <f>RAND()</f>
        <v/>
      </c>
      <c r="D920" s="53">
        <f>RAND()</f>
        <v/>
      </c>
      <c r="E920" s="53">
        <f>RAND()</f>
        <v/>
      </c>
      <c r="F920" s="53">
        <f>RAND()</f>
        <v/>
      </c>
      <c r="G920" s="53">
        <f>RAND()</f>
        <v/>
      </c>
      <c r="H920" s="109">
        <f>IF(B920&lt;($B$11-$B$10)/($B$12-$B$10), $B$10+SQRT(B920*($B$11-$B$10)*($B$12-$B$10)), $B$12-SQRT((1-B920)*($B$12-$B$11)*($B$12-$B$10)))</f>
        <v/>
      </c>
      <c r="I920" s="53">
        <f>MAX(0.1,NORMINV(C920,$B$13,$B$14))</f>
        <v/>
      </c>
      <c r="J920" s="109">
        <f>'01_Supuestos'!$F$13*MAX(0.65,NORMINV(D920,1,$B$15))</f>
        <v/>
      </c>
      <c r="K920" s="109">
        <f>'01_Supuestos'!$F$14*MAX(0.6,NORMINV(E920,1,$B$16))</f>
        <v/>
      </c>
      <c r="L920" s="109">
        <f>--(F920&lt;=$B$5)</f>
        <v/>
      </c>
      <c r="M920" s="109">
        <f>IF(L920=1, IF(G920&lt;=$B$6, "+", "-"), IF(G920&lt;=(1-$B$7), "+", "-"))</f>
        <v/>
      </c>
      <c r="N920" s="110">
        <f>IF(M920="+",'05_Bayes_Arbol'!$B$16,'05_Bayes_Arbol'!$B$17)</f>
        <v/>
      </c>
      <c r="O920" s="109">
        <f>SUMPRODUCT(T920:AD920,'01_Supuestos'!$C$34:$M$34)</f>
        <v/>
      </c>
      <c r="P920" s="109">
        <f>N920*O920 + (1-N920)*$B$9</f>
        <v/>
      </c>
      <c r="Q920" s="109">
        <f>--(P920&gt;0)</f>
        <v/>
      </c>
      <c r="R920" s="109">
        <f>IF(L920=1,O920,$B$9)</f>
        <v/>
      </c>
      <c r="S920" s="109">
        <f>-$B$8 + IF(Q920=1, IF(L920=1,O920,$B$9), 0)</f>
        <v/>
      </c>
      <c r="T920" s="109">
        <f>((('01_Supuestos'!C31*$I920)*'01_Supuestos'!$F$11*($H920-'01_Supuestos'!$F$9))-((('01_Supuestos'!C31*$I920)*'01_Supuestos'!$F$11*($H920-'01_Supuestos'!$F$9))*'01_Supuestos'!$F$12)-(('01_Supuestos'!C31*$I920)*'01_Supuestos'!$F$11*$K920)-(IF(('01_Supuestos'!C31*$I920)&gt;0,'01_Supuestos'!$F$15,0)))-((('01_Supuestos'!C31*$I920)*'01_Supuestos'!$F$11*($H920-'01_Supuestos'!$F$9))*'01_Supuestos'!$F$18)-($J920*'01_Supuestos'!C32)-(IF('01_Supuestos'!C30=MAX('01_Supuestos'!$C$30:$M$30),'01_Supuestos'!$F$19,0))-(MAX(0,(((('01_Supuestos'!C31*$I920)*'01_Supuestos'!$F$11*($H920-'01_Supuestos'!$F$9))-((('01_Supuestos'!C31*$I920)*'01_Supuestos'!$F$11*($H920-'01_Supuestos'!$F$9))*'01_Supuestos'!$F$12)-(('01_Supuestos'!C31*$I920)*'01_Supuestos'!$F$11*$K920)-(IF(('01_Supuestos'!C31*$I920)&gt;0,'01_Supuestos'!$F$15,0)))-($J920*'01_Supuestos'!C33)))*'01_Supuestos'!$F$16)</f>
        <v/>
      </c>
      <c r="U920" s="109">
        <f>((('01_Supuestos'!D31*$I920)*'01_Supuestos'!$F$11*($H920-'01_Supuestos'!$F$9))-((('01_Supuestos'!D31*$I920)*'01_Supuestos'!$F$11*($H920-'01_Supuestos'!$F$9))*'01_Supuestos'!$F$12)-(('01_Supuestos'!D31*$I920)*'01_Supuestos'!$F$11*$K920)-(IF(('01_Supuestos'!D31*$I920)&gt;0,'01_Supuestos'!$F$15,0)))-((('01_Supuestos'!D31*$I920)*'01_Supuestos'!$F$11*($H920-'01_Supuestos'!$F$9))*'01_Supuestos'!$F$18)-($J920*'01_Supuestos'!D32)-(IF('01_Supuestos'!D30=MAX('01_Supuestos'!$C$30:$M$30),'01_Supuestos'!$F$19,0))-(MAX(0,(((('01_Supuestos'!D31*$I920)*'01_Supuestos'!$F$11*($H920-'01_Supuestos'!$F$9))-((('01_Supuestos'!D31*$I920)*'01_Supuestos'!$F$11*($H920-'01_Supuestos'!$F$9))*'01_Supuestos'!$F$12)-(('01_Supuestos'!D31*$I920)*'01_Supuestos'!$F$11*$K920)-(IF(('01_Supuestos'!D31*$I920)&gt;0,'01_Supuestos'!$F$15,0)))-($J920*'01_Supuestos'!D33)))*'01_Supuestos'!$F$16)</f>
        <v/>
      </c>
      <c r="V920" s="109">
        <f>((('01_Supuestos'!E31*$I920)*'01_Supuestos'!$F$11*($H920-'01_Supuestos'!$F$9))-((('01_Supuestos'!E31*$I920)*'01_Supuestos'!$F$11*($H920-'01_Supuestos'!$F$9))*'01_Supuestos'!$F$12)-(('01_Supuestos'!E31*$I920)*'01_Supuestos'!$F$11*$K920)-(IF(('01_Supuestos'!E31*$I920)&gt;0,'01_Supuestos'!$F$15,0)))-((('01_Supuestos'!E31*$I920)*'01_Supuestos'!$F$11*($H920-'01_Supuestos'!$F$9))*'01_Supuestos'!$F$18)-($J920*'01_Supuestos'!E32)-(IF('01_Supuestos'!E30=MAX('01_Supuestos'!$C$30:$M$30),'01_Supuestos'!$F$19,0))-(MAX(0,(((('01_Supuestos'!E31*$I920)*'01_Supuestos'!$F$11*($H920-'01_Supuestos'!$F$9))-((('01_Supuestos'!E31*$I920)*'01_Supuestos'!$F$11*($H920-'01_Supuestos'!$F$9))*'01_Supuestos'!$F$12)-(('01_Supuestos'!E31*$I920)*'01_Supuestos'!$F$11*$K920)-(IF(('01_Supuestos'!E31*$I920)&gt;0,'01_Supuestos'!$F$15,0)))-($J920*'01_Supuestos'!E33)))*'01_Supuestos'!$F$16)</f>
        <v/>
      </c>
      <c r="W920" s="109">
        <f>((('01_Supuestos'!F31*$I920)*'01_Supuestos'!$F$11*($H920-'01_Supuestos'!$F$9))-((('01_Supuestos'!F31*$I920)*'01_Supuestos'!$F$11*($H920-'01_Supuestos'!$F$9))*'01_Supuestos'!$F$12)-(('01_Supuestos'!F31*$I920)*'01_Supuestos'!$F$11*$K920)-(IF(('01_Supuestos'!F31*$I920)&gt;0,'01_Supuestos'!$F$15,0)))-((('01_Supuestos'!F31*$I920)*'01_Supuestos'!$F$11*($H920-'01_Supuestos'!$F$9))*'01_Supuestos'!$F$18)-($J920*'01_Supuestos'!F32)-(IF('01_Supuestos'!F30=MAX('01_Supuestos'!$C$30:$M$30),'01_Supuestos'!$F$19,0))-(MAX(0,(((('01_Supuestos'!F31*$I920)*'01_Supuestos'!$F$11*($H920-'01_Supuestos'!$F$9))-((('01_Supuestos'!F31*$I920)*'01_Supuestos'!$F$11*($H920-'01_Supuestos'!$F$9))*'01_Supuestos'!$F$12)-(('01_Supuestos'!F31*$I920)*'01_Supuestos'!$F$11*$K920)-(IF(('01_Supuestos'!F31*$I920)&gt;0,'01_Supuestos'!$F$15,0)))-($J920*'01_Supuestos'!F33)))*'01_Supuestos'!$F$16)</f>
        <v/>
      </c>
      <c r="X920" s="109">
        <f>((('01_Supuestos'!G31*$I920)*'01_Supuestos'!$F$11*($H920-'01_Supuestos'!$F$9))-((('01_Supuestos'!G31*$I920)*'01_Supuestos'!$F$11*($H920-'01_Supuestos'!$F$9))*'01_Supuestos'!$F$12)-(('01_Supuestos'!G31*$I920)*'01_Supuestos'!$F$11*$K920)-(IF(('01_Supuestos'!G31*$I920)&gt;0,'01_Supuestos'!$F$15,0)))-((('01_Supuestos'!G31*$I920)*'01_Supuestos'!$F$11*($H920-'01_Supuestos'!$F$9))*'01_Supuestos'!$F$18)-($J920*'01_Supuestos'!G32)-(IF('01_Supuestos'!G30=MAX('01_Supuestos'!$C$30:$M$30),'01_Supuestos'!$F$19,0))-(MAX(0,(((('01_Supuestos'!G31*$I920)*'01_Supuestos'!$F$11*($H920-'01_Supuestos'!$F$9))-((('01_Supuestos'!G31*$I920)*'01_Supuestos'!$F$11*($H920-'01_Supuestos'!$F$9))*'01_Supuestos'!$F$12)-(('01_Supuestos'!G31*$I920)*'01_Supuestos'!$F$11*$K920)-(IF(('01_Supuestos'!G31*$I920)&gt;0,'01_Supuestos'!$F$15,0)))-($J920*'01_Supuestos'!G33)))*'01_Supuestos'!$F$16)</f>
        <v/>
      </c>
      <c r="Y920" s="109">
        <f>((('01_Supuestos'!H31*$I920)*'01_Supuestos'!$F$11*($H920-'01_Supuestos'!$F$9))-((('01_Supuestos'!H31*$I920)*'01_Supuestos'!$F$11*($H920-'01_Supuestos'!$F$9))*'01_Supuestos'!$F$12)-(('01_Supuestos'!H31*$I920)*'01_Supuestos'!$F$11*$K920)-(IF(('01_Supuestos'!H31*$I920)&gt;0,'01_Supuestos'!$F$15,0)))-((('01_Supuestos'!H31*$I920)*'01_Supuestos'!$F$11*($H920-'01_Supuestos'!$F$9))*'01_Supuestos'!$F$18)-($J920*'01_Supuestos'!H32)-(IF('01_Supuestos'!H30=MAX('01_Supuestos'!$C$30:$M$30),'01_Supuestos'!$F$19,0))-(MAX(0,(((('01_Supuestos'!H31*$I920)*'01_Supuestos'!$F$11*($H920-'01_Supuestos'!$F$9))-((('01_Supuestos'!H31*$I920)*'01_Supuestos'!$F$11*($H920-'01_Supuestos'!$F$9))*'01_Supuestos'!$F$12)-(('01_Supuestos'!H31*$I920)*'01_Supuestos'!$F$11*$K920)-(IF(('01_Supuestos'!H31*$I920)&gt;0,'01_Supuestos'!$F$15,0)))-($J920*'01_Supuestos'!H33)))*'01_Supuestos'!$F$16)</f>
        <v/>
      </c>
      <c r="Z920" s="109">
        <f>((('01_Supuestos'!I31*$I920)*'01_Supuestos'!$F$11*($H920-'01_Supuestos'!$F$9))-((('01_Supuestos'!I31*$I920)*'01_Supuestos'!$F$11*($H920-'01_Supuestos'!$F$9))*'01_Supuestos'!$F$12)-(('01_Supuestos'!I31*$I920)*'01_Supuestos'!$F$11*$K920)-(IF(('01_Supuestos'!I31*$I920)&gt;0,'01_Supuestos'!$F$15,0)))-((('01_Supuestos'!I31*$I920)*'01_Supuestos'!$F$11*($H920-'01_Supuestos'!$F$9))*'01_Supuestos'!$F$18)-($J920*'01_Supuestos'!I32)-(IF('01_Supuestos'!I30=MAX('01_Supuestos'!$C$30:$M$30),'01_Supuestos'!$F$19,0))-(MAX(0,(((('01_Supuestos'!I31*$I920)*'01_Supuestos'!$F$11*($H920-'01_Supuestos'!$F$9))-((('01_Supuestos'!I31*$I920)*'01_Supuestos'!$F$11*($H920-'01_Supuestos'!$F$9))*'01_Supuestos'!$F$12)-(('01_Supuestos'!I31*$I920)*'01_Supuestos'!$F$11*$K920)-(IF(('01_Supuestos'!I31*$I920)&gt;0,'01_Supuestos'!$F$15,0)))-($J920*'01_Supuestos'!I33)))*'01_Supuestos'!$F$16)</f>
        <v/>
      </c>
      <c r="AA920" s="109">
        <f>((('01_Supuestos'!J31*$I920)*'01_Supuestos'!$F$11*($H920-'01_Supuestos'!$F$9))-((('01_Supuestos'!J31*$I920)*'01_Supuestos'!$F$11*($H920-'01_Supuestos'!$F$9))*'01_Supuestos'!$F$12)-(('01_Supuestos'!J31*$I920)*'01_Supuestos'!$F$11*$K920)-(IF(('01_Supuestos'!J31*$I920)&gt;0,'01_Supuestos'!$F$15,0)))-((('01_Supuestos'!J31*$I920)*'01_Supuestos'!$F$11*($H920-'01_Supuestos'!$F$9))*'01_Supuestos'!$F$18)-($J920*'01_Supuestos'!J32)-(IF('01_Supuestos'!J30=MAX('01_Supuestos'!$C$30:$M$30),'01_Supuestos'!$F$19,0))-(MAX(0,(((('01_Supuestos'!J31*$I920)*'01_Supuestos'!$F$11*($H920-'01_Supuestos'!$F$9))-((('01_Supuestos'!J31*$I920)*'01_Supuestos'!$F$11*($H920-'01_Supuestos'!$F$9))*'01_Supuestos'!$F$12)-(('01_Supuestos'!J31*$I920)*'01_Supuestos'!$F$11*$K920)-(IF(('01_Supuestos'!J31*$I920)&gt;0,'01_Supuestos'!$F$15,0)))-($J920*'01_Supuestos'!J33)))*'01_Supuestos'!$F$16)</f>
        <v/>
      </c>
      <c r="AB920" s="109">
        <f>((('01_Supuestos'!K31*$I920)*'01_Supuestos'!$F$11*($H920-'01_Supuestos'!$F$9))-((('01_Supuestos'!K31*$I920)*'01_Supuestos'!$F$11*($H920-'01_Supuestos'!$F$9))*'01_Supuestos'!$F$12)-(('01_Supuestos'!K31*$I920)*'01_Supuestos'!$F$11*$K920)-(IF(('01_Supuestos'!K31*$I920)&gt;0,'01_Supuestos'!$F$15,0)))-((('01_Supuestos'!K31*$I920)*'01_Supuestos'!$F$11*($H920-'01_Supuestos'!$F$9))*'01_Supuestos'!$F$18)-($J920*'01_Supuestos'!K32)-(IF('01_Supuestos'!K30=MAX('01_Supuestos'!$C$30:$M$30),'01_Supuestos'!$F$19,0))-(MAX(0,(((('01_Supuestos'!K31*$I920)*'01_Supuestos'!$F$11*($H920-'01_Supuestos'!$F$9))-((('01_Supuestos'!K31*$I920)*'01_Supuestos'!$F$11*($H920-'01_Supuestos'!$F$9))*'01_Supuestos'!$F$12)-(('01_Supuestos'!K31*$I920)*'01_Supuestos'!$F$11*$K920)-(IF(('01_Supuestos'!K31*$I920)&gt;0,'01_Supuestos'!$F$15,0)))-($J920*'01_Supuestos'!K33)))*'01_Supuestos'!$F$16)</f>
        <v/>
      </c>
      <c r="AC920" s="109">
        <f>((('01_Supuestos'!L31*$I920)*'01_Supuestos'!$F$11*($H920-'01_Supuestos'!$F$9))-((('01_Supuestos'!L31*$I920)*'01_Supuestos'!$F$11*($H920-'01_Supuestos'!$F$9))*'01_Supuestos'!$F$12)-(('01_Supuestos'!L31*$I920)*'01_Supuestos'!$F$11*$K920)-(IF(('01_Supuestos'!L31*$I920)&gt;0,'01_Supuestos'!$F$15,0)))-((('01_Supuestos'!L31*$I920)*'01_Supuestos'!$F$11*($H920-'01_Supuestos'!$F$9))*'01_Supuestos'!$F$18)-($J920*'01_Supuestos'!L32)-(IF('01_Supuestos'!L30=MAX('01_Supuestos'!$C$30:$M$30),'01_Supuestos'!$F$19,0))-(MAX(0,(((('01_Supuestos'!L31*$I920)*'01_Supuestos'!$F$11*($H920-'01_Supuestos'!$F$9))-((('01_Supuestos'!L31*$I920)*'01_Supuestos'!$F$11*($H920-'01_Supuestos'!$F$9))*'01_Supuestos'!$F$12)-(('01_Supuestos'!L31*$I920)*'01_Supuestos'!$F$11*$K920)-(IF(('01_Supuestos'!L31*$I920)&gt;0,'01_Supuestos'!$F$15,0)))-($J920*'01_Supuestos'!L33)))*'01_Supuestos'!$F$16)</f>
        <v/>
      </c>
      <c r="AD920" s="109">
        <f>((('01_Supuestos'!M31*$I920)*'01_Supuestos'!$F$11*($H920-'01_Supuestos'!$F$9))-((('01_Supuestos'!M31*$I920)*'01_Supuestos'!$F$11*($H920-'01_Supuestos'!$F$9))*'01_Supuestos'!$F$12)-(('01_Supuestos'!M31*$I920)*'01_Supuestos'!$F$11*$K920)-(IF(('01_Supuestos'!M31*$I920)&gt;0,'01_Supuestos'!$F$15,0)))-((('01_Supuestos'!M31*$I920)*'01_Supuestos'!$F$11*($H920-'01_Supuestos'!$F$9))*'01_Supuestos'!$F$18)-($J920*'01_Supuestos'!M32)-(IF('01_Supuestos'!M30=MAX('01_Supuestos'!$C$30:$M$30),'01_Supuestos'!$F$19,0))-(MAX(0,(((('01_Supuestos'!M31*$I920)*'01_Supuestos'!$F$11*($H920-'01_Supuestos'!$F$9))-((('01_Supuestos'!M31*$I920)*'01_Supuestos'!$F$11*($H920-'01_Supuestos'!$F$9))*'01_Supuestos'!$F$12)-(('01_Supuestos'!M31*$I920)*'01_Supuestos'!$F$11*$K920)-(IF(('01_Supuestos'!M31*$I920)&gt;0,'01_Supuestos'!$F$15,0)))-($J920*'01_Supuestos'!M33)))*'01_Supuestos'!$F$16)</f>
        <v/>
      </c>
      <c r="AE920" s="109">
        <f>0</f>
        <v/>
      </c>
      <c r="AF920" s="109">
        <f>IF(S920&gt;R920,"Appraisal+Decision",IF(S920&lt;R920,"Develop Now","Indiferente"))</f>
        <v/>
      </c>
    </row>
    <row r="921">
      <c r="A921" t="n">
        <v>891</v>
      </c>
      <c r="B921" s="53">
        <f>RAND()</f>
        <v/>
      </c>
      <c r="C921" s="53">
        <f>RAND()</f>
        <v/>
      </c>
      <c r="D921" s="53">
        <f>RAND()</f>
        <v/>
      </c>
      <c r="E921" s="53">
        <f>RAND()</f>
        <v/>
      </c>
      <c r="F921" s="53">
        <f>RAND()</f>
        <v/>
      </c>
      <c r="G921" s="53">
        <f>RAND()</f>
        <v/>
      </c>
      <c r="H921" s="109">
        <f>IF(B921&lt;($B$11-$B$10)/($B$12-$B$10), $B$10+SQRT(B921*($B$11-$B$10)*($B$12-$B$10)), $B$12-SQRT((1-B921)*($B$12-$B$11)*($B$12-$B$10)))</f>
        <v/>
      </c>
      <c r="I921" s="53">
        <f>MAX(0.1,NORMINV(C921,$B$13,$B$14))</f>
        <v/>
      </c>
      <c r="J921" s="109">
        <f>'01_Supuestos'!$F$13*MAX(0.65,NORMINV(D921,1,$B$15))</f>
        <v/>
      </c>
      <c r="K921" s="109">
        <f>'01_Supuestos'!$F$14*MAX(0.6,NORMINV(E921,1,$B$16))</f>
        <v/>
      </c>
      <c r="L921" s="109">
        <f>--(F921&lt;=$B$5)</f>
        <v/>
      </c>
      <c r="M921" s="109">
        <f>IF(L921=1, IF(G921&lt;=$B$6, "+", "-"), IF(G921&lt;=(1-$B$7), "+", "-"))</f>
        <v/>
      </c>
      <c r="N921" s="110">
        <f>IF(M921="+",'05_Bayes_Arbol'!$B$16,'05_Bayes_Arbol'!$B$17)</f>
        <v/>
      </c>
      <c r="O921" s="109">
        <f>SUMPRODUCT(T921:AD921,'01_Supuestos'!$C$34:$M$34)</f>
        <v/>
      </c>
      <c r="P921" s="109">
        <f>N921*O921 + (1-N921)*$B$9</f>
        <v/>
      </c>
      <c r="Q921" s="109">
        <f>--(P921&gt;0)</f>
        <v/>
      </c>
      <c r="R921" s="109">
        <f>IF(L921=1,O921,$B$9)</f>
        <v/>
      </c>
      <c r="S921" s="109">
        <f>-$B$8 + IF(Q921=1, IF(L921=1,O921,$B$9), 0)</f>
        <v/>
      </c>
      <c r="T921" s="109">
        <f>((('01_Supuestos'!C31*$I921)*'01_Supuestos'!$F$11*($H921-'01_Supuestos'!$F$9))-((('01_Supuestos'!C31*$I921)*'01_Supuestos'!$F$11*($H921-'01_Supuestos'!$F$9))*'01_Supuestos'!$F$12)-(('01_Supuestos'!C31*$I921)*'01_Supuestos'!$F$11*$K921)-(IF(('01_Supuestos'!C31*$I921)&gt;0,'01_Supuestos'!$F$15,0)))-((('01_Supuestos'!C31*$I921)*'01_Supuestos'!$F$11*($H921-'01_Supuestos'!$F$9))*'01_Supuestos'!$F$18)-($J921*'01_Supuestos'!C32)-(IF('01_Supuestos'!C30=MAX('01_Supuestos'!$C$30:$M$30),'01_Supuestos'!$F$19,0))-(MAX(0,(((('01_Supuestos'!C31*$I921)*'01_Supuestos'!$F$11*($H921-'01_Supuestos'!$F$9))-((('01_Supuestos'!C31*$I921)*'01_Supuestos'!$F$11*($H921-'01_Supuestos'!$F$9))*'01_Supuestos'!$F$12)-(('01_Supuestos'!C31*$I921)*'01_Supuestos'!$F$11*$K921)-(IF(('01_Supuestos'!C31*$I921)&gt;0,'01_Supuestos'!$F$15,0)))-($J921*'01_Supuestos'!C33)))*'01_Supuestos'!$F$16)</f>
        <v/>
      </c>
      <c r="U921" s="109">
        <f>((('01_Supuestos'!D31*$I921)*'01_Supuestos'!$F$11*($H921-'01_Supuestos'!$F$9))-((('01_Supuestos'!D31*$I921)*'01_Supuestos'!$F$11*($H921-'01_Supuestos'!$F$9))*'01_Supuestos'!$F$12)-(('01_Supuestos'!D31*$I921)*'01_Supuestos'!$F$11*$K921)-(IF(('01_Supuestos'!D31*$I921)&gt;0,'01_Supuestos'!$F$15,0)))-((('01_Supuestos'!D31*$I921)*'01_Supuestos'!$F$11*($H921-'01_Supuestos'!$F$9))*'01_Supuestos'!$F$18)-($J921*'01_Supuestos'!D32)-(IF('01_Supuestos'!D30=MAX('01_Supuestos'!$C$30:$M$30),'01_Supuestos'!$F$19,0))-(MAX(0,(((('01_Supuestos'!D31*$I921)*'01_Supuestos'!$F$11*($H921-'01_Supuestos'!$F$9))-((('01_Supuestos'!D31*$I921)*'01_Supuestos'!$F$11*($H921-'01_Supuestos'!$F$9))*'01_Supuestos'!$F$12)-(('01_Supuestos'!D31*$I921)*'01_Supuestos'!$F$11*$K921)-(IF(('01_Supuestos'!D31*$I921)&gt;0,'01_Supuestos'!$F$15,0)))-($J921*'01_Supuestos'!D33)))*'01_Supuestos'!$F$16)</f>
        <v/>
      </c>
      <c r="V921" s="109">
        <f>((('01_Supuestos'!E31*$I921)*'01_Supuestos'!$F$11*($H921-'01_Supuestos'!$F$9))-((('01_Supuestos'!E31*$I921)*'01_Supuestos'!$F$11*($H921-'01_Supuestos'!$F$9))*'01_Supuestos'!$F$12)-(('01_Supuestos'!E31*$I921)*'01_Supuestos'!$F$11*$K921)-(IF(('01_Supuestos'!E31*$I921)&gt;0,'01_Supuestos'!$F$15,0)))-((('01_Supuestos'!E31*$I921)*'01_Supuestos'!$F$11*($H921-'01_Supuestos'!$F$9))*'01_Supuestos'!$F$18)-($J921*'01_Supuestos'!E32)-(IF('01_Supuestos'!E30=MAX('01_Supuestos'!$C$30:$M$30),'01_Supuestos'!$F$19,0))-(MAX(0,(((('01_Supuestos'!E31*$I921)*'01_Supuestos'!$F$11*($H921-'01_Supuestos'!$F$9))-((('01_Supuestos'!E31*$I921)*'01_Supuestos'!$F$11*($H921-'01_Supuestos'!$F$9))*'01_Supuestos'!$F$12)-(('01_Supuestos'!E31*$I921)*'01_Supuestos'!$F$11*$K921)-(IF(('01_Supuestos'!E31*$I921)&gt;0,'01_Supuestos'!$F$15,0)))-($J921*'01_Supuestos'!E33)))*'01_Supuestos'!$F$16)</f>
        <v/>
      </c>
      <c r="W921" s="109">
        <f>((('01_Supuestos'!F31*$I921)*'01_Supuestos'!$F$11*($H921-'01_Supuestos'!$F$9))-((('01_Supuestos'!F31*$I921)*'01_Supuestos'!$F$11*($H921-'01_Supuestos'!$F$9))*'01_Supuestos'!$F$12)-(('01_Supuestos'!F31*$I921)*'01_Supuestos'!$F$11*$K921)-(IF(('01_Supuestos'!F31*$I921)&gt;0,'01_Supuestos'!$F$15,0)))-((('01_Supuestos'!F31*$I921)*'01_Supuestos'!$F$11*($H921-'01_Supuestos'!$F$9))*'01_Supuestos'!$F$18)-($J921*'01_Supuestos'!F32)-(IF('01_Supuestos'!F30=MAX('01_Supuestos'!$C$30:$M$30),'01_Supuestos'!$F$19,0))-(MAX(0,(((('01_Supuestos'!F31*$I921)*'01_Supuestos'!$F$11*($H921-'01_Supuestos'!$F$9))-((('01_Supuestos'!F31*$I921)*'01_Supuestos'!$F$11*($H921-'01_Supuestos'!$F$9))*'01_Supuestos'!$F$12)-(('01_Supuestos'!F31*$I921)*'01_Supuestos'!$F$11*$K921)-(IF(('01_Supuestos'!F31*$I921)&gt;0,'01_Supuestos'!$F$15,0)))-($J921*'01_Supuestos'!F33)))*'01_Supuestos'!$F$16)</f>
        <v/>
      </c>
      <c r="X921" s="109">
        <f>((('01_Supuestos'!G31*$I921)*'01_Supuestos'!$F$11*($H921-'01_Supuestos'!$F$9))-((('01_Supuestos'!G31*$I921)*'01_Supuestos'!$F$11*($H921-'01_Supuestos'!$F$9))*'01_Supuestos'!$F$12)-(('01_Supuestos'!G31*$I921)*'01_Supuestos'!$F$11*$K921)-(IF(('01_Supuestos'!G31*$I921)&gt;0,'01_Supuestos'!$F$15,0)))-((('01_Supuestos'!G31*$I921)*'01_Supuestos'!$F$11*($H921-'01_Supuestos'!$F$9))*'01_Supuestos'!$F$18)-($J921*'01_Supuestos'!G32)-(IF('01_Supuestos'!G30=MAX('01_Supuestos'!$C$30:$M$30),'01_Supuestos'!$F$19,0))-(MAX(0,(((('01_Supuestos'!G31*$I921)*'01_Supuestos'!$F$11*($H921-'01_Supuestos'!$F$9))-((('01_Supuestos'!G31*$I921)*'01_Supuestos'!$F$11*($H921-'01_Supuestos'!$F$9))*'01_Supuestos'!$F$12)-(('01_Supuestos'!G31*$I921)*'01_Supuestos'!$F$11*$K921)-(IF(('01_Supuestos'!G31*$I921)&gt;0,'01_Supuestos'!$F$15,0)))-($J921*'01_Supuestos'!G33)))*'01_Supuestos'!$F$16)</f>
        <v/>
      </c>
      <c r="Y921" s="109">
        <f>((('01_Supuestos'!H31*$I921)*'01_Supuestos'!$F$11*($H921-'01_Supuestos'!$F$9))-((('01_Supuestos'!H31*$I921)*'01_Supuestos'!$F$11*($H921-'01_Supuestos'!$F$9))*'01_Supuestos'!$F$12)-(('01_Supuestos'!H31*$I921)*'01_Supuestos'!$F$11*$K921)-(IF(('01_Supuestos'!H31*$I921)&gt;0,'01_Supuestos'!$F$15,0)))-((('01_Supuestos'!H31*$I921)*'01_Supuestos'!$F$11*($H921-'01_Supuestos'!$F$9))*'01_Supuestos'!$F$18)-($J921*'01_Supuestos'!H32)-(IF('01_Supuestos'!H30=MAX('01_Supuestos'!$C$30:$M$30),'01_Supuestos'!$F$19,0))-(MAX(0,(((('01_Supuestos'!H31*$I921)*'01_Supuestos'!$F$11*($H921-'01_Supuestos'!$F$9))-((('01_Supuestos'!H31*$I921)*'01_Supuestos'!$F$11*($H921-'01_Supuestos'!$F$9))*'01_Supuestos'!$F$12)-(('01_Supuestos'!H31*$I921)*'01_Supuestos'!$F$11*$K921)-(IF(('01_Supuestos'!H31*$I921)&gt;0,'01_Supuestos'!$F$15,0)))-($J921*'01_Supuestos'!H33)))*'01_Supuestos'!$F$16)</f>
        <v/>
      </c>
      <c r="Z921" s="109">
        <f>((('01_Supuestos'!I31*$I921)*'01_Supuestos'!$F$11*($H921-'01_Supuestos'!$F$9))-((('01_Supuestos'!I31*$I921)*'01_Supuestos'!$F$11*($H921-'01_Supuestos'!$F$9))*'01_Supuestos'!$F$12)-(('01_Supuestos'!I31*$I921)*'01_Supuestos'!$F$11*$K921)-(IF(('01_Supuestos'!I31*$I921)&gt;0,'01_Supuestos'!$F$15,0)))-((('01_Supuestos'!I31*$I921)*'01_Supuestos'!$F$11*($H921-'01_Supuestos'!$F$9))*'01_Supuestos'!$F$18)-($J921*'01_Supuestos'!I32)-(IF('01_Supuestos'!I30=MAX('01_Supuestos'!$C$30:$M$30),'01_Supuestos'!$F$19,0))-(MAX(0,(((('01_Supuestos'!I31*$I921)*'01_Supuestos'!$F$11*($H921-'01_Supuestos'!$F$9))-((('01_Supuestos'!I31*$I921)*'01_Supuestos'!$F$11*($H921-'01_Supuestos'!$F$9))*'01_Supuestos'!$F$12)-(('01_Supuestos'!I31*$I921)*'01_Supuestos'!$F$11*$K921)-(IF(('01_Supuestos'!I31*$I921)&gt;0,'01_Supuestos'!$F$15,0)))-($J921*'01_Supuestos'!I33)))*'01_Supuestos'!$F$16)</f>
        <v/>
      </c>
      <c r="AA921" s="109">
        <f>((('01_Supuestos'!J31*$I921)*'01_Supuestos'!$F$11*($H921-'01_Supuestos'!$F$9))-((('01_Supuestos'!J31*$I921)*'01_Supuestos'!$F$11*($H921-'01_Supuestos'!$F$9))*'01_Supuestos'!$F$12)-(('01_Supuestos'!J31*$I921)*'01_Supuestos'!$F$11*$K921)-(IF(('01_Supuestos'!J31*$I921)&gt;0,'01_Supuestos'!$F$15,0)))-((('01_Supuestos'!J31*$I921)*'01_Supuestos'!$F$11*($H921-'01_Supuestos'!$F$9))*'01_Supuestos'!$F$18)-($J921*'01_Supuestos'!J32)-(IF('01_Supuestos'!J30=MAX('01_Supuestos'!$C$30:$M$30),'01_Supuestos'!$F$19,0))-(MAX(0,(((('01_Supuestos'!J31*$I921)*'01_Supuestos'!$F$11*($H921-'01_Supuestos'!$F$9))-((('01_Supuestos'!J31*$I921)*'01_Supuestos'!$F$11*($H921-'01_Supuestos'!$F$9))*'01_Supuestos'!$F$12)-(('01_Supuestos'!J31*$I921)*'01_Supuestos'!$F$11*$K921)-(IF(('01_Supuestos'!J31*$I921)&gt;0,'01_Supuestos'!$F$15,0)))-($J921*'01_Supuestos'!J33)))*'01_Supuestos'!$F$16)</f>
        <v/>
      </c>
      <c r="AB921" s="109">
        <f>((('01_Supuestos'!K31*$I921)*'01_Supuestos'!$F$11*($H921-'01_Supuestos'!$F$9))-((('01_Supuestos'!K31*$I921)*'01_Supuestos'!$F$11*($H921-'01_Supuestos'!$F$9))*'01_Supuestos'!$F$12)-(('01_Supuestos'!K31*$I921)*'01_Supuestos'!$F$11*$K921)-(IF(('01_Supuestos'!K31*$I921)&gt;0,'01_Supuestos'!$F$15,0)))-((('01_Supuestos'!K31*$I921)*'01_Supuestos'!$F$11*($H921-'01_Supuestos'!$F$9))*'01_Supuestos'!$F$18)-($J921*'01_Supuestos'!K32)-(IF('01_Supuestos'!K30=MAX('01_Supuestos'!$C$30:$M$30),'01_Supuestos'!$F$19,0))-(MAX(0,(((('01_Supuestos'!K31*$I921)*'01_Supuestos'!$F$11*($H921-'01_Supuestos'!$F$9))-((('01_Supuestos'!K31*$I921)*'01_Supuestos'!$F$11*($H921-'01_Supuestos'!$F$9))*'01_Supuestos'!$F$12)-(('01_Supuestos'!K31*$I921)*'01_Supuestos'!$F$11*$K921)-(IF(('01_Supuestos'!K31*$I921)&gt;0,'01_Supuestos'!$F$15,0)))-($J921*'01_Supuestos'!K33)))*'01_Supuestos'!$F$16)</f>
        <v/>
      </c>
      <c r="AC921" s="109">
        <f>((('01_Supuestos'!L31*$I921)*'01_Supuestos'!$F$11*($H921-'01_Supuestos'!$F$9))-((('01_Supuestos'!L31*$I921)*'01_Supuestos'!$F$11*($H921-'01_Supuestos'!$F$9))*'01_Supuestos'!$F$12)-(('01_Supuestos'!L31*$I921)*'01_Supuestos'!$F$11*$K921)-(IF(('01_Supuestos'!L31*$I921)&gt;0,'01_Supuestos'!$F$15,0)))-((('01_Supuestos'!L31*$I921)*'01_Supuestos'!$F$11*($H921-'01_Supuestos'!$F$9))*'01_Supuestos'!$F$18)-($J921*'01_Supuestos'!L32)-(IF('01_Supuestos'!L30=MAX('01_Supuestos'!$C$30:$M$30),'01_Supuestos'!$F$19,0))-(MAX(0,(((('01_Supuestos'!L31*$I921)*'01_Supuestos'!$F$11*($H921-'01_Supuestos'!$F$9))-((('01_Supuestos'!L31*$I921)*'01_Supuestos'!$F$11*($H921-'01_Supuestos'!$F$9))*'01_Supuestos'!$F$12)-(('01_Supuestos'!L31*$I921)*'01_Supuestos'!$F$11*$K921)-(IF(('01_Supuestos'!L31*$I921)&gt;0,'01_Supuestos'!$F$15,0)))-($J921*'01_Supuestos'!L33)))*'01_Supuestos'!$F$16)</f>
        <v/>
      </c>
      <c r="AD921" s="109">
        <f>((('01_Supuestos'!M31*$I921)*'01_Supuestos'!$F$11*($H921-'01_Supuestos'!$F$9))-((('01_Supuestos'!M31*$I921)*'01_Supuestos'!$F$11*($H921-'01_Supuestos'!$F$9))*'01_Supuestos'!$F$12)-(('01_Supuestos'!M31*$I921)*'01_Supuestos'!$F$11*$K921)-(IF(('01_Supuestos'!M31*$I921)&gt;0,'01_Supuestos'!$F$15,0)))-((('01_Supuestos'!M31*$I921)*'01_Supuestos'!$F$11*($H921-'01_Supuestos'!$F$9))*'01_Supuestos'!$F$18)-($J921*'01_Supuestos'!M32)-(IF('01_Supuestos'!M30=MAX('01_Supuestos'!$C$30:$M$30),'01_Supuestos'!$F$19,0))-(MAX(0,(((('01_Supuestos'!M31*$I921)*'01_Supuestos'!$F$11*($H921-'01_Supuestos'!$F$9))-((('01_Supuestos'!M31*$I921)*'01_Supuestos'!$F$11*($H921-'01_Supuestos'!$F$9))*'01_Supuestos'!$F$12)-(('01_Supuestos'!M31*$I921)*'01_Supuestos'!$F$11*$K921)-(IF(('01_Supuestos'!M31*$I921)&gt;0,'01_Supuestos'!$F$15,0)))-($J921*'01_Supuestos'!M33)))*'01_Supuestos'!$F$16)</f>
        <v/>
      </c>
      <c r="AE921" s="109">
        <f>0</f>
        <v/>
      </c>
      <c r="AF921" s="109">
        <f>IF(S921&gt;R921,"Appraisal+Decision",IF(S921&lt;R921,"Develop Now","Indiferente"))</f>
        <v/>
      </c>
    </row>
    <row r="922">
      <c r="A922" t="n">
        <v>892</v>
      </c>
      <c r="B922" s="53">
        <f>RAND()</f>
        <v/>
      </c>
      <c r="C922" s="53">
        <f>RAND()</f>
        <v/>
      </c>
      <c r="D922" s="53">
        <f>RAND()</f>
        <v/>
      </c>
      <c r="E922" s="53">
        <f>RAND()</f>
        <v/>
      </c>
      <c r="F922" s="53">
        <f>RAND()</f>
        <v/>
      </c>
      <c r="G922" s="53">
        <f>RAND()</f>
        <v/>
      </c>
      <c r="H922" s="109">
        <f>IF(B922&lt;($B$11-$B$10)/($B$12-$B$10), $B$10+SQRT(B922*($B$11-$B$10)*($B$12-$B$10)), $B$12-SQRT((1-B922)*($B$12-$B$11)*($B$12-$B$10)))</f>
        <v/>
      </c>
      <c r="I922" s="53">
        <f>MAX(0.1,NORMINV(C922,$B$13,$B$14))</f>
        <v/>
      </c>
      <c r="J922" s="109">
        <f>'01_Supuestos'!$F$13*MAX(0.65,NORMINV(D922,1,$B$15))</f>
        <v/>
      </c>
      <c r="K922" s="109">
        <f>'01_Supuestos'!$F$14*MAX(0.6,NORMINV(E922,1,$B$16))</f>
        <v/>
      </c>
      <c r="L922" s="109">
        <f>--(F922&lt;=$B$5)</f>
        <v/>
      </c>
      <c r="M922" s="109">
        <f>IF(L922=1, IF(G922&lt;=$B$6, "+", "-"), IF(G922&lt;=(1-$B$7), "+", "-"))</f>
        <v/>
      </c>
      <c r="N922" s="110">
        <f>IF(M922="+",'05_Bayes_Arbol'!$B$16,'05_Bayes_Arbol'!$B$17)</f>
        <v/>
      </c>
      <c r="O922" s="109">
        <f>SUMPRODUCT(T922:AD922,'01_Supuestos'!$C$34:$M$34)</f>
        <v/>
      </c>
      <c r="P922" s="109">
        <f>N922*O922 + (1-N922)*$B$9</f>
        <v/>
      </c>
      <c r="Q922" s="109">
        <f>--(P922&gt;0)</f>
        <v/>
      </c>
      <c r="R922" s="109">
        <f>IF(L922=1,O922,$B$9)</f>
        <v/>
      </c>
      <c r="S922" s="109">
        <f>-$B$8 + IF(Q922=1, IF(L922=1,O922,$B$9), 0)</f>
        <v/>
      </c>
      <c r="T922" s="109">
        <f>((('01_Supuestos'!C31*$I922)*'01_Supuestos'!$F$11*($H922-'01_Supuestos'!$F$9))-((('01_Supuestos'!C31*$I922)*'01_Supuestos'!$F$11*($H922-'01_Supuestos'!$F$9))*'01_Supuestos'!$F$12)-(('01_Supuestos'!C31*$I922)*'01_Supuestos'!$F$11*$K922)-(IF(('01_Supuestos'!C31*$I922)&gt;0,'01_Supuestos'!$F$15,0)))-((('01_Supuestos'!C31*$I922)*'01_Supuestos'!$F$11*($H922-'01_Supuestos'!$F$9))*'01_Supuestos'!$F$18)-($J922*'01_Supuestos'!C32)-(IF('01_Supuestos'!C30=MAX('01_Supuestos'!$C$30:$M$30),'01_Supuestos'!$F$19,0))-(MAX(0,(((('01_Supuestos'!C31*$I922)*'01_Supuestos'!$F$11*($H922-'01_Supuestos'!$F$9))-((('01_Supuestos'!C31*$I922)*'01_Supuestos'!$F$11*($H922-'01_Supuestos'!$F$9))*'01_Supuestos'!$F$12)-(('01_Supuestos'!C31*$I922)*'01_Supuestos'!$F$11*$K922)-(IF(('01_Supuestos'!C31*$I922)&gt;0,'01_Supuestos'!$F$15,0)))-($J922*'01_Supuestos'!C33)))*'01_Supuestos'!$F$16)</f>
        <v/>
      </c>
      <c r="U922" s="109">
        <f>((('01_Supuestos'!D31*$I922)*'01_Supuestos'!$F$11*($H922-'01_Supuestos'!$F$9))-((('01_Supuestos'!D31*$I922)*'01_Supuestos'!$F$11*($H922-'01_Supuestos'!$F$9))*'01_Supuestos'!$F$12)-(('01_Supuestos'!D31*$I922)*'01_Supuestos'!$F$11*$K922)-(IF(('01_Supuestos'!D31*$I922)&gt;0,'01_Supuestos'!$F$15,0)))-((('01_Supuestos'!D31*$I922)*'01_Supuestos'!$F$11*($H922-'01_Supuestos'!$F$9))*'01_Supuestos'!$F$18)-($J922*'01_Supuestos'!D32)-(IF('01_Supuestos'!D30=MAX('01_Supuestos'!$C$30:$M$30),'01_Supuestos'!$F$19,0))-(MAX(0,(((('01_Supuestos'!D31*$I922)*'01_Supuestos'!$F$11*($H922-'01_Supuestos'!$F$9))-((('01_Supuestos'!D31*$I922)*'01_Supuestos'!$F$11*($H922-'01_Supuestos'!$F$9))*'01_Supuestos'!$F$12)-(('01_Supuestos'!D31*$I922)*'01_Supuestos'!$F$11*$K922)-(IF(('01_Supuestos'!D31*$I922)&gt;0,'01_Supuestos'!$F$15,0)))-($J922*'01_Supuestos'!D33)))*'01_Supuestos'!$F$16)</f>
        <v/>
      </c>
      <c r="V922" s="109">
        <f>((('01_Supuestos'!E31*$I922)*'01_Supuestos'!$F$11*($H922-'01_Supuestos'!$F$9))-((('01_Supuestos'!E31*$I922)*'01_Supuestos'!$F$11*($H922-'01_Supuestos'!$F$9))*'01_Supuestos'!$F$12)-(('01_Supuestos'!E31*$I922)*'01_Supuestos'!$F$11*$K922)-(IF(('01_Supuestos'!E31*$I922)&gt;0,'01_Supuestos'!$F$15,0)))-((('01_Supuestos'!E31*$I922)*'01_Supuestos'!$F$11*($H922-'01_Supuestos'!$F$9))*'01_Supuestos'!$F$18)-($J922*'01_Supuestos'!E32)-(IF('01_Supuestos'!E30=MAX('01_Supuestos'!$C$30:$M$30),'01_Supuestos'!$F$19,0))-(MAX(0,(((('01_Supuestos'!E31*$I922)*'01_Supuestos'!$F$11*($H922-'01_Supuestos'!$F$9))-((('01_Supuestos'!E31*$I922)*'01_Supuestos'!$F$11*($H922-'01_Supuestos'!$F$9))*'01_Supuestos'!$F$12)-(('01_Supuestos'!E31*$I922)*'01_Supuestos'!$F$11*$K922)-(IF(('01_Supuestos'!E31*$I922)&gt;0,'01_Supuestos'!$F$15,0)))-($J922*'01_Supuestos'!E33)))*'01_Supuestos'!$F$16)</f>
        <v/>
      </c>
      <c r="W922" s="109">
        <f>((('01_Supuestos'!F31*$I922)*'01_Supuestos'!$F$11*($H922-'01_Supuestos'!$F$9))-((('01_Supuestos'!F31*$I922)*'01_Supuestos'!$F$11*($H922-'01_Supuestos'!$F$9))*'01_Supuestos'!$F$12)-(('01_Supuestos'!F31*$I922)*'01_Supuestos'!$F$11*$K922)-(IF(('01_Supuestos'!F31*$I922)&gt;0,'01_Supuestos'!$F$15,0)))-((('01_Supuestos'!F31*$I922)*'01_Supuestos'!$F$11*($H922-'01_Supuestos'!$F$9))*'01_Supuestos'!$F$18)-($J922*'01_Supuestos'!F32)-(IF('01_Supuestos'!F30=MAX('01_Supuestos'!$C$30:$M$30),'01_Supuestos'!$F$19,0))-(MAX(0,(((('01_Supuestos'!F31*$I922)*'01_Supuestos'!$F$11*($H922-'01_Supuestos'!$F$9))-((('01_Supuestos'!F31*$I922)*'01_Supuestos'!$F$11*($H922-'01_Supuestos'!$F$9))*'01_Supuestos'!$F$12)-(('01_Supuestos'!F31*$I922)*'01_Supuestos'!$F$11*$K922)-(IF(('01_Supuestos'!F31*$I922)&gt;0,'01_Supuestos'!$F$15,0)))-($J922*'01_Supuestos'!F33)))*'01_Supuestos'!$F$16)</f>
        <v/>
      </c>
      <c r="X922" s="109">
        <f>((('01_Supuestos'!G31*$I922)*'01_Supuestos'!$F$11*($H922-'01_Supuestos'!$F$9))-((('01_Supuestos'!G31*$I922)*'01_Supuestos'!$F$11*($H922-'01_Supuestos'!$F$9))*'01_Supuestos'!$F$12)-(('01_Supuestos'!G31*$I922)*'01_Supuestos'!$F$11*$K922)-(IF(('01_Supuestos'!G31*$I922)&gt;0,'01_Supuestos'!$F$15,0)))-((('01_Supuestos'!G31*$I922)*'01_Supuestos'!$F$11*($H922-'01_Supuestos'!$F$9))*'01_Supuestos'!$F$18)-($J922*'01_Supuestos'!G32)-(IF('01_Supuestos'!G30=MAX('01_Supuestos'!$C$30:$M$30),'01_Supuestos'!$F$19,0))-(MAX(0,(((('01_Supuestos'!G31*$I922)*'01_Supuestos'!$F$11*($H922-'01_Supuestos'!$F$9))-((('01_Supuestos'!G31*$I922)*'01_Supuestos'!$F$11*($H922-'01_Supuestos'!$F$9))*'01_Supuestos'!$F$12)-(('01_Supuestos'!G31*$I922)*'01_Supuestos'!$F$11*$K922)-(IF(('01_Supuestos'!G31*$I922)&gt;0,'01_Supuestos'!$F$15,0)))-($J922*'01_Supuestos'!G33)))*'01_Supuestos'!$F$16)</f>
        <v/>
      </c>
      <c r="Y922" s="109">
        <f>((('01_Supuestos'!H31*$I922)*'01_Supuestos'!$F$11*($H922-'01_Supuestos'!$F$9))-((('01_Supuestos'!H31*$I922)*'01_Supuestos'!$F$11*($H922-'01_Supuestos'!$F$9))*'01_Supuestos'!$F$12)-(('01_Supuestos'!H31*$I922)*'01_Supuestos'!$F$11*$K922)-(IF(('01_Supuestos'!H31*$I922)&gt;0,'01_Supuestos'!$F$15,0)))-((('01_Supuestos'!H31*$I922)*'01_Supuestos'!$F$11*($H922-'01_Supuestos'!$F$9))*'01_Supuestos'!$F$18)-($J922*'01_Supuestos'!H32)-(IF('01_Supuestos'!H30=MAX('01_Supuestos'!$C$30:$M$30),'01_Supuestos'!$F$19,0))-(MAX(0,(((('01_Supuestos'!H31*$I922)*'01_Supuestos'!$F$11*($H922-'01_Supuestos'!$F$9))-((('01_Supuestos'!H31*$I922)*'01_Supuestos'!$F$11*($H922-'01_Supuestos'!$F$9))*'01_Supuestos'!$F$12)-(('01_Supuestos'!H31*$I922)*'01_Supuestos'!$F$11*$K922)-(IF(('01_Supuestos'!H31*$I922)&gt;0,'01_Supuestos'!$F$15,0)))-($J922*'01_Supuestos'!H33)))*'01_Supuestos'!$F$16)</f>
        <v/>
      </c>
      <c r="Z922" s="109">
        <f>((('01_Supuestos'!I31*$I922)*'01_Supuestos'!$F$11*($H922-'01_Supuestos'!$F$9))-((('01_Supuestos'!I31*$I922)*'01_Supuestos'!$F$11*($H922-'01_Supuestos'!$F$9))*'01_Supuestos'!$F$12)-(('01_Supuestos'!I31*$I922)*'01_Supuestos'!$F$11*$K922)-(IF(('01_Supuestos'!I31*$I922)&gt;0,'01_Supuestos'!$F$15,0)))-((('01_Supuestos'!I31*$I922)*'01_Supuestos'!$F$11*($H922-'01_Supuestos'!$F$9))*'01_Supuestos'!$F$18)-($J922*'01_Supuestos'!I32)-(IF('01_Supuestos'!I30=MAX('01_Supuestos'!$C$30:$M$30),'01_Supuestos'!$F$19,0))-(MAX(0,(((('01_Supuestos'!I31*$I922)*'01_Supuestos'!$F$11*($H922-'01_Supuestos'!$F$9))-((('01_Supuestos'!I31*$I922)*'01_Supuestos'!$F$11*($H922-'01_Supuestos'!$F$9))*'01_Supuestos'!$F$12)-(('01_Supuestos'!I31*$I922)*'01_Supuestos'!$F$11*$K922)-(IF(('01_Supuestos'!I31*$I922)&gt;0,'01_Supuestos'!$F$15,0)))-($J922*'01_Supuestos'!I33)))*'01_Supuestos'!$F$16)</f>
        <v/>
      </c>
      <c r="AA922" s="109">
        <f>((('01_Supuestos'!J31*$I922)*'01_Supuestos'!$F$11*($H922-'01_Supuestos'!$F$9))-((('01_Supuestos'!J31*$I922)*'01_Supuestos'!$F$11*($H922-'01_Supuestos'!$F$9))*'01_Supuestos'!$F$12)-(('01_Supuestos'!J31*$I922)*'01_Supuestos'!$F$11*$K922)-(IF(('01_Supuestos'!J31*$I922)&gt;0,'01_Supuestos'!$F$15,0)))-((('01_Supuestos'!J31*$I922)*'01_Supuestos'!$F$11*($H922-'01_Supuestos'!$F$9))*'01_Supuestos'!$F$18)-($J922*'01_Supuestos'!J32)-(IF('01_Supuestos'!J30=MAX('01_Supuestos'!$C$30:$M$30),'01_Supuestos'!$F$19,0))-(MAX(0,(((('01_Supuestos'!J31*$I922)*'01_Supuestos'!$F$11*($H922-'01_Supuestos'!$F$9))-((('01_Supuestos'!J31*$I922)*'01_Supuestos'!$F$11*($H922-'01_Supuestos'!$F$9))*'01_Supuestos'!$F$12)-(('01_Supuestos'!J31*$I922)*'01_Supuestos'!$F$11*$K922)-(IF(('01_Supuestos'!J31*$I922)&gt;0,'01_Supuestos'!$F$15,0)))-($J922*'01_Supuestos'!J33)))*'01_Supuestos'!$F$16)</f>
        <v/>
      </c>
      <c r="AB922" s="109">
        <f>((('01_Supuestos'!K31*$I922)*'01_Supuestos'!$F$11*($H922-'01_Supuestos'!$F$9))-((('01_Supuestos'!K31*$I922)*'01_Supuestos'!$F$11*($H922-'01_Supuestos'!$F$9))*'01_Supuestos'!$F$12)-(('01_Supuestos'!K31*$I922)*'01_Supuestos'!$F$11*$K922)-(IF(('01_Supuestos'!K31*$I922)&gt;0,'01_Supuestos'!$F$15,0)))-((('01_Supuestos'!K31*$I922)*'01_Supuestos'!$F$11*($H922-'01_Supuestos'!$F$9))*'01_Supuestos'!$F$18)-($J922*'01_Supuestos'!K32)-(IF('01_Supuestos'!K30=MAX('01_Supuestos'!$C$30:$M$30),'01_Supuestos'!$F$19,0))-(MAX(0,(((('01_Supuestos'!K31*$I922)*'01_Supuestos'!$F$11*($H922-'01_Supuestos'!$F$9))-((('01_Supuestos'!K31*$I922)*'01_Supuestos'!$F$11*($H922-'01_Supuestos'!$F$9))*'01_Supuestos'!$F$12)-(('01_Supuestos'!K31*$I922)*'01_Supuestos'!$F$11*$K922)-(IF(('01_Supuestos'!K31*$I922)&gt;0,'01_Supuestos'!$F$15,0)))-($J922*'01_Supuestos'!K33)))*'01_Supuestos'!$F$16)</f>
        <v/>
      </c>
      <c r="AC922" s="109">
        <f>((('01_Supuestos'!L31*$I922)*'01_Supuestos'!$F$11*($H922-'01_Supuestos'!$F$9))-((('01_Supuestos'!L31*$I922)*'01_Supuestos'!$F$11*($H922-'01_Supuestos'!$F$9))*'01_Supuestos'!$F$12)-(('01_Supuestos'!L31*$I922)*'01_Supuestos'!$F$11*$K922)-(IF(('01_Supuestos'!L31*$I922)&gt;0,'01_Supuestos'!$F$15,0)))-((('01_Supuestos'!L31*$I922)*'01_Supuestos'!$F$11*($H922-'01_Supuestos'!$F$9))*'01_Supuestos'!$F$18)-($J922*'01_Supuestos'!L32)-(IF('01_Supuestos'!L30=MAX('01_Supuestos'!$C$30:$M$30),'01_Supuestos'!$F$19,0))-(MAX(0,(((('01_Supuestos'!L31*$I922)*'01_Supuestos'!$F$11*($H922-'01_Supuestos'!$F$9))-((('01_Supuestos'!L31*$I922)*'01_Supuestos'!$F$11*($H922-'01_Supuestos'!$F$9))*'01_Supuestos'!$F$12)-(('01_Supuestos'!L31*$I922)*'01_Supuestos'!$F$11*$K922)-(IF(('01_Supuestos'!L31*$I922)&gt;0,'01_Supuestos'!$F$15,0)))-($J922*'01_Supuestos'!L33)))*'01_Supuestos'!$F$16)</f>
        <v/>
      </c>
      <c r="AD922" s="109">
        <f>((('01_Supuestos'!M31*$I922)*'01_Supuestos'!$F$11*($H922-'01_Supuestos'!$F$9))-((('01_Supuestos'!M31*$I922)*'01_Supuestos'!$F$11*($H922-'01_Supuestos'!$F$9))*'01_Supuestos'!$F$12)-(('01_Supuestos'!M31*$I922)*'01_Supuestos'!$F$11*$K922)-(IF(('01_Supuestos'!M31*$I922)&gt;0,'01_Supuestos'!$F$15,0)))-((('01_Supuestos'!M31*$I922)*'01_Supuestos'!$F$11*($H922-'01_Supuestos'!$F$9))*'01_Supuestos'!$F$18)-($J922*'01_Supuestos'!M32)-(IF('01_Supuestos'!M30=MAX('01_Supuestos'!$C$30:$M$30),'01_Supuestos'!$F$19,0))-(MAX(0,(((('01_Supuestos'!M31*$I922)*'01_Supuestos'!$F$11*($H922-'01_Supuestos'!$F$9))-((('01_Supuestos'!M31*$I922)*'01_Supuestos'!$F$11*($H922-'01_Supuestos'!$F$9))*'01_Supuestos'!$F$12)-(('01_Supuestos'!M31*$I922)*'01_Supuestos'!$F$11*$K922)-(IF(('01_Supuestos'!M31*$I922)&gt;0,'01_Supuestos'!$F$15,0)))-($J922*'01_Supuestos'!M33)))*'01_Supuestos'!$F$16)</f>
        <v/>
      </c>
      <c r="AE922" s="109">
        <f>0</f>
        <v/>
      </c>
      <c r="AF922" s="109">
        <f>IF(S922&gt;R922,"Appraisal+Decision",IF(S922&lt;R922,"Develop Now","Indiferente"))</f>
        <v/>
      </c>
    </row>
    <row r="923">
      <c r="A923" t="n">
        <v>893</v>
      </c>
      <c r="B923" s="53">
        <f>RAND()</f>
        <v/>
      </c>
      <c r="C923" s="53">
        <f>RAND()</f>
        <v/>
      </c>
      <c r="D923" s="53">
        <f>RAND()</f>
        <v/>
      </c>
      <c r="E923" s="53">
        <f>RAND()</f>
        <v/>
      </c>
      <c r="F923" s="53">
        <f>RAND()</f>
        <v/>
      </c>
      <c r="G923" s="53">
        <f>RAND()</f>
        <v/>
      </c>
      <c r="H923" s="109">
        <f>IF(B923&lt;($B$11-$B$10)/($B$12-$B$10), $B$10+SQRT(B923*($B$11-$B$10)*($B$12-$B$10)), $B$12-SQRT((1-B923)*($B$12-$B$11)*($B$12-$B$10)))</f>
        <v/>
      </c>
      <c r="I923" s="53">
        <f>MAX(0.1,NORMINV(C923,$B$13,$B$14))</f>
        <v/>
      </c>
      <c r="J923" s="109">
        <f>'01_Supuestos'!$F$13*MAX(0.65,NORMINV(D923,1,$B$15))</f>
        <v/>
      </c>
      <c r="K923" s="109">
        <f>'01_Supuestos'!$F$14*MAX(0.6,NORMINV(E923,1,$B$16))</f>
        <v/>
      </c>
      <c r="L923" s="109">
        <f>--(F923&lt;=$B$5)</f>
        <v/>
      </c>
      <c r="M923" s="109">
        <f>IF(L923=1, IF(G923&lt;=$B$6, "+", "-"), IF(G923&lt;=(1-$B$7), "+", "-"))</f>
        <v/>
      </c>
      <c r="N923" s="110">
        <f>IF(M923="+",'05_Bayes_Arbol'!$B$16,'05_Bayes_Arbol'!$B$17)</f>
        <v/>
      </c>
      <c r="O923" s="109">
        <f>SUMPRODUCT(T923:AD923,'01_Supuestos'!$C$34:$M$34)</f>
        <v/>
      </c>
      <c r="P923" s="109">
        <f>N923*O923 + (1-N923)*$B$9</f>
        <v/>
      </c>
      <c r="Q923" s="109">
        <f>--(P923&gt;0)</f>
        <v/>
      </c>
      <c r="R923" s="109">
        <f>IF(L923=1,O923,$B$9)</f>
        <v/>
      </c>
      <c r="S923" s="109">
        <f>-$B$8 + IF(Q923=1, IF(L923=1,O923,$B$9), 0)</f>
        <v/>
      </c>
      <c r="T923" s="109">
        <f>((('01_Supuestos'!C31*$I923)*'01_Supuestos'!$F$11*($H923-'01_Supuestos'!$F$9))-((('01_Supuestos'!C31*$I923)*'01_Supuestos'!$F$11*($H923-'01_Supuestos'!$F$9))*'01_Supuestos'!$F$12)-(('01_Supuestos'!C31*$I923)*'01_Supuestos'!$F$11*$K923)-(IF(('01_Supuestos'!C31*$I923)&gt;0,'01_Supuestos'!$F$15,0)))-((('01_Supuestos'!C31*$I923)*'01_Supuestos'!$F$11*($H923-'01_Supuestos'!$F$9))*'01_Supuestos'!$F$18)-($J923*'01_Supuestos'!C32)-(IF('01_Supuestos'!C30=MAX('01_Supuestos'!$C$30:$M$30),'01_Supuestos'!$F$19,0))-(MAX(0,(((('01_Supuestos'!C31*$I923)*'01_Supuestos'!$F$11*($H923-'01_Supuestos'!$F$9))-((('01_Supuestos'!C31*$I923)*'01_Supuestos'!$F$11*($H923-'01_Supuestos'!$F$9))*'01_Supuestos'!$F$12)-(('01_Supuestos'!C31*$I923)*'01_Supuestos'!$F$11*$K923)-(IF(('01_Supuestos'!C31*$I923)&gt;0,'01_Supuestos'!$F$15,0)))-($J923*'01_Supuestos'!C33)))*'01_Supuestos'!$F$16)</f>
        <v/>
      </c>
      <c r="U923" s="109">
        <f>((('01_Supuestos'!D31*$I923)*'01_Supuestos'!$F$11*($H923-'01_Supuestos'!$F$9))-((('01_Supuestos'!D31*$I923)*'01_Supuestos'!$F$11*($H923-'01_Supuestos'!$F$9))*'01_Supuestos'!$F$12)-(('01_Supuestos'!D31*$I923)*'01_Supuestos'!$F$11*$K923)-(IF(('01_Supuestos'!D31*$I923)&gt;0,'01_Supuestos'!$F$15,0)))-((('01_Supuestos'!D31*$I923)*'01_Supuestos'!$F$11*($H923-'01_Supuestos'!$F$9))*'01_Supuestos'!$F$18)-($J923*'01_Supuestos'!D32)-(IF('01_Supuestos'!D30=MAX('01_Supuestos'!$C$30:$M$30),'01_Supuestos'!$F$19,0))-(MAX(0,(((('01_Supuestos'!D31*$I923)*'01_Supuestos'!$F$11*($H923-'01_Supuestos'!$F$9))-((('01_Supuestos'!D31*$I923)*'01_Supuestos'!$F$11*($H923-'01_Supuestos'!$F$9))*'01_Supuestos'!$F$12)-(('01_Supuestos'!D31*$I923)*'01_Supuestos'!$F$11*$K923)-(IF(('01_Supuestos'!D31*$I923)&gt;0,'01_Supuestos'!$F$15,0)))-($J923*'01_Supuestos'!D33)))*'01_Supuestos'!$F$16)</f>
        <v/>
      </c>
      <c r="V923" s="109">
        <f>((('01_Supuestos'!E31*$I923)*'01_Supuestos'!$F$11*($H923-'01_Supuestos'!$F$9))-((('01_Supuestos'!E31*$I923)*'01_Supuestos'!$F$11*($H923-'01_Supuestos'!$F$9))*'01_Supuestos'!$F$12)-(('01_Supuestos'!E31*$I923)*'01_Supuestos'!$F$11*$K923)-(IF(('01_Supuestos'!E31*$I923)&gt;0,'01_Supuestos'!$F$15,0)))-((('01_Supuestos'!E31*$I923)*'01_Supuestos'!$F$11*($H923-'01_Supuestos'!$F$9))*'01_Supuestos'!$F$18)-($J923*'01_Supuestos'!E32)-(IF('01_Supuestos'!E30=MAX('01_Supuestos'!$C$30:$M$30),'01_Supuestos'!$F$19,0))-(MAX(0,(((('01_Supuestos'!E31*$I923)*'01_Supuestos'!$F$11*($H923-'01_Supuestos'!$F$9))-((('01_Supuestos'!E31*$I923)*'01_Supuestos'!$F$11*($H923-'01_Supuestos'!$F$9))*'01_Supuestos'!$F$12)-(('01_Supuestos'!E31*$I923)*'01_Supuestos'!$F$11*$K923)-(IF(('01_Supuestos'!E31*$I923)&gt;0,'01_Supuestos'!$F$15,0)))-($J923*'01_Supuestos'!E33)))*'01_Supuestos'!$F$16)</f>
        <v/>
      </c>
      <c r="W923" s="109">
        <f>((('01_Supuestos'!F31*$I923)*'01_Supuestos'!$F$11*($H923-'01_Supuestos'!$F$9))-((('01_Supuestos'!F31*$I923)*'01_Supuestos'!$F$11*($H923-'01_Supuestos'!$F$9))*'01_Supuestos'!$F$12)-(('01_Supuestos'!F31*$I923)*'01_Supuestos'!$F$11*$K923)-(IF(('01_Supuestos'!F31*$I923)&gt;0,'01_Supuestos'!$F$15,0)))-((('01_Supuestos'!F31*$I923)*'01_Supuestos'!$F$11*($H923-'01_Supuestos'!$F$9))*'01_Supuestos'!$F$18)-($J923*'01_Supuestos'!F32)-(IF('01_Supuestos'!F30=MAX('01_Supuestos'!$C$30:$M$30),'01_Supuestos'!$F$19,0))-(MAX(0,(((('01_Supuestos'!F31*$I923)*'01_Supuestos'!$F$11*($H923-'01_Supuestos'!$F$9))-((('01_Supuestos'!F31*$I923)*'01_Supuestos'!$F$11*($H923-'01_Supuestos'!$F$9))*'01_Supuestos'!$F$12)-(('01_Supuestos'!F31*$I923)*'01_Supuestos'!$F$11*$K923)-(IF(('01_Supuestos'!F31*$I923)&gt;0,'01_Supuestos'!$F$15,0)))-($J923*'01_Supuestos'!F33)))*'01_Supuestos'!$F$16)</f>
        <v/>
      </c>
      <c r="X923" s="109">
        <f>((('01_Supuestos'!G31*$I923)*'01_Supuestos'!$F$11*($H923-'01_Supuestos'!$F$9))-((('01_Supuestos'!G31*$I923)*'01_Supuestos'!$F$11*($H923-'01_Supuestos'!$F$9))*'01_Supuestos'!$F$12)-(('01_Supuestos'!G31*$I923)*'01_Supuestos'!$F$11*$K923)-(IF(('01_Supuestos'!G31*$I923)&gt;0,'01_Supuestos'!$F$15,0)))-((('01_Supuestos'!G31*$I923)*'01_Supuestos'!$F$11*($H923-'01_Supuestos'!$F$9))*'01_Supuestos'!$F$18)-($J923*'01_Supuestos'!G32)-(IF('01_Supuestos'!G30=MAX('01_Supuestos'!$C$30:$M$30),'01_Supuestos'!$F$19,0))-(MAX(0,(((('01_Supuestos'!G31*$I923)*'01_Supuestos'!$F$11*($H923-'01_Supuestos'!$F$9))-((('01_Supuestos'!G31*$I923)*'01_Supuestos'!$F$11*($H923-'01_Supuestos'!$F$9))*'01_Supuestos'!$F$12)-(('01_Supuestos'!G31*$I923)*'01_Supuestos'!$F$11*$K923)-(IF(('01_Supuestos'!G31*$I923)&gt;0,'01_Supuestos'!$F$15,0)))-($J923*'01_Supuestos'!G33)))*'01_Supuestos'!$F$16)</f>
        <v/>
      </c>
      <c r="Y923" s="109">
        <f>((('01_Supuestos'!H31*$I923)*'01_Supuestos'!$F$11*($H923-'01_Supuestos'!$F$9))-((('01_Supuestos'!H31*$I923)*'01_Supuestos'!$F$11*($H923-'01_Supuestos'!$F$9))*'01_Supuestos'!$F$12)-(('01_Supuestos'!H31*$I923)*'01_Supuestos'!$F$11*$K923)-(IF(('01_Supuestos'!H31*$I923)&gt;0,'01_Supuestos'!$F$15,0)))-((('01_Supuestos'!H31*$I923)*'01_Supuestos'!$F$11*($H923-'01_Supuestos'!$F$9))*'01_Supuestos'!$F$18)-($J923*'01_Supuestos'!H32)-(IF('01_Supuestos'!H30=MAX('01_Supuestos'!$C$30:$M$30),'01_Supuestos'!$F$19,0))-(MAX(0,(((('01_Supuestos'!H31*$I923)*'01_Supuestos'!$F$11*($H923-'01_Supuestos'!$F$9))-((('01_Supuestos'!H31*$I923)*'01_Supuestos'!$F$11*($H923-'01_Supuestos'!$F$9))*'01_Supuestos'!$F$12)-(('01_Supuestos'!H31*$I923)*'01_Supuestos'!$F$11*$K923)-(IF(('01_Supuestos'!H31*$I923)&gt;0,'01_Supuestos'!$F$15,0)))-($J923*'01_Supuestos'!H33)))*'01_Supuestos'!$F$16)</f>
        <v/>
      </c>
      <c r="Z923" s="109">
        <f>((('01_Supuestos'!I31*$I923)*'01_Supuestos'!$F$11*($H923-'01_Supuestos'!$F$9))-((('01_Supuestos'!I31*$I923)*'01_Supuestos'!$F$11*($H923-'01_Supuestos'!$F$9))*'01_Supuestos'!$F$12)-(('01_Supuestos'!I31*$I923)*'01_Supuestos'!$F$11*$K923)-(IF(('01_Supuestos'!I31*$I923)&gt;0,'01_Supuestos'!$F$15,0)))-((('01_Supuestos'!I31*$I923)*'01_Supuestos'!$F$11*($H923-'01_Supuestos'!$F$9))*'01_Supuestos'!$F$18)-($J923*'01_Supuestos'!I32)-(IF('01_Supuestos'!I30=MAX('01_Supuestos'!$C$30:$M$30),'01_Supuestos'!$F$19,0))-(MAX(0,(((('01_Supuestos'!I31*$I923)*'01_Supuestos'!$F$11*($H923-'01_Supuestos'!$F$9))-((('01_Supuestos'!I31*$I923)*'01_Supuestos'!$F$11*($H923-'01_Supuestos'!$F$9))*'01_Supuestos'!$F$12)-(('01_Supuestos'!I31*$I923)*'01_Supuestos'!$F$11*$K923)-(IF(('01_Supuestos'!I31*$I923)&gt;0,'01_Supuestos'!$F$15,0)))-($J923*'01_Supuestos'!I33)))*'01_Supuestos'!$F$16)</f>
        <v/>
      </c>
      <c r="AA923" s="109">
        <f>((('01_Supuestos'!J31*$I923)*'01_Supuestos'!$F$11*($H923-'01_Supuestos'!$F$9))-((('01_Supuestos'!J31*$I923)*'01_Supuestos'!$F$11*($H923-'01_Supuestos'!$F$9))*'01_Supuestos'!$F$12)-(('01_Supuestos'!J31*$I923)*'01_Supuestos'!$F$11*$K923)-(IF(('01_Supuestos'!J31*$I923)&gt;0,'01_Supuestos'!$F$15,0)))-((('01_Supuestos'!J31*$I923)*'01_Supuestos'!$F$11*($H923-'01_Supuestos'!$F$9))*'01_Supuestos'!$F$18)-($J923*'01_Supuestos'!J32)-(IF('01_Supuestos'!J30=MAX('01_Supuestos'!$C$30:$M$30),'01_Supuestos'!$F$19,0))-(MAX(0,(((('01_Supuestos'!J31*$I923)*'01_Supuestos'!$F$11*($H923-'01_Supuestos'!$F$9))-((('01_Supuestos'!J31*$I923)*'01_Supuestos'!$F$11*($H923-'01_Supuestos'!$F$9))*'01_Supuestos'!$F$12)-(('01_Supuestos'!J31*$I923)*'01_Supuestos'!$F$11*$K923)-(IF(('01_Supuestos'!J31*$I923)&gt;0,'01_Supuestos'!$F$15,0)))-($J923*'01_Supuestos'!J33)))*'01_Supuestos'!$F$16)</f>
        <v/>
      </c>
      <c r="AB923" s="109">
        <f>((('01_Supuestos'!K31*$I923)*'01_Supuestos'!$F$11*($H923-'01_Supuestos'!$F$9))-((('01_Supuestos'!K31*$I923)*'01_Supuestos'!$F$11*($H923-'01_Supuestos'!$F$9))*'01_Supuestos'!$F$12)-(('01_Supuestos'!K31*$I923)*'01_Supuestos'!$F$11*$K923)-(IF(('01_Supuestos'!K31*$I923)&gt;0,'01_Supuestos'!$F$15,0)))-((('01_Supuestos'!K31*$I923)*'01_Supuestos'!$F$11*($H923-'01_Supuestos'!$F$9))*'01_Supuestos'!$F$18)-($J923*'01_Supuestos'!K32)-(IF('01_Supuestos'!K30=MAX('01_Supuestos'!$C$30:$M$30),'01_Supuestos'!$F$19,0))-(MAX(0,(((('01_Supuestos'!K31*$I923)*'01_Supuestos'!$F$11*($H923-'01_Supuestos'!$F$9))-((('01_Supuestos'!K31*$I923)*'01_Supuestos'!$F$11*($H923-'01_Supuestos'!$F$9))*'01_Supuestos'!$F$12)-(('01_Supuestos'!K31*$I923)*'01_Supuestos'!$F$11*$K923)-(IF(('01_Supuestos'!K31*$I923)&gt;0,'01_Supuestos'!$F$15,0)))-($J923*'01_Supuestos'!K33)))*'01_Supuestos'!$F$16)</f>
        <v/>
      </c>
      <c r="AC923" s="109">
        <f>((('01_Supuestos'!L31*$I923)*'01_Supuestos'!$F$11*($H923-'01_Supuestos'!$F$9))-((('01_Supuestos'!L31*$I923)*'01_Supuestos'!$F$11*($H923-'01_Supuestos'!$F$9))*'01_Supuestos'!$F$12)-(('01_Supuestos'!L31*$I923)*'01_Supuestos'!$F$11*$K923)-(IF(('01_Supuestos'!L31*$I923)&gt;0,'01_Supuestos'!$F$15,0)))-((('01_Supuestos'!L31*$I923)*'01_Supuestos'!$F$11*($H923-'01_Supuestos'!$F$9))*'01_Supuestos'!$F$18)-($J923*'01_Supuestos'!L32)-(IF('01_Supuestos'!L30=MAX('01_Supuestos'!$C$30:$M$30),'01_Supuestos'!$F$19,0))-(MAX(0,(((('01_Supuestos'!L31*$I923)*'01_Supuestos'!$F$11*($H923-'01_Supuestos'!$F$9))-((('01_Supuestos'!L31*$I923)*'01_Supuestos'!$F$11*($H923-'01_Supuestos'!$F$9))*'01_Supuestos'!$F$12)-(('01_Supuestos'!L31*$I923)*'01_Supuestos'!$F$11*$K923)-(IF(('01_Supuestos'!L31*$I923)&gt;0,'01_Supuestos'!$F$15,0)))-($J923*'01_Supuestos'!L33)))*'01_Supuestos'!$F$16)</f>
        <v/>
      </c>
      <c r="AD923" s="109">
        <f>((('01_Supuestos'!M31*$I923)*'01_Supuestos'!$F$11*($H923-'01_Supuestos'!$F$9))-((('01_Supuestos'!M31*$I923)*'01_Supuestos'!$F$11*($H923-'01_Supuestos'!$F$9))*'01_Supuestos'!$F$12)-(('01_Supuestos'!M31*$I923)*'01_Supuestos'!$F$11*$K923)-(IF(('01_Supuestos'!M31*$I923)&gt;0,'01_Supuestos'!$F$15,0)))-((('01_Supuestos'!M31*$I923)*'01_Supuestos'!$F$11*($H923-'01_Supuestos'!$F$9))*'01_Supuestos'!$F$18)-($J923*'01_Supuestos'!M32)-(IF('01_Supuestos'!M30=MAX('01_Supuestos'!$C$30:$M$30),'01_Supuestos'!$F$19,0))-(MAX(0,(((('01_Supuestos'!M31*$I923)*'01_Supuestos'!$F$11*($H923-'01_Supuestos'!$F$9))-((('01_Supuestos'!M31*$I923)*'01_Supuestos'!$F$11*($H923-'01_Supuestos'!$F$9))*'01_Supuestos'!$F$12)-(('01_Supuestos'!M31*$I923)*'01_Supuestos'!$F$11*$K923)-(IF(('01_Supuestos'!M31*$I923)&gt;0,'01_Supuestos'!$F$15,0)))-($J923*'01_Supuestos'!M33)))*'01_Supuestos'!$F$16)</f>
        <v/>
      </c>
      <c r="AE923" s="109">
        <f>0</f>
        <v/>
      </c>
      <c r="AF923" s="109">
        <f>IF(S923&gt;R923,"Appraisal+Decision",IF(S923&lt;R923,"Develop Now","Indiferente"))</f>
        <v/>
      </c>
    </row>
    <row r="924">
      <c r="A924" t="n">
        <v>894</v>
      </c>
      <c r="B924" s="53">
        <f>RAND()</f>
        <v/>
      </c>
      <c r="C924" s="53">
        <f>RAND()</f>
        <v/>
      </c>
      <c r="D924" s="53">
        <f>RAND()</f>
        <v/>
      </c>
      <c r="E924" s="53">
        <f>RAND()</f>
        <v/>
      </c>
      <c r="F924" s="53">
        <f>RAND()</f>
        <v/>
      </c>
      <c r="G924" s="53">
        <f>RAND()</f>
        <v/>
      </c>
      <c r="H924" s="109">
        <f>IF(B924&lt;($B$11-$B$10)/($B$12-$B$10), $B$10+SQRT(B924*($B$11-$B$10)*($B$12-$B$10)), $B$12-SQRT((1-B924)*($B$12-$B$11)*($B$12-$B$10)))</f>
        <v/>
      </c>
      <c r="I924" s="53">
        <f>MAX(0.1,NORMINV(C924,$B$13,$B$14))</f>
        <v/>
      </c>
      <c r="J924" s="109">
        <f>'01_Supuestos'!$F$13*MAX(0.65,NORMINV(D924,1,$B$15))</f>
        <v/>
      </c>
      <c r="K924" s="109">
        <f>'01_Supuestos'!$F$14*MAX(0.6,NORMINV(E924,1,$B$16))</f>
        <v/>
      </c>
      <c r="L924" s="109">
        <f>--(F924&lt;=$B$5)</f>
        <v/>
      </c>
      <c r="M924" s="109">
        <f>IF(L924=1, IF(G924&lt;=$B$6, "+", "-"), IF(G924&lt;=(1-$B$7), "+", "-"))</f>
        <v/>
      </c>
      <c r="N924" s="110">
        <f>IF(M924="+",'05_Bayes_Arbol'!$B$16,'05_Bayes_Arbol'!$B$17)</f>
        <v/>
      </c>
      <c r="O924" s="109">
        <f>SUMPRODUCT(T924:AD924,'01_Supuestos'!$C$34:$M$34)</f>
        <v/>
      </c>
      <c r="P924" s="109">
        <f>N924*O924 + (1-N924)*$B$9</f>
        <v/>
      </c>
      <c r="Q924" s="109">
        <f>--(P924&gt;0)</f>
        <v/>
      </c>
      <c r="R924" s="109">
        <f>IF(L924=1,O924,$B$9)</f>
        <v/>
      </c>
      <c r="S924" s="109">
        <f>-$B$8 + IF(Q924=1, IF(L924=1,O924,$B$9), 0)</f>
        <v/>
      </c>
      <c r="T924" s="109">
        <f>((('01_Supuestos'!C31*$I924)*'01_Supuestos'!$F$11*($H924-'01_Supuestos'!$F$9))-((('01_Supuestos'!C31*$I924)*'01_Supuestos'!$F$11*($H924-'01_Supuestos'!$F$9))*'01_Supuestos'!$F$12)-(('01_Supuestos'!C31*$I924)*'01_Supuestos'!$F$11*$K924)-(IF(('01_Supuestos'!C31*$I924)&gt;0,'01_Supuestos'!$F$15,0)))-((('01_Supuestos'!C31*$I924)*'01_Supuestos'!$F$11*($H924-'01_Supuestos'!$F$9))*'01_Supuestos'!$F$18)-($J924*'01_Supuestos'!C32)-(IF('01_Supuestos'!C30=MAX('01_Supuestos'!$C$30:$M$30),'01_Supuestos'!$F$19,0))-(MAX(0,(((('01_Supuestos'!C31*$I924)*'01_Supuestos'!$F$11*($H924-'01_Supuestos'!$F$9))-((('01_Supuestos'!C31*$I924)*'01_Supuestos'!$F$11*($H924-'01_Supuestos'!$F$9))*'01_Supuestos'!$F$12)-(('01_Supuestos'!C31*$I924)*'01_Supuestos'!$F$11*$K924)-(IF(('01_Supuestos'!C31*$I924)&gt;0,'01_Supuestos'!$F$15,0)))-($J924*'01_Supuestos'!C33)))*'01_Supuestos'!$F$16)</f>
        <v/>
      </c>
      <c r="U924" s="109">
        <f>((('01_Supuestos'!D31*$I924)*'01_Supuestos'!$F$11*($H924-'01_Supuestos'!$F$9))-((('01_Supuestos'!D31*$I924)*'01_Supuestos'!$F$11*($H924-'01_Supuestos'!$F$9))*'01_Supuestos'!$F$12)-(('01_Supuestos'!D31*$I924)*'01_Supuestos'!$F$11*$K924)-(IF(('01_Supuestos'!D31*$I924)&gt;0,'01_Supuestos'!$F$15,0)))-((('01_Supuestos'!D31*$I924)*'01_Supuestos'!$F$11*($H924-'01_Supuestos'!$F$9))*'01_Supuestos'!$F$18)-($J924*'01_Supuestos'!D32)-(IF('01_Supuestos'!D30=MAX('01_Supuestos'!$C$30:$M$30),'01_Supuestos'!$F$19,0))-(MAX(0,(((('01_Supuestos'!D31*$I924)*'01_Supuestos'!$F$11*($H924-'01_Supuestos'!$F$9))-((('01_Supuestos'!D31*$I924)*'01_Supuestos'!$F$11*($H924-'01_Supuestos'!$F$9))*'01_Supuestos'!$F$12)-(('01_Supuestos'!D31*$I924)*'01_Supuestos'!$F$11*$K924)-(IF(('01_Supuestos'!D31*$I924)&gt;0,'01_Supuestos'!$F$15,0)))-($J924*'01_Supuestos'!D33)))*'01_Supuestos'!$F$16)</f>
        <v/>
      </c>
      <c r="V924" s="109">
        <f>((('01_Supuestos'!E31*$I924)*'01_Supuestos'!$F$11*($H924-'01_Supuestos'!$F$9))-((('01_Supuestos'!E31*$I924)*'01_Supuestos'!$F$11*($H924-'01_Supuestos'!$F$9))*'01_Supuestos'!$F$12)-(('01_Supuestos'!E31*$I924)*'01_Supuestos'!$F$11*$K924)-(IF(('01_Supuestos'!E31*$I924)&gt;0,'01_Supuestos'!$F$15,0)))-((('01_Supuestos'!E31*$I924)*'01_Supuestos'!$F$11*($H924-'01_Supuestos'!$F$9))*'01_Supuestos'!$F$18)-($J924*'01_Supuestos'!E32)-(IF('01_Supuestos'!E30=MAX('01_Supuestos'!$C$30:$M$30),'01_Supuestos'!$F$19,0))-(MAX(0,(((('01_Supuestos'!E31*$I924)*'01_Supuestos'!$F$11*($H924-'01_Supuestos'!$F$9))-((('01_Supuestos'!E31*$I924)*'01_Supuestos'!$F$11*($H924-'01_Supuestos'!$F$9))*'01_Supuestos'!$F$12)-(('01_Supuestos'!E31*$I924)*'01_Supuestos'!$F$11*$K924)-(IF(('01_Supuestos'!E31*$I924)&gt;0,'01_Supuestos'!$F$15,0)))-($J924*'01_Supuestos'!E33)))*'01_Supuestos'!$F$16)</f>
        <v/>
      </c>
      <c r="W924" s="109">
        <f>((('01_Supuestos'!F31*$I924)*'01_Supuestos'!$F$11*($H924-'01_Supuestos'!$F$9))-((('01_Supuestos'!F31*$I924)*'01_Supuestos'!$F$11*($H924-'01_Supuestos'!$F$9))*'01_Supuestos'!$F$12)-(('01_Supuestos'!F31*$I924)*'01_Supuestos'!$F$11*$K924)-(IF(('01_Supuestos'!F31*$I924)&gt;0,'01_Supuestos'!$F$15,0)))-((('01_Supuestos'!F31*$I924)*'01_Supuestos'!$F$11*($H924-'01_Supuestos'!$F$9))*'01_Supuestos'!$F$18)-($J924*'01_Supuestos'!F32)-(IF('01_Supuestos'!F30=MAX('01_Supuestos'!$C$30:$M$30),'01_Supuestos'!$F$19,0))-(MAX(0,(((('01_Supuestos'!F31*$I924)*'01_Supuestos'!$F$11*($H924-'01_Supuestos'!$F$9))-((('01_Supuestos'!F31*$I924)*'01_Supuestos'!$F$11*($H924-'01_Supuestos'!$F$9))*'01_Supuestos'!$F$12)-(('01_Supuestos'!F31*$I924)*'01_Supuestos'!$F$11*$K924)-(IF(('01_Supuestos'!F31*$I924)&gt;0,'01_Supuestos'!$F$15,0)))-($J924*'01_Supuestos'!F33)))*'01_Supuestos'!$F$16)</f>
        <v/>
      </c>
      <c r="X924" s="109">
        <f>((('01_Supuestos'!G31*$I924)*'01_Supuestos'!$F$11*($H924-'01_Supuestos'!$F$9))-((('01_Supuestos'!G31*$I924)*'01_Supuestos'!$F$11*($H924-'01_Supuestos'!$F$9))*'01_Supuestos'!$F$12)-(('01_Supuestos'!G31*$I924)*'01_Supuestos'!$F$11*$K924)-(IF(('01_Supuestos'!G31*$I924)&gt;0,'01_Supuestos'!$F$15,0)))-((('01_Supuestos'!G31*$I924)*'01_Supuestos'!$F$11*($H924-'01_Supuestos'!$F$9))*'01_Supuestos'!$F$18)-($J924*'01_Supuestos'!G32)-(IF('01_Supuestos'!G30=MAX('01_Supuestos'!$C$30:$M$30),'01_Supuestos'!$F$19,0))-(MAX(0,(((('01_Supuestos'!G31*$I924)*'01_Supuestos'!$F$11*($H924-'01_Supuestos'!$F$9))-((('01_Supuestos'!G31*$I924)*'01_Supuestos'!$F$11*($H924-'01_Supuestos'!$F$9))*'01_Supuestos'!$F$12)-(('01_Supuestos'!G31*$I924)*'01_Supuestos'!$F$11*$K924)-(IF(('01_Supuestos'!G31*$I924)&gt;0,'01_Supuestos'!$F$15,0)))-($J924*'01_Supuestos'!G33)))*'01_Supuestos'!$F$16)</f>
        <v/>
      </c>
      <c r="Y924" s="109">
        <f>((('01_Supuestos'!H31*$I924)*'01_Supuestos'!$F$11*($H924-'01_Supuestos'!$F$9))-((('01_Supuestos'!H31*$I924)*'01_Supuestos'!$F$11*($H924-'01_Supuestos'!$F$9))*'01_Supuestos'!$F$12)-(('01_Supuestos'!H31*$I924)*'01_Supuestos'!$F$11*$K924)-(IF(('01_Supuestos'!H31*$I924)&gt;0,'01_Supuestos'!$F$15,0)))-((('01_Supuestos'!H31*$I924)*'01_Supuestos'!$F$11*($H924-'01_Supuestos'!$F$9))*'01_Supuestos'!$F$18)-($J924*'01_Supuestos'!H32)-(IF('01_Supuestos'!H30=MAX('01_Supuestos'!$C$30:$M$30),'01_Supuestos'!$F$19,0))-(MAX(0,(((('01_Supuestos'!H31*$I924)*'01_Supuestos'!$F$11*($H924-'01_Supuestos'!$F$9))-((('01_Supuestos'!H31*$I924)*'01_Supuestos'!$F$11*($H924-'01_Supuestos'!$F$9))*'01_Supuestos'!$F$12)-(('01_Supuestos'!H31*$I924)*'01_Supuestos'!$F$11*$K924)-(IF(('01_Supuestos'!H31*$I924)&gt;0,'01_Supuestos'!$F$15,0)))-($J924*'01_Supuestos'!H33)))*'01_Supuestos'!$F$16)</f>
        <v/>
      </c>
      <c r="Z924" s="109">
        <f>((('01_Supuestos'!I31*$I924)*'01_Supuestos'!$F$11*($H924-'01_Supuestos'!$F$9))-((('01_Supuestos'!I31*$I924)*'01_Supuestos'!$F$11*($H924-'01_Supuestos'!$F$9))*'01_Supuestos'!$F$12)-(('01_Supuestos'!I31*$I924)*'01_Supuestos'!$F$11*$K924)-(IF(('01_Supuestos'!I31*$I924)&gt;0,'01_Supuestos'!$F$15,0)))-((('01_Supuestos'!I31*$I924)*'01_Supuestos'!$F$11*($H924-'01_Supuestos'!$F$9))*'01_Supuestos'!$F$18)-($J924*'01_Supuestos'!I32)-(IF('01_Supuestos'!I30=MAX('01_Supuestos'!$C$30:$M$30),'01_Supuestos'!$F$19,0))-(MAX(0,(((('01_Supuestos'!I31*$I924)*'01_Supuestos'!$F$11*($H924-'01_Supuestos'!$F$9))-((('01_Supuestos'!I31*$I924)*'01_Supuestos'!$F$11*($H924-'01_Supuestos'!$F$9))*'01_Supuestos'!$F$12)-(('01_Supuestos'!I31*$I924)*'01_Supuestos'!$F$11*$K924)-(IF(('01_Supuestos'!I31*$I924)&gt;0,'01_Supuestos'!$F$15,0)))-($J924*'01_Supuestos'!I33)))*'01_Supuestos'!$F$16)</f>
        <v/>
      </c>
      <c r="AA924" s="109">
        <f>((('01_Supuestos'!J31*$I924)*'01_Supuestos'!$F$11*($H924-'01_Supuestos'!$F$9))-((('01_Supuestos'!J31*$I924)*'01_Supuestos'!$F$11*($H924-'01_Supuestos'!$F$9))*'01_Supuestos'!$F$12)-(('01_Supuestos'!J31*$I924)*'01_Supuestos'!$F$11*$K924)-(IF(('01_Supuestos'!J31*$I924)&gt;0,'01_Supuestos'!$F$15,0)))-((('01_Supuestos'!J31*$I924)*'01_Supuestos'!$F$11*($H924-'01_Supuestos'!$F$9))*'01_Supuestos'!$F$18)-($J924*'01_Supuestos'!J32)-(IF('01_Supuestos'!J30=MAX('01_Supuestos'!$C$30:$M$30),'01_Supuestos'!$F$19,0))-(MAX(0,(((('01_Supuestos'!J31*$I924)*'01_Supuestos'!$F$11*($H924-'01_Supuestos'!$F$9))-((('01_Supuestos'!J31*$I924)*'01_Supuestos'!$F$11*($H924-'01_Supuestos'!$F$9))*'01_Supuestos'!$F$12)-(('01_Supuestos'!J31*$I924)*'01_Supuestos'!$F$11*$K924)-(IF(('01_Supuestos'!J31*$I924)&gt;0,'01_Supuestos'!$F$15,0)))-($J924*'01_Supuestos'!J33)))*'01_Supuestos'!$F$16)</f>
        <v/>
      </c>
      <c r="AB924" s="109">
        <f>((('01_Supuestos'!K31*$I924)*'01_Supuestos'!$F$11*($H924-'01_Supuestos'!$F$9))-((('01_Supuestos'!K31*$I924)*'01_Supuestos'!$F$11*($H924-'01_Supuestos'!$F$9))*'01_Supuestos'!$F$12)-(('01_Supuestos'!K31*$I924)*'01_Supuestos'!$F$11*$K924)-(IF(('01_Supuestos'!K31*$I924)&gt;0,'01_Supuestos'!$F$15,0)))-((('01_Supuestos'!K31*$I924)*'01_Supuestos'!$F$11*($H924-'01_Supuestos'!$F$9))*'01_Supuestos'!$F$18)-($J924*'01_Supuestos'!K32)-(IF('01_Supuestos'!K30=MAX('01_Supuestos'!$C$30:$M$30),'01_Supuestos'!$F$19,0))-(MAX(0,(((('01_Supuestos'!K31*$I924)*'01_Supuestos'!$F$11*($H924-'01_Supuestos'!$F$9))-((('01_Supuestos'!K31*$I924)*'01_Supuestos'!$F$11*($H924-'01_Supuestos'!$F$9))*'01_Supuestos'!$F$12)-(('01_Supuestos'!K31*$I924)*'01_Supuestos'!$F$11*$K924)-(IF(('01_Supuestos'!K31*$I924)&gt;0,'01_Supuestos'!$F$15,0)))-($J924*'01_Supuestos'!K33)))*'01_Supuestos'!$F$16)</f>
        <v/>
      </c>
      <c r="AC924" s="109">
        <f>((('01_Supuestos'!L31*$I924)*'01_Supuestos'!$F$11*($H924-'01_Supuestos'!$F$9))-((('01_Supuestos'!L31*$I924)*'01_Supuestos'!$F$11*($H924-'01_Supuestos'!$F$9))*'01_Supuestos'!$F$12)-(('01_Supuestos'!L31*$I924)*'01_Supuestos'!$F$11*$K924)-(IF(('01_Supuestos'!L31*$I924)&gt;0,'01_Supuestos'!$F$15,0)))-((('01_Supuestos'!L31*$I924)*'01_Supuestos'!$F$11*($H924-'01_Supuestos'!$F$9))*'01_Supuestos'!$F$18)-($J924*'01_Supuestos'!L32)-(IF('01_Supuestos'!L30=MAX('01_Supuestos'!$C$30:$M$30),'01_Supuestos'!$F$19,0))-(MAX(0,(((('01_Supuestos'!L31*$I924)*'01_Supuestos'!$F$11*($H924-'01_Supuestos'!$F$9))-((('01_Supuestos'!L31*$I924)*'01_Supuestos'!$F$11*($H924-'01_Supuestos'!$F$9))*'01_Supuestos'!$F$12)-(('01_Supuestos'!L31*$I924)*'01_Supuestos'!$F$11*$K924)-(IF(('01_Supuestos'!L31*$I924)&gt;0,'01_Supuestos'!$F$15,0)))-($J924*'01_Supuestos'!L33)))*'01_Supuestos'!$F$16)</f>
        <v/>
      </c>
      <c r="AD924" s="109">
        <f>((('01_Supuestos'!M31*$I924)*'01_Supuestos'!$F$11*($H924-'01_Supuestos'!$F$9))-((('01_Supuestos'!M31*$I924)*'01_Supuestos'!$F$11*($H924-'01_Supuestos'!$F$9))*'01_Supuestos'!$F$12)-(('01_Supuestos'!M31*$I924)*'01_Supuestos'!$F$11*$K924)-(IF(('01_Supuestos'!M31*$I924)&gt;0,'01_Supuestos'!$F$15,0)))-((('01_Supuestos'!M31*$I924)*'01_Supuestos'!$F$11*($H924-'01_Supuestos'!$F$9))*'01_Supuestos'!$F$18)-($J924*'01_Supuestos'!M32)-(IF('01_Supuestos'!M30=MAX('01_Supuestos'!$C$30:$M$30),'01_Supuestos'!$F$19,0))-(MAX(0,(((('01_Supuestos'!M31*$I924)*'01_Supuestos'!$F$11*($H924-'01_Supuestos'!$F$9))-((('01_Supuestos'!M31*$I924)*'01_Supuestos'!$F$11*($H924-'01_Supuestos'!$F$9))*'01_Supuestos'!$F$12)-(('01_Supuestos'!M31*$I924)*'01_Supuestos'!$F$11*$K924)-(IF(('01_Supuestos'!M31*$I924)&gt;0,'01_Supuestos'!$F$15,0)))-($J924*'01_Supuestos'!M33)))*'01_Supuestos'!$F$16)</f>
        <v/>
      </c>
      <c r="AE924" s="109">
        <f>0</f>
        <v/>
      </c>
      <c r="AF924" s="109">
        <f>IF(S924&gt;R924,"Appraisal+Decision",IF(S924&lt;R924,"Develop Now","Indiferente"))</f>
        <v/>
      </c>
    </row>
    <row r="925">
      <c r="A925" t="n">
        <v>895</v>
      </c>
      <c r="B925" s="53">
        <f>RAND()</f>
        <v/>
      </c>
      <c r="C925" s="53">
        <f>RAND()</f>
        <v/>
      </c>
      <c r="D925" s="53">
        <f>RAND()</f>
        <v/>
      </c>
      <c r="E925" s="53">
        <f>RAND()</f>
        <v/>
      </c>
      <c r="F925" s="53">
        <f>RAND()</f>
        <v/>
      </c>
      <c r="G925" s="53">
        <f>RAND()</f>
        <v/>
      </c>
      <c r="H925" s="109">
        <f>IF(B925&lt;($B$11-$B$10)/($B$12-$B$10), $B$10+SQRT(B925*($B$11-$B$10)*($B$12-$B$10)), $B$12-SQRT((1-B925)*($B$12-$B$11)*($B$12-$B$10)))</f>
        <v/>
      </c>
      <c r="I925" s="53">
        <f>MAX(0.1,NORMINV(C925,$B$13,$B$14))</f>
        <v/>
      </c>
      <c r="J925" s="109">
        <f>'01_Supuestos'!$F$13*MAX(0.65,NORMINV(D925,1,$B$15))</f>
        <v/>
      </c>
      <c r="K925" s="109">
        <f>'01_Supuestos'!$F$14*MAX(0.6,NORMINV(E925,1,$B$16))</f>
        <v/>
      </c>
      <c r="L925" s="109">
        <f>--(F925&lt;=$B$5)</f>
        <v/>
      </c>
      <c r="M925" s="109">
        <f>IF(L925=1, IF(G925&lt;=$B$6, "+", "-"), IF(G925&lt;=(1-$B$7), "+", "-"))</f>
        <v/>
      </c>
      <c r="N925" s="110">
        <f>IF(M925="+",'05_Bayes_Arbol'!$B$16,'05_Bayes_Arbol'!$B$17)</f>
        <v/>
      </c>
      <c r="O925" s="109">
        <f>SUMPRODUCT(T925:AD925,'01_Supuestos'!$C$34:$M$34)</f>
        <v/>
      </c>
      <c r="P925" s="109">
        <f>N925*O925 + (1-N925)*$B$9</f>
        <v/>
      </c>
      <c r="Q925" s="109">
        <f>--(P925&gt;0)</f>
        <v/>
      </c>
      <c r="R925" s="109">
        <f>IF(L925=1,O925,$B$9)</f>
        <v/>
      </c>
      <c r="S925" s="109">
        <f>-$B$8 + IF(Q925=1, IF(L925=1,O925,$B$9), 0)</f>
        <v/>
      </c>
      <c r="T925" s="109">
        <f>((('01_Supuestos'!C31*$I925)*'01_Supuestos'!$F$11*($H925-'01_Supuestos'!$F$9))-((('01_Supuestos'!C31*$I925)*'01_Supuestos'!$F$11*($H925-'01_Supuestos'!$F$9))*'01_Supuestos'!$F$12)-(('01_Supuestos'!C31*$I925)*'01_Supuestos'!$F$11*$K925)-(IF(('01_Supuestos'!C31*$I925)&gt;0,'01_Supuestos'!$F$15,0)))-((('01_Supuestos'!C31*$I925)*'01_Supuestos'!$F$11*($H925-'01_Supuestos'!$F$9))*'01_Supuestos'!$F$18)-($J925*'01_Supuestos'!C32)-(IF('01_Supuestos'!C30=MAX('01_Supuestos'!$C$30:$M$30),'01_Supuestos'!$F$19,0))-(MAX(0,(((('01_Supuestos'!C31*$I925)*'01_Supuestos'!$F$11*($H925-'01_Supuestos'!$F$9))-((('01_Supuestos'!C31*$I925)*'01_Supuestos'!$F$11*($H925-'01_Supuestos'!$F$9))*'01_Supuestos'!$F$12)-(('01_Supuestos'!C31*$I925)*'01_Supuestos'!$F$11*$K925)-(IF(('01_Supuestos'!C31*$I925)&gt;0,'01_Supuestos'!$F$15,0)))-($J925*'01_Supuestos'!C33)))*'01_Supuestos'!$F$16)</f>
        <v/>
      </c>
      <c r="U925" s="109">
        <f>((('01_Supuestos'!D31*$I925)*'01_Supuestos'!$F$11*($H925-'01_Supuestos'!$F$9))-((('01_Supuestos'!D31*$I925)*'01_Supuestos'!$F$11*($H925-'01_Supuestos'!$F$9))*'01_Supuestos'!$F$12)-(('01_Supuestos'!D31*$I925)*'01_Supuestos'!$F$11*$K925)-(IF(('01_Supuestos'!D31*$I925)&gt;0,'01_Supuestos'!$F$15,0)))-((('01_Supuestos'!D31*$I925)*'01_Supuestos'!$F$11*($H925-'01_Supuestos'!$F$9))*'01_Supuestos'!$F$18)-($J925*'01_Supuestos'!D32)-(IF('01_Supuestos'!D30=MAX('01_Supuestos'!$C$30:$M$30),'01_Supuestos'!$F$19,0))-(MAX(0,(((('01_Supuestos'!D31*$I925)*'01_Supuestos'!$F$11*($H925-'01_Supuestos'!$F$9))-((('01_Supuestos'!D31*$I925)*'01_Supuestos'!$F$11*($H925-'01_Supuestos'!$F$9))*'01_Supuestos'!$F$12)-(('01_Supuestos'!D31*$I925)*'01_Supuestos'!$F$11*$K925)-(IF(('01_Supuestos'!D31*$I925)&gt;0,'01_Supuestos'!$F$15,0)))-($J925*'01_Supuestos'!D33)))*'01_Supuestos'!$F$16)</f>
        <v/>
      </c>
      <c r="V925" s="109">
        <f>((('01_Supuestos'!E31*$I925)*'01_Supuestos'!$F$11*($H925-'01_Supuestos'!$F$9))-((('01_Supuestos'!E31*$I925)*'01_Supuestos'!$F$11*($H925-'01_Supuestos'!$F$9))*'01_Supuestos'!$F$12)-(('01_Supuestos'!E31*$I925)*'01_Supuestos'!$F$11*$K925)-(IF(('01_Supuestos'!E31*$I925)&gt;0,'01_Supuestos'!$F$15,0)))-((('01_Supuestos'!E31*$I925)*'01_Supuestos'!$F$11*($H925-'01_Supuestos'!$F$9))*'01_Supuestos'!$F$18)-($J925*'01_Supuestos'!E32)-(IF('01_Supuestos'!E30=MAX('01_Supuestos'!$C$30:$M$30),'01_Supuestos'!$F$19,0))-(MAX(0,(((('01_Supuestos'!E31*$I925)*'01_Supuestos'!$F$11*($H925-'01_Supuestos'!$F$9))-((('01_Supuestos'!E31*$I925)*'01_Supuestos'!$F$11*($H925-'01_Supuestos'!$F$9))*'01_Supuestos'!$F$12)-(('01_Supuestos'!E31*$I925)*'01_Supuestos'!$F$11*$K925)-(IF(('01_Supuestos'!E31*$I925)&gt;0,'01_Supuestos'!$F$15,0)))-($J925*'01_Supuestos'!E33)))*'01_Supuestos'!$F$16)</f>
        <v/>
      </c>
      <c r="W925" s="109">
        <f>((('01_Supuestos'!F31*$I925)*'01_Supuestos'!$F$11*($H925-'01_Supuestos'!$F$9))-((('01_Supuestos'!F31*$I925)*'01_Supuestos'!$F$11*($H925-'01_Supuestos'!$F$9))*'01_Supuestos'!$F$12)-(('01_Supuestos'!F31*$I925)*'01_Supuestos'!$F$11*$K925)-(IF(('01_Supuestos'!F31*$I925)&gt;0,'01_Supuestos'!$F$15,0)))-((('01_Supuestos'!F31*$I925)*'01_Supuestos'!$F$11*($H925-'01_Supuestos'!$F$9))*'01_Supuestos'!$F$18)-($J925*'01_Supuestos'!F32)-(IF('01_Supuestos'!F30=MAX('01_Supuestos'!$C$30:$M$30),'01_Supuestos'!$F$19,0))-(MAX(0,(((('01_Supuestos'!F31*$I925)*'01_Supuestos'!$F$11*($H925-'01_Supuestos'!$F$9))-((('01_Supuestos'!F31*$I925)*'01_Supuestos'!$F$11*($H925-'01_Supuestos'!$F$9))*'01_Supuestos'!$F$12)-(('01_Supuestos'!F31*$I925)*'01_Supuestos'!$F$11*$K925)-(IF(('01_Supuestos'!F31*$I925)&gt;0,'01_Supuestos'!$F$15,0)))-($J925*'01_Supuestos'!F33)))*'01_Supuestos'!$F$16)</f>
        <v/>
      </c>
      <c r="X925" s="109">
        <f>((('01_Supuestos'!G31*$I925)*'01_Supuestos'!$F$11*($H925-'01_Supuestos'!$F$9))-((('01_Supuestos'!G31*$I925)*'01_Supuestos'!$F$11*($H925-'01_Supuestos'!$F$9))*'01_Supuestos'!$F$12)-(('01_Supuestos'!G31*$I925)*'01_Supuestos'!$F$11*$K925)-(IF(('01_Supuestos'!G31*$I925)&gt;0,'01_Supuestos'!$F$15,0)))-((('01_Supuestos'!G31*$I925)*'01_Supuestos'!$F$11*($H925-'01_Supuestos'!$F$9))*'01_Supuestos'!$F$18)-($J925*'01_Supuestos'!G32)-(IF('01_Supuestos'!G30=MAX('01_Supuestos'!$C$30:$M$30),'01_Supuestos'!$F$19,0))-(MAX(0,(((('01_Supuestos'!G31*$I925)*'01_Supuestos'!$F$11*($H925-'01_Supuestos'!$F$9))-((('01_Supuestos'!G31*$I925)*'01_Supuestos'!$F$11*($H925-'01_Supuestos'!$F$9))*'01_Supuestos'!$F$12)-(('01_Supuestos'!G31*$I925)*'01_Supuestos'!$F$11*$K925)-(IF(('01_Supuestos'!G31*$I925)&gt;0,'01_Supuestos'!$F$15,0)))-($J925*'01_Supuestos'!G33)))*'01_Supuestos'!$F$16)</f>
        <v/>
      </c>
      <c r="Y925" s="109">
        <f>((('01_Supuestos'!H31*$I925)*'01_Supuestos'!$F$11*($H925-'01_Supuestos'!$F$9))-((('01_Supuestos'!H31*$I925)*'01_Supuestos'!$F$11*($H925-'01_Supuestos'!$F$9))*'01_Supuestos'!$F$12)-(('01_Supuestos'!H31*$I925)*'01_Supuestos'!$F$11*$K925)-(IF(('01_Supuestos'!H31*$I925)&gt;0,'01_Supuestos'!$F$15,0)))-((('01_Supuestos'!H31*$I925)*'01_Supuestos'!$F$11*($H925-'01_Supuestos'!$F$9))*'01_Supuestos'!$F$18)-($J925*'01_Supuestos'!H32)-(IF('01_Supuestos'!H30=MAX('01_Supuestos'!$C$30:$M$30),'01_Supuestos'!$F$19,0))-(MAX(0,(((('01_Supuestos'!H31*$I925)*'01_Supuestos'!$F$11*($H925-'01_Supuestos'!$F$9))-((('01_Supuestos'!H31*$I925)*'01_Supuestos'!$F$11*($H925-'01_Supuestos'!$F$9))*'01_Supuestos'!$F$12)-(('01_Supuestos'!H31*$I925)*'01_Supuestos'!$F$11*$K925)-(IF(('01_Supuestos'!H31*$I925)&gt;0,'01_Supuestos'!$F$15,0)))-($J925*'01_Supuestos'!H33)))*'01_Supuestos'!$F$16)</f>
        <v/>
      </c>
      <c r="Z925" s="109">
        <f>((('01_Supuestos'!I31*$I925)*'01_Supuestos'!$F$11*($H925-'01_Supuestos'!$F$9))-((('01_Supuestos'!I31*$I925)*'01_Supuestos'!$F$11*($H925-'01_Supuestos'!$F$9))*'01_Supuestos'!$F$12)-(('01_Supuestos'!I31*$I925)*'01_Supuestos'!$F$11*$K925)-(IF(('01_Supuestos'!I31*$I925)&gt;0,'01_Supuestos'!$F$15,0)))-((('01_Supuestos'!I31*$I925)*'01_Supuestos'!$F$11*($H925-'01_Supuestos'!$F$9))*'01_Supuestos'!$F$18)-($J925*'01_Supuestos'!I32)-(IF('01_Supuestos'!I30=MAX('01_Supuestos'!$C$30:$M$30),'01_Supuestos'!$F$19,0))-(MAX(0,(((('01_Supuestos'!I31*$I925)*'01_Supuestos'!$F$11*($H925-'01_Supuestos'!$F$9))-((('01_Supuestos'!I31*$I925)*'01_Supuestos'!$F$11*($H925-'01_Supuestos'!$F$9))*'01_Supuestos'!$F$12)-(('01_Supuestos'!I31*$I925)*'01_Supuestos'!$F$11*$K925)-(IF(('01_Supuestos'!I31*$I925)&gt;0,'01_Supuestos'!$F$15,0)))-($J925*'01_Supuestos'!I33)))*'01_Supuestos'!$F$16)</f>
        <v/>
      </c>
      <c r="AA925" s="109">
        <f>((('01_Supuestos'!J31*$I925)*'01_Supuestos'!$F$11*($H925-'01_Supuestos'!$F$9))-((('01_Supuestos'!J31*$I925)*'01_Supuestos'!$F$11*($H925-'01_Supuestos'!$F$9))*'01_Supuestos'!$F$12)-(('01_Supuestos'!J31*$I925)*'01_Supuestos'!$F$11*$K925)-(IF(('01_Supuestos'!J31*$I925)&gt;0,'01_Supuestos'!$F$15,0)))-((('01_Supuestos'!J31*$I925)*'01_Supuestos'!$F$11*($H925-'01_Supuestos'!$F$9))*'01_Supuestos'!$F$18)-($J925*'01_Supuestos'!J32)-(IF('01_Supuestos'!J30=MAX('01_Supuestos'!$C$30:$M$30),'01_Supuestos'!$F$19,0))-(MAX(0,(((('01_Supuestos'!J31*$I925)*'01_Supuestos'!$F$11*($H925-'01_Supuestos'!$F$9))-((('01_Supuestos'!J31*$I925)*'01_Supuestos'!$F$11*($H925-'01_Supuestos'!$F$9))*'01_Supuestos'!$F$12)-(('01_Supuestos'!J31*$I925)*'01_Supuestos'!$F$11*$K925)-(IF(('01_Supuestos'!J31*$I925)&gt;0,'01_Supuestos'!$F$15,0)))-($J925*'01_Supuestos'!J33)))*'01_Supuestos'!$F$16)</f>
        <v/>
      </c>
      <c r="AB925" s="109">
        <f>((('01_Supuestos'!K31*$I925)*'01_Supuestos'!$F$11*($H925-'01_Supuestos'!$F$9))-((('01_Supuestos'!K31*$I925)*'01_Supuestos'!$F$11*($H925-'01_Supuestos'!$F$9))*'01_Supuestos'!$F$12)-(('01_Supuestos'!K31*$I925)*'01_Supuestos'!$F$11*$K925)-(IF(('01_Supuestos'!K31*$I925)&gt;0,'01_Supuestos'!$F$15,0)))-((('01_Supuestos'!K31*$I925)*'01_Supuestos'!$F$11*($H925-'01_Supuestos'!$F$9))*'01_Supuestos'!$F$18)-($J925*'01_Supuestos'!K32)-(IF('01_Supuestos'!K30=MAX('01_Supuestos'!$C$30:$M$30),'01_Supuestos'!$F$19,0))-(MAX(0,(((('01_Supuestos'!K31*$I925)*'01_Supuestos'!$F$11*($H925-'01_Supuestos'!$F$9))-((('01_Supuestos'!K31*$I925)*'01_Supuestos'!$F$11*($H925-'01_Supuestos'!$F$9))*'01_Supuestos'!$F$12)-(('01_Supuestos'!K31*$I925)*'01_Supuestos'!$F$11*$K925)-(IF(('01_Supuestos'!K31*$I925)&gt;0,'01_Supuestos'!$F$15,0)))-($J925*'01_Supuestos'!K33)))*'01_Supuestos'!$F$16)</f>
        <v/>
      </c>
      <c r="AC925" s="109">
        <f>((('01_Supuestos'!L31*$I925)*'01_Supuestos'!$F$11*($H925-'01_Supuestos'!$F$9))-((('01_Supuestos'!L31*$I925)*'01_Supuestos'!$F$11*($H925-'01_Supuestos'!$F$9))*'01_Supuestos'!$F$12)-(('01_Supuestos'!L31*$I925)*'01_Supuestos'!$F$11*$K925)-(IF(('01_Supuestos'!L31*$I925)&gt;0,'01_Supuestos'!$F$15,0)))-((('01_Supuestos'!L31*$I925)*'01_Supuestos'!$F$11*($H925-'01_Supuestos'!$F$9))*'01_Supuestos'!$F$18)-($J925*'01_Supuestos'!L32)-(IF('01_Supuestos'!L30=MAX('01_Supuestos'!$C$30:$M$30),'01_Supuestos'!$F$19,0))-(MAX(0,(((('01_Supuestos'!L31*$I925)*'01_Supuestos'!$F$11*($H925-'01_Supuestos'!$F$9))-((('01_Supuestos'!L31*$I925)*'01_Supuestos'!$F$11*($H925-'01_Supuestos'!$F$9))*'01_Supuestos'!$F$12)-(('01_Supuestos'!L31*$I925)*'01_Supuestos'!$F$11*$K925)-(IF(('01_Supuestos'!L31*$I925)&gt;0,'01_Supuestos'!$F$15,0)))-($J925*'01_Supuestos'!L33)))*'01_Supuestos'!$F$16)</f>
        <v/>
      </c>
      <c r="AD925" s="109">
        <f>((('01_Supuestos'!M31*$I925)*'01_Supuestos'!$F$11*($H925-'01_Supuestos'!$F$9))-((('01_Supuestos'!M31*$I925)*'01_Supuestos'!$F$11*($H925-'01_Supuestos'!$F$9))*'01_Supuestos'!$F$12)-(('01_Supuestos'!M31*$I925)*'01_Supuestos'!$F$11*$K925)-(IF(('01_Supuestos'!M31*$I925)&gt;0,'01_Supuestos'!$F$15,0)))-((('01_Supuestos'!M31*$I925)*'01_Supuestos'!$F$11*($H925-'01_Supuestos'!$F$9))*'01_Supuestos'!$F$18)-($J925*'01_Supuestos'!M32)-(IF('01_Supuestos'!M30=MAX('01_Supuestos'!$C$30:$M$30),'01_Supuestos'!$F$19,0))-(MAX(0,(((('01_Supuestos'!M31*$I925)*'01_Supuestos'!$F$11*($H925-'01_Supuestos'!$F$9))-((('01_Supuestos'!M31*$I925)*'01_Supuestos'!$F$11*($H925-'01_Supuestos'!$F$9))*'01_Supuestos'!$F$12)-(('01_Supuestos'!M31*$I925)*'01_Supuestos'!$F$11*$K925)-(IF(('01_Supuestos'!M31*$I925)&gt;0,'01_Supuestos'!$F$15,0)))-($J925*'01_Supuestos'!M33)))*'01_Supuestos'!$F$16)</f>
        <v/>
      </c>
      <c r="AE925" s="109">
        <f>0</f>
        <v/>
      </c>
      <c r="AF925" s="109">
        <f>IF(S925&gt;R925,"Appraisal+Decision",IF(S925&lt;R925,"Develop Now","Indiferente"))</f>
        <v/>
      </c>
    </row>
    <row r="926">
      <c r="A926" t="n">
        <v>896</v>
      </c>
      <c r="B926" s="53">
        <f>RAND()</f>
        <v/>
      </c>
      <c r="C926" s="53">
        <f>RAND()</f>
        <v/>
      </c>
      <c r="D926" s="53">
        <f>RAND()</f>
        <v/>
      </c>
      <c r="E926" s="53">
        <f>RAND()</f>
        <v/>
      </c>
      <c r="F926" s="53">
        <f>RAND()</f>
        <v/>
      </c>
      <c r="G926" s="53">
        <f>RAND()</f>
        <v/>
      </c>
      <c r="H926" s="109">
        <f>IF(B926&lt;($B$11-$B$10)/($B$12-$B$10), $B$10+SQRT(B926*($B$11-$B$10)*($B$12-$B$10)), $B$12-SQRT((1-B926)*($B$12-$B$11)*($B$12-$B$10)))</f>
        <v/>
      </c>
      <c r="I926" s="53">
        <f>MAX(0.1,NORMINV(C926,$B$13,$B$14))</f>
        <v/>
      </c>
      <c r="J926" s="109">
        <f>'01_Supuestos'!$F$13*MAX(0.65,NORMINV(D926,1,$B$15))</f>
        <v/>
      </c>
      <c r="K926" s="109">
        <f>'01_Supuestos'!$F$14*MAX(0.6,NORMINV(E926,1,$B$16))</f>
        <v/>
      </c>
      <c r="L926" s="109">
        <f>--(F926&lt;=$B$5)</f>
        <v/>
      </c>
      <c r="M926" s="109">
        <f>IF(L926=1, IF(G926&lt;=$B$6, "+", "-"), IF(G926&lt;=(1-$B$7), "+", "-"))</f>
        <v/>
      </c>
      <c r="N926" s="110">
        <f>IF(M926="+",'05_Bayes_Arbol'!$B$16,'05_Bayes_Arbol'!$B$17)</f>
        <v/>
      </c>
      <c r="O926" s="109">
        <f>SUMPRODUCT(T926:AD926,'01_Supuestos'!$C$34:$M$34)</f>
        <v/>
      </c>
      <c r="P926" s="109">
        <f>N926*O926 + (1-N926)*$B$9</f>
        <v/>
      </c>
      <c r="Q926" s="109">
        <f>--(P926&gt;0)</f>
        <v/>
      </c>
      <c r="R926" s="109">
        <f>IF(L926=1,O926,$B$9)</f>
        <v/>
      </c>
      <c r="S926" s="109">
        <f>-$B$8 + IF(Q926=1, IF(L926=1,O926,$B$9), 0)</f>
        <v/>
      </c>
      <c r="T926" s="109">
        <f>((('01_Supuestos'!C31*$I926)*'01_Supuestos'!$F$11*($H926-'01_Supuestos'!$F$9))-((('01_Supuestos'!C31*$I926)*'01_Supuestos'!$F$11*($H926-'01_Supuestos'!$F$9))*'01_Supuestos'!$F$12)-(('01_Supuestos'!C31*$I926)*'01_Supuestos'!$F$11*$K926)-(IF(('01_Supuestos'!C31*$I926)&gt;0,'01_Supuestos'!$F$15,0)))-((('01_Supuestos'!C31*$I926)*'01_Supuestos'!$F$11*($H926-'01_Supuestos'!$F$9))*'01_Supuestos'!$F$18)-($J926*'01_Supuestos'!C32)-(IF('01_Supuestos'!C30=MAX('01_Supuestos'!$C$30:$M$30),'01_Supuestos'!$F$19,0))-(MAX(0,(((('01_Supuestos'!C31*$I926)*'01_Supuestos'!$F$11*($H926-'01_Supuestos'!$F$9))-((('01_Supuestos'!C31*$I926)*'01_Supuestos'!$F$11*($H926-'01_Supuestos'!$F$9))*'01_Supuestos'!$F$12)-(('01_Supuestos'!C31*$I926)*'01_Supuestos'!$F$11*$K926)-(IF(('01_Supuestos'!C31*$I926)&gt;0,'01_Supuestos'!$F$15,0)))-($J926*'01_Supuestos'!C33)))*'01_Supuestos'!$F$16)</f>
        <v/>
      </c>
      <c r="U926" s="109">
        <f>((('01_Supuestos'!D31*$I926)*'01_Supuestos'!$F$11*($H926-'01_Supuestos'!$F$9))-((('01_Supuestos'!D31*$I926)*'01_Supuestos'!$F$11*($H926-'01_Supuestos'!$F$9))*'01_Supuestos'!$F$12)-(('01_Supuestos'!D31*$I926)*'01_Supuestos'!$F$11*$K926)-(IF(('01_Supuestos'!D31*$I926)&gt;0,'01_Supuestos'!$F$15,0)))-((('01_Supuestos'!D31*$I926)*'01_Supuestos'!$F$11*($H926-'01_Supuestos'!$F$9))*'01_Supuestos'!$F$18)-($J926*'01_Supuestos'!D32)-(IF('01_Supuestos'!D30=MAX('01_Supuestos'!$C$30:$M$30),'01_Supuestos'!$F$19,0))-(MAX(0,(((('01_Supuestos'!D31*$I926)*'01_Supuestos'!$F$11*($H926-'01_Supuestos'!$F$9))-((('01_Supuestos'!D31*$I926)*'01_Supuestos'!$F$11*($H926-'01_Supuestos'!$F$9))*'01_Supuestos'!$F$12)-(('01_Supuestos'!D31*$I926)*'01_Supuestos'!$F$11*$K926)-(IF(('01_Supuestos'!D31*$I926)&gt;0,'01_Supuestos'!$F$15,0)))-($J926*'01_Supuestos'!D33)))*'01_Supuestos'!$F$16)</f>
        <v/>
      </c>
      <c r="V926" s="109">
        <f>((('01_Supuestos'!E31*$I926)*'01_Supuestos'!$F$11*($H926-'01_Supuestos'!$F$9))-((('01_Supuestos'!E31*$I926)*'01_Supuestos'!$F$11*($H926-'01_Supuestos'!$F$9))*'01_Supuestos'!$F$12)-(('01_Supuestos'!E31*$I926)*'01_Supuestos'!$F$11*$K926)-(IF(('01_Supuestos'!E31*$I926)&gt;0,'01_Supuestos'!$F$15,0)))-((('01_Supuestos'!E31*$I926)*'01_Supuestos'!$F$11*($H926-'01_Supuestos'!$F$9))*'01_Supuestos'!$F$18)-($J926*'01_Supuestos'!E32)-(IF('01_Supuestos'!E30=MAX('01_Supuestos'!$C$30:$M$30),'01_Supuestos'!$F$19,0))-(MAX(0,(((('01_Supuestos'!E31*$I926)*'01_Supuestos'!$F$11*($H926-'01_Supuestos'!$F$9))-((('01_Supuestos'!E31*$I926)*'01_Supuestos'!$F$11*($H926-'01_Supuestos'!$F$9))*'01_Supuestos'!$F$12)-(('01_Supuestos'!E31*$I926)*'01_Supuestos'!$F$11*$K926)-(IF(('01_Supuestos'!E31*$I926)&gt;0,'01_Supuestos'!$F$15,0)))-($J926*'01_Supuestos'!E33)))*'01_Supuestos'!$F$16)</f>
        <v/>
      </c>
      <c r="W926" s="109">
        <f>((('01_Supuestos'!F31*$I926)*'01_Supuestos'!$F$11*($H926-'01_Supuestos'!$F$9))-((('01_Supuestos'!F31*$I926)*'01_Supuestos'!$F$11*($H926-'01_Supuestos'!$F$9))*'01_Supuestos'!$F$12)-(('01_Supuestos'!F31*$I926)*'01_Supuestos'!$F$11*$K926)-(IF(('01_Supuestos'!F31*$I926)&gt;0,'01_Supuestos'!$F$15,0)))-((('01_Supuestos'!F31*$I926)*'01_Supuestos'!$F$11*($H926-'01_Supuestos'!$F$9))*'01_Supuestos'!$F$18)-($J926*'01_Supuestos'!F32)-(IF('01_Supuestos'!F30=MAX('01_Supuestos'!$C$30:$M$30),'01_Supuestos'!$F$19,0))-(MAX(0,(((('01_Supuestos'!F31*$I926)*'01_Supuestos'!$F$11*($H926-'01_Supuestos'!$F$9))-((('01_Supuestos'!F31*$I926)*'01_Supuestos'!$F$11*($H926-'01_Supuestos'!$F$9))*'01_Supuestos'!$F$12)-(('01_Supuestos'!F31*$I926)*'01_Supuestos'!$F$11*$K926)-(IF(('01_Supuestos'!F31*$I926)&gt;0,'01_Supuestos'!$F$15,0)))-($J926*'01_Supuestos'!F33)))*'01_Supuestos'!$F$16)</f>
        <v/>
      </c>
      <c r="X926" s="109">
        <f>((('01_Supuestos'!G31*$I926)*'01_Supuestos'!$F$11*($H926-'01_Supuestos'!$F$9))-((('01_Supuestos'!G31*$I926)*'01_Supuestos'!$F$11*($H926-'01_Supuestos'!$F$9))*'01_Supuestos'!$F$12)-(('01_Supuestos'!G31*$I926)*'01_Supuestos'!$F$11*$K926)-(IF(('01_Supuestos'!G31*$I926)&gt;0,'01_Supuestos'!$F$15,0)))-((('01_Supuestos'!G31*$I926)*'01_Supuestos'!$F$11*($H926-'01_Supuestos'!$F$9))*'01_Supuestos'!$F$18)-($J926*'01_Supuestos'!G32)-(IF('01_Supuestos'!G30=MAX('01_Supuestos'!$C$30:$M$30),'01_Supuestos'!$F$19,0))-(MAX(0,(((('01_Supuestos'!G31*$I926)*'01_Supuestos'!$F$11*($H926-'01_Supuestos'!$F$9))-((('01_Supuestos'!G31*$I926)*'01_Supuestos'!$F$11*($H926-'01_Supuestos'!$F$9))*'01_Supuestos'!$F$12)-(('01_Supuestos'!G31*$I926)*'01_Supuestos'!$F$11*$K926)-(IF(('01_Supuestos'!G31*$I926)&gt;0,'01_Supuestos'!$F$15,0)))-($J926*'01_Supuestos'!G33)))*'01_Supuestos'!$F$16)</f>
        <v/>
      </c>
      <c r="Y926" s="109">
        <f>((('01_Supuestos'!H31*$I926)*'01_Supuestos'!$F$11*($H926-'01_Supuestos'!$F$9))-((('01_Supuestos'!H31*$I926)*'01_Supuestos'!$F$11*($H926-'01_Supuestos'!$F$9))*'01_Supuestos'!$F$12)-(('01_Supuestos'!H31*$I926)*'01_Supuestos'!$F$11*$K926)-(IF(('01_Supuestos'!H31*$I926)&gt;0,'01_Supuestos'!$F$15,0)))-((('01_Supuestos'!H31*$I926)*'01_Supuestos'!$F$11*($H926-'01_Supuestos'!$F$9))*'01_Supuestos'!$F$18)-($J926*'01_Supuestos'!H32)-(IF('01_Supuestos'!H30=MAX('01_Supuestos'!$C$30:$M$30),'01_Supuestos'!$F$19,0))-(MAX(0,(((('01_Supuestos'!H31*$I926)*'01_Supuestos'!$F$11*($H926-'01_Supuestos'!$F$9))-((('01_Supuestos'!H31*$I926)*'01_Supuestos'!$F$11*($H926-'01_Supuestos'!$F$9))*'01_Supuestos'!$F$12)-(('01_Supuestos'!H31*$I926)*'01_Supuestos'!$F$11*$K926)-(IF(('01_Supuestos'!H31*$I926)&gt;0,'01_Supuestos'!$F$15,0)))-($J926*'01_Supuestos'!H33)))*'01_Supuestos'!$F$16)</f>
        <v/>
      </c>
      <c r="Z926" s="109">
        <f>((('01_Supuestos'!I31*$I926)*'01_Supuestos'!$F$11*($H926-'01_Supuestos'!$F$9))-((('01_Supuestos'!I31*$I926)*'01_Supuestos'!$F$11*($H926-'01_Supuestos'!$F$9))*'01_Supuestos'!$F$12)-(('01_Supuestos'!I31*$I926)*'01_Supuestos'!$F$11*$K926)-(IF(('01_Supuestos'!I31*$I926)&gt;0,'01_Supuestos'!$F$15,0)))-((('01_Supuestos'!I31*$I926)*'01_Supuestos'!$F$11*($H926-'01_Supuestos'!$F$9))*'01_Supuestos'!$F$18)-($J926*'01_Supuestos'!I32)-(IF('01_Supuestos'!I30=MAX('01_Supuestos'!$C$30:$M$30),'01_Supuestos'!$F$19,0))-(MAX(0,(((('01_Supuestos'!I31*$I926)*'01_Supuestos'!$F$11*($H926-'01_Supuestos'!$F$9))-((('01_Supuestos'!I31*$I926)*'01_Supuestos'!$F$11*($H926-'01_Supuestos'!$F$9))*'01_Supuestos'!$F$12)-(('01_Supuestos'!I31*$I926)*'01_Supuestos'!$F$11*$K926)-(IF(('01_Supuestos'!I31*$I926)&gt;0,'01_Supuestos'!$F$15,0)))-($J926*'01_Supuestos'!I33)))*'01_Supuestos'!$F$16)</f>
        <v/>
      </c>
      <c r="AA926" s="109">
        <f>((('01_Supuestos'!J31*$I926)*'01_Supuestos'!$F$11*($H926-'01_Supuestos'!$F$9))-((('01_Supuestos'!J31*$I926)*'01_Supuestos'!$F$11*($H926-'01_Supuestos'!$F$9))*'01_Supuestos'!$F$12)-(('01_Supuestos'!J31*$I926)*'01_Supuestos'!$F$11*$K926)-(IF(('01_Supuestos'!J31*$I926)&gt;0,'01_Supuestos'!$F$15,0)))-((('01_Supuestos'!J31*$I926)*'01_Supuestos'!$F$11*($H926-'01_Supuestos'!$F$9))*'01_Supuestos'!$F$18)-($J926*'01_Supuestos'!J32)-(IF('01_Supuestos'!J30=MAX('01_Supuestos'!$C$30:$M$30),'01_Supuestos'!$F$19,0))-(MAX(0,(((('01_Supuestos'!J31*$I926)*'01_Supuestos'!$F$11*($H926-'01_Supuestos'!$F$9))-((('01_Supuestos'!J31*$I926)*'01_Supuestos'!$F$11*($H926-'01_Supuestos'!$F$9))*'01_Supuestos'!$F$12)-(('01_Supuestos'!J31*$I926)*'01_Supuestos'!$F$11*$K926)-(IF(('01_Supuestos'!J31*$I926)&gt;0,'01_Supuestos'!$F$15,0)))-($J926*'01_Supuestos'!J33)))*'01_Supuestos'!$F$16)</f>
        <v/>
      </c>
      <c r="AB926" s="109">
        <f>((('01_Supuestos'!K31*$I926)*'01_Supuestos'!$F$11*($H926-'01_Supuestos'!$F$9))-((('01_Supuestos'!K31*$I926)*'01_Supuestos'!$F$11*($H926-'01_Supuestos'!$F$9))*'01_Supuestos'!$F$12)-(('01_Supuestos'!K31*$I926)*'01_Supuestos'!$F$11*$K926)-(IF(('01_Supuestos'!K31*$I926)&gt;0,'01_Supuestos'!$F$15,0)))-((('01_Supuestos'!K31*$I926)*'01_Supuestos'!$F$11*($H926-'01_Supuestos'!$F$9))*'01_Supuestos'!$F$18)-($J926*'01_Supuestos'!K32)-(IF('01_Supuestos'!K30=MAX('01_Supuestos'!$C$30:$M$30),'01_Supuestos'!$F$19,0))-(MAX(0,(((('01_Supuestos'!K31*$I926)*'01_Supuestos'!$F$11*($H926-'01_Supuestos'!$F$9))-((('01_Supuestos'!K31*$I926)*'01_Supuestos'!$F$11*($H926-'01_Supuestos'!$F$9))*'01_Supuestos'!$F$12)-(('01_Supuestos'!K31*$I926)*'01_Supuestos'!$F$11*$K926)-(IF(('01_Supuestos'!K31*$I926)&gt;0,'01_Supuestos'!$F$15,0)))-($J926*'01_Supuestos'!K33)))*'01_Supuestos'!$F$16)</f>
        <v/>
      </c>
      <c r="AC926" s="109">
        <f>((('01_Supuestos'!L31*$I926)*'01_Supuestos'!$F$11*($H926-'01_Supuestos'!$F$9))-((('01_Supuestos'!L31*$I926)*'01_Supuestos'!$F$11*($H926-'01_Supuestos'!$F$9))*'01_Supuestos'!$F$12)-(('01_Supuestos'!L31*$I926)*'01_Supuestos'!$F$11*$K926)-(IF(('01_Supuestos'!L31*$I926)&gt;0,'01_Supuestos'!$F$15,0)))-((('01_Supuestos'!L31*$I926)*'01_Supuestos'!$F$11*($H926-'01_Supuestos'!$F$9))*'01_Supuestos'!$F$18)-($J926*'01_Supuestos'!L32)-(IF('01_Supuestos'!L30=MAX('01_Supuestos'!$C$30:$M$30),'01_Supuestos'!$F$19,0))-(MAX(0,(((('01_Supuestos'!L31*$I926)*'01_Supuestos'!$F$11*($H926-'01_Supuestos'!$F$9))-((('01_Supuestos'!L31*$I926)*'01_Supuestos'!$F$11*($H926-'01_Supuestos'!$F$9))*'01_Supuestos'!$F$12)-(('01_Supuestos'!L31*$I926)*'01_Supuestos'!$F$11*$K926)-(IF(('01_Supuestos'!L31*$I926)&gt;0,'01_Supuestos'!$F$15,0)))-($J926*'01_Supuestos'!L33)))*'01_Supuestos'!$F$16)</f>
        <v/>
      </c>
      <c r="AD926" s="109">
        <f>((('01_Supuestos'!M31*$I926)*'01_Supuestos'!$F$11*($H926-'01_Supuestos'!$F$9))-((('01_Supuestos'!M31*$I926)*'01_Supuestos'!$F$11*($H926-'01_Supuestos'!$F$9))*'01_Supuestos'!$F$12)-(('01_Supuestos'!M31*$I926)*'01_Supuestos'!$F$11*$K926)-(IF(('01_Supuestos'!M31*$I926)&gt;0,'01_Supuestos'!$F$15,0)))-((('01_Supuestos'!M31*$I926)*'01_Supuestos'!$F$11*($H926-'01_Supuestos'!$F$9))*'01_Supuestos'!$F$18)-($J926*'01_Supuestos'!M32)-(IF('01_Supuestos'!M30=MAX('01_Supuestos'!$C$30:$M$30),'01_Supuestos'!$F$19,0))-(MAX(0,(((('01_Supuestos'!M31*$I926)*'01_Supuestos'!$F$11*($H926-'01_Supuestos'!$F$9))-((('01_Supuestos'!M31*$I926)*'01_Supuestos'!$F$11*($H926-'01_Supuestos'!$F$9))*'01_Supuestos'!$F$12)-(('01_Supuestos'!M31*$I926)*'01_Supuestos'!$F$11*$K926)-(IF(('01_Supuestos'!M31*$I926)&gt;0,'01_Supuestos'!$F$15,0)))-($J926*'01_Supuestos'!M33)))*'01_Supuestos'!$F$16)</f>
        <v/>
      </c>
      <c r="AE926" s="109">
        <f>0</f>
        <v/>
      </c>
      <c r="AF926" s="109">
        <f>IF(S926&gt;R926,"Appraisal+Decision",IF(S926&lt;R926,"Develop Now","Indiferente"))</f>
        <v/>
      </c>
    </row>
    <row r="927">
      <c r="A927" t="n">
        <v>897</v>
      </c>
      <c r="B927" s="53">
        <f>RAND()</f>
        <v/>
      </c>
      <c r="C927" s="53">
        <f>RAND()</f>
        <v/>
      </c>
      <c r="D927" s="53">
        <f>RAND()</f>
        <v/>
      </c>
      <c r="E927" s="53">
        <f>RAND()</f>
        <v/>
      </c>
      <c r="F927" s="53">
        <f>RAND()</f>
        <v/>
      </c>
      <c r="G927" s="53">
        <f>RAND()</f>
        <v/>
      </c>
      <c r="H927" s="109">
        <f>IF(B927&lt;($B$11-$B$10)/($B$12-$B$10), $B$10+SQRT(B927*($B$11-$B$10)*($B$12-$B$10)), $B$12-SQRT((1-B927)*($B$12-$B$11)*($B$12-$B$10)))</f>
        <v/>
      </c>
      <c r="I927" s="53">
        <f>MAX(0.1,NORMINV(C927,$B$13,$B$14))</f>
        <v/>
      </c>
      <c r="J927" s="109">
        <f>'01_Supuestos'!$F$13*MAX(0.65,NORMINV(D927,1,$B$15))</f>
        <v/>
      </c>
      <c r="K927" s="109">
        <f>'01_Supuestos'!$F$14*MAX(0.6,NORMINV(E927,1,$B$16))</f>
        <v/>
      </c>
      <c r="L927" s="109">
        <f>--(F927&lt;=$B$5)</f>
        <v/>
      </c>
      <c r="M927" s="109">
        <f>IF(L927=1, IF(G927&lt;=$B$6, "+", "-"), IF(G927&lt;=(1-$B$7), "+", "-"))</f>
        <v/>
      </c>
      <c r="N927" s="110">
        <f>IF(M927="+",'05_Bayes_Arbol'!$B$16,'05_Bayes_Arbol'!$B$17)</f>
        <v/>
      </c>
      <c r="O927" s="109">
        <f>SUMPRODUCT(T927:AD927,'01_Supuestos'!$C$34:$M$34)</f>
        <v/>
      </c>
      <c r="P927" s="109">
        <f>N927*O927 + (1-N927)*$B$9</f>
        <v/>
      </c>
      <c r="Q927" s="109">
        <f>--(P927&gt;0)</f>
        <v/>
      </c>
      <c r="R927" s="109">
        <f>IF(L927=1,O927,$B$9)</f>
        <v/>
      </c>
      <c r="S927" s="109">
        <f>-$B$8 + IF(Q927=1, IF(L927=1,O927,$B$9), 0)</f>
        <v/>
      </c>
      <c r="T927" s="109">
        <f>((('01_Supuestos'!C31*$I927)*'01_Supuestos'!$F$11*($H927-'01_Supuestos'!$F$9))-((('01_Supuestos'!C31*$I927)*'01_Supuestos'!$F$11*($H927-'01_Supuestos'!$F$9))*'01_Supuestos'!$F$12)-(('01_Supuestos'!C31*$I927)*'01_Supuestos'!$F$11*$K927)-(IF(('01_Supuestos'!C31*$I927)&gt;0,'01_Supuestos'!$F$15,0)))-((('01_Supuestos'!C31*$I927)*'01_Supuestos'!$F$11*($H927-'01_Supuestos'!$F$9))*'01_Supuestos'!$F$18)-($J927*'01_Supuestos'!C32)-(IF('01_Supuestos'!C30=MAX('01_Supuestos'!$C$30:$M$30),'01_Supuestos'!$F$19,0))-(MAX(0,(((('01_Supuestos'!C31*$I927)*'01_Supuestos'!$F$11*($H927-'01_Supuestos'!$F$9))-((('01_Supuestos'!C31*$I927)*'01_Supuestos'!$F$11*($H927-'01_Supuestos'!$F$9))*'01_Supuestos'!$F$12)-(('01_Supuestos'!C31*$I927)*'01_Supuestos'!$F$11*$K927)-(IF(('01_Supuestos'!C31*$I927)&gt;0,'01_Supuestos'!$F$15,0)))-($J927*'01_Supuestos'!C33)))*'01_Supuestos'!$F$16)</f>
        <v/>
      </c>
      <c r="U927" s="109">
        <f>((('01_Supuestos'!D31*$I927)*'01_Supuestos'!$F$11*($H927-'01_Supuestos'!$F$9))-((('01_Supuestos'!D31*$I927)*'01_Supuestos'!$F$11*($H927-'01_Supuestos'!$F$9))*'01_Supuestos'!$F$12)-(('01_Supuestos'!D31*$I927)*'01_Supuestos'!$F$11*$K927)-(IF(('01_Supuestos'!D31*$I927)&gt;0,'01_Supuestos'!$F$15,0)))-((('01_Supuestos'!D31*$I927)*'01_Supuestos'!$F$11*($H927-'01_Supuestos'!$F$9))*'01_Supuestos'!$F$18)-($J927*'01_Supuestos'!D32)-(IF('01_Supuestos'!D30=MAX('01_Supuestos'!$C$30:$M$30),'01_Supuestos'!$F$19,0))-(MAX(0,(((('01_Supuestos'!D31*$I927)*'01_Supuestos'!$F$11*($H927-'01_Supuestos'!$F$9))-((('01_Supuestos'!D31*$I927)*'01_Supuestos'!$F$11*($H927-'01_Supuestos'!$F$9))*'01_Supuestos'!$F$12)-(('01_Supuestos'!D31*$I927)*'01_Supuestos'!$F$11*$K927)-(IF(('01_Supuestos'!D31*$I927)&gt;0,'01_Supuestos'!$F$15,0)))-($J927*'01_Supuestos'!D33)))*'01_Supuestos'!$F$16)</f>
        <v/>
      </c>
      <c r="V927" s="109">
        <f>((('01_Supuestos'!E31*$I927)*'01_Supuestos'!$F$11*($H927-'01_Supuestos'!$F$9))-((('01_Supuestos'!E31*$I927)*'01_Supuestos'!$F$11*($H927-'01_Supuestos'!$F$9))*'01_Supuestos'!$F$12)-(('01_Supuestos'!E31*$I927)*'01_Supuestos'!$F$11*$K927)-(IF(('01_Supuestos'!E31*$I927)&gt;0,'01_Supuestos'!$F$15,0)))-((('01_Supuestos'!E31*$I927)*'01_Supuestos'!$F$11*($H927-'01_Supuestos'!$F$9))*'01_Supuestos'!$F$18)-($J927*'01_Supuestos'!E32)-(IF('01_Supuestos'!E30=MAX('01_Supuestos'!$C$30:$M$30),'01_Supuestos'!$F$19,0))-(MAX(0,(((('01_Supuestos'!E31*$I927)*'01_Supuestos'!$F$11*($H927-'01_Supuestos'!$F$9))-((('01_Supuestos'!E31*$I927)*'01_Supuestos'!$F$11*($H927-'01_Supuestos'!$F$9))*'01_Supuestos'!$F$12)-(('01_Supuestos'!E31*$I927)*'01_Supuestos'!$F$11*$K927)-(IF(('01_Supuestos'!E31*$I927)&gt;0,'01_Supuestos'!$F$15,0)))-($J927*'01_Supuestos'!E33)))*'01_Supuestos'!$F$16)</f>
        <v/>
      </c>
      <c r="W927" s="109">
        <f>((('01_Supuestos'!F31*$I927)*'01_Supuestos'!$F$11*($H927-'01_Supuestos'!$F$9))-((('01_Supuestos'!F31*$I927)*'01_Supuestos'!$F$11*($H927-'01_Supuestos'!$F$9))*'01_Supuestos'!$F$12)-(('01_Supuestos'!F31*$I927)*'01_Supuestos'!$F$11*$K927)-(IF(('01_Supuestos'!F31*$I927)&gt;0,'01_Supuestos'!$F$15,0)))-((('01_Supuestos'!F31*$I927)*'01_Supuestos'!$F$11*($H927-'01_Supuestos'!$F$9))*'01_Supuestos'!$F$18)-($J927*'01_Supuestos'!F32)-(IF('01_Supuestos'!F30=MAX('01_Supuestos'!$C$30:$M$30),'01_Supuestos'!$F$19,0))-(MAX(0,(((('01_Supuestos'!F31*$I927)*'01_Supuestos'!$F$11*($H927-'01_Supuestos'!$F$9))-((('01_Supuestos'!F31*$I927)*'01_Supuestos'!$F$11*($H927-'01_Supuestos'!$F$9))*'01_Supuestos'!$F$12)-(('01_Supuestos'!F31*$I927)*'01_Supuestos'!$F$11*$K927)-(IF(('01_Supuestos'!F31*$I927)&gt;0,'01_Supuestos'!$F$15,0)))-($J927*'01_Supuestos'!F33)))*'01_Supuestos'!$F$16)</f>
        <v/>
      </c>
      <c r="X927" s="109">
        <f>((('01_Supuestos'!G31*$I927)*'01_Supuestos'!$F$11*($H927-'01_Supuestos'!$F$9))-((('01_Supuestos'!G31*$I927)*'01_Supuestos'!$F$11*($H927-'01_Supuestos'!$F$9))*'01_Supuestos'!$F$12)-(('01_Supuestos'!G31*$I927)*'01_Supuestos'!$F$11*$K927)-(IF(('01_Supuestos'!G31*$I927)&gt;0,'01_Supuestos'!$F$15,0)))-((('01_Supuestos'!G31*$I927)*'01_Supuestos'!$F$11*($H927-'01_Supuestos'!$F$9))*'01_Supuestos'!$F$18)-($J927*'01_Supuestos'!G32)-(IF('01_Supuestos'!G30=MAX('01_Supuestos'!$C$30:$M$30),'01_Supuestos'!$F$19,0))-(MAX(0,(((('01_Supuestos'!G31*$I927)*'01_Supuestos'!$F$11*($H927-'01_Supuestos'!$F$9))-((('01_Supuestos'!G31*$I927)*'01_Supuestos'!$F$11*($H927-'01_Supuestos'!$F$9))*'01_Supuestos'!$F$12)-(('01_Supuestos'!G31*$I927)*'01_Supuestos'!$F$11*$K927)-(IF(('01_Supuestos'!G31*$I927)&gt;0,'01_Supuestos'!$F$15,0)))-($J927*'01_Supuestos'!G33)))*'01_Supuestos'!$F$16)</f>
        <v/>
      </c>
      <c r="Y927" s="109">
        <f>((('01_Supuestos'!H31*$I927)*'01_Supuestos'!$F$11*($H927-'01_Supuestos'!$F$9))-((('01_Supuestos'!H31*$I927)*'01_Supuestos'!$F$11*($H927-'01_Supuestos'!$F$9))*'01_Supuestos'!$F$12)-(('01_Supuestos'!H31*$I927)*'01_Supuestos'!$F$11*$K927)-(IF(('01_Supuestos'!H31*$I927)&gt;0,'01_Supuestos'!$F$15,0)))-((('01_Supuestos'!H31*$I927)*'01_Supuestos'!$F$11*($H927-'01_Supuestos'!$F$9))*'01_Supuestos'!$F$18)-($J927*'01_Supuestos'!H32)-(IF('01_Supuestos'!H30=MAX('01_Supuestos'!$C$30:$M$30),'01_Supuestos'!$F$19,0))-(MAX(0,(((('01_Supuestos'!H31*$I927)*'01_Supuestos'!$F$11*($H927-'01_Supuestos'!$F$9))-((('01_Supuestos'!H31*$I927)*'01_Supuestos'!$F$11*($H927-'01_Supuestos'!$F$9))*'01_Supuestos'!$F$12)-(('01_Supuestos'!H31*$I927)*'01_Supuestos'!$F$11*$K927)-(IF(('01_Supuestos'!H31*$I927)&gt;0,'01_Supuestos'!$F$15,0)))-($J927*'01_Supuestos'!H33)))*'01_Supuestos'!$F$16)</f>
        <v/>
      </c>
      <c r="Z927" s="109">
        <f>((('01_Supuestos'!I31*$I927)*'01_Supuestos'!$F$11*($H927-'01_Supuestos'!$F$9))-((('01_Supuestos'!I31*$I927)*'01_Supuestos'!$F$11*($H927-'01_Supuestos'!$F$9))*'01_Supuestos'!$F$12)-(('01_Supuestos'!I31*$I927)*'01_Supuestos'!$F$11*$K927)-(IF(('01_Supuestos'!I31*$I927)&gt;0,'01_Supuestos'!$F$15,0)))-((('01_Supuestos'!I31*$I927)*'01_Supuestos'!$F$11*($H927-'01_Supuestos'!$F$9))*'01_Supuestos'!$F$18)-($J927*'01_Supuestos'!I32)-(IF('01_Supuestos'!I30=MAX('01_Supuestos'!$C$30:$M$30),'01_Supuestos'!$F$19,0))-(MAX(0,(((('01_Supuestos'!I31*$I927)*'01_Supuestos'!$F$11*($H927-'01_Supuestos'!$F$9))-((('01_Supuestos'!I31*$I927)*'01_Supuestos'!$F$11*($H927-'01_Supuestos'!$F$9))*'01_Supuestos'!$F$12)-(('01_Supuestos'!I31*$I927)*'01_Supuestos'!$F$11*$K927)-(IF(('01_Supuestos'!I31*$I927)&gt;0,'01_Supuestos'!$F$15,0)))-($J927*'01_Supuestos'!I33)))*'01_Supuestos'!$F$16)</f>
        <v/>
      </c>
      <c r="AA927" s="109">
        <f>((('01_Supuestos'!J31*$I927)*'01_Supuestos'!$F$11*($H927-'01_Supuestos'!$F$9))-((('01_Supuestos'!J31*$I927)*'01_Supuestos'!$F$11*($H927-'01_Supuestos'!$F$9))*'01_Supuestos'!$F$12)-(('01_Supuestos'!J31*$I927)*'01_Supuestos'!$F$11*$K927)-(IF(('01_Supuestos'!J31*$I927)&gt;0,'01_Supuestos'!$F$15,0)))-((('01_Supuestos'!J31*$I927)*'01_Supuestos'!$F$11*($H927-'01_Supuestos'!$F$9))*'01_Supuestos'!$F$18)-($J927*'01_Supuestos'!J32)-(IF('01_Supuestos'!J30=MAX('01_Supuestos'!$C$30:$M$30),'01_Supuestos'!$F$19,0))-(MAX(0,(((('01_Supuestos'!J31*$I927)*'01_Supuestos'!$F$11*($H927-'01_Supuestos'!$F$9))-((('01_Supuestos'!J31*$I927)*'01_Supuestos'!$F$11*($H927-'01_Supuestos'!$F$9))*'01_Supuestos'!$F$12)-(('01_Supuestos'!J31*$I927)*'01_Supuestos'!$F$11*$K927)-(IF(('01_Supuestos'!J31*$I927)&gt;0,'01_Supuestos'!$F$15,0)))-($J927*'01_Supuestos'!J33)))*'01_Supuestos'!$F$16)</f>
        <v/>
      </c>
      <c r="AB927" s="109">
        <f>((('01_Supuestos'!K31*$I927)*'01_Supuestos'!$F$11*($H927-'01_Supuestos'!$F$9))-((('01_Supuestos'!K31*$I927)*'01_Supuestos'!$F$11*($H927-'01_Supuestos'!$F$9))*'01_Supuestos'!$F$12)-(('01_Supuestos'!K31*$I927)*'01_Supuestos'!$F$11*$K927)-(IF(('01_Supuestos'!K31*$I927)&gt;0,'01_Supuestos'!$F$15,0)))-((('01_Supuestos'!K31*$I927)*'01_Supuestos'!$F$11*($H927-'01_Supuestos'!$F$9))*'01_Supuestos'!$F$18)-($J927*'01_Supuestos'!K32)-(IF('01_Supuestos'!K30=MAX('01_Supuestos'!$C$30:$M$30),'01_Supuestos'!$F$19,0))-(MAX(0,(((('01_Supuestos'!K31*$I927)*'01_Supuestos'!$F$11*($H927-'01_Supuestos'!$F$9))-((('01_Supuestos'!K31*$I927)*'01_Supuestos'!$F$11*($H927-'01_Supuestos'!$F$9))*'01_Supuestos'!$F$12)-(('01_Supuestos'!K31*$I927)*'01_Supuestos'!$F$11*$K927)-(IF(('01_Supuestos'!K31*$I927)&gt;0,'01_Supuestos'!$F$15,0)))-($J927*'01_Supuestos'!K33)))*'01_Supuestos'!$F$16)</f>
        <v/>
      </c>
      <c r="AC927" s="109">
        <f>((('01_Supuestos'!L31*$I927)*'01_Supuestos'!$F$11*($H927-'01_Supuestos'!$F$9))-((('01_Supuestos'!L31*$I927)*'01_Supuestos'!$F$11*($H927-'01_Supuestos'!$F$9))*'01_Supuestos'!$F$12)-(('01_Supuestos'!L31*$I927)*'01_Supuestos'!$F$11*$K927)-(IF(('01_Supuestos'!L31*$I927)&gt;0,'01_Supuestos'!$F$15,0)))-((('01_Supuestos'!L31*$I927)*'01_Supuestos'!$F$11*($H927-'01_Supuestos'!$F$9))*'01_Supuestos'!$F$18)-($J927*'01_Supuestos'!L32)-(IF('01_Supuestos'!L30=MAX('01_Supuestos'!$C$30:$M$30),'01_Supuestos'!$F$19,0))-(MAX(0,(((('01_Supuestos'!L31*$I927)*'01_Supuestos'!$F$11*($H927-'01_Supuestos'!$F$9))-((('01_Supuestos'!L31*$I927)*'01_Supuestos'!$F$11*($H927-'01_Supuestos'!$F$9))*'01_Supuestos'!$F$12)-(('01_Supuestos'!L31*$I927)*'01_Supuestos'!$F$11*$K927)-(IF(('01_Supuestos'!L31*$I927)&gt;0,'01_Supuestos'!$F$15,0)))-($J927*'01_Supuestos'!L33)))*'01_Supuestos'!$F$16)</f>
        <v/>
      </c>
      <c r="AD927" s="109">
        <f>((('01_Supuestos'!M31*$I927)*'01_Supuestos'!$F$11*($H927-'01_Supuestos'!$F$9))-((('01_Supuestos'!M31*$I927)*'01_Supuestos'!$F$11*($H927-'01_Supuestos'!$F$9))*'01_Supuestos'!$F$12)-(('01_Supuestos'!M31*$I927)*'01_Supuestos'!$F$11*$K927)-(IF(('01_Supuestos'!M31*$I927)&gt;0,'01_Supuestos'!$F$15,0)))-((('01_Supuestos'!M31*$I927)*'01_Supuestos'!$F$11*($H927-'01_Supuestos'!$F$9))*'01_Supuestos'!$F$18)-($J927*'01_Supuestos'!M32)-(IF('01_Supuestos'!M30=MAX('01_Supuestos'!$C$30:$M$30),'01_Supuestos'!$F$19,0))-(MAX(0,(((('01_Supuestos'!M31*$I927)*'01_Supuestos'!$F$11*($H927-'01_Supuestos'!$F$9))-((('01_Supuestos'!M31*$I927)*'01_Supuestos'!$F$11*($H927-'01_Supuestos'!$F$9))*'01_Supuestos'!$F$12)-(('01_Supuestos'!M31*$I927)*'01_Supuestos'!$F$11*$K927)-(IF(('01_Supuestos'!M31*$I927)&gt;0,'01_Supuestos'!$F$15,0)))-($J927*'01_Supuestos'!M33)))*'01_Supuestos'!$F$16)</f>
        <v/>
      </c>
      <c r="AE927" s="109">
        <f>0</f>
        <v/>
      </c>
      <c r="AF927" s="109">
        <f>IF(S927&gt;R927,"Appraisal+Decision",IF(S927&lt;R927,"Develop Now","Indiferente"))</f>
        <v/>
      </c>
    </row>
    <row r="928">
      <c r="A928" t="n">
        <v>898</v>
      </c>
      <c r="B928" s="53">
        <f>RAND()</f>
        <v/>
      </c>
      <c r="C928" s="53">
        <f>RAND()</f>
        <v/>
      </c>
      <c r="D928" s="53">
        <f>RAND()</f>
        <v/>
      </c>
      <c r="E928" s="53">
        <f>RAND()</f>
        <v/>
      </c>
      <c r="F928" s="53">
        <f>RAND()</f>
        <v/>
      </c>
      <c r="G928" s="53">
        <f>RAND()</f>
        <v/>
      </c>
      <c r="H928" s="109">
        <f>IF(B928&lt;($B$11-$B$10)/($B$12-$B$10), $B$10+SQRT(B928*($B$11-$B$10)*($B$12-$B$10)), $B$12-SQRT((1-B928)*($B$12-$B$11)*($B$12-$B$10)))</f>
        <v/>
      </c>
      <c r="I928" s="53">
        <f>MAX(0.1,NORMINV(C928,$B$13,$B$14))</f>
        <v/>
      </c>
      <c r="J928" s="109">
        <f>'01_Supuestos'!$F$13*MAX(0.65,NORMINV(D928,1,$B$15))</f>
        <v/>
      </c>
      <c r="K928" s="109">
        <f>'01_Supuestos'!$F$14*MAX(0.6,NORMINV(E928,1,$B$16))</f>
        <v/>
      </c>
      <c r="L928" s="109">
        <f>--(F928&lt;=$B$5)</f>
        <v/>
      </c>
      <c r="M928" s="109">
        <f>IF(L928=1, IF(G928&lt;=$B$6, "+", "-"), IF(G928&lt;=(1-$B$7), "+", "-"))</f>
        <v/>
      </c>
      <c r="N928" s="110">
        <f>IF(M928="+",'05_Bayes_Arbol'!$B$16,'05_Bayes_Arbol'!$B$17)</f>
        <v/>
      </c>
      <c r="O928" s="109">
        <f>SUMPRODUCT(T928:AD928,'01_Supuestos'!$C$34:$M$34)</f>
        <v/>
      </c>
      <c r="P928" s="109">
        <f>N928*O928 + (1-N928)*$B$9</f>
        <v/>
      </c>
      <c r="Q928" s="109">
        <f>--(P928&gt;0)</f>
        <v/>
      </c>
      <c r="R928" s="109">
        <f>IF(L928=1,O928,$B$9)</f>
        <v/>
      </c>
      <c r="S928" s="109">
        <f>-$B$8 + IF(Q928=1, IF(L928=1,O928,$B$9), 0)</f>
        <v/>
      </c>
      <c r="T928" s="109">
        <f>((('01_Supuestos'!C31*$I928)*'01_Supuestos'!$F$11*($H928-'01_Supuestos'!$F$9))-((('01_Supuestos'!C31*$I928)*'01_Supuestos'!$F$11*($H928-'01_Supuestos'!$F$9))*'01_Supuestos'!$F$12)-(('01_Supuestos'!C31*$I928)*'01_Supuestos'!$F$11*$K928)-(IF(('01_Supuestos'!C31*$I928)&gt;0,'01_Supuestos'!$F$15,0)))-((('01_Supuestos'!C31*$I928)*'01_Supuestos'!$F$11*($H928-'01_Supuestos'!$F$9))*'01_Supuestos'!$F$18)-($J928*'01_Supuestos'!C32)-(IF('01_Supuestos'!C30=MAX('01_Supuestos'!$C$30:$M$30),'01_Supuestos'!$F$19,0))-(MAX(0,(((('01_Supuestos'!C31*$I928)*'01_Supuestos'!$F$11*($H928-'01_Supuestos'!$F$9))-((('01_Supuestos'!C31*$I928)*'01_Supuestos'!$F$11*($H928-'01_Supuestos'!$F$9))*'01_Supuestos'!$F$12)-(('01_Supuestos'!C31*$I928)*'01_Supuestos'!$F$11*$K928)-(IF(('01_Supuestos'!C31*$I928)&gt;0,'01_Supuestos'!$F$15,0)))-($J928*'01_Supuestos'!C33)))*'01_Supuestos'!$F$16)</f>
        <v/>
      </c>
      <c r="U928" s="109">
        <f>((('01_Supuestos'!D31*$I928)*'01_Supuestos'!$F$11*($H928-'01_Supuestos'!$F$9))-((('01_Supuestos'!D31*$I928)*'01_Supuestos'!$F$11*($H928-'01_Supuestos'!$F$9))*'01_Supuestos'!$F$12)-(('01_Supuestos'!D31*$I928)*'01_Supuestos'!$F$11*$K928)-(IF(('01_Supuestos'!D31*$I928)&gt;0,'01_Supuestos'!$F$15,0)))-((('01_Supuestos'!D31*$I928)*'01_Supuestos'!$F$11*($H928-'01_Supuestos'!$F$9))*'01_Supuestos'!$F$18)-($J928*'01_Supuestos'!D32)-(IF('01_Supuestos'!D30=MAX('01_Supuestos'!$C$30:$M$30),'01_Supuestos'!$F$19,0))-(MAX(0,(((('01_Supuestos'!D31*$I928)*'01_Supuestos'!$F$11*($H928-'01_Supuestos'!$F$9))-((('01_Supuestos'!D31*$I928)*'01_Supuestos'!$F$11*($H928-'01_Supuestos'!$F$9))*'01_Supuestos'!$F$12)-(('01_Supuestos'!D31*$I928)*'01_Supuestos'!$F$11*$K928)-(IF(('01_Supuestos'!D31*$I928)&gt;0,'01_Supuestos'!$F$15,0)))-($J928*'01_Supuestos'!D33)))*'01_Supuestos'!$F$16)</f>
        <v/>
      </c>
      <c r="V928" s="109">
        <f>((('01_Supuestos'!E31*$I928)*'01_Supuestos'!$F$11*($H928-'01_Supuestos'!$F$9))-((('01_Supuestos'!E31*$I928)*'01_Supuestos'!$F$11*($H928-'01_Supuestos'!$F$9))*'01_Supuestos'!$F$12)-(('01_Supuestos'!E31*$I928)*'01_Supuestos'!$F$11*$K928)-(IF(('01_Supuestos'!E31*$I928)&gt;0,'01_Supuestos'!$F$15,0)))-((('01_Supuestos'!E31*$I928)*'01_Supuestos'!$F$11*($H928-'01_Supuestos'!$F$9))*'01_Supuestos'!$F$18)-($J928*'01_Supuestos'!E32)-(IF('01_Supuestos'!E30=MAX('01_Supuestos'!$C$30:$M$30),'01_Supuestos'!$F$19,0))-(MAX(0,(((('01_Supuestos'!E31*$I928)*'01_Supuestos'!$F$11*($H928-'01_Supuestos'!$F$9))-((('01_Supuestos'!E31*$I928)*'01_Supuestos'!$F$11*($H928-'01_Supuestos'!$F$9))*'01_Supuestos'!$F$12)-(('01_Supuestos'!E31*$I928)*'01_Supuestos'!$F$11*$K928)-(IF(('01_Supuestos'!E31*$I928)&gt;0,'01_Supuestos'!$F$15,0)))-($J928*'01_Supuestos'!E33)))*'01_Supuestos'!$F$16)</f>
        <v/>
      </c>
      <c r="W928" s="109">
        <f>((('01_Supuestos'!F31*$I928)*'01_Supuestos'!$F$11*($H928-'01_Supuestos'!$F$9))-((('01_Supuestos'!F31*$I928)*'01_Supuestos'!$F$11*($H928-'01_Supuestos'!$F$9))*'01_Supuestos'!$F$12)-(('01_Supuestos'!F31*$I928)*'01_Supuestos'!$F$11*$K928)-(IF(('01_Supuestos'!F31*$I928)&gt;0,'01_Supuestos'!$F$15,0)))-((('01_Supuestos'!F31*$I928)*'01_Supuestos'!$F$11*($H928-'01_Supuestos'!$F$9))*'01_Supuestos'!$F$18)-($J928*'01_Supuestos'!F32)-(IF('01_Supuestos'!F30=MAX('01_Supuestos'!$C$30:$M$30),'01_Supuestos'!$F$19,0))-(MAX(0,(((('01_Supuestos'!F31*$I928)*'01_Supuestos'!$F$11*($H928-'01_Supuestos'!$F$9))-((('01_Supuestos'!F31*$I928)*'01_Supuestos'!$F$11*($H928-'01_Supuestos'!$F$9))*'01_Supuestos'!$F$12)-(('01_Supuestos'!F31*$I928)*'01_Supuestos'!$F$11*$K928)-(IF(('01_Supuestos'!F31*$I928)&gt;0,'01_Supuestos'!$F$15,0)))-($J928*'01_Supuestos'!F33)))*'01_Supuestos'!$F$16)</f>
        <v/>
      </c>
      <c r="X928" s="109">
        <f>((('01_Supuestos'!G31*$I928)*'01_Supuestos'!$F$11*($H928-'01_Supuestos'!$F$9))-((('01_Supuestos'!G31*$I928)*'01_Supuestos'!$F$11*($H928-'01_Supuestos'!$F$9))*'01_Supuestos'!$F$12)-(('01_Supuestos'!G31*$I928)*'01_Supuestos'!$F$11*$K928)-(IF(('01_Supuestos'!G31*$I928)&gt;0,'01_Supuestos'!$F$15,0)))-((('01_Supuestos'!G31*$I928)*'01_Supuestos'!$F$11*($H928-'01_Supuestos'!$F$9))*'01_Supuestos'!$F$18)-($J928*'01_Supuestos'!G32)-(IF('01_Supuestos'!G30=MAX('01_Supuestos'!$C$30:$M$30),'01_Supuestos'!$F$19,0))-(MAX(0,(((('01_Supuestos'!G31*$I928)*'01_Supuestos'!$F$11*($H928-'01_Supuestos'!$F$9))-((('01_Supuestos'!G31*$I928)*'01_Supuestos'!$F$11*($H928-'01_Supuestos'!$F$9))*'01_Supuestos'!$F$12)-(('01_Supuestos'!G31*$I928)*'01_Supuestos'!$F$11*$K928)-(IF(('01_Supuestos'!G31*$I928)&gt;0,'01_Supuestos'!$F$15,0)))-($J928*'01_Supuestos'!G33)))*'01_Supuestos'!$F$16)</f>
        <v/>
      </c>
      <c r="Y928" s="109">
        <f>((('01_Supuestos'!H31*$I928)*'01_Supuestos'!$F$11*($H928-'01_Supuestos'!$F$9))-((('01_Supuestos'!H31*$I928)*'01_Supuestos'!$F$11*($H928-'01_Supuestos'!$F$9))*'01_Supuestos'!$F$12)-(('01_Supuestos'!H31*$I928)*'01_Supuestos'!$F$11*$K928)-(IF(('01_Supuestos'!H31*$I928)&gt;0,'01_Supuestos'!$F$15,0)))-((('01_Supuestos'!H31*$I928)*'01_Supuestos'!$F$11*($H928-'01_Supuestos'!$F$9))*'01_Supuestos'!$F$18)-($J928*'01_Supuestos'!H32)-(IF('01_Supuestos'!H30=MAX('01_Supuestos'!$C$30:$M$30),'01_Supuestos'!$F$19,0))-(MAX(0,(((('01_Supuestos'!H31*$I928)*'01_Supuestos'!$F$11*($H928-'01_Supuestos'!$F$9))-((('01_Supuestos'!H31*$I928)*'01_Supuestos'!$F$11*($H928-'01_Supuestos'!$F$9))*'01_Supuestos'!$F$12)-(('01_Supuestos'!H31*$I928)*'01_Supuestos'!$F$11*$K928)-(IF(('01_Supuestos'!H31*$I928)&gt;0,'01_Supuestos'!$F$15,0)))-($J928*'01_Supuestos'!H33)))*'01_Supuestos'!$F$16)</f>
        <v/>
      </c>
      <c r="Z928" s="109">
        <f>((('01_Supuestos'!I31*$I928)*'01_Supuestos'!$F$11*($H928-'01_Supuestos'!$F$9))-((('01_Supuestos'!I31*$I928)*'01_Supuestos'!$F$11*($H928-'01_Supuestos'!$F$9))*'01_Supuestos'!$F$12)-(('01_Supuestos'!I31*$I928)*'01_Supuestos'!$F$11*$K928)-(IF(('01_Supuestos'!I31*$I928)&gt;0,'01_Supuestos'!$F$15,0)))-((('01_Supuestos'!I31*$I928)*'01_Supuestos'!$F$11*($H928-'01_Supuestos'!$F$9))*'01_Supuestos'!$F$18)-($J928*'01_Supuestos'!I32)-(IF('01_Supuestos'!I30=MAX('01_Supuestos'!$C$30:$M$30),'01_Supuestos'!$F$19,0))-(MAX(0,(((('01_Supuestos'!I31*$I928)*'01_Supuestos'!$F$11*($H928-'01_Supuestos'!$F$9))-((('01_Supuestos'!I31*$I928)*'01_Supuestos'!$F$11*($H928-'01_Supuestos'!$F$9))*'01_Supuestos'!$F$12)-(('01_Supuestos'!I31*$I928)*'01_Supuestos'!$F$11*$K928)-(IF(('01_Supuestos'!I31*$I928)&gt;0,'01_Supuestos'!$F$15,0)))-($J928*'01_Supuestos'!I33)))*'01_Supuestos'!$F$16)</f>
        <v/>
      </c>
      <c r="AA928" s="109">
        <f>((('01_Supuestos'!J31*$I928)*'01_Supuestos'!$F$11*($H928-'01_Supuestos'!$F$9))-((('01_Supuestos'!J31*$I928)*'01_Supuestos'!$F$11*($H928-'01_Supuestos'!$F$9))*'01_Supuestos'!$F$12)-(('01_Supuestos'!J31*$I928)*'01_Supuestos'!$F$11*$K928)-(IF(('01_Supuestos'!J31*$I928)&gt;0,'01_Supuestos'!$F$15,0)))-((('01_Supuestos'!J31*$I928)*'01_Supuestos'!$F$11*($H928-'01_Supuestos'!$F$9))*'01_Supuestos'!$F$18)-($J928*'01_Supuestos'!J32)-(IF('01_Supuestos'!J30=MAX('01_Supuestos'!$C$30:$M$30),'01_Supuestos'!$F$19,0))-(MAX(0,(((('01_Supuestos'!J31*$I928)*'01_Supuestos'!$F$11*($H928-'01_Supuestos'!$F$9))-((('01_Supuestos'!J31*$I928)*'01_Supuestos'!$F$11*($H928-'01_Supuestos'!$F$9))*'01_Supuestos'!$F$12)-(('01_Supuestos'!J31*$I928)*'01_Supuestos'!$F$11*$K928)-(IF(('01_Supuestos'!J31*$I928)&gt;0,'01_Supuestos'!$F$15,0)))-($J928*'01_Supuestos'!J33)))*'01_Supuestos'!$F$16)</f>
        <v/>
      </c>
      <c r="AB928" s="109">
        <f>((('01_Supuestos'!K31*$I928)*'01_Supuestos'!$F$11*($H928-'01_Supuestos'!$F$9))-((('01_Supuestos'!K31*$I928)*'01_Supuestos'!$F$11*($H928-'01_Supuestos'!$F$9))*'01_Supuestos'!$F$12)-(('01_Supuestos'!K31*$I928)*'01_Supuestos'!$F$11*$K928)-(IF(('01_Supuestos'!K31*$I928)&gt;0,'01_Supuestos'!$F$15,0)))-((('01_Supuestos'!K31*$I928)*'01_Supuestos'!$F$11*($H928-'01_Supuestos'!$F$9))*'01_Supuestos'!$F$18)-($J928*'01_Supuestos'!K32)-(IF('01_Supuestos'!K30=MAX('01_Supuestos'!$C$30:$M$30),'01_Supuestos'!$F$19,0))-(MAX(0,(((('01_Supuestos'!K31*$I928)*'01_Supuestos'!$F$11*($H928-'01_Supuestos'!$F$9))-((('01_Supuestos'!K31*$I928)*'01_Supuestos'!$F$11*($H928-'01_Supuestos'!$F$9))*'01_Supuestos'!$F$12)-(('01_Supuestos'!K31*$I928)*'01_Supuestos'!$F$11*$K928)-(IF(('01_Supuestos'!K31*$I928)&gt;0,'01_Supuestos'!$F$15,0)))-($J928*'01_Supuestos'!K33)))*'01_Supuestos'!$F$16)</f>
        <v/>
      </c>
      <c r="AC928" s="109">
        <f>((('01_Supuestos'!L31*$I928)*'01_Supuestos'!$F$11*($H928-'01_Supuestos'!$F$9))-((('01_Supuestos'!L31*$I928)*'01_Supuestos'!$F$11*($H928-'01_Supuestos'!$F$9))*'01_Supuestos'!$F$12)-(('01_Supuestos'!L31*$I928)*'01_Supuestos'!$F$11*$K928)-(IF(('01_Supuestos'!L31*$I928)&gt;0,'01_Supuestos'!$F$15,0)))-((('01_Supuestos'!L31*$I928)*'01_Supuestos'!$F$11*($H928-'01_Supuestos'!$F$9))*'01_Supuestos'!$F$18)-($J928*'01_Supuestos'!L32)-(IF('01_Supuestos'!L30=MAX('01_Supuestos'!$C$30:$M$30),'01_Supuestos'!$F$19,0))-(MAX(0,(((('01_Supuestos'!L31*$I928)*'01_Supuestos'!$F$11*($H928-'01_Supuestos'!$F$9))-((('01_Supuestos'!L31*$I928)*'01_Supuestos'!$F$11*($H928-'01_Supuestos'!$F$9))*'01_Supuestos'!$F$12)-(('01_Supuestos'!L31*$I928)*'01_Supuestos'!$F$11*$K928)-(IF(('01_Supuestos'!L31*$I928)&gt;0,'01_Supuestos'!$F$15,0)))-($J928*'01_Supuestos'!L33)))*'01_Supuestos'!$F$16)</f>
        <v/>
      </c>
      <c r="AD928" s="109">
        <f>((('01_Supuestos'!M31*$I928)*'01_Supuestos'!$F$11*($H928-'01_Supuestos'!$F$9))-((('01_Supuestos'!M31*$I928)*'01_Supuestos'!$F$11*($H928-'01_Supuestos'!$F$9))*'01_Supuestos'!$F$12)-(('01_Supuestos'!M31*$I928)*'01_Supuestos'!$F$11*$K928)-(IF(('01_Supuestos'!M31*$I928)&gt;0,'01_Supuestos'!$F$15,0)))-((('01_Supuestos'!M31*$I928)*'01_Supuestos'!$F$11*($H928-'01_Supuestos'!$F$9))*'01_Supuestos'!$F$18)-($J928*'01_Supuestos'!M32)-(IF('01_Supuestos'!M30=MAX('01_Supuestos'!$C$30:$M$30),'01_Supuestos'!$F$19,0))-(MAX(0,(((('01_Supuestos'!M31*$I928)*'01_Supuestos'!$F$11*($H928-'01_Supuestos'!$F$9))-((('01_Supuestos'!M31*$I928)*'01_Supuestos'!$F$11*($H928-'01_Supuestos'!$F$9))*'01_Supuestos'!$F$12)-(('01_Supuestos'!M31*$I928)*'01_Supuestos'!$F$11*$K928)-(IF(('01_Supuestos'!M31*$I928)&gt;0,'01_Supuestos'!$F$15,0)))-($J928*'01_Supuestos'!M33)))*'01_Supuestos'!$F$16)</f>
        <v/>
      </c>
      <c r="AE928" s="109">
        <f>0</f>
        <v/>
      </c>
      <c r="AF928" s="109">
        <f>IF(S928&gt;R928,"Appraisal+Decision",IF(S928&lt;R928,"Develop Now","Indiferente"))</f>
        <v/>
      </c>
    </row>
    <row r="929">
      <c r="A929" t="n">
        <v>899</v>
      </c>
      <c r="B929" s="53">
        <f>RAND()</f>
        <v/>
      </c>
      <c r="C929" s="53">
        <f>RAND()</f>
        <v/>
      </c>
      <c r="D929" s="53">
        <f>RAND()</f>
        <v/>
      </c>
      <c r="E929" s="53">
        <f>RAND()</f>
        <v/>
      </c>
      <c r="F929" s="53">
        <f>RAND()</f>
        <v/>
      </c>
      <c r="G929" s="53">
        <f>RAND()</f>
        <v/>
      </c>
      <c r="H929" s="109">
        <f>IF(B929&lt;($B$11-$B$10)/($B$12-$B$10), $B$10+SQRT(B929*($B$11-$B$10)*($B$12-$B$10)), $B$12-SQRT((1-B929)*($B$12-$B$11)*($B$12-$B$10)))</f>
        <v/>
      </c>
      <c r="I929" s="53">
        <f>MAX(0.1,NORMINV(C929,$B$13,$B$14))</f>
        <v/>
      </c>
      <c r="J929" s="109">
        <f>'01_Supuestos'!$F$13*MAX(0.65,NORMINV(D929,1,$B$15))</f>
        <v/>
      </c>
      <c r="K929" s="109">
        <f>'01_Supuestos'!$F$14*MAX(0.6,NORMINV(E929,1,$B$16))</f>
        <v/>
      </c>
      <c r="L929" s="109">
        <f>--(F929&lt;=$B$5)</f>
        <v/>
      </c>
      <c r="M929" s="109">
        <f>IF(L929=1, IF(G929&lt;=$B$6, "+", "-"), IF(G929&lt;=(1-$B$7), "+", "-"))</f>
        <v/>
      </c>
      <c r="N929" s="110">
        <f>IF(M929="+",'05_Bayes_Arbol'!$B$16,'05_Bayes_Arbol'!$B$17)</f>
        <v/>
      </c>
      <c r="O929" s="109">
        <f>SUMPRODUCT(T929:AD929,'01_Supuestos'!$C$34:$M$34)</f>
        <v/>
      </c>
      <c r="P929" s="109">
        <f>N929*O929 + (1-N929)*$B$9</f>
        <v/>
      </c>
      <c r="Q929" s="109">
        <f>--(P929&gt;0)</f>
        <v/>
      </c>
      <c r="R929" s="109">
        <f>IF(L929=1,O929,$B$9)</f>
        <v/>
      </c>
      <c r="S929" s="109">
        <f>-$B$8 + IF(Q929=1, IF(L929=1,O929,$B$9), 0)</f>
        <v/>
      </c>
      <c r="T929" s="109">
        <f>((('01_Supuestos'!C31*$I929)*'01_Supuestos'!$F$11*($H929-'01_Supuestos'!$F$9))-((('01_Supuestos'!C31*$I929)*'01_Supuestos'!$F$11*($H929-'01_Supuestos'!$F$9))*'01_Supuestos'!$F$12)-(('01_Supuestos'!C31*$I929)*'01_Supuestos'!$F$11*$K929)-(IF(('01_Supuestos'!C31*$I929)&gt;0,'01_Supuestos'!$F$15,0)))-((('01_Supuestos'!C31*$I929)*'01_Supuestos'!$F$11*($H929-'01_Supuestos'!$F$9))*'01_Supuestos'!$F$18)-($J929*'01_Supuestos'!C32)-(IF('01_Supuestos'!C30=MAX('01_Supuestos'!$C$30:$M$30),'01_Supuestos'!$F$19,0))-(MAX(0,(((('01_Supuestos'!C31*$I929)*'01_Supuestos'!$F$11*($H929-'01_Supuestos'!$F$9))-((('01_Supuestos'!C31*$I929)*'01_Supuestos'!$F$11*($H929-'01_Supuestos'!$F$9))*'01_Supuestos'!$F$12)-(('01_Supuestos'!C31*$I929)*'01_Supuestos'!$F$11*$K929)-(IF(('01_Supuestos'!C31*$I929)&gt;0,'01_Supuestos'!$F$15,0)))-($J929*'01_Supuestos'!C33)))*'01_Supuestos'!$F$16)</f>
        <v/>
      </c>
      <c r="U929" s="109">
        <f>((('01_Supuestos'!D31*$I929)*'01_Supuestos'!$F$11*($H929-'01_Supuestos'!$F$9))-((('01_Supuestos'!D31*$I929)*'01_Supuestos'!$F$11*($H929-'01_Supuestos'!$F$9))*'01_Supuestos'!$F$12)-(('01_Supuestos'!D31*$I929)*'01_Supuestos'!$F$11*$K929)-(IF(('01_Supuestos'!D31*$I929)&gt;0,'01_Supuestos'!$F$15,0)))-((('01_Supuestos'!D31*$I929)*'01_Supuestos'!$F$11*($H929-'01_Supuestos'!$F$9))*'01_Supuestos'!$F$18)-($J929*'01_Supuestos'!D32)-(IF('01_Supuestos'!D30=MAX('01_Supuestos'!$C$30:$M$30),'01_Supuestos'!$F$19,0))-(MAX(0,(((('01_Supuestos'!D31*$I929)*'01_Supuestos'!$F$11*($H929-'01_Supuestos'!$F$9))-((('01_Supuestos'!D31*$I929)*'01_Supuestos'!$F$11*($H929-'01_Supuestos'!$F$9))*'01_Supuestos'!$F$12)-(('01_Supuestos'!D31*$I929)*'01_Supuestos'!$F$11*$K929)-(IF(('01_Supuestos'!D31*$I929)&gt;0,'01_Supuestos'!$F$15,0)))-($J929*'01_Supuestos'!D33)))*'01_Supuestos'!$F$16)</f>
        <v/>
      </c>
      <c r="V929" s="109">
        <f>((('01_Supuestos'!E31*$I929)*'01_Supuestos'!$F$11*($H929-'01_Supuestos'!$F$9))-((('01_Supuestos'!E31*$I929)*'01_Supuestos'!$F$11*($H929-'01_Supuestos'!$F$9))*'01_Supuestos'!$F$12)-(('01_Supuestos'!E31*$I929)*'01_Supuestos'!$F$11*$K929)-(IF(('01_Supuestos'!E31*$I929)&gt;0,'01_Supuestos'!$F$15,0)))-((('01_Supuestos'!E31*$I929)*'01_Supuestos'!$F$11*($H929-'01_Supuestos'!$F$9))*'01_Supuestos'!$F$18)-($J929*'01_Supuestos'!E32)-(IF('01_Supuestos'!E30=MAX('01_Supuestos'!$C$30:$M$30),'01_Supuestos'!$F$19,0))-(MAX(0,(((('01_Supuestos'!E31*$I929)*'01_Supuestos'!$F$11*($H929-'01_Supuestos'!$F$9))-((('01_Supuestos'!E31*$I929)*'01_Supuestos'!$F$11*($H929-'01_Supuestos'!$F$9))*'01_Supuestos'!$F$12)-(('01_Supuestos'!E31*$I929)*'01_Supuestos'!$F$11*$K929)-(IF(('01_Supuestos'!E31*$I929)&gt;0,'01_Supuestos'!$F$15,0)))-($J929*'01_Supuestos'!E33)))*'01_Supuestos'!$F$16)</f>
        <v/>
      </c>
      <c r="W929" s="109">
        <f>((('01_Supuestos'!F31*$I929)*'01_Supuestos'!$F$11*($H929-'01_Supuestos'!$F$9))-((('01_Supuestos'!F31*$I929)*'01_Supuestos'!$F$11*($H929-'01_Supuestos'!$F$9))*'01_Supuestos'!$F$12)-(('01_Supuestos'!F31*$I929)*'01_Supuestos'!$F$11*$K929)-(IF(('01_Supuestos'!F31*$I929)&gt;0,'01_Supuestos'!$F$15,0)))-((('01_Supuestos'!F31*$I929)*'01_Supuestos'!$F$11*($H929-'01_Supuestos'!$F$9))*'01_Supuestos'!$F$18)-($J929*'01_Supuestos'!F32)-(IF('01_Supuestos'!F30=MAX('01_Supuestos'!$C$30:$M$30),'01_Supuestos'!$F$19,0))-(MAX(0,(((('01_Supuestos'!F31*$I929)*'01_Supuestos'!$F$11*($H929-'01_Supuestos'!$F$9))-((('01_Supuestos'!F31*$I929)*'01_Supuestos'!$F$11*($H929-'01_Supuestos'!$F$9))*'01_Supuestos'!$F$12)-(('01_Supuestos'!F31*$I929)*'01_Supuestos'!$F$11*$K929)-(IF(('01_Supuestos'!F31*$I929)&gt;0,'01_Supuestos'!$F$15,0)))-($J929*'01_Supuestos'!F33)))*'01_Supuestos'!$F$16)</f>
        <v/>
      </c>
      <c r="X929" s="109">
        <f>((('01_Supuestos'!G31*$I929)*'01_Supuestos'!$F$11*($H929-'01_Supuestos'!$F$9))-((('01_Supuestos'!G31*$I929)*'01_Supuestos'!$F$11*($H929-'01_Supuestos'!$F$9))*'01_Supuestos'!$F$12)-(('01_Supuestos'!G31*$I929)*'01_Supuestos'!$F$11*$K929)-(IF(('01_Supuestos'!G31*$I929)&gt;0,'01_Supuestos'!$F$15,0)))-((('01_Supuestos'!G31*$I929)*'01_Supuestos'!$F$11*($H929-'01_Supuestos'!$F$9))*'01_Supuestos'!$F$18)-($J929*'01_Supuestos'!G32)-(IF('01_Supuestos'!G30=MAX('01_Supuestos'!$C$30:$M$30),'01_Supuestos'!$F$19,0))-(MAX(0,(((('01_Supuestos'!G31*$I929)*'01_Supuestos'!$F$11*($H929-'01_Supuestos'!$F$9))-((('01_Supuestos'!G31*$I929)*'01_Supuestos'!$F$11*($H929-'01_Supuestos'!$F$9))*'01_Supuestos'!$F$12)-(('01_Supuestos'!G31*$I929)*'01_Supuestos'!$F$11*$K929)-(IF(('01_Supuestos'!G31*$I929)&gt;0,'01_Supuestos'!$F$15,0)))-($J929*'01_Supuestos'!G33)))*'01_Supuestos'!$F$16)</f>
        <v/>
      </c>
      <c r="Y929" s="109">
        <f>((('01_Supuestos'!H31*$I929)*'01_Supuestos'!$F$11*($H929-'01_Supuestos'!$F$9))-((('01_Supuestos'!H31*$I929)*'01_Supuestos'!$F$11*($H929-'01_Supuestos'!$F$9))*'01_Supuestos'!$F$12)-(('01_Supuestos'!H31*$I929)*'01_Supuestos'!$F$11*$K929)-(IF(('01_Supuestos'!H31*$I929)&gt;0,'01_Supuestos'!$F$15,0)))-((('01_Supuestos'!H31*$I929)*'01_Supuestos'!$F$11*($H929-'01_Supuestos'!$F$9))*'01_Supuestos'!$F$18)-($J929*'01_Supuestos'!H32)-(IF('01_Supuestos'!H30=MAX('01_Supuestos'!$C$30:$M$30),'01_Supuestos'!$F$19,0))-(MAX(0,(((('01_Supuestos'!H31*$I929)*'01_Supuestos'!$F$11*($H929-'01_Supuestos'!$F$9))-((('01_Supuestos'!H31*$I929)*'01_Supuestos'!$F$11*($H929-'01_Supuestos'!$F$9))*'01_Supuestos'!$F$12)-(('01_Supuestos'!H31*$I929)*'01_Supuestos'!$F$11*$K929)-(IF(('01_Supuestos'!H31*$I929)&gt;0,'01_Supuestos'!$F$15,0)))-($J929*'01_Supuestos'!H33)))*'01_Supuestos'!$F$16)</f>
        <v/>
      </c>
      <c r="Z929" s="109">
        <f>((('01_Supuestos'!I31*$I929)*'01_Supuestos'!$F$11*($H929-'01_Supuestos'!$F$9))-((('01_Supuestos'!I31*$I929)*'01_Supuestos'!$F$11*($H929-'01_Supuestos'!$F$9))*'01_Supuestos'!$F$12)-(('01_Supuestos'!I31*$I929)*'01_Supuestos'!$F$11*$K929)-(IF(('01_Supuestos'!I31*$I929)&gt;0,'01_Supuestos'!$F$15,0)))-((('01_Supuestos'!I31*$I929)*'01_Supuestos'!$F$11*($H929-'01_Supuestos'!$F$9))*'01_Supuestos'!$F$18)-($J929*'01_Supuestos'!I32)-(IF('01_Supuestos'!I30=MAX('01_Supuestos'!$C$30:$M$30),'01_Supuestos'!$F$19,0))-(MAX(0,(((('01_Supuestos'!I31*$I929)*'01_Supuestos'!$F$11*($H929-'01_Supuestos'!$F$9))-((('01_Supuestos'!I31*$I929)*'01_Supuestos'!$F$11*($H929-'01_Supuestos'!$F$9))*'01_Supuestos'!$F$12)-(('01_Supuestos'!I31*$I929)*'01_Supuestos'!$F$11*$K929)-(IF(('01_Supuestos'!I31*$I929)&gt;0,'01_Supuestos'!$F$15,0)))-($J929*'01_Supuestos'!I33)))*'01_Supuestos'!$F$16)</f>
        <v/>
      </c>
      <c r="AA929" s="109">
        <f>((('01_Supuestos'!J31*$I929)*'01_Supuestos'!$F$11*($H929-'01_Supuestos'!$F$9))-((('01_Supuestos'!J31*$I929)*'01_Supuestos'!$F$11*($H929-'01_Supuestos'!$F$9))*'01_Supuestos'!$F$12)-(('01_Supuestos'!J31*$I929)*'01_Supuestos'!$F$11*$K929)-(IF(('01_Supuestos'!J31*$I929)&gt;0,'01_Supuestos'!$F$15,0)))-((('01_Supuestos'!J31*$I929)*'01_Supuestos'!$F$11*($H929-'01_Supuestos'!$F$9))*'01_Supuestos'!$F$18)-($J929*'01_Supuestos'!J32)-(IF('01_Supuestos'!J30=MAX('01_Supuestos'!$C$30:$M$30),'01_Supuestos'!$F$19,0))-(MAX(0,(((('01_Supuestos'!J31*$I929)*'01_Supuestos'!$F$11*($H929-'01_Supuestos'!$F$9))-((('01_Supuestos'!J31*$I929)*'01_Supuestos'!$F$11*($H929-'01_Supuestos'!$F$9))*'01_Supuestos'!$F$12)-(('01_Supuestos'!J31*$I929)*'01_Supuestos'!$F$11*$K929)-(IF(('01_Supuestos'!J31*$I929)&gt;0,'01_Supuestos'!$F$15,0)))-($J929*'01_Supuestos'!J33)))*'01_Supuestos'!$F$16)</f>
        <v/>
      </c>
      <c r="AB929" s="109">
        <f>((('01_Supuestos'!K31*$I929)*'01_Supuestos'!$F$11*($H929-'01_Supuestos'!$F$9))-((('01_Supuestos'!K31*$I929)*'01_Supuestos'!$F$11*($H929-'01_Supuestos'!$F$9))*'01_Supuestos'!$F$12)-(('01_Supuestos'!K31*$I929)*'01_Supuestos'!$F$11*$K929)-(IF(('01_Supuestos'!K31*$I929)&gt;0,'01_Supuestos'!$F$15,0)))-((('01_Supuestos'!K31*$I929)*'01_Supuestos'!$F$11*($H929-'01_Supuestos'!$F$9))*'01_Supuestos'!$F$18)-($J929*'01_Supuestos'!K32)-(IF('01_Supuestos'!K30=MAX('01_Supuestos'!$C$30:$M$30),'01_Supuestos'!$F$19,0))-(MAX(0,(((('01_Supuestos'!K31*$I929)*'01_Supuestos'!$F$11*($H929-'01_Supuestos'!$F$9))-((('01_Supuestos'!K31*$I929)*'01_Supuestos'!$F$11*($H929-'01_Supuestos'!$F$9))*'01_Supuestos'!$F$12)-(('01_Supuestos'!K31*$I929)*'01_Supuestos'!$F$11*$K929)-(IF(('01_Supuestos'!K31*$I929)&gt;0,'01_Supuestos'!$F$15,0)))-($J929*'01_Supuestos'!K33)))*'01_Supuestos'!$F$16)</f>
        <v/>
      </c>
      <c r="AC929" s="109">
        <f>((('01_Supuestos'!L31*$I929)*'01_Supuestos'!$F$11*($H929-'01_Supuestos'!$F$9))-((('01_Supuestos'!L31*$I929)*'01_Supuestos'!$F$11*($H929-'01_Supuestos'!$F$9))*'01_Supuestos'!$F$12)-(('01_Supuestos'!L31*$I929)*'01_Supuestos'!$F$11*$K929)-(IF(('01_Supuestos'!L31*$I929)&gt;0,'01_Supuestos'!$F$15,0)))-((('01_Supuestos'!L31*$I929)*'01_Supuestos'!$F$11*($H929-'01_Supuestos'!$F$9))*'01_Supuestos'!$F$18)-($J929*'01_Supuestos'!L32)-(IF('01_Supuestos'!L30=MAX('01_Supuestos'!$C$30:$M$30),'01_Supuestos'!$F$19,0))-(MAX(0,(((('01_Supuestos'!L31*$I929)*'01_Supuestos'!$F$11*($H929-'01_Supuestos'!$F$9))-((('01_Supuestos'!L31*$I929)*'01_Supuestos'!$F$11*($H929-'01_Supuestos'!$F$9))*'01_Supuestos'!$F$12)-(('01_Supuestos'!L31*$I929)*'01_Supuestos'!$F$11*$K929)-(IF(('01_Supuestos'!L31*$I929)&gt;0,'01_Supuestos'!$F$15,0)))-($J929*'01_Supuestos'!L33)))*'01_Supuestos'!$F$16)</f>
        <v/>
      </c>
      <c r="AD929" s="109">
        <f>((('01_Supuestos'!M31*$I929)*'01_Supuestos'!$F$11*($H929-'01_Supuestos'!$F$9))-((('01_Supuestos'!M31*$I929)*'01_Supuestos'!$F$11*($H929-'01_Supuestos'!$F$9))*'01_Supuestos'!$F$12)-(('01_Supuestos'!M31*$I929)*'01_Supuestos'!$F$11*$K929)-(IF(('01_Supuestos'!M31*$I929)&gt;0,'01_Supuestos'!$F$15,0)))-((('01_Supuestos'!M31*$I929)*'01_Supuestos'!$F$11*($H929-'01_Supuestos'!$F$9))*'01_Supuestos'!$F$18)-($J929*'01_Supuestos'!M32)-(IF('01_Supuestos'!M30=MAX('01_Supuestos'!$C$30:$M$30),'01_Supuestos'!$F$19,0))-(MAX(0,(((('01_Supuestos'!M31*$I929)*'01_Supuestos'!$F$11*($H929-'01_Supuestos'!$F$9))-((('01_Supuestos'!M31*$I929)*'01_Supuestos'!$F$11*($H929-'01_Supuestos'!$F$9))*'01_Supuestos'!$F$12)-(('01_Supuestos'!M31*$I929)*'01_Supuestos'!$F$11*$K929)-(IF(('01_Supuestos'!M31*$I929)&gt;0,'01_Supuestos'!$F$15,0)))-($J929*'01_Supuestos'!M33)))*'01_Supuestos'!$F$16)</f>
        <v/>
      </c>
      <c r="AE929" s="109">
        <f>0</f>
        <v/>
      </c>
      <c r="AF929" s="109">
        <f>IF(S929&gt;R929,"Appraisal+Decision",IF(S929&lt;R929,"Develop Now","Indiferente"))</f>
        <v/>
      </c>
    </row>
    <row r="930">
      <c r="A930" t="n">
        <v>900</v>
      </c>
      <c r="B930" s="53">
        <f>RAND()</f>
        <v/>
      </c>
      <c r="C930" s="53">
        <f>RAND()</f>
        <v/>
      </c>
      <c r="D930" s="53">
        <f>RAND()</f>
        <v/>
      </c>
      <c r="E930" s="53">
        <f>RAND()</f>
        <v/>
      </c>
      <c r="F930" s="53">
        <f>RAND()</f>
        <v/>
      </c>
      <c r="G930" s="53">
        <f>RAND()</f>
        <v/>
      </c>
      <c r="H930" s="109">
        <f>IF(B930&lt;($B$11-$B$10)/($B$12-$B$10), $B$10+SQRT(B930*($B$11-$B$10)*($B$12-$B$10)), $B$12-SQRT((1-B930)*($B$12-$B$11)*($B$12-$B$10)))</f>
        <v/>
      </c>
      <c r="I930" s="53">
        <f>MAX(0.1,NORMINV(C930,$B$13,$B$14))</f>
        <v/>
      </c>
      <c r="J930" s="109">
        <f>'01_Supuestos'!$F$13*MAX(0.65,NORMINV(D930,1,$B$15))</f>
        <v/>
      </c>
      <c r="K930" s="109">
        <f>'01_Supuestos'!$F$14*MAX(0.6,NORMINV(E930,1,$B$16))</f>
        <v/>
      </c>
      <c r="L930" s="109">
        <f>--(F930&lt;=$B$5)</f>
        <v/>
      </c>
      <c r="M930" s="109">
        <f>IF(L930=1, IF(G930&lt;=$B$6, "+", "-"), IF(G930&lt;=(1-$B$7), "+", "-"))</f>
        <v/>
      </c>
      <c r="N930" s="110">
        <f>IF(M930="+",'05_Bayes_Arbol'!$B$16,'05_Bayes_Arbol'!$B$17)</f>
        <v/>
      </c>
      <c r="O930" s="109">
        <f>SUMPRODUCT(T930:AD930,'01_Supuestos'!$C$34:$M$34)</f>
        <v/>
      </c>
      <c r="P930" s="109">
        <f>N930*O930 + (1-N930)*$B$9</f>
        <v/>
      </c>
      <c r="Q930" s="109">
        <f>--(P930&gt;0)</f>
        <v/>
      </c>
      <c r="R930" s="109">
        <f>IF(L930=1,O930,$B$9)</f>
        <v/>
      </c>
      <c r="S930" s="109">
        <f>-$B$8 + IF(Q930=1, IF(L930=1,O930,$B$9), 0)</f>
        <v/>
      </c>
      <c r="T930" s="109">
        <f>((('01_Supuestos'!C31*$I930)*'01_Supuestos'!$F$11*($H930-'01_Supuestos'!$F$9))-((('01_Supuestos'!C31*$I930)*'01_Supuestos'!$F$11*($H930-'01_Supuestos'!$F$9))*'01_Supuestos'!$F$12)-(('01_Supuestos'!C31*$I930)*'01_Supuestos'!$F$11*$K930)-(IF(('01_Supuestos'!C31*$I930)&gt;0,'01_Supuestos'!$F$15,0)))-((('01_Supuestos'!C31*$I930)*'01_Supuestos'!$F$11*($H930-'01_Supuestos'!$F$9))*'01_Supuestos'!$F$18)-($J930*'01_Supuestos'!C32)-(IF('01_Supuestos'!C30=MAX('01_Supuestos'!$C$30:$M$30),'01_Supuestos'!$F$19,0))-(MAX(0,(((('01_Supuestos'!C31*$I930)*'01_Supuestos'!$F$11*($H930-'01_Supuestos'!$F$9))-((('01_Supuestos'!C31*$I930)*'01_Supuestos'!$F$11*($H930-'01_Supuestos'!$F$9))*'01_Supuestos'!$F$12)-(('01_Supuestos'!C31*$I930)*'01_Supuestos'!$F$11*$K930)-(IF(('01_Supuestos'!C31*$I930)&gt;0,'01_Supuestos'!$F$15,0)))-($J930*'01_Supuestos'!C33)))*'01_Supuestos'!$F$16)</f>
        <v/>
      </c>
      <c r="U930" s="109">
        <f>((('01_Supuestos'!D31*$I930)*'01_Supuestos'!$F$11*($H930-'01_Supuestos'!$F$9))-((('01_Supuestos'!D31*$I930)*'01_Supuestos'!$F$11*($H930-'01_Supuestos'!$F$9))*'01_Supuestos'!$F$12)-(('01_Supuestos'!D31*$I930)*'01_Supuestos'!$F$11*$K930)-(IF(('01_Supuestos'!D31*$I930)&gt;0,'01_Supuestos'!$F$15,0)))-((('01_Supuestos'!D31*$I930)*'01_Supuestos'!$F$11*($H930-'01_Supuestos'!$F$9))*'01_Supuestos'!$F$18)-($J930*'01_Supuestos'!D32)-(IF('01_Supuestos'!D30=MAX('01_Supuestos'!$C$30:$M$30),'01_Supuestos'!$F$19,0))-(MAX(0,(((('01_Supuestos'!D31*$I930)*'01_Supuestos'!$F$11*($H930-'01_Supuestos'!$F$9))-((('01_Supuestos'!D31*$I930)*'01_Supuestos'!$F$11*($H930-'01_Supuestos'!$F$9))*'01_Supuestos'!$F$12)-(('01_Supuestos'!D31*$I930)*'01_Supuestos'!$F$11*$K930)-(IF(('01_Supuestos'!D31*$I930)&gt;0,'01_Supuestos'!$F$15,0)))-($J930*'01_Supuestos'!D33)))*'01_Supuestos'!$F$16)</f>
        <v/>
      </c>
      <c r="V930" s="109">
        <f>((('01_Supuestos'!E31*$I930)*'01_Supuestos'!$F$11*($H930-'01_Supuestos'!$F$9))-((('01_Supuestos'!E31*$I930)*'01_Supuestos'!$F$11*($H930-'01_Supuestos'!$F$9))*'01_Supuestos'!$F$12)-(('01_Supuestos'!E31*$I930)*'01_Supuestos'!$F$11*$K930)-(IF(('01_Supuestos'!E31*$I930)&gt;0,'01_Supuestos'!$F$15,0)))-((('01_Supuestos'!E31*$I930)*'01_Supuestos'!$F$11*($H930-'01_Supuestos'!$F$9))*'01_Supuestos'!$F$18)-($J930*'01_Supuestos'!E32)-(IF('01_Supuestos'!E30=MAX('01_Supuestos'!$C$30:$M$30),'01_Supuestos'!$F$19,0))-(MAX(0,(((('01_Supuestos'!E31*$I930)*'01_Supuestos'!$F$11*($H930-'01_Supuestos'!$F$9))-((('01_Supuestos'!E31*$I930)*'01_Supuestos'!$F$11*($H930-'01_Supuestos'!$F$9))*'01_Supuestos'!$F$12)-(('01_Supuestos'!E31*$I930)*'01_Supuestos'!$F$11*$K930)-(IF(('01_Supuestos'!E31*$I930)&gt;0,'01_Supuestos'!$F$15,0)))-($J930*'01_Supuestos'!E33)))*'01_Supuestos'!$F$16)</f>
        <v/>
      </c>
      <c r="W930" s="109">
        <f>((('01_Supuestos'!F31*$I930)*'01_Supuestos'!$F$11*($H930-'01_Supuestos'!$F$9))-((('01_Supuestos'!F31*$I930)*'01_Supuestos'!$F$11*($H930-'01_Supuestos'!$F$9))*'01_Supuestos'!$F$12)-(('01_Supuestos'!F31*$I930)*'01_Supuestos'!$F$11*$K930)-(IF(('01_Supuestos'!F31*$I930)&gt;0,'01_Supuestos'!$F$15,0)))-((('01_Supuestos'!F31*$I930)*'01_Supuestos'!$F$11*($H930-'01_Supuestos'!$F$9))*'01_Supuestos'!$F$18)-($J930*'01_Supuestos'!F32)-(IF('01_Supuestos'!F30=MAX('01_Supuestos'!$C$30:$M$30),'01_Supuestos'!$F$19,0))-(MAX(0,(((('01_Supuestos'!F31*$I930)*'01_Supuestos'!$F$11*($H930-'01_Supuestos'!$F$9))-((('01_Supuestos'!F31*$I930)*'01_Supuestos'!$F$11*($H930-'01_Supuestos'!$F$9))*'01_Supuestos'!$F$12)-(('01_Supuestos'!F31*$I930)*'01_Supuestos'!$F$11*$K930)-(IF(('01_Supuestos'!F31*$I930)&gt;0,'01_Supuestos'!$F$15,0)))-($J930*'01_Supuestos'!F33)))*'01_Supuestos'!$F$16)</f>
        <v/>
      </c>
      <c r="X930" s="109">
        <f>((('01_Supuestos'!G31*$I930)*'01_Supuestos'!$F$11*($H930-'01_Supuestos'!$F$9))-((('01_Supuestos'!G31*$I930)*'01_Supuestos'!$F$11*($H930-'01_Supuestos'!$F$9))*'01_Supuestos'!$F$12)-(('01_Supuestos'!G31*$I930)*'01_Supuestos'!$F$11*$K930)-(IF(('01_Supuestos'!G31*$I930)&gt;0,'01_Supuestos'!$F$15,0)))-((('01_Supuestos'!G31*$I930)*'01_Supuestos'!$F$11*($H930-'01_Supuestos'!$F$9))*'01_Supuestos'!$F$18)-($J930*'01_Supuestos'!G32)-(IF('01_Supuestos'!G30=MAX('01_Supuestos'!$C$30:$M$30),'01_Supuestos'!$F$19,0))-(MAX(0,(((('01_Supuestos'!G31*$I930)*'01_Supuestos'!$F$11*($H930-'01_Supuestos'!$F$9))-((('01_Supuestos'!G31*$I930)*'01_Supuestos'!$F$11*($H930-'01_Supuestos'!$F$9))*'01_Supuestos'!$F$12)-(('01_Supuestos'!G31*$I930)*'01_Supuestos'!$F$11*$K930)-(IF(('01_Supuestos'!G31*$I930)&gt;0,'01_Supuestos'!$F$15,0)))-($J930*'01_Supuestos'!G33)))*'01_Supuestos'!$F$16)</f>
        <v/>
      </c>
      <c r="Y930" s="109">
        <f>((('01_Supuestos'!H31*$I930)*'01_Supuestos'!$F$11*($H930-'01_Supuestos'!$F$9))-((('01_Supuestos'!H31*$I930)*'01_Supuestos'!$F$11*($H930-'01_Supuestos'!$F$9))*'01_Supuestos'!$F$12)-(('01_Supuestos'!H31*$I930)*'01_Supuestos'!$F$11*$K930)-(IF(('01_Supuestos'!H31*$I930)&gt;0,'01_Supuestos'!$F$15,0)))-((('01_Supuestos'!H31*$I930)*'01_Supuestos'!$F$11*($H930-'01_Supuestos'!$F$9))*'01_Supuestos'!$F$18)-($J930*'01_Supuestos'!H32)-(IF('01_Supuestos'!H30=MAX('01_Supuestos'!$C$30:$M$30),'01_Supuestos'!$F$19,0))-(MAX(0,(((('01_Supuestos'!H31*$I930)*'01_Supuestos'!$F$11*($H930-'01_Supuestos'!$F$9))-((('01_Supuestos'!H31*$I930)*'01_Supuestos'!$F$11*($H930-'01_Supuestos'!$F$9))*'01_Supuestos'!$F$12)-(('01_Supuestos'!H31*$I930)*'01_Supuestos'!$F$11*$K930)-(IF(('01_Supuestos'!H31*$I930)&gt;0,'01_Supuestos'!$F$15,0)))-($J930*'01_Supuestos'!H33)))*'01_Supuestos'!$F$16)</f>
        <v/>
      </c>
      <c r="Z930" s="109">
        <f>((('01_Supuestos'!I31*$I930)*'01_Supuestos'!$F$11*($H930-'01_Supuestos'!$F$9))-((('01_Supuestos'!I31*$I930)*'01_Supuestos'!$F$11*($H930-'01_Supuestos'!$F$9))*'01_Supuestos'!$F$12)-(('01_Supuestos'!I31*$I930)*'01_Supuestos'!$F$11*$K930)-(IF(('01_Supuestos'!I31*$I930)&gt;0,'01_Supuestos'!$F$15,0)))-((('01_Supuestos'!I31*$I930)*'01_Supuestos'!$F$11*($H930-'01_Supuestos'!$F$9))*'01_Supuestos'!$F$18)-($J930*'01_Supuestos'!I32)-(IF('01_Supuestos'!I30=MAX('01_Supuestos'!$C$30:$M$30),'01_Supuestos'!$F$19,0))-(MAX(0,(((('01_Supuestos'!I31*$I930)*'01_Supuestos'!$F$11*($H930-'01_Supuestos'!$F$9))-((('01_Supuestos'!I31*$I930)*'01_Supuestos'!$F$11*($H930-'01_Supuestos'!$F$9))*'01_Supuestos'!$F$12)-(('01_Supuestos'!I31*$I930)*'01_Supuestos'!$F$11*$K930)-(IF(('01_Supuestos'!I31*$I930)&gt;0,'01_Supuestos'!$F$15,0)))-($J930*'01_Supuestos'!I33)))*'01_Supuestos'!$F$16)</f>
        <v/>
      </c>
      <c r="AA930" s="109">
        <f>((('01_Supuestos'!J31*$I930)*'01_Supuestos'!$F$11*($H930-'01_Supuestos'!$F$9))-((('01_Supuestos'!J31*$I930)*'01_Supuestos'!$F$11*($H930-'01_Supuestos'!$F$9))*'01_Supuestos'!$F$12)-(('01_Supuestos'!J31*$I930)*'01_Supuestos'!$F$11*$K930)-(IF(('01_Supuestos'!J31*$I930)&gt;0,'01_Supuestos'!$F$15,0)))-((('01_Supuestos'!J31*$I930)*'01_Supuestos'!$F$11*($H930-'01_Supuestos'!$F$9))*'01_Supuestos'!$F$18)-($J930*'01_Supuestos'!J32)-(IF('01_Supuestos'!J30=MAX('01_Supuestos'!$C$30:$M$30),'01_Supuestos'!$F$19,0))-(MAX(0,(((('01_Supuestos'!J31*$I930)*'01_Supuestos'!$F$11*($H930-'01_Supuestos'!$F$9))-((('01_Supuestos'!J31*$I930)*'01_Supuestos'!$F$11*($H930-'01_Supuestos'!$F$9))*'01_Supuestos'!$F$12)-(('01_Supuestos'!J31*$I930)*'01_Supuestos'!$F$11*$K930)-(IF(('01_Supuestos'!J31*$I930)&gt;0,'01_Supuestos'!$F$15,0)))-($J930*'01_Supuestos'!J33)))*'01_Supuestos'!$F$16)</f>
        <v/>
      </c>
      <c r="AB930" s="109">
        <f>((('01_Supuestos'!K31*$I930)*'01_Supuestos'!$F$11*($H930-'01_Supuestos'!$F$9))-((('01_Supuestos'!K31*$I930)*'01_Supuestos'!$F$11*($H930-'01_Supuestos'!$F$9))*'01_Supuestos'!$F$12)-(('01_Supuestos'!K31*$I930)*'01_Supuestos'!$F$11*$K930)-(IF(('01_Supuestos'!K31*$I930)&gt;0,'01_Supuestos'!$F$15,0)))-((('01_Supuestos'!K31*$I930)*'01_Supuestos'!$F$11*($H930-'01_Supuestos'!$F$9))*'01_Supuestos'!$F$18)-($J930*'01_Supuestos'!K32)-(IF('01_Supuestos'!K30=MAX('01_Supuestos'!$C$30:$M$30),'01_Supuestos'!$F$19,0))-(MAX(0,(((('01_Supuestos'!K31*$I930)*'01_Supuestos'!$F$11*($H930-'01_Supuestos'!$F$9))-((('01_Supuestos'!K31*$I930)*'01_Supuestos'!$F$11*($H930-'01_Supuestos'!$F$9))*'01_Supuestos'!$F$12)-(('01_Supuestos'!K31*$I930)*'01_Supuestos'!$F$11*$K930)-(IF(('01_Supuestos'!K31*$I930)&gt;0,'01_Supuestos'!$F$15,0)))-($J930*'01_Supuestos'!K33)))*'01_Supuestos'!$F$16)</f>
        <v/>
      </c>
      <c r="AC930" s="109">
        <f>((('01_Supuestos'!L31*$I930)*'01_Supuestos'!$F$11*($H930-'01_Supuestos'!$F$9))-((('01_Supuestos'!L31*$I930)*'01_Supuestos'!$F$11*($H930-'01_Supuestos'!$F$9))*'01_Supuestos'!$F$12)-(('01_Supuestos'!L31*$I930)*'01_Supuestos'!$F$11*$K930)-(IF(('01_Supuestos'!L31*$I930)&gt;0,'01_Supuestos'!$F$15,0)))-((('01_Supuestos'!L31*$I930)*'01_Supuestos'!$F$11*($H930-'01_Supuestos'!$F$9))*'01_Supuestos'!$F$18)-($J930*'01_Supuestos'!L32)-(IF('01_Supuestos'!L30=MAX('01_Supuestos'!$C$30:$M$30),'01_Supuestos'!$F$19,0))-(MAX(0,(((('01_Supuestos'!L31*$I930)*'01_Supuestos'!$F$11*($H930-'01_Supuestos'!$F$9))-((('01_Supuestos'!L31*$I930)*'01_Supuestos'!$F$11*($H930-'01_Supuestos'!$F$9))*'01_Supuestos'!$F$12)-(('01_Supuestos'!L31*$I930)*'01_Supuestos'!$F$11*$K930)-(IF(('01_Supuestos'!L31*$I930)&gt;0,'01_Supuestos'!$F$15,0)))-($J930*'01_Supuestos'!L33)))*'01_Supuestos'!$F$16)</f>
        <v/>
      </c>
      <c r="AD930" s="109">
        <f>((('01_Supuestos'!M31*$I930)*'01_Supuestos'!$F$11*($H930-'01_Supuestos'!$F$9))-((('01_Supuestos'!M31*$I930)*'01_Supuestos'!$F$11*($H930-'01_Supuestos'!$F$9))*'01_Supuestos'!$F$12)-(('01_Supuestos'!M31*$I930)*'01_Supuestos'!$F$11*$K930)-(IF(('01_Supuestos'!M31*$I930)&gt;0,'01_Supuestos'!$F$15,0)))-((('01_Supuestos'!M31*$I930)*'01_Supuestos'!$F$11*($H930-'01_Supuestos'!$F$9))*'01_Supuestos'!$F$18)-($J930*'01_Supuestos'!M32)-(IF('01_Supuestos'!M30=MAX('01_Supuestos'!$C$30:$M$30),'01_Supuestos'!$F$19,0))-(MAX(0,(((('01_Supuestos'!M31*$I930)*'01_Supuestos'!$F$11*($H930-'01_Supuestos'!$F$9))-((('01_Supuestos'!M31*$I930)*'01_Supuestos'!$F$11*($H930-'01_Supuestos'!$F$9))*'01_Supuestos'!$F$12)-(('01_Supuestos'!M31*$I930)*'01_Supuestos'!$F$11*$K930)-(IF(('01_Supuestos'!M31*$I930)&gt;0,'01_Supuestos'!$F$15,0)))-($J930*'01_Supuestos'!M33)))*'01_Supuestos'!$F$16)</f>
        <v/>
      </c>
      <c r="AE930" s="109">
        <f>0</f>
        <v/>
      </c>
      <c r="AF930" s="109">
        <f>IF(S930&gt;R930,"Appraisal+Decision",IF(S930&lt;R930,"Develop Now","Indiferente"))</f>
        <v/>
      </c>
    </row>
    <row r="931">
      <c r="A931" t="n">
        <v>901</v>
      </c>
      <c r="B931" s="53">
        <f>RAND()</f>
        <v/>
      </c>
      <c r="C931" s="53">
        <f>RAND()</f>
        <v/>
      </c>
      <c r="D931" s="53">
        <f>RAND()</f>
        <v/>
      </c>
      <c r="E931" s="53">
        <f>RAND()</f>
        <v/>
      </c>
      <c r="F931" s="53">
        <f>RAND()</f>
        <v/>
      </c>
      <c r="G931" s="53">
        <f>RAND()</f>
        <v/>
      </c>
      <c r="H931" s="109">
        <f>IF(B931&lt;($B$11-$B$10)/($B$12-$B$10), $B$10+SQRT(B931*($B$11-$B$10)*($B$12-$B$10)), $B$12-SQRT((1-B931)*($B$12-$B$11)*($B$12-$B$10)))</f>
        <v/>
      </c>
      <c r="I931" s="53">
        <f>MAX(0.1,NORMINV(C931,$B$13,$B$14))</f>
        <v/>
      </c>
      <c r="J931" s="109">
        <f>'01_Supuestos'!$F$13*MAX(0.65,NORMINV(D931,1,$B$15))</f>
        <v/>
      </c>
      <c r="K931" s="109">
        <f>'01_Supuestos'!$F$14*MAX(0.6,NORMINV(E931,1,$B$16))</f>
        <v/>
      </c>
      <c r="L931" s="109">
        <f>--(F931&lt;=$B$5)</f>
        <v/>
      </c>
      <c r="M931" s="109">
        <f>IF(L931=1, IF(G931&lt;=$B$6, "+", "-"), IF(G931&lt;=(1-$B$7), "+", "-"))</f>
        <v/>
      </c>
      <c r="N931" s="110">
        <f>IF(M931="+",'05_Bayes_Arbol'!$B$16,'05_Bayes_Arbol'!$B$17)</f>
        <v/>
      </c>
      <c r="O931" s="109">
        <f>SUMPRODUCT(T931:AD931,'01_Supuestos'!$C$34:$M$34)</f>
        <v/>
      </c>
      <c r="P931" s="109">
        <f>N931*O931 + (1-N931)*$B$9</f>
        <v/>
      </c>
      <c r="Q931" s="109">
        <f>--(P931&gt;0)</f>
        <v/>
      </c>
      <c r="R931" s="109">
        <f>IF(L931=1,O931,$B$9)</f>
        <v/>
      </c>
      <c r="S931" s="109">
        <f>-$B$8 + IF(Q931=1, IF(L931=1,O931,$B$9), 0)</f>
        <v/>
      </c>
      <c r="T931" s="109">
        <f>((('01_Supuestos'!C31*$I931)*'01_Supuestos'!$F$11*($H931-'01_Supuestos'!$F$9))-((('01_Supuestos'!C31*$I931)*'01_Supuestos'!$F$11*($H931-'01_Supuestos'!$F$9))*'01_Supuestos'!$F$12)-(('01_Supuestos'!C31*$I931)*'01_Supuestos'!$F$11*$K931)-(IF(('01_Supuestos'!C31*$I931)&gt;0,'01_Supuestos'!$F$15,0)))-((('01_Supuestos'!C31*$I931)*'01_Supuestos'!$F$11*($H931-'01_Supuestos'!$F$9))*'01_Supuestos'!$F$18)-($J931*'01_Supuestos'!C32)-(IF('01_Supuestos'!C30=MAX('01_Supuestos'!$C$30:$M$30),'01_Supuestos'!$F$19,0))-(MAX(0,(((('01_Supuestos'!C31*$I931)*'01_Supuestos'!$F$11*($H931-'01_Supuestos'!$F$9))-((('01_Supuestos'!C31*$I931)*'01_Supuestos'!$F$11*($H931-'01_Supuestos'!$F$9))*'01_Supuestos'!$F$12)-(('01_Supuestos'!C31*$I931)*'01_Supuestos'!$F$11*$K931)-(IF(('01_Supuestos'!C31*$I931)&gt;0,'01_Supuestos'!$F$15,0)))-($J931*'01_Supuestos'!C33)))*'01_Supuestos'!$F$16)</f>
        <v/>
      </c>
      <c r="U931" s="109">
        <f>((('01_Supuestos'!D31*$I931)*'01_Supuestos'!$F$11*($H931-'01_Supuestos'!$F$9))-((('01_Supuestos'!D31*$I931)*'01_Supuestos'!$F$11*($H931-'01_Supuestos'!$F$9))*'01_Supuestos'!$F$12)-(('01_Supuestos'!D31*$I931)*'01_Supuestos'!$F$11*$K931)-(IF(('01_Supuestos'!D31*$I931)&gt;0,'01_Supuestos'!$F$15,0)))-((('01_Supuestos'!D31*$I931)*'01_Supuestos'!$F$11*($H931-'01_Supuestos'!$F$9))*'01_Supuestos'!$F$18)-($J931*'01_Supuestos'!D32)-(IF('01_Supuestos'!D30=MAX('01_Supuestos'!$C$30:$M$30),'01_Supuestos'!$F$19,0))-(MAX(0,(((('01_Supuestos'!D31*$I931)*'01_Supuestos'!$F$11*($H931-'01_Supuestos'!$F$9))-((('01_Supuestos'!D31*$I931)*'01_Supuestos'!$F$11*($H931-'01_Supuestos'!$F$9))*'01_Supuestos'!$F$12)-(('01_Supuestos'!D31*$I931)*'01_Supuestos'!$F$11*$K931)-(IF(('01_Supuestos'!D31*$I931)&gt;0,'01_Supuestos'!$F$15,0)))-($J931*'01_Supuestos'!D33)))*'01_Supuestos'!$F$16)</f>
        <v/>
      </c>
      <c r="V931" s="109">
        <f>((('01_Supuestos'!E31*$I931)*'01_Supuestos'!$F$11*($H931-'01_Supuestos'!$F$9))-((('01_Supuestos'!E31*$I931)*'01_Supuestos'!$F$11*($H931-'01_Supuestos'!$F$9))*'01_Supuestos'!$F$12)-(('01_Supuestos'!E31*$I931)*'01_Supuestos'!$F$11*$K931)-(IF(('01_Supuestos'!E31*$I931)&gt;0,'01_Supuestos'!$F$15,0)))-((('01_Supuestos'!E31*$I931)*'01_Supuestos'!$F$11*($H931-'01_Supuestos'!$F$9))*'01_Supuestos'!$F$18)-($J931*'01_Supuestos'!E32)-(IF('01_Supuestos'!E30=MAX('01_Supuestos'!$C$30:$M$30),'01_Supuestos'!$F$19,0))-(MAX(0,(((('01_Supuestos'!E31*$I931)*'01_Supuestos'!$F$11*($H931-'01_Supuestos'!$F$9))-((('01_Supuestos'!E31*$I931)*'01_Supuestos'!$F$11*($H931-'01_Supuestos'!$F$9))*'01_Supuestos'!$F$12)-(('01_Supuestos'!E31*$I931)*'01_Supuestos'!$F$11*$K931)-(IF(('01_Supuestos'!E31*$I931)&gt;0,'01_Supuestos'!$F$15,0)))-($J931*'01_Supuestos'!E33)))*'01_Supuestos'!$F$16)</f>
        <v/>
      </c>
      <c r="W931" s="109">
        <f>((('01_Supuestos'!F31*$I931)*'01_Supuestos'!$F$11*($H931-'01_Supuestos'!$F$9))-((('01_Supuestos'!F31*$I931)*'01_Supuestos'!$F$11*($H931-'01_Supuestos'!$F$9))*'01_Supuestos'!$F$12)-(('01_Supuestos'!F31*$I931)*'01_Supuestos'!$F$11*$K931)-(IF(('01_Supuestos'!F31*$I931)&gt;0,'01_Supuestos'!$F$15,0)))-((('01_Supuestos'!F31*$I931)*'01_Supuestos'!$F$11*($H931-'01_Supuestos'!$F$9))*'01_Supuestos'!$F$18)-($J931*'01_Supuestos'!F32)-(IF('01_Supuestos'!F30=MAX('01_Supuestos'!$C$30:$M$30),'01_Supuestos'!$F$19,0))-(MAX(0,(((('01_Supuestos'!F31*$I931)*'01_Supuestos'!$F$11*($H931-'01_Supuestos'!$F$9))-((('01_Supuestos'!F31*$I931)*'01_Supuestos'!$F$11*($H931-'01_Supuestos'!$F$9))*'01_Supuestos'!$F$12)-(('01_Supuestos'!F31*$I931)*'01_Supuestos'!$F$11*$K931)-(IF(('01_Supuestos'!F31*$I931)&gt;0,'01_Supuestos'!$F$15,0)))-($J931*'01_Supuestos'!F33)))*'01_Supuestos'!$F$16)</f>
        <v/>
      </c>
      <c r="X931" s="109">
        <f>((('01_Supuestos'!G31*$I931)*'01_Supuestos'!$F$11*($H931-'01_Supuestos'!$F$9))-((('01_Supuestos'!G31*$I931)*'01_Supuestos'!$F$11*($H931-'01_Supuestos'!$F$9))*'01_Supuestos'!$F$12)-(('01_Supuestos'!G31*$I931)*'01_Supuestos'!$F$11*$K931)-(IF(('01_Supuestos'!G31*$I931)&gt;0,'01_Supuestos'!$F$15,0)))-((('01_Supuestos'!G31*$I931)*'01_Supuestos'!$F$11*($H931-'01_Supuestos'!$F$9))*'01_Supuestos'!$F$18)-($J931*'01_Supuestos'!G32)-(IF('01_Supuestos'!G30=MAX('01_Supuestos'!$C$30:$M$30),'01_Supuestos'!$F$19,0))-(MAX(0,(((('01_Supuestos'!G31*$I931)*'01_Supuestos'!$F$11*($H931-'01_Supuestos'!$F$9))-((('01_Supuestos'!G31*$I931)*'01_Supuestos'!$F$11*($H931-'01_Supuestos'!$F$9))*'01_Supuestos'!$F$12)-(('01_Supuestos'!G31*$I931)*'01_Supuestos'!$F$11*$K931)-(IF(('01_Supuestos'!G31*$I931)&gt;0,'01_Supuestos'!$F$15,0)))-($J931*'01_Supuestos'!G33)))*'01_Supuestos'!$F$16)</f>
        <v/>
      </c>
      <c r="Y931" s="109">
        <f>((('01_Supuestos'!H31*$I931)*'01_Supuestos'!$F$11*($H931-'01_Supuestos'!$F$9))-((('01_Supuestos'!H31*$I931)*'01_Supuestos'!$F$11*($H931-'01_Supuestos'!$F$9))*'01_Supuestos'!$F$12)-(('01_Supuestos'!H31*$I931)*'01_Supuestos'!$F$11*$K931)-(IF(('01_Supuestos'!H31*$I931)&gt;0,'01_Supuestos'!$F$15,0)))-((('01_Supuestos'!H31*$I931)*'01_Supuestos'!$F$11*($H931-'01_Supuestos'!$F$9))*'01_Supuestos'!$F$18)-($J931*'01_Supuestos'!H32)-(IF('01_Supuestos'!H30=MAX('01_Supuestos'!$C$30:$M$30),'01_Supuestos'!$F$19,0))-(MAX(0,(((('01_Supuestos'!H31*$I931)*'01_Supuestos'!$F$11*($H931-'01_Supuestos'!$F$9))-((('01_Supuestos'!H31*$I931)*'01_Supuestos'!$F$11*($H931-'01_Supuestos'!$F$9))*'01_Supuestos'!$F$12)-(('01_Supuestos'!H31*$I931)*'01_Supuestos'!$F$11*$K931)-(IF(('01_Supuestos'!H31*$I931)&gt;0,'01_Supuestos'!$F$15,0)))-($J931*'01_Supuestos'!H33)))*'01_Supuestos'!$F$16)</f>
        <v/>
      </c>
      <c r="Z931" s="109">
        <f>((('01_Supuestos'!I31*$I931)*'01_Supuestos'!$F$11*($H931-'01_Supuestos'!$F$9))-((('01_Supuestos'!I31*$I931)*'01_Supuestos'!$F$11*($H931-'01_Supuestos'!$F$9))*'01_Supuestos'!$F$12)-(('01_Supuestos'!I31*$I931)*'01_Supuestos'!$F$11*$K931)-(IF(('01_Supuestos'!I31*$I931)&gt;0,'01_Supuestos'!$F$15,0)))-((('01_Supuestos'!I31*$I931)*'01_Supuestos'!$F$11*($H931-'01_Supuestos'!$F$9))*'01_Supuestos'!$F$18)-($J931*'01_Supuestos'!I32)-(IF('01_Supuestos'!I30=MAX('01_Supuestos'!$C$30:$M$30),'01_Supuestos'!$F$19,0))-(MAX(0,(((('01_Supuestos'!I31*$I931)*'01_Supuestos'!$F$11*($H931-'01_Supuestos'!$F$9))-((('01_Supuestos'!I31*$I931)*'01_Supuestos'!$F$11*($H931-'01_Supuestos'!$F$9))*'01_Supuestos'!$F$12)-(('01_Supuestos'!I31*$I931)*'01_Supuestos'!$F$11*$K931)-(IF(('01_Supuestos'!I31*$I931)&gt;0,'01_Supuestos'!$F$15,0)))-($J931*'01_Supuestos'!I33)))*'01_Supuestos'!$F$16)</f>
        <v/>
      </c>
      <c r="AA931" s="109">
        <f>((('01_Supuestos'!J31*$I931)*'01_Supuestos'!$F$11*($H931-'01_Supuestos'!$F$9))-((('01_Supuestos'!J31*$I931)*'01_Supuestos'!$F$11*($H931-'01_Supuestos'!$F$9))*'01_Supuestos'!$F$12)-(('01_Supuestos'!J31*$I931)*'01_Supuestos'!$F$11*$K931)-(IF(('01_Supuestos'!J31*$I931)&gt;0,'01_Supuestos'!$F$15,0)))-((('01_Supuestos'!J31*$I931)*'01_Supuestos'!$F$11*($H931-'01_Supuestos'!$F$9))*'01_Supuestos'!$F$18)-($J931*'01_Supuestos'!J32)-(IF('01_Supuestos'!J30=MAX('01_Supuestos'!$C$30:$M$30),'01_Supuestos'!$F$19,0))-(MAX(0,(((('01_Supuestos'!J31*$I931)*'01_Supuestos'!$F$11*($H931-'01_Supuestos'!$F$9))-((('01_Supuestos'!J31*$I931)*'01_Supuestos'!$F$11*($H931-'01_Supuestos'!$F$9))*'01_Supuestos'!$F$12)-(('01_Supuestos'!J31*$I931)*'01_Supuestos'!$F$11*$K931)-(IF(('01_Supuestos'!J31*$I931)&gt;0,'01_Supuestos'!$F$15,0)))-($J931*'01_Supuestos'!J33)))*'01_Supuestos'!$F$16)</f>
        <v/>
      </c>
      <c r="AB931" s="109">
        <f>((('01_Supuestos'!K31*$I931)*'01_Supuestos'!$F$11*($H931-'01_Supuestos'!$F$9))-((('01_Supuestos'!K31*$I931)*'01_Supuestos'!$F$11*($H931-'01_Supuestos'!$F$9))*'01_Supuestos'!$F$12)-(('01_Supuestos'!K31*$I931)*'01_Supuestos'!$F$11*$K931)-(IF(('01_Supuestos'!K31*$I931)&gt;0,'01_Supuestos'!$F$15,0)))-((('01_Supuestos'!K31*$I931)*'01_Supuestos'!$F$11*($H931-'01_Supuestos'!$F$9))*'01_Supuestos'!$F$18)-($J931*'01_Supuestos'!K32)-(IF('01_Supuestos'!K30=MAX('01_Supuestos'!$C$30:$M$30),'01_Supuestos'!$F$19,0))-(MAX(0,(((('01_Supuestos'!K31*$I931)*'01_Supuestos'!$F$11*($H931-'01_Supuestos'!$F$9))-((('01_Supuestos'!K31*$I931)*'01_Supuestos'!$F$11*($H931-'01_Supuestos'!$F$9))*'01_Supuestos'!$F$12)-(('01_Supuestos'!K31*$I931)*'01_Supuestos'!$F$11*$K931)-(IF(('01_Supuestos'!K31*$I931)&gt;0,'01_Supuestos'!$F$15,0)))-($J931*'01_Supuestos'!K33)))*'01_Supuestos'!$F$16)</f>
        <v/>
      </c>
      <c r="AC931" s="109">
        <f>((('01_Supuestos'!L31*$I931)*'01_Supuestos'!$F$11*($H931-'01_Supuestos'!$F$9))-((('01_Supuestos'!L31*$I931)*'01_Supuestos'!$F$11*($H931-'01_Supuestos'!$F$9))*'01_Supuestos'!$F$12)-(('01_Supuestos'!L31*$I931)*'01_Supuestos'!$F$11*$K931)-(IF(('01_Supuestos'!L31*$I931)&gt;0,'01_Supuestos'!$F$15,0)))-((('01_Supuestos'!L31*$I931)*'01_Supuestos'!$F$11*($H931-'01_Supuestos'!$F$9))*'01_Supuestos'!$F$18)-($J931*'01_Supuestos'!L32)-(IF('01_Supuestos'!L30=MAX('01_Supuestos'!$C$30:$M$30),'01_Supuestos'!$F$19,0))-(MAX(0,(((('01_Supuestos'!L31*$I931)*'01_Supuestos'!$F$11*($H931-'01_Supuestos'!$F$9))-((('01_Supuestos'!L31*$I931)*'01_Supuestos'!$F$11*($H931-'01_Supuestos'!$F$9))*'01_Supuestos'!$F$12)-(('01_Supuestos'!L31*$I931)*'01_Supuestos'!$F$11*$K931)-(IF(('01_Supuestos'!L31*$I931)&gt;0,'01_Supuestos'!$F$15,0)))-($J931*'01_Supuestos'!L33)))*'01_Supuestos'!$F$16)</f>
        <v/>
      </c>
      <c r="AD931" s="109">
        <f>((('01_Supuestos'!M31*$I931)*'01_Supuestos'!$F$11*($H931-'01_Supuestos'!$F$9))-((('01_Supuestos'!M31*$I931)*'01_Supuestos'!$F$11*($H931-'01_Supuestos'!$F$9))*'01_Supuestos'!$F$12)-(('01_Supuestos'!M31*$I931)*'01_Supuestos'!$F$11*$K931)-(IF(('01_Supuestos'!M31*$I931)&gt;0,'01_Supuestos'!$F$15,0)))-((('01_Supuestos'!M31*$I931)*'01_Supuestos'!$F$11*($H931-'01_Supuestos'!$F$9))*'01_Supuestos'!$F$18)-($J931*'01_Supuestos'!M32)-(IF('01_Supuestos'!M30=MAX('01_Supuestos'!$C$30:$M$30),'01_Supuestos'!$F$19,0))-(MAX(0,(((('01_Supuestos'!M31*$I931)*'01_Supuestos'!$F$11*($H931-'01_Supuestos'!$F$9))-((('01_Supuestos'!M31*$I931)*'01_Supuestos'!$F$11*($H931-'01_Supuestos'!$F$9))*'01_Supuestos'!$F$12)-(('01_Supuestos'!M31*$I931)*'01_Supuestos'!$F$11*$K931)-(IF(('01_Supuestos'!M31*$I931)&gt;0,'01_Supuestos'!$F$15,0)))-($J931*'01_Supuestos'!M33)))*'01_Supuestos'!$F$16)</f>
        <v/>
      </c>
      <c r="AE931" s="109">
        <f>0</f>
        <v/>
      </c>
      <c r="AF931" s="109">
        <f>IF(S931&gt;R931,"Appraisal+Decision",IF(S931&lt;R931,"Develop Now","Indiferente"))</f>
        <v/>
      </c>
    </row>
    <row r="932">
      <c r="A932" t="n">
        <v>902</v>
      </c>
      <c r="B932" s="53">
        <f>RAND()</f>
        <v/>
      </c>
      <c r="C932" s="53">
        <f>RAND()</f>
        <v/>
      </c>
      <c r="D932" s="53">
        <f>RAND()</f>
        <v/>
      </c>
      <c r="E932" s="53">
        <f>RAND()</f>
        <v/>
      </c>
      <c r="F932" s="53">
        <f>RAND()</f>
        <v/>
      </c>
      <c r="G932" s="53">
        <f>RAND()</f>
        <v/>
      </c>
      <c r="H932" s="109">
        <f>IF(B932&lt;($B$11-$B$10)/($B$12-$B$10), $B$10+SQRT(B932*($B$11-$B$10)*($B$12-$B$10)), $B$12-SQRT((1-B932)*($B$12-$B$11)*($B$12-$B$10)))</f>
        <v/>
      </c>
      <c r="I932" s="53">
        <f>MAX(0.1,NORMINV(C932,$B$13,$B$14))</f>
        <v/>
      </c>
      <c r="J932" s="109">
        <f>'01_Supuestos'!$F$13*MAX(0.65,NORMINV(D932,1,$B$15))</f>
        <v/>
      </c>
      <c r="K932" s="109">
        <f>'01_Supuestos'!$F$14*MAX(0.6,NORMINV(E932,1,$B$16))</f>
        <v/>
      </c>
      <c r="L932" s="109">
        <f>--(F932&lt;=$B$5)</f>
        <v/>
      </c>
      <c r="M932" s="109">
        <f>IF(L932=1, IF(G932&lt;=$B$6, "+", "-"), IF(G932&lt;=(1-$B$7), "+", "-"))</f>
        <v/>
      </c>
      <c r="N932" s="110">
        <f>IF(M932="+",'05_Bayes_Arbol'!$B$16,'05_Bayes_Arbol'!$B$17)</f>
        <v/>
      </c>
      <c r="O932" s="109">
        <f>SUMPRODUCT(T932:AD932,'01_Supuestos'!$C$34:$M$34)</f>
        <v/>
      </c>
      <c r="P932" s="109">
        <f>N932*O932 + (1-N932)*$B$9</f>
        <v/>
      </c>
      <c r="Q932" s="109">
        <f>--(P932&gt;0)</f>
        <v/>
      </c>
      <c r="R932" s="109">
        <f>IF(L932=1,O932,$B$9)</f>
        <v/>
      </c>
      <c r="S932" s="109">
        <f>-$B$8 + IF(Q932=1, IF(L932=1,O932,$B$9), 0)</f>
        <v/>
      </c>
      <c r="T932" s="109">
        <f>((('01_Supuestos'!C31*$I932)*'01_Supuestos'!$F$11*($H932-'01_Supuestos'!$F$9))-((('01_Supuestos'!C31*$I932)*'01_Supuestos'!$F$11*($H932-'01_Supuestos'!$F$9))*'01_Supuestos'!$F$12)-(('01_Supuestos'!C31*$I932)*'01_Supuestos'!$F$11*$K932)-(IF(('01_Supuestos'!C31*$I932)&gt;0,'01_Supuestos'!$F$15,0)))-((('01_Supuestos'!C31*$I932)*'01_Supuestos'!$F$11*($H932-'01_Supuestos'!$F$9))*'01_Supuestos'!$F$18)-($J932*'01_Supuestos'!C32)-(IF('01_Supuestos'!C30=MAX('01_Supuestos'!$C$30:$M$30),'01_Supuestos'!$F$19,0))-(MAX(0,(((('01_Supuestos'!C31*$I932)*'01_Supuestos'!$F$11*($H932-'01_Supuestos'!$F$9))-((('01_Supuestos'!C31*$I932)*'01_Supuestos'!$F$11*($H932-'01_Supuestos'!$F$9))*'01_Supuestos'!$F$12)-(('01_Supuestos'!C31*$I932)*'01_Supuestos'!$F$11*$K932)-(IF(('01_Supuestos'!C31*$I932)&gt;0,'01_Supuestos'!$F$15,0)))-($J932*'01_Supuestos'!C33)))*'01_Supuestos'!$F$16)</f>
        <v/>
      </c>
      <c r="U932" s="109">
        <f>((('01_Supuestos'!D31*$I932)*'01_Supuestos'!$F$11*($H932-'01_Supuestos'!$F$9))-((('01_Supuestos'!D31*$I932)*'01_Supuestos'!$F$11*($H932-'01_Supuestos'!$F$9))*'01_Supuestos'!$F$12)-(('01_Supuestos'!D31*$I932)*'01_Supuestos'!$F$11*$K932)-(IF(('01_Supuestos'!D31*$I932)&gt;0,'01_Supuestos'!$F$15,0)))-((('01_Supuestos'!D31*$I932)*'01_Supuestos'!$F$11*($H932-'01_Supuestos'!$F$9))*'01_Supuestos'!$F$18)-($J932*'01_Supuestos'!D32)-(IF('01_Supuestos'!D30=MAX('01_Supuestos'!$C$30:$M$30),'01_Supuestos'!$F$19,0))-(MAX(0,(((('01_Supuestos'!D31*$I932)*'01_Supuestos'!$F$11*($H932-'01_Supuestos'!$F$9))-((('01_Supuestos'!D31*$I932)*'01_Supuestos'!$F$11*($H932-'01_Supuestos'!$F$9))*'01_Supuestos'!$F$12)-(('01_Supuestos'!D31*$I932)*'01_Supuestos'!$F$11*$K932)-(IF(('01_Supuestos'!D31*$I932)&gt;0,'01_Supuestos'!$F$15,0)))-($J932*'01_Supuestos'!D33)))*'01_Supuestos'!$F$16)</f>
        <v/>
      </c>
      <c r="V932" s="109">
        <f>((('01_Supuestos'!E31*$I932)*'01_Supuestos'!$F$11*($H932-'01_Supuestos'!$F$9))-((('01_Supuestos'!E31*$I932)*'01_Supuestos'!$F$11*($H932-'01_Supuestos'!$F$9))*'01_Supuestos'!$F$12)-(('01_Supuestos'!E31*$I932)*'01_Supuestos'!$F$11*$K932)-(IF(('01_Supuestos'!E31*$I932)&gt;0,'01_Supuestos'!$F$15,0)))-((('01_Supuestos'!E31*$I932)*'01_Supuestos'!$F$11*($H932-'01_Supuestos'!$F$9))*'01_Supuestos'!$F$18)-($J932*'01_Supuestos'!E32)-(IF('01_Supuestos'!E30=MAX('01_Supuestos'!$C$30:$M$30),'01_Supuestos'!$F$19,0))-(MAX(0,(((('01_Supuestos'!E31*$I932)*'01_Supuestos'!$F$11*($H932-'01_Supuestos'!$F$9))-((('01_Supuestos'!E31*$I932)*'01_Supuestos'!$F$11*($H932-'01_Supuestos'!$F$9))*'01_Supuestos'!$F$12)-(('01_Supuestos'!E31*$I932)*'01_Supuestos'!$F$11*$K932)-(IF(('01_Supuestos'!E31*$I932)&gt;0,'01_Supuestos'!$F$15,0)))-($J932*'01_Supuestos'!E33)))*'01_Supuestos'!$F$16)</f>
        <v/>
      </c>
      <c r="W932" s="109">
        <f>((('01_Supuestos'!F31*$I932)*'01_Supuestos'!$F$11*($H932-'01_Supuestos'!$F$9))-((('01_Supuestos'!F31*$I932)*'01_Supuestos'!$F$11*($H932-'01_Supuestos'!$F$9))*'01_Supuestos'!$F$12)-(('01_Supuestos'!F31*$I932)*'01_Supuestos'!$F$11*$K932)-(IF(('01_Supuestos'!F31*$I932)&gt;0,'01_Supuestos'!$F$15,0)))-((('01_Supuestos'!F31*$I932)*'01_Supuestos'!$F$11*($H932-'01_Supuestos'!$F$9))*'01_Supuestos'!$F$18)-($J932*'01_Supuestos'!F32)-(IF('01_Supuestos'!F30=MAX('01_Supuestos'!$C$30:$M$30),'01_Supuestos'!$F$19,0))-(MAX(0,(((('01_Supuestos'!F31*$I932)*'01_Supuestos'!$F$11*($H932-'01_Supuestos'!$F$9))-((('01_Supuestos'!F31*$I932)*'01_Supuestos'!$F$11*($H932-'01_Supuestos'!$F$9))*'01_Supuestos'!$F$12)-(('01_Supuestos'!F31*$I932)*'01_Supuestos'!$F$11*$K932)-(IF(('01_Supuestos'!F31*$I932)&gt;0,'01_Supuestos'!$F$15,0)))-($J932*'01_Supuestos'!F33)))*'01_Supuestos'!$F$16)</f>
        <v/>
      </c>
      <c r="X932" s="109">
        <f>((('01_Supuestos'!G31*$I932)*'01_Supuestos'!$F$11*($H932-'01_Supuestos'!$F$9))-((('01_Supuestos'!G31*$I932)*'01_Supuestos'!$F$11*($H932-'01_Supuestos'!$F$9))*'01_Supuestos'!$F$12)-(('01_Supuestos'!G31*$I932)*'01_Supuestos'!$F$11*$K932)-(IF(('01_Supuestos'!G31*$I932)&gt;0,'01_Supuestos'!$F$15,0)))-((('01_Supuestos'!G31*$I932)*'01_Supuestos'!$F$11*($H932-'01_Supuestos'!$F$9))*'01_Supuestos'!$F$18)-($J932*'01_Supuestos'!G32)-(IF('01_Supuestos'!G30=MAX('01_Supuestos'!$C$30:$M$30),'01_Supuestos'!$F$19,0))-(MAX(0,(((('01_Supuestos'!G31*$I932)*'01_Supuestos'!$F$11*($H932-'01_Supuestos'!$F$9))-((('01_Supuestos'!G31*$I932)*'01_Supuestos'!$F$11*($H932-'01_Supuestos'!$F$9))*'01_Supuestos'!$F$12)-(('01_Supuestos'!G31*$I932)*'01_Supuestos'!$F$11*$K932)-(IF(('01_Supuestos'!G31*$I932)&gt;0,'01_Supuestos'!$F$15,0)))-($J932*'01_Supuestos'!G33)))*'01_Supuestos'!$F$16)</f>
        <v/>
      </c>
      <c r="Y932" s="109">
        <f>((('01_Supuestos'!H31*$I932)*'01_Supuestos'!$F$11*($H932-'01_Supuestos'!$F$9))-((('01_Supuestos'!H31*$I932)*'01_Supuestos'!$F$11*($H932-'01_Supuestos'!$F$9))*'01_Supuestos'!$F$12)-(('01_Supuestos'!H31*$I932)*'01_Supuestos'!$F$11*$K932)-(IF(('01_Supuestos'!H31*$I932)&gt;0,'01_Supuestos'!$F$15,0)))-((('01_Supuestos'!H31*$I932)*'01_Supuestos'!$F$11*($H932-'01_Supuestos'!$F$9))*'01_Supuestos'!$F$18)-($J932*'01_Supuestos'!H32)-(IF('01_Supuestos'!H30=MAX('01_Supuestos'!$C$30:$M$30),'01_Supuestos'!$F$19,0))-(MAX(0,(((('01_Supuestos'!H31*$I932)*'01_Supuestos'!$F$11*($H932-'01_Supuestos'!$F$9))-((('01_Supuestos'!H31*$I932)*'01_Supuestos'!$F$11*($H932-'01_Supuestos'!$F$9))*'01_Supuestos'!$F$12)-(('01_Supuestos'!H31*$I932)*'01_Supuestos'!$F$11*$K932)-(IF(('01_Supuestos'!H31*$I932)&gt;0,'01_Supuestos'!$F$15,0)))-($J932*'01_Supuestos'!H33)))*'01_Supuestos'!$F$16)</f>
        <v/>
      </c>
      <c r="Z932" s="109">
        <f>((('01_Supuestos'!I31*$I932)*'01_Supuestos'!$F$11*($H932-'01_Supuestos'!$F$9))-((('01_Supuestos'!I31*$I932)*'01_Supuestos'!$F$11*($H932-'01_Supuestos'!$F$9))*'01_Supuestos'!$F$12)-(('01_Supuestos'!I31*$I932)*'01_Supuestos'!$F$11*$K932)-(IF(('01_Supuestos'!I31*$I932)&gt;0,'01_Supuestos'!$F$15,0)))-((('01_Supuestos'!I31*$I932)*'01_Supuestos'!$F$11*($H932-'01_Supuestos'!$F$9))*'01_Supuestos'!$F$18)-($J932*'01_Supuestos'!I32)-(IF('01_Supuestos'!I30=MAX('01_Supuestos'!$C$30:$M$30),'01_Supuestos'!$F$19,0))-(MAX(0,(((('01_Supuestos'!I31*$I932)*'01_Supuestos'!$F$11*($H932-'01_Supuestos'!$F$9))-((('01_Supuestos'!I31*$I932)*'01_Supuestos'!$F$11*($H932-'01_Supuestos'!$F$9))*'01_Supuestos'!$F$12)-(('01_Supuestos'!I31*$I932)*'01_Supuestos'!$F$11*$K932)-(IF(('01_Supuestos'!I31*$I932)&gt;0,'01_Supuestos'!$F$15,0)))-($J932*'01_Supuestos'!I33)))*'01_Supuestos'!$F$16)</f>
        <v/>
      </c>
      <c r="AA932" s="109">
        <f>((('01_Supuestos'!J31*$I932)*'01_Supuestos'!$F$11*($H932-'01_Supuestos'!$F$9))-((('01_Supuestos'!J31*$I932)*'01_Supuestos'!$F$11*($H932-'01_Supuestos'!$F$9))*'01_Supuestos'!$F$12)-(('01_Supuestos'!J31*$I932)*'01_Supuestos'!$F$11*$K932)-(IF(('01_Supuestos'!J31*$I932)&gt;0,'01_Supuestos'!$F$15,0)))-((('01_Supuestos'!J31*$I932)*'01_Supuestos'!$F$11*($H932-'01_Supuestos'!$F$9))*'01_Supuestos'!$F$18)-($J932*'01_Supuestos'!J32)-(IF('01_Supuestos'!J30=MAX('01_Supuestos'!$C$30:$M$30),'01_Supuestos'!$F$19,0))-(MAX(0,(((('01_Supuestos'!J31*$I932)*'01_Supuestos'!$F$11*($H932-'01_Supuestos'!$F$9))-((('01_Supuestos'!J31*$I932)*'01_Supuestos'!$F$11*($H932-'01_Supuestos'!$F$9))*'01_Supuestos'!$F$12)-(('01_Supuestos'!J31*$I932)*'01_Supuestos'!$F$11*$K932)-(IF(('01_Supuestos'!J31*$I932)&gt;0,'01_Supuestos'!$F$15,0)))-($J932*'01_Supuestos'!J33)))*'01_Supuestos'!$F$16)</f>
        <v/>
      </c>
      <c r="AB932" s="109">
        <f>((('01_Supuestos'!K31*$I932)*'01_Supuestos'!$F$11*($H932-'01_Supuestos'!$F$9))-((('01_Supuestos'!K31*$I932)*'01_Supuestos'!$F$11*($H932-'01_Supuestos'!$F$9))*'01_Supuestos'!$F$12)-(('01_Supuestos'!K31*$I932)*'01_Supuestos'!$F$11*$K932)-(IF(('01_Supuestos'!K31*$I932)&gt;0,'01_Supuestos'!$F$15,0)))-((('01_Supuestos'!K31*$I932)*'01_Supuestos'!$F$11*($H932-'01_Supuestos'!$F$9))*'01_Supuestos'!$F$18)-($J932*'01_Supuestos'!K32)-(IF('01_Supuestos'!K30=MAX('01_Supuestos'!$C$30:$M$30),'01_Supuestos'!$F$19,0))-(MAX(0,(((('01_Supuestos'!K31*$I932)*'01_Supuestos'!$F$11*($H932-'01_Supuestos'!$F$9))-((('01_Supuestos'!K31*$I932)*'01_Supuestos'!$F$11*($H932-'01_Supuestos'!$F$9))*'01_Supuestos'!$F$12)-(('01_Supuestos'!K31*$I932)*'01_Supuestos'!$F$11*$K932)-(IF(('01_Supuestos'!K31*$I932)&gt;0,'01_Supuestos'!$F$15,0)))-($J932*'01_Supuestos'!K33)))*'01_Supuestos'!$F$16)</f>
        <v/>
      </c>
      <c r="AC932" s="109">
        <f>((('01_Supuestos'!L31*$I932)*'01_Supuestos'!$F$11*($H932-'01_Supuestos'!$F$9))-((('01_Supuestos'!L31*$I932)*'01_Supuestos'!$F$11*($H932-'01_Supuestos'!$F$9))*'01_Supuestos'!$F$12)-(('01_Supuestos'!L31*$I932)*'01_Supuestos'!$F$11*$K932)-(IF(('01_Supuestos'!L31*$I932)&gt;0,'01_Supuestos'!$F$15,0)))-((('01_Supuestos'!L31*$I932)*'01_Supuestos'!$F$11*($H932-'01_Supuestos'!$F$9))*'01_Supuestos'!$F$18)-($J932*'01_Supuestos'!L32)-(IF('01_Supuestos'!L30=MAX('01_Supuestos'!$C$30:$M$30),'01_Supuestos'!$F$19,0))-(MAX(0,(((('01_Supuestos'!L31*$I932)*'01_Supuestos'!$F$11*($H932-'01_Supuestos'!$F$9))-((('01_Supuestos'!L31*$I932)*'01_Supuestos'!$F$11*($H932-'01_Supuestos'!$F$9))*'01_Supuestos'!$F$12)-(('01_Supuestos'!L31*$I932)*'01_Supuestos'!$F$11*$K932)-(IF(('01_Supuestos'!L31*$I932)&gt;0,'01_Supuestos'!$F$15,0)))-($J932*'01_Supuestos'!L33)))*'01_Supuestos'!$F$16)</f>
        <v/>
      </c>
      <c r="AD932" s="109">
        <f>((('01_Supuestos'!M31*$I932)*'01_Supuestos'!$F$11*($H932-'01_Supuestos'!$F$9))-((('01_Supuestos'!M31*$I932)*'01_Supuestos'!$F$11*($H932-'01_Supuestos'!$F$9))*'01_Supuestos'!$F$12)-(('01_Supuestos'!M31*$I932)*'01_Supuestos'!$F$11*$K932)-(IF(('01_Supuestos'!M31*$I932)&gt;0,'01_Supuestos'!$F$15,0)))-((('01_Supuestos'!M31*$I932)*'01_Supuestos'!$F$11*($H932-'01_Supuestos'!$F$9))*'01_Supuestos'!$F$18)-($J932*'01_Supuestos'!M32)-(IF('01_Supuestos'!M30=MAX('01_Supuestos'!$C$30:$M$30),'01_Supuestos'!$F$19,0))-(MAX(0,(((('01_Supuestos'!M31*$I932)*'01_Supuestos'!$F$11*($H932-'01_Supuestos'!$F$9))-((('01_Supuestos'!M31*$I932)*'01_Supuestos'!$F$11*($H932-'01_Supuestos'!$F$9))*'01_Supuestos'!$F$12)-(('01_Supuestos'!M31*$I932)*'01_Supuestos'!$F$11*$K932)-(IF(('01_Supuestos'!M31*$I932)&gt;0,'01_Supuestos'!$F$15,0)))-($J932*'01_Supuestos'!M33)))*'01_Supuestos'!$F$16)</f>
        <v/>
      </c>
      <c r="AE932" s="109">
        <f>0</f>
        <v/>
      </c>
      <c r="AF932" s="109">
        <f>IF(S932&gt;R932,"Appraisal+Decision",IF(S932&lt;R932,"Develop Now","Indiferente"))</f>
        <v/>
      </c>
    </row>
    <row r="933">
      <c r="A933" t="n">
        <v>903</v>
      </c>
      <c r="B933" s="53">
        <f>RAND()</f>
        <v/>
      </c>
      <c r="C933" s="53">
        <f>RAND()</f>
        <v/>
      </c>
      <c r="D933" s="53">
        <f>RAND()</f>
        <v/>
      </c>
      <c r="E933" s="53">
        <f>RAND()</f>
        <v/>
      </c>
      <c r="F933" s="53">
        <f>RAND()</f>
        <v/>
      </c>
      <c r="G933" s="53">
        <f>RAND()</f>
        <v/>
      </c>
      <c r="H933" s="109">
        <f>IF(B933&lt;($B$11-$B$10)/($B$12-$B$10), $B$10+SQRT(B933*($B$11-$B$10)*($B$12-$B$10)), $B$12-SQRT((1-B933)*($B$12-$B$11)*($B$12-$B$10)))</f>
        <v/>
      </c>
      <c r="I933" s="53">
        <f>MAX(0.1,NORMINV(C933,$B$13,$B$14))</f>
        <v/>
      </c>
      <c r="J933" s="109">
        <f>'01_Supuestos'!$F$13*MAX(0.65,NORMINV(D933,1,$B$15))</f>
        <v/>
      </c>
      <c r="K933" s="109">
        <f>'01_Supuestos'!$F$14*MAX(0.6,NORMINV(E933,1,$B$16))</f>
        <v/>
      </c>
      <c r="L933" s="109">
        <f>--(F933&lt;=$B$5)</f>
        <v/>
      </c>
      <c r="M933" s="109">
        <f>IF(L933=1, IF(G933&lt;=$B$6, "+", "-"), IF(G933&lt;=(1-$B$7), "+", "-"))</f>
        <v/>
      </c>
      <c r="N933" s="110">
        <f>IF(M933="+",'05_Bayes_Arbol'!$B$16,'05_Bayes_Arbol'!$B$17)</f>
        <v/>
      </c>
      <c r="O933" s="109">
        <f>SUMPRODUCT(T933:AD933,'01_Supuestos'!$C$34:$M$34)</f>
        <v/>
      </c>
      <c r="P933" s="109">
        <f>N933*O933 + (1-N933)*$B$9</f>
        <v/>
      </c>
      <c r="Q933" s="109">
        <f>--(P933&gt;0)</f>
        <v/>
      </c>
      <c r="R933" s="109">
        <f>IF(L933=1,O933,$B$9)</f>
        <v/>
      </c>
      <c r="S933" s="109">
        <f>-$B$8 + IF(Q933=1, IF(L933=1,O933,$B$9), 0)</f>
        <v/>
      </c>
      <c r="T933" s="109">
        <f>((('01_Supuestos'!C31*$I933)*'01_Supuestos'!$F$11*($H933-'01_Supuestos'!$F$9))-((('01_Supuestos'!C31*$I933)*'01_Supuestos'!$F$11*($H933-'01_Supuestos'!$F$9))*'01_Supuestos'!$F$12)-(('01_Supuestos'!C31*$I933)*'01_Supuestos'!$F$11*$K933)-(IF(('01_Supuestos'!C31*$I933)&gt;0,'01_Supuestos'!$F$15,0)))-((('01_Supuestos'!C31*$I933)*'01_Supuestos'!$F$11*($H933-'01_Supuestos'!$F$9))*'01_Supuestos'!$F$18)-($J933*'01_Supuestos'!C32)-(IF('01_Supuestos'!C30=MAX('01_Supuestos'!$C$30:$M$30),'01_Supuestos'!$F$19,0))-(MAX(0,(((('01_Supuestos'!C31*$I933)*'01_Supuestos'!$F$11*($H933-'01_Supuestos'!$F$9))-((('01_Supuestos'!C31*$I933)*'01_Supuestos'!$F$11*($H933-'01_Supuestos'!$F$9))*'01_Supuestos'!$F$12)-(('01_Supuestos'!C31*$I933)*'01_Supuestos'!$F$11*$K933)-(IF(('01_Supuestos'!C31*$I933)&gt;0,'01_Supuestos'!$F$15,0)))-($J933*'01_Supuestos'!C33)))*'01_Supuestos'!$F$16)</f>
        <v/>
      </c>
      <c r="U933" s="109">
        <f>((('01_Supuestos'!D31*$I933)*'01_Supuestos'!$F$11*($H933-'01_Supuestos'!$F$9))-((('01_Supuestos'!D31*$I933)*'01_Supuestos'!$F$11*($H933-'01_Supuestos'!$F$9))*'01_Supuestos'!$F$12)-(('01_Supuestos'!D31*$I933)*'01_Supuestos'!$F$11*$K933)-(IF(('01_Supuestos'!D31*$I933)&gt;0,'01_Supuestos'!$F$15,0)))-((('01_Supuestos'!D31*$I933)*'01_Supuestos'!$F$11*($H933-'01_Supuestos'!$F$9))*'01_Supuestos'!$F$18)-($J933*'01_Supuestos'!D32)-(IF('01_Supuestos'!D30=MAX('01_Supuestos'!$C$30:$M$30),'01_Supuestos'!$F$19,0))-(MAX(0,(((('01_Supuestos'!D31*$I933)*'01_Supuestos'!$F$11*($H933-'01_Supuestos'!$F$9))-((('01_Supuestos'!D31*$I933)*'01_Supuestos'!$F$11*($H933-'01_Supuestos'!$F$9))*'01_Supuestos'!$F$12)-(('01_Supuestos'!D31*$I933)*'01_Supuestos'!$F$11*$K933)-(IF(('01_Supuestos'!D31*$I933)&gt;0,'01_Supuestos'!$F$15,0)))-($J933*'01_Supuestos'!D33)))*'01_Supuestos'!$F$16)</f>
        <v/>
      </c>
      <c r="V933" s="109">
        <f>((('01_Supuestos'!E31*$I933)*'01_Supuestos'!$F$11*($H933-'01_Supuestos'!$F$9))-((('01_Supuestos'!E31*$I933)*'01_Supuestos'!$F$11*($H933-'01_Supuestos'!$F$9))*'01_Supuestos'!$F$12)-(('01_Supuestos'!E31*$I933)*'01_Supuestos'!$F$11*$K933)-(IF(('01_Supuestos'!E31*$I933)&gt;0,'01_Supuestos'!$F$15,0)))-((('01_Supuestos'!E31*$I933)*'01_Supuestos'!$F$11*($H933-'01_Supuestos'!$F$9))*'01_Supuestos'!$F$18)-($J933*'01_Supuestos'!E32)-(IF('01_Supuestos'!E30=MAX('01_Supuestos'!$C$30:$M$30),'01_Supuestos'!$F$19,0))-(MAX(0,(((('01_Supuestos'!E31*$I933)*'01_Supuestos'!$F$11*($H933-'01_Supuestos'!$F$9))-((('01_Supuestos'!E31*$I933)*'01_Supuestos'!$F$11*($H933-'01_Supuestos'!$F$9))*'01_Supuestos'!$F$12)-(('01_Supuestos'!E31*$I933)*'01_Supuestos'!$F$11*$K933)-(IF(('01_Supuestos'!E31*$I933)&gt;0,'01_Supuestos'!$F$15,0)))-($J933*'01_Supuestos'!E33)))*'01_Supuestos'!$F$16)</f>
        <v/>
      </c>
      <c r="W933" s="109">
        <f>((('01_Supuestos'!F31*$I933)*'01_Supuestos'!$F$11*($H933-'01_Supuestos'!$F$9))-((('01_Supuestos'!F31*$I933)*'01_Supuestos'!$F$11*($H933-'01_Supuestos'!$F$9))*'01_Supuestos'!$F$12)-(('01_Supuestos'!F31*$I933)*'01_Supuestos'!$F$11*$K933)-(IF(('01_Supuestos'!F31*$I933)&gt;0,'01_Supuestos'!$F$15,0)))-((('01_Supuestos'!F31*$I933)*'01_Supuestos'!$F$11*($H933-'01_Supuestos'!$F$9))*'01_Supuestos'!$F$18)-($J933*'01_Supuestos'!F32)-(IF('01_Supuestos'!F30=MAX('01_Supuestos'!$C$30:$M$30),'01_Supuestos'!$F$19,0))-(MAX(0,(((('01_Supuestos'!F31*$I933)*'01_Supuestos'!$F$11*($H933-'01_Supuestos'!$F$9))-((('01_Supuestos'!F31*$I933)*'01_Supuestos'!$F$11*($H933-'01_Supuestos'!$F$9))*'01_Supuestos'!$F$12)-(('01_Supuestos'!F31*$I933)*'01_Supuestos'!$F$11*$K933)-(IF(('01_Supuestos'!F31*$I933)&gt;0,'01_Supuestos'!$F$15,0)))-($J933*'01_Supuestos'!F33)))*'01_Supuestos'!$F$16)</f>
        <v/>
      </c>
      <c r="X933" s="109">
        <f>((('01_Supuestos'!G31*$I933)*'01_Supuestos'!$F$11*($H933-'01_Supuestos'!$F$9))-((('01_Supuestos'!G31*$I933)*'01_Supuestos'!$F$11*($H933-'01_Supuestos'!$F$9))*'01_Supuestos'!$F$12)-(('01_Supuestos'!G31*$I933)*'01_Supuestos'!$F$11*$K933)-(IF(('01_Supuestos'!G31*$I933)&gt;0,'01_Supuestos'!$F$15,0)))-((('01_Supuestos'!G31*$I933)*'01_Supuestos'!$F$11*($H933-'01_Supuestos'!$F$9))*'01_Supuestos'!$F$18)-($J933*'01_Supuestos'!G32)-(IF('01_Supuestos'!G30=MAX('01_Supuestos'!$C$30:$M$30),'01_Supuestos'!$F$19,0))-(MAX(0,(((('01_Supuestos'!G31*$I933)*'01_Supuestos'!$F$11*($H933-'01_Supuestos'!$F$9))-((('01_Supuestos'!G31*$I933)*'01_Supuestos'!$F$11*($H933-'01_Supuestos'!$F$9))*'01_Supuestos'!$F$12)-(('01_Supuestos'!G31*$I933)*'01_Supuestos'!$F$11*$K933)-(IF(('01_Supuestos'!G31*$I933)&gt;0,'01_Supuestos'!$F$15,0)))-($J933*'01_Supuestos'!G33)))*'01_Supuestos'!$F$16)</f>
        <v/>
      </c>
      <c r="Y933" s="109">
        <f>((('01_Supuestos'!H31*$I933)*'01_Supuestos'!$F$11*($H933-'01_Supuestos'!$F$9))-((('01_Supuestos'!H31*$I933)*'01_Supuestos'!$F$11*($H933-'01_Supuestos'!$F$9))*'01_Supuestos'!$F$12)-(('01_Supuestos'!H31*$I933)*'01_Supuestos'!$F$11*$K933)-(IF(('01_Supuestos'!H31*$I933)&gt;0,'01_Supuestos'!$F$15,0)))-((('01_Supuestos'!H31*$I933)*'01_Supuestos'!$F$11*($H933-'01_Supuestos'!$F$9))*'01_Supuestos'!$F$18)-($J933*'01_Supuestos'!H32)-(IF('01_Supuestos'!H30=MAX('01_Supuestos'!$C$30:$M$30),'01_Supuestos'!$F$19,0))-(MAX(0,(((('01_Supuestos'!H31*$I933)*'01_Supuestos'!$F$11*($H933-'01_Supuestos'!$F$9))-((('01_Supuestos'!H31*$I933)*'01_Supuestos'!$F$11*($H933-'01_Supuestos'!$F$9))*'01_Supuestos'!$F$12)-(('01_Supuestos'!H31*$I933)*'01_Supuestos'!$F$11*$K933)-(IF(('01_Supuestos'!H31*$I933)&gt;0,'01_Supuestos'!$F$15,0)))-($J933*'01_Supuestos'!H33)))*'01_Supuestos'!$F$16)</f>
        <v/>
      </c>
      <c r="Z933" s="109">
        <f>((('01_Supuestos'!I31*$I933)*'01_Supuestos'!$F$11*($H933-'01_Supuestos'!$F$9))-((('01_Supuestos'!I31*$I933)*'01_Supuestos'!$F$11*($H933-'01_Supuestos'!$F$9))*'01_Supuestos'!$F$12)-(('01_Supuestos'!I31*$I933)*'01_Supuestos'!$F$11*$K933)-(IF(('01_Supuestos'!I31*$I933)&gt;0,'01_Supuestos'!$F$15,0)))-((('01_Supuestos'!I31*$I933)*'01_Supuestos'!$F$11*($H933-'01_Supuestos'!$F$9))*'01_Supuestos'!$F$18)-($J933*'01_Supuestos'!I32)-(IF('01_Supuestos'!I30=MAX('01_Supuestos'!$C$30:$M$30),'01_Supuestos'!$F$19,0))-(MAX(0,(((('01_Supuestos'!I31*$I933)*'01_Supuestos'!$F$11*($H933-'01_Supuestos'!$F$9))-((('01_Supuestos'!I31*$I933)*'01_Supuestos'!$F$11*($H933-'01_Supuestos'!$F$9))*'01_Supuestos'!$F$12)-(('01_Supuestos'!I31*$I933)*'01_Supuestos'!$F$11*$K933)-(IF(('01_Supuestos'!I31*$I933)&gt;0,'01_Supuestos'!$F$15,0)))-($J933*'01_Supuestos'!I33)))*'01_Supuestos'!$F$16)</f>
        <v/>
      </c>
      <c r="AA933" s="109">
        <f>((('01_Supuestos'!J31*$I933)*'01_Supuestos'!$F$11*($H933-'01_Supuestos'!$F$9))-((('01_Supuestos'!J31*$I933)*'01_Supuestos'!$F$11*($H933-'01_Supuestos'!$F$9))*'01_Supuestos'!$F$12)-(('01_Supuestos'!J31*$I933)*'01_Supuestos'!$F$11*$K933)-(IF(('01_Supuestos'!J31*$I933)&gt;0,'01_Supuestos'!$F$15,0)))-((('01_Supuestos'!J31*$I933)*'01_Supuestos'!$F$11*($H933-'01_Supuestos'!$F$9))*'01_Supuestos'!$F$18)-($J933*'01_Supuestos'!J32)-(IF('01_Supuestos'!J30=MAX('01_Supuestos'!$C$30:$M$30),'01_Supuestos'!$F$19,0))-(MAX(0,(((('01_Supuestos'!J31*$I933)*'01_Supuestos'!$F$11*($H933-'01_Supuestos'!$F$9))-((('01_Supuestos'!J31*$I933)*'01_Supuestos'!$F$11*($H933-'01_Supuestos'!$F$9))*'01_Supuestos'!$F$12)-(('01_Supuestos'!J31*$I933)*'01_Supuestos'!$F$11*$K933)-(IF(('01_Supuestos'!J31*$I933)&gt;0,'01_Supuestos'!$F$15,0)))-($J933*'01_Supuestos'!J33)))*'01_Supuestos'!$F$16)</f>
        <v/>
      </c>
      <c r="AB933" s="109">
        <f>((('01_Supuestos'!K31*$I933)*'01_Supuestos'!$F$11*($H933-'01_Supuestos'!$F$9))-((('01_Supuestos'!K31*$I933)*'01_Supuestos'!$F$11*($H933-'01_Supuestos'!$F$9))*'01_Supuestos'!$F$12)-(('01_Supuestos'!K31*$I933)*'01_Supuestos'!$F$11*$K933)-(IF(('01_Supuestos'!K31*$I933)&gt;0,'01_Supuestos'!$F$15,0)))-((('01_Supuestos'!K31*$I933)*'01_Supuestos'!$F$11*($H933-'01_Supuestos'!$F$9))*'01_Supuestos'!$F$18)-($J933*'01_Supuestos'!K32)-(IF('01_Supuestos'!K30=MAX('01_Supuestos'!$C$30:$M$30),'01_Supuestos'!$F$19,0))-(MAX(0,(((('01_Supuestos'!K31*$I933)*'01_Supuestos'!$F$11*($H933-'01_Supuestos'!$F$9))-((('01_Supuestos'!K31*$I933)*'01_Supuestos'!$F$11*($H933-'01_Supuestos'!$F$9))*'01_Supuestos'!$F$12)-(('01_Supuestos'!K31*$I933)*'01_Supuestos'!$F$11*$K933)-(IF(('01_Supuestos'!K31*$I933)&gt;0,'01_Supuestos'!$F$15,0)))-($J933*'01_Supuestos'!K33)))*'01_Supuestos'!$F$16)</f>
        <v/>
      </c>
      <c r="AC933" s="109">
        <f>((('01_Supuestos'!L31*$I933)*'01_Supuestos'!$F$11*($H933-'01_Supuestos'!$F$9))-((('01_Supuestos'!L31*$I933)*'01_Supuestos'!$F$11*($H933-'01_Supuestos'!$F$9))*'01_Supuestos'!$F$12)-(('01_Supuestos'!L31*$I933)*'01_Supuestos'!$F$11*$K933)-(IF(('01_Supuestos'!L31*$I933)&gt;0,'01_Supuestos'!$F$15,0)))-((('01_Supuestos'!L31*$I933)*'01_Supuestos'!$F$11*($H933-'01_Supuestos'!$F$9))*'01_Supuestos'!$F$18)-($J933*'01_Supuestos'!L32)-(IF('01_Supuestos'!L30=MAX('01_Supuestos'!$C$30:$M$30),'01_Supuestos'!$F$19,0))-(MAX(0,(((('01_Supuestos'!L31*$I933)*'01_Supuestos'!$F$11*($H933-'01_Supuestos'!$F$9))-((('01_Supuestos'!L31*$I933)*'01_Supuestos'!$F$11*($H933-'01_Supuestos'!$F$9))*'01_Supuestos'!$F$12)-(('01_Supuestos'!L31*$I933)*'01_Supuestos'!$F$11*$K933)-(IF(('01_Supuestos'!L31*$I933)&gt;0,'01_Supuestos'!$F$15,0)))-($J933*'01_Supuestos'!L33)))*'01_Supuestos'!$F$16)</f>
        <v/>
      </c>
      <c r="AD933" s="109">
        <f>((('01_Supuestos'!M31*$I933)*'01_Supuestos'!$F$11*($H933-'01_Supuestos'!$F$9))-((('01_Supuestos'!M31*$I933)*'01_Supuestos'!$F$11*($H933-'01_Supuestos'!$F$9))*'01_Supuestos'!$F$12)-(('01_Supuestos'!M31*$I933)*'01_Supuestos'!$F$11*$K933)-(IF(('01_Supuestos'!M31*$I933)&gt;0,'01_Supuestos'!$F$15,0)))-((('01_Supuestos'!M31*$I933)*'01_Supuestos'!$F$11*($H933-'01_Supuestos'!$F$9))*'01_Supuestos'!$F$18)-($J933*'01_Supuestos'!M32)-(IF('01_Supuestos'!M30=MAX('01_Supuestos'!$C$30:$M$30),'01_Supuestos'!$F$19,0))-(MAX(0,(((('01_Supuestos'!M31*$I933)*'01_Supuestos'!$F$11*($H933-'01_Supuestos'!$F$9))-((('01_Supuestos'!M31*$I933)*'01_Supuestos'!$F$11*($H933-'01_Supuestos'!$F$9))*'01_Supuestos'!$F$12)-(('01_Supuestos'!M31*$I933)*'01_Supuestos'!$F$11*$K933)-(IF(('01_Supuestos'!M31*$I933)&gt;0,'01_Supuestos'!$F$15,0)))-($J933*'01_Supuestos'!M33)))*'01_Supuestos'!$F$16)</f>
        <v/>
      </c>
      <c r="AE933" s="109">
        <f>0</f>
        <v/>
      </c>
      <c r="AF933" s="109">
        <f>IF(S933&gt;R933,"Appraisal+Decision",IF(S933&lt;R933,"Develop Now","Indiferente"))</f>
        <v/>
      </c>
    </row>
    <row r="934">
      <c r="A934" t="n">
        <v>904</v>
      </c>
      <c r="B934" s="53">
        <f>RAND()</f>
        <v/>
      </c>
      <c r="C934" s="53">
        <f>RAND()</f>
        <v/>
      </c>
      <c r="D934" s="53">
        <f>RAND()</f>
        <v/>
      </c>
      <c r="E934" s="53">
        <f>RAND()</f>
        <v/>
      </c>
      <c r="F934" s="53">
        <f>RAND()</f>
        <v/>
      </c>
      <c r="G934" s="53">
        <f>RAND()</f>
        <v/>
      </c>
      <c r="H934" s="109">
        <f>IF(B934&lt;($B$11-$B$10)/($B$12-$B$10), $B$10+SQRT(B934*($B$11-$B$10)*($B$12-$B$10)), $B$12-SQRT((1-B934)*($B$12-$B$11)*($B$12-$B$10)))</f>
        <v/>
      </c>
      <c r="I934" s="53">
        <f>MAX(0.1,NORMINV(C934,$B$13,$B$14))</f>
        <v/>
      </c>
      <c r="J934" s="109">
        <f>'01_Supuestos'!$F$13*MAX(0.65,NORMINV(D934,1,$B$15))</f>
        <v/>
      </c>
      <c r="K934" s="109">
        <f>'01_Supuestos'!$F$14*MAX(0.6,NORMINV(E934,1,$B$16))</f>
        <v/>
      </c>
      <c r="L934" s="109">
        <f>--(F934&lt;=$B$5)</f>
        <v/>
      </c>
      <c r="M934" s="109">
        <f>IF(L934=1, IF(G934&lt;=$B$6, "+", "-"), IF(G934&lt;=(1-$B$7), "+", "-"))</f>
        <v/>
      </c>
      <c r="N934" s="110">
        <f>IF(M934="+",'05_Bayes_Arbol'!$B$16,'05_Bayes_Arbol'!$B$17)</f>
        <v/>
      </c>
      <c r="O934" s="109">
        <f>SUMPRODUCT(T934:AD934,'01_Supuestos'!$C$34:$M$34)</f>
        <v/>
      </c>
      <c r="P934" s="109">
        <f>N934*O934 + (1-N934)*$B$9</f>
        <v/>
      </c>
      <c r="Q934" s="109">
        <f>--(P934&gt;0)</f>
        <v/>
      </c>
      <c r="R934" s="109">
        <f>IF(L934=1,O934,$B$9)</f>
        <v/>
      </c>
      <c r="S934" s="109">
        <f>-$B$8 + IF(Q934=1, IF(L934=1,O934,$B$9), 0)</f>
        <v/>
      </c>
      <c r="T934" s="109">
        <f>((('01_Supuestos'!C31*$I934)*'01_Supuestos'!$F$11*($H934-'01_Supuestos'!$F$9))-((('01_Supuestos'!C31*$I934)*'01_Supuestos'!$F$11*($H934-'01_Supuestos'!$F$9))*'01_Supuestos'!$F$12)-(('01_Supuestos'!C31*$I934)*'01_Supuestos'!$F$11*$K934)-(IF(('01_Supuestos'!C31*$I934)&gt;0,'01_Supuestos'!$F$15,0)))-((('01_Supuestos'!C31*$I934)*'01_Supuestos'!$F$11*($H934-'01_Supuestos'!$F$9))*'01_Supuestos'!$F$18)-($J934*'01_Supuestos'!C32)-(IF('01_Supuestos'!C30=MAX('01_Supuestos'!$C$30:$M$30),'01_Supuestos'!$F$19,0))-(MAX(0,(((('01_Supuestos'!C31*$I934)*'01_Supuestos'!$F$11*($H934-'01_Supuestos'!$F$9))-((('01_Supuestos'!C31*$I934)*'01_Supuestos'!$F$11*($H934-'01_Supuestos'!$F$9))*'01_Supuestos'!$F$12)-(('01_Supuestos'!C31*$I934)*'01_Supuestos'!$F$11*$K934)-(IF(('01_Supuestos'!C31*$I934)&gt;0,'01_Supuestos'!$F$15,0)))-($J934*'01_Supuestos'!C33)))*'01_Supuestos'!$F$16)</f>
        <v/>
      </c>
      <c r="U934" s="109">
        <f>((('01_Supuestos'!D31*$I934)*'01_Supuestos'!$F$11*($H934-'01_Supuestos'!$F$9))-((('01_Supuestos'!D31*$I934)*'01_Supuestos'!$F$11*($H934-'01_Supuestos'!$F$9))*'01_Supuestos'!$F$12)-(('01_Supuestos'!D31*$I934)*'01_Supuestos'!$F$11*$K934)-(IF(('01_Supuestos'!D31*$I934)&gt;0,'01_Supuestos'!$F$15,0)))-((('01_Supuestos'!D31*$I934)*'01_Supuestos'!$F$11*($H934-'01_Supuestos'!$F$9))*'01_Supuestos'!$F$18)-($J934*'01_Supuestos'!D32)-(IF('01_Supuestos'!D30=MAX('01_Supuestos'!$C$30:$M$30),'01_Supuestos'!$F$19,0))-(MAX(0,(((('01_Supuestos'!D31*$I934)*'01_Supuestos'!$F$11*($H934-'01_Supuestos'!$F$9))-((('01_Supuestos'!D31*$I934)*'01_Supuestos'!$F$11*($H934-'01_Supuestos'!$F$9))*'01_Supuestos'!$F$12)-(('01_Supuestos'!D31*$I934)*'01_Supuestos'!$F$11*$K934)-(IF(('01_Supuestos'!D31*$I934)&gt;0,'01_Supuestos'!$F$15,0)))-($J934*'01_Supuestos'!D33)))*'01_Supuestos'!$F$16)</f>
        <v/>
      </c>
      <c r="V934" s="109">
        <f>((('01_Supuestos'!E31*$I934)*'01_Supuestos'!$F$11*($H934-'01_Supuestos'!$F$9))-((('01_Supuestos'!E31*$I934)*'01_Supuestos'!$F$11*($H934-'01_Supuestos'!$F$9))*'01_Supuestos'!$F$12)-(('01_Supuestos'!E31*$I934)*'01_Supuestos'!$F$11*$K934)-(IF(('01_Supuestos'!E31*$I934)&gt;0,'01_Supuestos'!$F$15,0)))-((('01_Supuestos'!E31*$I934)*'01_Supuestos'!$F$11*($H934-'01_Supuestos'!$F$9))*'01_Supuestos'!$F$18)-($J934*'01_Supuestos'!E32)-(IF('01_Supuestos'!E30=MAX('01_Supuestos'!$C$30:$M$30),'01_Supuestos'!$F$19,0))-(MAX(0,(((('01_Supuestos'!E31*$I934)*'01_Supuestos'!$F$11*($H934-'01_Supuestos'!$F$9))-((('01_Supuestos'!E31*$I934)*'01_Supuestos'!$F$11*($H934-'01_Supuestos'!$F$9))*'01_Supuestos'!$F$12)-(('01_Supuestos'!E31*$I934)*'01_Supuestos'!$F$11*$K934)-(IF(('01_Supuestos'!E31*$I934)&gt;0,'01_Supuestos'!$F$15,0)))-($J934*'01_Supuestos'!E33)))*'01_Supuestos'!$F$16)</f>
        <v/>
      </c>
      <c r="W934" s="109">
        <f>((('01_Supuestos'!F31*$I934)*'01_Supuestos'!$F$11*($H934-'01_Supuestos'!$F$9))-((('01_Supuestos'!F31*$I934)*'01_Supuestos'!$F$11*($H934-'01_Supuestos'!$F$9))*'01_Supuestos'!$F$12)-(('01_Supuestos'!F31*$I934)*'01_Supuestos'!$F$11*$K934)-(IF(('01_Supuestos'!F31*$I934)&gt;0,'01_Supuestos'!$F$15,0)))-((('01_Supuestos'!F31*$I934)*'01_Supuestos'!$F$11*($H934-'01_Supuestos'!$F$9))*'01_Supuestos'!$F$18)-($J934*'01_Supuestos'!F32)-(IF('01_Supuestos'!F30=MAX('01_Supuestos'!$C$30:$M$30),'01_Supuestos'!$F$19,0))-(MAX(0,(((('01_Supuestos'!F31*$I934)*'01_Supuestos'!$F$11*($H934-'01_Supuestos'!$F$9))-((('01_Supuestos'!F31*$I934)*'01_Supuestos'!$F$11*($H934-'01_Supuestos'!$F$9))*'01_Supuestos'!$F$12)-(('01_Supuestos'!F31*$I934)*'01_Supuestos'!$F$11*$K934)-(IF(('01_Supuestos'!F31*$I934)&gt;0,'01_Supuestos'!$F$15,0)))-($J934*'01_Supuestos'!F33)))*'01_Supuestos'!$F$16)</f>
        <v/>
      </c>
      <c r="X934" s="109">
        <f>((('01_Supuestos'!G31*$I934)*'01_Supuestos'!$F$11*($H934-'01_Supuestos'!$F$9))-((('01_Supuestos'!G31*$I934)*'01_Supuestos'!$F$11*($H934-'01_Supuestos'!$F$9))*'01_Supuestos'!$F$12)-(('01_Supuestos'!G31*$I934)*'01_Supuestos'!$F$11*$K934)-(IF(('01_Supuestos'!G31*$I934)&gt;0,'01_Supuestos'!$F$15,0)))-((('01_Supuestos'!G31*$I934)*'01_Supuestos'!$F$11*($H934-'01_Supuestos'!$F$9))*'01_Supuestos'!$F$18)-($J934*'01_Supuestos'!G32)-(IF('01_Supuestos'!G30=MAX('01_Supuestos'!$C$30:$M$30),'01_Supuestos'!$F$19,0))-(MAX(0,(((('01_Supuestos'!G31*$I934)*'01_Supuestos'!$F$11*($H934-'01_Supuestos'!$F$9))-((('01_Supuestos'!G31*$I934)*'01_Supuestos'!$F$11*($H934-'01_Supuestos'!$F$9))*'01_Supuestos'!$F$12)-(('01_Supuestos'!G31*$I934)*'01_Supuestos'!$F$11*$K934)-(IF(('01_Supuestos'!G31*$I934)&gt;0,'01_Supuestos'!$F$15,0)))-($J934*'01_Supuestos'!G33)))*'01_Supuestos'!$F$16)</f>
        <v/>
      </c>
      <c r="Y934" s="109">
        <f>((('01_Supuestos'!H31*$I934)*'01_Supuestos'!$F$11*($H934-'01_Supuestos'!$F$9))-((('01_Supuestos'!H31*$I934)*'01_Supuestos'!$F$11*($H934-'01_Supuestos'!$F$9))*'01_Supuestos'!$F$12)-(('01_Supuestos'!H31*$I934)*'01_Supuestos'!$F$11*$K934)-(IF(('01_Supuestos'!H31*$I934)&gt;0,'01_Supuestos'!$F$15,0)))-((('01_Supuestos'!H31*$I934)*'01_Supuestos'!$F$11*($H934-'01_Supuestos'!$F$9))*'01_Supuestos'!$F$18)-($J934*'01_Supuestos'!H32)-(IF('01_Supuestos'!H30=MAX('01_Supuestos'!$C$30:$M$30),'01_Supuestos'!$F$19,0))-(MAX(0,(((('01_Supuestos'!H31*$I934)*'01_Supuestos'!$F$11*($H934-'01_Supuestos'!$F$9))-((('01_Supuestos'!H31*$I934)*'01_Supuestos'!$F$11*($H934-'01_Supuestos'!$F$9))*'01_Supuestos'!$F$12)-(('01_Supuestos'!H31*$I934)*'01_Supuestos'!$F$11*$K934)-(IF(('01_Supuestos'!H31*$I934)&gt;0,'01_Supuestos'!$F$15,0)))-($J934*'01_Supuestos'!H33)))*'01_Supuestos'!$F$16)</f>
        <v/>
      </c>
      <c r="Z934" s="109">
        <f>((('01_Supuestos'!I31*$I934)*'01_Supuestos'!$F$11*($H934-'01_Supuestos'!$F$9))-((('01_Supuestos'!I31*$I934)*'01_Supuestos'!$F$11*($H934-'01_Supuestos'!$F$9))*'01_Supuestos'!$F$12)-(('01_Supuestos'!I31*$I934)*'01_Supuestos'!$F$11*$K934)-(IF(('01_Supuestos'!I31*$I934)&gt;0,'01_Supuestos'!$F$15,0)))-((('01_Supuestos'!I31*$I934)*'01_Supuestos'!$F$11*($H934-'01_Supuestos'!$F$9))*'01_Supuestos'!$F$18)-($J934*'01_Supuestos'!I32)-(IF('01_Supuestos'!I30=MAX('01_Supuestos'!$C$30:$M$30),'01_Supuestos'!$F$19,0))-(MAX(0,(((('01_Supuestos'!I31*$I934)*'01_Supuestos'!$F$11*($H934-'01_Supuestos'!$F$9))-((('01_Supuestos'!I31*$I934)*'01_Supuestos'!$F$11*($H934-'01_Supuestos'!$F$9))*'01_Supuestos'!$F$12)-(('01_Supuestos'!I31*$I934)*'01_Supuestos'!$F$11*$K934)-(IF(('01_Supuestos'!I31*$I934)&gt;0,'01_Supuestos'!$F$15,0)))-($J934*'01_Supuestos'!I33)))*'01_Supuestos'!$F$16)</f>
        <v/>
      </c>
      <c r="AA934" s="109">
        <f>((('01_Supuestos'!J31*$I934)*'01_Supuestos'!$F$11*($H934-'01_Supuestos'!$F$9))-((('01_Supuestos'!J31*$I934)*'01_Supuestos'!$F$11*($H934-'01_Supuestos'!$F$9))*'01_Supuestos'!$F$12)-(('01_Supuestos'!J31*$I934)*'01_Supuestos'!$F$11*$K934)-(IF(('01_Supuestos'!J31*$I934)&gt;0,'01_Supuestos'!$F$15,0)))-((('01_Supuestos'!J31*$I934)*'01_Supuestos'!$F$11*($H934-'01_Supuestos'!$F$9))*'01_Supuestos'!$F$18)-($J934*'01_Supuestos'!J32)-(IF('01_Supuestos'!J30=MAX('01_Supuestos'!$C$30:$M$30),'01_Supuestos'!$F$19,0))-(MAX(0,(((('01_Supuestos'!J31*$I934)*'01_Supuestos'!$F$11*($H934-'01_Supuestos'!$F$9))-((('01_Supuestos'!J31*$I934)*'01_Supuestos'!$F$11*($H934-'01_Supuestos'!$F$9))*'01_Supuestos'!$F$12)-(('01_Supuestos'!J31*$I934)*'01_Supuestos'!$F$11*$K934)-(IF(('01_Supuestos'!J31*$I934)&gt;0,'01_Supuestos'!$F$15,0)))-($J934*'01_Supuestos'!J33)))*'01_Supuestos'!$F$16)</f>
        <v/>
      </c>
      <c r="AB934" s="109">
        <f>((('01_Supuestos'!K31*$I934)*'01_Supuestos'!$F$11*($H934-'01_Supuestos'!$F$9))-((('01_Supuestos'!K31*$I934)*'01_Supuestos'!$F$11*($H934-'01_Supuestos'!$F$9))*'01_Supuestos'!$F$12)-(('01_Supuestos'!K31*$I934)*'01_Supuestos'!$F$11*$K934)-(IF(('01_Supuestos'!K31*$I934)&gt;0,'01_Supuestos'!$F$15,0)))-((('01_Supuestos'!K31*$I934)*'01_Supuestos'!$F$11*($H934-'01_Supuestos'!$F$9))*'01_Supuestos'!$F$18)-($J934*'01_Supuestos'!K32)-(IF('01_Supuestos'!K30=MAX('01_Supuestos'!$C$30:$M$30),'01_Supuestos'!$F$19,0))-(MAX(0,(((('01_Supuestos'!K31*$I934)*'01_Supuestos'!$F$11*($H934-'01_Supuestos'!$F$9))-((('01_Supuestos'!K31*$I934)*'01_Supuestos'!$F$11*($H934-'01_Supuestos'!$F$9))*'01_Supuestos'!$F$12)-(('01_Supuestos'!K31*$I934)*'01_Supuestos'!$F$11*$K934)-(IF(('01_Supuestos'!K31*$I934)&gt;0,'01_Supuestos'!$F$15,0)))-($J934*'01_Supuestos'!K33)))*'01_Supuestos'!$F$16)</f>
        <v/>
      </c>
      <c r="AC934" s="109">
        <f>((('01_Supuestos'!L31*$I934)*'01_Supuestos'!$F$11*($H934-'01_Supuestos'!$F$9))-((('01_Supuestos'!L31*$I934)*'01_Supuestos'!$F$11*($H934-'01_Supuestos'!$F$9))*'01_Supuestos'!$F$12)-(('01_Supuestos'!L31*$I934)*'01_Supuestos'!$F$11*$K934)-(IF(('01_Supuestos'!L31*$I934)&gt;0,'01_Supuestos'!$F$15,0)))-((('01_Supuestos'!L31*$I934)*'01_Supuestos'!$F$11*($H934-'01_Supuestos'!$F$9))*'01_Supuestos'!$F$18)-($J934*'01_Supuestos'!L32)-(IF('01_Supuestos'!L30=MAX('01_Supuestos'!$C$30:$M$30),'01_Supuestos'!$F$19,0))-(MAX(0,(((('01_Supuestos'!L31*$I934)*'01_Supuestos'!$F$11*($H934-'01_Supuestos'!$F$9))-((('01_Supuestos'!L31*$I934)*'01_Supuestos'!$F$11*($H934-'01_Supuestos'!$F$9))*'01_Supuestos'!$F$12)-(('01_Supuestos'!L31*$I934)*'01_Supuestos'!$F$11*$K934)-(IF(('01_Supuestos'!L31*$I934)&gt;0,'01_Supuestos'!$F$15,0)))-($J934*'01_Supuestos'!L33)))*'01_Supuestos'!$F$16)</f>
        <v/>
      </c>
      <c r="AD934" s="109">
        <f>((('01_Supuestos'!M31*$I934)*'01_Supuestos'!$F$11*($H934-'01_Supuestos'!$F$9))-((('01_Supuestos'!M31*$I934)*'01_Supuestos'!$F$11*($H934-'01_Supuestos'!$F$9))*'01_Supuestos'!$F$12)-(('01_Supuestos'!M31*$I934)*'01_Supuestos'!$F$11*$K934)-(IF(('01_Supuestos'!M31*$I934)&gt;0,'01_Supuestos'!$F$15,0)))-((('01_Supuestos'!M31*$I934)*'01_Supuestos'!$F$11*($H934-'01_Supuestos'!$F$9))*'01_Supuestos'!$F$18)-($J934*'01_Supuestos'!M32)-(IF('01_Supuestos'!M30=MAX('01_Supuestos'!$C$30:$M$30),'01_Supuestos'!$F$19,0))-(MAX(0,(((('01_Supuestos'!M31*$I934)*'01_Supuestos'!$F$11*($H934-'01_Supuestos'!$F$9))-((('01_Supuestos'!M31*$I934)*'01_Supuestos'!$F$11*($H934-'01_Supuestos'!$F$9))*'01_Supuestos'!$F$12)-(('01_Supuestos'!M31*$I934)*'01_Supuestos'!$F$11*$K934)-(IF(('01_Supuestos'!M31*$I934)&gt;0,'01_Supuestos'!$F$15,0)))-($J934*'01_Supuestos'!M33)))*'01_Supuestos'!$F$16)</f>
        <v/>
      </c>
      <c r="AE934" s="109">
        <f>0</f>
        <v/>
      </c>
      <c r="AF934" s="109">
        <f>IF(S934&gt;R934,"Appraisal+Decision",IF(S934&lt;R934,"Develop Now","Indiferente"))</f>
        <v/>
      </c>
    </row>
    <row r="935">
      <c r="A935" t="n">
        <v>905</v>
      </c>
      <c r="B935" s="53">
        <f>RAND()</f>
        <v/>
      </c>
      <c r="C935" s="53">
        <f>RAND()</f>
        <v/>
      </c>
      <c r="D935" s="53">
        <f>RAND()</f>
        <v/>
      </c>
      <c r="E935" s="53">
        <f>RAND()</f>
        <v/>
      </c>
      <c r="F935" s="53">
        <f>RAND()</f>
        <v/>
      </c>
      <c r="G935" s="53">
        <f>RAND()</f>
        <v/>
      </c>
      <c r="H935" s="109">
        <f>IF(B935&lt;($B$11-$B$10)/($B$12-$B$10), $B$10+SQRT(B935*($B$11-$B$10)*($B$12-$B$10)), $B$12-SQRT((1-B935)*($B$12-$B$11)*($B$12-$B$10)))</f>
        <v/>
      </c>
      <c r="I935" s="53">
        <f>MAX(0.1,NORMINV(C935,$B$13,$B$14))</f>
        <v/>
      </c>
      <c r="J935" s="109">
        <f>'01_Supuestos'!$F$13*MAX(0.65,NORMINV(D935,1,$B$15))</f>
        <v/>
      </c>
      <c r="K935" s="109">
        <f>'01_Supuestos'!$F$14*MAX(0.6,NORMINV(E935,1,$B$16))</f>
        <v/>
      </c>
      <c r="L935" s="109">
        <f>--(F935&lt;=$B$5)</f>
        <v/>
      </c>
      <c r="M935" s="109">
        <f>IF(L935=1, IF(G935&lt;=$B$6, "+", "-"), IF(G935&lt;=(1-$B$7), "+", "-"))</f>
        <v/>
      </c>
      <c r="N935" s="110">
        <f>IF(M935="+",'05_Bayes_Arbol'!$B$16,'05_Bayes_Arbol'!$B$17)</f>
        <v/>
      </c>
      <c r="O935" s="109">
        <f>SUMPRODUCT(T935:AD935,'01_Supuestos'!$C$34:$M$34)</f>
        <v/>
      </c>
      <c r="P935" s="109">
        <f>N935*O935 + (1-N935)*$B$9</f>
        <v/>
      </c>
      <c r="Q935" s="109">
        <f>--(P935&gt;0)</f>
        <v/>
      </c>
      <c r="R935" s="109">
        <f>IF(L935=1,O935,$B$9)</f>
        <v/>
      </c>
      <c r="S935" s="109">
        <f>-$B$8 + IF(Q935=1, IF(L935=1,O935,$B$9), 0)</f>
        <v/>
      </c>
      <c r="T935" s="109">
        <f>((('01_Supuestos'!C31*$I935)*'01_Supuestos'!$F$11*($H935-'01_Supuestos'!$F$9))-((('01_Supuestos'!C31*$I935)*'01_Supuestos'!$F$11*($H935-'01_Supuestos'!$F$9))*'01_Supuestos'!$F$12)-(('01_Supuestos'!C31*$I935)*'01_Supuestos'!$F$11*$K935)-(IF(('01_Supuestos'!C31*$I935)&gt;0,'01_Supuestos'!$F$15,0)))-((('01_Supuestos'!C31*$I935)*'01_Supuestos'!$F$11*($H935-'01_Supuestos'!$F$9))*'01_Supuestos'!$F$18)-($J935*'01_Supuestos'!C32)-(IF('01_Supuestos'!C30=MAX('01_Supuestos'!$C$30:$M$30),'01_Supuestos'!$F$19,0))-(MAX(0,(((('01_Supuestos'!C31*$I935)*'01_Supuestos'!$F$11*($H935-'01_Supuestos'!$F$9))-((('01_Supuestos'!C31*$I935)*'01_Supuestos'!$F$11*($H935-'01_Supuestos'!$F$9))*'01_Supuestos'!$F$12)-(('01_Supuestos'!C31*$I935)*'01_Supuestos'!$F$11*$K935)-(IF(('01_Supuestos'!C31*$I935)&gt;0,'01_Supuestos'!$F$15,0)))-($J935*'01_Supuestos'!C33)))*'01_Supuestos'!$F$16)</f>
        <v/>
      </c>
      <c r="U935" s="109">
        <f>((('01_Supuestos'!D31*$I935)*'01_Supuestos'!$F$11*($H935-'01_Supuestos'!$F$9))-((('01_Supuestos'!D31*$I935)*'01_Supuestos'!$F$11*($H935-'01_Supuestos'!$F$9))*'01_Supuestos'!$F$12)-(('01_Supuestos'!D31*$I935)*'01_Supuestos'!$F$11*$K935)-(IF(('01_Supuestos'!D31*$I935)&gt;0,'01_Supuestos'!$F$15,0)))-((('01_Supuestos'!D31*$I935)*'01_Supuestos'!$F$11*($H935-'01_Supuestos'!$F$9))*'01_Supuestos'!$F$18)-($J935*'01_Supuestos'!D32)-(IF('01_Supuestos'!D30=MAX('01_Supuestos'!$C$30:$M$30),'01_Supuestos'!$F$19,0))-(MAX(0,(((('01_Supuestos'!D31*$I935)*'01_Supuestos'!$F$11*($H935-'01_Supuestos'!$F$9))-((('01_Supuestos'!D31*$I935)*'01_Supuestos'!$F$11*($H935-'01_Supuestos'!$F$9))*'01_Supuestos'!$F$12)-(('01_Supuestos'!D31*$I935)*'01_Supuestos'!$F$11*$K935)-(IF(('01_Supuestos'!D31*$I935)&gt;0,'01_Supuestos'!$F$15,0)))-($J935*'01_Supuestos'!D33)))*'01_Supuestos'!$F$16)</f>
        <v/>
      </c>
      <c r="V935" s="109">
        <f>((('01_Supuestos'!E31*$I935)*'01_Supuestos'!$F$11*($H935-'01_Supuestos'!$F$9))-((('01_Supuestos'!E31*$I935)*'01_Supuestos'!$F$11*($H935-'01_Supuestos'!$F$9))*'01_Supuestos'!$F$12)-(('01_Supuestos'!E31*$I935)*'01_Supuestos'!$F$11*$K935)-(IF(('01_Supuestos'!E31*$I935)&gt;0,'01_Supuestos'!$F$15,0)))-((('01_Supuestos'!E31*$I935)*'01_Supuestos'!$F$11*($H935-'01_Supuestos'!$F$9))*'01_Supuestos'!$F$18)-($J935*'01_Supuestos'!E32)-(IF('01_Supuestos'!E30=MAX('01_Supuestos'!$C$30:$M$30),'01_Supuestos'!$F$19,0))-(MAX(0,(((('01_Supuestos'!E31*$I935)*'01_Supuestos'!$F$11*($H935-'01_Supuestos'!$F$9))-((('01_Supuestos'!E31*$I935)*'01_Supuestos'!$F$11*($H935-'01_Supuestos'!$F$9))*'01_Supuestos'!$F$12)-(('01_Supuestos'!E31*$I935)*'01_Supuestos'!$F$11*$K935)-(IF(('01_Supuestos'!E31*$I935)&gt;0,'01_Supuestos'!$F$15,0)))-($J935*'01_Supuestos'!E33)))*'01_Supuestos'!$F$16)</f>
        <v/>
      </c>
      <c r="W935" s="109">
        <f>((('01_Supuestos'!F31*$I935)*'01_Supuestos'!$F$11*($H935-'01_Supuestos'!$F$9))-((('01_Supuestos'!F31*$I935)*'01_Supuestos'!$F$11*($H935-'01_Supuestos'!$F$9))*'01_Supuestos'!$F$12)-(('01_Supuestos'!F31*$I935)*'01_Supuestos'!$F$11*$K935)-(IF(('01_Supuestos'!F31*$I935)&gt;0,'01_Supuestos'!$F$15,0)))-((('01_Supuestos'!F31*$I935)*'01_Supuestos'!$F$11*($H935-'01_Supuestos'!$F$9))*'01_Supuestos'!$F$18)-($J935*'01_Supuestos'!F32)-(IF('01_Supuestos'!F30=MAX('01_Supuestos'!$C$30:$M$30),'01_Supuestos'!$F$19,0))-(MAX(0,(((('01_Supuestos'!F31*$I935)*'01_Supuestos'!$F$11*($H935-'01_Supuestos'!$F$9))-((('01_Supuestos'!F31*$I935)*'01_Supuestos'!$F$11*($H935-'01_Supuestos'!$F$9))*'01_Supuestos'!$F$12)-(('01_Supuestos'!F31*$I935)*'01_Supuestos'!$F$11*$K935)-(IF(('01_Supuestos'!F31*$I935)&gt;0,'01_Supuestos'!$F$15,0)))-($J935*'01_Supuestos'!F33)))*'01_Supuestos'!$F$16)</f>
        <v/>
      </c>
      <c r="X935" s="109">
        <f>((('01_Supuestos'!G31*$I935)*'01_Supuestos'!$F$11*($H935-'01_Supuestos'!$F$9))-((('01_Supuestos'!G31*$I935)*'01_Supuestos'!$F$11*($H935-'01_Supuestos'!$F$9))*'01_Supuestos'!$F$12)-(('01_Supuestos'!G31*$I935)*'01_Supuestos'!$F$11*$K935)-(IF(('01_Supuestos'!G31*$I935)&gt;0,'01_Supuestos'!$F$15,0)))-((('01_Supuestos'!G31*$I935)*'01_Supuestos'!$F$11*($H935-'01_Supuestos'!$F$9))*'01_Supuestos'!$F$18)-($J935*'01_Supuestos'!G32)-(IF('01_Supuestos'!G30=MAX('01_Supuestos'!$C$30:$M$30),'01_Supuestos'!$F$19,0))-(MAX(0,(((('01_Supuestos'!G31*$I935)*'01_Supuestos'!$F$11*($H935-'01_Supuestos'!$F$9))-((('01_Supuestos'!G31*$I935)*'01_Supuestos'!$F$11*($H935-'01_Supuestos'!$F$9))*'01_Supuestos'!$F$12)-(('01_Supuestos'!G31*$I935)*'01_Supuestos'!$F$11*$K935)-(IF(('01_Supuestos'!G31*$I935)&gt;0,'01_Supuestos'!$F$15,0)))-($J935*'01_Supuestos'!G33)))*'01_Supuestos'!$F$16)</f>
        <v/>
      </c>
      <c r="Y935" s="109">
        <f>((('01_Supuestos'!H31*$I935)*'01_Supuestos'!$F$11*($H935-'01_Supuestos'!$F$9))-((('01_Supuestos'!H31*$I935)*'01_Supuestos'!$F$11*($H935-'01_Supuestos'!$F$9))*'01_Supuestos'!$F$12)-(('01_Supuestos'!H31*$I935)*'01_Supuestos'!$F$11*$K935)-(IF(('01_Supuestos'!H31*$I935)&gt;0,'01_Supuestos'!$F$15,0)))-((('01_Supuestos'!H31*$I935)*'01_Supuestos'!$F$11*($H935-'01_Supuestos'!$F$9))*'01_Supuestos'!$F$18)-($J935*'01_Supuestos'!H32)-(IF('01_Supuestos'!H30=MAX('01_Supuestos'!$C$30:$M$30),'01_Supuestos'!$F$19,0))-(MAX(0,(((('01_Supuestos'!H31*$I935)*'01_Supuestos'!$F$11*($H935-'01_Supuestos'!$F$9))-((('01_Supuestos'!H31*$I935)*'01_Supuestos'!$F$11*($H935-'01_Supuestos'!$F$9))*'01_Supuestos'!$F$12)-(('01_Supuestos'!H31*$I935)*'01_Supuestos'!$F$11*$K935)-(IF(('01_Supuestos'!H31*$I935)&gt;0,'01_Supuestos'!$F$15,0)))-($J935*'01_Supuestos'!H33)))*'01_Supuestos'!$F$16)</f>
        <v/>
      </c>
      <c r="Z935" s="109">
        <f>((('01_Supuestos'!I31*$I935)*'01_Supuestos'!$F$11*($H935-'01_Supuestos'!$F$9))-((('01_Supuestos'!I31*$I935)*'01_Supuestos'!$F$11*($H935-'01_Supuestos'!$F$9))*'01_Supuestos'!$F$12)-(('01_Supuestos'!I31*$I935)*'01_Supuestos'!$F$11*$K935)-(IF(('01_Supuestos'!I31*$I935)&gt;0,'01_Supuestos'!$F$15,0)))-((('01_Supuestos'!I31*$I935)*'01_Supuestos'!$F$11*($H935-'01_Supuestos'!$F$9))*'01_Supuestos'!$F$18)-($J935*'01_Supuestos'!I32)-(IF('01_Supuestos'!I30=MAX('01_Supuestos'!$C$30:$M$30),'01_Supuestos'!$F$19,0))-(MAX(0,(((('01_Supuestos'!I31*$I935)*'01_Supuestos'!$F$11*($H935-'01_Supuestos'!$F$9))-((('01_Supuestos'!I31*$I935)*'01_Supuestos'!$F$11*($H935-'01_Supuestos'!$F$9))*'01_Supuestos'!$F$12)-(('01_Supuestos'!I31*$I935)*'01_Supuestos'!$F$11*$K935)-(IF(('01_Supuestos'!I31*$I935)&gt;0,'01_Supuestos'!$F$15,0)))-($J935*'01_Supuestos'!I33)))*'01_Supuestos'!$F$16)</f>
        <v/>
      </c>
      <c r="AA935" s="109">
        <f>((('01_Supuestos'!J31*$I935)*'01_Supuestos'!$F$11*($H935-'01_Supuestos'!$F$9))-((('01_Supuestos'!J31*$I935)*'01_Supuestos'!$F$11*($H935-'01_Supuestos'!$F$9))*'01_Supuestos'!$F$12)-(('01_Supuestos'!J31*$I935)*'01_Supuestos'!$F$11*$K935)-(IF(('01_Supuestos'!J31*$I935)&gt;0,'01_Supuestos'!$F$15,0)))-((('01_Supuestos'!J31*$I935)*'01_Supuestos'!$F$11*($H935-'01_Supuestos'!$F$9))*'01_Supuestos'!$F$18)-($J935*'01_Supuestos'!J32)-(IF('01_Supuestos'!J30=MAX('01_Supuestos'!$C$30:$M$30),'01_Supuestos'!$F$19,0))-(MAX(0,(((('01_Supuestos'!J31*$I935)*'01_Supuestos'!$F$11*($H935-'01_Supuestos'!$F$9))-((('01_Supuestos'!J31*$I935)*'01_Supuestos'!$F$11*($H935-'01_Supuestos'!$F$9))*'01_Supuestos'!$F$12)-(('01_Supuestos'!J31*$I935)*'01_Supuestos'!$F$11*$K935)-(IF(('01_Supuestos'!J31*$I935)&gt;0,'01_Supuestos'!$F$15,0)))-($J935*'01_Supuestos'!J33)))*'01_Supuestos'!$F$16)</f>
        <v/>
      </c>
      <c r="AB935" s="109">
        <f>((('01_Supuestos'!K31*$I935)*'01_Supuestos'!$F$11*($H935-'01_Supuestos'!$F$9))-((('01_Supuestos'!K31*$I935)*'01_Supuestos'!$F$11*($H935-'01_Supuestos'!$F$9))*'01_Supuestos'!$F$12)-(('01_Supuestos'!K31*$I935)*'01_Supuestos'!$F$11*$K935)-(IF(('01_Supuestos'!K31*$I935)&gt;0,'01_Supuestos'!$F$15,0)))-((('01_Supuestos'!K31*$I935)*'01_Supuestos'!$F$11*($H935-'01_Supuestos'!$F$9))*'01_Supuestos'!$F$18)-($J935*'01_Supuestos'!K32)-(IF('01_Supuestos'!K30=MAX('01_Supuestos'!$C$30:$M$30),'01_Supuestos'!$F$19,0))-(MAX(0,(((('01_Supuestos'!K31*$I935)*'01_Supuestos'!$F$11*($H935-'01_Supuestos'!$F$9))-((('01_Supuestos'!K31*$I935)*'01_Supuestos'!$F$11*($H935-'01_Supuestos'!$F$9))*'01_Supuestos'!$F$12)-(('01_Supuestos'!K31*$I935)*'01_Supuestos'!$F$11*$K935)-(IF(('01_Supuestos'!K31*$I935)&gt;0,'01_Supuestos'!$F$15,0)))-($J935*'01_Supuestos'!K33)))*'01_Supuestos'!$F$16)</f>
        <v/>
      </c>
      <c r="AC935" s="109">
        <f>((('01_Supuestos'!L31*$I935)*'01_Supuestos'!$F$11*($H935-'01_Supuestos'!$F$9))-((('01_Supuestos'!L31*$I935)*'01_Supuestos'!$F$11*($H935-'01_Supuestos'!$F$9))*'01_Supuestos'!$F$12)-(('01_Supuestos'!L31*$I935)*'01_Supuestos'!$F$11*$K935)-(IF(('01_Supuestos'!L31*$I935)&gt;0,'01_Supuestos'!$F$15,0)))-((('01_Supuestos'!L31*$I935)*'01_Supuestos'!$F$11*($H935-'01_Supuestos'!$F$9))*'01_Supuestos'!$F$18)-($J935*'01_Supuestos'!L32)-(IF('01_Supuestos'!L30=MAX('01_Supuestos'!$C$30:$M$30),'01_Supuestos'!$F$19,0))-(MAX(0,(((('01_Supuestos'!L31*$I935)*'01_Supuestos'!$F$11*($H935-'01_Supuestos'!$F$9))-((('01_Supuestos'!L31*$I935)*'01_Supuestos'!$F$11*($H935-'01_Supuestos'!$F$9))*'01_Supuestos'!$F$12)-(('01_Supuestos'!L31*$I935)*'01_Supuestos'!$F$11*$K935)-(IF(('01_Supuestos'!L31*$I935)&gt;0,'01_Supuestos'!$F$15,0)))-($J935*'01_Supuestos'!L33)))*'01_Supuestos'!$F$16)</f>
        <v/>
      </c>
      <c r="AD935" s="109">
        <f>((('01_Supuestos'!M31*$I935)*'01_Supuestos'!$F$11*($H935-'01_Supuestos'!$F$9))-((('01_Supuestos'!M31*$I935)*'01_Supuestos'!$F$11*($H935-'01_Supuestos'!$F$9))*'01_Supuestos'!$F$12)-(('01_Supuestos'!M31*$I935)*'01_Supuestos'!$F$11*$K935)-(IF(('01_Supuestos'!M31*$I935)&gt;0,'01_Supuestos'!$F$15,0)))-((('01_Supuestos'!M31*$I935)*'01_Supuestos'!$F$11*($H935-'01_Supuestos'!$F$9))*'01_Supuestos'!$F$18)-($J935*'01_Supuestos'!M32)-(IF('01_Supuestos'!M30=MAX('01_Supuestos'!$C$30:$M$30),'01_Supuestos'!$F$19,0))-(MAX(0,(((('01_Supuestos'!M31*$I935)*'01_Supuestos'!$F$11*($H935-'01_Supuestos'!$F$9))-((('01_Supuestos'!M31*$I935)*'01_Supuestos'!$F$11*($H935-'01_Supuestos'!$F$9))*'01_Supuestos'!$F$12)-(('01_Supuestos'!M31*$I935)*'01_Supuestos'!$F$11*$K935)-(IF(('01_Supuestos'!M31*$I935)&gt;0,'01_Supuestos'!$F$15,0)))-($J935*'01_Supuestos'!M33)))*'01_Supuestos'!$F$16)</f>
        <v/>
      </c>
      <c r="AE935" s="109">
        <f>0</f>
        <v/>
      </c>
      <c r="AF935" s="109">
        <f>IF(S935&gt;R935,"Appraisal+Decision",IF(S935&lt;R935,"Develop Now","Indiferente"))</f>
        <v/>
      </c>
    </row>
    <row r="936">
      <c r="A936" t="n">
        <v>906</v>
      </c>
      <c r="B936" s="53">
        <f>RAND()</f>
        <v/>
      </c>
      <c r="C936" s="53">
        <f>RAND()</f>
        <v/>
      </c>
      <c r="D936" s="53">
        <f>RAND()</f>
        <v/>
      </c>
      <c r="E936" s="53">
        <f>RAND()</f>
        <v/>
      </c>
      <c r="F936" s="53">
        <f>RAND()</f>
        <v/>
      </c>
      <c r="G936" s="53">
        <f>RAND()</f>
        <v/>
      </c>
      <c r="H936" s="109">
        <f>IF(B936&lt;($B$11-$B$10)/($B$12-$B$10), $B$10+SQRT(B936*($B$11-$B$10)*($B$12-$B$10)), $B$12-SQRT((1-B936)*($B$12-$B$11)*($B$12-$B$10)))</f>
        <v/>
      </c>
      <c r="I936" s="53">
        <f>MAX(0.1,NORMINV(C936,$B$13,$B$14))</f>
        <v/>
      </c>
      <c r="J936" s="109">
        <f>'01_Supuestos'!$F$13*MAX(0.65,NORMINV(D936,1,$B$15))</f>
        <v/>
      </c>
      <c r="K936" s="109">
        <f>'01_Supuestos'!$F$14*MAX(0.6,NORMINV(E936,1,$B$16))</f>
        <v/>
      </c>
      <c r="L936" s="109">
        <f>--(F936&lt;=$B$5)</f>
        <v/>
      </c>
      <c r="M936" s="109">
        <f>IF(L936=1, IF(G936&lt;=$B$6, "+", "-"), IF(G936&lt;=(1-$B$7), "+", "-"))</f>
        <v/>
      </c>
      <c r="N936" s="110">
        <f>IF(M936="+",'05_Bayes_Arbol'!$B$16,'05_Bayes_Arbol'!$B$17)</f>
        <v/>
      </c>
      <c r="O936" s="109">
        <f>SUMPRODUCT(T936:AD936,'01_Supuestos'!$C$34:$M$34)</f>
        <v/>
      </c>
      <c r="P936" s="109">
        <f>N936*O936 + (1-N936)*$B$9</f>
        <v/>
      </c>
      <c r="Q936" s="109">
        <f>--(P936&gt;0)</f>
        <v/>
      </c>
      <c r="R936" s="109">
        <f>IF(L936=1,O936,$B$9)</f>
        <v/>
      </c>
      <c r="S936" s="109">
        <f>-$B$8 + IF(Q936=1, IF(L936=1,O936,$B$9), 0)</f>
        <v/>
      </c>
      <c r="T936" s="109">
        <f>((('01_Supuestos'!C31*$I936)*'01_Supuestos'!$F$11*($H936-'01_Supuestos'!$F$9))-((('01_Supuestos'!C31*$I936)*'01_Supuestos'!$F$11*($H936-'01_Supuestos'!$F$9))*'01_Supuestos'!$F$12)-(('01_Supuestos'!C31*$I936)*'01_Supuestos'!$F$11*$K936)-(IF(('01_Supuestos'!C31*$I936)&gt;0,'01_Supuestos'!$F$15,0)))-((('01_Supuestos'!C31*$I936)*'01_Supuestos'!$F$11*($H936-'01_Supuestos'!$F$9))*'01_Supuestos'!$F$18)-($J936*'01_Supuestos'!C32)-(IF('01_Supuestos'!C30=MAX('01_Supuestos'!$C$30:$M$30),'01_Supuestos'!$F$19,0))-(MAX(0,(((('01_Supuestos'!C31*$I936)*'01_Supuestos'!$F$11*($H936-'01_Supuestos'!$F$9))-((('01_Supuestos'!C31*$I936)*'01_Supuestos'!$F$11*($H936-'01_Supuestos'!$F$9))*'01_Supuestos'!$F$12)-(('01_Supuestos'!C31*$I936)*'01_Supuestos'!$F$11*$K936)-(IF(('01_Supuestos'!C31*$I936)&gt;0,'01_Supuestos'!$F$15,0)))-($J936*'01_Supuestos'!C33)))*'01_Supuestos'!$F$16)</f>
        <v/>
      </c>
      <c r="U936" s="109">
        <f>((('01_Supuestos'!D31*$I936)*'01_Supuestos'!$F$11*($H936-'01_Supuestos'!$F$9))-((('01_Supuestos'!D31*$I936)*'01_Supuestos'!$F$11*($H936-'01_Supuestos'!$F$9))*'01_Supuestos'!$F$12)-(('01_Supuestos'!D31*$I936)*'01_Supuestos'!$F$11*$K936)-(IF(('01_Supuestos'!D31*$I936)&gt;0,'01_Supuestos'!$F$15,0)))-((('01_Supuestos'!D31*$I936)*'01_Supuestos'!$F$11*($H936-'01_Supuestos'!$F$9))*'01_Supuestos'!$F$18)-($J936*'01_Supuestos'!D32)-(IF('01_Supuestos'!D30=MAX('01_Supuestos'!$C$30:$M$30),'01_Supuestos'!$F$19,0))-(MAX(0,(((('01_Supuestos'!D31*$I936)*'01_Supuestos'!$F$11*($H936-'01_Supuestos'!$F$9))-((('01_Supuestos'!D31*$I936)*'01_Supuestos'!$F$11*($H936-'01_Supuestos'!$F$9))*'01_Supuestos'!$F$12)-(('01_Supuestos'!D31*$I936)*'01_Supuestos'!$F$11*$K936)-(IF(('01_Supuestos'!D31*$I936)&gt;0,'01_Supuestos'!$F$15,0)))-($J936*'01_Supuestos'!D33)))*'01_Supuestos'!$F$16)</f>
        <v/>
      </c>
      <c r="V936" s="109">
        <f>((('01_Supuestos'!E31*$I936)*'01_Supuestos'!$F$11*($H936-'01_Supuestos'!$F$9))-((('01_Supuestos'!E31*$I936)*'01_Supuestos'!$F$11*($H936-'01_Supuestos'!$F$9))*'01_Supuestos'!$F$12)-(('01_Supuestos'!E31*$I936)*'01_Supuestos'!$F$11*$K936)-(IF(('01_Supuestos'!E31*$I936)&gt;0,'01_Supuestos'!$F$15,0)))-((('01_Supuestos'!E31*$I936)*'01_Supuestos'!$F$11*($H936-'01_Supuestos'!$F$9))*'01_Supuestos'!$F$18)-($J936*'01_Supuestos'!E32)-(IF('01_Supuestos'!E30=MAX('01_Supuestos'!$C$30:$M$30),'01_Supuestos'!$F$19,0))-(MAX(0,(((('01_Supuestos'!E31*$I936)*'01_Supuestos'!$F$11*($H936-'01_Supuestos'!$F$9))-((('01_Supuestos'!E31*$I936)*'01_Supuestos'!$F$11*($H936-'01_Supuestos'!$F$9))*'01_Supuestos'!$F$12)-(('01_Supuestos'!E31*$I936)*'01_Supuestos'!$F$11*$K936)-(IF(('01_Supuestos'!E31*$I936)&gt;0,'01_Supuestos'!$F$15,0)))-($J936*'01_Supuestos'!E33)))*'01_Supuestos'!$F$16)</f>
        <v/>
      </c>
      <c r="W936" s="109">
        <f>((('01_Supuestos'!F31*$I936)*'01_Supuestos'!$F$11*($H936-'01_Supuestos'!$F$9))-((('01_Supuestos'!F31*$I936)*'01_Supuestos'!$F$11*($H936-'01_Supuestos'!$F$9))*'01_Supuestos'!$F$12)-(('01_Supuestos'!F31*$I936)*'01_Supuestos'!$F$11*$K936)-(IF(('01_Supuestos'!F31*$I936)&gt;0,'01_Supuestos'!$F$15,0)))-((('01_Supuestos'!F31*$I936)*'01_Supuestos'!$F$11*($H936-'01_Supuestos'!$F$9))*'01_Supuestos'!$F$18)-($J936*'01_Supuestos'!F32)-(IF('01_Supuestos'!F30=MAX('01_Supuestos'!$C$30:$M$30),'01_Supuestos'!$F$19,0))-(MAX(0,(((('01_Supuestos'!F31*$I936)*'01_Supuestos'!$F$11*($H936-'01_Supuestos'!$F$9))-((('01_Supuestos'!F31*$I936)*'01_Supuestos'!$F$11*($H936-'01_Supuestos'!$F$9))*'01_Supuestos'!$F$12)-(('01_Supuestos'!F31*$I936)*'01_Supuestos'!$F$11*$K936)-(IF(('01_Supuestos'!F31*$I936)&gt;0,'01_Supuestos'!$F$15,0)))-($J936*'01_Supuestos'!F33)))*'01_Supuestos'!$F$16)</f>
        <v/>
      </c>
      <c r="X936" s="109">
        <f>((('01_Supuestos'!G31*$I936)*'01_Supuestos'!$F$11*($H936-'01_Supuestos'!$F$9))-((('01_Supuestos'!G31*$I936)*'01_Supuestos'!$F$11*($H936-'01_Supuestos'!$F$9))*'01_Supuestos'!$F$12)-(('01_Supuestos'!G31*$I936)*'01_Supuestos'!$F$11*$K936)-(IF(('01_Supuestos'!G31*$I936)&gt;0,'01_Supuestos'!$F$15,0)))-((('01_Supuestos'!G31*$I936)*'01_Supuestos'!$F$11*($H936-'01_Supuestos'!$F$9))*'01_Supuestos'!$F$18)-($J936*'01_Supuestos'!G32)-(IF('01_Supuestos'!G30=MAX('01_Supuestos'!$C$30:$M$30),'01_Supuestos'!$F$19,0))-(MAX(0,(((('01_Supuestos'!G31*$I936)*'01_Supuestos'!$F$11*($H936-'01_Supuestos'!$F$9))-((('01_Supuestos'!G31*$I936)*'01_Supuestos'!$F$11*($H936-'01_Supuestos'!$F$9))*'01_Supuestos'!$F$12)-(('01_Supuestos'!G31*$I936)*'01_Supuestos'!$F$11*$K936)-(IF(('01_Supuestos'!G31*$I936)&gt;0,'01_Supuestos'!$F$15,0)))-($J936*'01_Supuestos'!G33)))*'01_Supuestos'!$F$16)</f>
        <v/>
      </c>
      <c r="Y936" s="109">
        <f>((('01_Supuestos'!H31*$I936)*'01_Supuestos'!$F$11*($H936-'01_Supuestos'!$F$9))-((('01_Supuestos'!H31*$I936)*'01_Supuestos'!$F$11*($H936-'01_Supuestos'!$F$9))*'01_Supuestos'!$F$12)-(('01_Supuestos'!H31*$I936)*'01_Supuestos'!$F$11*$K936)-(IF(('01_Supuestos'!H31*$I936)&gt;0,'01_Supuestos'!$F$15,0)))-((('01_Supuestos'!H31*$I936)*'01_Supuestos'!$F$11*($H936-'01_Supuestos'!$F$9))*'01_Supuestos'!$F$18)-($J936*'01_Supuestos'!H32)-(IF('01_Supuestos'!H30=MAX('01_Supuestos'!$C$30:$M$30),'01_Supuestos'!$F$19,0))-(MAX(0,(((('01_Supuestos'!H31*$I936)*'01_Supuestos'!$F$11*($H936-'01_Supuestos'!$F$9))-((('01_Supuestos'!H31*$I936)*'01_Supuestos'!$F$11*($H936-'01_Supuestos'!$F$9))*'01_Supuestos'!$F$12)-(('01_Supuestos'!H31*$I936)*'01_Supuestos'!$F$11*$K936)-(IF(('01_Supuestos'!H31*$I936)&gt;0,'01_Supuestos'!$F$15,0)))-($J936*'01_Supuestos'!H33)))*'01_Supuestos'!$F$16)</f>
        <v/>
      </c>
      <c r="Z936" s="109">
        <f>((('01_Supuestos'!I31*$I936)*'01_Supuestos'!$F$11*($H936-'01_Supuestos'!$F$9))-((('01_Supuestos'!I31*$I936)*'01_Supuestos'!$F$11*($H936-'01_Supuestos'!$F$9))*'01_Supuestos'!$F$12)-(('01_Supuestos'!I31*$I936)*'01_Supuestos'!$F$11*$K936)-(IF(('01_Supuestos'!I31*$I936)&gt;0,'01_Supuestos'!$F$15,0)))-((('01_Supuestos'!I31*$I936)*'01_Supuestos'!$F$11*($H936-'01_Supuestos'!$F$9))*'01_Supuestos'!$F$18)-($J936*'01_Supuestos'!I32)-(IF('01_Supuestos'!I30=MAX('01_Supuestos'!$C$30:$M$30),'01_Supuestos'!$F$19,0))-(MAX(0,(((('01_Supuestos'!I31*$I936)*'01_Supuestos'!$F$11*($H936-'01_Supuestos'!$F$9))-((('01_Supuestos'!I31*$I936)*'01_Supuestos'!$F$11*($H936-'01_Supuestos'!$F$9))*'01_Supuestos'!$F$12)-(('01_Supuestos'!I31*$I936)*'01_Supuestos'!$F$11*$K936)-(IF(('01_Supuestos'!I31*$I936)&gt;0,'01_Supuestos'!$F$15,0)))-($J936*'01_Supuestos'!I33)))*'01_Supuestos'!$F$16)</f>
        <v/>
      </c>
      <c r="AA936" s="109">
        <f>((('01_Supuestos'!J31*$I936)*'01_Supuestos'!$F$11*($H936-'01_Supuestos'!$F$9))-((('01_Supuestos'!J31*$I936)*'01_Supuestos'!$F$11*($H936-'01_Supuestos'!$F$9))*'01_Supuestos'!$F$12)-(('01_Supuestos'!J31*$I936)*'01_Supuestos'!$F$11*$K936)-(IF(('01_Supuestos'!J31*$I936)&gt;0,'01_Supuestos'!$F$15,0)))-((('01_Supuestos'!J31*$I936)*'01_Supuestos'!$F$11*($H936-'01_Supuestos'!$F$9))*'01_Supuestos'!$F$18)-($J936*'01_Supuestos'!J32)-(IF('01_Supuestos'!J30=MAX('01_Supuestos'!$C$30:$M$30),'01_Supuestos'!$F$19,0))-(MAX(0,(((('01_Supuestos'!J31*$I936)*'01_Supuestos'!$F$11*($H936-'01_Supuestos'!$F$9))-((('01_Supuestos'!J31*$I936)*'01_Supuestos'!$F$11*($H936-'01_Supuestos'!$F$9))*'01_Supuestos'!$F$12)-(('01_Supuestos'!J31*$I936)*'01_Supuestos'!$F$11*$K936)-(IF(('01_Supuestos'!J31*$I936)&gt;0,'01_Supuestos'!$F$15,0)))-($J936*'01_Supuestos'!J33)))*'01_Supuestos'!$F$16)</f>
        <v/>
      </c>
      <c r="AB936" s="109">
        <f>((('01_Supuestos'!K31*$I936)*'01_Supuestos'!$F$11*($H936-'01_Supuestos'!$F$9))-((('01_Supuestos'!K31*$I936)*'01_Supuestos'!$F$11*($H936-'01_Supuestos'!$F$9))*'01_Supuestos'!$F$12)-(('01_Supuestos'!K31*$I936)*'01_Supuestos'!$F$11*$K936)-(IF(('01_Supuestos'!K31*$I936)&gt;0,'01_Supuestos'!$F$15,0)))-((('01_Supuestos'!K31*$I936)*'01_Supuestos'!$F$11*($H936-'01_Supuestos'!$F$9))*'01_Supuestos'!$F$18)-($J936*'01_Supuestos'!K32)-(IF('01_Supuestos'!K30=MAX('01_Supuestos'!$C$30:$M$30),'01_Supuestos'!$F$19,0))-(MAX(0,(((('01_Supuestos'!K31*$I936)*'01_Supuestos'!$F$11*($H936-'01_Supuestos'!$F$9))-((('01_Supuestos'!K31*$I936)*'01_Supuestos'!$F$11*($H936-'01_Supuestos'!$F$9))*'01_Supuestos'!$F$12)-(('01_Supuestos'!K31*$I936)*'01_Supuestos'!$F$11*$K936)-(IF(('01_Supuestos'!K31*$I936)&gt;0,'01_Supuestos'!$F$15,0)))-($J936*'01_Supuestos'!K33)))*'01_Supuestos'!$F$16)</f>
        <v/>
      </c>
      <c r="AC936" s="109">
        <f>((('01_Supuestos'!L31*$I936)*'01_Supuestos'!$F$11*($H936-'01_Supuestos'!$F$9))-((('01_Supuestos'!L31*$I936)*'01_Supuestos'!$F$11*($H936-'01_Supuestos'!$F$9))*'01_Supuestos'!$F$12)-(('01_Supuestos'!L31*$I936)*'01_Supuestos'!$F$11*$K936)-(IF(('01_Supuestos'!L31*$I936)&gt;0,'01_Supuestos'!$F$15,0)))-((('01_Supuestos'!L31*$I936)*'01_Supuestos'!$F$11*($H936-'01_Supuestos'!$F$9))*'01_Supuestos'!$F$18)-($J936*'01_Supuestos'!L32)-(IF('01_Supuestos'!L30=MAX('01_Supuestos'!$C$30:$M$30),'01_Supuestos'!$F$19,0))-(MAX(0,(((('01_Supuestos'!L31*$I936)*'01_Supuestos'!$F$11*($H936-'01_Supuestos'!$F$9))-((('01_Supuestos'!L31*$I936)*'01_Supuestos'!$F$11*($H936-'01_Supuestos'!$F$9))*'01_Supuestos'!$F$12)-(('01_Supuestos'!L31*$I936)*'01_Supuestos'!$F$11*$K936)-(IF(('01_Supuestos'!L31*$I936)&gt;0,'01_Supuestos'!$F$15,0)))-($J936*'01_Supuestos'!L33)))*'01_Supuestos'!$F$16)</f>
        <v/>
      </c>
      <c r="AD936" s="109">
        <f>((('01_Supuestos'!M31*$I936)*'01_Supuestos'!$F$11*($H936-'01_Supuestos'!$F$9))-((('01_Supuestos'!M31*$I936)*'01_Supuestos'!$F$11*($H936-'01_Supuestos'!$F$9))*'01_Supuestos'!$F$12)-(('01_Supuestos'!M31*$I936)*'01_Supuestos'!$F$11*$K936)-(IF(('01_Supuestos'!M31*$I936)&gt;0,'01_Supuestos'!$F$15,0)))-((('01_Supuestos'!M31*$I936)*'01_Supuestos'!$F$11*($H936-'01_Supuestos'!$F$9))*'01_Supuestos'!$F$18)-($J936*'01_Supuestos'!M32)-(IF('01_Supuestos'!M30=MAX('01_Supuestos'!$C$30:$M$30),'01_Supuestos'!$F$19,0))-(MAX(0,(((('01_Supuestos'!M31*$I936)*'01_Supuestos'!$F$11*($H936-'01_Supuestos'!$F$9))-((('01_Supuestos'!M31*$I936)*'01_Supuestos'!$F$11*($H936-'01_Supuestos'!$F$9))*'01_Supuestos'!$F$12)-(('01_Supuestos'!M31*$I936)*'01_Supuestos'!$F$11*$K936)-(IF(('01_Supuestos'!M31*$I936)&gt;0,'01_Supuestos'!$F$15,0)))-($J936*'01_Supuestos'!M33)))*'01_Supuestos'!$F$16)</f>
        <v/>
      </c>
      <c r="AE936" s="109">
        <f>0</f>
        <v/>
      </c>
      <c r="AF936" s="109">
        <f>IF(S936&gt;R936,"Appraisal+Decision",IF(S936&lt;R936,"Develop Now","Indiferente"))</f>
        <v/>
      </c>
    </row>
    <row r="937">
      <c r="A937" t="n">
        <v>907</v>
      </c>
      <c r="B937" s="53">
        <f>RAND()</f>
        <v/>
      </c>
      <c r="C937" s="53">
        <f>RAND()</f>
        <v/>
      </c>
      <c r="D937" s="53">
        <f>RAND()</f>
        <v/>
      </c>
      <c r="E937" s="53">
        <f>RAND()</f>
        <v/>
      </c>
      <c r="F937" s="53">
        <f>RAND()</f>
        <v/>
      </c>
      <c r="G937" s="53">
        <f>RAND()</f>
        <v/>
      </c>
      <c r="H937" s="109">
        <f>IF(B937&lt;($B$11-$B$10)/($B$12-$B$10), $B$10+SQRT(B937*($B$11-$B$10)*($B$12-$B$10)), $B$12-SQRT((1-B937)*($B$12-$B$11)*($B$12-$B$10)))</f>
        <v/>
      </c>
      <c r="I937" s="53">
        <f>MAX(0.1,NORMINV(C937,$B$13,$B$14))</f>
        <v/>
      </c>
      <c r="J937" s="109">
        <f>'01_Supuestos'!$F$13*MAX(0.65,NORMINV(D937,1,$B$15))</f>
        <v/>
      </c>
      <c r="K937" s="109">
        <f>'01_Supuestos'!$F$14*MAX(0.6,NORMINV(E937,1,$B$16))</f>
        <v/>
      </c>
      <c r="L937" s="109">
        <f>--(F937&lt;=$B$5)</f>
        <v/>
      </c>
      <c r="M937" s="109">
        <f>IF(L937=1, IF(G937&lt;=$B$6, "+", "-"), IF(G937&lt;=(1-$B$7), "+", "-"))</f>
        <v/>
      </c>
      <c r="N937" s="110">
        <f>IF(M937="+",'05_Bayes_Arbol'!$B$16,'05_Bayes_Arbol'!$B$17)</f>
        <v/>
      </c>
      <c r="O937" s="109">
        <f>SUMPRODUCT(T937:AD937,'01_Supuestos'!$C$34:$M$34)</f>
        <v/>
      </c>
      <c r="P937" s="109">
        <f>N937*O937 + (1-N937)*$B$9</f>
        <v/>
      </c>
      <c r="Q937" s="109">
        <f>--(P937&gt;0)</f>
        <v/>
      </c>
      <c r="R937" s="109">
        <f>IF(L937=1,O937,$B$9)</f>
        <v/>
      </c>
      <c r="S937" s="109">
        <f>-$B$8 + IF(Q937=1, IF(L937=1,O937,$B$9), 0)</f>
        <v/>
      </c>
      <c r="T937" s="109">
        <f>((('01_Supuestos'!C31*$I937)*'01_Supuestos'!$F$11*($H937-'01_Supuestos'!$F$9))-((('01_Supuestos'!C31*$I937)*'01_Supuestos'!$F$11*($H937-'01_Supuestos'!$F$9))*'01_Supuestos'!$F$12)-(('01_Supuestos'!C31*$I937)*'01_Supuestos'!$F$11*$K937)-(IF(('01_Supuestos'!C31*$I937)&gt;0,'01_Supuestos'!$F$15,0)))-((('01_Supuestos'!C31*$I937)*'01_Supuestos'!$F$11*($H937-'01_Supuestos'!$F$9))*'01_Supuestos'!$F$18)-($J937*'01_Supuestos'!C32)-(IF('01_Supuestos'!C30=MAX('01_Supuestos'!$C$30:$M$30),'01_Supuestos'!$F$19,0))-(MAX(0,(((('01_Supuestos'!C31*$I937)*'01_Supuestos'!$F$11*($H937-'01_Supuestos'!$F$9))-((('01_Supuestos'!C31*$I937)*'01_Supuestos'!$F$11*($H937-'01_Supuestos'!$F$9))*'01_Supuestos'!$F$12)-(('01_Supuestos'!C31*$I937)*'01_Supuestos'!$F$11*$K937)-(IF(('01_Supuestos'!C31*$I937)&gt;0,'01_Supuestos'!$F$15,0)))-($J937*'01_Supuestos'!C33)))*'01_Supuestos'!$F$16)</f>
        <v/>
      </c>
      <c r="U937" s="109">
        <f>((('01_Supuestos'!D31*$I937)*'01_Supuestos'!$F$11*($H937-'01_Supuestos'!$F$9))-((('01_Supuestos'!D31*$I937)*'01_Supuestos'!$F$11*($H937-'01_Supuestos'!$F$9))*'01_Supuestos'!$F$12)-(('01_Supuestos'!D31*$I937)*'01_Supuestos'!$F$11*$K937)-(IF(('01_Supuestos'!D31*$I937)&gt;0,'01_Supuestos'!$F$15,0)))-((('01_Supuestos'!D31*$I937)*'01_Supuestos'!$F$11*($H937-'01_Supuestos'!$F$9))*'01_Supuestos'!$F$18)-($J937*'01_Supuestos'!D32)-(IF('01_Supuestos'!D30=MAX('01_Supuestos'!$C$30:$M$30),'01_Supuestos'!$F$19,0))-(MAX(0,(((('01_Supuestos'!D31*$I937)*'01_Supuestos'!$F$11*($H937-'01_Supuestos'!$F$9))-((('01_Supuestos'!D31*$I937)*'01_Supuestos'!$F$11*($H937-'01_Supuestos'!$F$9))*'01_Supuestos'!$F$12)-(('01_Supuestos'!D31*$I937)*'01_Supuestos'!$F$11*$K937)-(IF(('01_Supuestos'!D31*$I937)&gt;0,'01_Supuestos'!$F$15,0)))-($J937*'01_Supuestos'!D33)))*'01_Supuestos'!$F$16)</f>
        <v/>
      </c>
      <c r="V937" s="109">
        <f>((('01_Supuestos'!E31*$I937)*'01_Supuestos'!$F$11*($H937-'01_Supuestos'!$F$9))-((('01_Supuestos'!E31*$I937)*'01_Supuestos'!$F$11*($H937-'01_Supuestos'!$F$9))*'01_Supuestos'!$F$12)-(('01_Supuestos'!E31*$I937)*'01_Supuestos'!$F$11*$K937)-(IF(('01_Supuestos'!E31*$I937)&gt;0,'01_Supuestos'!$F$15,0)))-((('01_Supuestos'!E31*$I937)*'01_Supuestos'!$F$11*($H937-'01_Supuestos'!$F$9))*'01_Supuestos'!$F$18)-($J937*'01_Supuestos'!E32)-(IF('01_Supuestos'!E30=MAX('01_Supuestos'!$C$30:$M$30),'01_Supuestos'!$F$19,0))-(MAX(0,(((('01_Supuestos'!E31*$I937)*'01_Supuestos'!$F$11*($H937-'01_Supuestos'!$F$9))-((('01_Supuestos'!E31*$I937)*'01_Supuestos'!$F$11*($H937-'01_Supuestos'!$F$9))*'01_Supuestos'!$F$12)-(('01_Supuestos'!E31*$I937)*'01_Supuestos'!$F$11*$K937)-(IF(('01_Supuestos'!E31*$I937)&gt;0,'01_Supuestos'!$F$15,0)))-($J937*'01_Supuestos'!E33)))*'01_Supuestos'!$F$16)</f>
        <v/>
      </c>
      <c r="W937" s="109">
        <f>((('01_Supuestos'!F31*$I937)*'01_Supuestos'!$F$11*($H937-'01_Supuestos'!$F$9))-((('01_Supuestos'!F31*$I937)*'01_Supuestos'!$F$11*($H937-'01_Supuestos'!$F$9))*'01_Supuestos'!$F$12)-(('01_Supuestos'!F31*$I937)*'01_Supuestos'!$F$11*$K937)-(IF(('01_Supuestos'!F31*$I937)&gt;0,'01_Supuestos'!$F$15,0)))-((('01_Supuestos'!F31*$I937)*'01_Supuestos'!$F$11*($H937-'01_Supuestos'!$F$9))*'01_Supuestos'!$F$18)-($J937*'01_Supuestos'!F32)-(IF('01_Supuestos'!F30=MAX('01_Supuestos'!$C$30:$M$30),'01_Supuestos'!$F$19,0))-(MAX(0,(((('01_Supuestos'!F31*$I937)*'01_Supuestos'!$F$11*($H937-'01_Supuestos'!$F$9))-((('01_Supuestos'!F31*$I937)*'01_Supuestos'!$F$11*($H937-'01_Supuestos'!$F$9))*'01_Supuestos'!$F$12)-(('01_Supuestos'!F31*$I937)*'01_Supuestos'!$F$11*$K937)-(IF(('01_Supuestos'!F31*$I937)&gt;0,'01_Supuestos'!$F$15,0)))-($J937*'01_Supuestos'!F33)))*'01_Supuestos'!$F$16)</f>
        <v/>
      </c>
      <c r="X937" s="109">
        <f>((('01_Supuestos'!G31*$I937)*'01_Supuestos'!$F$11*($H937-'01_Supuestos'!$F$9))-((('01_Supuestos'!G31*$I937)*'01_Supuestos'!$F$11*($H937-'01_Supuestos'!$F$9))*'01_Supuestos'!$F$12)-(('01_Supuestos'!G31*$I937)*'01_Supuestos'!$F$11*$K937)-(IF(('01_Supuestos'!G31*$I937)&gt;0,'01_Supuestos'!$F$15,0)))-((('01_Supuestos'!G31*$I937)*'01_Supuestos'!$F$11*($H937-'01_Supuestos'!$F$9))*'01_Supuestos'!$F$18)-($J937*'01_Supuestos'!G32)-(IF('01_Supuestos'!G30=MAX('01_Supuestos'!$C$30:$M$30),'01_Supuestos'!$F$19,0))-(MAX(0,(((('01_Supuestos'!G31*$I937)*'01_Supuestos'!$F$11*($H937-'01_Supuestos'!$F$9))-((('01_Supuestos'!G31*$I937)*'01_Supuestos'!$F$11*($H937-'01_Supuestos'!$F$9))*'01_Supuestos'!$F$12)-(('01_Supuestos'!G31*$I937)*'01_Supuestos'!$F$11*$K937)-(IF(('01_Supuestos'!G31*$I937)&gt;0,'01_Supuestos'!$F$15,0)))-($J937*'01_Supuestos'!G33)))*'01_Supuestos'!$F$16)</f>
        <v/>
      </c>
      <c r="Y937" s="109">
        <f>((('01_Supuestos'!H31*$I937)*'01_Supuestos'!$F$11*($H937-'01_Supuestos'!$F$9))-((('01_Supuestos'!H31*$I937)*'01_Supuestos'!$F$11*($H937-'01_Supuestos'!$F$9))*'01_Supuestos'!$F$12)-(('01_Supuestos'!H31*$I937)*'01_Supuestos'!$F$11*$K937)-(IF(('01_Supuestos'!H31*$I937)&gt;0,'01_Supuestos'!$F$15,0)))-((('01_Supuestos'!H31*$I937)*'01_Supuestos'!$F$11*($H937-'01_Supuestos'!$F$9))*'01_Supuestos'!$F$18)-($J937*'01_Supuestos'!H32)-(IF('01_Supuestos'!H30=MAX('01_Supuestos'!$C$30:$M$30),'01_Supuestos'!$F$19,0))-(MAX(0,(((('01_Supuestos'!H31*$I937)*'01_Supuestos'!$F$11*($H937-'01_Supuestos'!$F$9))-((('01_Supuestos'!H31*$I937)*'01_Supuestos'!$F$11*($H937-'01_Supuestos'!$F$9))*'01_Supuestos'!$F$12)-(('01_Supuestos'!H31*$I937)*'01_Supuestos'!$F$11*$K937)-(IF(('01_Supuestos'!H31*$I937)&gt;0,'01_Supuestos'!$F$15,0)))-($J937*'01_Supuestos'!H33)))*'01_Supuestos'!$F$16)</f>
        <v/>
      </c>
      <c r="Z937" s="109">
        <f>((('01_Supuestos'!I31*$I937)*'01_Supuestos'!$F$11*($H937-'01_Supuestos'!$F$9))-((('01_Supuestos'!I31*$I937)*'01_Supuestos'!$F$11*($H937-'01_Supuestos'!$F$9))*'01_Supuestos'!$F$12)-(('01_Supuestos'!I31*$I937)*'01_Supuestos'!$F$11*$K937)-(IF(('01_Supuestos'!I31*$I937)&gt;0,'01_Supuestos'!$F$15,0)))-((('01_Supuestos'!I31*$I937)*'01_Supuestos'!$F$11*($H937-'01_Supuestos'!$F$9))*'01_Supuestos'!$F$18)-($J937*'01_Supuestos'!I32)-(IF('01_Supuestos'!I30=MAX('01_Supuestos'!$C$30:$M$30),'01_Supuestos'!$F$19,0))-(MAX(0,(((('01_Supuestos'!I31*$I937)*'01_Supuestos'!$F$11*($H937-'01_Supuestos'!$F$9))-((('01_Supuestos'!I31*$I937)*'01_Supuestos'!$F$11*($H937-'01_Supuestos'!$F$9))*'01_Supuestos'!$F$12)-(('01_Supuestos'!I31*$I937)*'01_Supuestos'!$F$11*$K937)-(IF(('01_Supuestos'!I31*$I937)&gt;0,'01_Supuestos'!$F$15,0)))-($J937*'01_Supuestos'!I33)))*'01_Supuestos'!$F$16)</f>
        <v/>
      </c>
      <c r="AA937" s="109">
        <f>((('01_Supuestos'!J31*$I937)*'01_Supuestos'!$F$11*($H937-'01_Supuestos'!$F$9))-((('01_Supuestos'!J31*$I937)*'01_Supuestos'!$F$11*($H937-'01_Supuestos'!$F$9))*'01_Supuestos'!$F$12)-(('01_Supuestos'!J31*$I937)*'01_Supuestos'!$F$11*$K937)-(IF(('01_Supuestos'!J31*$I937)&gt;0,'01_Supuestos'!$F$15,0)))-((('01_Supuestos'!J31*$I937)*'01_Supuestos'!$F$11*($H937-'01_Supuestos'!$F$9))*'01_Supuestos'!$F$18)-($J937*'01_Supuestos'!J32)-(IF('01_Supuestos'!J30=MAX('01_Supuestos'!$C$30:$M$30),'01_Supuestos'!$F$19,0))-(MAX(0,(((('01_Supuestos'!J31*$I937)*'01_Supuestos'!$F$11*($H937-'01_Supuestos'!$F$9))-((('01_Supuestos'!J31*$I937)*'01_Supuestos'!$F$11*($H937-'01_Supuestos'!$F$9))*'01_Supuestos'!$F$12)-(('01_Supuestos'!J31*$I937)*'01_Supuestos'!$F$11*$K937)-(IF(('01_Supuestos'!J31*$I937)&gt;0,'01_Supuestos'!$F$15,0)))-($J937*'01_Supuestos'!J33)))*'01_Supuestos'!$F$16)</f>
        <v/>
      </c>
      <c r="AB937" s="109">
        <f>((('01_Supuestos'!K31*$I937)*'01_Supuestos'!$F$11*($H937-'01_Supuestos'!$F$9))-((('01_Supuestos'!K31*$I937)*'01_Supuestos'!$F$11*($H937-'01_Supuestos'!$F$9))*'01_Supuestos'!$F$12)-(('01_Supuestos'!K31*$I937)*'01_Supuestos'!$F$11*$K937)-(IF(('01_Supuestos'!K31*$I937)&gt;0,'01_Supuestos'!$F$15,0)))-((('01_Supuestos'!K31*$I937)*'01_Supuestos'!$F$11*($H937-'01_Supuestos'!$F$9))*'01_Supuestos'!$F$18)-($J937*'01_Supuestos'!K32)-(IF('01_Supuestos'!K30=MAX('01_Supuestos'!$C$30:$M$30),'01_Supuestos'!$F$19,0))-(MAX(0,(((('01_Supuestos'!K31*$I937)*'01_Supuestos'!$F$11*($H937-'01_Supuestos'!$F$9))-((('01_Supuestos'!K31*$I937)*'01_Supuestos'!$F$11*($H937-'01_Supuestos'!$F$9))*'01_Supuestos'!$F$12)-(('01_Supuestos'!K31*$I937)*'01_Supuestos'!$F$11*$K937)-(IF(('01_Supuestos'!K31*$I937)&gt;0,'01_Supuestos'!$F$15,0)))-($J937*'01_Supuestos'!K33)))*'01_Supuestos'!$F$16)</f>
        <v/>
      </c>
      <c r="AC937" s="109">
        <f>((('01_Supuestos'!L31*$I937)*'01_Supuestos'!$F$11*($H937-'01_Supuestos'!$F$9))-((('01_Supuestos'!L31*$I937)*'01_Supuestos'!$F$11*($H937-'01_Supuestos'!$F$9))*'01_Supuestos'!$F$12)-(('01_Supuestos'!L31*$I937)*'01_Supuestos'!$F$11*$K937)-(IF(('01_Supuestos'!L31*$I937)&gt;0,'01_Supuestos'!$F$15,0)))-((('01_Supuestos'!L31*$I937)*'01_Supuestos'!$F$11*($H937-'01_Supuestos'!$F$9))*'01_Supuestos'!$F$18)-($J937*'01_Supuestos'!L32)-(IF('01_Supuestos'!L30=MAX('01_Supuestos'!$C$30:$M$30),'01_Supuestos'!$F$19,0))-(MAX(0,(((('01_Supuestos'!L31*$I937)*'01_Supuestos'!$F$11*($H937-'01_Supuestos'!$F$9))-((('01_Supuestos'!L31*$I937)*'01_Supuestos'!$F$11*($H937-'01_Supuestos'!$F$9))*'01_Supuestos'!$F$12)-(('01_Supuestos'!L31*$I937)*'01_Supuestos'!$F$11*$K937)-(IF(('01_Supuestos'!L31*$I937)&gt;0,'01_Supuestos'!$F$15,0)))-($J937*'01_Supuestos'!L33)))*'01_Supuestos'!$F$16)</f>
        <v/>
      </c>
      <c r="AD937" s="109">
        <f>((('01_Supuestos'!M31*$I937)*'01_Supuestos'!$F$11*($H937-'01_Supuestos'!$F$9))-((('01_Supuestos'!M31*$I937)*'01_Supuestos'!$F$11*($H937-'01_Supuestos'!$F$9))*'01_Supuestos'!$F$12)-(('01_Supuestos'!M31*$I937)*'01_Supuestos'!$F$11*$K937)-(IF(('01_Supuestos'!M31*$I937)&gt;0,'01_Supuestos'!$F$15,0)))-((('01_Supuestos'!M31*$I937)*'01_Supuestos'!$F$11*($H937-'01_Supuestos'!$F$9))*'01_Supuestos'!$F$18)-($J937*'01_Supuestos'!M32)-(IF('01_Supuestos'!M30=MAX('01_Supuestos'!$C$30:$M$30),'01_Supuestos'!$F$19,0))-(MAX(0,(((('01_Supuestos'!M31*$I937)*'01_Supuestos'!$F$11*($H937-'01_Supuestos'!$F$9))-((('01_Supuestos'!M31*$I937)*'01_Supuestos'!$F$11*($H937-'01_Supuestos'!$F$9))*'01_Supuestos'!$F$12)-(('01_Supuestos'!M31*$I937)*'01_Supuestos'!$F$11*$K937)-(IF(('01_Supuestos'!M31*$I937)&gt;0,'01_Supuestos'!$F$15,0)))-($J937*'01_Supuestos'!M33)))*'01_Supuestos'!$F$16)</f>
        <v/>
      </c>
      <c r="AE937" s="109">
        <f>0</f>
        <v/>
      </c>
      <c r="AF937" s="109">
        <f>IF(S937&gt;R937,"Appraisal+Decision",IF(S937&lt;R937,"Develop Now","Indiferente"))</f>
        <v/>
      </c>
    </row>
    <row r="938">
      <c r="A938" t="n">
        <v>908</v>
      </c>
      <c r="B938" s="53">
        <f>RAND()</f>
        <v/>
      </c>
      <c r="C938" s="53">
        <f>RAND()</f>
        <v/>
      </c>
      <c r="D938" s="53">
        <f>RAND()</f>
        <v/>
      </c>
      <c r="E938" s="53">
        <f>RAND()</f>
        <v/>
      </c>
      <c r="F938" s="53">
        <f>RAND()</f>
        <v/>
      </c>
      <c r="G938" s="53">
        <f>RAND()</f>
        <v/>
      </c>
      <c r="H938" s="109">
        <f>IF(B938&lt;($B$11-$B$10)/($B$12-$B$10), $B$10+SQRT(B938*($B$11-$B$10)*($B$12-$B$10)), $B$12-SQRT((1-B938)*($B$12-$B$11)*($B$12-$B$10)))</f>
        <v/>
      </c>
      <c r="I938" s="53">
        <f>MAX(0.1,NORMINV(C938,$B$13,$B$14))</f>
        <v/>
      </c>
      <c r="J938" s="109">
        <f>'01_Supuestos'!$F$13*MAX(0.65,NORMINV(D938,1,$B$15))</f>
        <v/>
      </c>
      <c r="K938" s="109">
        <f>'01_Supuestos'!$F$14*MAX(0.6,NORMINV(E938,1,$B$16))</f>
        <v/>
      </c>
      <c r="L938" s="109">
        <f>--(F938&lt;=$B$5)</f>
        <v/>
      </c>
      <c r="M938" s="109">
        <f>IF(L938=1, IF(G938&lt;=$B$6, "+", "-"), IF(G938&lt;=(1-$B$7), "+", "-"))</f>
        <v/>
      </c>
      <c r="N938" s="110">
        <f>IF(M938="+",'05_Bayes_Arbol'!$B$16,'05_Bayes_Arbol'!$B$17)</f>
        <v/>
      </c>
      <c r="O938" s="109">
        <f>SUMPRODUCT(T938:AD938,'01_Supuestos'!$C$34:$M$34)</f>
        <v/>
      </c>
      <c r="P938" s="109">
        <f>N938*O938 + (1-N938)*$B$9</f>
        <v/>
      </c>
      <c r="Q938" s="109">
        <f>--(P938&gt;0)</f>
        <v/>
      </c>
      <c r="R938" s="109">
        <f>IF(L938=1,O938,$B$9)</f>
        <v/>
      </c>
      <c r="S938" s="109">
        <f>-$B$8 + IF(Q938=1, IF(L938=1,O938,$B$9), 0)</f>
        <v/>
      </c>
      <c r="T938" s="109">
        <f>((('01_Supuestos'!C31*$I938)*'01_Supuestos'!$F$11*($H938-'01_Supuestos'!$F$9))-((('01_Supuestos'!C31*$I938)*'01_Supuestos'!$F$11*($H938-'01_Supuestos'!$F$9))*'01_Supuestos'!$F$12)-(('01_Supuestos'!C31*$I938)*'01_Supuestos'!$F$11*$K938)-(IF(('01_Supuestos'!C31*$I938)&gt;0,'01_Supuestos'!$F$15,0)))-((('01_Supuestos'!C31*$I938)*'01_Supuestos'!$F$11*($H938-'01_Supuestos'!$F$9))*'01_Supuestos'!$F$18)-($J938*'01_Supuestos'!C32)-(IF('01_Supuestos'!C30=MAX('01_Supuestos'!$C$30:$M$30),'01_Supuestos'!$F$19,0))-(MAX(0,(((('01_Supuestos'!C31*$I938)*'01_Supuestos'!$F$11*($H938-'01_Supuestos'!$F$9))-((('01_Supuestos'!C31*$I938)*'01_Supuestos'!$F$11*($H938-'01_Supuestos'!$F$9))*'01_Supuestos'!$F$12)-(('01_Supuestos'!C31*$I938)*'01_Supuestos'!$F$11*$K938)-(IF(('01_Supuestos'!C31*$I938)&gt;0,'01_Supuestos'!$F$15,0)))-($J938*'01_Supuestos'!C33)))*'01_Supuestos'!$F$16)</f>
        <v/>
      </c>
      <c r="U938" s="109">
        <f>((('01_Supuestos'!D31*$I938)*'01_Supuestos'!$F$11*($H938-'01_Supuestos'!$F$9))-((('01_Supuestos'!D31*$I938)*'01_Supuestos'!$F$11*($H938-'01_Supuestos'!$F$9))*'01_Supuestos'!$F$12)-(('01_Supuestos'!D31*$I938)*'01_Supuestos'!$F$11*$K938)-(IF(('01_Supuestos'!D31*$I938)&gt;0,'01_Supuestos'!$F$15,0)))-((('01_Supuestos'!D31*$I938)*'01_Supuestos'!$F$11*($H938-'01_Supuestos'!$F$9))*'01_Supuestos'!$F$18)-($J938*'01_Supuestos'!D32)-(IF('01_Supuestos'!D30=MAX('01_Supuestos'!$C$30:$M$30),'01_Supuestos'!$F$19,0))-(MAX(0,(((('01_Supuestos'!D31*$I938)*'01_Supuestos'!$F$11*($H938-'01_Supuestos'!$F$9))-((('01_Supuestos'!D31*$I938)*'01_Supuestos'!$F$11*($H938-'01_Supuestos'!$F$9))*'01_Supuestos'!$F$12)-(('01_Supuestos'!D31*$I938)*'01_Supuestos'!$F$11*$K938)-(IF(('01_Supuestos'!D31*$I938)&gt;0,'01_Supuestos'!$F$15,0)))-($J938*'01_Supuestos'!D33)))*'01_Supuestos'!$F$16)</f>
        <v/>
      </c>
      <c r="V938" s="109">
        <f>((('01_Supuestos'!E31*$I938)*'01_Supuestos'!$F$11*($H938-'01_Supuestos'!$F$9))-((('01_Supuestos'!E31*$I938)*'01_Supuestos'!$F$11*($H938-'01_Supuestos'!$F$9))*'01_Supuestos'!$F$12)-(('01_Supuestos'!E31*$I938)*'01_Supuestos'!$F$11*$K938)-(IF(('01_Supuestos'!E31*$I938)&gt;0,'01_Supuestos'!$F$15,0)))-((('01_Supuestos'!E31*$I938)*'01_Supuestos'!$F$11*($H938-'01_Supuestos'!$F$9))*'01_Supuestos'!$F$18)-($J938*'01_Supuestos'!E32)-(IF('01_Supuestos'!E30=MAX('01_Supuestos'!$C$30:$M$30),'01_Supuestos'!$F$19,0))-(MAX(0,(((('01_Supuestos'!E31*$I938)*'01_Supuestos'!$F$11*($H938-'01_Supuestos'!$F$9))-((('01_Supuestos'!E31*$I938)*'01_Supuestos'!$F$11*($H938-'01_Supuestos'!$F$9))*'01_Supuestos'!$F$12)-(('01_Supuestos'!E31*$I938)*'01_Supuestos'!$F$11*$K938)-(IF(('01_Supuestos'!E31*$I938)&gt;0,'01_Supuestos'!$F$15,0)))-($J938*'01_Supuestos'!E33)))*'01_Supuestos'!$F$16)</f>
        <v/>
      </c>
      <c r="W938" s="109">
        <f>((('01_Supuestos'!F31*$I938)*'01_Supuestos'!$F$11*($H938-'01_Supuestos'!$F$9))-((('01_Supuestos'!F31*$I938)*'01_Supuestos'!$F$11*($H938-'01_Supuestos'!$F$9))*'01_Supuestos'!$F$12)-(('01_Supuestos'!F31*$I938)*'01_Supuestos'!$F$11*$K938)-(IF(('01_Supuestos'!F31*$I938)&gt;0,'01_Supuestos'!$F$15,0)))-((('01_Supuestos'!F31*$I938)*'01_Supuestos'!$F$11*($H938-'01_Supuestos'!$F$9))*'01_Supuestos'!$F$18)-($J938*'01_Supuestos'!F32)-(IF('01_Supuestos'!F30=MAX('01_Supuestos'!$C$30:$M$30),'01_Supuestos'!$F$19,0))-(MAX(0,(((('01_Supuestos'!F31*$I938)*'01_Supuestos'!$F$11*($H938-'01_Supuestos'!$F$9))-((('01_Supuestos'!F31*$I938)*'01_Supuestos'!$F$11*($H938-'01_Supuestos'!$F$9))*'01_Supuestos'!$F$12)-(('01_Supuestos'!F31*$I938)*'01_Supuestos'!$F$11*$K938)-(IF(('01_Supuestos'!F31*$I938)&gt;0,'01_Supuestos'!$F$15,0)))-($J938*'01_Supuestos'!F33)))*'01_Supuestos'!$F$16)</f>
        <v/>
      </c>
      <c r="X938" s="109">
        <f>((('01_Supuestos'!G31*$I938)*'01_Supuestos'!$F$11*($H938-'01_Supuestos'!$F$9))-((('01_Supuestos'!G31*$I938)*'01_Supuestos'!$F$11*($H938-'01_Supuestos'!$F$9))*'01_Supuestos'!$F$12)-(('01_Supuestos'!G31*$I938)*'01_Supuestos'!$F$11*$K938)-(IF(('01_Supuestos'!G31*$I938)&gt;0,'01_Supuestos'!$F$15,0)))-((('01_Supuestos'!G31*$I938)*'01_Supuestos'!$F$11*($H938-'01_Supuestos'!$F$9))*'01_Supuestos'!$F$18)-($J938*'01_Supuestos'!G32)-(IF('01_Supuestos'!G30=MAX('01_Supuestos'!$C$30:$M$30),'01_Supuestos'!$F$19,0))-(MAX(0,(((('01_Supuestos'!G31*$I938)*'01_Supuestos'!$F$11*($H938-'01_Supuestos'!$F$9))-((('01_Supuestos'!G31*$I938)*'01_Supuestos'!$F$11*($H938-'01_Supuestos'!$F$9))*'01_Supuestos'!$F$12)-(('01_Supuestos'!G31*$I938)*'01_Supuestos'!$F$11*$K938)-(IF(('01_Supuestos'!G31*$I938)&gt;0,'01_Supuestos'!$F$15,0)))-($J938*'01_Supuestos'!G33)))*'01_Supuestos'!$F$16)</f>
        <v/>
      </c>
      <c r="Y938" s="109">
        <f>((('01_Supuestos'!H31*$I938)*'01_Supuestos'!$F$11*($H938-'01_Supuestos'!$F$9))-((('01_Supuestos'!H31*$I938)*'01_Supuestos'!$F$11*($H938-'01_Supuestos'!$F$9))*'01_Supuestos'!$F$12)-(('01_Supuestos'!H31*$I938)*'01_Supuestos'!$F$11*$K938)-(IF(('01_Supuestos'!H31*$I938)&gt;0,'01_Supuestos'!$F$15,0)))-((('01_Supuestos'!H31*$I938)*'01_Supuestos'!$F$11*($H938-'01_Supuestos'!$F$9))*'01_Supuestos'!$F$18)-($J938*'01_Supuestos'!H32)-(IF('01_Supuestos'!H30=MAX('01_Supuestos'!$C$30:$M$30),'01_Supuestos'!$F$19,0))-(MAX(0,(((('01_Supuestos'!H31*$I938)*'01_Supuestos'!$F$11*($H938-'01_Supuestos'!$F$9))-((('01_Supuestos'!H31*$I938)*'01_Supuestos'!$F$11*($H938-'01_Supuestos'!$F$9))*'01_Supuestos'!$F$12)-(('01_Supuestos'!H31*$I938)*'01_Supuestos'!$F$11*$K938)-(IF(('01_Supuestos'!H31*$I938)&gt;0,'01_Supuestos'!$F$15,0)))-($J938*'01_Supuestos'!H33)))*'01_Supuestos'!$F$16)</f>
        <v/>
      </c>
      <c r="Z938" s="109">
        <f>((('01_Supuestos'!I31*$I938)*'01_Supuestos'!$F$11*($H938-'01_Supuestos'!$F$9))-((('01_Supuestos'!I31*$I938)*'01_Supuestos'!$F$11*($H938-'01_Supuestos'!$F$9))*'01_Supuestos'!$F$12)-(('01_Supuestos'!I31*$I938)*'01_Supuestos'!$F$11*$K938)-(IF(('01_Supuestos'!I31*$I938)&gt;0,'01_Supuestos'!$F$15,0)))-((('01_Supuestos'!I31*$I938)*'01_Supuestos'!$F$11*($H938-'01_Supuestos'!$F$9))*'01_Supuestos'!$F$18)-($J938*'01_Supuestos'!I32)-(IF('01_Supuestos'!I30=MAX('01_Supuestos'!$C$30:$M$30),'01_Supuestos'!$F$19,0))-(MAX(0,(((('01_Supuestos'!I31*$I938)*'01_Supuestos'!$F$11*($H938-'01_Supuestos'!$F$9))-((('01_Supuestos'!I31*$I938)*'01_Supuestos'!$F$11*($H938-'01_Supuestos'!$F$9))*'01_Supuestos'!$F$12)-(('01_Supuestos'!I31*$I938)*'01_Supuestos'!$F$11*$K938)-(IF(('01_Supuestos'!I31*$I938)&gt;0,'01_Supuestos'!$F$15,0)))-($J938*'01_Supuestos'!I33)))*'01_Supuestos'!$F$16)</f>
        <v/>
      </c>
      <c r="AA938" s="109">
        <f>((('01_Supuestos'!J31*$I938)*'01_Supuestos'!$F$11*($H938-'01_Supuestos'!$F$9))-((('01_Supuestos'!J31*$I938)*'01_Supuestos'!$F$11*($H938-'01_Supuestos'!$F$9))*'01_Supuestos'!$F$12)-(('01_Supuestos'!J31*$I938)*'01_Supuestos'!$F$11*$K938)-(IF(('01_Supuestos'!J31*$I938)&gt;0,'01_Supuestos'!$F$15,0)))-((('01_Supuestos'!J31*$I938)*'01_Supuestos'!$F$11*($H938-'01_Supuestos'!$F$9))*'01_Supuestos'!$F$18)-($J938*'01_Supuestos'!J32)-(IF('01_Supuestos'!J30=MAX('01_Supuestos'!$C$30:$M$30),'01_Supuestos'!$F$19,0))-(MAX(0,(((('01_Supuestos'!J31*$I938)*'01_Supuestos'!$F$11*($H938-'01_Supuestos'!$F$9))-((('01_Supuestos'!J31*$I938)*'01_Supuestos'!$F$11*($H938-'01_Supuestos'!$F$9))*'01_Supuestos'!$F$12)-(('01_Supuestos'!J31*$I938)*'01_Supuestos'!$F$11*$K938)-(IF(('01_Supuestos'!J31*$I938)&gt;0,'01_Supuestos'!$F$15,0)))-($J938*'01_Supuestos'!J33)))*'01_Supuestos'!$F$16)</f>
        <v/>
      </c>
      <c r="AB938" s="109">
        <f>((('01_Supuestos'!K31*$I938)*'01_Supuestos'!$F$11*($H938-'01_Supuestos'!$F$9))-((('01_Supuestos'!K31*$I938)*'01_Supuestos'!$F$11*($H938-'01_Supuestos'!$F$9))*'01_Supuestos'!$F$12)-(('01_Supuestos'!K31*$I938)*'01_Supuestos'!$F$11*$K938)-(IF(('01_Supuestos'!K31*$I938)&gt;0,'01_Supuestos'!$F$15,0)))-((('01_Supuestos'!K31*$I938)*'01_Supuestos'!$F$11*($H938-'01_Supuestos'!$F$9))*'01_Supuestos'!$F$18)-($J938*'01_Supuestos'!K32)-(IF('01_Supuestos'!K30=MAX('01_Supuestos'!$C$30:$M$30),'01_Supuestos'!$F$19,0))-(MAX(0,(((('01_Supuestos'!K31*$I938)*'01_Supuestos'!$F$11*($H938-'01_Supuestos'!$F$9))-((('01_Supuestos'!K31*$I938)*'01_Supuestos'!$F$11*($H938-'01_Supuestos'!$F$9))*'01_Supuestos'!$F$12)-(('01_Supuestos'!K31*$I938)*'01_Supuestos'!$F$11*$K938)-(IF(('01_Supuestos'!K31*$I938)&gt;0,'01_Supuestos'!$F$15,0)))-($J938*'01_Supuestos'!K33)))*'01_Supuestos'!$F$16)</f>
        <v/>
      </c>
      <c r="AC938" s="109">
        <f>((('01_Supuestos'!L31*$I938)*'01_Supuestos'!$F$11*($H938-'01_Supuestos'!$F$9))-((('01_Supuestos'!L31*$I938)*'01_Supuestos'!$F$11*($H938-'01_Supuestos'!$F$9))*'01_Supuestos'!$F$12)-(('01_Supuestos'!L31*$I938)*'01_Supuestos'!$F$11*$K938)-(IF(('01_Supuestos'!L31*$I938)&gt;0,'01_Supuestos'!$F$15,0)))-((('01_Supuestos'!L31*$I938)*'01_Supuestos'!$F$11*($H938-'01_Supuestos'!$F$9))*'01_Supuestos'!$F$18)-($J938*'01_Supuestos'!L32)-(IF('01_Supuestos'!L30=MAX('01_Supuestos'!$C$30:$M$30),'01_Supuestos'!$F$19,0))-(MAX(0,(((('01_Supuestos'!L31*$I938)*'01_Supuestos'!$F$11*($H938-'01_Supuestos'!$F$9))-((('01_Supuestos'!L31*$I938)*'01_Supuestos'!$F$11*($H938-'01_Supuestos'!$F$9))*'01_Supuestos'!$F$12)-(('01_Supuestos'!L31*$I938)*'01_Supuestos'!$F$11*$K938)-(IF(('01_Supuestos'!L31*$I938)&gt;0,'01_Supuestos'!$F$15,0)))-($J938*'01_Supuestos'!L33)))*'01_Supuestos'!$F$16)</f>
        <v/>
      </c>
      <c r="AD938" s="109">
        <f>((('01_Supuestos'!M31*$I938)*'01_Supuestos'!$F$11*($H938-'01_Supuestos'!$F$9))-((('01_Supuestos'!M31*$I938)*'01_Supuestos'!$F$11*($H938-'01_Supuestos'!$F$9))*'01_Supuestos'!$F$12)-(('01_Supuestos'!M31*$I938)*'01_Supuestos'!$F$11*$K938)-(IF(('01_Supuestos'!M31*$I938)&gt;0,'01_Supuestos'!$F$15,0)))-((('01_Supuestos'!M31*$I938)*'01_Supuestos'!$F$11*($H938-'01_Supuestos'!$F$9))*'01_Supuestos'!$F$18)-($J938*'01_Supuestos'!M32)-(IF('01_Supuestos'!M30=MAX('01_Supuestos'!$C$30:$M$30),'01_Supuestos'!$F$19,0))-(MAX(0,(((('01_Supuestos'!M31*$I938)*'01_Supuestos'!$F$11*($H938-'01_Supuestos'!$F$9))-((('01_Supuestos'!M31*$I938)*'01_Supuestos'!$F$11*($H938-'01_Supuestos'!$F$9))*'01_Supuestos'!$F$12)-(('01_Supuestos'!M31*$I938)*'01_Supuestos'!$F$11*$K938)-(IF(('01_Supuestos'!M31*$I938)&gt;0,'01_Supuestos'!$F$15,0)))-($J938*'01_Supuestos'!M33)))*'01_Supuestos'!$F$16)</f>
        <v/>
      </c>
      <c r="AE938" s="109">
        <f>0</f>
        <v/>
      </c>
      <c r="AF938" s="109">
        <f>IF(S938&gt;R938,"Appraisal+Decision",IF(S938&lt;R938,"Develop Now","Indiferente"))</f>
        <v/>
      </c>
    </row>
    <row r="939">
      <c r="A939" t="n">
        <v>909</v>
      </c>
      <c r="B939" s="53">
        <f>RAND()</f>
        <v/>
      </c>
      <c r="C939" s="53">
        <f>RAND()</f>
        <v/>
      </c>
      <c r="D939" s="53">
        <f>RAND()</f>
        <v/>
      </c>
      <c r="E939" s="53">
        <f>RAND()</f>
        <v/>
      </c>
      <c r="F939" s="53">
        <f>RAND()</f>
        <v/>
      </c>
      <c r="G939" s="53">
        <f>RAND()</f>
        <v/>
      </c>
      <c r="H939" s="109">
        <f>IF(B939&lt;($B$11-$B$10)/($B$12-$B$10), $B$10+SQRT(B939*($B$11-$B$10)*($B$12-$B$10)), $B$12-SQRT((1-B939)*($B$12-$B$11)*($B$12-$B$10)))</f>
        <v/>
      </c>
      <c r="I939" s="53">
        <f>MAX(0.1,NORMINV(C939,$B$13,$B$14))</f>
        <v/>
      </c>
      <c r="J939" s="109">
        <f>'01_Supuestos'!$F$13*MAX(0.65,NORMINV(D939,1,$B$15))</f>
        <v/>
      </c>
      <c r="K939" s="109">
        <f>'01_Supuestos'!$F$14*MAX(0.6,NORMINV(E939,1,$B$16))</f>
        <v/>
      </c>
      <c r="L939" s="109">
        <f>--(F939&lt;=$B$5)</f>
        <v/>
      </c>
      <c r="M939" s="109">
        <f>IF(L939=1, IF(G939&lt;=$B$6, "+", "-"), IF(G939&lt;=(1-$B$7), "+", "-"))</f>
        <v/>
      </c>
      <c r="N939" s="110">
        <f>IF(M939="+",'05_Bayes_Arbol'!$B$16,'05_Bayes_Arbol'!$B$17)</f>
        <v/>
      </c>
      <c r="O939" s="109">
        <f>SUMPRODUCT(T939:AD939,'01_Supuestos'!$C$34:$M$34)</f>
        <v/>
      </c>
      <c r="P939" s="109">
        <f>N939*O939 + (1-N939)*$B$9</f>
        <v/>
      </c>
      <c r="Q939" s="109">
        <f>--(P939&gt;0)</f>
        <v/>
      </c>
      <c r="R939" s="109">
        <f>IF(L939=1,O939,$B$9)</f>
        <v/>
      </c>
      <c r="S939" s="109">
        <f>-$B$8 + IF(Q939=1, IF(L939=1,O939,$B$9), 0)</f>
        <v/>
      </c>
      <c r="T939" s="109">
        <f>((('01_Supuestos'!C31*$I939)*'01_Supuestos'!$F$11*($H939-'01_Supuestos'!$F$9))-((('01_Supuestos'!C31*$I939)*'01_Supuestos'!$F$11*($H939-'01_Supuestos'!$F$9))*'01_Supuestos'!$F$12)-(('01_Supuestos'!C31*$I939)*'01_Supuestos'!$F$11*$K939)-(IF(('01_Supuestos'!C31*$I939)&gt;0,'01_Supuestos'!$F$15,0)))-((('01_Supuestos'!C31*$I939)*'01_Supuestos'!$F$11*($H939-'01_Supuestos'!$F$9))*'01_Supuestos'!$F$18)-($J939*'01_Supuestos'!C32)-(IF('01_Supuestos'!C30=MAX('01_Supuestos'!$C$30:$M$30),'01_Supuestos'!$F$19,0))-(MAX(0,(((('01_Supuestos'!C31*$I939)*'01_Supuestos'!$F$11*($H939-'01_Supuestos'!$F$9))-((('01_Supuestos'!C31*$I939)*'01_Supuestos'!$F$11*($H939-'01_Supuestos'!$F$9))*'01_Supuestos'!$F$12)-(('01_Supuestos'!C31*$I939)*'01_Supuestos'!$F$11*$K939)-(IF(('01_Supuestos'!C31*$I939)&gt;0,'01_Supuestos'!$F$15,0)))-($J939*'01_Supuestos'!C33)))*'01_Supuestos'!$F$16)</f>
        <v/>
      </c>
      <c r="U939" s="109">
        <f>((('01_Supuestos'!D31*$I939)*'01_Supuestos'!$F$11*($H939-'01_Supuestos'!$F$9))-((('01_Supuestos'!D31*$I939)*'01_Supuestos'!$F$11*($H939-'01_Supuestos'!$F$9))*'01_Supuestos'!$F$12)-(('01_Supuestos'!D31*$I939)*'01_Supuestos'!$F$11*$K939)-(IF(('01_Supuestos'!D31*$I939)&gt;0,'01_Supuestos'!$F$15,0)))-((('01_Supuestos'!D31*$I939)*'01_Supuestos'!$F$11*($H939-'01_Supuestos'!$F$9))*'01_Supuestos'!$F$18)-($J939*'01_Supuestos'!D32)-(IF('01_Supuestos'!D30=MAX('01_Supuestos'!$C$30:$M$30),'01_Supuestos'!$F$19,0))-(MAX(0,(((('01_Supuestos'!D31*$I939)*'01_Supuestos'!$F$11*($H939-'01_Supuestos'!$F$9))-((('01_Supuestos'!D31*$I939)*'01_Supuestos'!$F$11*($H939-'01_Supuestos'!$F$9))*'01_Supuestos'!$F$12)-(('01_Supuestos'!D31*$I939)*'01_Supuestos'!$F$11*$K939)-(IF(('01_Supuestos'!D31*$I939)&gt;0,'01_Supuestos'!$F$15,0)))-($J939*'01_Supuestos'!D33)))*'01_Supuestos'!$F$16)</f>
        <v/>
      </c>
      <c r="V939" s="109">
        <f>((('01_Supuestos'!E31*$I939)*'01_Supuestos'!$F$11*($H939-'01_Supuestos'!$F$9))-((('01_Supuestos'!E31*$I939)*'01_Supuestos'!$F$11*($H939-'01_Supuestos'!$F$9))*'01_Supuestos'!$F$12)-(('01_Supuestos'!E31*$I939)*'01_Supuestos'!$F$11*$K939)-(IF(('01_Supuestos'!E31*$I939)&gt;0,'01_Supuestos'!$F$15,0)))-((('01_Supuestos'!E31*$I939)*'01_Supuestos'!$F$11*($H939-'01_Supuestos'!$F$9))*'01_Supuestos'!$F$18)-($J939*'01_Supuestos'!E32)-(IF('01_Supuestos'!E30=MAX('01_Supuestos'!$C$30:$M$30),'01_Supuestos'!$F$19,0))-(MAX(0,(((('01_Supuestos'!E31*$I939)*'01_Supuestos'!$F$11*($H939-'01_Supuestos'!$F$9))-((('01_Supuestos'!E31*$I939)*'01_Supuestos'!$F$11*($H939-'01_Supuestos'!$F$9))*'01_Supuestos'!$F$12)-(('01_Supuestos'!E31*$I939)*'01_Supuestos'!$F$11*$K939)-(IF(('01_Supuestos'!E31*$I939)&gt;0,'01_Supuestos'!$F$15,0)))-($J939*'01_Supuestos'!E33)))*'01_Supuestos'!$F$16)</f>
        <v/>
      </c>
      <c r="W939" s="109">
        <f>((('01_Supuestos'!F31*$I939)*'01_Supuestos'!$F$11*($H939-'01_Supuestos'!$F$9))-((('01_Supuestos'!F31*$I939)*'01_Supuestos'!$F$11*($H939-'01_Supuestos'!$F$9))*'01_Supuestos'!$F$12)-(('01_Supuestos'!F31*$I939)*'01_Supuestos'!$F$11*$K939)-(IF(('01_Supuestos'!F31*$I939)&gt;0,'01_Supuestos'!$F$15,0)))-((('01_Supuestos'!F31*$I939)*'01_Supuestos'!$F$11*($H939-'01_Supuestos'!$F$9))*'01_Supuestos'!$F$18)-($J939*'01_Supuestos'!F32)-(IF('01_Supuestos'!F30=MAX('01_Supuestos'!$C$30:$M$30),'01_Supuestos'!$F$19,0))-(MAX(0,(((('01_Supuestos'!F31*$I939)*'01_Supuestos'!$F$11*($H939-'01_Supuestos'!$F$9))-((('01_Supuestos'!F31*$I939)*'01_Supuestos'!$F$11*($H939-'01_Supuestos'!$F$9))*'01_Supuestos'!$F$12)-(('01_Supuestos'!F31*$I939)*'01_Supuestos'!$F$11*$K939)-(IF(('01_Supuestos'!F31*$I939)&gt;0,'01_Supuestos'!$F$15,0)))-($J939*'01_Supuestos'!F33)))*'01_Supuestos'!$F$16)</f>
        <v/>
      </c>
      <c r="X939" s="109">
        <f>((('01_Supuestos'!G31*$I939)*'01_Supuestos'!$F$11*($H939-'01_Supuestos'!$F$9))-((('01_Supuestos'!G31*$I939)*'01_Supuestos'!$F$11*($H939-'01_Supuestos'!$F$9))*'01_Supuestos'!$F$12)-(('01_Supuestos'!G31*$I939)*'01_Supuestos'!$F$11*$K939)-(IF(('01_Supuestos'!G31*$I939)&gt;0,'01_Supuestos'!$F$15,0)))-((('01_Supuestos'!G31*$I939)*'01_Supuestos'!$F$11*($H939-'01_Supuestos'!$F$9))*'01_Supuestos'!$F$18)-($J939*'01_Supuestos'!G32)-(IF('01_Supuestos'!G30=MAX('01_Supuestos'!$C$30:$M$30),'01_Supuestos'!$F$19,0))-(MAX(0,(((('01_Supuestos'!G31*$I939)*'01_Supuestos'!$F$11*($H939-'01_Supuestos'!$F$9))-((('01_Supuestos'!G31*$I939)*'01_Supuestos'!$F$11*($H939-'01_Supuestos'!$F$9))*'01_Supuestos'!$F$12)-(('01_Supuestos'!G31*$I939)*'01_Supuestos'!$F$11*$K939)-(IF(('01_Supuestos'!G31*$I939)&gt;0,'01_Supuestos'!$F$15,0)))-($J939*'01_Supuestos'!G33)))*'01_Supuestos'!$F$16)</f>
        <v/>
      </c>
      <c r="Y939" s="109">
        <f>((('01_Supuestos'!H31*$I939)*'01_Supuestos'!$F$11*($H939-'01_Supuestos'!$F$9))-((('01_Supuestos'!H31*$I939)*'01_Supuestos'!$F$11*($H939-'01_Supuestos'!$F$9))*'01_Supuestos'!$F$12)-(('01_Supuestos'!H31*$I939)*'01_Supuestos'!$F$11*$K939)-(IF(('01_Supuestos'!H31*$I939)&gt;0,'01_Supuestos'!$F$15,0)))-((('01_Supuestos'!H31*$I939)*'01_Supuestos'!$F$11*($H939-'01_Supuestos'!$F$9))*'01_Supuestos'!$F$18)-($J939*'01_Supuestos'!H32)-(IF('01_Supuestos'!H30=MAX('01_Supuestos'!$C$30:$M$30),'01_Supuestos'!$F$19,0))-(MAX(0,(((('01_Supuestos'!H31*$I939)*'01_Supuestos'!$F$11*($H939-'01_Supuestos'!$F$9))-((('01_Supuestos'!H31*$I939)*'01_Supuestos'!$F$11*($H939-'01_Supuestos'!$F$9))*'01_Supuestos'!$F$12)-(('01_Supuestos'!H31*$I939)*'01_Supuestos'!$F$11*$K939)-(IF(('01_Supuestos'!H31*$I939)&gt;0,'01_Supuestos'!$F$15,0)))-($J939*'01_Supuestos'!H33)))*'01_Supuestos'!$F$16)</f>
        <v/>
      </c>
      <c r="Z939" s="109">
        <f>((('01_Supuestos'!I31*$I939)*'01_Supuestos'!$F$11*($H939-'01_Supuestos'!$F$9))-((('01_Supuestos'!I31*$I939)*'01_Supuestos'!$F$11*($H939-'01_Supuestos'!$F$9))*'01_Supuestos'!$F$12)-(('01_Supuestos'!I31*$I939)*'01_Supuestos'!$F$11*$K939)-(IF(('01_Supuestos'!I31*$I939)&gt;0,'01_Supuestos'!$F$15,0)))-((('01_Supuestos'!I31*$I939)*'01_Supuestos'!$F$11*($H939-'01_Supuestos'!$F$9))*'01_Supuestos'!$F$18)-($J939*'01_Supuestos'!I32)-(IF('01_Supuestos'!I30=MAX('01_Supuestos'!$C$30:$M$30),'01_Supuestos'!$F$19,0))-(MAX(0,(((('01_Supuestos'!I31*$I939)*'01_Supuestos'!$F$11*($H939-'01_Supuestos'!$F$9))-((('01_Supuestos'!I31*$I939)*'01_Supuestos'!$F$11*($H939-'01_Supuestos'!$F$9))*'01_Supuestos'!$F$12)-(('01_Supuestos'!I31*$I939)*'01_Supuestos'!$F$11*$K939)-(IF(('01_Supuestos'!I31*$I939)&gt;0,'01_Supuestos'!$F$15,0)))-($J939*'01_Supuestos'!I33)))*'01_Supuestos'!$F$16)</f>
        <v/>
      </c>
      <c r="AA939" s="109">
        <f>((('01_Supuestos'!J31*$I939)*'01_Supuestos'!$F$11*($H939-'01_Supuestos'!$F$9))-((('01_Supuestos'!J31*$I939)*'01_Supuestos'!$F$11*($H939-'01_Supuestos'!$F$9))*'01_Supuestos'!$F$12)-(('01_Supuestos'!J31*$I939)*'01_Supuestos'!$F$11*$K939)-(IF(('01_Supuestos'!J31*$I939)&gt;0,'01_Supuestos'!$F$15,0)))-((('01_Supuestos'!J31*$I939)*'01_Supuestos'!$F$11*($H939-'01_Supuestos'!$F$9))*'01_Supuestos'!$F$18)-($J939*'01_Supuestos'!J32)-(IF('01_Supuestos'!J30=MAX('01_Supuestos'!$C$30:$M$30),'01_Supuestos'!$F$19,0))-(MAX(0,(((('01_Supuestos'!J31*$I939)*'01_Supuestos'!$F$11*($H939-'01_Supuestos'!$F$9))-((('01_Supuestos'!J31*$I939)*'01_Supuestos'!$F$11*($H939-'01_Supuestos'!$F$9))*'01_Supuestos'!$F$12)-(('01_Supuestos'!J31*$I939)*'01_Supuestos'!$F$11*$K939)-(IF(('01_Supuestos'!J31*$I939)&gt;0,'01_Supuestos'!$F$15,0)))-($J939*'01_Supuestos'!J33)))*'01_Supuestos'!$F$16)</f>
        <v/>
      </c>
      <c r="AB939" s="109">
        <f>((('01_Supuestos'!K31*$I939)*'01_Supuestos'!$F$11*($H939-'01_Supuestos'!$F$9))-((('01_Supuestos'!K31*$I939)*'01_Supuestos'!$F$11*($H939-'01_Supuestos'!$F$9))*'01_Supuestos'!$F$12)-(('01_Supuestos'!K31*$I939)*'01_Supuestos'!$F$11*$K939)-(IF(('01_Supuestos'!K31*$I939)&gt;0,'01_Supuestos'!$F$15,0)))-((('01_Supuestos'!K31*$I939)*'01_Supuestos'!$F$11*($H939-'01_Supuestos'!$F$9))*'01_Supuestos'!$F$18)-($J939*'01_Supuestos'!K32)-(IF('01_Supuestos'!K30=MAX('01_Supuestos'!$C$30:$M$30),'01_Supuestos'!$F$19,0))-(MAX(0,(((('01_Supuestos'!K31*$I939)*'01_Supuestos'!$F$11*($H939-'01_Supuestos'!$F$9))-((('01_Supuestos'!K31*$I939)*'01_Supuestos'!$F$11*($H939-'01_Supuestos'!$F$9))*'01_Supuestos'!$F$12)-(('01_Supuestos'!K31*$I939)*'01_Supuestos'!$F$11*$K939)-(IF(('01_Supuestos'!K31*$I939)&gt;0,'01_Supuestos'!$F$15,0)))-($J939*'01_Supuestos'!K33)))*'01_Supuestos'!$F$16)</f>
        <v/>
      </c>
      <c r="AC939" s="109">
        <f>((('01_Supuestos'!L31*$I939)*'01_Supuestos'!$F$11*($H939-'01_Supuestos'!$F$9))-((('01_Supuestos'!L31*$I939)*'01_Supuestos'!$F$11*($H939-'01_Supuestos'!$F$9))*'01_Supuestos'!$F$12)-(('01_Supuestos'!L31*$I939)*'01_Supuestos'!$F$11*$K939)-(IF(('01_Supuestos'!L31*$I939)&gt;0,'01_Supuestos'!$F$15,0)))-((('01_Supuestos'!L31*$I939)*'01_Supuestos'!$F$11*($H939-'01_Supuestos'!$F$9))*'01_Supuestos'!$F$18)-($J939*'01_Supuestos'!L32)-(IF('01_Supuestos'!L30=MAX('01_Supuestos'!$C$30:$M$30),'01_Supuestos'!$F$19,0))-(MAX(0,(((('01_Supuestos'!L31*$I939)*'01_Supuestos'!$F$11*($H939-'01_Supuestos'!$F$9))-((('01_Supuestos'!L31*$I939)*'01_Supuestos'!$F$11*($H939-'01_Supuestos'!$F$9))*'01_Supuestos'!$F$12)-(('01_Supuestos'!L31*$I939)*'01_Supuestos'!$F$11*$K939)-(IF(('01_Supuestos'!L31*$I939)&gt;0,'01_Supuestos'!$F$15,0)))-($J939*'01_Supuestos'!L33)))*'01_Supuestos'!$F$16)</f>
        <v/>
      </c>
      <c r="AD939" s="109">
        <f>((('01_Supuestos'!M31*$I939)*'01_Supuestos'!$F$11*($H939-'01_Supuestos'!$F$9))-((('01_Supuestos'!M31*$I939)*'01_Supuestos'!$F$11*($H939-'01_Supuestos'!$F$9))*'01_Supuestos'!$F$12)-(('01_Supuestos'!M31*$I939)*'01_Supuestos'!$F$11*$K939)-(IF(('01_Supuestos'!M31*$I939)&gt;0,'01_Supuestos'!$F$15,0)))-((('01_Supuestos'!M31*$I939)*'01_Supuestos'!$F$11*($H939-'01_Supuestos'!$F$9))*'01_Supuestos'!$F$18)-($J939*'01_Supuestos'!M32)-(IF('01_Supuestos'!M30=MAX('01_Supuestos'!$C$30:$M$30),'01_Supuestos'!$F$19,0))-(MAX(0,(((('01_Supuestos'!M31*$I939)*'01_Supuestos'!$F$11*($H939-'01_Supuestos'!$F$9))-((('01_Supuestos'!M31*$I939)*'01_Supuestos'!$F$11*($H939-'01_Supuestos'!$F$9))*'01_Supuestos'!$F$12)-(('01_Supuestos'!M31*$I939)*'01_Supuestos'!$F$11*$K939)-(IF(('01_Supuestos'!M31*$I939)&gt;0,'01_Supuestos'!$F$15,0)))-($J939*'01_Supuestos'!M33)))*'01_Supuestos'!$F$16)</f>
        <v/>
      </c>
      <c r="AE939" s="109">
        <f>0</f>
        <v/>
      </c>
      <c r="AF939" s="109">
        <f>IF(S939&gt;R939,"Appraisal+Decision",IF(S939&lt;R939,"Develop Now","Indiferente"))</f>
        <v/>
      </c>
    </row>
    <row r="940">
      <c r="A940" t="n">
        <v>910</v>
      </c>
      <c r="B940" s="53">
        <f>RAND()</f>
        <v/>
      </c>
      <c r="C940" s="53">
        <f>RAND()</f>
        <v/>
      </c>
      <c r="D940" s="53">
        <f>RAND()</f>
        <v/>
      </c>
      <c r="E940" s="53">
        <f>RAND()</f>
        <v/>
      </c>
      <c r="F940" s="53">
        <f>RAND()</f>
        <v/>
      </c>
      <c r="G940" s="53">
        <f>RAND()</f>
        <v/>
      </c>
      <c r="H940" s="109">
        <f>IF(B940&lt;($B$11-$B$10)/($B$12-$B$10), $B$10+SQRT(B940*($B$11-$B$10)*($B$12-$B$10)), $B$12-SQRT((1-B940)*($B$12-$B$11)*($B$12-$B$10)))</f>
        <v/>
      </c>
      <c r="I940" s="53">
        <f>MAX(0.1,NORMINV(C940,$B$13,$B$14))</f>
        <v/>
      </c>
      <c r="J940" s="109">
        <f>'01_Supuestos'!$F$13*MAX(0.65,NORMINV(D940,1,$B$15))</f>
        <v/>
      </c>
      <c r="K940" s="109">
        <f>'01_Supuestos'!$F$14*MAX(0.6,NORMINV(E940,1,$B$16))</f>
        <v/>
      </c>
      <c r="L940" s="109">
        <f>--(F940&lt;=$B$5)</f>
        <v/>
      </c>
      <c r="M940" s="109">
        <f>IF(L940=1, IF(G940&lt;=$B$6, "+", "-"), IF(G940&lt;=(1-$B$7), "+", "-"))</f>
        <v/>
      </c>
      <c r="N940" s="110">
        <f>IF(M940="+",'05_Bayes_Arbol'!$B$16,'05_Bayes_Arbol'!$B$17)</f>
        <v/>
      </c>
      <c r="O940" s="109">
        <f>SUMPRODUCT(T940:AD940,'01_Supuestos'!$C$34:$M$34)</f>
        <v/>
      </c>
      <c r="P940" s="109">
        <f>N940*O940 + (1-N940)*$B$9</f>
        <v/>
      </c>
      <c r="Q940" s="109">
        <f>--(P940&gt;0)</f>
        <v/>
      </c>
      <c r="R940" s="109">
        <f>IF(L940=1,O940,$B$9)</f>
        <v/>
      </c>
      <c r="S940" s="109">
        <f>-$B$8 + IF(Q940=1, IF(L940=1,O940,$B$9), 0)</f>
        <v/>
      </c>
      <c r="T940" s="109">
        <f>((('01_Supuestos'!C31*$I940)*'01_Supuestos'!$F$11*($H940-'01_Supuestos'!$F$9))-((('01_Supuestos'!C31*$I940)*'01_Supuestos'!$F$11*($H940-'01_Supuestos'!$F$9))*'01_Supuestos'!$F$12)-(('01_Supuestos'!C31*$I940)*'01_Supuestos'!$F$11*$K940)-(IF(('01_Supuestos'!C31*$I940)&gt;0,'01_Supuestos'!$F$15,0)))-((('01_Supuestos'!C31*$I940)*'01_Supuestos'!$F$11*($H940-'01_Supuestos'!$F$9))*'01_Supuestos'!$F$18)-($J940*'01_Supuestos'!C32)-(IF('01_Supuestos'!C30=MAX('01_Supuestos'!$C$30:$M$30),'01_Supuestos'!$F$19,0))-(MAX(0,(((('01_Supuestos'!C31*$I940)*'01_Supuestos'!$F$11*($H940-'01_Supuestos'!$F$9))-((('01_Supuestos'!C31*$I940)*'01_Supuestos'!$F$11*($H940-'01_Supuestos'!$F$9))*'01_Supuestos'!$F$12)-(('01_Supuestos'!C31*$I940)*'01_Supuestos'!$F$11*$K940)-(IF(('01_Supuestos'!C31*$I940)&gt;0,'01_Supuestos'!$F$15,0)))-($J940*'01_Supuestos'!C33)))*'01_Supuestos'!$F$16)</f>
        <v/>
      </c>
      <c r="U940" s="109">
        <f>((('01_Supuestos'!D31*$I940)*'01_Supuestos'!$F$11*($H940-'01_Supuestos'!$F$9))-((('01_Supuestos'!D31*$I940)*'01_Supuestos'!$F$11*($H940-'01_Supuestos'!$F$9))*'01_Supuestos'!$F$12)-(('01_Supuestos'!D31*$I940)*'01_Supuestos'!$F$11*$K940)-(IF(('01_Supuestos'!D31*$I940)&gt;0,'01_Supuestos'!$F$15,0)))-((('01_Supuestos'!D31*$I940)*'01_Supuestos'!$F$11*($H940-'01_Supuestos'!$F$9))*'01_Supuestos'!$F$18)-($J940*'01_Supuestos'!D32)-(IF('01_Supuestos'!D30=MAX('01_Supuestos'!$C$30:$M$30),'01_Supuestos'!$F$19,0))-(MAX(0,(((('01_Supuestos'!D31*$I940)*'01_Supuestos'!$F$11*($H940-'01_Supuestos'!$F$9))-((('01_Supuestos'!D31*$I940)*'01_Supuestos'!$F$11*($H940-'01_Supuestos'!$F$9))*'01_Supuestos'!$F$12)-(('01_Supuestos'!D31*$I940)*'01_Supuestos'!$F$11*$K940)-(IF(('01_Supuestos'!D31*$I940)&gt;0,'01_Supuestos'!$F$15,0)))-($J940*'01_Supuestos'!D33)))*'01_Supuestos'!$F$16)</f>
        <v/>
      </c>
      <c r="V940" s="109">
        <f>((('01_Supuestos'!E31*$I940)*'01_Supuestos'!$F$11*($H940-'01_Supuestos'!$F$9))-((('01_Supuestos'!E31*$I940)*'01_Supuestos'!$F$11*($H940-'01_Supuestos'!$F$9))*'01_Supuestos'!$F$12)-(('01_Supuestos'!E31*$I940)*'01_Supuestos'!$F$11*$K940)-(IF(('01_Supuestos'!E31*$I940)&gt;0,'01_Supuestos'!$F$15,0)))-((('01_Supuestos'!E31*$I940)*'01_Supuestos'!$F$11*($H940-'01_Supuestos'!$F$9))*'01_Supuestos'!$F$18)-($J940*'01_Supuestos'!E32)-(IF('01_Supuestos'!E30=MAX('01_Supuestos'!$C$30:$M$30),'01_Supuestos'!$F$19,0))-(MAX(0,(((('01_Supuestos'!E31*$I940)*'01_Supuestos'!$F$11*($H940-'01_Supuestos'!$F$9))-((('01_Supuestos'!E31*$I940)*'01_Supuestos'!$F$11*($H940-'01_Supuestos'!$F$9))*'01_Supuestos'!$F$12)-(('01_Supuestos'!E31*$I940)*'01_Supuestos'!$F$11*$K940)-(IF(('01_Supuestos'!E31*$I940)&gt;0,'01_Supuestos'!$F$15,0)))-($J940*'01_Supuestos'!E33)))*'01_Supuestos'!$F$16)</f>
        <v/>
      </c>
      <c r="W940" s="109">
        <f>((('01_Supuestos'!F31*$I940)*'01_Supuestos'!$F$11*($H940-'01_Supuestos'!$F$9))-((('01_Supuestos'!F31*$I940)*'01_Supuestos'!$F$11*($H940-'01_Supuestos'!$F$9))*'01_Supuestos'!$F$12)-(('01_Supuestos'!F31*$I940)*'01_Supuestos'!$F$11*$K940)-(IF(('01_Supuestos'!F31*$I940)&gt;0,'01_Supuestos'!$F$15,0)))-((('01_Supuestos'!F31*$I940)*'01_Supuestos'!$F$11*($H940-'01_Supuestos'!$F$9))*'01_Supuestos'!$F$18)-($J940*'01_Supuestos'!F32)-(IF('01_Supuestos'!F30=MAX('01_Supuestos'!$C$30:$M$30),'01_Supuestos'!$F$19,0))-(MAX(0,(((('01_Supuestos'!F31*$I940)*'01_Supuestos'!$F$11*($H940-'01_Supuestos'!$F$9))-((('01_Supuestos'!F31*$I940)*'01_Supuestos'!$F$11*($H940-'01_Supuestos'!$F$9))*'01_Supuestos'!$F$12)-(('01_Supuestos'!F31*$I940)*'01_Supuestos'!$F$11*$K940)-(IF(('01_Supuestos'!F31*$I940)&gt;0,'01_Supuestos'!$F$15,0)))-($J940*'01_Supuestos'!F33)))*'01_Supuestos'!$F$16)</f>
        <v/>
      </c>
      <c r="X940" s="109">
        <f>((('01_Supuestos'!G31*$I940)*'01_Supuestos'!$F$11*($H940-'01_Supuestos'!$F$9))-((('01_Supuestos'!G31*$I940)*'01_Supuestos'!$F$11*($H940-'01_Supuestos'!$F$9))*'01_Supuestos'!$F$12)-(('01_Supuestos'!G31*$I940)*'01_Supuestos'!$F$11*$K940)-(IF(('01_Supuestos'!G31*$I940)&gt;0,'01_Supuestos'!$F$15,0)))-((('01_Supuestos'!G31*$I940)*'01_Supuestos'!$F$11*($H940-'01_Supuestos'!$F$9))*'01_Supuestos'!$F$18)-($J940*'01_Supuestos'!G32)-(IF('01_Supuestos'!G30=MAX('01_Supuestos'!$C$30:$M$30),'01_Supuestos'!$F$19,0))-(MAX(0,(((('01_Supuestos'!G31*$I940)*'01_Supuestos'!$F$11*($H940-'01_Supuestos'!$F$9))-((('01_Supuestos'!G31*$I940)*'01_Supuestos'!$F$11*($H940-'01_Supuestos'!$F$9))*'01_Supuestos'!$F$12)-(('01_Supuestos'!G31*$I940)*'01_Supuestos'!$F$11*$K940)-(IF(('01_Supuestos'!G31*$I940)&gt;0,'01_Supuestos'!$F$15,0)))-($J940*'01_Supuestos'!G33)))*'01_Supuestos'!$F$16)</f>
        <v/>
      </c>
      <c r="Y940" s="109">
        <f>((('01_Supuestos'!H31*$I940)*'01_Supuestos'!$F$11*($H940-'01_Supuestos'!$F$9))-((('01_Supuestos'!H31*$I940)*'01_Supuestos'!$F$11*($H940-'01_Supuestos'!$F$9))*'01_Supuestos'!$F$12)-(('01_Supuestos'!H31*$I940)*'01_Supuestos'!$F$11*$K940)-(IF(('01_Supuestos'!H31*$I940)&gt;0,'01_Supuestos'!$F$15,0)))-((('01_Supuestos'!H31*$I940)*'01_Supuestos'!$F$11*($H940-'01_Supuestos'!$F$9))*'01_Supuestos'!$F$18)-($J940*'01_Supuestos'!H32)-(IF('01_Supuestos'!H30=MAX('01_Supuestos'!$C$30:$M$30),'01_Supuestos'!$F$19,0))-(MAX(0,(((('01_Supuestos'!H31*$I940)*'01_Supuestos'!$F$11*($H940-'01_Supuestos'!$F$9))-((('01_Supuestos'!H31*$I940)*'01_Supuestos'!$F$11*($H940-'01_Supuestos'!$F$9))*'01_Supuestos'!$F$12)-(('01_Supuestos'!H31*$I940)*'01_Supuestos'!$F$11*$K940)-(IF(('01_Supuestos'!H31*$I940)&gt;0,'01_Supuestos'!$F$15,0)))-($J940*'01_Supuestos'!H33)))*'01_Supuestos'!$F$16)</f>
        <v/>
      </c>
      <c r="Z940" s="109">
        <f>((('01_Supuestos'!I31*$I940)*'01_Supuestos'!$F$11*($H940-'01_Supuestos'!$F$9))-((('01_Supuestos'!I31*$I940)*'01_Supuestos'!$F$11*($H940-'01_Supuestos'!$F$9))*'01_Supuestos'!$F$12)-(('01_Supuestos'!I31*$I940)*'01_Supuestos'!$F$11*$K940)-(IF(('01_Supuestos'!I31*$I940)&gt;0,'01_Supuestos'!$F$15,0)))-((('01_Supuestos'!I31*$I940)*'01_Supuestos'!$F$11*($H940-'01_Supuestos'!$F$9))*'01_Supuestos'!$F$18)-($J940*'01_Supuestos'!I32)-(IF('01_Supuestos'!I30=MAX('01_Supuestos'!$C$30:$M$30),'01_Supuestos'!$F$19,0))-(MAX(0,(((('01_Supuestos'!I31*$I940)*'01_Supuestos'!$F$11*($H940-'01_Supuestos'!$F$9))-((('01_Supuestos'!I31*$I940)*'01_Supuestos'!$F$11*($H940-'01_Supuestos'!$F$9))*'01_Supuestos'!$F$12)-(('01_Supuestos'!I31*$I940)*'01_Supuestos'!$F$11*$K940)-(IF(('01_Supuestos'!I31*$I940)&gt;0,'01_Supuestos'!$F$15,0)))-($J940*'01_Supuestos'!I33)))*'01_Supuestos'!$F$16)</f>
        <v/>
      </c>
      <c r="AA940" s="109">
        <f>((('01_Supuestos'!J31*$I940)*'01_Supuestos'!$F$11*($H940-'01_Supuestos'!$F$9))-((('01_Supuestos'!J31*$I940)*'01_Supuestos'!$F$11*($H940-'01_Supuestos'!$F$9))*'01_Supuestos'!$F$12)-(('01_Supuestos'!J31*$I940)*'01_Supuestos'!$F$11*$K940)-(IF(('01_Supuestos'!J31*$I940)&gt;0,'01_Supuestos'!$F$15,0)))-((('01_Supuestos'!J31*$I940)*'01_Supuestos'!$F$11*($H940-'01_Supuestos'!$F$9))*'01_Supuestos'!$F$18)-($J940*'01_Supuestos'!J32)-(IF('01_Supuestos'!J30=MAX('01_Supuestos'!$C$30:$M$30),'01_Supuestos'!$F$19,0))-(MAX(0,(((('01_Supuestos'!J31*$I940)*'01_Supuestos'!$F$11*($H940-'01_Supuestos'!$F$9))-((('01_Supuestos'!J31*$I940)*'01_Supuestos'!$F$11*($H940-'01_Supuestos'!$F$9))*'01_Supuestos'!$F$12)-(('01_Supuestos'!J31*$I940)*'01_Supuestos'!$F$11*$K940)-(IF(('01_Supuestos'!J31*$I940)&gt;0,'01_Supuestos'!$F$15,0)))-($J940*'01_Supuestos'!J33)))*'01_Supuestos'!$F$16)</f>
        <v/>
      </c>
      <c r="AB940" s="109">
        <f>((('01_Supuestos'!K31*$I940)*'01_Supuestos'!$F$11*($H940-'01_Supuestos'!$F$9))-((('01_Supuestos'!K31*$I940)*'01_Supuestos'!$F$11*($H940-'01_Supuestos'!$F$9))*'01_Supuestos'!$F$12)-(('01_Supuestos'!K31*$I940)*'01_Supuestos'!$F$11*$K940)-(IF(('01_Supuestos'!K31*$I940)&gt;0,'01_Supuestos'!$F$15,0)))-((('01_Supuestos'!K31*$I940)*'01_Supuestos'!$F$11*($H940-'01_Supuestos'!$F$9))*'01_Supuestos'!$F$18)-($J940*'01_Supuestos'!K32)-(IF('01_Supuestos'!K30=MAX('01_Supuestos'!$C$30:$M$30),'01_Supuestos'!$F$19,0))-(MAX(0,(((('01_Supuestos'!K31*$I940)*'01_Supuestos'!$F$11*($H940-'01_Supuestos'!$F$9))-((('01_Supuestos'!K31*$I940)*'01_Supuestos'!$F$11*($H940-'01_Supuestos'!$F$9))*'01_Supuestos'!$F$12)-(('01_Supuestos'!K31*$I940)*'01_Supuestos'!$F$11*$K940)-(IF(('01_Supuestos'!K31*$I940)&gt;0,'01_Supuestos'!$F$15,0)))-($J940*'01_Supuestos'!K33)))*'01_Supuestos'!$F$16)</f>
        <v/>
      </c>
      <c r="AC940" s="109">
        <f>((('01_Supuestos'!L31*$I940)*'01_Supuestos'!$F$11*($H940-'01_Supuestos'!$F$9))-((('01_Supuestos'!L31*$I940)*'01_Supuestos'!$F$11*($H940-'01_Supuestos'!$F$9))*'01_Supuestos'!$F$12)-(('01_Supuestos'!L31*$I940)*'01_Supuestos'!$F$11*$K940)-(IF(('01_Supuestos'!L31*$I940)&gt;0,'01_Supuestos'!$F$15,0)))-((('01_Supuestos'!L31*$I940)*'01_Supuestos'!$F$11*($H940-'01_Supuestos'!$F$9))*'01_Supuestos'!$F$18)-($J940*'01_Supuestos'!L32)-(IF('01_Supuestos'!L30=MAX('01_Supuestos'!$C$30:$M$30),'01_Supuestos'!$F$19,0))-(MAX(0,(((('01_Supuestos'!L31*$I940)*'01_Supuestos'!$F$11*($H940-'01_Supuestos'!$F$9))-((('01_Supuestos'!L31*$I940)*'01_Supuestos'!$F$11*($H940-'01_Supuestos'!$F$9))*'01_Supuestos'!$F$12)-(('01_Supuestos'!L31*$I940)*'01_Supuestos'!$F$11*$K940)-(IF(('01_Supuestos'!L31*$I940)&gt;0,'01_Supuestos'!$F$15,0)))-($J940*'01_Supuestos'!L33)))*'01_Supuestos'!$F$16)</f>
        <v/>
      </c>
      <c r="AD940" s="109">
        <f>((('01_Supuestos'!M31*$I940)*'01_Supuestos'!$F$11*($H940-'01_Supuestos'!$F$9))-((('01_Supuestos'!M31*$I940)*'01_Supuestos'!$F$11*($H940-'01_Supuestos'!$F$9))*'01_Supuestos'!$F$12)-(('01_Supuestos'!M31*$I940)*'01_Supuestos'!$F$11*$K940)-(IF(('01_Supuestos'!M31*$I940)&gt;0,'01_Supuestos'!$F$15,0)))-((('01_Supuestos'!M31*$I940)*'01_Supuestos'!$F$11*($H940-'01_Supuestos'!$F$9))*'01_Supuestos'!$F$18)-($J940*'01_Supuestos'!M32)-(IF('01_Supuestos'!M30=MAX('01_Supuestos'!$C$30:$M$30),'01_Supuestos'!$F$19,0))-(MAX(0,(((('01_Supuestos'!M31*$I940)*'01_Supuestos'!$F$11*($H940-'01_Supuestos'!$F$9))-((('01_Supuestos'!M31*$I940)*'01_Supuestos'!$F$11*($H940-'01_Supuestos'!$F$9))*'01_Supuestos'!$F$12)-(('01_Supuestos'!M31*$I940)*'01_Supuestos'!$F$11*$K940)-(IF(('01_Supuestos'!M31*$I940)&gt;0,'01_Supuestos'!$F$15,0)))-($J940*'01_Supuestos'!M33)))*'01_Supuestos'!$F$16)</f>
        <v/>
      </c>
      <c r="AE940" s="109">
        <f>0</f>
        <v/>
      </c>
      <c r="AF940" s="109">
        <f>IF(S940&gt;R940,"Appraisal+Decision",IF(S940&lt;R940,"Develop Now","Indiferente"))</f>
        <v/>
      </c>
    </row>
    <row r="941">
      <c r="A941" t="n">
        <v>911</v>
      </c>
      <c r="B941" s="53">
        <f>RAND()</f>
        <v/>
      </c>
      <c r="C941" s="53">
        <f>RAND()</f>
        <v/>
      </c>
      <c r="D941" s="53">
        <f>RAND()</f>
        <v/>
      </c>
      <c r="E941" s="53">
        <f>RAND()</f>
        <v/>
      </c>
      <c r="F941" s="53">
        <f>RAND()</f>
        <v/>
      </c>
      <c r="G941" s="53">
        <f>RAND()</f>
        <v/>
      </c>
      <c r="H941" s="109">
        <f>IF(B941&lt;($B$11-$B$10)/($B$12-$B$10), $B$10+SQRT(B941*($B$11-$B$10)*($B$12-$B$10)), $B$12-SQRT((1-B941)*($B$12-$B$11)*($B$12-$B$10)))</f>
        <v/>
      </c>
      <c r="I941" s="53">
        <f>MAX(0.1,NORMINV(C941,$B$13,$B$14))</f>
        <v/>
      </c>
      <c r="J941" s="109">
        <f>'01_Supuestos'!$F$13*MAX(0.65,NORMINV(D941,1,$B$15))</f>
        <v/>
      </c>
      <c r="K941" s="109">
        <f>'01_Supuestos'!$F$14*MAX(0.6,NORMINV(E941,1,$B$16))</f>
        <v/>
      </c>
      <c r="L941" s="109">
        <f>--(F941&lt;=$B$5)</f>
        <v/>
      </c>
      <c r="M941" s="109">
        <f>IF(L941=1, IF(G941&lt;=$B$6, "+", "-"), IF(G941&lt;=(1-$B$7), "+", "-"))</f>
        <v/>
      </c>
      <c r="N941" s="110">
        <f>IF(M941="+",'05_Bayes_Arbol'!$B$16,'05_Bayes_Arbol'!$B$17)</f>
        <v/>
      </c>
      <c r="O941" s="109">
        <f>SUMPRODUCT(T941:AD941,'01_Supuestos'!$C$34:$M$34)</f>
        <v/>
      </c>
      <c r="P941" s="109">
        <f>N941*O941 + (1-N941)*$B$9</f>
        <v/>
      </c>
      <c r="Q941" s="109">
        <f>--(P941&gt;0)</f>
        <v/>
      </c>
      <c r="R941" s="109">
        <f>IF(L941=1,O941,$B$9)</f>
        <v/>
      </c>
      <c r="S941" s="109">
        <f>-$B$8 + IF(Q941=1, IF(L941=1,O941,$B$9), 0)</f>
        <v/>
      </c>
      <c r="T941" s="109">
        <f>((('01_Supuestos'!C31*$I941)*'01_Supuestos'!$F$11*($H941-'01_Supuestos'!$F$9))-((('01_Supuestos'!C31*$I941)*'01_Supuestos'!$F$11*($H941-'01_Supuestos'!$F$9))*'01_Supuestos'!$F$12)-(('01_Supuestos'!C31*$I941)*'01_Supuestos'!$F$11*$K941)-(IF(('01_Supuestos'!C31*$I941)&gt;0,'01_Supuestos'!$F$15,0)))-((('01_Supuestos'!C31*$I941)*'01_Supuestos'!$F$11*($H941-'01_Supuestos'!$F$9))*'01_Supuestos'!$F$18)-($J941*'01_Supuestos'!C32)-(IF('01_Supuestos'!C30=MAX('01_Supuestos'!$C$30:$M$30),'01_Supuestos'!$F$19,0))-(MAX(0,(((('01_Supuestos'!C31*$I941)*'01_Supuestos'!$F$11*($H941-'01_Supuestos'!$F$9))-((('01_Supuestos'!C31*$I941)*'01_Supuestos'!$F$11*($H941-'01_Supuestos'!$F$9))*'01_Supuestos'!$F$12)-(('01_Supuestos'!C31*$I941)*'01_Supuestos'!$F$11*$K941)-(IF(('01_Supuestos'!C31*$I941)&gt;0,'01_Supuestos'!$F$15,0)))-($J941*'01_Supuestos'!C33)))*'01_Supuestos'!$F$16)</f>
        <v/>
      </c>
      <c r="U941" s="109">
        <f>((('01_Supuestos'!D31*$I941)*'01_Supuestos'!$F$11*($H941-'01_Supuestos'!$F$9))-((('01_Supuestos'!D31*$I941)*'01_Supuestos'!$F$11*($H941-'01_Supuestos'!$F$9))*'01_Supuestos'!$F$12)-(('01_Supuestos'!D31*$I941)*'01_Supuestos'!$F$11*$K941)-(IF(('01_Supuestos'!D31*$I941)&gt;0,'01_Supuestos'!$F$15,0)))-((('01_Supuestos'!D31*$I941)*'01_Supuestos'!$F$11*($H941-'01_Supuestos'!$F$9))*'01_Supuestos'!$F$18)-($J941*'01_Supuestos'!D32)-(IF('01_Supuestos'!D30=MAX('01_Supuestos'!$C$30:$M$30),'01_Supuestos'!$F$19,0))-(MAX(0,(((('01_Supuestos'!D31*$I941)*'01_Supuestos'!$F$11*($H941-'01_Supuestos'!$F$9))-((('01_Supuestos'!D31*$I941)*'01_Supuestos'!$F$11*($H941-'01_Supuestos'!$F$9))*'01_Supuestos'!$F$12)-(('01_Supuestos'!D31*$I941)*'01_Supuestos'!$F$11*$K941)-(IF(('01_Supuestos'!D31*$I941)&gt;0,'01_Supuestos'!$F$15,0)))-($J941*'01_Supuestos'!D33)))*'01_Supuestos'!$F$16)</f>
        <v/>
      </c>
      <c r="V941" s="109">
        <f>((('01_Supuestos'!E31*$I941)*'01_Supuestos'!$F$11*($H941-'01_Supuestos'!$F$9))-((('01_Supuestos'!E31*$I941)*'01_Supuestos'!$F$11*($H941-'01_Supuestos'!$F$9))*'01_Supuestos'!$F$12)-(('01_Supuestos'!E31*$I941)*'01_Supuestos'!$F$11*$K941)-(IF(('01_Supuestos'!E31*$I941)&gt;0,'01_Supuestos'!$F$15,0)))-((('01_Supuestos'!E31*$I941)*'01_Supuestos'!$F$11*($H941-'01_Supuestos'!$F$9))*'01_Supuestos'!$F$18)-($J941*'01_Supuestos'!E32)-(IF('01_Supuestos'!E30=MAX('01_Supuestos'!$C$30:$M$30),'01_Supuestos'!$F$19,0))-(MAX(0,(((('01_Supuestos'!E31*$I941)*'01_Supuestos'!$F$11*($H941-'01_Supuestos'!$F$9))-((('01_Supuestos'!E31*$I941)*'01_Supuestos'!$F$11*($H941-'01_Supuestos'!$F$9))*'01_Supuestos'!$F$12)-(('01_Supuestos'!E31*$I941)*'01_Supuestos'!$F$11*$K941)-(IF(('01_Supuestos'!E31*$I941)&gt;0,'01_Supuestos'!$F$15,0)))-($J941*'01_Supuestos'!E33)))*'01_Supuestos'!$F$16)</f>
        <v/>
      </c>
      <c r="W941" s="109">
        <f>((('01_Supuestos'!F31*$I941)*'01_Supuestos'!$F$11*($H941-'01_Supuestos'!$F$9))-((('01_Supuestos'!F31*$I941)*'01_Supuestos'!$F$11*($H941-'01_Supuestos'!$F$9))*'01_Supuestos'!$F$12)-(('01_Supuestos'!F31*$I941)*'01_Supuestos'!$F$11*$K941)-(IF(('01_Supuestos'!F31*$I941)&gt;0,'01_Supuestos'!$F$15,0)))-((('01_Supuestos'!F31*$I941)*'01_Supuestos'!$F$11*($H941-'01_Supuestos'!$F$9))*'01_Supuestos'!$F$18)-($J941*'01_Supuestos'!F32)-(IF('01_Supuestos'!F30=MAX('01_Supuestos'!$C$30:$M$30),'01_Supuestos'!$F$19,0))-(MAX(0,(((('01_Supuestos'!F31*$I941)*'01_Supuestos'!$F$11*($H941-'01_Supuestos'!$F$9))-((('01_Supuestos'!F31*$I941)*'01_Supuestos'!$F$11*($H941-'01_Supuestos'!$F$9))*'01_Supuestos'!$F$12)-(('01_Supuestos'!F31*$I941)*'01_Supuestos'!$F$11*$K941)-(IF(('01_Supuestos'!F31*$I941)&gt;0,'01_Supuestos'!$F$15,0)))-($J941*'01_Supuestos'!F33)))*'01_Supuestos'!$F$16)</f>
        <v/>
      </c>
      <c r="X941" s="109">
        <f>((('01_Supuestos'!G31*$I941)*'01_Supuestos'!$F$11*($H941-'01_Supuestos'!$F$9))-((('01_Supuestos'!G31*$I941)*'01_Supuestos'!$F$11*($H941-'01_Supuestos'!$F$9))*'01_Supuestos'!$F$12)-(('01_Supuestos'!G31*$I941)*'01_Supuestos'!$F$11*$K941)-(IF(('01_Supuestos'!G31*$I941)&gt;0,'01_Supuestos'!$F$15,0)))-((('01_Supuestos'!G31*$I941)*'01_Supuestos'!$F$11*($H941-'01_Supuestos'!$F$9))*'01_Supuestos'!$F$18)-($J941*'01_Supuestos'!G32)-(IF('01_Supuestos'!G30=MAX('01_Supuestos'!$C$30:$M$30),'01_Supuestos'!$F$19,0))-(MAX(0,(((('01_Supuestos'!G31*$I941)*'01_Supuestos'!$F$11*($H941-'01_Supuestos'!$F$9))-((('01_Supuestos'!G31*$I941)*'01_Supuestos'!$F$11*($H941-'01_Supuestos'!$F$9))*'01_Supuestos'!$F$12)-(('01_Supuestos'!G31*$I941)*'01_Supuestos'!$F$11*$K941)-(IF(('01_Supuestos'!G31*$I941)&gt;0,'01_Supuestos'!$F$15,0)))-($J941*'01_Supuestos'!G33)))*'01_Supuestos'!$F$16)</f>
        <v/>
      </c>
      <c r="Y941" s="109">
        <f>((('01_Supuestos'!H31*$I941)*'01_Supuestos'!$F$11*($H941-'01_Supuestos'!$F$9))-((('01_Supuestos'!H31*$I941)*'01_Supuestos'!$F$11*($H941-'01_Supuestos'!$F$9))*'01_Supuestos'!$F$12)-(('01_Supuestos'!H31*$I941)*'01_Supuestos'!$F$11*$K941)-(IF(('01_Supuestos'!H31*$I941)&gt;0,'01_Supuestos'!$F$15,0)))-((('01_Supuestos'!H31*$I941)*'01_Supuestos'!$F$11*($H941-'01_Supuestos'!$F$9))*'01_Supuestos'!$F$18)-($J941*'01_Supuestos'!H32)-(IF('01_Supuestos'!H30=MAX('01_Supuestos'!$C$30:$M$30),'01_Supuestos'!$F$19,0))-(MAX(0,(((('01_Supuestos'!H31*$I941)*'01_Supuestos'!$F$11*($H941-'01_Supuestos'!$F$9))-((('01_Supuestos'!H31*$I941)*'01_Supuestos'!$F$11*($H941-'01_Supuestos'!$F$9))*'01_Supuestos'!$F$12)-(('01_Supuestos'!H31*$I941)*'01_Supuestos'!$F$11*$K941)-(IF(('01_Supuestos'!H31*$I941)&gt;0,'01_Supuestos'!$F$15,0)))-($J941*'01_Supuestos'!H33)))*'01_Supuestos'!$F$16)</f>
        <v/>
      </c>
      <c r="Z941" s="109">
        <f>((('01_Supuestos'!I31*$I941)*'01_Supuestos'!$F$11*($H941-'01_Supuestos'!$F$9))-((('01_Supuestos'!I31*$I941)*'01_Supuestos'!$F$11*($H941-'01_Supuestos'!$F$9))*'01_Supuestos'!$F$12)-(('01_Supuestos'!I31*$I941)*'01_Supuestos'!$F$11*$K941)-(IF(('01_Supuestos'!I31*$I941)&gt;0,'01_Supuestos'!$F$15,0)))-((('01_Supuestos'!I31*$I941)*'01_Supuestos'!$F$11*($H941-'01_Supuestos'!$F$9))*'01_Supuestos'!$F$18)-($J941*'01_Supuestos'!I32)-(IF('01_Supuestos'!I30=MAX('01_Supuestos'!$C$30:$M$30),'01_Supuestos'!$F$19,0))-(MAX(0,(((('01_Supuestos'!I31*$I941)*'01_Supuestos'!$F$11*($H941-'01_Supuestos'!$F$9))-((('01_Supuestos'!I31*$I941)*'01_Supuestos'!$F$11*($H941-'01_Supuestos'!$F$9))*'01_Supuestos'!$F$12)-(('01_Supuestos'!I31*$I941)*'01_Supuestos'!$F$11*$K941)-(IF(('01_Supuestos'!I31*$I941)&gt;0,'01_Supuestos'!$F$15,0)))-($J941*'01_Supuestos'!I33)))*'01_Supuestos'!$F$16)</f>
        <v/>
      </c>
      <c r="AA941" s="109">
        <f>((('01_Supuestos'!J31*$I941)*'01_Supuestos'!$F$11*($H941-'01_Supuestos'!$F$9))-((('01_Supuestos'!J31*$I941)*'01_Supuestos'!$F$11*($H941-'01_Supuestos'!$F$9))*'01_Supuestos'!$F$12)-(('01_Supuestos'!J31*$I941)*'01_Supuestos'!$F$11*$K941)-(IF(('01_Supuestos'!J31*$I941)&gt;0,'01_Supuestos'!$F$15,0)))-((('01_Supuestos'!J31*$I941)*'01_Supuestos'!$F$11*($H941-'01_Supuestos'!$F$9))*'01_Supuestos'!$F$18)-($J941*'01_Supuestos'!J32)-(IF('01_Supuestos'!J30=MAX('01_Supuestos'!$C$30:$M$30),'01_Supuestos'!$F$19,0))-(MAX(0,(((('01_Supuestos'!J31*$I941)*'01_Supuestos'!$F$11*($H941-'01_Supuestos'!$F$9))-((('01_Supuestos'!J31*$I941)*'01_Supuestos'!$F$11*($H941-'01_Supuestos'!$F$9))*'01_Supuestos'!$F$12)-(('01_Supuestos'!J31*$I941)*'01_Supuestos'!$F$11*$K941)-(IF(('01_Supuestos'!J31*$I941)&gt;0,'01_Supuestos'!$F$15,0)))-($J941*'01_Supuestos'!J33)))*'01_Supuestos'!$F$16)</f>
        <v/>
      </c>
      <c r="AB941" s="109">
        <f>((('01_Supuestos'!K31*$I941)*'01_Supuestos'!$F$11*($H941-'01_Supuestos'!$F$9))-((('01_Supuestos'!K31*$I941)*'01_Supuestos'!$F$11*($H941-'01_Supuestos'!$F$9))*'01_Supuestos'!$F$12)-(('01_Supuestos'!K31*$I941)*'01_Supuestos'!$F$11*$K941)-(IF(('01_Supuestos'!K31*$I941)&gt;0,'01_Supuestos'!$F$15,0)))-((('01_Supuestos'!K31*$I941)*'01_Supuestos'!$F$11*($H941-'01_Supuestos'!$F$9))*'01_Supuestos'!$F$18)-($J941*'01_Supuestos'!K32)-(IF('01_Supuestos'!K30=MAX('01_Supuestos'!$C$30:$M$30),'01_Supuestos'!$F$19,0))-(MAX(0,(((('01_Supuestos'!K31*$I941)*'01_Supuestos'!$F$11*($H941-'01_Supuestos'!$F$9))-((('01_Supuestos'!K31*$I941)*'01_Supuestos'!$F$11*($H941-'01_Supuestos'!$F$9))*'01_Supuestos'!$F$12)-(('01_Supuestos'!K31*$I941)*'01_Supuestos'!$F$11*$K941)-(IF(('01_Supuestos'!K31*$I941)&gt;0,'01_Supuestos'!$F$15,0)))-($J941*'01_Supuestos'!K33)))*'01_Supuestos'!$F$16)</f>
        <v/>
      </c>
      <c r="AC941" s="109">
        <f>((('01_Supuestos'!L31*$I941)*'01_Supuestos'!$F$11*($H941-'01_Supuestos'!$F$9))-((('01_Supuestos'!L31*$I941)*'01_Supuestos'!$F$11*($H941-'01_Supuestos'!$F$9))*'01_Supuestos'!$F$12)-(('01_Supuestos'!L31*$I941)*'01_Supuestos'!$F$11*$K941)-(IF(('01_Supuestos'!L31*$I941)&gt;0,'01_Supuestos'!$F$15,0)))-((('01_Supuestos'!L31*$I941)*'01_Supuestos'!$F$11*($H941-'01_Supuestos'!$F$9))*'01_Supuestos'!$F$18)-($J941*'01_Supuestos'!L32)-(IF('01_Supuestos'!L30=MAX('01_Supuestos'!$C$30:$M$30),'01_Supuestos'!$F$19,0))-(MAX(0,(((('01_Supuestos'!L31*$I941)*'01_Supuestos'!$F$11*($H941-'01_Supuestos'!$F$9))-((('01_Supuestos'!L31*$I941)*'01_Supuestos'!$F$11*($H941-'01_Supuestos'!$F$9))*'01_Supuestos'!$F$12)-(('01_Supuestos'!L31*$I941)*'01_Supuestos'!$F$11*$K941)-(IF(('01_Supuestos'!L31*$I941)&gt;0,'01_Supuestos'!$F$15,0)))-($J941*'01_Supuestos'!L33)))*'01_Supuestos'!$F$16)</f>
        <v/>
      </c>
      <c r="AD941" s="109">
        <f>((('01_Supuestos'!M31*$I941)*'01_Supuestos'!$F$11*($H941-'01_Supuestos'!$F$9))-((('01_Supuestos'!M31*$I941)*'01_Supuestos'!$F$11*($H941-'01_Supuestos'!$F$9))*'01_Supuestos'!$F$12)-(('01_Supuestos'!M31*$I941)*'01_Supuestos'!$F$11*$K941)-(IF(('01_Supuestos'!M31*$I941)&gt;0,'01_Supuestos'!$F$15,0)))-((('01_Supuestos'!M31*$I941)*'01_Supuestos'!$F$11*($H941-'01_Supuestos'!$F$9))*'01_Supuestos'!$F$18)-($J941*'01_Supuestos'!M32)-(IF('01_Supuestos'!M30=MAX('01_Supuestos'!$C$30:$M$30),'01_Supuestos'!$F$19,0))-(MAX(0,(((('01_Supuestos'!M31*$I941)*'01_Supuestos'!$F$11*($H941-'01_Supuestos'!$F$9))-((('01_Supuestos'!M31*$I941)*'01_Supuestos'!$F$11*($H941-'01_Supuestos'!$F$9))*'01_Supuestos'!$F$12)-(('01_Supuestos'!M31*$I941)*'01_Supuestos'!$F$11*$K941)-(IF(('01_Supuestos'!M31*$I941)&gt;0,'01_Supuestos'!$F$15,0)))-($J941*'01_Supuestos'!M33)))*'01_Supuestos'!$F$16)</f>
        <v/>
      </c>
      <c r="AE941" s="109">
        <f>0</f>
        <v/>
      </c>
      <c r="AF941" s="109">
        <f>IF(S941&gt;R941,"Appraisal+Decision",IF(S941&lt;R941,"Develop Now","Indiferente"))</f>
        <v/>
      </c>
    </row>
    <row r="942">
      <c r="A942" t="n">
        <v>912</v>
      </c>
      <c r="B942" s="53">
        <f>RAND()</f>
        <v/>
      </c>
      <c r="C942" s="53">
        <f>RAND()</f>
        <v/>
      </c>
      <c r="D942" s="53">
        <f>RAND()</f>
        <v/>
      </c>
      <c r="E942" s="53">
        <f>RAND()</f>
        <v/>
      </c>
      <c r="F942" s="53">
        <f>RAND()</f>
        <v/>
      </c>
      <c r="G942" s="53">
        <f>RAND()</f>
        <v/>
      </c>
      <c r="H942" s="109">
        <f>IF(B942&lt;($B$11-$B$10)/($B$12-$B$10), $B$10+SQRT(B942*($B$11-$B$10)*($B$12-$B$10)), $B$12-SQRT((1-B942)*($B$12-$B$11)*($B$12-$B$10)))</f>
        <v/>
      </c>
      <c r="I942" s="53">
        <f>MAX(0.1,NORMINV(C942,$B$13,$B$14))</f>
        <v/>
      </c>
      <c r="J942" s="109">
        <f>'01_Supuestos'!$F$13*MAX(0.65,NORMINV(D942,1,$B$15))</f>
        <v/>
      </c>
      <c r="K942" s="109">
        <f>'01_Supuestos'!$F$14*MAX(0.6,NORMINV(E942,1,$B$16))</f>
        <v/>
      </c>
      <c r="L942" s="109">
        <f>--(F942&lt;=$B$5)</f>
        <v/>
      </c>
      <c r="M942" s="109">
        <f>IF(L942=1, IF(G942&lt;=$B$6, "+", "-"), IF(G942&lt;=(1-$B$7), "+", "-"))</f>
        <v/>
      </c>
      <c r="N942" s="110">
        <f>IF(M942="+",'05_Bayes_Arbol'!$B$16,'05_Bayes_Arbol'!$B$17)</f>
        <v/>
      </c>
      <c r="O942" s="109">
        <f>SUMPRODUCT(T942:AD942,'01_Supuestos'!$C$34:$M$34)</f>
        <v/>
      </c>
      <c r="P942" s="109">
        <f>N942*O942 + (1-N942)*$B$9</f>
        <v/>
      </c>
      <c r="Q942" s="109">
        <f>--(P942&gt;0)</f>
        <v/>
      </c>
      <c r="R942" s="109">
        <f>IF(L942=1,O942,$B$9)</f>
        <v/>
      </c>
      <c r="S942" s="109">
        <f>-$B$8 + IF(Q942=1, IF(L942=1,O942,$B$9), 0)</f>
        <v/>
      </c>
      <c r="T942" s="109">
        <f>((('01_Supuestos'!C31*$I942)*'01_Supuestos'!$F$11*($H942-'01_Supuestos'!$F$9))-((('01_Supuestos'!C31*$I942)*'01_Supuestos'!$F$11*($H942-'01_Supuestos'!$F$9))*'01_Supuestos'!$F$12)-(('01_Supuestos'!C31*$I942)*'01_Supuestos'!$F$11*$K942)-(IF(('01_Supuestos'!C31*$I942)&gt;0,'01_Supuestos'!$F$15,0)))-((('01_Supuestos'!C31*$I942)*'01_Supuestos'!$F$11*($H942-'01_Supuestos'!$F$9))*'01_Supuestos'!$F$18)-($J942*'01_Supuestos'!C32)-(IF('01_Supuestos'!C30=MAX('01_Supuestos'!$C$30:$M$30),'01_Supuestos'!$F$19,0))-(MAX(0,(((('01_Supuestos'!C31*$I942)*'01_Supuestos'!$F$11*($H942-'01_Supuestos'!$F$9))-((('01_Supuestos'!C31*$I942)*'01_Supuestos'!$F$11*($H942-'01_Supuestos'!$F$9))*'01_Supuestos'!$F$12)-(('01_Supuestos'!C31*$I942)*'01_Supuestos'!$F$11*$K942)-(IF(('01_Supuestos'!C31*$I942)&gt;0,'01_Supuestos'!$F$15,0)))-($J942*'01_Supuestos'!C33)))*'01_Supuestos'!$F$16)</f>
        <v/>
      </c>
      <c r="U942" s="109">
        <f>((('01_Supuestos'!D31*$I942)*'01_Supuestos'!$F$11*($H942-'01_Supuestos'!$F$9))-((('01_Supuestos'!D31*$I942)*'01_Supuestos'!$F$11*($H942-'01_Supuestos'!$F$9))*'01_Supuestos'!$F$12)-(('01_Supuestos'!D31*$I942)*'01_Supuestos'!$F$11*$K942)-(IF(('01_Supuestos'!D31*$I942)&gt;0,'01_Supuestos'!$F$15,0)))-((('01_Supuestos'!D31*$I942)*'01_Supuestos'!$F$11*($H942-'01_Supuestos'!$F$9))*'01_Supuestos'!$F$18)-($J942*'01_Supuestos'!D32)-(IF('01_Supuestos'!D30=MAX('01_Supuestos'!$C$30:$M$30),'01_Supuestos'!$F$19,0))-(MAX(0,(((('01_Supuestos'!D31*$I942)*'01_Supuestos'!$F$11*($H942-'01_Supuestos'!$F$9))-((('01_Supuestos'!D31*$I942)*'01_Supuestos'!$F$11*($H942-'01_Supuestos'!$F$9))*'01_Supuestos'!$F$12)-(('01_Supuestos'!D31*$I942)*'01_Supuestos'!$F$11*$K942)-(IF(('01_Supuestos'!D31*$I942)&gt;0,'01_Supuestos'!$F$15,0)))-($J942*'01_Supuestos'!D33)))*'01_Supuestos'!$F$16)</f>
        <v/>
      </c>
      <c r="V942" s="109">
        <f>((('01_Supuestos'!E31*$I942)*'01_Supuestos'!$F$11*($H942-'01_Supuestos'!$F$9))-((('01_Supuestos'!E31*$I942)*'01_Supuestos'!$F$11*($H942-'01_Supuestos'!$F$9))*'01_Supuestos'!$F$12)-(('01_Supuestos'!E31*$I942)*'01_Supuestos'!$F$11*$K942)-(IF(('01_Supuestos'!E31*$I942)&gt;0,'01_Supuestos'!$F$15,0)))-((('01_Supuestos'!E31*$I942)*'01_Supuestos'!$F$11*($H942-'01_Supuestos'!$F$9))*'01_Supuestos'!$F$18)-($J942*'01_Supuestos'!E32)-(IF('01_Supuestos'!E30=MAX('01_Supuestos'!$C$30:$M$30),'01_Supuestos'!$F$19,0))-(MAX(0,(((('01_Supuestos'!E31*$I942)*'01_Supuestos'!$F$11*($H942-'01_Supuestos'!$F$9))-((('01_Supuestos'!E31*$I942)*'01_Supuestos'!$F$11*($H942-'01_Supuestos'!$F$9))*'01_Supuestos'!$F$12)-(('01_Supuestos'!E31*$I942)*'01_Supuestos'!$F$11*$K942)-(IF(('01_Supuestos'!E31*$I942)&gt;0,'01_Supuestos'!$F$15,0)))-($J942*'01_Supuestos'!E33)))*'01_Supuestos'!$F$16)</f>
        <v/>
      </c>
      <c r="W942" s="109">
        <f>((('01_Supuestos'!F31*$I942)*'01_Supuestos'!$F$11*($H942-'01_Supuestos'!$F$9))-((('01_Supuestos'!F31*$I942)*'01_Supuestos'!$F$11*($H942-'01_Supuestos'!$F$9))*'01_Supuestos'!$F$12)-(('01_Supuestos'!F31*$I942)*'01_Supuestos'!$F$11*$K942)-(IF(('01_Supuestos'!F31*$I942)&gt;0,'01_Supuestos'!$F$15,0)))-((('01_Supuestos'!F31*$I942)*'01_Supuestos'!$F$11*($H942-'01_Supuestos'!$F$9))*'01_Supuestos'!$F$18)-($J942*'01_Supuestos'!F32)-(IF('01_Supuestos'!F30=MAX('01_Supuestos'!$C$30:$M$30),'01_Supuestos'!$F$19,0))-(MAX(0,(((('01_Supuestos'!F31*$I942)*'01_Supuestos'!$F$11*($H942-'01_Supuestos'!$F$9))-((('01_Supuestos'!F31*$I942)*'01_Supuestos'!$F$11*($H942-'01_Supuestos'!$F$9))*'01_Supuestos'!$F$12)-(('01_Supuestos'!F31*$I942)*'01_Supuestos'!$F$11*$K942)-(IF(('01_Supuestos'!F31*$I942)&gt;0,'01_Supuestos'!$F$15,0)))-($J942*'01_Supuestos'!F33)))*'01_Supuestos'!$F$16)</f>
        <v/>
      </c>
      <c r="X942" s="109">
        <f>((('01_Supuestos'!G31*$I942)*'01_Supuestos'!$F$11*($H942-'01_Supuestos'!$F$9))-((('01_Supuestos'!G31*$I942)*'01_Supuestos'!$F$11*($H942-'01_Supuestos'!$F$9))*'01_Supuestos'!$F$12)-(('01_Supuestos'!G31*$I942)*'01_Supuestos'!$F$11*$K942)-(IF(('01_Supuestos'!G31*$I942)&gt;0,'01_Supuestos'!$F$15,0)))-((('01_Supuestos'!G31*$I942)*'01_Supuestos'!$F$11*($H942-'01_Supuestos'!$F$9))*'01_Supuestos'!$F$18)-($J942*'01_Supuestos'!G32)-(IF('01_Supuestos'!G30=MAX('01_Supuestos'!$C$30:$M$30),'01_Supuestos'!$F$19,0))-(MAX(0,(((('01_Supuestos'!G31*$I942)*'01_Supuestos'!$F$11*($H942-'01_Supuestos'!$F$9))-((('01_Supuestos'!G31*$I942)*'01_Supuestos'!$F$11*($H942-'01_Supuestos'!$F$9))*'01_Supuestos'!$F$12)-(('01_Supuestos'!G31*$I942)*'01_Supuestos'!$F$11*$K942)-(IF(('01_Supuestos'!G31*$I942)&gt;0,'01_Supuestos'!$F$15,0)))-($J942*'01_Supuestos'!G33)))*'01_Supuestos'!$F$16)</f>
        <v/>
      </c>
      <c r="Y942" s="109">
        <f>((('01_Supuestos'!H31*$I942)*'01_Supuestos'!$F$11*($H942-'01_Supuestos'!$F$9))-((('01_Supuestos'!H31*$I942)*'01_Supuestos'!$F$11*($H942-'01_Supuestos'!$F$9))*'01_Supuestos'!$F$12)-(('01_Supuestos'!H31*$I942)*'01_Supuestos'!$F$11*$K942)-(IF(('01_Supuestos'!H31*$I942)&gt;0,'01_Supuestos'!$F$15,0)))-((('01_Supuestos'!H31*$I942)*'01_Supuestos'!$F$11*($H942-'01_Supuestos'!$F$9))*'01_Supuestos'!$F$18)-($J942*'01_Supuestos'!H32)-(IF('01_Supuestos'!H30=MAX('01_Supuestos'!$C$30:$M$30),'01_Supuestos'!$F$19,0))-(MAX(0,(((('01_Supuestos'!H31*$I942)*'01_Supuestos'!$F$11*($H942-'01_Supuestos'!$F$9))-((('01_Supuestos'!H31*$I942)*'01_Supuestos'!$F$11*($H942-'01_Supuestos'!$F$9))*'01_Supuestos'!$F$12)-(('01_Supuestos'!H31*$I942)*'01_Supuestos'!$F$11*$K942)-(IF(('01_Supuestos'!H31*$I942)&gt;0,'01_Supuestos'!$F$15,0)))-($J942*'01_Supuestos'!H33)))*'01_Supuestos'!$F$16)</f>
        <v/>
      </c>
      <c r="Z942" s="109">
        <f>((('01_Supuestos'!I31*$I942)*'01_Supuestos'!$F$11*($H942-'01_Supuestos'!$F$9))-((('01_Supuestos'!I31*$I942)*'01_Supuestos'!$F$11*($H942-'01_Supuestos'!$F$9))*'01_Supuestos'!$F$12)-(('01_Supuestos'!I31*$I942)*'01_Supuestos'!$F$11*$K942)-(IF(('01_Supuestos'!I31*$I942)&gt;0,'01_Supuestos'!$F$15,0)))-((('01_Supuestos'!I31*$I942)*'01_Supuestos'!$F$11*($H942-'01_Supuestos'!$F$9))*'01_Supuestos'!$F$18)-($J942*'01_Supuestos'!I32)-(IF('01_Supuestos'!I30=MAX('01_Supuestos'!$C$30:$M$30),'01_Supuestos'!$F$19,0))-(MAX(0,(((('01_Supuestos'!I31*$I942)*'01_Supuestos'!$F$11*($H942-'01_Supuestos'!$F$9))-((('01_Supuestos'!I31*$I942)*'01_Supuestos'!$F$11*($H942-'01_Supuestos'!$F$9))*'01_Supuestos'!$F$12)-(('01_Supuestos'!I31*$I942)*'01_Supuestos'!$F$11*$K942)-(IF(('01_Supuestos'!I31*$I942)&gt;0,'01_Supuestos'!$F$15,0)))-($J942*'01_Supuestos'!I33)))*'01_Supuestos'!$F$16)</f>
        <v/>
      </c>
      <c r="AA942" s="109">
        <f>((('01_Supuestos'!J31*$I942)*'01_Supuestos'!$F$11*($H942-'01_Supuestos'!$F$9))-((('01_Supuestos'!J31*$I942)*'01_Supuestos'!$F$11*($H942-'01_Supuestos'!$F$9))*'01_Supuestos'!$F$12)-(('01_Supuestos'!J31*$I942)*'01_Supuestos'!$F$11*$K942)-(IF(('01_Supuestos'!J31*$I942)&gt;0,'01_Supuestos'!$F$15,0)))-((('01_Supuestos'!J31*$I942)*'01_Supuestos'!$F$11*($H942-'01_Supuestos'!$F$9))*'01_Supuestos'!$F$18)-($J942*'01_Supuestos'!J32)-(IF('01_Supuestos'!J30=MAX('01_Supuestos'!$C$30:$M$30),'01_Supuestos'!$F$19,0))-(MAX(0,(((('01_Supuestos'!J31*$I942)*'01_Supuestos'!$F$11*($H942-'01_Supuestos'!$F$9))-((('01_Supuestos'!J31*$I942)*'01_Supuestos'!$F$11*($H942-'01_Supuestos'!$F$9))*'01_Supuestos'!$F$12)-(('01_Supuestos'!J31*$I942)*'01_Supuestos'!$F$11*$K942)-(IF(('01_Supuestos'!J31*$I942)&gt;0,'01_Supuestos'!$F$15,0)))-($J942*'01_Supuestos'!J33)))*'01_Supuestos'!$F$16)</f>
        <v/>
      </c>
      <c r="AB942" s="109">
        <f>((('01_Supuestos'!K31*$I942)*'01_Supuestos'!$F$11*($H942-'01_Supuestos'!$F$9))-((('01_Supuestos'!K31*$I942)*'01_Supuestos'!$F$11*($H942-'01_Supuestos'!$F$9))*'01_Supuestos'!$F$12)-(('01_Supuestos'!K31*$I942)*'01_Supuestos'!$F$11*$K942)-(IF(('01_Supuestos'!K31*$I942)&gt;0,'01_Supuestos'!$F$15,0)))-((('01_Supuestos'!K31*$I942)*'01_Supuestos'!$F$11*($H942-'01_Supuestos'!$F$9))*'01_Supuestos'!$F$18)-($J942*'01_Supuestos'!K32)-(IF('01_Supuestos'!K30=MAX('01_Supuestos'!$C$30:$M$30),'01_Supuestos'!$F$19,0))-(MAX(0,(((('01_Supuestos'!K31*$I942)*'01_Supuestos'!$F$11*($H942-'01_Supuestos'!$F$9))-((('01_Supuestos'!K31*$I942)*'01_Supuestos'!$F$11*($H942-'01_Supuestos'!$F$9))*'01_Supuestos'!$F$12)-(('01_Supuestos'!K31*$I942)*'01_Supuestos'!$F$11*$K942)-(IF(('01_Supuestos'!K31*$I942)&gt;0,'01_Supuestos'!$F$15,0)))-($J942*'01_Supuestos'!K33)))*'01_Supuestos'!$F$16)</f>
        <v/>
      </c>
      <c r="AC942" s="109">
        <f>((('01_Supuestos'!L31*$I942)*'01_Supuestos'!$F$11*($H942-'01_Supuestos'!$F$9))-((('01_Supuestos'!L31*$I942)*'01_Supuestos'!$F$11*($H942-'01_Supuestos'!$F$9))*'01_Supuestos'!$F$12)-(('01_Supuestos'!L31*$I942)*'01_Supuestos'!$F$11*$K942)-(IF(('01_Supuestos'!L31*$I942)&gt;0,'01_Supuestos'!$F$15,0)))-((('01_Supuestos'!L31*$I942)*'01_Supuestos'!$F$11*($H942-'01_Supuestos'!$F$9))*'01_Supuestos'!$F$18)-($J942*'01_Supuestos'!L32)-(IF('01_Supuestos'!L30=MAX('01_Supuestos'!$C$30:$M$30),'01_Supuestos'!$F$19,0))-(MAX(0,(((('01_Supuestos'!L31*$I942)*'01_Supuestos'!$F$11*($H942-'01_Supuestos'!$F$9))-((('01_Supuestos'!L31*$I942)*'01_Supuestos'!$F$11*($H942-'01_Supuestos'!$F$9))*'01_Supuestos'!$F$12)-(('01_Supuestos'!L31*$I942)*'01_Supuestos'!$F$11*$K942)-(IF(('01_Supuestos'!L31*$I942)&gt;0,'01_Supuestos'!$F$15,0)))-($J942*'01_Supuestos'!L33)))*'01_Supuestos'!$F$16)</f>
        <v/>
      </c>
      <c r="AD942" s="109">
        <f>((('01_Supuestos'!M31*$I942)*'01_Supuestos'!$F$11*($H942-'01_Supuestos'!$F$9))-((('01_Supuestos'!M31*$I942)*'01_Supuestos'!$F$11*($H942-'01_Supuestos'!$F$9))*'01_Supuestos'!$F$12)-(('01_Supuestos'!M31*$I942)*'01_Supuestos'!$F$11*$K942)-(IF(('01_Supuestos'!M31*$I942)&gt;0,'01_Supuestos'!$F$15,0)))-((('01_Supuestos'!M31*$I942)*'01_Supuestos'!$F$11*($H942-'01_Supuestos'!$F$9))*'01_Supuestos'!$F$18)-($J942*'01_Supuestos'!M32)-(IF('01_Supuestos'!M30=MAX('01_Supuestos'!$C$30:$M$30),'01_Supuestos'!$F$19,0))-(MAX(0,(((('01_Supuestos'!M31*$I942)*'01_Supuestos'!$F$11*($H942-'01_Supuestos'!$F$9))-((('01_Supuestos'!M31*$I942)*'01_Supuestos'!$F$11*($H942-'01_Supuestos'!$F$9))*'01_Supuestos'!$F$12)-(('01_Supuestos'!M31*$I942)*'01_Supuestos'!$F$11*$K942)-(IF(('01_Supuestos'!M31*$I942)&gt;0,'01_Supuestos'!$F$15,0)))-($J942*'01_Supuestos'!M33)))*'01_Supuestos'!$F$16)</f>
        <v/>
      </c>
      <c r="AE942" s="109">
        <f>0</f>
        <v/>
      </c>
      <c r="AF942" s="109">
        <f>IF(S942&gt;R942,"Appraisal+Decision",IF(S942&lt;R942,"Develop Now","Indiferente"))</f>
        <v/>
      </c>
    </row>
    <row r="943">
      <c r="A943" t="n">
        <v>913</v>
      </c>
      <c r="B943" s="53">
        <f>RAND()</f>
        <v/>
      </c>
      <c r="C943" s="53">
        <f>RAND()</f>
        <v/>
      </c>
      <c r="D943" s="53">
        <f>RAND()</f>
        <v/>
      </c>
      <c r="E943" s="53">
        <f>RAND()</f>
        <v/>
      </c>
      <c r="F943" s="53">
        <f>RAND()</f>
        <v/>
      </c>
      <c r="G943" s="53">
        <f>RAND()</f>
        <v/>
      </c>
      <c r="H943" s="109">
        <f>IF(B943&lt;($B$11-$B$10)/($B$12-$B$10), $B$10+SQRT(B943*($B$11-$B$10)*($B$12-$B$10)), $B$12-SQRT((1-B943)*($B$12-$B$11)*($B$12-$B$10)))</f>
        <v/>
      </c>
      <c r="I943" s="53">
        <f>MAX(0.1,NORMINV(C943,$B$13,$B$14))</f>
        <v/>
      </c>
      <c r="J943" s="109">
        <f>'01_Supuestos'!$F$13*MAX(0.65,NORMINV(D943,1,$B$15))</f>
        <v/>
      </c>
      <c r="K943" s="109">
        <f>'01_Supuestos'!$F$14*MAX(0.6,NORMINV(E943,1,$B$16))</f>
        <v/>
      </c>
      <c r="L943" s="109">
        <f>--(F943&lt;=$B$5)</f>
        <v/>
      </c>
      <c r="M943" s="109">
        <f>IF(L943=1, IF(G943&lt;=$B$6, "+", "-"), IF(G943&lt;=(1-$B$7), "+", "-"))</f>
        <v/>
      </c>
      <c r="N943" s="110">
        <f>IF(M943="+",'05_Bayes_Arbol'!$B$16,'05_Bayes_Arbol'!$B$17)</f>
        <v/>
      </c>
      <c r="O943" s="109">
        <f>SUMPRODUCT(T943:AD943,'01_Supuestos'!$C$34:$M$34)</f>
        <v/>
      </c>
      <c r="P943" s="109">
        <f>N943*O943 + (1-N943)*$B$9</f>
        <v/>
      </c>
      <c r="Q943" s="109">
        <f>--(P943&gt;0)</f>
        <v/>
      </c>
      <c r="R943" s="109">
        <f>IF(L943=1,O943,$B$9)</f>
        <v/>
      </c>
      <c r="S943" s="109">
        <f>-$B$8 + IF(Q943=1, IF(L943=1,O943,$B$9), 0)</f>
        <v/>
      </c>
      <c r="T943" s="109">
        <f>((('01_Supuestos'!C31*$I943)*'01_Supuestos'!$F$11*($H943-'01_Supuestos'!$F$9))-((('01_Supuestos'!C31*$I943)*'01_Supuestos'!$F$11*($H943-'01_Supuestos'!$F$9))*'01_Supuestos'!$F$12)-(('01_Supuestos'!C31*$I943)*'01_Supuestos'!$F$11*$K943)-(IF(('01_Supuestos'!C31*$I943)&gt;0,'01_Supuestos'!$F$15,0)))-((('01_Supuestos'!C31*$I943)*'01_Supuestos'!$F$11*($H943-'01_Supuestos'!$F$9))*'01_Supuestos'!$F$18)-($J943*'01_Supuestos'!C32)-(IF('01_Supuestos'!C30=MAX('01_Supuestos'!$C$30:$M$30),'01_Supuestos'!$F$19,0))-(MAX(0,(((('01_Supuestos'!C31*$I943)*'01_Supuestos'!$F$11*($H943-'01_Supuestos'!$F$9))-((('01_Supuestos'!C31*$I943)*'01_Supuestos'!$F$11*($H943-'01_Supuestos'!$F$9))*'01_Supuestos'!$F$12)-(('01_Supuestos'!C31*$I943)*'01_Supuestos'!$F$11*$K943)-(IF(('01_Supuestos'!C31*$I943)&gt;0,'01_Supuestos'!$F$15,0)))-($J943*'01_Supuestos'!C33)))*'01_Supuestos'!$F$16)</f>
        <v/>
      </c>
      <c r="U943" s="109">
        <f>((('01_Supuestos'!D31*$I943)*'01_Supuestos'!$F$11*($H943-'01_Supuestos'!$F$9))-((('01_Supuestos'!D31*$I943)*'01_Supuestos'!$F$11*($H943-'01_Supuestos'!$F$9))*'01_Supuestos'!$F$12)-(('01_Supuestos'!D31*$I943)*'01_Supuestos'!$F$11*$K943)-(IF(('01_Supuestos'!D31*$I943)&gt;0,'01_Supuestos'!$F$15,0)))-((('01_Supuestos'!D31*$I943)*'01_Supuestos'!$F$11*($H943-'01_Supuestos'!$F$9))*'01_Supuestos'!$F$18)-($J943*'01_Supuestos'!D32)-(IF('01_Supuestos'!D30=MAX('01_Supuestos'!$C$30:$M$30),'01_Supuestos'!$F$19,0))-(MAX(0,(((('01_Supuestos'!D31*$I943)*'01_Supuestos'!$F$11*($H943-'01_Supuestos'!$F$9))-((('01_Supuestos'!D31*$I943)*'01_Supuestos'!$F$11*($H943-'01_Supuestos'!$F$9))*'01_Supuestos'!$F$12)-(('01_Supuestos'!D31*$I943)*'01_Supuestos'!$F$11*$K943)-(IF(('01_Supuestos'!D31*$I943)&gt;0,'01_Supuestos'!$F$15,0)))-($J943*'01_Supuestos'!D33)))*'01_Supuestos'!$F$16)</f>
        <v/>
      </c>
      <c r="V943" s="109">
        <f>((('01_Supuestos'!E31*$I943)*'01_Supuestos'!$F$11*($H943-'01_Supuestos'!$F$9))-((('01_Supuestos'!E31*$I943)*'01_Supuestos'!$F$11*($H943-'01_Supuestos'!$F$9))*'01_Supuestos'!$F$12)-(('01_Supuestos'!E31*$I943)*'01_Supuestos'!$F$11*$K943)-(IF(('01_Supuestos'!E31*$I943)&gt;0,'01_Supuestos'!$F$15,0)))-((('01_Supuestos'!E31*$I943)*'01_Supuestos'!$F$11*($H943-'01_Supuestos'!$F$9))*'01_Supuestos'!$F$18)-($J943*'01_Supuestos'!E32)-(IF('01_Supuestos'!E30=MAX('01_Supuestos'!$C$30:$M$30),'01_Supuestos'!$F$19,0))-(MAX(0,(((('01_Supuestos'!E31*$I943)*'01_Supuestos'!$F$11*($H943-'01_Supuestos'!$F$9))-((('01_Supuestos'!E31*$I943)*'01_Supuestos'!$F$11*($H943-'01_Supuestos'!$F$9))*'01_Supuestos'!$F$12)-(('01_Supuestos'!E31*$I943)*'01_Supuestos'!$F$11*$K943)-(IF(('01_Supuestos'!E31*$I943)&gt;0,'01_Supuestos'!$F$15,0)))-($J943*'01_Supuestos'!E33)))*'01_Supuestos'!$F$16)</f>
        <v/>
      </c>
      <c r="W943" s="109">
        <f>((('01_Supuestos'!F31*$I943)*'01_Supuestos'!$F$11*($H943-'01_Supuestos'!$F$9))-((('01_Supuestos'!F31*$I943)*'01_Supuestos'!$F$11*($H943-'01_Supuestos'!$F$9))*'01_Supuestos'!$F$12)-(('01_Supuestos'!F31*$I943)*'01_Supuestos'!$F$11*$K943)-(IF(('01_Supuestos'!F31*$I943)&gt;0,'01_Supuestos'!$F$15,0)))-((('01_Supuestos'!F31*$I943)*'01_Supuestos'!$F$11*($H943-'01_Supuestos'!$F$9))*'01_Supuestos'!$F$18)-($J943*'01_Supuestos'!F32)-(IF('01_Supuestos'!F30=MAX('01_Supuestos'!$C$30:$M$30),'01_Supuestos'!$F$19,0))-(MAX(0,(((('01_Supuestos'!F31*$I943)*'01_Supuestos'!$F$11*($H943-'01_Supuestos'!$F$9))-((('01_Supuestos'!F31*$I943)*'01_Supuestos'!$F$11*($H943-'01_Supuestos'!$F$9))*'01_Supuestos'!$F$12)-(('01_Supuestos'!F31*$I943)*'01_Supuestos'!$F$11*$K943)-(IF(('01_Supuestos'!F31*$I943)&gt;0,'01_Supuestos'!$F$15,0)))-($J943*'01_Supuestos'!F33)))*'01_Supuestos'!$F$16)</f>
        <v/>
      </c>
      <c r="X943" s="109">
        <f>((('01_Supuestos'!G31*$I943)*'01_Supuestos'!$F$11*($H943-'01_Supuestos'!$F$9))-((('01_Supuestos'!G31*$I943)*'01_Supuestos'!$F$11*($H943-'01_Supuestos'!$F$9))*'01_Supuestos'!$F$12)-(('01_Supuestos'!G31*$I943)*'01_Supuestos'!$F$11*$K943)-(IF(('01_Supuestos'!G31*$I943)&gt;0,'01_Supuestos'!$F$15,0)))-((('01_Supuestos'!G31*$I943)*'01_Supuestos'!$F$11*($H943-'01_Supuestos'!$F$9))*'01_Supuestos'!$F$18)-($J943*'01_Supuestos'!G32)-(IF('01_Supuestos'!G30=MAX('01_Supuestos'!$C$30:$M$30),'01_Supuestos'!$F$19,0))-(MAX(0,(((('01_Supuestos'!G31*$I943)*'01_Supuestos'!$F$11*($H943-'01_Supuestos'!$F$9))-((('01_Supuestos'!G31*$I943)*'01_Supuestos'!$F$11*($H943-'01_Supuestos'!$F$9))*'01_Supuestos'!$F$12)-(('01_Supuestos'!G31*$I943)*'01_Supuestos'!$F$11*$K943)-(IF(('01_Supuestos'!G31*$I943)&gt;0,'01_Supuestos'!$F$15,0)))-($J943*'01_Supuestos'!G33)))*'01_Supuestos'!$F$16)</f>
        <v/>
      </c>
      <c r="Y943" s="109">
        <f>((('01_Supuestos'!H31*$I943)*'01_Supuestos'!$F$11*($H943-'01_Supuestos'!$F$9))-((('01_Supuestos'!H31*$I943)*'01_Supuestos'!$F$11*($H943-'01_Supuestos'!$F$9))*'01_Supuestos'!$F$12)-(('01_Supuestos'!H31*$I943)*'01_Supuestos'!$F$11*$K943)-(IF(('01_Supuestos'!H31*$I943)&gt;0,'01_Supuestos'!$F$15,0)))-((('01_Supuestos'!H31*$I943)*'01_Supuestos'!$F$11*($H943-'01_Supuestos'!$F$9))*'01_Supuestos'!$F$18)-($J943*'01_Supuestos'!H32)-(IF('01_Supuestos'!H30=MAX('01_Supuestos'!$C$30:$M$30),'01_Supuestos'!$F$19,0))-(MAX(0,(((('01_Supuestos'!H31*$I943)*'01_Supuestos'!$F$11*($H943-'01_Supuestos'!$F$9))-((('01_Supuestos'!H31*$I943)*'01_Supuestos'!$F$11*($H943-'01_Supuestos'!$F$9))*'01_Supuestos'!$F$12)-(('01_Supuestos'!H31*$I943)*'01_Supuestos'!$F$11*$K943)-(IF(('01_Supuestos'!H31*$I943)&gt;0,'01_Supuestos'!$F$15,0)))-($J943*'01_Supuestos'!H33)))*'01_Supuestos'!$F$16)</f>
        <v/>
      </c>
      <c r="Z943" s="109">
        <f>((('01_Supuestos'!I31*$I943)*'01_Supuestos'!$F$11*($H943-'01_Supuestos'!$F$9))-((('01_Supuestos'!I31*$I943)*'01_Supuestos'!$F$11*($H943-'01_Supuestos'!$F$9))*'01_Supuestos'!$F$12)-(('01_Supuestos'!I31*$I943)*'01_Supuestos'!$F$11*$K943)-(IF(('01_Supuestos'!I31*$I943)&gt;0,'01_Supuestos'!$F$15,0)))-((('01_Supuestos'!I31*$I943)*'01_Supuestos'!$F$11*($H943-'01_Supuestos'!$F$9))*'01_Supuestos'!$F$18)-($J943*'01_Supuestos'!I32)-(IF('01_Supuestos'!I30=MAX('01_Supuestos'!$C$30:$M$30),'01_Supuestos'!$F$19,0))-(MAX(0,(((('01_Supuestos'!I31*$I943)*'01_Supuestos'!$F$11*($H943-'01_Supuestos'!$F$9))-((('01_Supuestos'!I31*$I943)*'01_Supuestos'!$F$11*($H943-'01_Supuestos'!$F$9))*'01_Supuestos'!$F$12)-(('01_Supuestos'!I31*$I943)*'01_Supuestos'!$F$11*$K943)-(IF(('01_Supuestos'!I31*$I943)&gt;0,'01_Supuestos'!$F$15,0)))-($J943*'01_Supuestos'!I33)))*'01_Supuestos'!$F$16)</f>
        <v/>
      </c>
      <c r="AA943" s="109">
        <f>((('01_Supuestos'!J31*$I943)*'01_Supuestos'!$F$11*($H943-'01_Supuestos'!$F$9))-((('01_Supuestos'!J31*$I943)*'01_Supuestos'!$F$11*($H943-'01_Supuestos'!$F$9))*'01_Supuestos'!$F$12)-(('01_Supuestos'!J31*$I943)*'01_Supuestos'!$F$11*$K943)-(IF(('01_Supuestos'!J31*$I943)&gt;0,'01_Supuestos'!$F$15,0)))-((('01_Supuestos'!J31*$I943)*'01_Supuestos'!$F$11*($H943-'01_Supuestos'!$F$9))*'01_Supuestos'!$F$18)-($J943*'01_Supuestos'!J32)-(IF('01_Supuestos'!J30=MAX('01_Supuestos'!$C$30:$M$30),'01_Supuestos'!$F$19,0))-(MAX(0,(((('01_Supuestos'!J31*$I943)*'01_Supuestos'!$F$11*($H943-'01_Supuestos'!$F$9))-((('01_Supuestos'!J31*$I943)*'01_Supuestos'!$F$11*($H943-'01_Supuestos'!$F$9))*'01_Supuestos'!$F$12)-(('01_Supuestos'!J31*$I943)*'01_Supuestos'!$F$11*$K943)-(IF(('01_Supuestos'!J31*$I943)&gt;0,'01_Supuestos'!$F$15,0)))-($J943*'01_Supuestos'!J33)))*'01_Supuestos'!$F$16)</f>
        <v/>
      </c>
      <c r="AB943" s="109">
        <f>((('01_Supuestos'!K31*$I943)*'01_Supuestos'!$F$11*($H943-'01_Supuestos'!$F$9))-((('01_Supuestos'!K31*$I943)*'01_Supuestos'!$F$11*($H943-'01_Supuestos'!$F$9))*'01_Supuestos'!$F$12)-(('01_Supuestos'!K31*$I943)*'01_Supuestos'!$F$11*$K943)-(IF(('01_Supuestos'!K31*$I943)&gt;0,'01_Supuestos'!$F$15,0)))-((('01_Supuestos'!K31*$I943)*'01_Supuestos'!$F$11*($H943-'01_Supuestos'!$F$9))*'01_Supuestos'!$F$18)-($J943*'01_Supuestos'!K32)-(IF('01_Supuestos'!K30=MAX('01_Supuestos'!$C$30:$M$30),'01_Supuestos'!$F$19,0))-(MAX(0,(((('01_Supuestos'!K31*$I943)*'01_Supuestos'!$F$11*($H943-'01_Supuestos'!$F$9))-((('01_Supuestos'!K31*$I943)*'01_Supuestos'!$F$11*($H943-'01_Supuestos'!$F$9))*'01_Supuestos'!$F$12)-(('01_Supuestos'!K31*$I943)*'01_Supuestos'!$F$11*$K943)-(IF(('01_Supuestos'!K31*$I943)&gt;0,'01_Supuestos'!$F$15,0)))-($J943*'01_Supuestos'!K33)))*'01_Supuestos'!$F$16)</f>
        <v/>
      </c>
      <c r="AC943" s="109">
        <f>((('01_Supuestos'!L31*$I943)*'01_Supuestos'!$F$11*($H943-'01_Supuestos'!$F$9))-((('01_Supuestos'!L31*$I943)*'01_Supuestos'!$F$11*($H943-'01_Supuestos'!$F$9))*'01_Supuestos'!$F$12)-(('01_Supuestos'!L31*$I943)*'01_Supuestos'!$F$11*$K943)-(IF(('01_Supuestos'!L31*$I943)&gt;0,'01_Supuestos'!$F$15,0)))-((('01_Supuestos'!L31*$I943)*'01_Supuestos'!$F$11*($H943-'01_Supuestos'!$F$9))*'01_Supuestos'!$F$18)-($J943*'01_Supuestos'!L32)-(IF('01_Supuestos'!L30=MAX('01_Supuestos'!$C$30:$M$30),'01_Supuestos'!$F$19,0))-(MAX(0,(((('01_Supuestos'!L31*$I943)*'01_Supuestos'!$F$11*($H943-'01_Supuestos'!$F$9))-((('01_Supuestos'!L31*$I943)*'01_Supuestos'!$F$11*($H943-'01_Supuestos'!$F$9))*'01_Supuestos'!$F$12)-(('01_Supuestos'!L31*$I943)*'01_Supuestos'!$F$11*$K943)-(IF(('01_Supuestos'!L31*$I943)&gt;0,'01_Supuestos'!$F$15,0)))-($J943*'01_Supuestos'!L33)))*'01_Supuestos'!$F$16)</f>
        <v/>
      </c>
      <c r="AD943" s="109">
        <f>((('01_Supuestos'!M31*$I943)*'01_Supuestos'!$F$11*($H943-'01_Supuestos'!$F$9))-((('01_Supuestos'!M31*$I943)*'01_Supuestos'!$F$11*($H943-'01_Supuestos'!$F$9))*'01_Supuestos'!$F$12)-(('01_Supuestos'!M31*$I943)*'01_Supuestos'!$F$11*$K943)-(IF(('01_Supuestos'!M31*$I943)&gt;0,'01_Supuestos'!$F$15,0)))-((('01_Supuestos'!M31*$I943)*'01_Supuestos'!$F$11*($H943-'01_Supuestos'!$F$9))*'01_Supuestos'!$F$18)-($J943*'01_Supuestos'!M32)-(IF('01_Supuestos'!M30=MAX('01_Supuestos'!$C$30:$M$30),'01_Supuestos'!$F$19,0))-(MAX(0,(((('01_Supuestos'!M31*$I943)*'01_Supuestos'!$F$11*($H943-'01_Supuestos'!$F$9))-((('01_Supuestos'!M31*$I943)*'01_Supuestos'!$F$11*($H943-'01_Supuestos'!$F$9))*'01_Supuestos'!$F$12)-(('01_Supuestos'!M31*$I943)*'01_Supuestos'!$F$11*$K943)-(IF(('01_Supuestos'!M31*$I943)&gt;0,'01_Supuestos'!$F$15,0)))-($J943*'01_Supuestos'!M33)))*'01_Supuestos'!$F$16)</f>
        <v/>
      </c>
      <c r="AE943" s="109">
        <f>0</f>
        <v/>
      </c>
      <c r="AF943" s="109">
        <f>IF(S943&gt;R943,"Appraisal+Decision",IF(S943&lt;R943,"Develop Now","Indiferente"))</f>
        <v/>
      </c>
    </row>
    <row r="944">
      <c r="A944" t="n">
        <v>914</v>
      </c>
      <c r="B944" s="53">
        <f>RAND()</f>
        <v/>
      </c>
      <c r="C944" s="53">
        <f>RAND()</f>
        <v/>
      </c>
      <c r="D944" s="53">
        <f>RAND()</f>
        <v/>
      </c>
      <c r="E944" s="53">
        <f>RAND()</f>
        <v/>
      </c>
      <c r="F944" s="53">
        <f>RAND()</f>
        <v/>
      </c>
      <c r="G944" s="53">
        <f>RAND()</f>
        <v/>
      </c>
      <c r="H944" s="109">
        <f>IF(B944&lt;($B$11-$B$10)/($B$12-$B$10), $B$10+SQRT(B944*($B$11-$B$10)*($B$12-$B$10)), $B$12-SQRT((1-B944)*($B$12-$B$11)*($B$12-$B$10)))</f>
        <v/>
      </c>
      <c r="I944" s="53">
        <f>MAX(0.1,NORMINV(C944,$B$13,$B$14))</f>
        <v/>
      </c>
      <c r="J944" s="109">
        <f>'01_Supuestos'!$F$13*MAX(0.65,NORMINV(D944,1,$B$15))</f>
        <v/>
      </c>
      <c r="K944" s="109">
        <f>'01_Supuestos'!$F$14*MAX(0.6,NORMINV(E944,1,$B$16))</f>
        <v/>
      </c>
      <c r="L944" s="109">
        <f>--(F944&lt;=$B$5)</f>
        <v/>
      </c>
      <c r="M944" s="109">
        <f>IF(L944=1, IF(G944&lt;=$B$6, "+", "-"), IF(G944&lt;=(1-$B$7), "+", "-"))</f>
        <v/>
      </c>
      <c r="N944" s="110">
        <f>IF(M944="+",'05_Bayes_Arbol'!$B$16,'05_Bayes_Arbol'!$B$17)</f>
        <v/>
      </c>
      <c r="O944" s="109">
        <f>SUMPRODUCT(T944:AD944,'01_Supuestos'!$C$34:$M$34)</f>
        <v/>
      </c>
      <c r="P944" s="109">
        <f>N944*O944 + (1-N944)*$B$9</f>
        <v/>
      </c>
      <c r="Q944" s="109">
        <f>--(P944&gt;0)</f>
        <v/>
      </c>
      <c r="R944" s="109">
        <f>IF(L944=1,O944,$B$9)</f>
        <v/>
      </c>
      <c r="S944" s="109">
        <f>-$B$8 + IF(Q944=1, IF(L944=1,O944,$B$9), 0)</f>
        <v/>
      </c>
      <c r="T944" s="109">
        <f>((('01_Supuestos'!C31*$I944)*'01_Supuestos'!$F$11*($H944-'01_Supuestos'!$F$9))-((('01_Supuestos'!C31*$I944)*'01_Supuestos'!$F$11*($H944-'01_Supuestos'!$F$9))*'01_Supuestos'!$F$12)-(('01_Supuestos'!C31*$I944)*'01_Supuestos'!$F$11*$K944)-(IF(('01_Supuestos'!C31*$I944)&gt;0,'01_Supuestos'!$F$15,0)))-((('01_Supuestos'!C31*$I944)*'01_Supuestos'!$F$11*($H944-'01_Supuestos'!$F$9))*'01_Supuestos'!$F$18)-($J944*'01_Supuestos'!C32)-(IF('01_Supuestos'!C30=MAX('01_Supuestos'!$C$30:$M$30),'01_Supuestos'!$F$19,0))-(MAX(0,(((('01_Supuestos'!C31*$I944)*'01_Supuestos'!$F$11*($H944-'01_Supuestos'!$F$9))-((('01_Supuestos'!C31*$I944)*'01_Supuestos'!$F$11*($H944-'01_Supuestos'!$F$9))*'01_Supuestos'!$F$12)-(('01_Supuestos'!C31*$I944)*'01_Supuestos'!$F$11*$K944)-(IF(('01_Supuestos'!C31*$I944)&gt;0,'01_Supuestos'!$F$15,0)))-($J944*'01_Supuestos'!C33)))*'01_Supuestos'!$F$16)</f>
        <v/>
      </c>
      <c r="U944" s="109">
        <f>((('01_Supuestos'!D31*$I944)*'01_Supuestos'!$F$11*($H944-'01_Supuestos'!$F$9))-((('01_Supuestos'!D31*$I944)*'01_Supuestos'!$F$11*($H944-'01_Supuestos'!$F$9))*'01_Supuestos'!$F$12)-(('01_Supuestos'!D31*$I944)*'01_Supuestos'!$F$11*$K944)-(IF(('01_Supuestos'!D31*$I944)&gt;0,'01_Supuestos'!$F$15,0)))-((('01_Supuestos'!D31*$I944)*'01_Supuestos'!$F$11*($H944-'01_Supuestos'!$F$9))*'01_Supuestos'!$F$18)-($J944*'01_Supuestos'!D32)-(IF('01_Supuestos'!D30=MAX('01_Supuestos'!$C$30:$M$30),'01_Supuestos'!$F$19,0))-(MAX(0,(((('01_Supuestos'!D31*$I944)*'01_Supuestos'!$F$11*($H944-'01_Supuestos'!$F$9))-((('01_Supuestos'!D31*$I944)*'01_Supuestos'!$F$11*($H944-'01_Supuestos'!$F$9))*'01_Supuestos'!$F$12)-(('01_Supuestos'!D31*$I944)*'01_Supuestos'!$F$11*$K944)-(IF(('01_Supuestos'!D31*$I944)&gt;0,'01_Supuestos'!$F$15,0)))-($J944*'01_Supuestos'!D33)))*'01_Supuestos'!$F$16)</f>
        <v/>
      </c>
      <c r="V944" s="109">
        <f>((('01_Supuestos'!E31*$I944)*'01_Supuestos'!$F$11*($H944-'01_Supuestos'!$F$9))-((('01_Supuestos'!E31*$I944)*'01_Supuestos'!$F$11*($H944-'01_Supuestos'!$F$9))*'01_Supuestos'!$F$12)-(('01_Supuestos'!E31*$I944)*'01_Supuestos'!$F$11*$K944)-(IF(('01_Supuestos'!E31*$I944)&gt;0,'01_Supuestos'!$F$15,0)))-((('01_Supuestos'!E31*$I944)*'01_Supuestos'!$F$11*($H944-'01_Supuestos'!$F$9))*'01_Supuestos'!$F$18)-($J944*'01_Supuestos'!E32)-(IF('01_Supuestos'!E30=MAX('01_Supuestos'!$C$30:$M$30),'01_Supuestos'!$F$19,0))-(MAX(0,(((('01_Supuestos'!E31*$I944)*'01_Supuestos'!$F$11*($H944-'01_Supuestos'!$F$9))-((('01_Supuestos'!E31*$I944)*'01_Supuestos'!$F$11*($H944-'01_Supuestos'!$F$9))*'01_Supuestos'!$F$12)-(('01_Supuestos'!E31*$I944)*'01_Supuestos'!$F$11*$K944)-(IF(('01_Supuestos'!E31*$I944)&gt;0,'01_Supuestos'!$F$15,0)))-($J944*'01_Supuestos'!E33)))*'01_Supuestos'!$F$16)</f>
        <v/>
      </c>
      <c r="W944" s="109">
        <f>((('01_Supuestos'!F31*$I944)*'01_Supuestos'!$F$11*($H944-'01_Supuestos'!$F$9))-((('01_Supuestos'!F31*$I944)*'01_Supuestos'!$F$11*($H944-'01_Supuestos'!$F$9))*'01_Supuestos'!$F$12)-(('01_Supuestos'!F31*$I944)*'01_Supuestos'!$F$11*$K944)-(IF(('01_Supuestos'!F31*$I944)&gt;0,'01_Supuestos'!$F$15,0)))-((('01_Supuestos'!F31*$I944)*'01_Supuestos'!$F$11*($H944-'01_Supuestos'!$F$9))*'01_Supuestos'!$F$18)-($J944*'01_Supuestos'!F32)-(IF('01_Supuestos'!F30=MAX('01_Supuestos'!$C$30:$M$30),'01_Supuestos'!$F$19,0))-(MAX(0,(((('01_Supuestos'!F31*$I944)*'01_Supuestos'!$F$11*($H944-'01_Supuestos'!$F$9))-((('01_Supuestos'!F31*$I944)*'01_Supuestos'!$F$11*($H944-'01_Supuestos'!$F$9))*'01_Supuestos'!$F$12)-(('01_Supuestos'!F31*$I944)*'01_Supuestos'!$F$11*$K944)-(IF(('01_Supuestos'!F31*$I944)&gt;0,'01_Supuestos'!$F$15,0)))-($J944*'01_Supuestos'!F33)))*'01_Supuestos'!$F$16)</f>
        <v/>
      </c>
      <c r="X944" s="109">
        <f>((('01_Supuestos'!G31*$I944)*'01_Supuestos'!$F$11*($H944-'01_Supuestos'!$F$9))-((('01_Supuestos'!G31*$I944)*'01_Supuestos'!$F$11*($H944-'01_Supuestos'!$F$9))*'01_Supuestos'!$F$12)-(('01_Supuestos'!G31*$I944)*'01_Supuestos'!$F$11*$K944)-(IF(('01_Supuestos'!G31*$I944)&gt;0,'01_Supuestos'!$F$15,0)))-((('01_Supuestos'!G31*$I944)*'01_Supuestos'!$F$11*($H944-'01_Supuestos'!$F$9))*'01_Supuestos'!$F$18)-($J944*'01_Supuestos'!G32)-(IF('01_Supuestos'!G30=MAX('01_Supuestos'!$C$30:$M$30),'01_Supuestos'!$F$19,0))-(MAX(0,(((('01_Supuestos'!G31*$I944)*'01_Supuestos'!$F$11*($H944-'01_Supuestos'!$F$9))-((('01_Supuestos'!G31*$I944)*'01_Supuestos'!$F$11*($H944-'01_Supuestos'!$F$9))*'01_Supuestos'!$F$12)-(('01_Supuestos'!G31*$I944)*'01_Supuestos'!$F$11*$K944)-(IF(('01_Supuestos'!G31*$I944)&gt;0,'01_Supuestos'!$F$15,0)))-($J944*'01_Supuestos'!G33)))*'01_Supuestos'!$F$16)</f>
        <v/>
      </c>
      <c r="Y944" s="109">
        <f>((('01_Supuestos'!H31*$I944)*'01_Supuestos'!$F$11*($H944-'01_Supuestos'!$F$9))-((('01_Supuestos'!H31*$I944)*'01_Supuestos'!$F$11*($H944-'01_Supuestos'!$F$9))*'01_Supuestos'!$F$12)-(('01_Supuestos'!H31*$I944)*'01_Supuestos'!$F$11*$K944)-(IF(('01_Supuestos'!H31*$I944)&gt;0,'01_Supuestos'!$F$15,0)))-((('01_Supuestos'!H31*$I944)*'01_Supuestos'!$F$11*($H944-'01_Supuestos'!$F$9))*'01_Supuestos'!$F$18)-($J944*'01_Supuestos'!H32)-(IF('01_Supuestos'!H30=MAX('01_Supuestos'!$C$30:$M$30),'01_Supuestos'!$F$19,0))-(MAX(0,(((('01_Supuestos'!H31*$I944)*'01_Supuestos'!$F$11*($H944-'01_Supuestos'!$F$9))-((('01_Supuestos'!H31*$I944)*'01_Supuestos'!$F$11*($H944-'01_Supuestos'!$F$9))*'01_Supuestos'!$F$12)-(('01_Supuestos'!H31*$I944)*'01_Supuestos'!$F$11*$K944)-(IF(('01_Supuestos'!H31*$I944)&gt;0,'01_Supuestos'!$F$15,0)))-($J944*'01_Supuestos'!H33)))*'01_Supuestos'!$F$16)</f>
        <v/>
      </c>
      <c r="Z944" s="109">
        <f>((('01_Supuestos'!I31*$I944)*'01_Supuestos'!$F$11*($H944-'01_Supuestos'!$F$9))-((('01_Supuestos'!I31*$I944)*'01_Supuestos'!$F$11*($H944-'01_Supuestos'!$F$9))*'01_Supuestos'!$F$12)-(('01_Supuestos'!I31*$I944)*'01_Supuestos'!$F$11*$K944)-(IF(('01_Supuestos'!I31*$I944)&gt;0,'01_Supuestos'!$F$15,0)))-((('01_Supuestos'!I31*$I944)*'01_Supuestos'!$F$11*($H944-'01_Supuestos'!$F$9))*'01_Supuestos'!$F$18)-($J944*'01_Supuestos'!I32)-(IF('01_Supuestos'!I30=MAX('01_Supuestos'!$C$30:$M$30),'01_Supuestos'!$F$19,0))-(MAX(0,(((('01_Supuestos'!I31*$I944)*'01_Supuestos'!$F$11*($H944-'01_Supuestos'!$F$9))-((('01_Supuestos'!I31*$I944)*'01_Supuestos'!$F$11*($H944-'01_Supuestos'!$F$9))*'01_Supuestos'!$F$12)-(('01_Supuestos'!I31*$I944)*'01_Supuestos'!$F$11*$K944)-(IF(('01_Supuestos'!I31*$I944)&gt;0,'01_Supuestos'!$F$15,0)))-($J944*'01_Supuestos'!I33)))*'01_Supuestos'!$F$16)</f>
        <v/>
      </c>
      <c r="AA944" s="109">
        <f>((('01_Supuestos'!J31*$I944)*'01_Supuestos'!$F$11*($H944-'01_Supuestos'!$F$9))-((('01_Supuestos'!J31*$I944)*'01_Supuestos'!$F$11*($H944-'01_Supuestos'!$F$9))*'01_Supuestos'!$F$12)-(('01_Supuestos'!J31*$I944)*'01_Supuestos'!$F$11*$K944)-(IF(('01_Supuestos'!J31*$I944)&gt;0,'01_Supuestos'!$F$15,0)))-((('01_Supuestos'!J31*$I944)*'01_Supuestos'!$F$11*($H944-'01_Supuestos'!$F$9))*'01_Supuestos'!$F$18)-($J944*'01_Supuestos'!J32)-(IF('01_Supuestos'!J30=MAX('01_Supuestos'!$C$30:$M$30),'01_Supuestos'!$F$19,0))-(MAX(0,(((('01_Supuestos'!J31*$I944)*'01_Supuestos'!$F$11*($H944-'01_Supuestos'!$F$9))-((('01_Supuestos'!J31*$I944)*'01_Supuestos'!$F$11*($H944-'01_Supuestos'!$F$9))*'01_Supuestos'!$F$12)-(('01_Supuestos'!J31*$I944)*'01_Supuestos'!$F$11*$K944)-(IF(('01_Supuestos'!J31*$I944)&gt;0,'01_Supuestos'!$F$15,0)))-($J944*'01_Supuestos'!J33)))*'01_Supuestos'!$F$16)</f>
        <v/>
      </c>
      <c r="AB944" s="109">
        <f>((('01_Supuestos'!K31*$I944)*'01_Supuestos'!$F$11*($H944-'01_Supuestos'!$F$9))-((('01_Supuestos'!K31*$I944)*'01_Supuestos'!$F$11*($H944-'01_Supuestos'!$F$9))*'01_Supuestos'!$F$12)-(('01_Supuestos'!K31*$I944)*'01_Supuestos'!$F$11*$K944)-(IF(('01_Supuestos'!K31*$I944)&gt;0,'01_Supuestos'!$F$15,0)))-((('01_Supuestos'!K31*$I944)*'01_Supuestos'!$F$11*($H944-'01_Supuestos'!$F$9))*'01_Supuestos'!$F$18)-($J944*'01_Supuestos'!K32)-(IF('01_Supuestos'!K30=MAX('01_Supuestos'!$C$30:$M$30),'01_Supuestos'!$F$19,0))-(MAX(0,(((('01_Supuestos'!K31*$I944)*'01_Supuestos'!$F$11*($H944-'01_Supuestos'!$F$9))-((('01_Supuestos'!K31*$I944)*'01_Supuestos'!$F$11*($H944-'01_Supuestos'!$F$9))*'01_Supuestos'!$F$12)-(('01_Supuestos'!K31*$I944)*'01_Supuestos'!$F$11*$K944)-(IF(('01_Supuestos'!K31*$I944)&gt;0,'01_Supuestos'!$F$15,0)))-($J944*'01_Supuestos'!K33)))*'01_Supuestos'!$F$16)</f>
        <v/>
      </c>
      <c r="AC944" s="109">
        <f>((('01_Supuestos'!L31*$I944)*'01_Supuestos'!$F$11*($H944-'01_Supuestos'!$F$9))-((('01_Supuestos'!L31*$I944)*'01_Supuestos'!$F$11*($H944-'01_Supuestos'!$F$9))*'01_Supuestos'!$F$12)-(('01_Supuestos'!L31*$I944)*'01_Supuestos'!$F$11*$K944)-(IF(('01_Supuestos'!L31*$I944)&gt;0,'01_Supuestos'!$F$15,0)))-((('01_Supuestos'!L31*$I944)*'01_Supuestos'!$F$11*($H944-'01_Supuestos'!$F$9))*'01_Supuestos'!$F$18)-($J944*'01_Supuestos'!L32)-(IF('01_Supuestos'!L30=MAX('01_Supuestos'!$C$30:$M$30),'01_Supuestos'!$F$19,0))-(MAX(0,(((('01_Supuestos'!L31*$I944)*'01_Supuestos'!$F$11*($H944-'01_Supuestos'!$F$9))-((('01_Supuestos'!L31*$I944)*'01_Supuestos'!$F$11*($H944-'01_Supuestos'!$F$9))*'01_Supuestos'!$F$12)-(('01_Supuestos'!L31*$I944)*'01_Supuestos'!$F$11*$K944)-(IF(('01_Supuestos'!L31*$I944)&gt;0,'01_Supuestos'!$F$15,0)))-($J944*'01_Supuestos'!L33)))*'01_Supuestos'!$F$16)</f>
        <v/>
      </c>
      <c r="AD944" s="109">
        <f>((('01_Supuestos'!M31*$I944)*'01_Supuestos'!$F$11*($H944-'01_Supuestos'!$F$9))-((('01_Supuestos'!M31*$I944)*'01_Supuestos'!$F$11*($H944-'01_Supuestos'!$F$9))*'01_Supuestos'!$F$12)-(('01_Supuestos'!M31*$I944)*'01_Supuestos'!$F$11*$K944)-(IF(('01_Supuestos'!M31*$I944)&gt;0,'01_Supuestos'!$F$15,0)))-((('01_Supuestos'!M31*$I944)*'01_Supuestos'!$F$11*($H944-'01_Supuestos'!$F$9))*'01_Supuestos'!$F$18)-($J944*'01_Supuestos'!M32)-(IF('01_Supuestos'!M30=MAX('01_Supuestos'!$C$30:$M$30),'01_Supuestos'!$F$19,0))-(MAX(0,(((('01_Supuestos'!M31*$I944)*'01_Supuestos'!$F$11*($H944-'01_Supuestos'!$F$9))-((('01_Supuestos'!M31*$I944)*'01_Supuestos'!$F$11*($H944-'01_Supuestos'!$F$9))*'01_Supuestos'!$F$12)-(('01_Supuestos'!M31*$I944)*'01_Supuestos'!$F$11*$K944)-(IF(('01_Supuestos'!M31*$I944)&gt;0,'01_Supuestos'!$F$15,0)))-($J944*'01_Supuestos'!M33)))*'01_Supuestos'!$F$16)</f>
        <v/>
      </c>
      <c r="AE944" s="109">
        <f>0</f>
        <v/>
      </c>
      <c r="AF944" s="109">
        <f>IF(S944&gt;R944,"Appraisal+Decision",IF(S944&lt;R944,"Develop Now","Indiferente"))</f>
        <v/>
      </c>
    </row>
    <row r="945">
      <c r="A945" t="n">
        <v>915</v>
      </c>
      <c r="B945" s="53">
        <f>RAND()</f>
        <v/>
      </c>
      <c r="C945" s="53">
        <f>RAND()</f>
        <v/>
      </c>
      <c r="D945" s="53">
        <f>RAND()</f>
        <v/>
      </c>
      <c r="E945" s="53">
        <f>RAND()</f>
        <v/>
      </c>
      <c r="F945" s="53">
        <f>RAND()</f>
        <v/>
      </c>
      <c r="G945" s="53">
        <f>RAND()</f>
        <v/>
      </c>
      <c r="H945" s="109">
        <f>IF(B945&lt;($B$11-$B$10)/($B$12-$B$10), $B$10+SQRT(B945*($B$11-$B$10)*($B$12-$B$10)), $B$12-SQRT((1-B945)*($B$12-$B$11)*($B$12-$B$10)))</f>
        <v/>
      </c>
      <c r="I945" s="53">
        <f>MAX(0.1,NORMINV(C945,$B$13,$B$14))</f>
        <v/>
      </c>
      <c r="J945" s="109">
        <f>'01_Supuestos'!$F$13*MAX(0.65,NORMINV(D945,1,$B$15))</f>
        <v/>
      </c>
      <c r="K945" s="109">
        <f>'01_Supuestos'!$F$14*MAX(0.6,NORMINV(E945,1,$B$16))</f>
        <v/>
      </c>
      <c r="L945" s="109">
        <f>--(F945&lt;=$B$5)</f>
        <v/>
      </c>
      <c r="M945" s="109">
        <f>IF(L945=1, IF(G945&lt;=$B$6, "+", "-"), IF(G945&lt;=(1-$B$7), "+", "-"))</f>
        <v/>
      </c>
      <c r="N945" s="110">
        <f>IF(M945="+",'05_Bayes_Arbol'!$B$16,'05_Bayes_Arbol'!$B$17)</f>
        <v/>
      </c>
      <c r="O945" s="109">
        <f>SUMPRODUCT(T945:AD945,'01_Supuestos'!$C$34:$M$34)</f>
        <v/>
      </c>
      <c r="P945" s="109">
        <f>N945*O945 + (1-N945)*$B$9</f>
        <v/>
      </c>
      <c r="Q945" s="109">
        <f>--(P945&gt;0)</f>
        <v/>
      </c>
      <c r="R945" s="109">
        <f>IF(L945=1,O945,$B$9)</f>
        <v/>
      </c>
      <c r="S945" s="109">
        <f>-$B$8 + IF(Q945=1, IF(L945=1,O945,$B$9), 0)</f>
        <v/>
      </c>
      <c r="T945" s="109">
        <f>((('01_Supuestos'!C31*$I945)*'01_Supuestos'!$F$11*($H945-'01_Supuestos'!$F$9))-((('01_Supuestos'!C31*$I945)*'01_Supuestos'!$F$11*($H945-'01_Supuestos'!$F$9))*'01_Supuestos'!$F$12)-(('01_Supuestos'!C31*$I945)*'01_Supuestos'!$F$11*$K945)-(IF(('01_Supuestos'!C31*$I945)&gt;0,'01_Supuestos'!$F$15,0)))-((('01_Supuestos'!C31*$I945)*'01_Supuestos'!$F$11*($H945-'01_Supuestos'!$F$9))*'01_Supuestos'!$F$18)-($J945*'01_Supuestos'!C32)-(IF('01_Supuestos'!C30=MAX('01_Supuestos'!$C$30:$M$30),'01_Supuestos'!$F$19,0))-(MAX(0,(((('01_Supuestos'!C31*$I945)*'01_Supuestos'!$F$11*($H945-'01_Supuestos'!$F$9))-((('01_Supuestos'!C31*$I945)*'01_Supuestos'!$F$11*($H945-'01_Supuestos'!$F$9))*'01_Supuestos'!$F$12)-(('01_Supuestos'!C31*$I945)*'01_Supuestos'!$F$11*$K945)-(IF(('01_Supuestos'!C31*$I945)&gt;0,'01_Supuestos'!$F$15,0)))-($J945*'01_Supuestos'!C33)))*'01_Supuestos'!$F$16)</f>
        <v/>
      </c>
      <c r="U945" s="109">
        <f>((('01_Supuestos'!D31*$I945)*'01_Supuestos'!$F$11*($H945-'01_Supuestos'!$F$9))-((('01_Supuestos'!D31*$I945)*'01_Supuestos'!$F$11*($H945-'01_Supuestos'!$F$9))*'01_Supuestos'!$F$12)-(('01_Supuestos'!D31*$I945)*'01_Supuestos'!$F$11*$K945)-(IF(('01_Supuestos'!D31*$I945)&gt;0,'01_Supuestos'!$F$15,0)))-((('01_Supuestos'!D31*$I945)*'01_Supuestos'!$F$11*($H945-'01_Supuestos'!$F$9))*'01_Supuestos'!$F$18)-($J945*'01_Supuestos'!D32)-(IF('01_Supuestos'!D30=MAX('01_Supuestos'!$C$30:$M$30),'01_Supuestos'!$F$19,0))-(MAX(0,(((('01_Supuestos'!D31*$I945)*'01_Supuestos'!$F$11*($H945-'01_Supuestos'!$F$9))-((('01_Supuestos'!D31*$I945)*'01_Supuestos'!$F$11*($H945-'01_Supuestos'!$F$9))*'01_Supuestos'!$F$12)-(('01_Supuestos'!D31*$I945)*'01_Supuestos'!$F$11*$K945)-(IF(('01_Supuestos'!D31*$I945)&gt;0,'01_Supuestos'!$F$15,0)))-($J945*'01_Supuestos'!D33)))*'01_Supuestos'!$F$16)</f>
        <v/>
      </c>
      <c r="V945" s="109">
        <f>((('01_Supuestos'!E31*$I945)*'01_Supuestos'!$F$11*($H945-'01_Supuestos'!$F$9))-((('01_Supuestos'!E31*$I945)*'01_Supuestos'!$F$11*($H945-'01_Supuestos'!$F$9))*'01_Supuestos'!$F$12)-(('01_Supuestos'!E31*$I945)*'01_Supuestos'!$F$11*$K945)-(IF(('01_Supuestos'!E31*$I945)&gt;0,'01_Supuestos'!$F$15,0)))-((('01_Supuestos'!E31*$I945)*'01_Supuestos'!$F$11*($H945-'01_Supuestos'!$F$9))*'01_Supuestos'!$F$18)-($J945*'01_Supuestos'!E32)-(IF('01_Supuestos'!E30=MAX('01_Supuestos'!$C$30:$M$30),'01_Supuestos'!$F$19,0))-(MAX(0,(((('01_Supuestos'!E31*$I945)*'01_Supuestos'!$F$11*($H945-'01_Supuestos'!$F$9))-((('01_Supuestos'!E31*$I945)*'01_Supuestos'!$F$11*($H945-'01_Supuestos'!$F$9))*'01_Supuestos'!$F$12)-(('01_Supuestos'!E31*$I945)*'01_Supuestos'!$F$11*$K945)-(IF(('01_Supuestos'!E31*$I945)&gt;0,'01_Supuestos'!$F$15,0)))-($J945*'01_Supuestos'!E33)))*'01_Supuestos'!$F$16)</f>
        <v/>
      </c>
      <c r="W945" s="109">
        <f>((('01_Supuestos'!F31*$I945)*'01_Supuestos'!$F$11*($H945-'01_Supuestos'!$F$9))-((('01_Supuestos'!F31*$I945)*'01_Supuestos'!$F$11*($H945-'01_Supuestos'!$F$9))*'01_Supuestos'!$F$12)-(('01_Supuestos'!F31*$I945)*'01_Supuestos'!$F$11*$K945)-(IF(('01_Supuestos'!F31*$I945)&gt;0,'01_Supuestos'!$F$15,0)))-((('01_Supuestos'!F31*$I945)*'01_Supuestos'!$F$11*($H945-'01_Supuestos'!$F$9))*'01_Supuestos'!$F$18)-($J945*'01_Supuestos'!F32)-(IF('01_Supuestos'!F30=MAX('01_Supuestos'!$C$30:$M$30),'01_Supuestos'!$F$19,0))-(MAX(0,(((('01_Supuestos'!F31*$I945)*'01_Supuestos'!$F$11*($H945-'01_Supuestos'!$F$9))-((('01_Supuestos'!F31*$I945)*'01_Supuestos'!$F$11*($H945-'01_Supuestos'!$F$9))*'01_Supuestos'!$F$12)-(('01_Supuestos'!F31*$I945)*'01_Supuestos'!$F$11*$K945)-(IF(('01_Supuestos'!F31*$I945)&gt;0,'01_Supuestos'!$F$15,0)))-($J945*'01_Supuestos'!F33)))*'01_Supuestos'!$F$16)</f>
        <v/>
      </c>
      <c r="X945" s="109">
        <f>((('01_Supuestos'!G31*$I945)*'01_Supuestos'!$F$11*($H945-'01_Supuestos'!$F$9))-((('01_Supuestos'!G31*$I945)*'01_Supuestos'!$F$11*($H945-'01_Supuestos'!$F$9))*'01_Supuestos'!$F$12)-(('01_Supuestos'!G31*$I945)*'01_Supuestos'!$F$11*$K945)-(IF(('01_Supuestos'!G31*$I945)&gt;0,'01_Supuestos'!$F$15,0)))-((('01_Supuestos'!G31*$I945)*'01_Supuestos'!$F$11*($H945-'01_Supuestos'!$F$9))*'01_Supuestos'!$F$18)-($J945*'01_Supuestos'!G32)-(IF('01_Supuestos'!G30=MAX('01_Supuestos'!$C$30:$M$30),'01_Supuestos'!$F$19,0))-(MAX(0,(((('01_Supuestos'!G31*$I945)*'01_Supuestos'!$F$11*($H945-'01_Supuestos'!$F$9))-((('01_Supuestos'!G31*$I945)*'01_Supuestos'!$F$11*($H945-'01_Supuestos'!$F$9))*'01_Supuestos'!$F$12)-(('01_Supuestos'!G31*$I945)*'01_Supuestos'!$F$11*$K945)-(IF(('01_Supuestos'!G31*$I945)&gt;0,'01_Supuestos'!$F$15,0)))-($J945*'01_Supuestos'!G33)))*'01_Supuestos'!$F$16)</f>
        <v/>
      </c>
      <c r="Y945" s="109">
        <f>((('01_Supuestos'!H31*$I945)*'01_Supuestos'!$F$11*($H945-'01_Supuestos'!$F$9))-((('01_Supuestos'!H31*$I945)*'01_Supuestos'!$F$11*($H945-'01_Supuestos'!$F$9))*'01_Supuestos'!$F$12)-(('01_Supuestos'!H31*$I945)*'01_Supuestos'!$F$11*$K945)-(IF(('01_Supuestos'!H31*$I945)&gt;0,'01_Supuestos'!$F$15,0)))-((('01_Supuestos'!H31*$I945)*'01_Supuestos'!$F$11*($H945-'01_Supuestos'!$F$9))*'01_Supuestos'!$F$18)-($J945*'01_Supuestos'!H32)-(IF('01_Supuestos'!H30=MAX('01_Supuestos'!$C$30:$M$30),'01_Supuestos'!$F$19,0))-(MAX(0,(((('01_Supuestos'!H31*$I945)*'01_Supuestos'!$F$11*($H945-'01_Supuestos'!$F$9))-((('01_Supuestos'!H31*$I945)*'01_Supuestos'!$F$11*($H945-'01_Supuestos'!$F$9))*'01_Supuestos'!$F$12)-(('01_Supuestos'!H31*$I945)*'01_Supuestos'!$F$11*$K945)-(IF(('01_Supuestos'!H31*$I945)&gt;0,'01_Supuestos'!$F$15,0)))-($J945*'01_Supuestos'!H33)))*'01_Supuestos'!$F$16)</f>
        <v/>
      </c>
      <c r="Z945" s="109">
        <f>((('01_Supuestos'!I31*$I945)*'01_Supuestos'!$F$11*($H945-'01_Supuestos'!$F$9))-((('01_Supuestos'!I31*$I945)*'01_Supuestos'!$F$11*($H945-'01_Supuestos'!$F$9))*'01_Supuestos'!$F$12)-(('01_Supuestos'!I31*$I945)*'01_Supuestos'!$F$11*$K945)-(IF(('01_Supuestos'!I31*$I945)&gt;0,'01_Supuestos'!$F$15,0)))-((('01_Supuestos'!I31*$I945)*'01_Supuestos'!$F$11*($H945-'01_Supuestos'!$F$9))*'01_Supuestos'!$F$18)-($J945*'01_Supuestos'!I32)-(IF('01_Supuestos'!I30=MAX('01_Supuestos'!$C$30:$M$30),'01_Supuestos'!$F$19,0))-(MAX(0,(((('01_Supuestos'!I31*$I945)*'01_Supuestos'!$F$11*($H945-'01_Supuestos'!$F$9))-((('01_Supuestos'!I31*$I945)*'01_Supuestos'!$F$11*($H945-'01_Supuestos'!$F$9))*'01_Supuestos'!$F$12)-(('01_Supuestos'!I31*$I945)*'01_Supuestos'!$F$11*$K945)-(IF(('01_Supuestos'!I31*$I945)&gt;0,'01_Supuestos'!$F$15,0)))-($J945*'01_Supuestos'!I33)))*'01_Supuestos'!$F$16)</f>
        <v/>
      </c>
      <c r="AA945" s="109">
        <f>((('01_Supuestos'!J31*$I945)*'01_Supuestos'!$F$11*($H945-'01_Supuestos'!$F$9))-((('01_Supuestos'!J31*$I945)*'01_Supuestos'!$F$11*($H945-'01_Supuestos'!$F$9))*'01_Supuestos'!$F$12)-(('01_Supuestos'!J31*$I945)*'01_Supuestos'!$F$11*$K945)-(IF(('01_Supuestos'!J31*$I945)&gt;0,'01_Supuestos'!$F$15,0)))-((('01_Supuestos'!J31*$I945)*'01_Supuestos'!$F$11*($H945-'01_Supuestos'!$F$9))*'01_Supuestos'!$F$18)-($J945*'01_Supuestos'!J32)-(IF('01_Supuestos'!J30=MAX('01_Supuestos'!$C$30:$M$30),'01_Supuestos'!$F$19,0))-(MAX(0,(((('01_Supuestos'!J31*$I945)*'01_Supuestos'!$F$11*($H945-'01_Supuestos'!$F$9))-((('01_Supuestos'!J31*$I945)*'01_Supuestos'!$F$11*($H945-'01_Supuestos'!$F$9))*'01_Supuestos'!$F$12)-(('01_Supuestos'!J31*$I945)*'01_Supuestos'!$F$11*$K945)-(IF(('01_Supuestos'!J31*$I945)&gt;0,'01_Supuestos'!$F$15,0)))-($J945*'01_Supuestos'!J33)))*'01_Supuestos'!$F$16)</f>
        <v/>
      </c>
      <c r="AB945" s="109">
        <f>((('01_Supuestos'!K31*$I945)*'01_Supuestos'!$F$11*($H945-'01_Supuestos'!$F$9))-((('01_Supuestos'!K31*$I945)*'01_Supuestos'!$F$11*($H945-'01_Supuestos'!$F$9))*'01_Supuestos'!$F$12)-(('01_Supuestos'!K31*$I945)*'01_Supuestos'!$F$11*$K945)-(IF(('01_Supuestos'!K31*$I945)&gt;0,'01_Supuestos'!$F$15,0)))-((('01_Supuestos'!K31*$I945)*'01_Supuestos'!$F$11*($H945-'01_Supuestos'!$F$9))*'01_Supuestos'!$F$18)-($J945*'01_Supuestos'!K32)-(IF('01_Supuestos'!K30=MAX('01_Supuestos'!$C$30:$M$30),'01_Supuestos'!$F$19,0))-(MAX(0,(((('01_Supuestos'!K31*$I945)*'01_Supuestos'!$F$11*($H945-'01_Supuestos'!$F$9))-((('01_Supuestos'!K31*$I945)*'01_Supuestos'!$F$11*($H945-'01_Supuestos'!$F$9))*'01_Supuestos'!$F$12)-(('01_Supuestos'!K31*$I945)*'01_Supuestos'!$F$11*$K945)-(IF(('01_Supuestos'!K31*$I945)&gt;0,'01_Supuestos'!$F$15,0)))-($J945*'01_Supuestos'!K33)))*'01_Supuestos'!$F$16)</f>
        <v/>
      </c>
      <c r="AC945" s="109">
        <f>((('01_Supuestos'!L31*$I945)*'01_Supuestos'!$F$11*($H945-'01_Supuestos'!$F$9))-((('01_Supuestos'!L31*$I945)*'01_Supuestos'!$F$11*($H945-'01_Supuestos'!$F$9))*'01_Supuestos'!$F$12)-(('01_Supuestos'!L31*$I945)*'01_Supuestos'!$F$11*$K945)-(IF(('01_Supuestos'!L31*$I945)&gt;0,'01_Supuestos'!$F$15,0)))-((('01_Supuestos'!L31*$I945)*'01_Supuestos'!$F$11*($H945-'01_Supuestos'!$F$9))*'01_Supuestos'!$F$18)-($J945*'01_Supuestos'!L32)-(IF('01_Supuestos'!L30=MAX('01_Supuestos'!$C$30:$M$30),'01_Supuestos'!$F$19,0))-(MAX(0,(((('01_Supuestos'!L31*$I945)*'01_Supuestos'!$F$11*($H945-'01_Supuestos'!$F$9))-((('01_Supuestos'!L31*$I945)*'01_Supuestos'!$F$11*($H945-'01_Supuestos'!$F$9))*'01_Supuestos'!$F$12)-(('01_Supuestos'!L31*$I945)*'01_Supuestos'!$F$11*$K945)-(IF(('01_Supuestos'!L31*$I945)&gt;0,'01_Supuestos'!$F$15,0)))-($J945*'01_Supuestos'!L33)))*'01_Supuestos'!$F$16)</f>
        <v/>
      </c>
      <c r="AD945" s="109">
        <f>((('01_Supuestos'!M31*$I945)*'01_Supuestos'!$F$11*($H945-'01_Supuestos'!$F$9))-((('01_Supuestos'!M31*$I945)*'01_Supuestos'!$F$11*($H945-'01_Supuestos'!$F$9))*'01_Supuestos'!$F$12)-(('01_Supuestos'!M31*$I945)*'01_Supuestos'!$F$11*$K945)-(IF(('01_Supuestos'!M31*$I945)&gt;0,'01_Supuestos'!$F$15,0)))-((('01_Supuestos'!M31*$I945)*'01_Supuestos'!$F$11*($H945-'01_Supuestos'!$F$9))*'01_Supuestos'!$F$18)-($J945*'01_Supuestos'!M32)-(IF('01_Supuestos'!M30=MAX('01_Supuestos'!$C$30:$M$30),'01_Supuestos'!$F$19,0))-(MAX(0,(((('01_Supuestos'!M31*$I945)*'01_Supuestos'!$F$11*($H945-'01_Supuestos'!$F$9))-((('01_Supuestos'!M31*$I945)*'01_Supuestos'!$F$11*($H945-'01_Supuestos'!$F$9))*'01_Supuestos'!$F$12)-(('01_Supuestos'!M31*$I945)*'01_Supuestos'!$F$11*$K945)-(IF(('01_Supuestos'!M31*$I945)&gt;0,'01_Supuestos'!$F$15,0)))-($J945*'01_Supuestos'!M33)))*'01_Supuestos'!$F$16)</f>
        <v/>
      </c>
      <c r="AE945" s="109">
        <f>0</f>
        <v/>
      </c>
      <c r="AF945" s="109">
        <f>IF(S945&gt;R945,"Appraisal+Decision",IF(S945&lt;R945,"Develop Now","Indiferente"))</f>
        <v/>
      </c>
    </row>
    <row r="946">
      <c r="A946" t="n">
        <v>916</v>
      </c>
      <c r="B946" s="53">
        <f>RAND()</f>
        <v/>
      </c>
      <c r="C946" s="53">
        <f>RAND()</f>
        <v/>
      </c>
      <c r="D946" s="53">
        <f>RAND()</f>
        <v/>
      </c>
      <c r="E946" s="53">
        <f>RAND()</f>
        <v/>
      </c>
      <c r="F946" s="53">
        <f>RAND()</f>
        <v/>
      </c>
      <c r="G946" s="53">
        <f>RAND()</f>
        <v/>
      </c>
      <c r="H946" s="109">
        <f>IF(B946&lt;($B$11-$B$10)/($B$12-$B$10), $B$10+SQRT(B946*($B$11-$B$10)*($B$12-$B$10)), $B$12-SQRT((1-B946)*($B$12-$B$11)*($B$12-$B$10)))</f>
        <v/>
      </c>
      <c r="I946" s="53">
        <f>MAX(0.1,NORMINV(C946,$B$13,$B$14))</f>
        <v/>
      </c>
      <c r="J946" s="109">
        <f>'01_Supuestos'!$F$13*MAX(0.65,NORMINV(D946,1,$B$15))</f>
        <v/>
      </c>
      <c r="K946" s="109">
        <f>'01_Supuestos'!$F$14*MAX(0.6,NORMINV(E946,1,$B$16))</f>
        <v/>
      </c>
      <c r="L946" s="109">
        <f>--(F946&lt;=$B$5)</f>
        <v/>
      </c>
      <c r="M946" s="109">
        <f>IF(L946=1, IF(G946&lt;=$B$6, "+", "-"), IF(G946&lt;=(1-$B$7), "+", "-"))</f>
        <v/>
      </c>
      <c r="N946" s="110">
        <f>IF(M946="+",'05_Bayes_Arbol'!$B$16,'05_Bayes_Arbol'!$B$17)</f>
        <v/>
      </c>
      <c r="O946" s="109">
        <f>SUMPRODUCT(T946:AD946,'01_Supuestos'!$C$34:$M$34)</f>
        <v/>
      </c>
      <c r="P946" s="109">
        <f>N946*O946 + (1-N946)*$B$9</f>
        <v/>
      </c>
      <c r="Q946" s="109">
        <f>--(P946&gt;0)</f>
        <v/>
      </c>
      <c r="R946" s="109">
        <f>IF(L946=1,O946,$B$9)</f>
        <v/>
      </c>
      <c r="S946" s="109">
        <f>-$B$8 + IF(Q946=1, IF(L946=1,O946,$B$9), 0)</f>
        <v/>
      </c>
      <c r="T946" s="109">
        <f>((('01_Supuestos'!C31*$I946)*'01_Supuestos'!$F$11*($H946-'01_Supuestos'!$F$9))-((('01_Supuestos'!C31*$I946)*'01_Supuestos'!$F$11*($H946-'01_Supuestos'!$F$9))*'01_Supuestos'!$F$12)-(('01_Supuestos'!C31*$I946)*'01_Supuestos'!$F$11*$K946)-(IF(('01_Supuestos'!C31*$I946)&gt;0,'01_Supuestos'!$F$15,0)))-((('01_Supuestos'!C31*$I946)*'01_Supuestos'!$F$11*($H946-'01_Supuestos'!$F$9))*'01_Supuestos'!$F$18)-($J946*'01_Supuestos'!C32)-(IF('01_Supuestos'!C30=MAX('01_Supuestos'!$C$30:$M$30),'01_Supuestos'!$F$19,0))-(MAX(0,(((('01_Supuestos'!C31*$I946)*'01_Supuestos'!$F$11*($H946-'01_Supuestos'!$F$9))-((('01_Supuestos'!C31*$I946)*'01_Supuestos'!$F$11*($H946-'01_Supuestos'!$F$9))*'01_Supuestos'!$F$12)-(('01_Supuestos'!C31*$I946)*'01_Supuestos'!$F$11*$K946)-(IF(('01_Supuestos'!C31*$I946)&gt;0,'01_Supuestos'!$F$15,0)))-($J946*'01_Supuestos'!C33)))*'01_Supuestos'!$F$16)</f>
        <v/>
      </c>
      <c r="U946" s="109">
        <f>((('01_Supuestos'!D31*$I946)*'01_Supuestos'!$F$11*($H946-'01_Supuestos'!$F$9))-((('01_Supuestos'!D31*$I946)*'01_Supuestos'!$F$11*($H946-'01_Supuestos'!$F$9))*'01_Supuestos'!$F$12)-(('01_Supuestos'!D31*$I946)*'01_Supuestos'!$F$11*$K946)-(IF(('01_Supuestos'!D31*$I946)&gt;0,'01_Supuestos'!$F$15,0)))-((('01_Supuestos'!D31*$I946)*'01_Supuestos'!$F$11*($H946-'01_Supuestos'!$F$9))*'01_Supuestos'!$F$18)-($J946*'01_Supuestos'!D32)-(IF('01_Supuestos'!D30=MAX('01_Supuestos'!$C$30:$M$30),'01_Supuestos'!$F$19,0))-(MAX(0,(((('01_Supuestos'!D31*$I946)*'01_Supuestos'!$F$11*($H946-'01_Supuestos'!$F$9))-((('01_Supuestos'!D31*$I946)*'01_Supuestos'!$F$11*($H946-'01_Supuestos'!$F$9))*'01_Supuestos'!$F$12)-(('01_Supuestos'!D31*$I946)*'01_Supuestos'!$F$11*$K946)-(IF(('01_Supuestos'!D31*$I946)&gt;0,'01_Supuestos'!$F$15,0)))-($J946*'01_Supuestos'!D33)))*'01_Supuestos'!$F$16)</f>
        <v/>
      </c>
      <c r="V946" s="109">
        <f>((('01_Supuestos'!E31*$I946)*'01_Supuestos'!$F$11*($H946-'01_Supuestos'!$F$9))-((('01_Supuestos'!E31*$I946)*'01_Supuestos'!$F$11*($H946-'01_Supuestos'!$F$9))*'01_Supuestos'!$F$12)-(('01_Supuestos'!E31*$I946)*'01_Supuestos'!$F$11*$K946)-(IF(('01_Supuestos'!E31*$I946)&gt;0,'01_Supuestos'!$F$15,0)))-((('01_Supuestos'!E31*$I946)*'01_Supuestos'!$F$11*($H946-'01_Supuestos'!$F$9))*'01_Supuestos'!$F$18)-($J946*'01_Supuestos'!E32)-(IF('01_Supuestos'!E30=MAX('01_Supuestos'!$C$30:$M$30),'01_Supuestos'!$F$19,0))-(MAX(0,(((('01_Supuestos'!E31*$I946)*'01_Supuestos'!$F$11*($H946-'01_Supuestos'!$F$9))-((('01_Supuestos'!E31*$I946)*'01_Supuestos'!$F$11*($H946-'01_Supuestos'!$F$9))*'01_Supuestos'!$F$12)-(('01_Supuestos'!E31*$I946)*'01_Supuestos'!$F$11*$K946)-(IF(('01_Supuestos'!E31*$I946)&gt;0,'01_Supuestos'!$F$15,0)))-($J946*'01_Supuestos'!E33)))*'01_Supuestos'!$F$16)</f>
        <v/>
      </c>
      <c r="W946" s="109">
        <f>((('01_Supuestos'!F31*$I946)*'01_Supuestos'!$F$11*($H946-'01_Supuestos'!$F$9))-((('01_Supuestos'!F31*$I946)*'01_Supuestos'!$F$11*($H946-'01_Supuestos'!$F$9))*'01_Supuestos'!$F$12)-(('01_Supuestos'!F31*$I946)*'01_Supuestos'!$F$11*$K946)-(IF(('01_Supuestos'!F31*$I946)&gt;0,'01_Supuestos'!$F$15,0)))-((('01_Supuestos'!F31*$I946)*'01_Supuestos'!$F$11*($H946-'01_Supuestos'!$F$9))*'01_Supuestos'!$F$18)-($J946*'01_Supuestos'!F32)-(IF('01_Supuestos'!F30=MAX('01_Supuestos'!$C$30:$M$30),'01_Supuestos'!$F$19,0))-(MAX(0,(((('01_Supuestos'!F31*$I946)*'01_Supuestos'!$F$11*($H946-'01_Supuestos'!$F$9))-((('01_Supuestos'!F31*$I946)*'01_Supuestos'!$F$11*($H946-'01_Supuestos'!$F$9))*'01_Supuestos'!$F$12)-(('01_Supuestos'!F31*$I946)*'01_Supuestos'!$F$11*$K946)-(IF(('01_Supuestos'!F31*$I946)&gt;0,'01_Supuestos'!$F$15,0)))-($J946*'01_Supuestos'!F33)))*'01_Supuestos'!$F$16)</f>
        <v/>
      </c>
      <c r="X946" s="109">
        <f>((('01_Supuestos'!G31*$I946)*'01_Supuestos'!$F$11*($H946-'01_Supuestos'!$F$9))-((('01_Supuestos'!G31*$I946)*'01_Supuestos'!$F$11*($H946-'01_Supuestos'!$F$9))*'01_Supuestos'!$F$12)-(('01_Supuestos'!G31*$I946)*'01_Supuestos'!$F$11*$K946)-(IF(('01_Supuestos'!G31*$I946)&gt;0,'01_Supuestos'!$F$15,0)))-((('01_Supuestos'!G31*$I946)*'01_Supuestos'!$F$11*($H946-'01_Supuestos'!$F$9))*'01_Supuestos'!$F$18)-($J946*'01_Supuestos'!G32)-(IF('01_Supuestos'!G30=MAX('01_Supuestos'!$C$30:$M$30),'01_Supuestos'!$F$19,0))-(MAX(0,(((('01_Supuestos'!G31*$I946)*'01_Supuestos'!$F$11*($H946-'01_Supuestos'!$F$9))-((('01_Supuestos'!G31*$I946)*'01_Supuestos'!$F$11*($H946-'01_Supuestos'!$F$9))*'01_Supuestos'!$F$12)-(('01_Supuestos'!G31*$I946)*'01_Supuestos'!$F$11*$K946)-(IF(('01_Supuestos'!G31*$I946)&gt;0,'01_Supuestos'!$F$15,0)))-($J946*'01_Supuestos'!G33)))*'01_Supuestos'!$F$16)</f>
        <v/>
      </c>
      <c r="Y946" s="109">
        <f>((('01_Supuestos'!H31*$I946)*'01_Supuestos'!$F$11*($H946-'01_Supuestos'!$F$9))-((('01_Supuestos'!H31*$I946)*'01_Supuestos'!$F$11*($H946-'01_Supuestos'!$F$9))*'01_Supuestos'!$F$12)-(('01_Supuestos'!H31*$I946)*'01_Supuestos'!$F$11*$K946)-(IF(('01_Supuestos'!H31*$I946)&gt;0,'01_Supuestos'!$F$15,0)))-((('01_Supuestos'!H31*$I946)*'01_Supuestos'!$F$11*($H946-'01_Supuestos'!$F$9))*'01_Supuestos'!$F$18)-($J946*'01_Supuestos'!H32)-(IF('01_Supuestos'!H30=MAX('01_Supuestos'!$C$30:$M$30),'01_Supuestos'!$F$19,0))-(MAX(0,(((('01_Supuestos'!H31*$I946)*'01_Supuestos'!$F$11*($H946-'01_Supuestos'!$F$9))-((('01_Supuestos'!H31*$I946)*'01_Supuestos'!$F$11*($H946-'01_Supuestos'!$F$9))*'01_Supuestos'!$F$12)-(('01_Supuestos'!H31*$I946)*'01_Supuestos'!$F$11*$K946)-(IF(('01_Supuestos'!H31*$I946)&gt;0,'01_Supuestos'!$F$15,0)))-($J946*'01_Supuestos'!H33)))*'01_Supuestos'!$F$16)</f>
        <v/>
      </c>
      <c r="Z946" s="109">
        <f>((('01_Supuestos'!I31*$I946)*'01_Supuestos'!$F$11*($H946-'01_Supuestos'!$F$9))-((('01_Supuestos'!I31*$I946)*'01_Supuestos'!$F$11*($H946-'01_Supuestos'!$F$9))*'01_Supuestos'!$F$12)-(('01_Supuestos'!I31*$I946)*'01_Supuestos'!$F$11*$K946)-(IF(('01_Supuestos'!I31*$I946)&gt;0,'01_Supuestos'!$F$15,0)))-((('01_Supuestos'!I31*$I946)*'01_Supuestos'!$F$11*($H946-'01_Supuestos'!$F$9))*'01_Supuestos'!$F$18)-($J946*'01_Supuestos'!I32)-(IF('01_Supuestos'!I30=MAX('01_Supuestos'!$C$30:$M$30),'01_Supuestos'!$F$19,0))-(MAX(0,(((('01_Supuestos'!I31*$I946)*'01_Supuestos'!$F$11*($H946-'01_Supuestos'!$F$9))-((('01_Supuestos'!I31*$I946)*'01_Supuestos'!$F$11*($H946-'01_Supuestos'!$F$9))*'01_Supuestos'!$F$12)-(('01_Supuestos'!I31*$I946)*'01_Supuestos'!$F$11*$K946)-(IF(('01_Supuestos'!I31*$I946)&gt;0,'01_Supuestos'!$F$15,0)))-($J946*'01_Supuestos'!I33)))*'01_Supuestos'!$F$16)</f>
        <v/>
      </c>
      <c r="AA946" s="109">
        <f>((('01_Supuestos'!J31*$I946)*'01_Supuestos'!$F$11*($H946-'01_Supuestos'!$F$9))-((('01_Supuestos'!J31*$I946)*'01_Supuestos'!$F$11*($H946-'01_Supuestos'!$F$9))*'01_Supuestos'!$F$12)-(('01_Supuestos'!J31*$I946)*'01_Supuestos'!$F$11*$K946)-(IF(('01_Supuestos'!J31*$I946)&gt;0,'01_Supuestos'!$F$15,0)))-((('01_Supuestos'!J31*$I946)*'01_Supuestos'!$F$11*($H946-'01_Supuestos'!$F$9))*'01_Supuestos'!$F$18)-($J946*'01_Supuestos'!J32)-(IF('01_Supuestos'!J30=MAX('01_Supuestos'!$C$30:$M$30),'01_Supuestos'!$F$19,0))-(MAX(0,(((('01_Supuestos'!J31*$I946)*'01_Supuestos'!$F$11*($H946-'01_Supuestos'!$F$9))-((('01_Supuestos'!J31*$I946)*'01_Supuestos'!$F$11*($H946-'01_Supuestos'!$F$9))*'01_Supuestos'!$F$12)-(('01_Supuestos'!J31*$I946)*'01_Supuestos'!$F$11*$K946)-(IF(('01_Supuestos'!J31*$I946)&gt;0,'01_Supuestos'!$F$15,0)))-($J946*'01_Supuestos'!J33)))*'01_Supuestos'!$F$16)</f>
        <v/>
      </c>
      <c r="AB946" s="109">
        <f>((('01_Supuestos'!K31*$I946)*'01_Supuestos'!$F$11*($H946-'01_Supuestos'!$F$9))-((('01_Supuestos'!K31*$I946)*'01_Supuestos'!$F$11*($H946-'01_Supuestos'!$F$9))*'01_Supuestos'!$F$12)-(('01_Supuestos'!K31*$I946)*'01_Supuestos'!$F$11*$K946)-(IF(('01_Supuestos'!K31*$I946)&gt;0,'01_Supuestos'!$F$15,0)))-((('01_Supuestos'!K31*$I946)*'01_Supuestos'!$F$11*($H946-'01_Supuestos'!$F$9))*'01_Supuestos'!$F$18)-($J946*'01_Supuestos'!K32)-(IF('01_Supuestos'!K30=MAX('01_Supuestos'!$C$30:$M$30),'01_Supuestos'!$F$19,0))-(MAX(0,(((('01_Supuestos'!K31*$I946)*'01_Supuestos'!$F$11*($H946-'01_Supuestos'!$F$9))-((('01_Supuestos'!K31*$I946)*'01_Supuestos'!$F$11*($H946-'01_Supuestos'!$F$9))*'01_Supuestos'!$F$12)-(('01_Supuestos'!K31*$I946)*'01_Supuestos'!$F$11*$K946)-(IF(('01_Supuestos'!K31*$I946)&gt;0,'01_Supuestos'!$F$15,0)))-($J946*'01_Supuestos'!K33)))*'01_Supuestos'!$F$16)</f>
        <v/>
      </c>
      <c r="AC946" s="109">
        <f>((('01_Supuestos'!L31*$I946)*'01_Supuestos'!$F$11*($H946-'01_Supuestos'!$F$9))-((('01_Supuestos'!L31*$I946)*'01_Supuestos'!$F$11*($H946-'01_Supuestos'!$F$9))*'01_Supuestos'!$F$12)-(('01_Supuestos'!L31*$I946)*'01_Supuestos'!$F$11*$K946)-(IF(('01_Supuestos'!L31*$I946)&gt;0,'01_Supuestos'!$F$15,0)))-((('01_Supuestos'!L31*$I946)*'01_Supuestos'!$F$11*($H946-'01_Supuestos'!$F$9))*'01_Supuestos'!$F$18)-($J946*'01_Supuestos'!L32)-(IF('01_Supuestos'!L30=MAX('01_Supuestos'!$C$30:$M$30),'01_Supuestos'!$F$19,0))-(MAX(0,(((('01_Supuestos'!L31*$I946)*'01_Supuestos'!$F$11*($H946-'01_Supuestos'!$F$9))-((('01_Supuestos'!L31*$I946)*'01_Supuestos'!$F$11*($H946-'01_Supuestos'!$F$9))*'01_Supuestos'!$F$12)-(('01_Supuestos'!L31*$I946)*'01_Supuestos'!$F$11*$K946)-(IF(('01_Supuestos'!L31*$I946)&gt;0,'01_Supuestos'!$F$15,0)))-($J946*'01_Supuestos'!L33)))*'01_Supuestos'!$F$16)</f>
        <v/>
      </c>
      <c r="AD946" s="109">
        <f>((('01_Supuestos'!M31*$I946)*'01_Supuestos'!$F$11*($H946-'01_Supuestos'!$F$9))-((('01_Supuestos'!M31*$I946)*'01_Supuestos'!$F$11*($H946-'01_Supuestos'!$F$9))*'01_Supuestos'!$F$12)-(('01_Supuestos'!M31*$I946)*'01_Supuestos'!$F$11*$K946)-(IF(('01_Supuestos'!M31*$I946)&gt;0,'01_Supuestos'!$F$15,0)))-((('01_Supuestos'!M31*$I946)*'01_Supuestos'!$F$11*($H946-'01_Supuestos'!$F$9))*'01_Supuestos'!$F$18)-($J946*'01_Supuestos'!M32)-(IF('01_Supuestos'!M30=MAX('01_Supuestos'!$C$30:$M$30),'01_Supuestos'!$F$19,0))-(MAX(0,(((('01_Supuestos'!M31*$I946)*'01_Supuestos'!$F$11*($H946-'01_Supuestos'!$F$9))-((('01_Supuestos'!M31*$I946)*'01_Supuestos'!$F$11*($H946-'01_Supuestos'!$F$9))*'01_Supuestos'!$F$12)-(('01_Supuestos'!M31*$I946)*'01_Supuestos'!$F$11*$K946)-(IF(('01_Supuestos'!M31*$I946)&gt;0,'01_Supuestos'!$F$15,0)))-($J946*'01_Supuestos'!M33)))*'01_Supuestos'!$F$16)</f>
        <v/>
      </c>
      <c r="AE946" s="109">
        <f>0</f>
        <v/>
      </c>
      <c r="AF946" s="109">
        <f>IF(S946&gt;R946,"Appraisal+Decision",IF(S946&lt;R946,"Develop Now","Indiferente"))</f>
        <v/>
      </c>
    </row>
    <row r="947">
      <c r="A947" t="n">
        <v>917</v>
      </c>
      <c r="B947" s="53">
        <f>RAND()</f>
        <v/>
      </c>
      <c r="C947" s="53">
        <f>RAND()</f>
        <v/>
      </c>
      <c r="D947" s="53">
        <f>RAND()</f>
        <v/>
      </c>
      <c r="E947" s="53">
        <f>RAND()</f>
        <v/>
      </c>
      <c r="F947" s="53">
        <f>RAND()</f>
        <v/>
      </c>
      <c r="G947" s="53">
        <f>RAND()</f>
        <v/>
      </c>
      <c r="H947" s="109">
        <f>IF(B947&lt;($B$11-$B$10)/($B$12-$B$10), $B$10+SQRT(B947*($B$11-$B$10)*($B$12-$B$10)), $B$12-SQRT((1-B947)*($B$12-$B$11)*($B$12-$B$10)))</f>
        <v/>
      </c>
      <c r="I947" s="53">
        <f>MAX(0.1,NORMINV(C947,$B$13,$B$14))</f>
        <v/>
      </c>
      <c r="J947" s="109">
        <f>'01_Supuestos'!$F$13*MAX(0.65,NORMINV(D947,1,$B$15))</f>
        <v/>
      </c>
      <c r="K947" s="109">
        <f>'01_Supuestos'!$F$14*MAX(0.6,NORMINV(E947,1,$B$16))</f>
        <v/>
      </c>
      <c r="L947" s="109">
        <f>--(F947&lt;=$B$5)</f>
        <v/>
      </c>
      <c r="M947" s="109">
        <f>IF(L947=1, IF(G947&lt;=$B$6, "+", "-"), IF(G947&lt;=(1-$B$7), "+", "-"))</f>
        <v/>
      </c>
      <c r="N947" s="110">
        <f>IF(M947="+",'05_Bayes_Arbol'!$B$16,'05_Bayes_Arbol'!$B$17)</f>
        <v/>
      </c>
      <c r="O947" s="109">
        <f>SUMPRODUCT(T947:AD947,'01_Supuestos'!$C$34:$M$34)</f>
        <v/>
      </c>
      <c r="P947" s="109">
        <f>N947*O947 + (1-N947)*$B$9</f>
        <v/>
      </c>
      <c r="Q947" s="109">
        <f>--(P947&gt;0)</f>
        <v/>
      </c>
      <c r="R947" s="109">
        <f>IF(L947=1,O947,$B$9)</f>
        <v/>
      </c>
      <c r="S947" s="109">
        <f>-$B$8 + IF(Q947=1, IF(L947=1,O947,$B$9), 0)</f>
        <v/>
      </c>
      <c r="T947" s="109">
        <f>((('01_Supuestos'!C31*$I947)*'01_Supuestos'!$F$11*($H947-'01_Supuestos'!$F$9))-((('01_Supuestos'!C31*$I947)*'01_Supuestos'!$F$11*($H947-'01_Supuestos'!$F$9))*'01_Supuestos'!$F$12)-(('01_Supuestos'!C31*$I947)*'01_Supuestos'!$F$11*$K947)-(IF(('01_Supuestos'!C31*$I947)&gt;0,'01_Supuestos'!$F$15,0)))-((('01_Supuestos'!C31*$I947)*'01_Supuestos'!$F$11*($H947-'01_Supuestos'!$F$9))*'01_Supuestos'!$F$18)-($J947*'01_Supuestos'!C32)-(IF('01_Supuestos'!C30=MAX('01_Supuestos'!$C$30:$M$30),'01_Supuestos'!$F$19,0))-(MAX(0,(((('01_Supuestos'!C31*$I947)*'01_Supuestos'!$F$11*($H947-'01_Supuestos'!$F$9))-((('01_Supuestos'!C31*$I947)*'01_Supuestos'!$F$11*($H947-'01_Supuestos'!$F$9))*'01_Supuestos'!$F$12)-(('01_Supuestos'!C31*$I947)*'01_Supuestos'!$F$11*$K947)-(IF(('01_Supuestos'!C31*$I947)&gt;0,'01_Supuestos'!$F$15,0)))-($J947*'01_Supuestos'!C33)))*'01_Supuestos'!$F$16)</f>
        <v/>
      </c>
      <c r="U947" s="109">
        <f>((('01_Supuestos'!D31*$I947)*'01_Supuestos'!$F$11*($H947-'01_Supuestos'!$F$9))-((('01_Supuestos'!D31*$I947)*'01_Supuestos'!$F$11*($H947-'01_Supuestos'!$F$9))*'01_Supuestos'!$F$12)-(('01_Supuestos'!D31*$I947)*'01_Supuestos'!$F$11*$K947)-(IF(('01_Supuestos'!D31*$I947)&gt;0,'01_Supuestos'!$F$15,0)))-((('01_Supuestos'!D31*$I947)*'01_Supuestos'!$F$11*($H947-'01_Supuestos'!$F$9))*'01_Supuestos'!$F$18)-($J947*'01_Supuestos'!D32)-(IF('01_Supuestos'!D30=MAX('01_Supuestos'!$C$30:$M$30),'01_Supuestos'!$F$19,0))-(MAX(0,(((('01_Supuestos'!D31*$I947)*'01_Supuestos'!$F$11*($H947-'01_Supuestos'!$F$9))-((('01_Supuestos'!D31*$I947)*'01_Supuestos'!$F$11*($H947-'01_Supuestos'!$F$9))*'01_Supuestos'!$F$12)-(('01_Supuestos'!D31*$I947)*'01_Supuestos'!$F$11*$K947)-(IF(('01_Supuestos'!D31*$I947)&gt;0,'01_Supuestos'!$F$15,0)))-($J947*'01_Supuestos'!D33)))*'01_Supuestos'!$F$16)</f>
        <v/>
      </c>
      <c r="V947" s="109">
        <f>((('01_Supuestos'!E31*$I947)*'01_Supuestos'!$F$11*($H947-'01_Supuestos'!$F$9))-((('01_Supuestos'!E31*$I947)*'01_Supuestos'!$F$11*($H947-'01_Supuestos'!$F$9))*'01_Supuestos'!$F$12)-(('01_Supuestos'!E31*$I947)*'01_Supuestos'!$F$11*$K947)-(IF(('01_Supuestos'!E31*$I947)&gt;0,'01_Supuestos'!$F$15,0)))-((('01_Supuestos'!E31*$I947)*'01_Supuestos'!$F$11*($H947-'01_Supuestos'!$F$9))*'01_Supuestos'!$F$18)-($J947*'01_Supuestos'!E32)-(IF('01_Supuestos'!E30=MAX('01_Supuestos'!$C$30:$M$30),'01_Supuestos'!$F$19,0))-(MAX(0,(((('01_Supuestos'!E31*$I947)*'01_Supuestos'!$F$11*($H947-'01_Supuestos'!$F$9))-((('01_Supuestos'!E31*$I947)*'01_Supuestos'!$F$11*($H947-'01_Supuestos'!$F$9))*'01_Supuestos'!$F$12)-(('01_Supuestos'!E31*$I947)*'01_Supuestos'!$F$11*$K947)-(IF(('01_Supuestos'!E31*$I947)&gt;0,'01_Supuestos'!$F$15,0)))-($J947*'01_Supuestos'!E33)))*'01_Supuestos'!$F$16)</f>
        <v/>
      </c>
      <c r="W947" s="109">
        <f>((('01_Supuestos'!F31*$I947)*'01_Supuestos'!$F$11*($H947-'01_Supuestos'!$F$9))-((('01_Supuestos'!F31*$I947)*'01_Supuestos'!$F$11*($H947-'01_Supuestos'!$F$9))*'01_Supuestos'!$F$12)-(('01_Supuestos'!F31*$I947)*'01_Supuestos'!$F$11*$K947)-(IF(('01_Supuestos'!F31*$I947)&gt;0,'01_Supuestos'!$F$15,0)))-((('01_Supuestos'!F31*$I947)*'01_Supuestos'!$F$11*($H947-'01_Supuestos'!$F$9))*'01_Supuestos'!$F$18)-($J947*'01_Supuestos'!F32)-(IF('01_Supuestos'!F30=MAX('01_Supuestos'!$C$30:$M$30),'01_Supuestos'!$F$19,0))-(MAX(0,(((('01_Supuestos'!F31*$I947)*'01_Supuestos'!$F$11*($H947-'01_Supuestos'!$F$9))-((('01_Supuestos'!F31*$I947)*'01_Supuestos'!$F$11*($H947-'01_Supuestos'!$F$9))*'01_Supuestos'!$F$12)-(('01_Supuestos'!F31*$I947)*'01_Supuestos'!$F$11*$K947)-(IF(('01_Supuestos'!F31*$I947)&gt;0,'01_Supuestos'!$F$15,0)))-($J947*'01_Supuestos'!F33)))*'01_Supuestos'!$F$16)</f>
        <v/>
      </c>
      <c r="X947" s="109">
        <f>((('01_Supuestos'!G31*$I947)*'01_Supuestos'!$F$11*($H947-'01_Supuestos'!$F$9))-((('01_Supuestos'!G31*$I947)*'01_Supuestos'!$F$11*($H947-'01_Supuestos'!$F$9))*'01_Supuestos'!$F$12)-(('01_Supuestos'!G31*$I947)*'01_Supuestos'!$F$11*$K947)-(IF(('01_Supuestos'!G31*$I947)&gt;0,'01_Supuestos'!$F$15,0)))-((('01_Supuestos'!G31*$I947)*'01_Supuestos'!$F$11*($H947-'01_Supuestos'!$F$9))*'01_Supuestos'!$F$18)-($J947*'01_Supuestos'!G32)-(IF('01_Supuestos'!G30=MAX('01_Supuestos'!$C$30:$M$30),'01_Supuestos'!$F$19,0))-(MAX(0,(((('01_Supuestos'!G31*$I947)*'01_Supuestos'!$F$11*($H947-'01_Supuestos'!$F$9))-((('01_Supuestos'!G31*$I947)*'01_Supuestos'!$F$11*($H947-'01_Supuestos'!$F$9))*'01_Supuestos'!$F$12)-(('01_Supuestos'!G31*$I947)*'01_Supuestos'!$F$11*$K947)-(IF(('01_Supuestos'!G31*$I947)&gt;0,'01_Supuestos'!$F$15,0)))-($J947*'01_Supuestos'!G33)))*'01_Supuestos'!$F$16)</f>
        <v/>
      </c>
      <c r="Y947" s="109">
        <f>((('01_Supuestos'!H31*$I947)*'01_Supuestos'!$F$11*($H947-'01_Supuestos'!$F$9))-((('01_Supuestos'!H31*$I947)*'01_Supuestos'!$F$11*($H947-'01_Supuestos'!$F$9))*'01_Supuestos'!$F$12)-(('01_Supuestos'!H31*$I947)*'01_Supuestos'!$F$11*$K947)-(IF(('01_Supuestos'!H31*$I947)&gt;0,'01_Supuestos'!$F$15,0)))-((('01_Supuestos'!H31*$I947)*'01_Supuestos'!$F$11*($H947-'01_Supuestos'!$F$9))*'01_Supuestos'!$F$18)-($J947*'01_Supuestos'!H32)-(IF('01_Supuestos'!H30=MAX('01_Supuestos'!$C$30:$M$30),'01_Supuestos'!$F$19,0))-(MAX(0,(((('01_Supuestos'!H31*$I947)*'01_Supuestos'!$F$11*($H947-'01_Supuestos'!$F$9))-((('01_Supuestos'!H31*$I947)*'01_Supuestos'!$F$11*($H947-'01_Supuestos'!$F$9))*'01_Supuestos'!$F$12)-(('01_Supuestos'!H31*$I947)*'01_Supuestos'!$F$11*$K947)-(IF(('01_Supuestos'!H31*$I947)&gt;0,'01_Supuestos'!$F$15,0)))-($J947*'01_Supuestos'!H33)))*'01_Supuestos'!$F$16)</f>
        <v/>
      </c>
      <c r="Z947" s="109">
        <f>((('01_Supuestos'!I31*$I947)*'01_Supuestos'!$F$11*($H947-'01_Supuestos'!$F$9))-((('01_Supuestos'!I31*$I947)*'01_Supuestos'!$F$11*($H947-'01_Supuestos'!$F$9))*'01_Supuestos'!$F$12)-(('01_Supuestos'!I31*$I947)*'01_Supuestos'!$F$11*$K947)-(IF(('01_Supuestos'!I31*$I947)&gt;0,'01_Supuestos'!$F$15,0)))-((('01_Supuestos'!I31*$I947)*'01_Supuestos'!$F$11*($H947-'01_Supuestos'!$F$9))*'01_Supuestos'!$F$18)-($J947*'01_Supuestos'!I32)-(IF('01_Supuestos'!I30=MAX('01_Supuestos'!$C$30:$M$30),'01_Supuestos'!$F$19,0))-(MAX(0,(((('01_Supuestos'!I31*$I947)*'01_Supuestos'!$F$11*($H947-'01_Supuestos'!$F$9))-((('01_Supuestos'!I31*$I947)*'01_Supuestos'!$F$11*($H947-'01_Supuestos'!$F$9))*'01_Supuestos'!$F$12)-(('01_Supuestos'!I31*$I947)*'01_Supuestos'!$F$11*$K947)-(IF(('01_Supuestos'!I31*$I947)&gt;0,'01_Supuestos'!$F$15,0)))-($J947*'01_Supuestos'!I33)))*'01_Supuestos'!$F$16)</f>
        <v/>
      </c>
      <c r="AA947" s="109">
        <f>((('01_Supuestos'!J31*$I947)*'01_Supuestos'!$F$11*($H947-'01_Supuestos'!$F$9))-((('01_Supuestos'!J31*$I947)*'01_Supuestos'!$F$11*($H947-'01_Supuestos'!$F$9))*'01_Supuestos'!$F$12)-(('01_Supuestos'!J31*$I947)*'01_Supuestos'!$F$11*$K947)-(IF(('01_Supuestos'!J31*$I947)&gt;0,'01_Supuestos'!$F$15,0)))-((('01_Supuestos'!J31*$I947)*'01_Supuestos'!$F$11*($H947-'01_Supuestos'!$F$9))*'01_Supuestos'!$F$18)-($J947*'01_Supuestos'!J32)-(IF('01_Supuestos'!J30=MAX('01_Supuestos'!$C$30:$M$30),'01_Supuestos'!$F$19,0))-(MAX(0,(((('01_Supuestos'!J31*$I947)*'01_Supuestos'!$F$11*($H947-'01_Supuestos'!$F$9))-((('01_Supuestos'!J31*$I947)*'01_Supuestos'!$F$11*($H947-'01_Supuestos'!$F$9))*'01_Supuestos'!$F$12)-(('01_Supuestos'!J31*$I947)*'01_Supuestos'!$F$11*$K947)-(IF(('01_Supuestos'!J31*$I947)&gt;0,'01_Supuestos'!$F$15,0)))-($J947*'01_Supuestos'!J33)))*'01_Supuestos'!$F$16)</f>
        <v/>
      </c>
      <c r="AB947" s="109">
        <f>((('01_Supuestos'!K31*$I947)*'01_Supuestos'!$F$11*($H947-'01_Supuestos'!$F$9))-((('01_Supuestos'!K31*$I947)*'01_Supuestos'!$F$11*($H947-'01_Supuestos'!$F$9))*'01_Supuestos'!$F$12)-(('01_Supuestos'!K31*$I947)*'01_Supuestos'!$F$11*$K947)-(IF(('01_Supuestos'!K31*$I947)&gt;0,'01_Supuestos'!$F$15,0)))-((('01_Supuestos'!K31*$I947)*'01_Supuestos'!$F$11*($H947-'01_Supuestos'!$F$9))*'01_Supuestos'!$F$18)-($J947*'01_Supuestos'!K32)-(IF('01_Supuestos'!K30=MAX('01_Supuestos'!$C$30:$M$30),'01_Supuestos'!$F$19,0))-(MAX(0,(((('01_Supuestos'!K31*$I947)*'01_Supuestos'!$F$11*($H947-'01_Supuestos'!$F$9))-((('01_Supuestos'!K31*$I947)*'01_Supuestos'!$F$11*($H947-'01_Supuestos'!$F$9))*'01_Supuestos'!$F$12)-(('01_Supuestos'!K31*$I947)*'01_Supuestos'!$F$11*$K947)-(IF(('01_Supuestos'!K31*$I947)&gt;0,'01_Supuestos'!$F$15,0)))-($J947*'01_Supuestos'!K33)))*'01_Supuestos'!$F$16)</f>
        <v/>
      </c>
      <c r="AC947" s="109">
        <f>((('01_Supuestos'!L31*$I947)*'01_Supuestos'!$F$11*($H947-'01_Supuestos'!$F$9))-((('01_Supuestos'!L31*$I947)*'01_Supuestos'!$F$11*($H947-'01_Supuestos'!$F$9))*'01_Supuestos'!$F$12)-(('01_Supuestos'!L31*$I947)*'01_Supuestos'!$F$11*$K947)-(IF(('01_Supuestos'!L31*$I947)&gt;0,'01_Supuestos'!$F$15,0)))-((('01_Supuestos'!L31*$I947)*'01_Supuestos'!$F$11*($H947-'01_Supuestos'!$F$9))*'01_Supuestos'!$F$18)-($J947*'01_Supuestos'!L32)-(IF('01_Supuestos'!L30=MAX('01_Supuestos'!$C$30:$M$30),'01_Supuestos'!$F$19,0))-(MAX(0,(((('01_Supuestos'!L31*$I947)*'01_Supuestos'!$F$11*($H947-'01_Supuestos'!$F$9))-((('01_Supuestos'!L31*$I947)*'01_Supuestos'!$F$11*($H947-'01_Supuestos'!$F$9))*'01_Supuestos'!$F$12)-(('01_Supuestos'!L31*$I947)*'01_Supuestos'!$F$11*$K947)-(IF(('01_Supuestos'!L31*$I947)&gt;0,'01_Supuestos'!$F$15,0)))-($J947*'01_Supuestos'!L33)))*'01_Supuestos'!$F$16)</f>
        <v/>
      </c>
      <c r="AD947" s="109">
        <f>((('01_Supuestos'!M31*$I947)*'01_Supuestos'!$F$11*($H947-'01_Supuestos'!$F$9))-((('01_Supuestos'!M31*$I947)*'01_Supuestos'!$F$11*($H947-'01_Supuestos'!$F$9))*'01_Supuestos'!$F$12)-(('01_Supuestos'!M31*$I947)*'01_Supuestos'!$F$11*$K947)-(IF(('01_Supuestos'!M31*$I947)&gt;0,'01_Supuestos'!$F$15,0)))-((('01_Supuestos'!M31*$I947)*'01_Supuestos'!$F$11*($H947-'01_Supuestos'!$F$9))*'01_Supuestos'!$F$18)-($J947*'01_Supuestos'!M32)-(IF('01_Supuestos'!M30=MAX('01_Supuestos'!$C$30:$M$30),'01_Supuestos'!$F$19,0))-(MAX(0,(((('01_Supuestos'!M31*$I947)*'01_Supuestos'!$F$11*($H947-'01_Supuestos'!$F$9))-((('01_Supuestos'!M31*$I947)*'01_Supuestos'!$F$11*($H947-'01_Supuestos'!$F$9))*'01_Supuestos'!$F$12)-(('01_Supuestos'!M31*$I947)*'01_Supuestos'!$F$11*$K947)-(IF(('01_Supuestos'!M31*$I947)&gt;0,'01_Supuestos'!$F$15,0)))-($J947*'01_Supuestos'!M33)))*'01_Supuestos'!$F$16)</f>
        <v/>
      </c>
      <c r="AE947" s="109">
        <f>0</f>
        <v/>
      </c>
      <c r="AF947" s="109">
        <f>IF(S947&gt;R947,"Appraisal+Decision",IF(S947&lt;R947,"Develop Now","Indiferente"))</f>
        <v/>
      </c>
    </row>
    <row r="948">
      <c r="A948" t="n">
        <v>918</v>
      </c>
      <c r="B948" s="53">
        <f>RAND()</f>
        <v/>
      </c>
      <c r="C948" s="53">
        <f>RAND()</f>
        <v/>
      </c>
      <c r="D948" s="53">
        <f>RAND()</f>
        <v/>
      </c>
      <c r="E948" s="53">
        <f>RAND()</f>
        <v/>
      </c>
      <c r="F948" s="53">
        <f>RAND()</f>
        <v/>
      </c>
      <c r="G948" s="53">
        <f>RAND()</f>
        <v/>
      </c>
      <c r="H948" s="109">
        <f>IF(B948&lt;($B$11-$B$10)/($B$12-$B$10), $B$10+SQRT(B948*($B$11-$B$10)*($B$12-$B$10)), $B$12-SQRT((1-B948)*($B$12-$B$11)*($B$12-$B$10)))</f>
        <v/>
      </c>
      <c r="I948" s="53">
        <f>MAX(0.1,NORMINV(C948,$B$13,$B$14))</f>
        <v/>
      </c>
      <c r="J948" s="109">
        <f>'01_Supuestos'!$F$13*MAX(0.65,NORMINV(D948,1,$B$15))</f>
        <v/>
      </c>
      <c r="K948" s="109">
        <f>'01_Supuestos'!$F$14*MAX(0.6,NORMINV(E948,1,$B$16))</f>
        <v/>
      </c>
      <c r="L948" s="109">
        <f>--(F948&lt;=$B$5)</f>
        <v/>
      </c>
      <c r="M948" s="109">
        <f>IF(L948=1, IF(G948&lt;=$B$6, "+", "-"), IF(G948&lt;=(1-$B$7), "+", "-"))</f>
        <v/>
      </c>
      <c r="N948" s="110">
        <f>IF(M948="+",'05_Bayes_Arbol'!$B$16,'05_Bayes_Arbol'!$B$17)</f>
        <v/>
      </c>
      <c r="O948" s="109">
        <f>SUMPRODUCT(T948:AD948,'01_Supuestos'!$C$34:$M$34)</f>
        <v/>
      </c>
      <c r="P948" s="109">
        <f>N948*O948 + (1-N948)*$B$9</f>
        <v/>
      </c>
      <c r="Q948" s="109">
        <f>--(P948&gt;0)</f>
        <v/>
      </c>
      <c r="R948" s="109">
        <f>IF(L948=1,O948,$B$9)</f>
        <v/>
      </c>
      <c r="S948" s="109">
        <f>-$B$8 + IF(Q948=1, IF(L948=1,O948,$B$9), 0)</f>
        <v/>
      </c>
      <c r="T948" s="109">
        <f>((('01_Supuestos'!C31*$I948)*'01_Supuestos'!$F$11*($H948-'01_Supuestos'!$F$9))-((('01_Supuestos'!C31*$I948)*'01_Supuestos'!$F$11*($H948-'01_Supuestos'!$F$9))*'01_Supuestos'!$F$12)-(('01_Supuestos'!C31*$I948)*'01_Supuestos'!$F$11*$K948)-(IF(('01_Supuestos'!C31*$I948)&gt;0,'01_Supuestos'!$F$15,0)))-((('01_Supuestos'!C31*$I948)*'01_Supuestos'!$F$11*($H948-'01_Supuestos'!$F$9))*'01_Supuestos'!$F$18)-($J948*'01_Supuestos'!C32)-(IF('01_Supuestos'!C30=MAX('01_Supuestos'!$C$30:$M$30),'01_Supuestos'!$F$19,0))-(MAX(0,(((('01_Supuestos'!C31*$I948)*'01_Supuestos'!$F$11*($H948-'01_Supuestos'!$F$9))-((('01_Supuestos'!C31*$I948)*'01_Supuestos'!$F$11*($H948-'01_Supuestos'!$F$9))*'01_Supuestos'!$F$12)-(('01_Supuestos'!C31*$I948)*'01_Supuestos'!$F$11*$K948)-(IF(('01_Supuestos'!C31*$I948)&gt;0,'01_Supuestos'!$F$15,0)))-($J948*'01_Supuestos'!C33)))*'01_Supuestos'!$F$16)</f>
        <v/>
      </c>
      <c r="U948" s="109">
        <f>((('01_Supuestos'!D31*$I948)*'01_Supuestos'!$F$11*($H948-'01_Supuestos'!$F$9))-((('01_Supuestos'!D31*$I948)*'01_Supuestos'!$F$11*($H948-'01_Supuestos'!$F$9))*'01_Supuestos'!$F$12)-(('01_Supuestos'!D31*$I948)*'01_Supuestos'!$F$11*$K948)-(IF(('01_Supuestos'!D31*$I948)&gt;0,'01_Supuestos'!$F$15,0)))-((('01_Supuestos'!D31*$I948)*'01_Supuestos'!$F$11*($H948-'01_Supuestos'!$F$9))*'01_Supuestos'!$F$18)-($J948*'01_Supuestos'!D32)-(IF('01_Supuestos'!D30=MAX('01_Supuestos'!$C$30:$M$30),'01_Supuestos'!$F$19,0))-(MAX(0,(((('01_Supuestos'!D31*$I948)*'01_Supuestos'!$F$11*($H948-'01_Supuestos'!$F$9))-((('01_Supuestos'!D31*$I948)*'01_Supuestos'!$F$11*($H948-'01_Supuestos'!$F$9))*'01_Supuestos'!$F$12)-(('01_Supuestos'!D31*$I948)*'01_Supuestos'!$F$11*$K948)-(IF(('01_Supuestos'!D31*$I948)&gt;0,'01_Supuestos'!$F$15,0)))-($J948*'01_Supuestos'!D33)))*'01_Supuestos'!$F$16)</f>
        <v/>
      </c>
      <c r="V948" s="109">
        <f>((('01_Supuestos'!E31*$I948)*'01_Supuestos'!$F$11*($H948-'01_Supuestos'!$F$9))-((('01_Supuestos'!E31*$I948)*'01_Supuestos'!$F$11*($H948-'01_Supuestos'!$F$9))*'01_Supuestos'!$F$12)-(('01_Supuestos'!E31*$I948)*'01_Supuestos'!$F$11*$K948)-(IF(('01_Supuestos'!E31*$I948)&gt;0,'01_Supuestos'!$F$15,0)))-((('01_Supuestos'!E31*$I948)*'01_Supuestos'!$F$11*($H948-'01_Supuestos'!$F$9))*'01_Supuestos'!$F$18)-($J948*'01_Supuestos'!E32)-(IF('01_Supuestos'!E30=MAX('01_Supuestos'!$C$30:$M$30),'01_Supuestos'!$F$19,0))-(MAX(0,(((('01_Supuestos'!E31*$I948)*'01_Supuestos'!$F$11*($H948-'01_Supuestos'!$F$9))-((('01_Supuestos'!E31*$I948)*'01_Supuestos'!$F$11*($H948-'01_Supuestos'!$F$9))*'01_Supuestos'!$F$12)-(('01_Supuestos'!E31*$I948)*'01_Supuestos'!$F$11*$K948)-(IF(('01_Supuestos'!E31*$I948)&gt;0,'01_Supuestos'!$F$15,0)))-($J948*'01_Supuestos'!E33)))*'01_Supuestos'!$F$16)</f>
        <v/>
      </c>
      <c r="W948" s="109">
        <f>((('01_Supuestos'!F31*$I948)*'01_Supuestos'!$F$11*($H948-'01_Supuestos'!$F$9))-((('01_Supuestos'!F31*$I948)*'01_Supuestos'!$F$11*($H948-'01_Supuestos'!$F$9))*'01_Supuestos'!$F$12)-(('01_Supuestos'!F31*$I948)*'01_Supuestos'!$F$11*$K948)-(IF(('01_Supuestos'!F31*$I948)&gt;0,'01_Supuestos'!$F$15,0)))-((('01_Supuestos'!F31*$I948)*'01_Supuestos'!$F$11*($H948-'01_Supuestos'!$F$9))*'01_Supuestos'!$F$18)-($J948*'01_Supuestos'!F32)-(IF('01_Supuestos'!F30=MAX('01_Supuestos'!$C$30:$M$30),'01_Supuestos'!$F$19,0))-(MAX(0,(((('01_Supuestos'!F31*$I948)*'01_Supuestos'!$F$11*($H948-'01_Supuestos'!$F$9))-((('01_Supuestos'!F31*$I948)*'01_Supuestos'!$F$11*($H948-'01_Supuestos'!$F$9))*'01_Supuestos'!$F$12)-(('01_Supuestos'!F31*$I948)*'01_Supuestos'!$F$11*$K948)-(IF(('01_Supuestos'!F31*$I948)&gt;0,'01_Supuestos'!$F$15,0)))-($J948*'01_Supuestos'!F33)))*'01_Supuestos'!$F$16)</f>
        <v/>
      </c>
      <c r="X948" s="109">
        <f>((('01_Supuestos'!G31*$I948)*'01_Supuestos'!$F$11*($H948-'01_Supuestos'!$F$9))-((('01_Supuestos'!G31*$I948)*'01_Supuestos'!$F$11*($H948-'01_Supuestos'!$F$9))*'01_Supuestos'!$F$12)-(('01_Supuestos'!G31*$I948)*'01_Supuestos'!$F$11*$K948)-(IF(('01_Supuestos'!G31*$I948)&gt;0,'01_Supuestos'!$F$15,0)))-((('01_Supuestos'!G31*$I948)*'01_Supuestos'!$F$11*($H948-'01_Supuestos'!$F$9))*'01_Supuestos'!$F$18)-($J948*'01_Supuestos'!G32)-(IF('01_Supuestos'!G30=MAX('01_Supuestos'!$C$30:$M$30),'01_Supuestos'!$F$19,0))-(MAX(0,(((('01_Supuestos'!G31*$I948)*'01_Supuestos'!$F$11*($H948-'01_Supuestos'!$F$9))-((('01_Supuestos'!G31*$I948)*'01_Supuestos'!$F$11*($H948-'01_Supuestos'!$F$9))*'01_Supuestos'!$F$12)-(('01_Supuestos'!G31*$I948)*'01_Supuestos'!$F$11*$K948)-(IF(('01_Supuestos'!G31*$I948)&gt;0,'01_Supuestos'!$F$15,0)))-($J948*'01_Supuestos'!G33)))*'01_Supuestos'!$F$16)</f>
        <v/>
      </c>
      <c r="Y948" s="109">
        <f>((('01_Supuestos'!H31*$I948)*'01_Supuestos'!$F$11*($H948-'01_Supuestos'!$F$9))-((('01_Supuestos'!H31*$I948)*'01_Supuestos'!$F$11*($H948-'01_Supuestos'!$F$9))*'01_Supuestos'!$F$12)-(('01_Supuestos'!H31*$I948)*'01_Supuestos'!$F$11*$K948)-(IF(('01_Supuestos'!H31*$I948)&gt;0,'01_Supuestos'!$F$15,0)))-((('01_Supuestos'!H31*$I948)*'01_Supuestos'!$F$11*($H948-'01_Supuestos'!$F$9))*'01_Supuestos'!$F$18)-($J948*'01_Supuestos'!H32)-(IF('01_Supuestos'!H30=MAX('01_Supuestos'!$C$30:$M$30),'01_Supuestos'!$F$19,0))-(MAX(0,(((('01_Supuestos'!H31*$I948)*'01_Supuestos'!$F$11*($H948-'01_Supuestos'!$F$9))-((('01_Supuestos'!H31*$I948)*'01_Supuestos'!$F$11*($H948-'01_Supuestos'!$F$9))*'01_Supuestos'!$F$12)-(('01_Supuestos'!H31*$I948)*'01_Supuestos'!$F$11*$K948)-(IF(('01_Supuestos'!H31*$I948)&gt;0,'01_Supuestos'!$F$15,0)))-($J948*'01_Supuestos'!H33)))*'01_Supuestos'!$F$16)</f>
        <v/>
      </c>
      <c r="Z948" s="109">
        <f>((('01_Supuestos'!I31*$I948)*'01_Supuestos'!$F$11*($H948-'01_Supuestos'!$F$9))-((('01_Supuestos'!I31*$I948)*'01_Supuestos'!$F$11*($H948-'01_Supuestos'!$F$9))*'01_Supuestos'!$F$12)-(('01_Supuestos'!I31*$I948)*'01_Supuestos'!$F$11*$K948)-(IF(('01_Supuestos'!I31*$I948)&gt;0,'01_Supuestos'!$F$15,0)))-((('01_Supuestos'!I31*$I948)*'01_Supuestos'!$F$11*($H948-'01_Supuestos'!$F$9))*'01_Supuestos'!$F$18)-($J948*'01_Supuestos'!I32)-(IF('01_Supuestos'!I30=MAX('01_Supuestos'!$C$30:$M$30),'01_Supuestos'!$F$19,0))-(MAX(0,(((('01_Supuestos'!I31*$I948)*'01_Supuestos'!$F$11*($H948-'01_Supuestos'!$F$9))-((('01_Supuestos'!I31*$I948)*'01_Supuestos'!$F$11*($H948-'01_Supuestos'!$F$9))*'01_Supuestos'!$F$12)-(('01_Supuestos'!I31*$I948)*'01_Supuestos'!$F$11*$K948)-(IF(('01_Supuestos'!I31*$I948)&gt;0,'01_Supuestos'!$F$15,0)))-($J948*'01_Supuestos'!I33)))*'01_Supuestos'!$F$16)</f>
        <v/>
      </c>
      <c r="AA948" s="109">
        <f>((('01_Supuestos'!J31*$I948)*'01_Supuestos'!$F$11*($H948-'01_Supuestos'!$F$9))-((('01_Supuestos'!J31*$I948)*'01_Supuestos'!$F$11*($H948-'01_Supuestos'!$F$9))*'01_Supuestos'!$F$12)-(('01_Supuestos'!J31*$I948)*'01_Supuestos'!$F$11*$K948)-(IF(('01_Supuestos'!J31*$I948)&gt;0,'01_Supuestos'!$F$15,0)))-((('01_Supuestos'!J31*$I948)*'01_Supuestos'!$F$11*($H948-'01_Supuestos'!$F$9))*'01_Supuestos'!$F$18)-($J948*'01_Supuestos'!J32)-(IF('01_Supuestos'!J30=MAX('01_Supuestos'!$C$30:$M$30),'01_Supuestos'!$F$19,0))-(MAX(0,(((('01_Supuestos'!J31*$I948)*'01_Supuestos'!$F$11*($H948-'01_Supuestos'!$F$9))-((('01_Supuestos'!J31*$I948)*'01_Supuestos'!$F$11*($H948-'01_Supuestos'!$F$9))*'01_Supuestos'!$F$12)-(('01_Supuestos'!J31*$I948)*'01_Supuestos'!$F$11*$K948)-(IF(('01_Supuestos'!J31*$I948)&gt;0,'01_Supuestos'!$F$15,0)))-($J948*'01_Supuestos'!J33)))*'01_Supuestos'!$F$16)</f>
        <v/>
      </c>
      <c r="AB948" s="109">
        <f>((('01_Supuestos'!K31*$I948)*'01_Supuestos'!$F$11*($H948-'01_Supuestos'!$F$9))-((('01_Supuestos'!K31*$I948)*'01_Supuestos'!$F$11*($H948-'01_Supuestos'!$F$9))*'01_Supuestos'!$F$12)-(('01_Supuestos'!K31*$I948)*'01_Supuestos'!$F$11*$K948)-(IF(('01_Supuestos'!K31*$I948)&gt;0,'01_Supuestos'!$F$15,0)))-((('01_Supuestos'!K31*$I948)*'01_Supuestos'!$F$11*($H948-'01_Supuestos'!$F$9))*'01_Supuestos'!$F$18)-($J948*'01_Supuestos'!K32)-(IF('01_Supuestos'!K30=MAX('01_Supuestos'!$C$30:$M$30),'01_Supuestos'!$F$19,0))-(MAX(0,(((('01_Supuestos'!K31*$I948)*'01_Supuestos'!$F$11*($H948-'01_Supuestos'!$F$9))-((('01_Supuestos'!K31*$I948)*'01_Supuestos'!$F$11*($H948-'01_Supuestos'!$F$9))*'01_Supuestos'!$F$12)-(('01_Supuestos'!K31*$I948)*'01_Supuestos'!$F$11*$K948)-(IF(('01_Supuestos'!K31*$I948)&gt;0,'01_Supuestos'!$F$15,0)))-($J948*'01_Supuestos'!K33)))*'01_Supuestos'!$F$16)</f>
        <v/>
      </c>
      <c r="AC948" s="109">
        <f>((('01_Supuestos'!L31*$I948)*'01_Supuestos'!$F$11*($H948-'01_Supuestos'!$F$9))-((('01_Supuestos'!L31*$I948)*'01_Supuestos'!$F$11*($H948-'01_Supuestos'!$F$9))*'01_Supuestos'!$F$12)-(('01_Supuestos'!L31*$I948)*'01_Supuestos'!$F$11*$K948)-(IF(('01_Supuestos'!L31*$I948)&gt;0,'01_Supuestos'!$F$15,0)))-((('01_Supuestos'!L31*$I948)*'01_Supuestos'!$F$11*($H948-'01_Supuestos'!$F$9))*'01_Supuestos'!$F$18)-($J948*'01_Supuestos'!L32)-(IF('01_Supuestos'!L30=MAX('01_Supuestos'!$C$30:$M$30),'01_Supuestos'!$F$19,0))-(MAX(0,(((('01_Supuestos'!L31*$I948)*'01_Supuestos'!$F$11*($H948-'01_Supuestos'!$F$9))-((('01_Supuestos'!L31*$I948)*'01_Supuestos'!$F$11*($H948-'01_Supuestos'!$F$9))*'01_Supuestos'!$F$12)-(('01_Supuestos'!L31*$I948)*'01_Supuestos'!$F$11*$K948)-(IF(('01_Supuestos'!L31*$I948)&gt;0,'01_Supuestos'!$F$15,0)))-($J948*'01_Supuestos'!L33)))*'01_Supuestos'!$F$16)</f>
        <v/>
      </c>
      <c r="AD948" s="109">
        <f>((('01_Supuestos'!M31*$I948)*'01_Supuestos'!$F$11*($H948-'01_Supuestos'!$F$9))-((('01_Supuestos'!M31*$I948)*'01_Supuestos'!$F$11*($H948-'01_Supuestos'!$F$9))*'01_Supuestos'!$F$12)-(('01_Supuestos'!M31*$I948)*'01_Supuestos'!$F$11*$K948)-(IF(('01_Supuestos'!M31*$I948)&gt;0,'01_Supuestos'!$F$15,0)))-((('01_Supuestos'!M31*$I948)*'01_Supuestos'!$F$11*($H948-'01_Supuestos'!$F$9))*'01_Supuestos'!$F$18)-($J948*'01_Supuestos'!M32)-(IF('01_Supuestos'!M30=MAX('01_Supuestos'!$C$30:$M$30),'01_Supuestos'!$F$19,0))-(MAX(0,(((('01_Supuestos'!M31*$I948)*'01_Supuestos'!$F$11*($H948-'01_Supuestos'!$F$9))-((('01_Supuestos'!M31*$I948)*'01_Supuestos'!$F$11*($H948-'01_Supuestos'!$F$9))*'01_Supuestos'!$F$12)-(('01_Supuestos'!M31*$I948)*'01_Supuestos'!$F$11*$K948)-(IF(('01_Supuestos'!M31*$I948)&gt;0,'01_Supuestos'!$F$15,0)))-($J948*'01_Supuestos'!M33)))*'01_Supuestos'!$F$16)</f>
        <v/>
      </c>
      <c r="AE948" s="109">
        <f>0</f>
        <v/>
      </c>
      <c r="AF948" s="109">
        <f>IF(S948&gt;R948,"Appraisal+Decision",IF(S948&lt;R948,"Develop Now","Indiferente"))</f>
        <v/>
      </c>
    </row>
    <row r="949">
      <c r="A949" t="n">
        <v>919</v>
      </c>
      <c r="B949" s="53">
        <f>RAND()</f>
        <v/>
      </c>
      <c r="C949" s="53">
        <f>RAND()</f>
        <v/>
      </c>
      <c r="D949" s="53">
        <f>RAND()</f>
        <v/>
      </c>
      <c r="E949" s="53">
        <f>RAND()</f>
        <v/>
      </c>
      <c r="F949" s="53">
        <f>RAND()</f>
        <v/>
      </c>
      <c r="G949" s="53">
        <f>RAND()</f>
        <v/>
      </c>
      <c r="H949" s="109">
        <f>IF(B949&lt;($B$11-$B$10)/($B$12-$B$10), $B$10+SQRT(B949*($B$11-$B$10)*($B$12-$B$10)), $B$12-SQRT((1-B949)*($B$12-$B$11)*($B$12-$B$10)))</f>
        <v/>
      </c>
      <c r="I949" s="53">
        <f>MAX(0.1,NORMINV(C949,$B$13,$B$14))</f>
        <v/>
      </c>
      <c r="J949" s="109">
        <f>'01_Supuestos'!$F$13*MAX(0.65,NORMINV(D949,1,$B$15))</f>
        <v/>
      </c>
      <c r="K949" s="109">
        <f>'01_Supuestos'!$F$14*MAX(0.6,NORMINV(E949,1,$B$16))</f>
        <v/>
      </c>
      <c r="L949" s="109">
        <f>--(F949&lt;=$B$5)</f>
        <v/>
      </c>
      <c r="M949" s="109">
        <f>IF(L949=1, IF(G949&lt;=$B$6, "+", "-"), IF(G949&lt;=(1-$B$7), "+", "-"))</f>
        <v/>
      </c>
      <c r="N949" s="110">
        <f>IF(M949="+",'05_Bayes_Arbol'!$B$16,'05_Bayes_Arbol'!$B$17)</f>
        <v/>
      </c>
      <c r="O949" s="109">
        <f>SUMPRODUCT(T949:AD949,'01_Supuestos'!$C$34:$M$34)</f>
        <v/>
      </c>
      <c r="P949" s="109">
        <f>N949*O949 + (1-N949)*$B$9</f>
        <v/>
      </c>
      <c r="Q949" s="109">
        <f>--(P949&gt;0)</f>
        <v/>
      </c>
      <c r="R949" s="109">
        <f>IF(L949=1,O949,$B$9)</f>
        <v/>
      </c>
      <c r="S949" s="109">
        <f>-$B$8 + IF(Q949=1, IF(L949=1,O949,$B$9), 0)</f>
        <v/>
      </c>
      <c r="T949" s="109">
        <f>((('01_Supuestos'!C31*$I949)*'01_Supuestos'!$F$11*($H949-'01_Supuestos'!$F$9))-((('01_Supuestos'!C31*$I949)*'01_Supuestos'!$F$11*($H949-'01_Supuestos'!$F$9))*'01_Supuestos'!$F$12)-(('01_Supuestos'!C31*$I949)*'01_Supuestos'!$F$11*$K949)-(IF(('01_Supuestos'!C31*$I949)&gt;0,'01_Supuestos'!$F$15,0)))-((('01_Supuestos'!C31*$I949)*'01_Supuestos'!$F$11*($H949-'01_Supuestos'!$F$9))*'01_Supuestos'!$F$18)-($J949*'01_Supuestos'!C32)-(IF('01_Supuestos'!C30=MAX('01_Supuestos'!$C$30:$M$30),'01_Supuestos'!$F$19,0))-(MAX(0,(((('01_Supuestos'!C31*$I949)*'01_Supuestos'!$F$11*($H949-'01_Supuestos'!$F$9))-((('01_Supuestos'!C31*$I949)*'01_Supuestos'!$F$11*($H949-'01_Supuestos'!$F$9))*'01_Supuestos'!$F$12)-(('01_Supuestos'!C31*$I949)*'01_Supuestos'!$F$11*$K949)-(IF(('01_Supuestos'!C31*$I949)&gt;0,'01_Supuestos'!$F$15,0)))-($J949*'01_Supuestos'!C33)))*'01_Supuestos'!$F$16)</f>
        <v/>
      </c>
      <c r="U949" s="109">
        <f>((('01_Supuestos'!D31*$I949)*'01_Supuestos'!$F$11*($H949-'01_Supuestos'!$F$9))-((('01_Supuestos'!D31*$I949)*'01_Supuestos'!$F$11*($H949-'01_Supuestos'!$F$9))*'01_Supuestos'!$F$12)-(('01_Supuestos'!D31*$I949)*'01_Supuestos'!$F$11*$K949)-(IF(('01_Supuestos'!D31*$I949)&gt;0,'01_Supuestos'!$F$15,0)))-((('01_Supuestos'!D31*$I949)*'01_Supuestos'!$F$11*($H949-'01_Supuestos'!$F$9))*'01_Supuestos'!$F$18)-($J949*'01_Supuestos'!D32)-(IF('01_Supuestos'!D30=MAX('01_Supuestos'!$C$30:$M$30),'01_Supuestos'!$F$19,0))-(MAX(0,(((('01_Supuestos'!D31*$I949)*'01_Supuestos'!$F$11*($H949-'01_Supuestos'!$F$9))-((('01_Supuestos'!D31*$I949)*'01_Supuestos'!$F$11*($H949-'01_Supuestos'!$F$9))*'01_Supuestos'!$F$12)-(('01_Supuestos'!D31*$I949)*'01_Supuestos'!$F$11*$K949)-(IF(('01_Supuestos'!D31*$I949)&gt;0,'01_Supuestos'!$F$15,0)))-($J949*'01_Supuestos'!D33)))*'01_Supuestos'!$F$16)</f>
        <v/>
      </c>
      <c r="V949" s="109">
        <f>((('01_Supuestos'!E31*$I949)*'01_Supuestos'!$F$11*($H949-'01_Supuestos'!$F$9))-((('01_Supuestos'!E31*$I949)*'01_Supuestos'!$F$11*($H949-'01_Supuestos'!$F$9))*'01_Supuestos'!$F$12)-(('01_Supuestos'!E31*$I949)*'01_Supuestos'!$F$11*$K949)-(IF(('01_Supuestos'!E31*$I949)&gt;0,'01_Supuestos'!$F$15,0)))-((('01_Supuestos'!E31*$I949)*'01_Supuestos'!$F$11*($H949-'01_Supuestos'!$F$9))*'01_Supuestos'!$F$18)-($J949*'01_Supuestos'!E32)-(IF('01_Supuestos'!E30=MAX('01_Supuestos'!$C$30:$M$30),'01_Supuestos'!$F$19,0))-(MAX(0,(((('01_Supuestos'!E31*$I949)*'01_Supuestos'!$F$11*($H949-'01_Supuestos'!$F$9))-((('01_Supuestos'!E31*$I949)*'01_Supuestos'!$F$11*($H949-'01_Supuestos'!$F$9))*'01_Supuestos'!$F$12)-(('01_Supuestos'!E31*$I949)*'01_Supuestos'!$F$11*$K949)-(IF(('01_Supuestos'!E31*$I949)&gt;0,'01_Supuestos'!$F$15,0)))-($J949*'01_Supuestos'!E33)))*'01_Supuestos'!$F$16)</f>
        <v/>
      </c>
      <c r="W949" s="109">
        <f>((('01_Supuestos'!F31*$I949)*'01_Supuestos'!$F$11*($H949-'01_Supuestos'!$F$9))-((('01_Supuestos'!F31*$I949)*'01_Supuestos'!$F$11*($H949-'01_Supuestos'!$F$9))*'01_Supuestos'!$F$12)-(('01_Supuestos'!F31*$I949)*'01_Supuestos'!$F$11*$K949)-(IF(('01_Supuestos'!F31*$I949)&gt;0,'01_Supuestos'!$F$15,0)))-((('01_Supuestos'!F31*$I949)*'01_Supuestos'!$F$11*($H949-'01_Supuestos'!$F$9))*'01_Supuestos'!$F$18)-($J949*'01_Supuestos'!F32)-(IF('01_Supuestos'!F30=MAX('01_Supuestos'!$C$30:$M$30),'01_Supuestos'!$F$19,0))-(MAX(0,(((('01_Supuestos'!F31*$I949)*'01_Supuestos'!$F$11*($H949-'01_Supuestos'!$F$9))-((('01_Supuestos'!F31*$I949)*'01_Supuestos'!$F$11*($H949-'01_Supuestos'!$F$9))*'01_Supuestos'!$F$12)-(('01_Supuestos'!F31*$I949)*'01_Supuestos'!$F$11*$K949)-(IF(('01_Supuestos'!F31*$I949)&gt;0,'01_Supuestos'!$F$15,0)))-($J949*'01_Supuestos'!F33)))*'01_Supuestos'!$F$16)</f>
        <v/>
      </c>
      <c r="X949" s="109">
        <f>((('01_Supuestos'!G31*$I949)*'01_Supuestos'!$F$11*($H949-'01_Supuestos'!$F$9))-((('01_Supuestos'!G31*$I949)*'01_Supuestos'!$F$11*($H949-'01_Supuestos'!$F$9))*'01_Supuestos'!$F$12)-(('01_Supuestos'!G31*$I949)*'01_Supuestos'!$F$11*$K949)-(IF(('01_Supuestos'!G31*$I949)&gt;0,'01_Supuestos'!$F$15,0)))-((('01_Supuestos'!G31*$I949)*'01_Supuestos'!$F$11*($H949-'01_Supuestos'!$F$9))*'01_Supuestos'!$F$18)-($J949*'01_Supuestos'!G32)-(IF('01_Supuestos'!G30=MAX('01_Supuestos'!$C$30:$M$30),'01_Supuestos'!$F$19,0))-(MAX(0,(((('01_Supuestos'!G31*$I949)*'01_Supuestos'!$F$11*($H949-'01_Supuestos'!$F$9))-((('01_Supuestos'!G31*$I949)*'01_Supuestos'!$F$11*($H949-'01_Supuestos'!$F$9))*'01_Supuestos'!$F$12)-(('01_Supuestos'!G31*$I949)*'01_Supuestos'!$F$11*$K949)-(IF(('01_Supuestos'!G31*$I949)&gt;0,'01_Supuestos'!$F$15,0)))-($J949*'01_Supuestos'!G33)))*'01_Supuestos'!$F$16)</f>
        <v/>
      </c>
      <c r="Y949" s="109">
        <f>((('01_Supuestos'!H31*$I949)*'01_Supuestos'!$F$11*($H949-'01_Supuestos'!$F$9))-((('01_Supuestos'!H31*$I949)*'01_Supuestos'!$F$11*($H949-'01_Supuestos'!$F$9))*'01_Supuestos'!$F$12)-(('01_Supuestos'!H31*$I949)*'01_Supuestos'!$F$11*$K949)-(IF(('01_Supuestos'!H31*$I949)&gt;0,'01_Supuestos'!$F$15,0)))-((('01_Supuestos'!H31*$I949)*'01_Supuestos'!$F$11*($H949-'01_Supuestos'!$F$9))*'01_Supuestos'!$F$18)-($J949*'01_Supuestos'!H32)-(IF('01_Supuestos'!H30=MAX('01_Supuestos'!$C$30:$M$30),'01_Supuestos'!$F$19,0))-(MAX(0,(((('01_Supuestos'!H31*$I949)*'01_Supuestos'!$F$11*($H949-'01_Supuestos'!$F$9))-((('01_Supuestos'!H31*$I949)*'01_Supuestos'!$F$11*($H949-'01_Supuestos'!$F$9))*'01_Supuestos'!$F$12)-(('01_Supuestos'!H31*$I949)*'01_Supuestos'!$F$11*$K949)-(IF(('01_Supuestos'!H31*$I949)&gt;0,'01_Supuestos'!$F$15,0)))-($J949*'01_Supuestos'!H33)))*'01_Supuestos'!$F$16)</f>
        <v/>
      </c>
      <c r="Z949" s="109">
        <f>((('01_Supuestos'!I31*$I949)*'01_Supuestos'!$F$11*($H949-'01_Supuestos'!$F$9))-((('01_Supuestos'!I31*$I949)*'01_Supuestos'!$F$11*($H949-'01_Supuestos'!$F$9))*'01_Supuestos'!$F$12)-(('01_Supuestos'!I31*$I949)*'01_Supuestos'!$F$11*$K949)-(IF(('01_Supuestos'!I31*$I949)&gt;0,'01_Supuestos'!$F$15,0)))-((('01_Supuestos'!I31*$I949)*'01_Supuestos'!$F$11*($H949-'01_Supuestos'!$F$9))*'01_Supuestos'!$F$18)-($J949*'01_Supuestos'!I32)-(IF('01_Supuestos'!I30=MAX('01_Supuestos'!$C$30:$M$30),'01_Supuestos'!$F$19,0))-(MAX(0,(((('01_Supuestos'!I31*$I949)*'01_Supuestos'!$F$11*($H949-'01_Supuestos'!$F$9))-((('01_Supuestos'!I31*$I949)*'01_Supuestos'!$F$11*($H949-'01_Supuestos'!$F$9))*'01_Supuestos'!$F$12)-(('01_Supuestos'!I31*$I949)*'01_Supuestos'!$F$11*$K949)-(IF(('01_Supuestos'!I31*$I949)&gt;0,'01_Supuestos'!$F$15,0)))-($J949*'01_Supuestos'!I33)))*'01_Supuestos'!$F$16)</f>
        <v/>
      </c>
      <c r="AA949" s="109">
        <f>((('01_Supuestos'!J31*$I949)*'01_Supuestos'!$F$11*($H949-'01_Supuestos'!$F$9))-((('01_Supuestos'!J31*$I949)*'01_Supuestos'!$F$11*($H949-'01_Supuestos'!$F$9))*'01_Supuestos'!$F$12)-(('01_Supuestos'!J31*$I949)*'01_Supuestos'!$F$11*$K949)-(IF(('01_Supuestos'!J31*$I949)&gt;0,'01_Supuestos'!$F$15,0)))-((('01_Supuestos'!J31*$I949)*'01_Supuestos'!$F$11*($H949-'01_Supuestos'!$F$9))*'01_Supuestos'!$F$18)-($J949*'01_Supuestos'!J32)-(IF('01_Supuestos'!J30=MAX('01_Supuestos'!$C$30:$M$30),'01_Supuestos'!$F$19,0))-(MAX(0,(((('01_Supuestos'!J31*$I949)*'01_Supuestos'!$F$11*($H949-'01_Supuestos'!$F$9))-((('01_Supuestos'!J31*$I949)*'01_Supuestos'!$F$11*($H949-'01_Supuestos'!$F$9))*'01_Supuestos'!$F$12)-(('01_Supuestos'!J31*$I949)*'01_Supuestos'!$F$11*$K949)-(IF(('01_Supuestos'!J31*$I949)&gt;0,'01_Supuestos'!$F$15,0)))-($J949*'01_Supuestos'!J33)))*'01_Supuestos'!$F$16)</f>
        <v/>
      </c>
      <c r="AB949" s="109">
        <f>((('01_Supuestos'!K31*$I949)*'01_Supuestos'!$F$11*($H949-'01_Supuestos'!$F$9))-((('01_Supuestos'!K31*$I949)*'01_Supuestos'!$F$11*($H949-'01_Supuestos'!$F$9))*'01_Supuestos'!$F$12)-(('01_Supuestos'!K31*$I949)*'01_Supuestos'!$F$11*$K949)-(IF(('01_Supuestos'!K31*$I949)&gt;0,'01_Supuestos'!$F$15,0)))-((('01_Supuestos'!K31*$I949)*'01_Supuestos'!$F$11*($H949-'01_Supuestos'!$F$9))*'01_Supuestos'!$F$18)-($J949*'01_Supuestos'!K32)-(IF('01_Supuestos'!K30=MAX('01_Supuestos'!$C$30:$M$30),'01_Supuestos'!$F$19,0))-(MAX(0,(((('01_Supuestos'!K31*$I949)*'01_Supuestos'!$F$11*($H949-'01_Supuestos'!$F$9))-((('01_Supuestos'!K31*$I949)*'01_Supuestos'!$F$11*($H949-'01_Supuestos'!$F$9))*'01_Supuestos'!$F$12)-(('01_Supuestos'!K31*$I949)*'01_Supuestos'!$F$11*$K949)-(IF(('01_Supuestos'!K31*$I949)&gt;0,'01_Supuestos'!$F$15,0)))-($J949*'01_Supuestos'!K33)))*'01_Supuestos'!$F$16)</f>
        <v/>
      </c>
      <c r="AC949" s="109">
        <f>((('01_Supuestos'!L31*$I949)*'01_Supuestos'!$F$11*($H949-'01_Supuestos'!$F$9))-((('01_Supuestos'!L31*$I949)*'01_Supuestos'!$F$11*($H949-'01_Supuestos'!$F$9))*'01_Supuestos'!$F$12)-(('01_Supuestos'!L31*$I949)*'01_Supuestos'!$F$11*$K949)-(IF(('01_Supuestos'!L31*$I949)&gt;0,'01_Supuestos'!$F$15,0)))-((('01_Supuestos'!L31*$I949)*'01_Supuestos'!$F$11*($H949-'01_Supuestos'!$F$9))*'01_Supuestos'!$F$18)-($J949*'01_Supuestos'!L32)-(IF('01_Supuestos'!L30=MAX('01_Supuestos'!$C$30:$M$30),'01_Supuestos'!$F$19,0))-(MAX(0,(((('01_Supuestos'!L31*$I949)*'01_Supuestos'!$F$11*($H949-'01_Supuestos'!$F$9))-((('01_Supuestos'!L31*$I949)*'01_Supuestos'!$F$11*($H949-'01_Supuestos'!$F$9))*'01_Supuestos'!$F$12)-(('01_Supuestos'!L31*$I949)*'01_Supuestos'!$F$11*$K949)-(IF(('01_Supuestos'!L31*$I949)&gt;0,'01_Supuestos'!$F$15,0)))-($J949*'01_Supuestos'!L33)))*'01_Supuestos'!$F$16)</f>
        <v/>
      </c>
      <c r="AD949" s="109">
        <f>((('01_Supuestos'!M31*$I949)*'01_Supuestos'!$F$11*($H949-'01_Supuestos'!$F$9))-((('01_Supuestos'!M31*$I949)*'01_Supuestos'!$F$11*($H949-'01_Supuestos'!$F$9))*'01_Supuestos'!$F$12)-(('01_Supuestos'!M31*$I949)*'01_Supuestos'!$F$11*$K949)-(IF(('01_Supuestos'!M31*$I949)&gt;0,'01_Supuestos'!$F$15,0)))-((('01_Supuestos'!M31*$I949)*'01_Supuestos'!$F$11*($H949-'01_Supuestos'!$F$9))*'01_Supuestos'!$F$18)-($J949*'01_Supuestos'!M32)-(IF('01_Supuestos'!M30=MAX('01_Supuestos'!$C$30:$M$30),'01_Supuestos'!$F$19,0))-(MAX(0,(((('01_Supuestos'!M31*$I949)*'01_Supuestos'!$F$11*($H949-'01_Supuestos'!$F$9))-((('01_Supuestos'!M31*$I949)*'01_Supuestos'!$F$11*($H949-'01_Supuestos'!$F$9))*'01_Supuestos'!$F$12)-(('01_Supuestos'!M31*$I949)*'01_Supuestos'!$F$11*$K949)-(IF(('01_Supuestos'!M31*$I949)&gt;0,'01_Supuestos'!$F$15,0)))-($J949*'01_Supuestos'!M33)))*'01_Supuestos'!$F$16)</f>
        <v/>
      </c>
      <c r="AE949" s="109">
        <f>0</f>
        <v/>
      </c>
      <c r="AF949" s="109">
        <f>IF(S949&gt;R949,"Appraisal+Decision",IF(S949&lt;R949,"Develop Now","Indiferente"))</f>
        <v/>
      </c>
    </row>
    <row r="950">
      <c r="A950" t="n">
        <v>920</v>
      </c>
      <c r="B950" s="53">
        <f>RAND()</f>
        <v/>
      </c>
      <c r="C950" s="53">
        <f>RAND()</f>
        <v/>
      </c>
      <c r="D950" s="53">
        <f>RAND()</f>
        <v/>
      </c>
      <c r="E950" s="53">
        <f>RAND()</f>
        <v/>
      </c>
      <c r="F950" s="53">
        <f>RAND()</f>
        <v/>
      </c>
      <c r="G950" s="53">
        <f>RAND()</f>
        <v/>
      </c>
      <c r="H950" s="109">
        <f>IF(B950&lt;($B$11-$B$10)/($B$12-$B$10), $B$10+SQRT(B950*($B$11-$B$10)*($B$12-$B$10)), $B$12-SQRT((1-B950)*($B$12-$B$11)*($B$12-$B$10)))</f>
        <v/>
      </c>
      <c r="I950" s="53">
        <f>MAX(0.1,NORMINV(C950,$B$13,$B$14))</f>
        <v/>
      </c>
      <c r="J950" s="109">
        <f>'01_Supuestos'!$F$13*MAX(0.65,NORMINV(D950,1,$B$15))</f>
        <v/>
      </c>
      <c r="K950" s="109">
        <f>'01_Supuestos'!$F$14*MAX(0.6,NORMINV(E950,1,$B$16))</f>
        <v/>
      </c>
      <c r="L950" s="109">
        <f>--(F950&lt;=$B$5)</f>
        <v/>
      </c>
      <c r="M950" s="109">
        <f>IF(L950=1, IF(G950&lt;=$B$6, "+", "-"), IF(G950&lt;=(1-$B$7), "+", "-"))</f>
        <v/>
      </c>
      <c r="N950" s="110">
        <f>IF(M950="+",'05_Bayes_Arbol'!$B$16,'05_Bayes_Arbol'!$B$17)</f>
        <v/>
      </c>
      <c r="O950" s="109">
        <f>SUMPRODUCT(T950:AD950,'01_Supuestos'!$C$34:$M$34)</f>
        <v/>
      </c>
      <c r="P950" s="109">
        <f>N950*O950 + (1-N950)*$B$9</f>
        <v/>
      </c>
      <c r="Q950" s="109">
        <f>--(P950&gt;0)</f>
        <v/>
      </c>
      <c r="R950" s="109">
        <f>IF(L950=1,O950,$B$9)</f>
        <v/>
      </c>
      <c r="S950" s="109">
        <f>-$B$8 + IF(Q950=1, IF(L950=1,O950,$B$9), 0)</f>
        <v/>
      </c>
      <c r="T950" s="109">
        <f>((('01_Supuestos'!C31*$I950)*'01_Supuestos'!$F$11*($H950-'01_Supuestos'!$F$9))-((('01_Supuestos'!C31*$I950)*'01_Supuestos'!$F$11*($H950-'01_Supuestos'!$F$9))*'01_Supuestos'!$F$12)-(('01_Supuestos'!C31*$I950)*'01_Supuestos'!$F$11*$K950)-(IF(('01_Supuestos'!C31*$I950)&gt;0,'01_Supuestos'!$F$15,0)))-((('01_Supuestos'!C31*$I950)*'01_Supuestos'!$F$11*($H950-'01_Supuestos'!$F$9))*'01_Supuestos'!$F$18)-($J950*'01_Supuestos'!C32)-(IF('01_Supuestos'!C30=MAX('01_Supuestos'!$C$30:$M$30),'01_Supuestos'!$F$19,0))-(MAX(0,(((('01_Supuestos'!C31*$I950)*'01_Supuestos'!$F$11*($H950-'01_Supuestos'!$F$9))-((('01_Supuestos'!C31*$I950)*'01_Supuestos'!$F$11*($H950-'01_Supuestos'!$F$9))*'01_Supuestos'!$F$12)-(('01_Supuestos'!C31*$I950)*'01_Supuestos'!$F$11*$K950)-(IF(('01_Supuestos'!C31*$I950)&gt;0,'01_Supuestos'!$F$15,0)))-($J950*'01_Supuestos'!C33)))*'01_Supuestos'!$F$16)</f>
        <v/>
      </c>
      <c r="U950" s="109">
        <f>((('01_Supuestos'!D31*$I950)*'01_Supuestos'!$F$11*($H950-'01_Supuestos'!$F$9))-((('01_Supuestos'!D31*$I950)*'01_Supuestos'!$F$11*($H950-'01_Supuestos'!$F$9))*'01_Supuestos'!$F$12)-(('01_Supuestos'!D31*$I950)*'01_Supuestos'!$F$11*$K950)-(IF(('01_Supuestos'!D31*$I950)&gt;0,'01_Supuestos'!$F$15,0)))-((('01_Supuestos'!D31*$I950)*'01_Supuestos'!$F$11*($H950-'01_Supuestos'!$F$9))*'01_Supuestos'!$F$18)-($J950*'01_Supuestos'!D32)-(IF('01_Supuestos'!D30=MAX('01_Supuestos'!$C$30:$M$30),'01_Supuestos'!$F$19,0))-(MAX(0,(((('01_Supuestos'!D31*$I950)*'01_Supuestos'!$F$11*($H950-'01_Supuestos'!$F$9))-((('01_Supuestos'!D31*$I950)*'01_Supuestos'!$F$11*($H950-'01_Supuestos'!$F$9))*'01_Supuestos'!$F$12)-(('01_Supuestos'!D31*$I950)*'01_Supuestos'!$F$11*$K950)-(IF(('01_Supuestos'!D31*$I950)&gt;0,'01_Supuestos'!$F$15,0)))-($J950*'01_Supuestos'!D33)))*'01_Supuestos'!$F$16)</f>
        <v/>
      </c>
      <c r="V950" s="109">
        <f>((('01_Supuestos'!E31*$I950)*'01_Supuestos'!$F$11*($H950-'01_Supuestos'!$F$9))-((('01_Supuestos'!E31*$I950)*'01_Supuestos'!$F$11*($H950-'01_Supuestos'!$F$9))*'01_Supuestos'!$F$12)-(('01_Supuestos'!E31*$I950)*'01_Supuestos'!$F$11*$K950)-(IF(('01_Supuestos'!E31*$I950)&gt;0,'01_Supuestos'!$F$15,0)))-((('01_Supuestos'!E31*$I950)*'01_Supuestos'!$F$11*($H950-'01_Supuestos'!$F$9))*'01_Supuestos'!$F$18)-($J950*'01_Supuestos'!E32)-(IF('01_Supuestos'!E30=MAX('01_Supuestos'!$C$30:$M$30),'01_Supuestos'!$F$19,0))-(MAX(0,(((('01_Supuestos'!E31*$I950)*'01_Supuestos'!$F$11*($H950-'01_Supuestos'!$F$9))-((('01_Supuestos'!E31*$I950)*'01_Supuestos'!$F$11*($H950-'01_Supuestos'!$F$9))*'01_Supuestos'!$F$12)-(('01_Supuestos'!E31*$I950)*'01_Supuestos'!$F$11*$K950)-(IF(('01_Supuestos'!E31*$I950)&gt;0,'01_Supuestos'!$F$15,0)))-($J950*'01_Supuestos'!E33)))*'01_Supuestos'!$F$16)</f>
        <v/>
      </c>
      <c r="W950" s="109">
        <f>((('01_Supuestos'!F31*$I950)*'01_Supuestos'!$F$11*($H950-'01_Supuestos'!$F$9))-((('01_Supuestos'!F31*$I950)*'01_Supuestos'!$F$11*($H950-'01_Supuestos'!$F$9))*'01_Supuestos'!$F$12)-(('01_Supuestos'!F31*$I950)*'01_Supuestos'!$F$11*$K950)-(IF(('01_Supuestos'!F31*$I950)&gt;0,'01_Supuestos'!$F$15,0)))-((('01_Supuestos'!F31*$I950)*'01_Supuestos'!$F$11*($H950-'01_Supuestos'!$F$9))*'01_Supuestos'!$F$18)-($J950*'01_Supuestos'!F32)-(IF('01_Supuestos'!F30=MAX('01_Supuestos'!$C$30:$M$30),'01_Supuestos'!$F$19,0))-(MAX(0,(((('01_Supuestos'!F31*$I950)*'01_Supuestos'!$F$11*($H950-'01_Supuestos'!$F$9))-((('01_Supuestos'!F31*$I950)*'01_Supuestos'!$F$11*($H950-'01_Supuestos'!$F$9))*'01_Supuestos'!$F$12)-(('01_Supuestos'!F31*$I950)*'01_Supuestos'!$F$11*$K950)-(IF(('01_Supuestos'!F31*$I950)&gt;0,'01_Supuestos'!$F$15,0)))-($J950*'01_Supuestos'!F33)))*'01_Supuestos'!$F$16)</f>
        <v/>
      </c>
      <c r="X950" s="109">
        <f>((('01_Supuestos'!G31*$I950)*'01_Supuestos'!$F$11*($H950-'01_Supuestos'!$F$9))-((('01_Supuestos'!G31*$I950)*'01_Supuestos'!$F$11*($H950-'01_Supuestos'!$F$9))*'01_Supuestos'!$F$12)-(('01_Supuestos'!G31*$I950)*'01_Supuestos'!$F$11*$K950)-(IF(('01_Supuestos'!G31*$I950)&gt;0,'01_Supuestos'!$F$15,0)))-((('01_Supuestos'!G31*$I950)*'01_Supuestos'!$F$11*($H950-'01_Supuestos'!$F$9))*'01_Supuestos'!$F$18)-($J950*'01_Supuestos'!G32)-(IF('01_Supuestos'!G30=MAX('01_Supuestos'!$C$30:$M$30),'01_Supuestos'!$F$19,0))-(MAX(0,(((('01_Supuestos'!G31*$I950)*'01_Supuestos'!$F$11*($H950-'01_Supuestos'!$F$9))-((('01_Supuestos'!G31*$I950)*'01_Supuestos'!$F$11*($H950-'01_Supuestos'!$F$9))*'01_Supuestos'!$F$12)-(('01_Supuestos'!G31*$I950)*'01_Supuestos'!$F$11*$K950)-(IF(('01_Supuestos'!G31*$I950)&gt;0,'01_Supuestos'!$F$15,0)))-($J950*'01_Supuestos'!G33)))*'01_Supuestos'!$F$16)</f>
        <v/>
      </c>
      <c r="Y950" s="109">
        <f>((('01_Supuestos'!H31*$I950)*'01_Supuestos'!$F$11*($H950-'01_Supuestos'!$F$9))-((('01_Supuestos'!H31*$I950)*'01_Supuestos'!$F$11*($H950-'01_Supuestos'!$F$9))*'01_Supuestos'!$F$12)-(('01_Supuestos'!H31*$I950)*'01_Supuestos'!$F$11*$K950)-(IF(('01_Supuestos'!H31*$I950)&gt;0,'01_Supuestos'!$F$15,0)))-((('01_Supuestos'!H31*$I950)*'01_Supuestos'!$F$11*($H950-'01_Supuestos'!$F$9))*'01_Supuestos'!$F$18)-($J950*'01_Supuestos'!H32)-(IF('01_Supuestos'!H30=MAX('01_Supuestos'!$C$30:$M$30),'01_Supuestos'!$F$19,0))-(MAX(0,(((('01_Supuestos'!H31*$I950)*'01_Supuestos'!$F$11*($H950-'01_Supuestos'!$F$9))-((('01_Supuestos'!H31*$I950)*'01_Supuestos'!$F$11*($H950-'01_Supuestos'!$F$9))*'01_Supuestos'!$F$12)-(('01_Supuestos'!H31*$I950)*'01_Supuestos'!$F$11*$K950)-(IF(('01_Supuestos'!H31*$I950)&gt;0,'01_Supuestos'!$F$15,0)))-($J950*'01_Supuestos'!H33)))*'01_Supuestos'!$F$16)</f>
        <v/>
      </c>
      <c r="Z950" s="109">
        <f>((('01_Supuestos'!I31*$I950)*'01_Supuestos'!$F$11*($H950-'01_Supuestos'!$F$9))-((('01_Supuestos'!I31*$I950)*'01_Supuestos'!$F$11*($H950-'01_Supuestos'!$F$9))*'01_Supuestos'!$F$12)-(('01_Supuestos'!I31*$I950)*'01_Supuestos'!$F$11*$K950)-(IF(('01_Supuestos'!I31*$I950)&gt;0,'01_Supuestos'!$F$15,0)))-((('01_Supuestos'!I31*$I950)*'01_Supuestos'!$F$11*($H950-'01_Supuestos'!$F$9))*'01_Supuestos'!$F$18)-($J950*'01_Supuestos'!I32)-(IF('01_Supuestos'!I30=MAX('01_Supuestos'!$C$30:$M$30),'01_Supuestos'!$F$19,0))-(MAX(0,(((('01_Supuestos'!I31*$I950)*'01_Supuestos'!$F$11*($H950-'01_Supuestos'!$F$9))-((('01_Supuestos'!I31*$I950)*'01_Supuestos'!$F$11*($H950-'01_Supuestos'!$F$9))*'01_Supuestos'!$F$12)-(('01_Supuestos'!I31*$I950)*'01_Supuestos'!$F$11*$K950)-(IF(('01_Supuestos'!I31*$I950)&gt;0,'01_Supuestos'!$F$15,0)))-($J950*'01_Supuestos'!I33)))*'01_Supuestos'!$F$16)</f>
        <v/>
      </c>
      <c r="AA950" s="109">
        <f>((('01_Supuestos'!J31*$I950)*'01_Supuestos'!$F$11*($H950-'01_Supuestos'!$F$9))-((('01_Supuestos'!J31*$I950)*'01_Supuestos'!$F$11*($H950-'01_Supuestos'!$F$9))*'01_Supuestos'!$F$12)-(('01_Supuestos'!J31*$I950)*'01_Supuestos'!$F$11*$K950)-(IF(('01_Supuestos'!J31*$I950)&gt;0,'01_Supuestos'!$F$15,0)))-((('01_Supuestos'!J31*$I950)*'01_Supuestos'!$F$11*($H950-'01_Supuestos'!$F$9))*'01_Supuestos'!$F$18)-($J950*'01_Supuestos'!J32)-(IF('01_Supuestos'!J30=MAX('01_Supuestos'!$C$30:$M$30),'01_Supuestos'!$F$19,0))-(MAX(0,(((('01_Supuestos'!J31*$I950)*'01_Supuestos'!$F$11*($H950-'01_Supuestos'!$F$9))-((('01_Supuestos'!J31*$I950)*'01_Supuestos'!$F$11*($H950-'01_Supuestos'!$F$9))*'01_Supuestos'!$F$12)-(('01_Supuestos'!J31*$I950)*'01_Supuestos'!$F$11*$K950)-(IF(('01_Supuestos'!J31*$I950)&gt;0,'01_Supuestos'!$F$15,0)))-($J950*'01_Supuestos'!J33)))*'01_Supuestos'!$F$16)</f>
        <v/>
      </c>
      <c r="AB950" s="109">
        <f>((('01_Supuestos'!K31*$I950)*'01_Supuestos'!$F$11*($H950-'01_Supuestos'!$F$9))-((('01_Supuestos'!K31*$I950)*'01_Supuestos'!$F$11*($H950-'01_Supuestos'!$F$9))*'01_Supuestos'!$F$12)-(('01_Supuestos'!K31*$I950)*'01_Supuestos'!$F$11*$K950)-(IF(('01_Supuestos'!K31*$I950)&gt;0,'01_Supuestos'!$F$15,0)))-((('01_Supuestos'!K31*$I950)*'01_Supuestos'!$F$11*($H950-'01_Supuestos'!$F$9))*'01_Supuestos'!$F$18)-($J950*'01_Supuestos'!K32)-(IF('01_Supuestos'!K30=MAX('01_Supuestos'!$C$30:$M$30),'01_Supuestos'!$F$19,0))-(MAX(0,(((('01_Supuestos'!K31*$I950)*'01_Supuestos'!$F$11*($H950-'01_Supuestos'!$F$9))-((('01_Supuestos'!K31*$I950)*'01_Supuestos'!$F$11*($H950-'01_Supuestos'!$F$9))*'01_Supuestos'!$F$12)-(('01_Supuestos'!K31*$I950)*'01_Supuestos'!$F$11*$K950)-(IF(('01_Supuestos'!K31*$I950)&gt;0,'01_Supuestos'!$F$15,0)))-($J950*'01_Supuestos'!K33)))*'01_Supuestos'!$F$16)</f>
        <v/>
      </c>
      <c r="AC950" s="109">
        <f>((('01_Supuestos'!L31*$I950)*'01_Supuestos'!$F$11*($H950-'01_Supuestos'!$F$9))-((('01_Supuestos'!L31*$I950)*'01_Supuestos'!$F$11*($H950-'01_Supuestos'!$F$9))*'01_Supuestos'!$F$12)-(('01_Supuestos'!L31*$I950)*'01_Supuestos'!$F$11*$K950)-(IF(('01_Supuestos'!L31*$I950)&gt;0,'01_Supuestos'!$F$15,0)))-((('01_Supuestos'!L31*$I950)*'01_Supuestos'!$F$11*($H950-'01_Supuestos'!$F$9))*'01_Supuestos'!$F$18)-($J950*'01_Supuestos'!L32)-(IF('01_Supuestos'!L30=MAX('01_Supuestos'!$C$30:$M$30),'01_Supuestos'!$F$19,0))-(MAX(0,(((('01_Supuestos'!L31*$I950)*'01_Supuestos'!$F$11*($H950-'01_Supuestos'!$F$9))-((('01_Supuestos'!L31*$I950)*'01_Supuestos'!$F$11*($H950-'01_Supuestos'!$F$9))*'01_Supuestos'!$F$12)-(('01_Supuestos'!L31*$I950)*'01_Supuestos'!$F$11*$K950)-(IF(('01_Supuestos'!L31*$I950)&gt;0,'01_Supuestos'!$F$15,0)))-($J950*'01_Supuestos'!L33)))*'01_Supuestos'!$F$16)</f>
        <v/>
      </c>
      <c r="AD950" s="109">
        <f>((('01_Supuestos'!M31*$I950)*'01_Supuestos'!$F$11*($H950-'01_Supuestos'!$F$9))-((('01_Supuestos'!M31*$I950)*'01_Supuestos'!$F$11*($H950-'01_Supuestos'!$F$9))*'01_Supuestos'!$F$12)-(('01_Supuestos'!M31*$I950)*'01_Supuestos'!$F$11*$K950)-(IF(('01_Supuestos'!M31*$I950)&gt;0,'01_Supuestos'!$F$15,0)))-((('01_Supuestos'!M31*$I950)*'01_Supuestos'!$F$11*($H950-'01_Supuestos'!$F$9))*'01_Supuestos'!$F$18)-($J950*'01_Supuestos'!M32)-(IF('01_Supuestos'!M30=MAX('01_Supuestos'!$C$30:$M$30),'01_Supuestos'!$F$19,0))-(MAX(0,(((('01_Supuestos'!M31*$I950)*'01_Supuestos'!$F$11*($H950-'01_Supuestos'!$F$9))-((('01_Supuestos'!M31*$I950)*'01_Supuestos'!$F$11*($H950-'01_Supuestos'!$F$9))*'01_Supuestos'!$F$12)-(('01_Supuestos'!M31*$I950)*'01_Supuestos'!$F$11*$K950)-(IF(('01_Supuestos'!M31*$I950)&gt;0,'01_Supuestos'!$F$15,0)))-($J950*'01_Supuestos'!M33)))*'01_Supuestos'!$F$16)</f>
        <v/>
      </c>
      <c r="AE950" s="109">
        <f>0</f>
        <v/>
      </c>
      <c r="AF950" s="109">
        <f>IF(S950&gt;R950,"Appraisal+Decision",IF(S950&lt;R950,"Develop Now","Indiferente"))</f>
        <v/>
      </c>
    </row>
    <row r="951">
      <c r="A951" t="n">
        <v>921</v>
      </c>
      <c r="B951" s="53">
        <f>RAND()</f>
        <v/>
      </c>
      <c r="C951" s="53">
        <f>RAND()</f>
        <v/>
      </c>
      <c r="D951" s="53">
        <f>RAND()</f>
        <v/>
      </c>
      <c r="E951" s="53">
        <f>RAND()</f>
        <v/>
      </c>
      <c r="F951" s="53">
        <f>RAND()</f>
        <v/>
      </c>
      <c r="G951" s="53">
        <f>RAND()</f>
        <v/>
      </c>
      <c r="H951" s="109">
        <f>IF(B951&lt;($B$11-$B$10)/($B$12-$B$10), $B$10+SQRT(B951*($B$11-$B$10)*($B$12-$B$10)), $B$12-SQRT((1-B951)*($B$12-$B$11)*($B$12-$B$10)))</f>
        <v/>
      </c>
      <c r="I951" s="53">
        <f>MAX(0.1,NORMINV(C951,$B$13,$B$14))</f>
        <v/>
      </c>
      <c r="J951" s="109">
        <f>'01_Supuestos'!$F$13*MAX(0.65,NORMINV(D951,1,$B$15))</f>
        <v/>
      </c>
      <c r="K951" s="109">
        <f>'01_Supuestos'!$F$14*MAX(0.6,NORMINV(E951,1,$B$16))</f>
        <v/>
      </c>
      <c r="L951" s="109">
        <f>--(F951&lt;=$B$5)</f>
        <v/>
      </c>
      <c r="M951" s="109">
        <f>IF(L951=1, IF(G951&lt;=$B$6, "+", "-"), IF(G951&lt;=(1-$B$7), "+", "-"))</f>
        <v/>
      </c>
      <c r="N951" s="110">
        <f>IF(M951="+",'05_Bayes_Arbol'!$B$16,'05_Bayes_Arbol'!$B$17)</f>
        <v/>
      </c>
      <c r="O951" s="109">
        <f>SUMPRODUCT(T951:AD951,'01_Supuestos'!$C$34:$M$34)</f>
        <v/>
      </c>
      <c r="P951" s="109">
        <f>N951*O951 + (1-N951)*$B$9</f>
        <v/>
      </c>
      <c r="Q951" s="109">
        <f>--(P951&gt;0)</f>
        <v/>
      </c>
      <c r="R951" s="109">
        <f>IF(L951=1,O951,$B$9)</f>
        <v/>
      </c>
      <c r="S951" s="109">
        <f>-$B$8 + IF(Q951=1, IF(L951=1,O951,$B$9), 0)</f>
        <v/>
      </c>
      <c r="T951" s="109">
        <f>((('01_Supuestos'!C31*$I951)*'01_Supuestos'!$F$11*($H951-'01_Supuestos'!$F$9))-((('01_Supuestos'!C31*$I951)*'01_Supuestos'!$F$11*($H951-'01_Supuestos'!$F$9))*'01_Supuestos'!$F$12)-(('01_Supuestos'!C31*$I951)*'01_Supuestos'!$F$11*$K951)-(IF(('01_Supuestos'!C31*$I951)&gt;0,'01_Supuestos'!$F$15,0)))-((('01_Supuestos'!C31*$I951)*'01_Supuestos'!$F$11*($H951-'01_Supuestos'!$F$9))*'01_Supuestos'!$F$18)-($J951*'01_Supuestos'!C32)-(IF('01_Supuestos'!C30=MAX('01_Supuestos'!$C$30:$M$30),'01_Supuestos'!$F$19,0))-(MAX(0,(((('01_Supuestos'!C31*$I951)*'01_Supuestos'!$F$11*($H951-'01_Supuestos'!$F$9))-((('01_Supuestos'!C31*$I951)*'01_Supuestos'!$F$11*($H951-'01_Supuestos'!$F$9))*'01_Supuestos'!$F$12)-(('01_Supuestos'!C31*$I951)*'01_Supuestos'!$F$11*$K951)-(IF(('01_Supuestos'!C31*$I951)&gt;0,'01_Supuestos'!$F$15,0)))-($J951*'01_Supuestos'!C33)))*'01_Supuestos'!$F$16)</f>
        <v/>
      </c>
      <c r="U951" s="109">
        <f>((('01_Supuestos'!D31*$I951)*'01_Supuestos'!$F$11*($H951-'01_Supuestos'!$F$9))-((('01_Supuestos'!D31*$I951)*'01_Supuestos'!$F$11*($H951-'01_Supuestos'!$F$9))*'01_Supuestos'!$F$12)-(('01_Supuestos'!D31*$I951)*'01_Supuestos'!$F$11*$K951)-(IF(('01_Supuestos'!D31*$I951)&gt;0,'01_Supuestos'!$F$15,0)))-((('01_Supuestos'!D31*$I951)*'01_Supuestos'!$F$11*($H951-'01_Supuestos'!$F$9))*'01_Supuestos'!$F$18)-($J951*'01_Supuestos'!D32)-(IF('01_Supuestos'!D30=MAX('01_Supuestos'!$C$30:$M$30),'01_Supuestos'!$F$19,0))-(MAX(0,(((('01_Supuestos'!D31*$I951)*'01_Supuestos'!$F$11*($H951-'01_Supuestos'!$F$9))-((('01_Supuestos'!D31*$I951)*'01_Supuestos'!$F$11*($H951-'01_Supuestos'!$F$9))*'01_Supuestos'!$F$12)-(('01_Supuestos'!D31*$I951)*'01_Supuestos'!$F$11*$K951)-(IF(('01_Supuestos'!D31*$I951)&gt;0,'01_Supuestos'!$F$15,0)))-($J951*'01_Supuestos'!D33)))*'01_Supuestos'!$F$16)</f>
        <v/>
      </c>
      <c r="V951" s="109">
        <f>((('01_Supuestos'!E31*$I951)*'01_Supuestos'!$F$11*($H951-'01_Supuestos'!$F$9))-((('01_Supuestos'!E31*$I951)*'01_Supuestos'!$F$11*($H951-'01_Supuestos'!$F$9))*'01_Supuestos'!$F$12)-(('01_Supuestos'!E31*$I951)*'01_Supuestos'!$F$11*$K951)-(IF(('01_Supuestos'!E31*$I951)&gt;0,'01_Supuestos'!$F$15,0)))-((('01_Supuestos'!E31*$I951)*'01_Supuestos'!$F$11*($H951-'01_Supuestos'!$F$9))*'01_Supuestos'!$F$18)-($J951*'01_Supuestos'!E32)-(IF('01_Supuestos'!E30=MAX('01_Supuestos'!$C$30:$M$30),'01_Supuestos'!$F$19,0))-(MAX(0,(((('01_Supuestos'!E31*$I951)*'01_Supuestos'!$F$11*($H951-'01_Supuestos'!$F$9))-((('01_Supuestos'!E31*$I951)*'01_Supuestos'!$F$11*($H951-'01_Supuestos'!$F$9))*'01_Supuestos'!$F$12)-(('01_Supuestos'!E31*$I951)*'01_Supuestos'!$F$11*$K951)-(IF(('01_Supuestos'!E31*$I951)&gt;0,'01_Supuestos'!$F$15,0)))-($J951*'01_Supuestos'!E33)))*'01_Supuestos'!$F$16)</f>
        <v/>
      </c>
      <c r="W951" s="109">
        <f>((('01_Supuestos'!F31*$I951)*'01_Supuestos'!$F$11*($H951-'01_Supuestos'!$F$9))-((('01_Supuestos'!F31*$I951)*'01_Supuestos'!$F$11*($H951-'01_Supuestos'!$F$9))*'01_Supuestos'!$F$12)-(('01_Supuestos'!F31*$I951)*'01_Supuestos'!$F$11*$K951)-(IF(('01_Supuestos'!F31*$I951)&gt;0,'01_Supuestos'!$F$15,0)))-((('01_Supuestos'!F31*$I951)*'01_Supuestos'!$F$11*($H951-'01_Supuestos'!$F$9))*'01_Supuestos'!$F$18)-($J951*'01_Supuestos'!F32)-(IF('01_Supuestos'!F30=MAX('01_Supuestos'!$C$30:$M$30),'01_Supuestos'!$F$19,0))-(MAX(0,(((('01_Supuestos'!F31*$I951)*'01_Supuestos'!$F$11*($H951-'01_Supuestos'!$F$9))-((('01_Supuestos'!F31*$I951)*'01_Supuestos'!$F$11*($H951-'01_Supuestos'!$F$9))*'01_Supuestos'!$F$12)-(('01_Supuestos'!F31*$I951)*'01_Supuestos'!$F$11*$K951)-(IF(('01_Supuestos'!F31*$I951)&gt;0,'01_Supuestos'!$F$15,0)))-($J951*'01_Supuestos'!F33)))*'01_Supuestos'!$F$16)</f>
        <v/>
      </c>
      <c r="X951" s="109">
        <f>((('01_Supuestos'!G31*$I951)*'01_Supuestos'!$F$11*($H951-'01_Supuestos'!$F$9))-((('01_Supuestos'!G31*$I951)*'01_Supuestos'!$F$11*($H951-'01_Supuestos'!$F$9))*'01_Supuestos'!$F$12)-(('01_Supuestos'!G31*$I951)*'01_Supuestos'!$F$11*$K951)-(IF(('01_Supuestos'!G31*$I951)&gt;0,'01_Supuestos'!$F$15,0)))-((('01_Supuestos'!G31*$I951)*'01_Supuestos'!$F$11*($H951-'01_Supuestos'!$F$9))*'01_Supuestos'!$F$18)-($J951*'01_Supuestos'!G32)-(IF('01_Supuestos'!G30=MAX('01_Supuestos'!$C$30:$M$30),'01_Supuestos'!$F$19,0))-(MAX(0,(((('01_Supuestos'!G31*$I951)*'01_Supuestos'!$F$11*($H951-'01_Supuestos'!$F$9))-((('01_Supuestos'!G31*$I951)*'01_Supuestos'!$F$11*($H951-'01_Supuestos'!$F$9))*'01_Supuestos'!$F$12)-(('01_Supuestos'!G31*$I951)*'01_Supuestos'!$F$11*$K951)-(IF(('01_Supuestos'!G31*$I951)&gt;0,'01_Supuestos'!$F$15,0)))-($J951*'01_Supuestos'!G33)))*'01_Supuestos'!$F$16)</f>
        <v/>
      </c>
      <c r="Y951" s="109">
        <f>((('01_Supuestos'!H31*$I951)*'01_Supuestos'!$F$11*($H951-'01_Supuestos'!$F$9))-((('01_Supuestos'!H31*$I951)*'01_Supuestos'!$F$11*($H951-'01_Supuestos'!$F$9))*'01_Supuestos'!$F$12)-(('01_Supuestos'!H31*$I951)*'01_Supuestos'!$F$11*$K951)-(IF(('01_Supuestos'!H31*$I951)&gt;0,'01_Supuestos'!$F$15,0)))-((('01_Supuestos'!H31*$I951)*'01_Supuestos'!$F$11*($H951-'01_Supuestos'!$F$9))*'01_Supuestos'!$F$18)-($J951*'01_Supuestos'!H32)-(IF('01_Supuestos'!H30=MAX('01_Supuestos'!$C$30:$M$30),'01_Supuestos'!$F$19,0))-(MAX(0,(((('01_Supuestos'!H31*$I951)*'01_Supuestos'!$F$11*($H951-'01_Supuestos'!$F$9))-((('01_Supuestos'!H31*$I951)*'01_Supuestos'!$F$11*($H951-'01_Supuestos'!$F$9))*'01_Supuestos'!$F$12)-(('01_Supuestos'!H31*$I951)*'01_Supuestos'!$F$11*$K951)-(IF(('01_Supuestos'!H31*$I951)&gt;0,'01_Supuestos'!$F$15,0)))-($J951*'01_Supuestos'!H33)))*'01_Supuestos'!$F$16)</f>
        <v/>
      </c>
      <c r="Z951" s="109">
        <f>((('01_Supuestos'!I31*$I951)*'01_Supuestos'!$F$11*($H951-'01_Supuestos'!$F$9))-((('01_Supuestos'!I31*$I951)*'01_Supuestos'!$F$11*($H951-'01_Supuestos'!$F$9))*'01_Supuestos'!$F$12)-(('01_Supuestos'!I31*$I951)*'01_Supuestos'!$F$11*$K951)-(IF(('01_Supuestos'!I31*$I951)&gt;0,'01_Supuestos'!$F$15,0)))-((('01_Supuestos'!I31*$I951)*'01_Supuestos'!$F$11*($H951-'01_Supuestos'!$F$9))*'01_Supuestos'!$F$18)-($J951*'01_Supuestos'!I32)-(IF('01_Supuestos'!I30=MAX('01_Supuestos'!$C$30:$M$30),'01_Supuestos'!$F$19,0))-(MAX(0,(((('01_Supuestos'!I31*$I951)*'01_Supuestos'!$F$11*($H951-'01_Supuestos'!$F$9))-((('01_Supuestos'!I31*$I951)*'01_Supuestos'!$F$11*($H951-'01_Supuestos'!$F$9))*'01_Supuestos'!$F$12)-(('01_Supuestos'!I31*$I951)*'01_Supuestos'!$F$11*$K951)-(IF(('01_Supuestos'!I31*$I951)&gt;0,'01_Supuestos'!$F$15,0)))-($J951*'01_Supuestos'!I33)))*'01_Supuestos'!$F$16)</f>
        <v/>
      </c>
      <c r="AA951" s="109">
        <f>((('01_Supuestos'!J31*$I951)*'01_Supuestos'!$F$11*($H951-'01_Supuestos'!$F$9))-((('01_Supuestos'!J31*$I951)*'01_Supuestos'!$F$11*($H951-'01_Supuestos'!$F$9))*'01_Supuestos'!$F$12)-(('01_Supuestos'!J31*$I951)*'01_Supuestos'!$F$11*$K951)-(IF(('01_Supuestos'!J31*$I951)&gt;0,'01_Supuestos'!$F$15,0)))-((('01_Supuestos'!J31*$I951)*'01_Supuestos'!$F$11*($H951-'01_Supuestos'!$F$9))*'01_Supuestos'!$F$18)-($J951*'01_Supuestos'!J32)-(IF('01_Supuestos'!J30=MAX('01_Supuestos'!$C$30:$M$30),'01_Supuestos'!$F$19,0))-(MAX(0,(((('01_Supuestos'!J31*$I951)*'01_Supuestos'!$F$11*($H951-'01_Supuestos'!$F$9))-((('01_Supuestos'!J31*$I951)*'01_Supuestos'!$F$11*($H951-'01_Supuestos'!$F$9))*'01_Supuestos'!$F$12)-(('01_Supuestos'!J31*$I951)*'01_Supuestos'!$F$11*$K951)-(IF(('01_Supuestos'!J31*$I951)&gt;0,'01_Supuestos'!$F$15,0)))-($J951*'01_Supuestos'!J33)))*'01_Supuestos'!$F$16)</f>
        <v/>
      </c>
      <c r="AB951" s="109">
        <f>((('01_Supuestos'!K31*$I951)*'01_Supuestos'!$F$11*($H951-'01_Supuestos'!$F$9))-((('01_Supuestos'!K31*$I951)*'01_Supuestos'!$F$11*($H951-'01_Supuestos'!$F$9))*'01_Supuestos'!$F$12)-(('01_Supuestos'!K31*$I951)*'01_Supuestos'!$F$11*$K951)-(IF(('01_Supuestos'!K31*$I951)&gt;0,'01_Supuestos'!$F$15,0)))-((('01_Supuestos'!K31*$I951)*'01_Supuestos'!$F$11*($H951-'01_Supuestos'!$F$9))*'01_Supuestos'!$F$18)-($J951*'01_Supuestos'!K32)-(IF('01_Supuestos'!K30=MAX('01_Supuestos'!$C$30:$M$30),'01_Supuestos'!$F$19,0))-(MAX(0,(((('01_Supuestos'!K31*$I951)*'01_Supuestos'!$F$11*($H951-'01_Supuestos'!$F$9))-((('01_Supuestos'!K31*$I951)*'01_Supuestos'!$F$11*($H951-'01_Supuestos'!$F$9))*'01_Supuestos'!$F$12)-(('01_Supuestos'!K31*$I951)*'01_Supuestos'!$F$11*$K951)-(IF(('01_Supuestos'!K31*$I951)&gt;0,'01_Supuestos'!$F$15,0)))-($J951*'01_Supuestos'!K33)))*'01_Supuestos'!$F$16)</f>
        <v/>
      </c>
      <c r="AC951" s="109">
        <f>((('01_Supuestos'!L31*$I951)*'01_Supuestos'!$F$11*($H951-'01_Supuestos'!$F$9))-((('01_Supuestos'!L31*$I951)*'01_Supuestos'!$F$11*($H951-'01_Supuestos'!$F$9))*'01_Supuestos'!$F$12)-(('01_Supuestos'!L31*$I951)*'01_Supuestos'!$F$11*$K951)-(IF(('01_Supuestos'!L31*$I951)&gt;0,'01_Supuestos'!$F$15,0)))-((('01_Supuestos'!L31*$I951)*'01_Supuestos'!$F$11*($H951-'01_Supuestos'!$F$9))*'01_Supuestos'!$F$18)-($J951*'01_Supuestos'!L32)-(IF('01_Supuestos'!L30=MAX('01_Supuestos'!$C$30:$M$30),'01_Supuestos'!$F$19,0))-(MAX(0,(((('01_Supuestos'!L31*$I951)*'01_Supuestos'!$F$11*($H951-'01_Supuestos'!$F$9))-((('01_Supuestos'!L31*$I951)*'01_Supuestos'!$F$11*($H951-'01_Supuestos'!$F$9))*'01_Supuestos'!$F$12)-(('01_Supuestos'!L31*$I951)*'01_Supuestos'!$F$11*$K951)-(IF(('01_Supuestos'!L31*$I951)&gt;0,'01_Supuestos'!$F$15,0)))-($J951*'01_Supuestos'!L33)))*'01_Supuestos'!$F$16)</f>
        <v/>
      </c>
      <c r="AD951" s="109">
        <f>((('01_Supuestos'!M31*$I951)*'01_Supuestos'!$F$11*($H951-'01_Supuestos'!$F$9))-((('01_Supuestos'!M31*$I951)*'01_Supuestos'!$F$11*($H951-'01_Supuestos'!$F$9))*'01_Supuestos'!$F$12)-(('01_Supuestos'!M31*$I951)*'01_Supuestos'!$F$11*$K951)-(IF(('01_Supuestos'!M31*$I951)&gt;0,'01_Supuestos'!$F$15,0)))-((('01_Supuestos'!M31*$I951)*'01_Supuestos'!$F$11*($H951-'01_Supuestos'!$F$9))*'01_Supuestos'!$F$18)-($J951*'01_Supuestos'!M32)-(IF('01_Supuestos'!M30=MAX('01_Supuestos'!$C$30:$M$30),'01_Supuestos'!$F$19,0))-(MAX(0,(((('01_Supuestos'!M31*$I951)*'01_Supuestos'!$F$11*($H951-'01_Supuestos'!$F$9))-((('01_Supuestos'!M31*$I951)*'01_Supuestos'!$F$11*($H951-'01_Supuestos'!$F$9))*'01_Supuestos'!$F$12)-(('01_Supuestos'!M31*$I951)*'01_Supuestos'!$F$11*$K951)-(IF(('01_Supuestos'!M31*$I951)&gt;0,'01_Supuestos'!$F$15,0)))-($J951*'01_Supuestos'!M33)))*'01_Supuestos'!$F$16)</f>
        <v/>
      </c>
      <c r="AE951" s="109">
        <f>0</f>
        <v/>
      </c>
      <c r="AF951" s="109">
        <f>IF(S951&gt;R951,"Appraisal+Decision",IF(S951&lt;R951,"Develop Now","Indiferente"))</f>
        <v/>
      </c>
    </row>
    <row r="952">
      <c r="A952" t="n">
        <v>922</v>
      </c>
      <c r="B952" s="53">
        <f>RAND()</f>
        <v/>
      </c>
      <c r="C952" s="53">
        <f>RAND()</f>
        <v/>
      </c>
      <c r="D952" s="53">
        <f>RAND()</f>
        <v/>
      </c>
      <c r="E952" s="53">
        <f>RAND()</f>
        <v/>
      </c>
      <c r="F952" s="53">
        <f>RAND()</f>
        <v/>
      </c>
      <c r="G952" s="53">
        <f>RAND()</f>
        <v/>
      </c>
      <c r="H952" s="109">
        <f>IF(B952&lt;($B$11-$B$10)/($B$12-$B$10), $B$10+SQRT(B952*($B$11-$B$10)*($B$12-$B$10)), $B$12-SQRT((1-B952)*($B$12-$B$11)*($B$12-$B$10)))</f>
        <v/>
      </c>
      <c r="I952" s="53">
        <f>MAX(0.1,NORMINV(C952,$B$13,$B$14))</f>
        <v/>
      </c>
      <c r="J952" s="109">
        <f>'01_Supuestos'!$F$13*MAX(0.65,NORMINV(D952,1,$B$15))</f>
        <v/>
      </c>
      <c r="K952" s="109">
        <f>'01_Supuestos'!$F$14*MAX(0.6,NORMINV(E952,1,$B$16))</f>
        <v/>
      </c>
      <c r="L952" s="109">
        <f>--(F952&lt;=$B$5)</f>
        <v/>
      </c>
      <c r="M952" s="109">
        <f>IF(L952=1, IF(G952&lt;=$B$6, "+", "-"), IF(G952&lt;=(1-$B$7), "+", "-"))</f>
        <v/>
      </c>
      <c r="N952" s="110">
        <f>IF(M952="+",'05_Bayes_Arbol'!$B$16,'05_Bayes_Arbol'!$B$17)</f>
        <v/>
      </c>
      <c r="O952" s="109">
        <f>SUMPRODUCT(T952:AD952,'01_Supuestos'!$C$34:$M$34)</f>
        <v/>
      </c>
      <c r="P952" s="109">
        <f>N952*O952 + (1-N952)*$B$9</f>
        <v/>
      </c>
      <c r="Q952" s="109">
        <f>--(P952&gt;0)</f>
        <v/>
      </c>
      <c r="R952" s="109">
        <f>IF(L952=1,O952,$B$9)</f>
        <v/>
      </c>
      <c r="S952" s="109">
        <f>-$B$8 + IF(Q952=1, IF(L952=1,O952,$B$9), 0)</f>
        <v/>
      </c>
      <c r="T952" s="109">
        <f>((('01_Supuestos'!C31*$I952)*'01_Supuestos'!$F$11*($H952-'01_Supuestos'!$F$9))-((('01_Supuestos'!C31*$I952)*'01_Supuestos'!$F$11*($H952-'01_Supuestos'!$F$9))*'01_Supuestos'!$F$12)-(('01_Supuestos'!C31*$I952)*'01_Supuestos'!$F$11*$K952)-(IF(('01_Supuestos'!C31*$I952)&gt;0,'01_Supuestos'!$F$15,0)))-((('01_Supuestos'!C31*$I952)*'01_Supuestos'!$F$11*($H952-'01_Supuestos'!$F$9))*'01_Supuestos'!$F$18)-($J952*'01_Supuestos'!C32)-(IF('01_Supuestos'!C30=MAX('01_Supuestos'!$C$30:$M$30),'01_Supuestos'!$F$19,0))-(MAX(0,(((('01_Supuestos'!C31*$I952)*'01_Supuestos'!$F$11*($H952-'01_Supuestos'!$F$9))-((('01_Supuestos'!C31*$I952)*'01_Supuestos'!$F$11*($H952-'01_Supuestos'!$F$9))*'01_Supuestos'!$F$12)-(('01_Supuestos'!C31*$I952)*'01_Supuestos'!$F$11*$K952)-(IF(('01_Supuestos'!C31*$I952)&gt;0,'01_Supuestos'!$F$15,0)))-($J952*'01_Supuestos'!C33)))*'01_Supuestos'!$F$16)</f>
        <v/>
      </c>
      <c r="U952" s="109">
        <f>((('01_Supuestos'!D31*$I952)*'01_Supuestos'!$F$11*($H952-'01_Supuestos'!$F$9))-((('01_Supuestos'!D31*$I952)*'01_Supuestos'!$F$11*($H952-'01_Supuestos'!$F$9))*'01_Supuestos'!$F$12)-(('01_Supuestos'!D31*$I952)*'01_Supuestos'!$F$11*$K952)-(IF(('01_Supuestos'!D31*$I952)&gt;0,'01_Supuestos'!$F$15,0)))-((('01_Supuestos'!D31*$I952)*'01_Supuestos'!$F$11*($H952-'01_Supuestos'!$F$9))*'01_Supuestos'!$F$18)-($J952*'01_Supuestos'!D32)-(IF('01_Supuestos'!D30=MAX('01_Supuestos'!$C$30:$M$30),'01_Supuestos'!$F$19,0))-(MAX(0,(((('01_Supuestos'!D31*$I952)*'01_Supuestos'!$F$11*($H952-'01_Supuestos'!$F$9))-((('01_Supuestos'!D31*$I952)*'01_Supuestos'!$F$11*($H952-'01_Supuestos'!$F$9))*'01_Supuestos'!$F$12)-(('01_Supuestos'!D31*$I952)*'01_Supuestos'!$F$11*$K952)-(IF(('01_Supuestos'!D31*$I952)&gt;0,'01_Supuestos'!$F$15,0)))-($J952*'01_Supuestos'!D33)))*'01_Supuestos'!$F$16)</f>
        <v/>
      </c>
      <c r="V952" s="109">
        <f>((('01_Supuestos'!E31*$I952)*'01_Supuestos'!$F$11*($H952-'01_Supuestos'!$F$9))-((('01_Supuestos'!E31*$I952)*'01_Supuestos'!$F$11*($H952-'01_Supuestos'!$F$9))*'01_Supuestos'!$F$12)-(('01_Supuestos'!E31*$I952)*'01_Supuestos'!$F$11*$K952)-(IF(('01_Supuestos'!E31*$I952)&gt;0,'01_Supuestos'!$F$15,0)))-((('01_Supuestos'!E31*$I952)*'01_Supuestos'!$F$11*($H952-'01_Supuestos'!$F$9))*'01_Supuestos'!$F$18)-($J952*'01_Supuestos'!E32)-(IF('01_Supuestos'!E30=MAX('01_Supuestos'!$C$30:$M$30),'01_Supuestos'!$F$19,0))-(MAX(0,(((('01_Supuestos'!E31*$I952)*'01_Supuestos'!$F$11*($H952-'01_Supuestos'!$F$9))-((('01_Supuestos'!E31*$I952)*'01_Supuestos'!$F$11*($H952-'01_Supuestos'!$F$9))*'01_Supuestos'!$F$12)-(('01_Supuestos'!E31*$I952)*'01_Supuestos'!$F$11*$K952)-(IF(('01_Supuestos'!E31*$I952)&gt;0,'01_Supuestos'!$F$15,0)))-($J952*'01_Supuestos'!E33)))*'01_Supuestos'!$F$16)</f>
        <v/>
      </c>
      <c r="W952" s="109">
        <f>((('01_Supuestos'!F31*$I952)*'01_Supuestos'!$F$11*($H952-'01_Supuestos'!$F$9))-((('01_Supuestos'!F31*$I952)*'01_Supuestos'!$F$11*($H952-'01_Supuestos'!$F$9))*'01_Supuestos'!$F$12)-(('01_Supuestos'!F31*$I952)*'01_Supuestos'!$F$11*$K952)-(IF(('01_Supuestos'!F31*$I952)&gt;0,'01_Supuestos'!$F$15,0)))-((('01_Supuestos'!F31*$I952)*'01_Supuestos'!$F$11*($H952-'01_Supuestos'!$F$9))*'01_Supuestos'!$F$18)-($J952*'01_Supuestos'!F32)-(IF('01_Supuestos'!F30=MAX('01_Supuestos'!$C$30:$M$30),'01_Supuestos'!$F$19,0))-(MAX(0,(((('01_Supuestos'!F31*$I952)*'01_Supuestos'!$F$11*($H952-'01_Supuestos'!$F$9))-((('01_Supuestos'!F31*$I952)*'01_Supuestos'!$F$11*($H952-'01_Supuestos'!$F$9))*'01_Supuestos'!$F$12)-(('01_Supuestos'!F31*$I952)*'01_Supuestos'!$F$11*$K952)-(IF(('01_Supuestos'!F31*$I952)&gt;0,'01_Supuestos'!$F$15,0)))-($J952*'01_Supuestos'!F33)))*'01_Supuestos'!$F$16)</f>
        <v/>
      </c>
      <c r="X952" s="109">
        <f>((('01_Supuestos'!G31*$I952)*'01_Supuestos'!$F$11*($H952-'01_Supuestos'!$F$9))-((('01_Supuestos'!G31*$I952)*'01_Supuestos'!$F$11*($H952-'01_Supuestos'!$F$9))*'01_Supuestos'!$F$12)-(('01_Supuestos'!G31*$I952)*'01_Supuestos'!$F$11*$K952)-(IF(('01_Supuestos'!G31*$I952)&gt;0,'01_Supuestos'!$F$15,0)))-((('01_Supuestos'!G31*$I952)*'01_Supuestos'!$F$11*($H952-'01_Supuestos'!$F$9))*'01_Supuestos'!$F$18)-($J952*'01_Supuestos'!G32)-(IF('01_Supuestos'!G30=MAX('01_Supuestos'!$C$30:$M$30),'01_Supuestos'!$F$19,0))-(MAX(0,(((('01_Supuestos'!G31*$I952)*'01_Supuestos'!$F$11*($H952-'01_Supuestos'!$F$9))-((('01_Supuestos'!G31*$I952)*'01_Supuestos'!$F$11*($H952-'01_Supuestos'!$F$9))*'01_Supuestos'!$F$12)-(('01_Supuestos'!G31*$I952)*'01_Supuestos'!$F$11*$K952)-(IF(('01_Supuestos'!G31*$I952)&gt;0,'01_Supuestos'!$F$15,0)))-($J952*'01_Supuestos'!G33)))*'01_Supuestos'!$F$16)</f>
        <v/>
      </c>
      <c r="Y952" s="109">
        <f>((('01_Supuestos'!H31*$I952)*'01_Supuestos'!$F$11*($H952-'01_Supuestos'!$F$9))-((('01_Supuestos'!H31*$I952)*'01_Supuestos'!$F$11*($H952-'01_Supuestos'!$F$9))*'01_Supuestos'!$F$12)-(('01_Supuestos'!H31*$I952)*'01_Supuestos'!$F$11*$K952)-(IF(('01_Supuestos'!H31*$I952)&gt;0,'01_Supuestos'!$F$15,0)))-((('01_Supuestos'!H31*$I952)*'01_Supuestos'!$F$11*($H952-'01_Supuestos'!$F$9))*'01_Supuestos'!$F$18)-($J952*'01_Supuestos'!H32)-(IF('01_Supuestos'!H30=MAX('01_Supuestos'!$C$30:$M$30),'01_Supuestos'!$F$19,0))-(MAX(0,(((('01_Supuestos'!H31*$I952)*'01_Supuestos'!$F$11*($H952-'01_Supuestos'!$F$9))-((('01_Supuestos'!H31*$I952)*'01_Supuestos'!$F$11*($H952-'01_Supuestos'!$F$9))*'01_Supuestos'!$F$12)-(('01_Supuestos'!H31*$I952)*'01_Supuestos'!$F$11*$K952)-(IF(('01_Supuestos'!H31*$I952)&gt;0,'01_Supuestos'!$F$15,0)))-($J952*'01_Supuestos'!H33)))*'01_Supuestos'!$F$16)</f>
        <v/>
      </c>
      <c r="Z952" s="109">
        <f>((('01_Supuestos'!I31*$I952)*'01_Supuestos'!$F$11*($H952-'01_Supuestos'!$F$9))-((('01_Supuestos'!I31*$I952)*'01_Supuestos'!$F$11*($H952-'01_Supuestos'!$F$9))*'01_Supuestos'!$F$12)-(('01_Supuestos'!I31*$I952)*'01_Supuestos'!$F$11*$K952)-(IF(('01_Supuestos'!I31*$I952)&gt;0,'01_Supuestos'!$F$15,0)))-((('01_Supuestos'!I31*$I952)*'01_Supuestos'!$F$11*($H952-'01_Supuestos'!$F$9))*'01_Supuestos'!$F$18)-($J952*'01_Supuestos'!I32)-(IF('01_Supuestos'!I30=MAX('01_Supuestos'!$C$30:$M$30),'01_Supuestos'!$F$19,0))-(MAX(0,(((('01_Supuestos'!I31*$I952)*'01_Supuestos'!$F$11*($H952-'01_Supuestos'!$F$9))-((('01_Supuestos'!I31*$I952)*'01_Supuestos'!$F$11*($H952-'01_Supuestos'!$F$9))*'01_Supuestos'!$F$12)-(('01_Supuestos'!I31*$I952)*'01_Supuestos'!$F$11*$K952)-(IF(('01_Supuestos'!I31*$I952)&gt;0,'01_Supuestos'!$F$15,0)))-($J952*'01_Supuestos'!I33)))*'01_Supuestos'!$F$16)</f>
        <v/>
      </c>
      <c r="AA952" s="109">
        <f>((('01_Supuestos'!J31*$I952)*'01_Supuestos'!$F$11*($H952-'01_Supuestos'!$F$9))-((('01_Supuestos'!J31*$I952)*'01_Supuestos'!$F$11*($H952-'01_Supuestos'!$F$9))*'01_Supuestos'!$F$12)-(('01_Supuestos'!J31*$I952)*'01_Supuestos'!$F$11*$K952)-(IF(('01_Supuestos'!J31*$I952)&gt;0,'01_Supuestos'!$F$15,0)))-((('01_Supuestos'!J31*$I952)*'01_Supuestos'!$F$11*($H952-'01_Supuestos'!$F$9))*'01_Supuestos'!$F$18)-($J952*'01_Supuestos'!J32)-(IF('01_Supuestos'!J30=MAX('01_Supuestos'!$C$30:$M$30),'01_Supuestos'!$F$19,0))-(MAX(0,(((('01_Supuestos'!J31*$I952)*'01_Supuestos'!$F$11*($H952-'01_Supuestos'!$F$9))-((('01_Supuestos'!J31*$I952)*'01_Supuestos'!$F$11*($H952-'01_Supuestos'!$F$9))*'01_Supuestos'!$F$12)-(('01_Supuestos'!J31*$I952)*'01_Supuestos'!$F$11*$K952)-(IF(('01_Supuestos'!J31*$I952)&gt;0,'01_Supuestos'!$F$15,0)))-($J952*'01_Supuestos'!J33)))*'01_Supuestos'!$F$16)</f>
        <v/>
      </c>
      <c r="AB952" s="109">
        <f>((('01_Supuestos'!K31*$I952)*'01_Supuestos'!$F$11*($H952-'01_Supuestos'!$F$9))-((('01_Supuestos'!K31*$I952)*'01_Supuestos'!$F$11*($H952-'01_Supuestos'!$F$9))*'01_Supuestos'!$F$12)-(('01_Supuestos'!K31*$I952)*'01_Supuestos'!$F$11*$K952)-(IF(('01_Supuestos'!K31*$I952)&gt;0,'01_Supuestos'!$F$15,0)))-((('01_Supuestos'!K31*$I952)*'01_Supuestos'!$F$11*($H952-'01_Supuestos'!$F$9))*'01_Supuestos'!$F$18)-($J952*'01_Supuestos'!K32)-(IF('01_Supuestos'!K30=MAX('01_Supuestos'!$C$30:$M$30),'01_Supuestos'!$F$19,0))-(MAX(0,(((('01_Supuestos'!K31*$I952)*'01_Supuestos'!$F$11*($H952-'01_Supuestos'!$F$9))-((('01_Supuestos'!K31*$I952)*'01_Supuestos'!$F$11*($H952-'01_Supuestos'!$F$9))*'01_Supuestos'!$F$12)-(('01_Supuestos'!K31*$I952)*'01_Supuestos'!$F$11*$K952)-(IF(('01_Supuestos'!K31*$I952)&gt;0,'01_Supuestos'!$F$15,0)))-($J952*'01_Supuestos'!K33)))*'01_Supuestos'!$F$16)</f>
        <v/>
      </c>
      <c r="AC952" s="109">
        <f>((('01_Supuestos'!L31*$I952)*'01_Supuestos'!$F$11*($H952-'01_Supuestos'!$F$9))-((('01_Supuestos'!L31*$I952)*'01_Supuestos'!$F$11*($H952-'01_Supuestos'!$F$9))*'01_Supuestos'!$F$12)-(('01_Supuestos'!L31*$I952)*'01_Supuestos'!$F$11*$K952)-(IF(('01_Supuestos'!L31*$I952)&gt;0,'01_Supuestos'!$F$15,0)))-((('01_Supuestos'!L31*$I952)*'01_Supuestos'!$F$11*($H952-'01_Supuestos'!$F$9))*'01_Supuestos'!$F$18)-($J952*'01_Supuestos'!L32)-(IF('01_Supuestos'!L30=MAX('01_Supuestos'!$C$30:$M$30),'01_Supuestos'!$F$19,0))-(MAX(0,(((('01_Supuestos'!L31*$I952)*'01_Supuestos'!$F$11*($H952-'01_Supuestos'!$F$9))-((('01_Supuestos'!L31*$I952)*'01_Supuestos'!$F$11*($H952-'01_Supuestos'!$F$9))*'01_Supuestos'!$F$12)-(('01_Supuestos'!L31*$I952)*'01_Supuestos'!$F$11*$K952)-(IF(('01_Supuestos'!L31*$I952)&gt;0,'01_Supuestos'!$F$15,0)))-($J952*'01_Supuestos'!L33)))*'01_Supuestos'!$F$16)</f>
        <v/>
      </c>
      <c r="AD952" s="109">
        <f>((('01_Supuestos'!M31*$I952)*'01_Supuestos'!$F$11*($H952-'01_Supuestos'!$F$9))-((('01_Supuestos'!M31*$I952)*'01_Supuestos'!$F$11*($H952-'01_Supuestos'!$F$9))*'01_Supuestos'!$F$12)-(('01_Supuestos'!M31*$I952)*'01_Supuestos'!$F$11*$K952)-(IF(('01_Supuestos'!M31*$I952)&gt;0,'01_Supuestos'!$F$15,0)))-((('01_Supuestos'!M31*$I952)*'01_Supuestos'!$F$11*($H952-'01_Supuestos'!$F$9))*'01_Supuestos'!$F$18)-($J952*'01_Supuestos'!M32)-(IF('01_Supuestos'!M30=MAX('01_Supuestos'!$C$30:$M$30),'01_Supuestos'!$F$19,0))-(MAX(0,(((('01_Supuestos'!M31*$I952)*'01_Supuestos'!$F$11*($H952-'01_Supuestos'!$F$9))-((('01_Supuestos'!M31*$I952)*'01_Supuestos'!$F$11*($H952-'01_Supuestos'!$F$9))*'01_Supuestos'!$F$12)-(('01_Supuestos'!M31*$I952)*'01_Supuestos'!$F$11*$K952)-(IF(('01_Supuestos'!M31*$I952)&gt;0,'01_Supuestos'!$F$15,0)))-($J952*'01_Supuestos'!M33)))*'01_Supuestos'!$F$16)</f>
        <v/>
      </c>
      <c r="AE952" s="109">
        <f>0</f>
        <v/>
      </c>
      <c r="AF952" s="109">
        <f>IF(S952&gt;R952,"Appraisal+Decision",IF(S952&lt;R952,"Develop Now","Indiferente"))</f>
        <v/>
      </c>
    </row>
    <row r="953">
      <c r="A953" t="n">
        <v>923</v>
      </c>
      <c r="B953" s="53">
        <f>RAND()</f>
        <v/>
      </c>
      <c r="C953" s="53">
        <f>RAND()</f>
        <v/>
      </c>
      <c r="D953" s="53">
        <f>RAND()</f>
        <v/>
      </c>
      <c r="E953" s="53">
        <f>RAND()</f>
        <v/>
      </c>
      <c r="F953" s="53">
        <f>RAND()</f>
        <v/>
      </c>
      <c r="G953" s="53">
        <f>RAND()</f>
        <v/>
      </c>
      <c r="H953" s="109">
        <f>IF(B953&lt;($B$11-$B$10)/($B$12-$B$10), $B$10+SQRT(B953*($B$11-$B$10)*($B$12-$B$10)), $B$12-SQRT((1-B953)*($B$12-$B$11)*($B$12-$B$10)))</f>
        <v/>
      </c>
      <c r="I953" s="53">
        <f>MAX(0.1,NORMINV(C953,$B$13,$B$14))</f>
        <v/>
      </c>
      <c r="J953" s="109">
        <f>'01_Supuestos'!$F$13*MAX(0.65,NORMINV(D953,1,$B$15))</f>
        <v/>
      </c>
      <c r="K953" s="109">
        <f>'01_Supuestos'!$F$14*MAX(0.6,NORMINV(E953,1,$B$16))</f>
        <v/>
      </c>
      <c r="L953" s="109">
        <f>--(F953&lt;=$B$5)</f>
        <v/>
      </c>
      <c r="M953" s="109">
        <f>IF(L953=1, IF(G953&lt;=$B$6, "+", "-"), IF(G953&lt;=(1-$B$7), "+", "-"))</f>
        <v/>
      </c>
      <c r="N953" s="110">
        <f>IF(M953="+",'05_Bayes_Arbol'!$B$16,'05_Bayes_Arbol'!$B$17)</f>
        <v/>
      </c>
      <c r="O953" s="109">
        <f>SUMPRODUCT(T953:AD953,'01_Supuestos'!$C$34:$M$34)</f>
        <v/>
      </c>
      <c r="P953" s="109">
        <f>N953*O953 + (1-N953)*$B$9</f>
        <v/>
      </c>
      <c r="Q953" s="109">
        <f>--(P953&gt;0)</f>
        <v/>
      </c>
      <c r="R953" s="109">
        <f>IF(L953=1,O953,$B$9)</f>
        <v/>
      </c>
      <c r="S953" s="109">
        <f>-$B$8 + IF(Q953=1, IF(L953=1,O953,$B$9), 0)</f>
        <v/>
      </c>
      <c r="T953" s="109">
        <f>((('01_Supuestos'!C31*$I953)*'01_Supuestos'!$F$11*($H953-'01_Supuestos'!$F$9))-((('01_Supuestos'!C31*$I953)*'01_Supuestos'!$F$11*($H953-'01_Supuestos'!$F$9))*'01_Supuestos'!$F$12)-(('01_Supuestos'!C31*$I953)*'01_Supuestos'!$F$11*$K953)-(IF(('01_Supuestos'!C31*$I953)&gt;0,'01_Supuestos'!$F$15,0)))-((('01_Supuestos'!C31*$I953)*'01_Supuestos'!$F$11*($H953-'01_Supuestos'!$F$9))*'01_Supuestos'!$F$18)-($J953*'01_Supuestos'!C32)-(IF('01_Supuestos'!C30=MAX('01_Supuestos'!$C$30:$M$30),'01_Supuestos'!$F$19,0))-(MAX(0,(((('01_Supuestos'!C31*$I953)*'01_Supuestos'!$F$11*($H953-'01_Supuestos'!$F$9))-((('01_Supuestos'!C31*$I953)*'01_Supuestos'!$F$11*($H953-'01_Supuestos'!$F$9))*'01_Supuestos'!$F$12)-(('01_Supuestos'!C31*$I953)*'01_Supuestos'!$F$11*$K953)-(IF(('01_Supuestos'!C31*$I953)&gt;0,'01_Supuestos'!$F$15,0)))-($J953*'01_Supuestos'!C33)))*'01_Supuestos'!$F$16)</f>
        <v/>
      </c>
      <c r="U953" s="109">
        <f>((('01_Supuestos'!D31*$I953)*'01_Supuestos'!$F$11*($H953-'01_Supuestos'!$F$9))-((('01_Supuestos'!D31*$I953)*'01_Supuestos'!$F$11*($H953-'01_Supuestos'!$F$9))*'01_Supuestos'!$F$12)-(('01_Supuestos'!D31*$I953)*'01_Supuestos'!$F$11*$K953)-(IF(('01_Supuestos'!D31*$I953)&gt;0,'01_Supuestos'!$F$15,0)))-((('01_Supuestos'!D31*$I953)*'01_Supuestos'!$F$11*($H953-'01_Supuestos'!$F$9))*'01_Supuestos'!$F$18)-($J953*'01_Supuestos'!D32)-(IF('01_Supuestos'!D30=MAX('01_Supuestos'!$C$30:$M$30),'01_Supuestos'!$F$19,0))-(MAX(0,(((('01_Supuestos'!D31*$I953)*'01_Supuestos'!$F$11*($H953-'01_Supuestos'!$F$9))-((('01_Supuestos'!D31*$I953)*'01_Supuestos'!$F$11*($H953-'01_Supuestos'!$F$9))*'01_Supuestos'!$F$12)-(('01_Supuestos'!D31*$I953)*'01_Supuestos'!$F$11*$K953)-(IF(('01_Supuestos'!D31*$I953)&gt;0,'01_Supuestos'!$F$15,0)))-($J953*'01_Supuestos'!D33)))*'01_Supuestos'!$F$16)</f>
        <v/>
      </c>
      <c r="V953" s="109">
        <f>((('01_Supuestos'!E31*$I953)*'01_Supuestos'!$F$11*($H953-'01_Supuestos'!$F$9))-((('01_Supuestos'!E31*$I953)*'01_Supuestos'!$F$11*($H953-'01_Supuestos'!$F$9))*'01_Supuestos'!$F$12)-(('01_Supuestos'!E31*$I953)*'01_Supuestos'!$F$11*$K953)-(IF(('01_Supuestos'!E31*$I953)&gt;0,'01_Supuestos'!$F$15,0)))-((('01_Supuestos'!E31*$I953)*'01_Supuestos'!$F$11*($H953-'01_Supuestos'!$F$9))*'01_Supuestos'!$F$18)-($J953*'01_Supuestos'!E32)-(IF('01_Supuestos'!E30=MAX('01_Supuestos'!$C$30:$M$30),'01_Supuestos'!$F$19,0))-(MAX(0,(((('01_Supuestos'!E31*$I953)*'01_Supuestos'!$F$11*($H953-'01_Supuestos'!$F$9))-((('01_Supuestos'!E31*$I953)*'01_Supuestos'!$F$11*($H953-'01_Supuestos'!$F$9))*'01_Supuestos'!$F$12)-(('01_Supuestos'!E31*$I953)*'01_Supuestos'!$F$11*$K953)-(IF(('01_Supuestos'!E31*$I953)&gt;0,'01_Supuestos'!$F$15,0)))-($J953*'01_Supuestos'!E33)))*'01_Supuestos'!$F$16)</f>
        <v/>
      </c>
      <c r="W953" s="109">
        <f>((('01_Supuestos'!F31*$I953)*'01_Supuestos'!$F$11*($H953-'01_Supuestos'!$F$9))-((('01_Supuestos'!F31*$I953)*'01_Supuestos'!$F$11*($H953-'01_Supuestos'!$F$9))*'01_Supuestos'!$F$12)-(('01_Supuestos'!F31*$I953)*'01_Supuestos'!$F$11*$K953)-(IF(('01_Supuestos'!F31*$I953)&gt;0,'01_Supuestos'!$F$15,0)))-((('01_Supuestos'!F31*$I953)*'01_Supuestos'!$F$11*($H953-'01_Supuestos'!$F$9))*'01_Supuestos'!$F$18)-($J953*'01_Supuestos'!F32)-(IF('01_Supuestos'!F30=MAX('01_Supuestos'!$C$30:$M$30),'01_Supuestos'!$F$19,0))-(MAX(0,(((('01_Supuestos'!F31*$I953)*'01_Supuestos'!$F$11*($H953-'01_Supuestos'!$F$9))-((('01_Supuestos'!F31*$I953)*'01_Supuestos'!$F$11*($H953-'01_Supuestos'!$F$9))*'01_Supuestos'!$F$12)-(('01_Supuestos'!F31*$I953)*'01_Supuestos'!$F$11*$K953)-(IF(('01_Supuestos'!F31*$I953)&gt;0,'01_Supuestos'!$F$15,0)))-($J953*'01_Supuestos'!F33)))*'01_Supuestos'!$F$16)</f>
        <v/>
      </c>
      <c r="X953" s="109">
        <f>((('01_Supuestos'!G31*$I953)*'01_Supuestos'!$F$11*($H953-'01_Supuestos'!$F$9))-((('01_Supuestos'!G31*$I953)*'01_Supuestos'!$F$11*($H953-'01_Supuestos'!$F$9))*'01_Supuestos'!$F$12)-(('01_Supuestos'!G31*$I953)*'01_Supuestos'!$F$11*$K953)-(IF(('01_Supuestos'!G31*$I953)&gt;0,'01_Supuestos'!$F$15,0)))-((('01_Supuestos'!G31*$I953)*'01_Supuestos'!$F$11*($H953-'01_Supuestos'!$F$9))*'01_Supuestos'!$F$18)-($J953*'01_Supuestos'!G32)-(IF('01_Supuestos'!G30=MAX('01_Supuestos'!$C$30:$M$30),'01_Supuestos'!$F$19,0))-(MAX(0,(((('01_Supuestos'!G31*$I953)*'01_Supuestos'!$F$11*($H953-'01_Supuestos'!$F$9))-((('01_Supuestos'!G31*$I953)*'01_Supuestos'!$F$11*($H953-'01_Supuestos'!$F$9))*'01_Supuestos'!$F$12)-(('01_Supuestos'!G31*$I953)*'01_Supuestos'!$F$11*$K953)-(IF(('01_Supuestos'!G31*$I953)&gt;0,'01_Supuestos'!$F$15,0)))-($J953*'01_Supuestos'!G33)))*'01_Supuestos'!$F$16)</f>
        <v/>
      </c>
      <c r="Y953" s="109">
        <f>((('01_Supuestos'!H31*$I953)*'01_Supuestos'!$F$11*($H953-'01_Supuestos'!$F$9))-((('01_Supuestos'!H31*$I953)*'01_Supuestos'!$F$11*($H953-'01_Supuestos'!$F$9))*'01_Supuestos'!$F$12)-(('01_Supuestos'!H31*$I953)*'01_Supuestos'!$F$11*$K953)-(IF(('01_Supuestos'!H31*$I953)&gt;0,'01_Supuestos'!$F$15,0)))-((('01_Supuestos'!H31*$I953)*'01_Supuestos'!$F$11*($H953-'01_Supuestos'!$F$9))*'01_Supuestos'!$F$18)-($J953*'01_Supuestos'!H32)-(IF('01_Supuestos'!H30=MAX('01_Supuestos'!$C$30:$M$30),'01_Supuestos'!$F$19,0))-(MAX(0,(((('01_Supuestos'!H31*$I953)*'01_Supuestos'!$F$11*($H953-'01_Supuestos'!$F$9))-((('01_Supuestos'!H31*$I953)*'01_Supuestos'!$F$11*($H953-'01_Supuestos'!$F$9))*'01_Supuestos'!$F$12)-(('01_Supuestos'!H31*$I953)*'01_Supuestos'!$F$11*$K953)-(IF(('01_Supuestos'!H31*$I953)&gt;0,'01_Supuestos'!$F$15,0)))-($J953*'01_Supuestos'!H33)))*'01_Supuestos'!$F$16)</f>
        <v/>
      </c>
      <c r="Z953" s="109">
        <f>((('01_Supuestos'!I31*$I953)*'01_Supuestos'!$F$11*($H953-'01_Supuestos'!$F$9))-((('01_Supuestos'!I31*$I953)*'01_Supuestos'!$F$11*($H953-'01_Supuestos'!$F$9))*'01_Supuestos'!$F$12)-(('01_Supuestos'!I31*$I953)*'01_Supuestos'!$F$11*$K953)-(IF(('01_Supuestos'!I31*$I953)&gt;0,'01_Supuestos'!$F$15,0)))-((('01_Supuestos'!I31*$I953)*'01_Supuestos'!$F$11*($H953-'01_Supuestos'!$F$9))*'01_Supuestos'!$F$18)-($J953*'01_Supuestos'!I32)-(IF('01_Supuestos'!I30=MAX('01_Supuestos'!$C$30:$M$30),'01_Supuestos'!$F$19,0))-(MAX(0,(((('01_Supuestos'!I31*$I953)*'01_Supuestos'!$F$11*($H953-'01_Supuestos'!$F$9))-((('01_Supuestos'!I31*$I953)*'01_Supuestos'!$F$11*($H953-'01_Supuestos'!$F$9))*'01_Supuestos'!$F$12)-(('01_Supuestos'!I31*$I953)*'01_Supuestos'!$F$11*$K953)-(IF(('01_Supuestos'!I31*$I953)&gt;0,'01_Supuestos'!$F$15,0)))-($J953*'01_Supuestos'!I33)))*'01_Supuestos'!$F$16)</f>
        <v/>
      </c>
      <c r="AA953" s="109">
        <f>((('01_Supuestos'!J31*$I953)*'01_Supuestos'!$F$11*($H953-'01_Supuestos'!$F$9))-((('01_Supuestos'!J31*$I953)*'01_Supuestos'!$F$11*($H953-'01_Supuestos'!$F$9))*'01_Supuestos'!$F$12)-(('01_Supuestos'!J31*$I953)*'01_Supuestos'!$F$11*$K953)-(IF(('01_Supuestos'!J31*$I953)&gt;0,'01_Supuestos'!$F$15,0)))-((('01_Supuestos'!J31*$I953)*'01_Supuestos'!$F$11*($H953-'01_Supuestos'!$F$9))*'01_Supuestos'!$F$18)-($J953*'01_Supuestos'!J32)-(IF('01_Supuestos'!J30=MAX('01_Supuestos'!$C$30:$M$30),'01_Supuestos'!$F$19,0))-(MAX(0,(((('01_Supuestos'!J31*$I953)*'01_Supuestos'!$F$11*($H953-'01_Supuestos'!$F$9))-((('01_Supuestos'!J31*$I953)*'01_Supuestos'!$F$11*($H953-'01_Supuestos'!$F$9))*'01_Supuestos'!$F$12)-(('01_Supuestos'!J31*$I953)*'01_Supuestos'!$F$11*$K953)-(IF(('01_Supuestos'!J31*$I953)&gt;0,'01_Supuestos'!$F$15,0)))-($J953*'01_Supuestos'!J33)))*'01_Supuestos'!$F$16)</f>
        <v/>
      </c>
      <c r="AB953" s="109">
        <f>((('01_Supuestos'!K31*$I953)*'01_Supuestos'!$F$11*($H953-'01_Supuestos'!$F$9))-((('01_Supuestos'!K31*$I953)*'01_Supuestos'!$F$11*($H953-'01_Supuestos'!$F$9))*'01_Supuestos'!$F$12)-(('01_Supuestos'!K31*$I953)*'01_Supuestos'!$F$11*$K953)-(IF(('01_Supuestos'!K31*$I953)&gt;0,'01_Supuestos'!$F$15,0)))-((('01_Supuestos'!K31*$I953)*'01_Supuestos'!$F$11*($H953-'01_Supuestos'!$F$9))*'01_Supuestos'!$F$18)-($J953*'01_Supuestos'!K32)-(IF('01_Supuestos'!K30=MAX('01_Supuestos'!$C$30:$M$30),'01_Supuestos'!$F$19,0))-(MAX(0,(((('01_Supuestos'!K31*$I953)*'01_Supuestos'!$F$11*($H953-'01_Supuestos'!$F$9))-((('01_Supuestos'!K31*$I953)*'01_Supuestos'!$F$11*($H953-'01_Supuestos'!$F$9))*'01_Supuestos'!$F$12)-(('01_Supuestos'!K31*$I953)*'01_Supuestos'!$F$11*$K953)-(IF(('01_Supuestos'!K31*$I953)&gt;0,'01_Supuestos'!$F$15,0)))-($J953*'01_Supuestos'!K33)))*'01_Supuestos'!$F$16)</f>
        <v/>
      </c>
      <c r="AC953" s="109">
        <f>((('01_Supuestos'!L31*$I953)*'01_Supuestos'!$F$11*($H953-'01_Supuestos'!$F$9))-((('01_Supuestos'!L31*$I953)*'01_Supuestos'!$F$11*($H953-'01_Supuestos'!$F$9))*'01_Supuestos'!$F$12)-(('01_Supuestos'!L31*$I953)*'01_Supuestos'!$F$11*$K953)-(IF(('01_Supuestos'!L31*$I953)&gt;0,'01_Supuestos'!$F$15,0)))-((('01_Supuestos'!L31*$I953)*'01_Supuestos'!$F$11*($H953-'01_Supuestos'!$F$9))*'01_Supuestos'!$F$18)-($J953*'01_Supuestos'!L32)-(IF('01_Supuestos'!L30=MAX('01_Supuestos'!$C$30:$M$30),'01_Supuestos'!$F$19,0))-(MAX(0,(((('01_Supuestos'!L31*$I953)*'01_Supuestos'!$F$11*($H953-'01_Supuestos'!$F$9))-((('01_Supuestos'!L31*$I953)*'01_Supuestos'!$F$11*($H953-'01_Supuestos'!$F$9))*'01_Supuestos'!$F$12)-(('01_Supuestos'!L31*$I953)*'01_Supuestos'!$F$11*$K953)-(IF(('01_Supuestos'!L31*$I953)&gt;0,'01_Supuestos'!$F$15,0)))-($J953*'01_Supuestos'!L33)))*'01_Supuestos'!$F$16)</f>
        <v/>
      </c>
      <c r="AD953" s="109">
        <f>((('01_Supuestos'!M31*$I953)*'01_Supuestos'!$F$11*($H953-'01_Supuestos'!$F$9))-((('01_Supuestos'!M31*$I953)*'01_Supuestos'!$F$11*($H953-'01_Supuestos'!$F$9))*'01_Supuestos'!$F$12)-(('01_Supuestos'!M31*$I953)*'01_Supuestos'!$F$11*$K953)-(IF(('01_Supuestos'!M31*$I953)&gt;0,'01_Supuestos'!$F$15,0)))-((('01_Supuestos'!M31*$I953)*'01_Supuestos'!$F$11*($H953-'01_Supuestos'!$F$9))*'01_Supuestos'!$F$18)-($J953*'01_Supuestos'!M32)-(IF('01_Supuestos'!M30=MAX('01_Supuestos'!$C$30:$M$30),'01_Supuestos'!$F$19,0))-(MAX(0,(((('01_Supuestos'!M31*$I953)*'01_Supuestos'!$F$11*($H953-'01_Supuestos'!$F$9))-((('01_Supuestos'!M31*$I953)*'01_Supuestos'!$F$11*($H953-'01_Supuestos'!$F$9))*'01_Supuestos'!$F$12)-(('01_Supuestos'!M31*$I953)*'01_Supuestos'!$F$11*$K953)-(IF(('01_Supuestos'!M31*$I953)&gt;0,'01_Supuestos'!$F$15,0)))-($J953*'01_Supuestos'!M33)))*'01_Supuestos'!$F$16)</f>
        <v/>
      </c>
      <c r="AE953" s="109">
        <f>0</f>
        <v/>
      </c>
      <c r="AF953" s="109">
        <f>IF(S953&gt;R953,"Appraisal+Decision",IF(S953&lt;R953,"Develop Now","Indiferente"))</f>
        <v/>
      </c>
    </row>
    <row r="954">
      <c r="A954" t="n">
        <v>924</v>
      </c>
      <c r="B954" s="53">
        <f>RAND()</f>
        <v/>
      </c>
      <c r="C954" s="53">
        <f>RAND()</f>
        <v/>
      </c>
      <c r="D954" s="53">
        <f>RAND()</f>
        <v/>
      </c>
      <c r="E954" s="53">
        <f>RAND()</f>
        <v/>
      </c>
      <c r="F954" s="53">
        <f>RAND()</f>
        <v/>
      </c>
      <c r="G954" s="53">
        <f>RAND()</f>
        <v/>
      </c>
      <c r="H954" s="109">
        <f>IF(B954&lt;($B$11-$B$10)/($B$12-$B$10), $B$10+SQRT(B954*($B$11-$B$10)*($B$12-$B$10)), $B$12-SQRT((1-B954)*($B$12-$B$11)*($B$12-$B$10)))</f>
        <v/>
      </c>
      <c r="I954" s="53">
        <f>MAX(0.1,NORMINV(C954,$B$13,$B$14))</f>
        <v/>
      </c>
      <c r="J954" s="109">
        <f>'01_Supuestos'!$F$13*MAX(0.65,NORMINV(D954,1,$B$15))</f>
        <v/>
      </c>
      <c r="K954" s="109">
        <f>'01_Supuestos'!$F$14*MAX(0.6,NORMINV(E954,1,$B$16))</f>
        <v/>
      </c>
      <c r="L954" s="109">
        <f>--(F954&lt;=$B$5)</f>
        <v/>
      </c>
      <c r="M954" s="109">
        <f>IF(L954=1, IF(G954&lt;=$B$6, "+", "-"), IF(G954&lt;=(1-$B$7), "+", "-"))</f>
        <v/>
      </c>
      <c r="N954" s="110">
        <f>IF(M954="+",'05_Bayes_Arbol'!$B$16,'05_Bayes_Arbol'!$B$17)</f>
        <v/>
      </c>
      <c r="O954" s="109">
        <f>SUMPRODUCT(T954:AD954,'01_Supuestos'!$C$34:$M$34)</f>
        <v/>
      </c>
      <c r="P954" s="109">
        <f>N954*O954 + (1-N954)*$B$9</f>
        <v/>
      </c>
      <c r="Q954" s="109">
        <f>--(P954&gt;0)</f>
        <v/>
      </c>
      <c r="R954" s="109">
        <f>IF(L954=1,O954,$B$9)</f>
        <v/>
      </c>
      <c r="S954" s="109">
        <f>-$B$8 + IF(Q954=1, IF(L954=1,O954,$B$9), 0)</f>
        <v/>
      </c>
      <c r="T954" s="109">
        <f>((('01_Supuestos'!C31*$I954)*'01_Supuestos'!$F$11*($H954-'01_Supuestos'!$F$9))-((('01_Supuestos'!C31*$I954)*'01_Supuestos'!$F$11*($H954-'01_Supuestos'!$F$9))*'01_Supuestos'!$F$12)-(('01_Supuestos'!C31*$I954)*'01_Supuestos'!$F$11*$K954)-(IF(('01_Supuestos'!C31*$I954)&gt;0,'01_Supuestos'!$F$15,0)))-((('01_Supuestos'!C31*$I954)*'01_Supuestos'!$F$11*($H954-'01_Supuestos'!$F$9))*'01_Supuestos'!$F$18)-($J954*'01_Supuestos'!C32)-(IF('01_Supuestos'!C30=MAX('01_Supuestos'!$C$30:$M$30),'01_Supuestos'!$F$19,0))-(MAX(0,(((('01_Supuestos'!C31*$I954)*'01_Supuestos'!$F$11*($H954-'01_Supuestos'!$F$9))-((('01_Supuestos'!C31*$I954)*'01_Supuestos'!$F$11*($H954-'01_Supuestos'!$F$9))*'01_Supuestos'!$F$12)-(('01_Supuestos'!C31*$I954)*'01_Supuestos'!$F$11*$K954)-(IF(('01_Supuestos'!C31*$I954)&gt;0,'01_Supuestos'!$F$15,0)))-($J954*'01_Supuestos'!C33)))*'01_Supuestos'!$F$16)</f>
        <v/>
      </c>
      <c r="U954" s="109">
        <f>((('01_Supuestos'!D31*$I954)*'01_Supuestos'!$F$11*($H954-'01_Supuestos'!$F$9))-((('01_Supuestos'!D31*$I954)*'01_Supuestos'!$F$11*($H954-'01_Supuestos'!$F$9))*'01_Supuestos'!$F$12)-(('01_Supuestos'!D31*$I954)*'01_Supuestos'!$F$11*$K954)-(IF(('01_Supuestos'!D31*$I954)&gt;0,'01_Supuestos'!$F$15,0)))-((('01_Supuestos'!D31*$I954)*'01_Supuestos'!$F$11*($H954-'01_Supuestos'!$F$9))*'01_Supuestos'!$F$18)-($J954*'01_Supuestos'!D32)-(IF('01_Supuestos'!D30=MAX('01_Supuestos'!$C$30:$M$30),'01_Supuestos'!$F$19,0))-(MAX(0,(((('01_Supuestos'!D31*$I954)*'01_Supuestos'!$F$11*($H954-'01_Supuestos'!$F$9))-((('01_Supuestos'!D31*$I954)*'01_Supuestos'!$F$11*($H954-'01_Supuestos'!$F$9))*'01_Supuestos'!$F$12)-(('01_Supuestos'!D31*$I954)*'01_Supuestos'!$F$11*$K954)-(IF(('01_Supuestos'!D31*$I954)&gt;0,'01_Supuestos'!$F$15,0)))-($J954*'01_Supuestos'!D33)))*'01_Supuestos'!$F$16)</f>
        <v/>
      </c>
      <c r="V954" s="109">
        <f>((('01_Supuestos'!E31*$I954)*'01_Supuestos'!$F$11*($H954-'01_Supuestos'!$F$9))-((('01_Supuestos'!E31*$I954)*'01_Supuestos'!$F$11*($H954-'01_Supuestos'!$F$9))*'01_Supuestos'!$F$12)-(('01_Supuestos'!E31*$I954)*'01_Supuestos'!$F$11*$K954)-(IF(('01_Supuestos'!E31*$I954)&gt;0,'01_Supuestos'!$F$15,0)))-((('01_Supuestos'!E31*$I954)*'01_Supuestos'!$F$11*($H954-'01_Supuestos'!$F$9))*'01_Supuestos'!$F$18)-($J954*'01_Supuestos'!E32)-(IF('01_Supuestos'!E30=MAX('01_Supuestos'!$C$30:$M$30),'01_Supuestos'!$F$19,0))-(MAX(0,(((('01_Supuestos'!E31*$I954)*'01_Supuestos'!$F$11*($H954-'01_Supuestos'!$F$9))-((('01_Supuestos'!E31*$I954)*'01_Supuestos'!$F$11*($H954-'01_Supuestos'!$F$9))*'01_Supuestos'!$F$12)-(('01_Supuestos'!E31*$I954)*'01_Supuestos'!$F$11*$K954)-(IF(('01_Supuestos'!E31*$I954)&gt;0,'01_Supuestos'!$F$15,0)))-($J954*'01_Supuestos'!E33)))*'01_Supuestos'!$F$16)</f>
        <v/>
      </c>
      <c r="W954" s="109">
        <f>((('01_Supuestos'!F31*$I954)*'01_Supuestos'!$F$11*($H954-'01_Supuestos'!$F$9))-((('01_Supuestos'!F31*$I954)*'01_Supuestos'!$F$11*($H954-'01_Supuestos'!$F$9))*'01_Supuestos'!$F$12)-(('01_Supuestos'!F31*$I954)*'01_Supuestos'!$F$11*$K954)-(IF(('01_Supuestos'!F31*$I954)&gt;0,'01_Supuestos'!$F$15,0)))-((('01_Supuestos'!F31*$I954)*'01_Supuestos'!$F$11*($H954-'01_Supuestos'!$F$9))*'01_Supuestos'!$F$18)-($J954*'01_Supuestos'!F32)-(IF('01_Supuestos'!F30=MAX('01_Supuestos'!$C$30:$M$30),'01_Supuestos'!$F$19,0))-(MAX(0,(((('01_Supuestos'!F31*$I954)*'01_Supuestos'!$F$11*($H954-'01_Supuestos'!$F$9))-((('01_Supuestos'!F31*$I954)*'01_Supuestos'!$F$11*($H954-'01_Supuestos'!$F$9))*'01_Supuestos'!$F$12)-(('01_Supuestos'!F31*$I954)*'01_Supuestos'!$F$11*$K954)-(IF(('01_Supuestos'!F31*$I954)&gt;0,'01_Supuestos'!$F$15,0)))-($J954*'01_Supuestos'!F33)))*'01_Supuestos'!$F$16)</f>
        <v/>
      </c>
      <c r="X954" s="109">
        <f>((('01_Supuestos'!G31*$I954)*'01_Supuestos'!$F$11*($H954-'01_Supuestos'!$F$9))-((('01_Supuestos'!G31*$I954)*'01_Supuestos'!$F$11*($H954-'01_Supuestos'!$F$9))*'01_Supuestos'!$F$12)-(('01_Supuestos'!G31*$I954)*'01_Supuestos'!$F$11*$K954)-(IF(('01_Supuestos'!G31*$I954)&gt;0,'01_Supuestos'!$F$15,0)))-((('01_Supuestos'!G31*$I954)*'01_Supuestos'!$F$11*($H954-'01_Supuestos'!$F$9))*'01_Supuestos'!$F$18)-($J954*'01_Supuestos'!G32)-(IF('01_Supuestos'!G30=MAX('01_Supuestos'!$C$30:$M$30),'01_Supuestos'!$F$19,0))-(MAX(0,(((('01_Supuestos'!G31*$I954)*'01_Supuestos'!$F$11*($H954-'01_Supuestos'!$F$9))-((('01_Supuestos'!G31*$I954)*'01_Supuestos'!$F$11*($H954-'01_Supuestos'!$F$9))*'01_Supuestos'!$F$12)-(('01_Supuestos'!G31*$I954)*'01_Supuestos'!$F$11*$K954)-(IF(('01_Supuestos'!G31*$I954)&gt;0,'01_Supuestos'!$F$15,0)))-($J954*'01_Supuestos'!G33)))*'01_Supuestos'!$F$16)</f>
        <v/>
      </c>
      <c r="Y954" s="109">
        <f>((('01_Supuestos'!H31*$I954)*'01_Supuestos'!$F$11*($H954-'01_Supuestos'!$F$9))-((('01_Supuestos'!H31*$I954)*'01_Supuestos'!$F$11*($H954-'01_Supuestos'!$F$9))*'01_Supuestos'!$F$12)-(('01_Supuestos'!H31*$I954)*'01_Supuestos'!$F$11*$K954)-(IF(('01_Supuestos'!H31*$I954)&gt;0,'01_Supuestos'!$F$15,0)))-((('01_Supuestos'!H31*$I954)*'01_Supuestos'!$F$11*($H954-'01_Supuestos'!$F$9))*'01_Supuestos'!$F$18)-($J954*'01_Supuestos'!H32)-(IF('01_Supuestos'!H30=MAX('01_Supuestos'!$C$30:$M$30),'01_Supuestos'!$F$19,0))-(MAX(0,(((('01_Supuestos'!H31*$I954)*'01_Supuestos'!$F$11*($H954-'01_Supuestos'!$F$9))-((('01_Supuestos'!H31*$I954)*'01_Supuestos'!$F$11*($H954-'01_Supuestos'!$F$9))*'01_Supuestos'!$F$12)-(('01_Supuestos'!H31*$I954)*'01_Supuestos'!$F$11*$K954)-(IF(('01_Supuestos'!H31*$I954)&gt;0,'01_Supuestos'!$F$15,0)))-($J954*'01_Supuestos'!H33)))*'01_Supuestos'!$F$16)</f>
        <v/>
      </c>
      <c r="Z954" s="109">
        <f>((('01_Supuestos'!I31*$I954)*'01_Supuestos'!$F$11*($H954-'01_Supuestos'!$F$9))-((('01_Supuestos'!I31*$I954)*'01_Supuestos'!$F$11*($H954-'01_Supuestos'!$F$9))*'01_Supuestos'!$F$12)-(('01_Supuestos'!I31*$I954)*'01_Supuestos'!$F$11*$K954)-(IF(('01_Supuestos'!I31*$I954)&gt;0,'01_Supuestos'!$F$15,0)))-((('01_Supuestos'!I31*$I954)*'01_Supuestos'!$F$11*($H954-'01_Supuestos'!$F$9))*'01_Supuestos'!$F$18)-($J954*'01_Supuestos'!I32)-(IF('01_Supuestos'!I30=MAX('01_Supuestos'!$C$30:$M$30),'01_Supuestos'!$F$19,0))-(MAX(0,(((('01_Supuestos'!I31*$I954)*'01_Supuestos'!$F$11*($H954-'01_Supuestos'!$F$9))-((('01_Supuestos'!I31*$I954)*'01_Supuestos'!$F$11*($H954-'01_Supuestos'!$F$9))*'01_Supuestos'!$F$12)-(('01_Supuestos'!I31*$I954)*'01_Supuestos'!$F$11*$K954)-(IF(('01_Supuestos'!I31*$I954)&gt;0,'01_Supuestos'!$F$15,0)))-($J954*'01_Supuestos'!I33)))*'01_Supuestos'!$F$16)</f>
        <v/>
      </c>
      <c r="AA954" s="109">
        <f>((('01_Supuestos'!J31*$I954)*'01_Supuestos'!$F$11*($H954-'01_Supuestos'!$F$9))-((('01_Supuestos'!J31*$I954)*'01_Supuestos'!$F$11*($H954-'01_Supuestos'!$F$9))*'01_Supuestos'!$F$12)-(('01_Supuestos'!J31*$I954)*'01_Supuestos'!$F$11*$K954)-(IF(('01_Supuestos'!J31*$I954)&gt;0,'01_Supuestos'!$F$15,0)))-((('01_Supuestos'!J31*$I954)*'01_Supuestos'!$F$11*($H954-'01_Supuestos'!$F$9))*'01_Supuestos'!$F$18)-($J954*'01_Supuestos'!J32)-(IF('01_Supuestos'!J30=MAX('01_Supuestos'!$C$30:$M$30),'01_Supuestos'!$F$19,0))-(MAX(0,(((('01_Supuestos'!J31*$I954)*'01_Supuestos'!$F$11*($H954-'01_Supuestos'!$F$9))-((('01_Supuestos'!J31*$I954)*'01_Supuestos'!$F$11*($H954-'01_Supuestos'!$F$9))*'01_Supuestos'!$F$12)-(('01_Supuestos'!J31*$I954)*'01_Supuestos'!$F$11*$K954)-(IF(('01_Supuestos'!J31*$I954)&gt;0,'01_Supuestos'!$F$15,0)))-($J954*'01_Supuestos'!J33)))*'01_Supuestos'!$F$16)</f>
        <v/>
      </c>
      <c r="AB954" s="109">
        <f>((('01_Supuestos'!K31*$I954)*'01_Supuestos'!$F$11*($H954-'01_Supuestos'!$F$9))-((('01_Supuestos'!K31*$I954)*'01_Supuestos'!$F$11*($H954-'01_Supuestos'!$F$9))*'01_Supuestos'!$F$12)-(('01_Supuestos'!K31*$I954)*'01_Supuestos'!$F$11*$K954)-(IF(('01_Supuestos'!K31*$I954)&gt;0,'01_Supuestos'!$F$15,0)))-((('01_Supuestos'!K31*$I954)*'01_Supuestos'!$F$11*($H954-'01_Supuestos'!$F$9))*'01_Supuestos'!$F$18)-($J954*'01_Supuestos'!K32)-(IF('01_Supuestos'!K30=MAX('01_Supuestos'!$C$30:$M$30),'01_Supuestos'!$F$19,0))-(MAX(0,(((('01_Supuestos'!K31*$I954)*'01_Supuestos'!$F$11*($H954-'01_Supuestos'!$F$9))-((('01_Supuestos'!K31*$I954)*'01_Supuestos'!$F$11*($H954-'01_Supuestos'!$F$9))*'01_Supuestos'!$F$12)-(('01_Supuestos'!K31*$I954)*'01_Supuestos'!$F$11*$K954)-(IF(('01_Supuestos'!K31*$I954)&gt;0,'01_Supuestos'!$F$15,0)))-($J954*'01_Supuestos'!K33)))*'01_Supuestos'!$F$16)</f>
        <v/>
      </c>
      <c r="AC954" s="109">
        <f>((('01_Supuestos'!L31*$I954)*'01_Supuestos'!$F$11*($H954-'01_Supuestos'!$F$9))-((('01_Supuestos'!L31*$I954)*'01_Supuestos'!$F$11*($H954-'01_Supuestos'!$F$9))*'01_Supuestos'!$F$12)-(('01_Supuestos'!L31*$I954)*'01_Supuestos'!$F$11*$K954)-(IF(('01_Supuestos'!L31*$I954)&gt;0,'01_Supuestos'!$F$15,0)))-((('01_Supuestos'!L31*$I954)*'01_Supuestos'!$F$11*($H954-'01_Supuestos'!$F$9))*'01_Supuestos'!$F$18)-($J954*'01_Supuestos'!L32)-(IF('01_Supuestos'!L30=MAX('01_Supuestos'!$C$30:$M$30),'01_Supuestos'!$F$19,0))-(MAX(0,(((('01_Supuestos'!L31*$I954)*'01_Supuestos'!$F$11*($H954-'01_Supuestos'!$F$9))-((('01_Supuestos'!L31*$I954)*'01_Supuestos'!$F$11*($H954-'01_Supuestos'!$F$9))*'01_Supuestos'!$F$12)-(('01_Supuestos'!L31*$I954)*'01_Supuestos'!$F$11*$K954)-(IF(('01_Supuestos'!L31*$I954)&gt;0,'01_Supuestos'!$F$15,0)))-($J954*'01_Supuestos'!L33)))*'01_Supuestos'!$F$16)</f>
        <v/>
      </c>
      <c r="AD954" s="109">
        <f>((('01_Supuestos'!M31*$I954)*'01_Supuestos'!$F$11*($H954-'01_Supuestos'!$F$9))-((('01_Supuestos'!M31*$I954)*'01_Supuestos'!$F$11*($H954-'01_Supuestos'!$F$9))*'01_Supuestos'!$F$12)-(('01_Supuestos'!M31*$I954)*'01_Supuestos'!$F$11*$K954)-(IF(('01_Supuestos'!M31*$I954)&gt;0,'01_Supuestos'!$F$15,0)))-((('01_Supuestos'!M31*$I954)*'01_Supuestos'!$F$11*($H954-'01_Supuestos'!$F$9))*'01_Supuestos'!$F$18)-($J954*'01_Supuestos'!M32)-(IF('01_Supuestos'!M30=MAX('01_Supuestos'!$C$30:$M$30),'01_Supuestos'!$F$19,0))-(MAX(0,(((('01_Supuestos'!M31*$I954)*'01_Supuestos'!$F$11*($H954-'01_Supuestos'!$F$9))-((('01_Supuestos'!M31*$I954)*'01_Supuestos'!$F$11*($H954-'01_Supuestos'!$F$9))*'01_Supuestos'!$F$12)-(('01_Supuestos'!M31*$I954)*'01_Supuestos'!$F$11*$K954)-(IF(('01_Supuestos'!M31*$I954)&gt;0,'01_Supuestos'!$F$15,0)))-($J954*'01_Supuestos'!M33)))*'01_Supuestos'!$F$16)</f>
        <v/>
      </c>
      <c r="AE954" s="109">
        <f>0</f>
        <v/>
      </c>
      <c r="AF954" s="109">
        <f>IF(S954&gt;R954,"Appraisal+Decision",IF(S954&lt;R954,"Develop Now","Indiferente"))</f>
        <v/>
      </c>
    </row>
    <row r="955">
      <c r="A955" t="n">
        <v>925</v>
      </c>
      <c r="B955" s="53">
        <f>RAND()</f>
        <v/>
      </c>
      <c r="C955" s="53">
        <f>RAND()</f>
        <v/>
      </c>
      <c r="D955" s="53">
        <f>RAND()</f>
        <v/>
      </c>
      <c r="E955" s="53">
        <f>RAND()</f>
        <v/>
      </c>
      <c r="F955" s="53">
        <f>RAND()</f>
        <v/>
      </c>
      <c r="G955" s="53">
        <f>RAND()</f>
        <v/>
      </c>
      <c r="H955" s="109">
        <f>IF(B955&lt;($B$11-$B$10)/($B$12-$B$10), $B$10+SQRT(B955*($B$11-$B$10)*($B$12-$B$10)), $B$12-SQRT((1-B955)*($B$12-$B$11)*($B$12-$B$10)))</f>
        <v/>
      </c>
      <c r="I955" s="53">
        <f>MAX(0.1,NORMINV(C955,$B$13,$B$14))</f>
        <v/>
      </c>
      <c r="J955" s="109">
        <f>'01_Supuestos'!$F$13*MAX(0.65,NORMINV(D955,1,$B$15))</f>
        <v/>
      </c>
      <c r="K955" s="109">
        <f>'01_Supuestos'!$F$14*MAX(0.6,NORMINV(E955,1,$B$16))</f>
        <v/>
      </c>
      <c r="L955" s="109">
        <f>--(F955&lt;=$B$5)</f>
        <v/>
      </c>
      <c r="M955" s="109">
        <f>IF(L955=1, IF(G955&lt;=$B$6, "+", "-"), IF(G955&lt;=(1-$B$7), "+", "-"))</f>
        <v/>
      </c>
      <c r="N955" s="110">
        <f>IF(M955="+",'05_Bayes_Arbol'!$B$16,'05_Bayes_Arbol'!$B$17)</f>
        <v/>
      </c>
      <c r="O955" s="109">
        <f>SUMPRODUCT(T955:AD955,'01_Supuestos'!$C$34:$M$34)</f>
        <v/>
      </c>
      <c r="P955" s="109">
        <f>N955*O955 + (1-N955)*$B$9</f>
        <v/>
      </c>
      <c r="Q955" s="109">
        <f>--(P955&gt;0)</f>
        <v/>
      </c>
      <c r="R955" s="109">
        <f>IF(L955=1,O955,$B$9)</f>
        <v/>
      </c>
      <c r="S955" s="109">
        <f>-$B$8 + IF(Q955=1, IF(L955=1,O955,$B$9), 0)</f>
        <v/>
      </c>
      <c r="T955" s="109">
        <f>((('01_Supuestos'!C31*$I955)*'01_Supuestos'!$F$11*($H955-'01_Supuestos'!$F$9))-((('01_Supuestos'!C31*$I955)*'01_Supuestos'!$F$11*($H955-'01_Supuestos'!$F$9))*'01_Supuestos'!$F$12)-(('01_Supuestos'!C31*$I955)*'01_Supuestos'!$F$11*$K955)-(IF(('01_Supuestos'!C31*$I955)&gt;0,'01_Supuestos'!$F$15,0)))-((('01_Supuestos'!C31*$I955)*'01_Supuestos'!$F$11*($H955-'01_Supuestos'!$F$9))*'01_Supuestos'!$F$18)-($J955*'01_Supuestos'!C32)-(IF('01_Supuestos'!C30=MAX('01_Supuestos'!$C$30:$M$30),'01_Supuestos'!$F$19,0))-(MAX(0,(((('01_Supuestos'!C31*$I955)*'01_Supuestos'!$F$11*($H955-'01_Supuestos'!$F$9))-((('01_Supuestos'!C31*$I955)*'01_Supuestos'!$F$11*($H955-'01_Supuestos'!$F$9))*'01_Supuestos'!$F$12)-(('01_Supuestos'!C31*$I955)*'01_Supuestos'!$F$11*$K955)-(IF(('01_Supuestos'!C31*$I955)&gt;0,'01_Supuestos'!$F$15,0)))-($J955*'01_Supuestos'!C33)))*'01_Supuestos'!$F$16)</f>
        <v/>
      </c>
      <c r="U955" s="109">
        <f>((('01_Supuestos'!D31*$I955)*'01_Supuestos'!$F$11*($H955-'01_Supuestos'!$F$9))-((('01_Supuestos'!D31*$I955)*'01_Supuestos'!$F$11*($H955-'01_Supuestos'!$F$9))*'01_Supuestos'!$F$12)-(('01_Supuestos'!D31*$I955)*'01_Supuestos'!$F$11*$K955)-(IF(('01_Supuestos'!D31*$I955)&gt;0,'01_Supuestos'!$F$15,0)))-((('01_Supuestos'!D31*$I955)*'01_Supuestos'!$F$11*($H955-'01_Supuestos'!$F$9))*'01_Supuestos'!$F$18)-($J955*'01_Supuestos'!D32)-(IF('01_Supuestos'!D30=MAX('01_Supuestos'!$C$30:$M$30),'01_Supuestos'!$F$19,0))-(MAX(0,(((('01_Supuestos'!D31*$I955)*'01_Supuestos'!$F$11*($H955-'01_Supuestos'!$F$9))-((('01_Supuestos'!D31*$I955)*'01_Supuestos'!$F$11*($H955-'01_Supuestos'!$F$9))*'01_Supuestos'!$F$12)-(('01_Supuestos'!D31*$I955)*'01_Supuestos'!$F$11*$K955)-(IF(('01_Supuestos'!D31*$I955)&gt;0,'01_Supuestos'!$F$15,0)))-($J955*'01_Supuestos'!D33)))*'01_Supuestos'!$F$16)</f>
        <v/>
      </c>
      <c r="V955" s="109">
        <f>((('01_Supuestos'!E31*$I955)*'01_Supuestos'!$F$11*($H955-'01_Supuestos'!$F$9))-((('01_Supuestos'!E31*$I955)*'01_Supuestos'!$F$11*($H955-'01_Supuestos'!$F$9))*'01_Supuestos'!$F$12)-(('01_Supuestos'!E31*$I955)*'01_Supuestos'!$F$11*$K955)-(IF(('01_Supuestos'!E31*$I955)&gt;0,'01_Supuestos'!$F$15,0)))-((('01_Supuestos'!E31*$I955)*'01_Supuestos'!$F$11*($H955-'01_Supuestos'!$F$9))*'01_Supuestos'!$F$18)-($J955*'01_Supuestos'!E32)-(IF('01_Supuestos'!E30=MAX('01_Supuestos'!$C$30:$M$30),'01_Supuestos'!$F$19,0))-(MAX(0,(((('01_Supuestos'!E31*$I955)*'01_Supuestos'!$F$11*($H955-'01_Supuestos'!$F$9))-((('01_Supuestos'!E31*$I955)*'01_Supuestos'!$F$11*($H955-'01_Supuestos'!$F$9))*'01_Supuestos'!$F$12)-(('01_Supuestos'!E31*$I955)*'01_Supuestos'!$F$11*$K955)-(IF(('01_Supuestos'!E31*$I955)&gt;0,'01_Supuestos'!$F$15,0)))-($J955*'01_Supuestos'!E33)))*'01_Supuestos'!$F$16)</f>
        <v/>
      </c>
      <c r="W955" s="109">
        <f>((('01_Supuestos'!F31*$I955)*'01_Supuestos'!$F$11*($H955-'01_Supuestos'!$F$9))-((('01_Supuestos'!F31*$I955)*'01_Supuestos'!$F$11*($H955-'01_Supuestos'!$F$9))*'01_Supuestos'!$F$12)-(('01_Supuestos'!F31*$I955)*'01_Supuestos'!$F$11*$K955)-(IF(('01_Supuestos'!F31*$I955)&gt;0,'01_Supuestos'!$F$15,0)))-((('01_Supuestos'!F31*$I955)*'01_Supuestos'!$F$11*($H955-'01_Supuestos'!$F$9))*'01_Supuestos'!$F$18)-($J955*'01_Supuestos'!F32)-(IF('01_Supuestos'!F30=MAX('01_Supuestos'!$C$30:$M$30),'01_Supuestos'!$F$19,0))-(MAX(0,(((('01_Supuestos'!F31*$I955)*'01_Supuestos'!$F$11*($H955-'01_Supuestos'!$F$9))-((('01_Supuestos'!F31*$I955)*'01_Supuestos'!$F$11*($H955-'01_Supuestos'!$F$9))*'01_Supuestos'!$F$12)-(('01_Supuestos'!F31*$I955)*'01_Supuestos'!$F$11*$K955)-(IF(('01_Supuestos'!F31*$I955)&gt;0,'01_Supuestos'!$F$15,0)))-($J955*'01_Supuestos'!F33)))*'01_Supuestos'!$F$16)</f>
        <v/>
      </c>
      <c r="X955" s="109">
        <f>((('01_Supuestos'!G31*$I955)*'01_Supuestos'!$F$11*($H955-'01_Supuestos'!$F$9))-((('01_Supuestos'!G31*$I955)*'01_Supuestos'!$F$11*($H955-'01_Supuestos'!$F$9))*'01_Supuestos'!$F$12)-(('01_Supuestos'!G31*$I955)*'01_Supuestos'!$F$11*$K955)-(IF(('01_Supuestos'!G31*$I955)&gt;0,'01_Supuestos'!$F$15,0)))-((('01_Supuestos'!G31*$I955)*'01_Supuestos'!$F$11*($H955-'01_Supuestos'!$F$9))*'01_Supuestos'!$F$18)-($J955*'01_Supuestos'!G32)-(IF('01_Supuestos'!G30=MAX('01_Supuestos'!$C$30:$M$30),'01_Supuestos'!$F$19,0))-(MAX(0,(((('01_Supuestos'!G31*$I955)*'01_Supuestos'!$F$11*($H955-'01_Supuestos'!$F$9))-((('01_Supuestos'!G31*$I955)*'01_Supuestos'!$F$11*($H955-'01_Supuestos'!$F$9))*'01_Supuestos'!$F$12)-(('01_Supuestos'!G31*$I955)*'01_Supuestos'!$F$11*$K955)-(IF(('01_Supuestos'!G31*$I955)&gt;0,'01_Supuestos'!$F$15,0)))-($J955*'01_Supuestos'!G33)))*'01_Supuestos'!$F$16)</f>
        <v/>
      </c>
      <c r="Y955" s="109">
        <f>((('01_Supuestos'!H31*$I955)*'01_Supuestos'!$F$11*($H955-'01_Supuestos'!$F$9))-((('01_Supuestos'!H31*$I955)*'01_Supuestos'!$F$11*($H955-'01_Supuestos'!$F$9))*'01_Supuestos'!$F$12)-(('01_Supuestos'!H31*$I955)*'01_Supuestos'!$F$11*$K955)-(IF(('01_Supuestos'!H31*$I955)&gt;0,'01_Supuestos'!$F$15,0)))-((('01_Supuestos'!H31*$I955)*'01_Supuestos'!$F$11*($H955-'01_Supuestos'!$F$9))*'01_Supuestos'!$F$18)-($J955*'01_Supuestos'!H32)-(IF('01_Supuestos'!H30=MAX('01_Supuestos'!$C$30:$M$30),'01_Supuestos'!$F$19,0))-(MAX(0,(((('01_Supuestos'!H31*$I955)*'01_Supuestos'!$F$11*($H955-'01_Supuestos'!$F$9))-((('01_Supuestos'!H31*$I955)*'01_Supuestos'!$F$11*($H955-'01_Supuestos'!$F$9))*'01_Supuestos'!$F$12)-(('01_Supuestos'!H31*$I955)*'01_Supuestos'!$F$11*$K955)-(IF(('01_Supuestos'!H31*$I955)&gt;0,'01_Supuestos'!$F$15,0)))-($J955*'01_Supuestos'!H33)))*'01_Supuestos'!$F$16)</f>
        <v/>
      </c>
      <c r="Z955" s="109">
        <f>((('01_Supuestos'!I31*$I955)*'01_Supuestos'!$F$11*($H955-'01_Supuestos'!$F$9))-((('01_Supuestos'!I31*$I955)*'01_Supuestos'!$F$11*($H955-'01_Supuestos'!$F$9))*'01_Supuestos'!$F$12)-(('01_Supuestos'!I31*$I955)*'01_Supuestos'!$F$11*$K955)-(IF(('01_Supuestos'!I31*$I955)&gt;0,'01_Supuestos'!$F$15,0)))-((('01_Supuestos'!I31*$I955)*'01_Supuestos'!$F$11*($H955-'01_Supuestos'!$F$9))*'01_Supuestos'!$F$18)-($J955*'01_Supuestos'!I32)-(IF('01_Supuestos'!I30=MAX('01_Supuestos'!$C$30:$M$30),'01_Supuestos'!$F$19,0))-(MAX(0,(((('01_Supuestos'!I31*$I955)*'01_Supuestos'!$F$11*($H955-'01_Supuestos'!$F$9))-((('01_Supuestos'!I31*$I955)*'01_Supuestos'!$F$11*($H955-'01_Supuestos'!$F$9))*'01_Supuestos'!$F$12)-(('01_Supuestos'!I31*$I955)*'01_Supuestos'!$F$11*$K955)-(IF(('01_Supuestos'!I31*$I955)&gt;0,'01_Supuestos'!$F$15,0)))-($J955*'01_Supuestos'!I33)))*'01_Supuestos'!$F$16)</f>
        <v/>
      </c>
      <c r="AA955" s="109">
        <f>((('01_Supuestos'!J31*$I955)*'01_Supuestos'!$F$11*($H955-'01_Supuestos'!$F$9))-((('01_Supuestos'!J31*$I955)*'01_Supuestos'!$F$11*($H955-'01_Supuestos'!$F$9))*'01_Supuestos'!$F$12)-(('01_Supuestos'!J31*$I955)*'01_Supuestos'!$F$11*$K955)-(IF(('01_Supuestos'!J31*$I955)&gt;0,'01_Supuestos'!$F$15,0)))-((('01_Supuestos'!J31*$I955)*'01_Supuestos'!$F$11*($H955-'01_Supuestos'!$F$9))*'01_Supuestos'!$F$18)-($J955*'01_Supuestos'!J32)-(IF('01_Supuestos'!J30=MAX('01_Supuestos'!$C$30:$M$30),'01_Supuestos'!$F$19,0))-(MAX(0,(((('01_Supuestos'!J31*$I955)*'01_Supuestos'!$F$11*($H955-'01_Supuestos'!$F$9))-((('01_Supuestos'!J31*$I955)*'01_Supuestos'!$F$11*($H955-'01_Supuestos'!$F$9))*'01_Supuestos'!$F$12)-(('01_Supuestos'!J31*$I955)*'01_Supuestos'!$F$11*$K955)-(IF(('01_Supuestos'!J31*$I955)&gt;0,'01_Supuestos'!$F$15,0)))-($J955*'01_Supuestos'!J33)))*'01_Supuestos'!$F$16)</f>
        <v/>
      </c>
      <c r="AB955" s="109">
        <f>((('01_Supuestos'!K31*$I955)*'01_Supuestos'!$F$11*($H955-'01_Supuestos'!$F$9))-((('01_Supuestos'!K31*$I955)*'01_Supuestos'!$F$11*($H955-'01_Supuestos'!$F$9))*'01_Supuestos'!$F$12)-(('01_Supuestos'!K31*$I955)*'01_Supuestos'!$F$11*$K955)-(IF(('01_Supuestos'!K31*$I955)&gt;0,'01_Supuestos'!$F$15,0)))-((('01_Supuestos'!K31*$I955)*'01_Supuestos'!$F$11*($H955-'01_Supuestos'!$F$9))*'01_Supuestos'!$F$18)-($J955*'01_Supuestos'!K32)-(IF('01_Supuestos'!K30=MAX('01_Supuestos'!$C$30:$M$30),'01_Supuestos'!$F$19,0))-(MAX(0,(((('01_Supuestos'!K31*$I955)*'01_Supuestos'!$F$11*($H955-'01_Supuestos'!$F$9))-((('01_Supuestos'!K31*$I955)*'01_Supuestos'!$F$11*($H955-'01_Supuestos'!$F$9))*'01_Supuestos'!$F$12)-(('01_Supuestos'!K31*$I955)*'01_Supuestos'!$F$11*$K955)-(IF(('01_Supuestos'!K31*$I955)&gt;0,'01_Supuestos'!$F$15,0)))-($J955*'01_Supuestos'!K33)))*'01_Supuestos'!$F$16)</f>
        <v/>
      </c>
      <c r="AC955" s="109">
        <f>((('01_Supuestos'!L31*$I955)*'01_Supuestos'!$F$11*($H955-'01_Supuestos'!$F$9))-((('01_Supuestos'!L31*$I955)*'01_Supuestos'!$F$11*($H955-'01_Supuestos'!$F$9))*'01_Supuestos'!$F$12)-(('01_Supuestos'!L31*$I955)*'01_Supuestos'!$F$11*$K955)-(IF(('01_Supuestos'!L31*$I955)&gt;0,'01_Supuestos'!$F$15,0)))-((('01_Supuestos'!L31*$I955)*'01_Supuestos'!$F$11*($H955-'01_Supuestos'!$F$9))*'01_Supuestos'!$F$18)-($J955*'01_Supuestos'!L32)-(IF('01_Supuestos'!L30=MAX('01_Supuestos'!$C$30:$M$30),'01_Supuestos'!$F$19,0))-(MAX(0,(((('01_Supuestos'!L31*$I955)*'01_Supuestos'!$F$11*($H955-'01_Supuestos'!$F$9))-((('01_Supuestos'!L31*$I955)*'01_Supuestos'!$F$11*($H955-'01_Supuestos'!$F$9))*'01_Supuestos'!$F$12)-(('01_Supuestos'!L31*$I955)*'01_Supuestos'!$F$11*$K955)-(IF(('01_Supuestos'!L31*$I955)&gt;0,'01_Supuestos'!$F$15,0)))-($J955*'01_Supuestos'!L33)))*'01_Supuestos'!$F$16)</f>
        <v/>
      </c>
      <c r="AD955" s="109">
        <f>((('01_Supuestos'!M31*$I955)*'01_Supuestos'!$F$11*($H955-'01_Supuestos'!$F$9))-((('01_Supuestos'!M31*$I955)*'01_Supuestos'!$F$11*($H955-'01_Supuestos'!$F$9))*'01_Supuestos'!$F$12)-(('01_Supuestos'!M31*$I955)*'01_Supuestos'!$F$11*$K955)-(IF(('01_Supuestos'!M31*$I955)&gt;0,'01_Supuestos'!$F$15,0)))-((('01_Supuestos'!M31*$I955)*'01_Supuestos'!$F$11*($H955-'01_Supuestos'!$F$9))*'01_Supuestos'!$F$18)-($J955*'01_Supuestos'!M32)-(IF('01_Supuestos'!M30=MAX('01_Supuestos'!$C$30:$M$30),'01_Supuestos'!$F$19,0))-(MAX(0,(((('01_Supuestos'!M31*$I955)*'01_Supuestos'!$F$11*($H955-'01_Supuestos'!$F$9))-((('01_Supuestos'!M31*$I955)*'01_Supuestos'!$F$11*($H955-'01_Supuestos'!$F$9))*'01_Supuestos'!$F$12)-(('01_Supuestos'!M31*$I955)*'01_Supuestos'!$F$11*$K955)-(IF(('01_Supuestos'!M31*$I955)&gt;0,'01_Supuestos'!$F$15,0)))-($J955*'01_Supuestos'!M33)))*'01_Supuestos'!$F$16)</f>
        <v/>
      </c>
      <c r="AE955" s="109">
        <f>0</f>
        <v/>
      </c>
      <c r="AF955" s="109">
        <f>IF(S955&gt;R955,"Appraisal+Decision",IF(S955&lt;R955,"Develop Now","Indiferente"))</f>
        <v/>
      </c>
    </row>
    <row r="956">
      <c r="A956" t="n">
        <v>926</v>
      </c>
      <c r="B956" s="53">
        <f>RAND()</f>
        <v/>
      </c>
      <c r="C956" s="53">
        <f>RAND()</f>
        <v/>
      </c>
      <c r="D956" s="53">
        <f>RAND()</f>
        <v/>
      </c>
      <c r="E956" s="53">
        <f>RAND()</f>
        <v/>
      </c>
      <c r="F956" s="53">
        <f>RAND()</f>
        <v/>
      </c>
      <c r="G956" s="53">
        <f>RAND()</f>
        <v/>
      </c>
      <c r="H956" s="109">
        <f>IF(B956&lt;($B$11-$B$10)/($B$12-$B$10), $B$10+SQRT(B956*($B$11-$B$10)*($B$12-$B$10)), $B$12-SQRT((1-B956)*($B$12-$B$11)*($B$12-$B$10)))</f>
        <v/>
      </c>
      <c r="I956" s="53">
        <f>MAX(0.1,NORMINV(C956,$B$13,$B$14))</f>
        <v/>
      </c>
      <c r="J956" s="109">
        <f>'01_Supuestos'!$F$13*MAX(0.65,NORMINV(D956,1,$B$15))</f>
        <v/>
      </c>
      <c r="K956" s="109">
        <f>'01_Supuestos'!$F$14*MAX(0.6,NORMINV(E956,1,$B$16))</f>
        <v/>
      </c>
      <c r="L956" s="109">
        <f>--(F956&lt;=$B$5)</f>
        <v/>
      </c>
      <c r="M956" s="109">
        <f>IF(L956=1, IF(G956&lt;=$B$6, "+", "-"), IF(G956&lt;=(1-$B$7), "+", "-"))</f>
        <v/>
      </c>
      <c r="N956" s="110">
        <f>IF(M956="+",'05_Bayes_Arbol'!$B$16,'05_Bayes_Arbol'!$B$17)</f>
        <v/>
      </c>
      <c r="O956" s="109">
        <f>SUMPRODUCT(T956:AD956,'01_Supuestos'!$C$34:$M$34)</f>
        <v/>
      </c>
      <c r="P956" s="109">
        <f>N956*O956 + (1-N956)*$B$9</f>
        <v/>
      </c>
      <c r="Q956" s="109">
        <f>--(P956&gt;0)</f>
        <v/>
      </c>
      <c r="R956" s="109">
        <f>IF(L956=1,O956,$B$9)</f>
        <v/>
      </c>
      <c r="S956" s="109">
        <f>-$B$8 + IF(Q956=1, IF(L956=1,O956,$B$9), 0)</f>
        <v/>
      </c>
      <c r="T956" s="109">
        <f>((('01_Supuestos'!C31*$I956)*'01_Supuestos'!$F$11*($H956-'01_Supuestos'!$F$9))-((('01_Supuestos'!C31*$I956)*'01_Supuestos'!$F$11*($H956-'01_Supuestos'!$F$9))*'01_Supuestos'!$F$12)-(('01_Supuestos'!C31*$I956)*'01_Supuestos'!$F$11*$K956)-(IF(('01_Supuestos'!C31*$I956)&gt;0,'01_Supuestos'!$F$15,0)))-((('01_Supuestos'!C31*$I956)*'01_Supuestos'!$F$11*($H956-'01_Supuestos'!$F$9))*'01_Supuestos'!$F$18)-($J956*'01_Supuestos'!C32)-(IF('01_Supuestos'!C30=MAX('01_Supuestos'!$C$30:$M$30),'01_Supuestos'!$F$19,0))-(MAX(0,(((('01_Supuestos'!C31*$I956)*'01_Supuestos'!$F$11*($H956-'01_Supuestos'!$F$9))-((('01_Supuestos'!C31*$I956)*'01_Supuestos'!$F$11*($H956-'01_Supuestos'!$F$9))*'01_Supuestos'!$F$12)-(('01_Supuestos'!C31*$I956)*'01_Supuestos'!$F$11*$K956)-(IF(('01_Supuestos'!C31*$I956)&gt;0,'01_Supuestos'!$F$15,0)))-($J956*'01_Supuestos'!C33)))*'01_Supuestos'!$F$16)</f>
        <v/>
      </c>
      <c r="U956" s="109">
        <f>((('01_Supuestos'!D31*$I956)*'01_Supuestos'!$F$11*($H956-'01_Supuestos'!$F$9))-((('01_Supuestos'!D31*$I956)*'01_Supuestos'!$F$11*($H956-'01_Supuestos'!$F$9))*'01_Supuestos'!$F$12)-(('01_Supuestos'!D31*$I956)*'01_Supuestos'!$F$11*$K956)-(IF(('01_Supuestos'!D31*$I956)&gt;0,'01_Supuestos'!$F$15,0)))-((('01_Supuestos'!D31*$I956)*'01_Supuestos'!$F$11*($H956-'01_Supuestos'!$F$9))*'01_Supuestos'!$F$18)-($J956*'01_Supuestos'!D32)-(IF('01_Supuestos'!D30=MAX('01_Supuestos'!$C$30:$M$30),'01_Supuestos'!$F$19,0))-(MAX(0,(((('01_Supuestos'!D31*$I956)*'01_Supuestos'!$F$11*($H956-'01_Supuestos'!$F$9))-((('01_Supuestos'!D31*$I956)*'01_Supuestos'!$F$11*($H956-'01_Supuestos'!$F$9))*'01_Supuestos'!$F$12)-(('01_Supuestos'!D31*$I956)*'01_Supuestos'!$F$11*$K956)-(IF(('01_Supuestos'!D31*$I956)&gt;0,'01_Supuestos'!$F$15,0)))-($J956*'01_Supuestos'!D33)))*'01_Supuestos'!$F$16)</f>
        <v/>
      </c>
      <c r="V956" s="109">
        <f>((('01_Supuestos'!E31*$I956)*'01_Supuestos'!$F$11*($H956-'01_Supuestos'!$F$9))-((('01_Supuestos'!E31*$I956)*'01_Supuestos'!$F$11*($H956-'01_Supuestos'!$F$9))*'01_Supuestos'!$F$12)-(('01_Supuestos'!E31*$I956)*'01_Supuestos'!$F$11*$K956)-(IF(('01_Supuestos'!E31*$I956)&gt;0,'01_Supuestos'!$F$15,0)))-((('01_Supuestos'!E31*$I956)*'01_Supuestos'!$F$11*($H956-'01_Supuestos'!$F$9))*'01_Supuestos'!$F$18)-($J956*'01_Supuestos'!E32)-(IF('01_Supuestos'!E30=MAX('01_Supuestos'!$C$30:$M$30),'01_Supuestos'!$F$19,0))-(MAX(0,(((('01_Supuestos'!E31*$I956)*'01_Supuestos'!$F$11*($H956-'01_Supuestos'!$F$9))-((('01_Supuestos'!E31*$I956)*'01_Supuestos'!$F$11*($H956-'01_Supuestos'!$F$9))*'01_Supuestos'!$F$12)-(('01_Supuestos'!E31*$I956)*'01_Supuestos'!$F$11*$K956)-(IF(('01_Supuestos'!E31*$I956)&gt;0,'01_Supuestos'!$F$15,0)))-($J956*'01_Supuestos'!E33)))*'01_Supuestos'!$F$16)</f>
        <v/>
      </c>
      <c r="W956" s="109">
        <f>((('01_Supuestos'!F31*$I956)*'01_Supuestos'!$F$11*($H956-'01_Supuestos'!$F$9))-((('01_Supuestos'!F31*$I956)*'01_Supuestos'!$F$11*($H956-'01_Supuestos'!$F$9))*'01_Supuestos'!$F$12)-(('01_Supuestos'!F31*$I956)*'01_Supuestos'!$F$11*$K956)-(IF(('01_Supuestos'!F31*$I956)&gt;0,'01_Supuestos'!$F$15,0)))-((('01_Supuestos'!F31*$I956)*'01_Supuestos'!$F$11*($H956-'01_Supuestos'!$F$9))*'01_Supuestos'!$F$18)-($J956*'01_Supuestos'!F32)-(IF('01_Supuestos'!F30=MAX('01_Supuestos'!$C$30:$M$30),'01_Supuestos'!$F$19,0))-(MAX(0,(((('01_Supuestos'!F31*$I956)*'01_Supuestos'!$F$11*($H956-'01_Supuestos'!$F$9))-((('01_Supuestos'!F31*$I956)*'01_Supuestos'!$F$11*($H956-'01_Supuestos'!$F$9))*'01_Supuestos'!$F$12)-(('01_Supuestos'!F31*$I956)*'01_Supuestos'!$F$11*$K956)-(IF(('01_Supuestos'!F31*$I956)&gt;0,'01_Supuestos'!$F$15,0)))-($J956*'01_Supuestos'!F33)))*'01_Supuestos'!$F$16)</f>
        <v/>
      </c>
      <c r="X956" s="109">
        <f>((('01_Supuestos'!G31*$I956)*'01_Supuestos'!$F$11*($H956-'01_Supuestos'!$F$9))-((('01_Supuestos'!G31*$I956)*'01_Supuestos'!$F$11*($H956-'01_Supuestos'!$F$9))*'01_Supuestos'!$F$12)-(('01_Supuestos'!G31*$I956)*'01_Supuestos'!$F$11*$K956)-(IF(('01_Supuestos'!G31*$I956)&gt;0,'01_Supuestos'!$F$15,0)))-((('01_Supuestos'!G31*$I956)*'01_Supuestos'!$F$11*($H956-'01_Supuestos'!$F$9))*'01_Supuestos'!$F$18)-($J956*'01_Supuestos'!G32)-(IF('01_Supuestos'!G30=MAX('01_Supuestos'!$C$30:$M$30),'01_Supuestos'!$F$19,0))-(MAX(0,(((('01_Supuestos'!G31*$I956)*'01_Supuestos'!$F$11*($H956-'01_Supuestos'!$F$9))-((('01_Supuestos'!G31*$I956)*'01_Supuestos'!$F$11*($H956-'01_Supuestos'!$F$9))*'01_Supuestos'!$F$12)-(('01_Supuestos'!G31*$I956)*'01_Supuestos'!$F$11*$K956)-(IF(('01_Supuestos'!G31*$I956)&gt;0,'01_Supuestos'!$F$15,0)))-($J956*'01_Supuestos'!G33)))*'01_Supuestos'!$F$16)</f>
        <v/>
      </c>
      <c r="Y956" s="109">
        <f>((('01_Supuestos'!H31*$I956)*'01_Supuestos'!$F$11*($H956-'01_Supuestos'!$F$9))-((('01_Supuestos'!H31*$I956)*'01_Supuestos'!$F$11*($H956-'01_Supuestos'!$F$9))*'01_Supuestos'!$F$12)-(('01_Supuestos'!H31*$I956)*'01_Supuestos'!$F$11*$K956)-(IF(('01_Supuestos'!H31*$I956)&gt;0,'01_Supuestos'!$F$15,0)))-((('01_Supuestos'!H31*$I956)*'01_Supuestos'!$F$11*($H956-'01_Supuestos'!$F$9))*'01_Supuestos'!$F$18)-($J956*'01_Supuestos'!H32)-(IF('01_Supuestos'!H30=MAX('01_Supuestos'!$C$30:$M$30),'01_Supuestos'!$F$19,0))-(MAX(0,(((('01_Supuestos'!H31*$I956)*'01_Supuestos'!$F$11*($H956-'01_Supuestos'!$F$9))-((('01_Supuestos'!H31*$I956)*'01_Supuestos'!$F$11*($H956-'01_Supuestos'!$F$9))*'01_Supuestos'!$F$12)-(('01_Supuestos'!H31*$I956)*'01_Supuestos'!$F$11*$K956)-(IF(('01_Supuestos'!H31*$I956)&gt;0,'01_Supuestos'!$F$15,0)))-($J956*'01_Supuestos'!H33)))*'01_Supuestos'!$F$16)</f>
        <v/>
      </c>
      <c r="Z956" s="109">
        <f>((('01_Supuestos'!I31*$I956)*'01_Supuestos'!$F$11*($H956-'01_Supuestos'!$F$9))-((('01_Supuestos'!I31*$I956)*'01_Supuestos'!$F$11*($H956-'01_Supuestos'!$F$9))*'01_Supuestos'!$F$12)-(('01_Supuestos'!I31*$I956)*'01_Supuestos'!$F$11*$K956)-(IF(('01_Supuestos'!I31*$I956)&gt;0,'01_Supuestos'!$F$15,0)))-((('01_Supuestos'!I31*$I956)*'01_Supuestos'!$F$11*($H956-'01_Supuestos'!$F$9))*'01_Supuestos'!$F$18)-($J956*'01_Supuestos'!I32)-(IF('01_Supuestos'!I30=MAX('01_Supuestos'!$C$30:$M$30),'01_Supuestos'!$F$19,0))-(MAX(0,(((('01_Supuestos'!I31*$I956)*'01_Supuestos'!$F$11*($H956-'01_Supuestos'!$F$9))-((('01_Supuestos'!I31*$I956)*'01_Supuestos'!$F$11*($H956-'01_Supuestos'!$F$9))*'01_Supuestos'!$F$12)-(('01_Supuestos'!I31*$I956)*'01_Supuestos'!$F$11*$K956)-(IF(('01_Supuestos'!I31*$I956)&gt;0,'01_Supuestos'!$F$15,0)))-($J956*'01_Supuestos'!I33)))*'01_Supuestos'!$F$16)</f>
        <v/>
      </c>
      <c r="AA956" s="109">
        <f>((('01_Supuestos'!J31*$I956)*'01_Supuestos'!$F$11*($H956-'01_Supuestos'!$F$9))-((('01_Supuestos'!J31*$I956)*'01_Supuestos'!$F$11*($H956-'01_Supuestos'!$F$9))*'01_Supuestos'!$F$12)-(('01_Supuestos'!J31*$I956)*'01_Supuestos'!$F$11*$K956)-(IF(('01_Supuestos'!J31*$I956)&gt;0,'01_Supuestos'!$F$15,0)))-((('01_Supuestos'!J31*$I956)*'01_Supuestos'!$F$11*($H956-'01_Supuestos'!$F$9))*'01_Supuestos'!$F$18)-($J956*'01_Supuestos'!J32)-(IF('01_Supuestos'!J30=MAX('01_Supuestos'!$C$30:$M$30),'01_Supuestos'!$F$19,0))-(MAX(0,(((('01_Supuestos'!J31*$I956)*'01_Supuestos'!$F$11*($H956-'01_Supuestos'!$F$9))-((('01_Supuestos'!J31*$I956)*'01_Supuestos'!$F$11*($H956-'01_Supuestos'!$F$9))*'01_Supuestos'!$F$12)-(('01_Supuestos'!J31*$I956)*'01_Supuestos'!$F$11*$K956)-(IF(('01_Supuestos'!J31*$I956)&gt;0,'01_Supuestos'!$F$15,0)))-($J956*'01_Supuestos'!J33)))*'01_Supuestos'!$F$16)</f>
        <v/>
      </c>
      <c r="AB956" s="109">
        <f>((('01_Supuestos'!K31*$I956)*'01_Supuestos'!$F$11*($H956-'01_Supuestos'!$F$9))-((('01_Supuestos'!K31*$I956)*'01_Supuestos'!$F$11*($H956-'01_Supuestos'!$F$9))*'01_Supuestos'!$F$12)-(('01_Supuestos'!K31*$I956)*'01_Supuestos'!$F$11*$K956)-(IF(('01_Supuestos'!K31*$I956)&gt;0,'01_Supuestos'!$F$15,0)))-((('01_Supuestos'!K31*$I956)*'01_Supuestos'!$F$11*($H956-'01_Supuestos'!$F$9))*'01_Supuestos'!$F$18)-($J956*'01_Supuestos'!K32)-(IF('01_Supuestos'!K30=MAX('01_Supuestos'!$C$30:$M$30),'01_Supuestos'!$F$19,0))-(MAX(0,(((('01_Supuestos'!K31*$I956)*'01_Supuestos'!$F$11*($H956-'01_Supuestos'!$F$9))-((('01_Supuestos'!K31*$I956)*'01_Supuestos'!$F$11*($H956-'01_Supuestos'!$F$9))*'01_Supuestos'!$F$12)-(('01_Supuestos'!K31*$I956)*'01_Supuestos'!$F$11*$K956)-(IF(('01_Supuestos'!K31*$I956)&gt;0,'01_Supuestos'!$F$15,0)))-($J956*'01_Supuestos'!K33)))*'01_Supuestos'!$F$16)</f>
        <v/>
      </c>
      <c r="AC956" s="109">
        <f>((('01_Supuestos'!L31*$I956)*'01_Supuestos'!$F$11*($H956-'01_Supuestos'!$F$9))-((('01_Supuestos'!L31*$I956)*'01_Supuestos'!$F$11*($H956-'01_Supuestos'!$F$9))*'01_Supuestos'!$F$12)-(('01_Supuestos'!L31*$I956)*'01_Supuestos'!$F$11*$K956)-(IF(('01_Supuestos'!L31*$I956)&gt;0,'01_Supuestos'!$F$15,0)))-((('01_Supuestos'!L31*$I956)*'01_Supuestos'!$F$11*($H956-'01_Supuestos'!$F$9))*'01_Supuestos'!$F$18)-($J956*'01_Supuestos'!L32)-(IF('01_Supuestos'!L30=MAX('01_Supuestos'!$C$30:$M$30),'01_Supuestos'!$F$19,0))-(MAX(0,(((('01_Supuestos'!L31*$I956)*'01_Supuestos'!$F$11*($H956-'01_Supuestos'!$F$9))-((('01_Supuestos'!L31*$I956)*'01_Supuestos'!$F$11*($H956-'01_Supuestos'!$F$9))*'01_Supuestos'!$F$12)-(('01_Supuestos'!L31*$I956)*'01_Supuestos'!$F$11*$K956)-(IF(('01_Supuestos'!L31*$I956)&gt;0,'01_Supuestos'!$F$15,0)))-($J956*'01_Supuestos'!L33)))*'01_Supuestos'!$F$16)</f>
        <v/>
      </c>
      <c r="AD956" s="109">
        <f>((('01_Supuestos'!M31*$I956)*'01_Supuestos'!$F$11*($H956-'01_Supuestos'!$F$9))-((('01_Supuestos'!M31*$I956)*'01_Supuestos'!$F$11*($H956-'01_Supuestos'!$F$9))*'01_Supuestos'!$F$12)-(('01_Supuestos'!M31*$I956)*'01_Supuestos'!$F$11*$K956)-(IF(('01_Supuestos'!M31*$I956)&gt;0,'01_Supuestos'!$F$15,0)))-((('01_Supuestos'!M31*$I956)*'01_Supuestos'!$F$11*($H956-'01_Supuestos'!$F$9))*'01_Supuestos'!$F$18)-($J956*'01_Supuestos'!M32)-(IF('01_Supuestos'!M30=MAX('01_Supuestos'!$C$30:$M$30),'01_Supuestos'!$F$19,0))-(MAX(0,(((('01_Supuestos'!M31*$I956)*'01_Supuestos'!$F$11*($H956-'01_Supuestos'!$F$9))-((('01_Supuestos'!M31*$I956)*'01_Supuestos'!$F$11*($H956-'01_Supuestos'!$F$9))*'01_Supuestos'!$F$12)-(('01_Supuestos'!M31*$I956)*'01_Supuestos'!$F$11*$K956)-(IF(('01_Supuestos'!M31*$I956)&gt;0,'01_Supuestos'!$F$15,0)))-($J956*'01_Supuestos'!M33)))*'01_Supuestos'!$F$16)</f>
        <v/>
      </c>
      <c r="AE956" s="109">
        <f>0</f>
        <v/>
      </c>
      <c r="AF956" s="109">
        <f>IF(S956&gt;R956,"Appraisal+Decision",IF(S956&lt;R956,"Develop Now","Indiferente"))</f>
        <v/>
      </c>
    </row>
    <row r="957">
      <c r="A957" t="n">
        <v>927</v>
      </c>
      <c r="B957" s="53">
        <f>RAND()</f>
        <v/>
      </c>
      <c r="C957" s="53">
        <f>RAND()</f>
        <v/>
      </c>
      <c r="D957" s="53">
        <f>RAND()</f>
        <v/>
      </c>
      <c r="E957" s="53">
        <f>RAND()</f>
        <v/>
      </c>
      <c r="F957" s="53">
        <f>RAND()</f>
        <v/>
      </c>
      <c r="G957" s="53">
        <f>RAND()</f>
        <v/>
      </c>
      <c r="H957" s="109">
        <f>IF(B957&lt;($B$11-$B$10)/($B$12-$B$10), $B$10+SQRT(B957*($B$11-$B$10)*($B$12-$B$10)), $B$12-SQRT((1-B957)*($B$12-$B$11)*($B$12-$B$10)))</f>
        <v/>
      </c>
      <c r="I957" s="53">
        <f>MAX(0.1,NORMINV(C957,$B$13,$B$14))</f>
        <v/>
      </c>
      <c r="J957" s="109">
        <f>'01_Supuestos'!$F$13*MAX(0.65,NORMINV(D957,1,$B$15))</f>
        <v/>
      </c>
      <c r="K957" s="109">
        <f>'01_Supuestos'!$F$14*MAX(0.6,NORMINV(E957,1,$B$16))</f>
        <v/>
      </c>
      <c r="L957" s="109">
        <f>--(F957&lt;=$B$5)</f>
        <v/>
      </c>
      <c r="M957" s="109">
        <f>IF(L957=1, IF(G957&lt;=$B$6, "+", "-"), IF(G957&lt;=(1-$B$7), "+", "-"))</f>
        <v/>
      </c>
      <c r="N957" s="110">
        <f>IF(M957="+",'05_Bayes_Arbol'!$B$16,'05_Bayes_Arbol'!$B$17)</f>
        <v/>
      </c>
      <c r="O957" s="109">
        <f>SUMPRODUCT(T957:AD957,'01_Supuestos'!$C$34:$M$34)</f>
        <v/>
      </c>
      <c r="P957" s="109">
        <f>N957*O957 + (1-N957)*$B$9</f>
        <v/>
      </c>
      <c r="Q957" s="109">
        <f>--(P957&gt;0)</f>
        <v/>
      </c>
      <c r="R957" s="109">
        <f>IF(L957=1,O957,$B$9)</f>
        <v/>
      </c>
      <c r="S957" s="109">
        <f>-$B$8 + IF(Q957=1, IF(L957=1,O957,$B$9), 0)</f>
        <v/>
      </c>
      <c r="T957" s="109">
        <f>((('01_Supuestos'!C31*$I957)*'01_Supuestos'!$F$11*($H957-'01_Supuestos'!$F$9))-((('01_Supuestos'!C31*$I957)*'01_Supuestos'!$F$11*($H957-'01_Supuestos'!$F$9))*'01_Supuestos'!$F$12)-(('01_Supuestos'!C31*$I957)*'01_Supuestos'!$F$11*$K957)-(IF(('01_Supuestos'!C31*$I957)&gt;0,'01_Supuestos'!$F$15,0)))-((('01_Supuestos'!C31*$I957)*'01_Supuestos'!$F$11*($H957-'01_Supuestos'!$F$9))*'01_Supuestos'!$F$18)-($J957*'01_Supuestos'!C32)-(IF('01_Supuestos'!C30=MAX('01_Supuestos'!$C$30:$M$30),'01_Supuestos'!$F$19,0))-(MAX(0,(((('01_Supuestos'!C31*$I957)*'01_Supuestos'!$F$11*($H957-'01_Supuestos'!$F$9))-((('01_Supuestos'!C31*$I957)*'01_Supuestos'!$F$11*($H957-'01_Supuestos'!$F$9))*'01_Supuestos'!$F$12)-(('01_Supuestos'!C31*$I957)*'01_Supuestos'!$F$11*$K957)-(IF(('01_Supuestos'!C31*$I957)&gt;0,'01_Supuestos'!$F$15,0)))-($J957*'01_Supuestos'!C33)))*'01_Supuestos'!$F$16)</f>
        <v/>
      </c>
      <c r="U957" s="109">
        <f>((('01_Supuestos'!D31*$I957)*'01_Supuestos'!$F$11*($H957-'01_Supuestos'!$F$9))-((('01_Supuestos'!D31*$I957)*'01_Supuestos'!$F$11*($H957-'01_Supuestos'!$F$9))*'01_Supuestos'!$F$12)-(('01_Supuestos'!D31*$I957)*'01_Supuestos'!$F$11*$K957)-(IF(('01_Supuestos'!D31*$I957)&gt;0,'01_Supuestos'!$F$15,0)))-((('01_Supuestos'!D31*$I957)*'01_Supuestos'!$F$11*($H957-'01_Supuestos'!$F$9))*'01_Supuestos'!$F$18)-($J957*'01_Supuestos'!D32)-(IF('01_Supuestos'!D30=MAX('01_Supuestos'!$C$30:$M$30),'01_Supuestos'!$F$19,0))-(MAX(0,(((('01_Supuestos'!D31*$I957)*'01_Supuestos'!$F$11*($H957-'01_Supuestos'!$F$9))-((('01_Supuestos'!D31*$I957)*'01_Supuestos'!$F$11*($H957-'01_Supuestos'!$F$9))*'01_Supuestos'!$F$12)-(('01_Supuestos'!D31*$I957)*'01_Supuestos'!$F$11*$K957)-(IF(('01_Supuestos'!D31*$I957)&gt;0,'01_Supuestos'!$F$15,0)))-($J957*'01_Supuestos'!D33)))*'01_Supuestos'!$F$16)</f>
        <v/>
      </c>
      <c r="V957" s="109">
        <f>((('01_Supuestos'!E31*$I957)*'01_Supuestos'!$F$11*($H957-'01_Supuestos'!$F$9))-((('01_Supuestos'!E31*$I957)*'01_Supuestos'!$F$11*($H957-'01_Supuestos'!$F$9))*'01_Supuestos'!$F$12)-(('01_Supuestos'!E31*$I957)*'01_Supuestos'!$F$11*$K957)-(IF(('01_Supuestos'!E31*$I957)&gt;0,'01_Supuestos'!$F$15,0)))-((('01_Supuestos'!E31*$I957)*'01_Supuestos'!$F$11*($H957-'01_Supuestos'!$F$9))*'01_Supuestos'!$F$18)-($J957*'01_Supuestos'!E32)-(IF('01_Supuestos'!E30=MAX('01_Supuestos'!$C$30:$M$30),'01_Supuestos'!$F$19,0))-(MAX(0,(((('01_Supuestos'!E31*$I957)*'01_Supuestos'!$F$11*($H957-'01_Supuestos'!$F$9))-((('01_Supuestos'!E31*$I957)*'01_Supuestos'!$F$11*($H957-'01_Supuestos'!$F$9))*'01_Supuestos'!$F$12)-(('01_Supuestos'!E31*$I957)*'01_Supuestos'!$F$11*$K957)-(IF(('01_Supuestos'!E31*$I957)&gt;0,'01_Supuestos'!$F$15,0)))-($J957*'01_Supuestos'!E33)))*'01_Supuestos'!$F$16)</f>
        <v/>
      </c>
      <c r="W957" s="109">
        <f>((('01_Supuestos'!F31*$I957)*'01_Supuestos'!$F$11*($H957-'01_Supuestos'!$F$9))-((('01_Supuestos'!F31*$I957)*'01_Supuestos'!$F$11*($H957-'01_Supuestos'!$F$9))*'01_Supuestos'!$F$12)-(('01_Supuestos'!F31*$I957)*'01_Supuestos'!$F$11*$K957)-(IF(('01_Supuestos'!F31*$I957)&gt;0,'01_Supuestos'!$F$15,0)))-((('01_Supuestos'!F31*$I957)*'01_Supuestos'!$F$11*($H957-'01_Supuestos'!$F$9))*'01_Supuestos'!$F$18)-($J957*'01_Supuestos'!F32)-(IF('01_Supuestos'!F30=MAX('01_Supuestos'!$C$30:$M$30),'01_Supuestos'!$F$19,0))-(MAX(0,(((('01_Supuestos'!F31*$I957)*'01_Supuestos'!$F$11*($H957-'01_Supuestos'!$F$9))-((('01_Supuestos'!F31*$I957)*'01_Supuestos'!$F$11*($H957-'01_Supuestos'!$F$9))*'01_Supuestos'!$F$12)-(('01_Supuestos'!F31*$I957)*'01_Supuestos'!$F$11*$K957)-(IF(('01_Supuestos'!F31*$I957)&gt;0,'01_Supuestos'!$F$15,0)))-($J957*'01_Supuestos'!F33)))*'01_Supuestos'!$F$16)</f>
        <v/>
      </c>
      <c r="X957" s="109">
        <f>((('01_Supuestos'!G31*$I957)*'01_Supuestos'!$F$11*($H957-'01_Supuestos'!$F$9))-((('01_Supuestos'!G31*$I957)*'01_Supuestos'!$F$11*($H957-'01_Supuestos'!$F$9))*'01_Supuestos'!$F$12)-(('01_Supuestos'!G31*$I957)*'01_Supuestos'!$F$11*$K957)-(IF(('01_Supuestos'!G31*$I957)&gt;0,'01_Supuestos'!$F$15,0)))-((('01_Supuestos'!G31*$I957)*'01_Supuestos'!$F$11*($H957-'01_Supuestos'!$F$9))*'01_Supuestos'!$F$18)-($J957*'01_Supuestos'!G32)-(IF('01_Supuestos'!G30=MAX('01_Supuestos'!$C$30:$M$30),'01_Supuestos'!$F$19,0))-(MAX(0,(((('01_Supuestos'!G31*$I957)*'01_Supuestos'!$F$11*($H957-'01_Supuestos'!$F$9))-((('01_Supuestos'!G31*$I957)*'01_Supuestos'!$F$11*($H957-'01_Supuestos'!$F$9))*'01_Supuestos'!$F$12)-(('01_Supuestos'!G31*$I957)*'01_Supuestos'!$F$11*$K957)-(IF(('01_Supuestos'!G31*$I957)&gt;0,'01_Supuestos'!$F$15,0)))-($J957*'01_Supuestos'!G33)))*'01_Supuestos'!$F$16)</f>
        <v/>
      </c>
      <c r="Y957" s="109">
        <f>((('01_Supuestos'!H31*$I957)*'01_Supuestos'!$F$11*($H957-'01_Supuestos'!$F$9))-((('01_Supuestos'!H31*$I957)*'01_Supuestos'!$F$11*($H957-'01_Supuestos'!$F$9))*'01_Supuestos'!$F$12)-(('01_Supuestos'!H31*$I957)*'01_Supuestos'!$F$11*$K957)-(IF(('01_Supuestos'!H31*$I957)&gt;0,'01_Supuestos'!$F$15,0)))-((('01_Supuestos'!H31*$I957)*'01_Supuestos'!$F$11*($H957-'01_Supuestos'!$F$9))*'01_Supuestos'!$F$18)-($J957*'01_Supuestos'!H32)-(IF('01_Supuestos'!H30=MAX('01_Supuestos'!$C$30:$M$30),'01_Supuestos'!$F$19,0))-(MAX(0,(((('01_Supuestos'!H31*$I957)*'01_Supuestos'!$F$11*($H957-'01_Supuestos'!$F$9))-((('01_Supuestos'!H31*$I957)*'01_Supuestos'!$F$11*($H957-'01_Supuestos'!$F$9))*'01_Supuestos'!$F$12)-(('01_Supuestos'!H31*$I957)*'01_Supuestos'!$F$11*$K957)-(IF(('01_Supuestos'!H31*$I957)&gt;0,'01_Supuestos'!$F$15,0)))-($J957*'01_Supuestos'!H33)))*'01_Supuestos'!$F$16)</f>
        <v/>
      </c>
      <c r="Z957" s="109">
        <f>((('01_Supuestos'!I31*$I957)*'01_Supuestos'!$F$11*($H957-'01_Supuestos'!$F$9))-((('01_Supuestos'!I31*$I957)*'01_Supuestos'!$F$11*($H957-'01_Supuestos'!$F$9))*'01_Supuestos'!$F$12)-(('01_Supuestos'!I31*$I957)*'01_Supuestos'!$F$11*$K957)-(IF(('01_Supuestos'!I31*$I957)&gt;0,'01_Supuestos'!$F$15,0)))-((('01_Supuestos'!I31*$I957)*'01_Supuestos'!$F$11*($H957-'01_Supuestos'!$F$9))*'01_Supuestos'!$F$18)-($J957*'01_Supuestos'!I32)-(IF('01_Supuestos'!I30=MAX('01_Supuestos'!$C$30:$M$30),'01_Supuestos'!$F$19,0))-(MAX(0,(((('01_Supuestos'!I31*$I957)*'01_Supuestos'!$F$11*($H957-'01_Supuestos'!$F$9))-((('01_Supuestos'!I31*$I957)*'01_Supuestos'!$F$11*($H957-'01_Supuestos'!$F$9))*'01_Supuestos'!$F$12)-(('01_Supuestos'!I31*$I957)*'01_Supuestos'!$F$11*$K957)-(IF(('01_Supuestos'!I31*$I957)&gt;0,'01_Supuestos'!$F$15,0)))-($J957*'01_Supuestos'!I33)))*'01_Supuestos'!$F$16)</f>
        <v/>
      </c>
      <c r="AA957" s="109">
        <f>((('01_Supuestos'!J31*$I957)*'01_Supuestos'!$F$11*($H957-'01_Supuestos'!$F$9))-((('01_Supuestos'!J31*$I957)*'01_Supuestos'!$F$11*($H957-'01_Supuestos'!$F$9))*'01_Supuestos'!$F$12)-(('01_Supuestos'!J31*$I957)*'01_Supuestos'!$F$11*$K957)-(IF(('01_Supuestos'!J31*$I957)&gt;0,'01_Supuestos'!$F$15,0)))-((('01_Supuestos'!J31*$I957)*'01_Supuestos'!$F$11*($H957-'01_Supuestos'!$F$9))*'01_Supuestos'!$F$18)-($J957*'01_Supuestos'!J32)-(IF('01_Supuestos'!J30=MAX('01_Supuestos'!$C$30:$M$30),'01_Supuestos'!$F$19,0))-(MAX(0,(((('01_Supuestos'!J31*$I957)*'01_Supuestos'!$F$11*($H957-'01_Supuestos'!$F$9))-((('01_Supuestos'!J31*$I957)*'01_Supuestos'!$F$11*($H957-'01_Supuestos'!$F$9))*'01_Supuestos'!$F$12)-(('01_Supuestos'!J31*$I957)*'01_Supuestos'!$F$11*$K957)-(IF(('01_Supuestos'!J31*$I957)&gt;0,'01_Supuestos'!$F$15,0)))-($J957*'01_Supuestos'!J33)))*'01_Supuestos'!$F$16)</f>
        <v/>
      </c>
      <c r="AB957" s="109">
        <f>((('01_Supuestos'!K31*$I957)*'01_Supuestos'!$F$11*($H957-'01_Supuestos'!$F$9))-((('01_Supuestos'!K31*$I957)*'01_Supuestos'!$F$11*($H957-'01_Supuestos'!$F$9))*'01_Supuestos'!$F$12)-(('01_Supuestos'!K31*$I957)*'01_Supuestos'!$F$11*$K957)-(IF(('01_Supuestos'!K31*$I957)&gt;0,'01_Supuestos'!$F$15,0)))-((('01_Supuestos'!K31*$I957)*'01_Supuestos'!$F$11*($H957-'01_Supuestos'!$F$9))*'01_Supuestos'!$F$18)-($J957*'01_Supuestos'!K32)-(IF('01_Supuestos'!K30=MAX('01_Supuestos'!$C$30:$M$30),'01_Supuestos'!$F$19,0))-(MAX(0,(((('01_Supuestos'!K31*$I957)*'01_Supuestos'!$F$11*($H957-'01_Supuestos'!$F$9))-((('01_Supuestos'!K31*$I957)*'01_Supuestos'!$F$11*($H957-'01_Supuestos'!$F$9))*'01_Supuestos'!$F$12)-(('01_Supuestos'!K31*$I957)*'01_Supuestos'!$F$11*$K957)-(IF(('01_Supuestos'!K31*$I957)&gt;0,'01_Supuestos'!$F$15,0)))-($J957*'01_Supuestos'!K33)))*'01_Supuestos'!$F$16)</f>
        <v/>
      </c>
      <c r="AC957" s="109">
        <f>((('01_Supuestos'!L31*$I957)*'01_Supuestos'!$F$11*($H957-'01_Supuestos'!$F$9))-((('01_Supuestos'!L31*$I957)*'01_Supuestos'!$F$11*($H957-'01_Supuestos'!$F$9))*'01_Supuestos'!$F$12)-(('01_Supuestos'!L31*$I957)*'01_Supuestos'!$F$11*$K957)-(IF(('01_Supuestos'!L31*$I957)&gt;0,'01_Supuestos'!$F$15,0)))-((('01_Supuestos'!L31*$I957)*'01_Supuestos'!$F$11*($H957-'01_Supuestos'!$F$9))*'01_Supuestos'!$F$18)-($J957*'01_Supuestos'!L32)-(IF('01_Supuestos'!L30=MAX('01_Supuestos'!$C$30:$M$30),'01_Supuestos'!$F$19,0))-(MAX(0,(((('01_Supuestos'!L31*$I957)*'01_Supuestos'!$F$11*($H957-'01_Supuestos'!$F$9))-((('01_Supuestos'!L31*$I957)*'01_Supuestos'!$F$11*($H957-'01_Supuestos'!$F$9))*'01_Supuestos'!$F$12)-(('01_Supuestos'!L31*$I957)*'01_Supuestos'!$F$11*$K957)-(IF(('01_Supuestos'!L31*$I957)&gt;0,'01_Supuestos'!$F$15,0)))-($J957*'01_Supuestos'!L33)))*'01_Supuestos'!$F$16)</f>
        <v/>
      </c>
      <c r="AD957" s="109">
        <f>((('01_Supuestos'!M31*$I957)*'01_Supuestos'!$F$11*($H957-'01_Supuestos'!$F$9))-((('01_Supuestos'!M31*$I957)*'01_Supuestos'!$F$11*($H957-'01_Supuestos'!$F$9))*'01_Supuestos'!$F$12)-(('01_Supuestos'!M31*$I957)*'01_Supuestos'!$F$11*$K957)-(IF(('01_Supuestos'!M31*$I957)&gt;0,'01_Supuestos'!$F$15,0)))-((('01_Supuestos'!M31*$I957)*'01_Supuestos'!$F$11*($H957-'01_Supuestos'!$F$9))*'01_Supuestos'!$F$18)-($J957*'01_Supuestos'!M32)-(IF('01_Supuestos'!M30=MAX('01_Supuestos'!$C$30:$M$30),'01_Supuestos'!$F$19,0))-(MAX(0,(((('01_Supuestos'!M31*$I957)*'01_Supuestos'!$F$11*($H957-'01_Supuestos'!$F$9))-((('01_Supuestos'!M31*$I957)*'01_Supuestos'!$F$11*($H957-'01_Supuestos'!$F$9))*'01_Supuestos'!$F$12)-(('01_Supuestos'!M31*$I957)*'01_Supuestos'!$F$11*$K957)-(IF(('01_Supuestos'!M31*$I957)&gt;0,'01_Supuestos'!$F$15,0)))-($J957*'01_Supuestos'!M33)))*'01_Supuestos'!$F$16)</f>
        <v/>
      </c>
      <c r="AE957" s="109">
        <f>0</f>
        <v/>
      </c>
      <c r="AF957" s="109">
        <f>IF(S957&gt;R957,"Appraisal+Decision",IF(S957&lt;R957,"Develop Now","Indiferente"))</f>
        <v/>
      </c>
    </row>
    <row r="958">
      <c r="A958" t="n">
        <v>928</v>
      </c>
      <c r="B958" s="53">
        <f>RAND()</f>
        <v/>
      </c>
      <c r="C958" s="53">
        <f>RAND()</f>
        <v/>
      </c>
      <c r="D958" s="53">
        <f>RAND()</f>
        <v/>
      </c>
      <c r="E958" s="53">
        <f>RAND()</f>
        <v/>
      </c>
      <c r="F958" s="53">
        <f>RAND()</f>
        <v/>
      </c>
      <c r="G958" s="53">
        <f>RAND()</f>
        <v/>
      </c>
      <c r="H958" s="109">
        <f>IF(B958&lt;($B$11-$B$10)/($B$12-$B$10), $B$10+SQRT(B958*($B$11-$B$10)*($B$12-$B$10)), $B$12-SQRT((1-B958)*($B$12-$B$11)*($B$12-$B$10)))</f>
        <v/>
      </c>
      <c r="I958" s="53">
        <f>MAX(0.1,NORMINV(C958,$B$13,$B$14))</f>
        <v/>
      </c>
      <c r="J958" s="109">
        <f>'01_Supuestos'!$F$13*MAX(0.65,NORMINV(D958,1,$B$15))</f>
        <v/>
      </c>
      <c r="K958" s="109">
        <f>'01_Supuestos'!$F$14*MAX(0.6,NORMINV(E958,1,$B$16))</f>
        <v/>
      </c>
      <c r="L958" s="109">
        <f>--(F958&lt;=$B$5)</f>
        <v/>
      </c>
      <c r="M958" s="109">
        <f>IF(L958=1, IF(G958&lt;=$B$6, "+", "-"), IF(G958&lt;=(1-$B$7), "+", "-"))</f>
        <v/>
      </c>
      <c r="N958" s="110">
        <f>IF(M958="+",'05_Bayes_Arbol'!$B$16,'05_Bayes_Arbol'!$B$17)</f>
        <v/>
      </c>
      <c r="O958" s="109">
        <f>SUMPRODUCT(T958:AD958,'01_Supuestos'!$C$34:$M$34)</f>
        <v/>
      </c>
      <c r="P958" s="109">
        <f>N958*O958 + (1-N958)*$B$9</f>
        <v/>
      </c>
      <c r="Q958" s="109">
        <f>--(P958&gt;0)</f>
        <v/>
      </c>
      <c r="R958" s="109">
        <f>IF(L958=1,O958,$B$9)</f>
        <v/>
      </c>
      <c r="S958" s="109">
        <f>-$B$8 + IF(Q958=1, IF(L958=1,O958,$B$9), 0)</f>
        <v/>
      </c>
      <c r="T958" s="109">
        <f>((('01_Supuestos'!C31*$I958)*'01_Supuestos'!$F$11*($H958-'01_Supuestos'!$F$9))-((('01_Supuestos'!C31*$I958)*'01_Supuestos'!$F$11*($H958-'01_Supuestos'!$F$9))*'01_Supuestos'!$F$12)-(('01_Supuestos'!C31*$I958)*'01_Supuestos'!$F$11*$K958)-(IF(('01_Supuestos'!C31*$I958)&gt;0,'01_Supuestos'!$F$15,0)))-((('01_Supuestos'!C31*$I958)*'01_Supuestos'!$F$11*($H958-'01_Supuestos'!$F$9))*'01_Supuestos'!$F$18)-($J958*'01_Supuestos'!C32)-(IF('01_Supuestos'!C30=MAX('01_Supuestos'!$C$30:$M$30),'01_Supuestos'!$F$19,0))-(MAX(0,(((('01_Supuestos'!C31*$I958)*'01_Supuestos'!$F$11*($H958-'01_Supuestos'!$F$9))-((('01_Supuestos'!C31*$I958)*'01_Supuestos'!$F$11*($H958-'01_Supuestos'!$F$9))*'01_Supuestos'!$F$12)-(('01_Supuestos'!C31*$I958)*'01_Supuestos'!$F$11*$K958)-(IF(('01_Supuestos'!C31*$I958)&gt;0,'01_Supuestos'!$F$15,0)))-($J958*'01_Supuestos'!C33)))*'01_Supuestos'!$F$16)</f>
        <v/>
      </c>
      <c r="U958" s="109">
        <f>((('01_Supuestos'!D31*$I958)*'01_Supuestos'!$F$11*($H958-'01_Supuestos'!$F$9))-((('01_Supuestos'!D31*$I958)*'01_Supuestos'!$F$11*($H958-'01_Supuestos'!$F$9))*'01_Supuestos'!$F$12)-(('01_Supuestos'!D31*$I958)*'01_Supuestos'!$F$11*$K958)-(IF(('01_Supuestos'!D31*$I958)&gt;0,'01_Supuestos'!$F$15,0)))-((('01_Supuestos'!D31*$I958)*'01_Supuestos'!$F$11*($H958-'01_Supuestos'!$F$9))*'01_Supuestos'!$F$18)-($J958*'01_Supuestos'!D32)-(IF('01_Supuestos'!D30=MAX('01_Supuestos'!$C$30:$M$30),'01_Supuestos'!$F$19,0))-(MAX(0,(((('01_Supuestos'!D31*$I958)*'01_Supuestos'!$F$11*($H958-'01_Supuestos'!$F$9))-((('01_Supuestos'!D31*$I958)*'01_Supuestos'!$F$11*($H958-'01_Supuestos'!$F$9))*'01_Supuestos'!$F$12)-(('01_Supuestos'!D31*$I958)*'01_Supuestos'!$F$11*$K958)-(IF(('01_Supuestos'!D31*$I958)&gt;0,'01_Supuestos'!$F$15,0)))-($J958*'01_Supuestos'!D33)))*'01_Supuestos'!$F$16)</f>
        <v/>
      </c>
      <c r="V958" s="109">
        <f>((('01_Supuestos'!E31*$I958)*'01_Supuestos'!$F$11*($H958-'01_Supuestos'!$F$9))-((('01_Supuestos'!E31*$I958)*'01_Supuestos'!$F$11*($H958-'01_Supuestos'!$F$9))*'01_Supuestos'!$F$12)-(('01_Supuestos'!E31*$I958)*'01_Supuestos'!$F$11*$K958)-(IF(('01_Supuestos'!E31*$I958)&gt;0,'01_Supuestos'!$F$15,0)))-((('01_Supuestos'!E31*$I958)*'01_Supuestos'!$F$11*($H958-'01_Supuestos'!$F$9))*'01_Supuestos'!$F$18)-($J958*'01_Supuestos'!E32)-(IF('01_Supuestos'!E30=MAX('01_Supuestos'!$C$30:$M$30),'01_Supuestos'!$F$19,0))-(MAX(0,(((('01_Supuestos'!E31*$I958)*'01_Supuestos'!$F$11*($H958-'01_Supuestos'!$F$9))-((('01_Supuestos'!E31*$I958)*'01_Supuestos'!$F$11*($H958-'01_Supuestos'!$F$9))*'01_Supuestos'!$F$12)-(('01_Supuestos'!E31*$I958)*'01_Supuestos'!$F$11*$K958)-(IF(('01_Supuestos'!E31*$I958)&gt;0,'01_Supuestos'!$F$15,0)))-($J958*'01_Supuestos'!E33)))*'01_Supuestos'!$F$16)</f>
        <v/>
      </c>
      <c r="W958" s="109">
        <f>((('01_Supuestos'!F31*$I958)*'01_Supuestos'!$F$11*($H958-'01_Supuestos'!$F$9))-((('01_Supuestos'!F31*$I958)*'01_Supuestos'!$F$11*($H958-'01_Supuestos'!$F$9))*'01_Supuestos'!$F$12)-(('01_Supuestos'!F31*$I958)*'01_Supuestos'!$F$11*$K958)-(IF(('01_Supuestos'!F31*$I958)&gt;0,'01_Supuestos'!$F$15,0)))-((('01_Supuestos'!F31*$I958)*'01_Supuestos'!$F$11*($H958-'01_Supuestos'!$F$9))*'01_Supuestos'!$F$18)-($J958*'01_Supuestos'!F32)-(IF('01_Supuestos'!F30=MAX('01_Supuestos'!$C$30:$M$30),'01_Supuestos'!$F$19,0))-(MAX(0,(((('01_Supuestos'!F31*$I958)*'01_Supuestos'!$F$11*($H958-'01_Supuestos'!$F$9))-((('01_Supuestos'!F31*$I958)*'01_Supuestos'!$F$11*($H958-'01_Supuestos'!$F$9))*'01_Supuestos'!$F$12)-(('01_Supuestos'!F31*$I958)*'01_Supuestos'!$F$11*$K958)-(IF(('01_Supuestos'!F31*$I958)&gt;0,'01_Supuestos'!$F$15,0)))-($J958*'01_Supuestos'!F33)))*'01_Supuestos'!$F$16)</f>
        <v/>
      </c>
      <c r="X958" s="109">
        <f>((('01_Supuestos'!G31*$I958)*'01_Supuestos'!$F$11*($H958-'01_Supuestos'!$F$9))-((('01_Supuestos'!G31*$I958)*'01_Supuestos'!$F$11*($H958-'01_Supuestos'!$F$9))*'01_Supuestos'!$F$12)-(('01_Supuestos'!G31*$I958)*'01_Supuestos'!$F$11*$K958)-(IF(('01_Supuestos'!G31*$I958)&gt;0,'01_Supuestos'!$F$15,0)))-((('01_Supuestos'!G31*$I958)*'01_Supuestos'!$F$11*($H958-'01_Supuestos'!$F$9))*'01_Supuestos'!$F$18)-($J958*'01_Supuestos'!G32)-(IF('01_Supuestos'!G30=MAX('01_Supuestos'!$C$30:$M$30),'01_Supuestos'!$F$19,0))-(MAX(0,(((('01_Supuestos'!G31*$I958)*'01_Supuestos'!$F$11*($H958-'01_Supuestos'!$F$9))-((('01_Supuestos'!G31*$I958)*'01_Supuestos'!$F$11*($H958-'01_Supuestos'!$F$9))*'01_Supuestos'!$F$12)-(('01_Supuestos'!G31*$I958)*'01_Supuestos'!$F$11*$K958)-(IF(('01_Supuestos'!G31*$I958)&gt;0,'01_Supuestos'!$F$15,0)))-($J958*'01_Supuestos'!G33)))*'01_Supuestos'!$F$16)</f>
        <v/>
      </c>
      <c r="Y958" s="109">
        <f>((('01_Supuestos'!H31*$I958)*'01_Supuestos'!$F$11*($H958-'01_Supuestos'!$F$9))-((('01_Supuestos'!H31*$I958)*'01_Supuestos'!$F$11*($H958-'01_Supuestos'!$F$9))*'01_Supuestos'!$F$12)-(('01_Supuestos'!H31*$I958)*'01_Supuestos'!$F$11*$K958)-(IF(('01_Supuestos'!H31*$I958)&gt;0,'01_Supuestos'!$F$15,0)))-((('01_Supuestos'!H31*$I958)*'01_Supuestos'!$F$11*($H958-'01_Supuestos'!$F$9))*'01_Supuestos'!$F$18)-($J958*'01_Supuestos'!H32)-(IF('01_Supuestos'!H30=MAX('01_Supuestos'!$C$30:$M$30),'01_Supuestos'!$F$19,0))-(MAX(0,(((('01_Supuestos'!H31*$I958)*'01_Supuestos'!$F$11*($H958-'01_Supuestos'!$F$9))-((('01_Supuestos'!H31*$I958)*'01_Supuestos'!$F$11*($H958-'01_Supuestos'!$F$9))*'01_Supuestos'!$F$12)-(('01_Supuestos'!H31*$I958)*'01_Supuestos'!$F$11*$K958)-(IF(('01_Supuestos'!H31*$I958)&gt;0,'01_Supuestos'!$F$15,0)))-($J958*'01_Supuestos'!H33)))*'01_Supuestos'!$F$16)</f>
        <v/>
      </c>
      <c r="Z958" s="109">
        <f>((('01_Supuestos'!I31*$I958)*'01_Supuestos'!$F$11*($H958-'01_Supuestos'!$F$9))-((('01_Supuestos'!I31*$I958)*'01_Supuestos'!$F$11*($H958-'01_Supuestos'!$F$9))*'01_Supuestos'!$F$12)-(('01_Supuestos'!I31*$I958)*'01_Supuestos'!$F$11*$K958)-(IF(('01_Supuestos'!I31*$I958)&gt;0,'01_Supuestos'!$F$15,0)))-((('01_Supuestos'!I31*$I958)*'01_Supuestos'!$F$11*($H958-'01_Supuestos'!$F$9))*'01_Supuestos'!$F$18)-($J958*'01_Supuestos'!I32)-(IF('01_Supuestos'!I30=MAX('01_Supuestos'!$C$30:$M$30),'01_Supuestos'!$F$19,0))-(MAX(0,(((('01_Supuestos'!I31*$I958)*'01_Supuestos'!$F$11*($H958-'01_Supuestos'!$F$9))-((('01_Supuestos'!I31*$I958)*'01_Supuestos'!$F$11*($H958-'01_Supuestos'!$F$9))*'01_Supuestos'!$F$12)-(('01_Supuestos'!I31*$I958)*'01_Supuestos'!$F$11*$K958)-(IF(('01_Supuestos'!I31*$I958)&gt;0,'01_Supuestos'!$F$15,0)))-($J958*'01_Supuestos'!I33)))*'01_Supuestos'!$F$16)</f>
        <v/>
      </c>
      <c r="AA958" s="109">
        <f>((('01_Supuestos'!J31*$I958)*'01_Supuestos'!$F$11*($H958-'01_Supuestos'!$F$9))-((('01_Supuestos'!J31*$I958)*'01_Supuestos'!$F$11*($H958-'01_Supuestos'!$F$9))*'01_Supuestos'!$F$12)-(('01_Supuestos'!J31*$I958)*'01_Supuestos'!$F$11*$K958)-(IF(('01_Supuestos'!J31*$I958)&gt;0,'01_Supuestos'!$F$15,0)))-((('01_Supuestos'!J31*$I958)*'01_Supuestos'!$F$11*($H958-'01_Supuestos'!$F$9))*'01_Supuestos'!$F$18)-($J958*'01_Supuestos'!J32)-(IF('01_Supuestos'!J30=MAX('01_Supuestos'!$C$30:$M$30),'01_Supuestos'!$F$19,0))-(MAX(0,(((('01_Supuestos'!J31*$I958)*'01_Supuestos'!$F$11*($H958-'01_Supuestos'!$F$9))-((('01_Supuestos'!J31*$I958)*'01_Supuestos'!$F$11*($H958-'01_Supuestos'!$F$9))*'01_Supuestos'!$F$12)-(('01_Supuestos'!J31*$I958)*'01_Supuestos'!$F$11*$K958)-(IF(('01_Supuestos'!J31*$I958)&gt;0,'01_Supuestos'!$F$15,0)))-($J958*'01_Supuestos'!J33)))*'01_Supuestos'!$F$16)</f>
        <v/>
      </c>
      <c r="AB958" s="109">
        <f>((('01_Supuestos'!K31*$I958)*'01_Supuestos'!$F$11*($H958-'01_Supuestos'!$F$9))-((('01_Supuestos'!K31*$I958)*'01_Supuestos'!$F$11*($H958-'01_Supuestos'!$F$9))*'01_Supuestos'!$F$12)-(('01_Supuestos'!K31*$I958)*'01_Supuestos'!$F$11*$K958)-(IF(('01_Supuestos'!K31*$I958)&gt;0,'01_Supuestos'!$F$15,0)))-((('01_Supuestos'!K31*$I958)*'01_Supuestos'!$F$11*($H958-'01_Supuestos'!$F$9))*'01_Supuestos'!$F$18)-($J958*'01_Supuestos'!K32)-(IF('01_Supuestos'!K30=MAX('01_Supuestos'!$C$30:$M$30),'01_Supuestos'!$F$19,0))-(MAX(0,(((('01_Supuestos'!K31*$I958)*'01_Supuestos'!$F$11*($H958-'01_Supuestos'!$F$9))-((('01_Supuestos'!K31*$I958)*'01_Supuestos'!$F$11*($H958-'01_Supuestos'!$F$9))*'01_Supuestos'!$F$12)-(('01_Supuestos'!K31*$I958)*'01_Supuestos'!$F$11*$K958)-(IF(('01_Supuestos'!K31*$I958)&gt;0,'01_Supuestos'!$F$15,0)))-($J958*'01_Supuestos'!K33)))*'01_Supuestos'!$F$16)</f>
        <v/>
      </c>
      <c r="AC958" s="109">
        <f>((('01_Supuestos'!L31*$I958)*'01_Supuestos'!$F$11*($H958-'01_Supuestos'!$F$9))-((('01_Supuestos'!L31*$I958)*'01_Supuestos'!$F$11*($H958-'01_Supuestos'!$F$9))*'01_Supuestos'!$F$12)-(('01_Supuestos'!L31*$I958)*'01_Supuestos'!$F$11*$K958)-(IF(('01_Supuestos'!L31*$I958)&gt;0,'01_Supuestos'!$F$15,0)))-((('01_Supuestos'!L31*$I958)*'01_Supuestos'!$F$11*($H958-'01_Supuestos'!$F$9))*'01_Supuestos'!$F$18)-($J958*'01_Supuestos'!L32)-(IF('01_Supuestos'!L30=MAX('01_Supuestos'!$C$30:$M$30),'01_Supuestos'!$F$19,0))-(MAX(0,(((('01_Supuestos'!L31*$I958)*'01_Supuestos'!$F$11*($H958-'01_Supuestos'!$F$9))-((('01_Supuestos'!L31*$I958)*'01_Supuestos'!$F$11*($H958-'01_Supuestos'!$F$9))*'01_Supuestos'!$F$12)-(('01_Supuestos'!L31*$I958)*'01_Supuestos'!$F$11*$K958)-(IF(('01_Supuestos'!L31*$I958)&gt;0,'01_Supuestos'!$F$15,0)))-($J958*'01_Supuestos'!L33)))*'01_Supuestos'!$F$16)</f>
        <v/>
      </c>
      <c r="AD958" s="109">
        <f>((('01_Supuestos'!M31*$I958)*'01_Supuestos'!$F$11*($H958-'01_Supuestos'!$F$9))-((('01_Supuestos'!M31*$I958)*'01_Supuestos'!$F$11*($H958-'01_Supuestos'!$F$9))*'01_Supuestos'!$F$12)-(('01_Supuestos'!M31*$I958)*'01_Supuestos'!$F$11*$K958)-(IF(('01_Supuestos'!M31*$I958)&gt;0,'01_Supuestos'!$F$15,0)))-((('01_Supuestos'!M31*$I958)*'01_Supuestos'!$F$11*($H958-'01_Supuestos'!$F$9))*'01_Supuestos'!$F$18)-($J958*'01_Supuestos'!M32)-(IF('01_Supuestos'!M30=MAX('01_Supuestos'!$C$30:$M$30),'01_Supuestos'!$F$19,0))-(MAX(0,(((('01_Supuestos'!M31*$I958)*'01_Supuestos'!$F$11*($H958-'01_Supuestos'!$F$9))-((('01_Supuestos'!M31*$I958)*'01_Supuestos'!$F$11*($H958-'01_Supuestos'!$F$9))*'01_Supuestos'!$F$12)-(('01_Supuestos'!M31*$I958)*'01_Supuestos'!$F$11*$K958)-(IF(('01_Supuestos'!M31*$I958)&gt;0,'01_Supuestos'!$F$15,0)))-($J958*'01_Supuestos'!M33)))*'01_Supuestos'!$F$16)</f>
        <v/>
      </c>
      <c r="AE958" s="109">
        <f>0</f>
        <v/>
      </c>
      <c r="AF958" s="109">
        <f>IF(S958&gt;R958,"Appraisal+Decision",IF(S958&lt;R958,"Develop Now","Indiferente"))</f>
        <v/>
      </c>
    </row>
    <row r="959">
      <c r="A959" t="n">
        <v>929</v>
      </c>
      <c r="B959" s="53">
        <f>RAND()</f>
        <v/>
      </c>
      <c r="C959" s="53">
        <f>RAND()</f>
        <v/>
      </c>
      <c r="D959" s="53">
        <f>RAND()</f>
        <v/>
      </c>
      <c r="E959" s="53">
        <f>RAND()</f>
        <v/>
      </c>
      <c r="F959" s="53">
        <f>RAND()</f>
        <v/>
      </c>
      <c r="G959" s="53">
        <f>RAND()</f>
        <v/>
      </c>
      <c r="H959" s="109">
        <f>IF(B959&lt;($B$11-$B$10)/($B$12-$B$10), $B$10+SQRT(B959*($B$11-$B$10)*($B$12-$B$10)), $B$12-SQRT((1-B959)*($B$12-$B$11)*($B$12-$B$10)))</f>
        <v/>
      </c>
      <c r="I959" s="53">
        <f>MAX(0.1,NORMINV(C959,$B$13,$B$14))</f>
        <v/>
      </c>
      <c r="J959" s="109">
        <f>'01_Supuestos'!$F$13*MAX(0.65,NORMINV(D959,1,$B$15))</f>
        <v/>
      </c>
      <c r="K959" s="109">
        <f>'01_Supuestos'!$F$14*MAX(0.6,NORMINV(E959,1,$B$16))</f>
        <v/>
      </c>
      <c r="L959" s="109">
        <f>--(F959&lt;=$B$5)</f>
        <v/>
      </c>
      <c r="M959" s="109">
        <f>IF(L959=1, IF(G959&lt;=$B$6, "+", "-"), IF(G959&lt;=(1-$B$7), "+", "-"))</f>
        <v/>
      </c>
      <c r="N959" s="110">
        <f>IF(M959="+",'05_Bayes_Arbol'!$B$16,'05_Bayes_Arbol'!$B$17)</f>
        <v/>
      </c>
      <c r="O959" s="109">
        <f>SUMPRODUCT(T959:AD959,'01_Supuestos'!$C$34:$M$34)</f>
        <v/>
      </c>
      <c r="P959" s="109">
        <f>N959*O959 + (1-N959)*$B$9</f>
        <v/>
      </c>
      <c r="Q959" s="109">
        <f>--(P959&gt;0)</f>
        <v/>
      </c>
      <c r="R959" s="109">
        <f>IF(L959=1,O959,$B$9)</f>
        <v/>
      </c>
      <c r="S959" s="109">
        <f>-$B$8 + IF(Q959=1, IF(L959=1,O959,$B$9), 0)</f>
        <v/>
      </c>
      <c r="T959" s="109">
        <f>((('01_Supuestos'!C31*$I959)*'01_Supuestos'!$F$11*($H959-'01_Supuestos'!$F$9))-((('01_Supuestos'!C31*$I959)*'01_Supuestos'!$F$11*($H959-'01_Supuestos'!$F$9))*'01_Supuestos'!$F$12)-(('01_Supuestos'!C31*$I959)*'01_Supuestos'!$F$11*$K959)-(IF(('01_Supuestos'!C31*$I959)&gt;0,'01_Supuestos'!$F$15,0)))-((('01_Supuestos'!C31*$I959)*'01_Supuestos'!$F$11*($H959-'01_Supuestos'!$F$9))*'01_Supuestos'!$F$18)-($J959*'01_Supuestos'!C32)-(IF('01_Supuestos'!C30=MAX('01_Supuestos'!$C$30:$M$30),'01_Supuestos'!$F$19,0))-(MAX(0,(((('01_Supuestos'!C31*$I959)*'01_Supuestos'!$F$11*($H959-'01_Supuestos'!$F$9))-((('01_Supuestos'!C31*$I959)*'01_Supuestos'!$F$11*($H959-'01_Supuestos'!$F$9))*'01_Supuestos'!$F$12)-(('01_Supuestos'!C31*$I959)*'01_Supuestos'!$F$11*$K959)-(IF(('01_Supuestos'!C31*$I959)&gt;0,'01_Supuestos'!$F$15,0)))-($J959*'01_Supuestos'!C33)))*'01_Supuestos'!$F$16)</f>
        <v/>
      </c>
      <c r="U959" s="109">
        <f>((('01_Supuestos'!D31*$I959)*'01_Supuestos'!$F$11*($H959-'01_Supuestos'!$F$9))-((('01_Supuestos'!D31*$I959)*'01_Supuestos'!$F$11*($H959-'01_Supuestos'!$F$9))*'01_Supuestos'!$F$12)-(('01_Supuestos'!D31*$I959)*'01_Supuestos'!$F$11*$K959)-(IF(('01_Supuestos'!D31*$I959)&gt;0,'01_Supuestos'!$F$15,0)))-((('01_Supuestos'!D31*$I959)*'01_Supuestos'!$F$11*($H959-'01_Supuestos'!$F$9))*'01_Supuestos'!$F$18)-($J959*'01_Supuestos'!D32)-(IF('01_Supuestos'!D30=MAX('01_Supuestos'!$C$30:$M$30),'01_Supuestos'!$F$19,0))-(MAX(0,(((('01_Supuestos'!D31*$I959)*'01_Supuestos'!$F$11*($H959-'01_Supuestos'!$F$9))-((('01_Supuestos'!D31*$I959)*'01_Supuestos'!$F$11*($H959-'01_Supuestos'!$F$9))*'01_Supuestos'!$F$12)-(('01_Supuestos'!D31*$I959)*'01_Supuestos'!$F$11*$K959)-(IF(('01_Supuestos'!D31*$I959)&gt;0,'01_Supuestos'!$F$15,0)))-($J959*'01_Supuestos'!D33)))*'01_Supuestos'!$F$16)</f>
        <v/>
      </c>
      <c r="V959" s="109">
        <f>((('01_Supuestos'!E31*$I959)*'01_Supuestos'!$F$11*($H959-'01_Supuestos'!$F$9))-((('01_Supuestos'!E31*$I959)*'01_Supuestos'!$F$11*($H959-'01_Supuestos'!$F$9))*'01_Supuestos'!$F$12)-(('01_Supuestos'!E31*$I959)*'01_Supuestos'!$F$11*$K959)-(IF(('01_Supuestos'!E31*$I959)&gt;0,'01_Supuestos'!$F$15,0)))-((('01_Supuestos'!E31*$I959)*'01_Supuestos'!$F$11*($H959-'01_Supuestos'!$F$9))*'01_Supuestos'!$F$18)-($J959*'01_Supuestos'!E32)-(IF('01_Supuestos'!E30=MAX('01_Supuestos'!$C$30:$M$30),'01_Supuestos'!$F$19,0))-(MAX(0,(((('01_Supuestos'!E31*$I959)*'01_Supuestos'!$F$11*($H959-'01_Supuestos'!$F$9))-((('01_Supuestos'!E31*$I959)*'01_Supuestos'!$F$11*($H959-'01_Supuestos'!$F$9))*'01_Supuestos'!$F$12)-(('01_Supuestos'!E31*$I959)*'01_Supuestos'!$F$11*$K959)-(IF(('01_Supuestos'!E31*$I959)&gt;0,'01_Supuestos'!$F$15,0)))-($J959*'01_Supuestos'!E33)))*'01_Supuestos'!$F$16)</f>
        <v/>
      </c>
      <c r="W959" s="109">
        <f>((('01_Supuestos'!F31*$I959)*'01_Supuestos'!$F$11*($H959-'01_Supuestos'!$F$9))-((('01_Supuestos'!F31*$I959)*'01_Supuestos'!$F$11*($H959-'01_Supuestos'!$F$9))*'01_Supuestos'!$F$12)-(('01_Supuestos'!F31*$I959)*'01_Supuestos'!$F$11*$K959)-(IF(('01_Supuestos'!F31*$I959)&gt;0,'01_Supuestos'!$F$15,0)))-((('01_Supuestos'!F31*$I959)*'01_Supuestos'!$F$11*($H959-'01_Supuestos'!$F$9))*'01_Supuestos'!$F$18)-($J959*'01_Supuestos'!F32)-(IF('01_Supuestos'!F30=MAX('01_Supuestos'!$C$30:$M$30),'01_Supuestos'!$F$19,0))-(MAX(0,(((('01_Supuestos'!F31*$I959)*'01_Supuestos'!$F$11*($H959-'01_Supuestos'!$F$9))-((('01_Supuestos'!F31*$I959)*'01_Supuestos'!$F$11*($H959-'01_Supuestos'!$F$9))*'01_Supuestos'!$F$12)-(('01_Supuestos'!F31*$I959)*'01_Supuestos'!$F$11*$K959)-(IF(('01_Supuestos'!F31*$I959)&gt;0,'01_Supuestos'!$F$15,0)))-($J959*'01_Supuestos'!F33)))*'01_Supuestos'!$F$16)</f>
        <v/>
      </c>
      <c r="X959" s="109">
        <f>((('01_Supuestos'!G31*$I959)*'01_Supuestos'!$F$11*($H959-'01_Supuestos'!$F$9))-((('01_Supuestos'!G31*$I959)*'01_Supuestos'!$F$11*($H959-'01_Supuestos'!$F$9))*'01_Supuestos'!$F$12)-(('01_Supuestos'!G31*$I959)*'01_Supuestos'!$F$11*$K959)-(IF(('01_Supuestos'!G31*$I959)&gt;0,'01_Supuestos'!$F$15,0)))-((('01_Supuestos'!G31*$I959)*'01_Supuestos'!$F$11*($H959-'01_Supuestos'!$F$9))*'01_Supuestos'!$F$18)-($J959*'01_Supuestos'!G32)-(IF('01_Supuestos'!G30=MAX('01_Supuestos'!$C$30:$M$30),'01_Supuestos'!$F$19,0))-(MAX(0,(((('01_Supuestos'!G31*$I959)*'01_Supuestos'!$F$11*($H959-'01_Supuestos'!$F$9))-((('01_Supuestos'!G31*$I959)*'01_Supuestos'!$F$11*($H959-'01_Supuestos'!$F$9))*'01_Supuestos'!$F$12)-(('01_Supuestos'!G31*$I959)*'01_Supuestos'!$F$11*$K959)-(IF(('01_Supuestos'!G31*$I959)&gt;0,'01_Supuestos'!$F$15,0)))-($J959*'01_Supuestos'!G33)))*'01_Supuestos'!$F$16)</f>
        <v/>
      </c>
      <c r="Y959" s="109">
        <f>((('01_Supuestos'!H31*$I959)*'01_Supuestos'!$F$11*($H959-'01_Supuestos'!$F$9))-((('01_Supuestos'!H31*$I959)*'01_Supuestos'!$F$11*($H959-'01_Supuestos'!$F$9))*'01_Supuestos'!$F$12)-(('01_Supuestos'!H31*$I959)*'01_Supuestos'!$F$11*$K959)-(IF(('01_Supuestos'!H31*$I959)&gt;0,'01_Supuestos'!$F$15,0)))-((('01_Supuestos'!H31*$I959)*'01_Supuestos'!$F$11*($H959-'01_Supuestos'!$F$9))*'01_Supuestos'!$F$18)-($J959*'01_Supuestos'!H32)-(IF('01_Supuestos'!H30=MAX('01_Supuestos'!$C$30:$M$30),'01_Supuestos'!$F$19,0))-(MAX(0,(((('01_Supuestos'!H31*$I959)*'01_Supuestos'!$F$11*($H959-'01_Supuestos'!$F$9))-((('01_Supuestos'!H31*$I959)*'01_Supuestos'!$F$11*($H959-'01_Supuestos'!$F$9))*'01_Supuestos'!$F$12)-(('01_Supuestos'!H31*$I959)*'01_Supuestos'!$F$11*$K959)-(IF(('01_Supuestos'!H31*$I959)&gt;0,'01_Supuestos'!$F$15,0)))-($J959*'01_Supuestos'!H33)))*'01_Supuestos'!$F$16)</f>
        <v/>
      </c>
      <c r="Z959" s="109">
        <f>((('01_Supuestos'!I31*$I959)*'01_Supuestos'!$F$11*($H959-'01_Supuestos'!$F$9))-((('01_Supuestos'!I31*$I959)*'01_Supuestos'!$F$11*($H959-'01_Supuestos'!$F$9))*'01_Supuestos'!$F$12)-(('01_Supuestos'!I31*$I959)*'01_Supuestos'!$F$11*$K959)-(IF(('01_Supuestos'!I31*$I959)&gt;0,'01_Supuestos'!$F$15,0)))-((('01_Supuestos'!I31*$I959)*'01_Supuestos'!$F$11*($H959-'01_Supuestos'!$F$9))*'01_Supuestos'!$F$18)-($J959*'01_Supuestos'!I32)-(IF('01_Supuestos'!I30=MAX('01_Supuestos'!$C$30:$M$30),'01_Supuestos'!$F$19,0))-(MAX(0,(((('01_Supuestos'!I31*$I959)*'01_Supuestos'!$F$11*($H959-'01_Supuestos'!$F$9))-((('01_Supuestos'!I31*$I959)*'01_Supuestos'!$F$11*($H959-'01_Supuestos'!$F$9))*'01_Supuestos'!$F$12)-(('01_Supuestos'!I31*$I959)*'01_Supuestos'!$F$11*$K959)-(IF(('01_Supuestos'!I31*$I959)&gt;0,'01_Supuestos'!$F$15,0)))-($J959*'01_Supuestos'!I33)))*'01_Supuestos'!$F$16)</f>
        <v/>
      </c>
      <c r="AA959" s="109">
        <f>((('01_Supuestos'!J31*$I959)*'01_Supuestos'!$F$11*($H959-'01_Supuestos'!$F$9))-((('01_Supuestos'!J31*$I959)*'01_Supuestos'!$F$11*($H959-'01_Supuestos'!$F$9))*'01_Supuestos'!$F$12)-(('01_Supuestos'!J31*$I959)*'01_Supuestos'!$F$11*$K959)-(IF(('01_Supuestos'!J31*$I959)&gt;0,'01_Supuestos'!$F$15,0)))-((('01_Supuestos'!J31*$I959)*'01_Supuestos'!$F$11*($H959-'01_Supuestos'!$F$9))*'01_Supuestos'!$F$18)-($J959*'01_Supuestos'!J32)-(IF('01_Supuestos'!J30=MAX('01_Supuestos'!$C$30:$M$30),'01_Supuestos'!$F$19,0))-(MAX(0,(((('01_Supuestos'!J31*$I959)*'01_Supuestos'!$F$11*($H959-'01_Supuestos'!$F$9))-((('01_Supuestos'!J31*$I959)*'01_Supuestos'!$F$11*($H959-'01_Supuestos'!$F$9))*'01_Supuestos'!$F$12)-(('01_Supuestos'!J31*$I959)*'01_Supuestos'!$F$11*$K959)-(IF(('01_Supuestos'!J31*$I959)&gt;0,'01_Supuestos'!$F$15,0)))-($J959*'01_Supuestos'!J33)))*'01_Supuestos'!$F$16)</f>
        <v/>
      </c>
      <c r="AB959" s="109">
        <f>((('01_Supuestos'!K31*$I959)*'01_Supuestos'!$F$11*($H959-'01_Supuestos'!$F$9))-((('01_Supuestos'!K31*$I959)*'01_Supuestos'!$F$11*($H959-'01_Supuestos'!$F$9))*'01_Supuestos'!$F$12)-(('01_Supuestos'!K31*$I959)*'01_Supuestos'!$F$11*$K959)-(IF(('01_Supuestos'!K31*$I959)&gt;0,'01_Supuestos'!$F$15,0)))-((('01_Supuestos'!K31*$I959)*'01_Supuestos'!$F$11*($H959-'01_Supuestos'!$F$9))*'01_Supuestos'!$F$18)-($J959*'01_Supuestos'!K32)-(IF('01_Supuestos'!K30=MAX('01_Supuestos'!$C$30:$M$30),'01_Supuestos'!$F$19,0))-(MAX(0,(((('01_Supuestos'!K31*$I959)*'01_Supuestos'!$F$11*($H959-'01_Supuestos'!$F$9))-((('01_Supuestos'!K31*$I959)*'01_Supuestos'!$F$11*($H959-'01_Supuestos'!$F$9))*'01_Supuestos'!$F$12)-(('01_Supuestos'!K31*$I959)*'01_Supuestos'!$F$11*$K959)-(IF(('01_Supuestos'!K31*$I959)&gt;0,'01_Supuestos'!$F$15,0)))-($J959*'01_Supuestos'!K33)))*'01_Supuestos'!$F$16)</f>
        <v/>
      </c>
      <c r="AC959" s="109">
        <f>((('01_Supuestos'!L31*$I959)*'01_Supuestos'!$F$11*($H959-'01_Supuestos'!$F$9))-((('01_Supuestos'!L31*$I959)*'01_Supuestos'!$F$11*($H959-'01_Supuestos'!$F$9))*'01_Supuestos'!$F$12)-(('01_Supuestos'!L31*$I959)*'01_Supuestos'!$F$11*$K959)-(IF(('01_Supuestos'!L31*$I959)&gt;0,'01_Supuestos'!$F$15,0)))-((('01_Supuestos'!L31*$I959)*'01_Supuestos'!$F$11*($H959-'01_Supuestos'!$F$9))*'01_Supuestos'!$F$18)-($J959*'01_Supuestos'!L32)-(IF('01_Supuestos'!L30=MAX('01_Supuestos'!$C$30:$M$30),'01_Supuestos'!$F$19,0))-(MAX(0,(((('01_Supuestos'!L31*$I959)*'01_Supuestos'!$F$11*($H959-'01_Supuestos'!$F$9))-((('01_Supuestos'!L31*$I959)*'01_Supuestos'!$F$11*($H959-'01_Supuestos'!$F$9))*'01_Supuestos'!$F$12)-(('01_Supuestos'!L31*$I959)*'01_Supuestos'!$F$11*$K959)-(IF(('01_Supuestos'!L31*$I959)&gt;0,'01_Supuestos'!$F$15,0)))-($J959*'01_Supuestos'!L33)))*'01_Supuestos'!$F$16)</f>
        <v/>
      </c>
      <c r="AD959" s="109">
        <f>((('01_Supuestos'!M31*$I959)*'01_Supuestos'!$F$11*($H959-'01_Supuestos'!$F$9))-((('01_Supuestos'!M31*$I959)*'01_Supuestos'!$F$11*($H959-'01_Supuestos'!$F$9))*'01_Supuestos'!$F$12)-(('01_Supuestos'!M31*$I959)*'01_Supuestos'!$F$11*$K959)-(IF(('01_Supuestos'!M31*$I959)&gt;0,'01_Supuestos'!$F$15,0)))-((('01_Supuestos'!M31*$I959)*'01_Supuestos'!$F$11*($H959-'01_Supuestos'!$F$9))*'01_Supuestos'!$F$18)-($J959*'01_Supuestos'!M32)-(IF('01_Supuestos'!M30=MAX('01_Supuestos'!$C$30:$M$30),'01_Supuestos'!$F$19,0))-(MAX(0,(((('01_Supuestos'!M31*$I959)*'01_Supuestos'!$F$11*($H959-'01_Supuestos'!$F$9))-((('01_Supuestos'!M31*$I959)*'01_Supuestos'!$F$11*($H959-'01_Supuestos'!$F$9))*'01_Supuestos'!$F$12)-(('01_Supuestos'!M31*$I959)*'01_Supuestos'!$F$11*$K959)-(IF(('01_Supuestos'!M31*$I959)&gt;0,'01_Supuestos'!$F$15,0)))-($J959*'01_Supuestos'!M33)))*'01_Supuestos'!$F$16)</f>
        <v/>
      </c>
      <c r="AE959" s="109">
        <f>0</f>
        <v/>
      </c>
      <c r="AF959" s="109">
        <f>IF(S959&gt;R959,"Appraisal+Decision",IF(S959&lt;R959,"Develop Now","Indiferente"))</f>
        <v/>
      </c>
    </row>
    <row r="960">
      <c r="A960" t="n">
        <v>930</v>
      </c>
      <c r="B960" s="53">
        <f>RAND()</f>
        <v/>
      </c>
      <c r="C960" s="53">
        <f>RAND()</f>
        <v/>
      </c>
      <c r="D960" s="53">
        <f>RAND()</f>
        <v/>
      </c>
      <c r="E960" s="53">
        <f>RAND()</f>
        <v/>
      </c>
      <c r="F960" s="53">
        <f>RAND()</f>
        <v/>
      </c>
      <c r="G960" s="53">
        <f>RAND()</f>
        <v/>
      </c>
      <c r="H960" s="109">
        <f>IF(B960&lt;($B$11-$B$10)/($B$12-$B$10), $B$10+SQRT(B960*($B$11-$B$10)*($B$12-$B$10)), $B$12-SQRT((1-B960)*($B$12-$B$11)*($B$12-$B$10)))</f>
        <v/>
      </c>
      <c r="I960" s="53">
        <f>MAX(0.1,NORMINV(C960,$B$13,$B$14))</f>
        <v/>
      </c>
      <c r="J960" s="109">
        <f>'01_Supuestos'!$F$13*MAX(0.65,NORMINV(D960,1,$B$15))</f>
        <v/>
      </c>
      <c r="K960" s="109">
        <f>'01_Supuestos'!$F$14*MAX(0.6,NORMINV(E960,1,$B$16))</f>
        <v/>
      </c>
      <c r="L960" s="109">
        <f>--(F960&lt;=$B$5)</f>
        <v/>
      </c>
      <c r="M960" s="109">
        <f>IF(L960=1, IF(G960&lt;=$B$6, "+", "-"), IF(G960&lt;=(1-$B$7), "+", "-"))</f>
        <v/>
      </c>
      <c r="N960" s="110">
        <f>IF(M960="+",'05_Bayes_Arbol'!$B$16,'05_Bayes_Arbol'!$B$17)</f>
        <v/>
      </c>
      <c r="O960" s="109">
        <f>SUMPRODUCT(T960:AD960,'01_Supuestos'!$C$34:$M$34)</f>
        <v/>
      </c>
      <c r="P960" s="109">
        <f>N960*O960 + (1-N960)*$B$9</f>
        <v/>
      </c>
      <c r="Q960" s="109">
        <f>--(P960&gt;0)</f>
        <v/>
      </c>
      <c r="R960" s="109">
        <f>IF(L960=1,O960,$B$9)</f>
        <v/>
      </c>
      <c r="S960" s="109">
        <f>-$B$8 + IF(Q960=1, IF(L960=1,O960,$B$9), 0)</f>
        <v/>
      </c>
      <c r="T960" s="109">
        <f>((('01_Supuestos'!C31*$I960)*'01_Supuestos'!$F$11*($H960-'01_Supuestos'!$F$9))-((('01_Supuestos'!C31*$I960)*'01_Supuestos'!$F$11*($H960-'01_Supuestos'!$F$9))*'01_Supuestos'!$F$12)-(('01_Supuestos'!C31*$I960)*'01_Supuestos'!$F$11*$K960)-(IF(('01_Supuestos'!C31*$I960)&gt;0,'01_Supuestos'!$F$15,0)))-((('01_Supuestos'!C31*$I960)*'01_Supuestos'!$F$11*($H960-'01_Supuestos'!$F$9))*'01_Supuestos'!$F$18)-($J960*'01_Supuestos'!C32)-(IF('01_Supuestos'!C30=MAX('01_Supuestos'!$C$30:$M$30),'01_Supuestos'!$F$19,0))-(MAX(0,(((('01_Supuestos'!C31*$I960)*'01_Supuestos'!$F$11*($H960-'01_Supuestos'!$F$9))-((('01_Supuestos'!C31*$I960)*'01_Supuestos'!$F$11*($H960-'01_Supuestos'!$F$9))*'01_Supuestos'!$F$12)-(('01_Supuestos'!C31*$I960)*'01_Supuestos'!$F$11*$K960)-(IF(('01_Supuestos'!C31*$I960)&gt;0,'01_Supuestos'!$F$15,0)))-($J960*'01_Supuestos'!C33)))*'01_Supuestos'!$F$16)</f>
        <v/>
      </c>
      <c r="U960" s="109">
        <f>((('01_Supuestos'!D31*$I960)*'01_Supuestos'!$F$11*($H960-'01_Supuestos'!$F$9))-((('01_Supuestos'!D31*$I960)*'01_Supuestos'!$F$11*($H960-'01_Supuestos'!$F$9))*'01_Supuestos'!$F$12)-(('01_Supuestos'!D31*$I960)*'01_Supuestos'!$F$11*$K960)-(IF(('01_Supuestos'!D31*$I960)&gt;0,'01_Supuestos'!$F$15,0)))-((('01_Supuestos'!D31*$I960)*'01_Supuestos'!$F$11*($H960-'01_Supuestos'!$F$9))*'01_Supuestos'!$F$18)-($J960*'01_Supuestos'!D32)-(IF('01_Supuestos'!D30=MAX('01_Supuestos'!$C$30:$M$30),'01_Supuestos'!$F$19,0))-(MAX(0,(((('01_Supuestos'!D31*$I960)*'01_Supuestos'!$F$11*($H960-'01_Supuestos'!$F$9))-((('01_Supuestos'!D31*$I960)*'01_Supuestos'!$F$11*($H960-'01_Supuestos'!$F$9))*'01_Supuestos'!$F$12)-(('01_Supuestos'!D31*$I960)*'01_Supuestos'!$F$11*$K960)-(IF(('01_Supuestos'!D31*$I960)&gt;0,'01_Supuestos'!$F$15,0)))-($J960*'01_Supuestos'!D33)))*'01_Supuestos'!$F$16)</f>
        <v/>
      </c>
      <c r="V960" s="109">
        <f>((('01_Supuestos'!E31*$I960)*'01_Supuestos'!$F$11*($H960-'01_Supuestos'!$F$9))-((('01_Supuestos'!E31*$I960)*'01_Supuestos'!$F$11*($H960-'01_Supuestos'!$F$9))*'01_Supuestos'!$F$12)-(('01_Supuestos'!E31*$I960)*'01_Supuestos'!$F$11*$K960)-(IF(('01_Supuestos'!E31*$I960)&gt;0,'01_Supuestos'!$F$15,0)))-((('01_Supuestos'!E31*$I960)*'01_Supuestos'!$F$11*($H960-'01_Supuestos'!$F$9))*'01_Supuestos'!$F$18)-($J960*'01_Supuestos'!E32)-(IF('01_Supuestos'!E30=MAX('01_Supuestos'!$C$30:$M$30),'01_Supuestos'!$F$19,0))-(MAX(0,(((('01_Supuestos'!E31*$I960)*'01_Supuestos'!$F$11*($H960-'01_Supuestos'!$F$9))-((('01_Supuestos'!E31*$I960)*'01_Supuestos'!$F$11*($H960-'01_Supuestos'!$F$9))*'01_Supuestos'!$F$12)-(('01_Supuestos'!E31*$I960)*'01_Supuestos'!$F$11*$K960)-(IF(('01_Supuestos'!E31*$I960)&gt;0,'01_Supuestos'!$F$15,0)))-($J960*'01_Supuestos'!E33)))*'01_Supuestos'!$F$16)</f>
        <v/>
      </c>
      <c r="W960" s="109">
        <f>((('01_Supuestos'!F31*$I960)*'01_Supuestos'!$F$11*($H960-'01_Supuestos'!$F$9))-((('01_Supuestos'!F31*$I960)*'01_Supuestos'!$F$11*($H960-'01_Supuestos'!$F$9))*'01_Supuestos'!$F$12)-(('01_Supuestos'!F31*$I960)*'01_Supuestos'!$F$11*$K960)-(IF(('01_Supuestos'!F31*$I960)&gt;0,'01_Supuestos'!$F$15,0)))-((('01_Supuestos'!F31*$I960)*'01_Supuestos'!$F$11*($H960-'01_Supuestos'!$F$9))*'01_Supuestos'!$F$18)-($J960*'01_Supuestos'!F32)-(IF('01_Supuestos'!F30=MAX('01_Supuestos'!$C$30:$M$30),'01_Supuestos'!$F$19,0))-(MAX(0,(((('01_Supuestos'!F31*$I960)*'01_Supuestos'!$F$11*($H960-'01_Supuestos'!$F$9))-((('01_Supuestos'!F31*$I960)*'01_Supuestos'!$F$11*($H960-'01_Supuestos'!$F$9))*'01_Supuestos'!$F$12)-(('01_Supuestos'!F31*$I960)*'01_Supuestos'!$F$11*$K960)-(IF(('01_Supuestos'!F31*$I960)&gt;0,'01_Supuestos'!$F$15,0)))-($J960*'01_Supuestos'!F33)))*'01_Supuestos'!$F$16)</f>
        <v/>
      </c>
      <c r="X960" s="109">
        <f>((('01_Supuestos'!G31*$I960)*'01_Supuestos'!$F$11*($H960-'01_Supuestos'!$F$9))-((('01_Supuestos'!G31*$I960)*'01_Supuestos'!$F$11*($H960-'01_Supuestos'!$F$9))*'01_Supuestos'!$F$12)-(('01_Supuestos'!G31*$I960)*'01_Supuestos'!$F$11*$K960)-(IF(('01_Supuestos'!G31*$I960)&gt;0,'01_Supuestos'!$F$15,0)))-((('01_Supuestos'!G31*$I960)*'01_Supuestos'!$F$11*($H960-'01_Supuestos'!$F$9))*'01_Supuestos'!$F$18)-($J960*'01_Supuestos'!G32)-(IF('01_Supuestos'!G30=MAX('01_Supuestos'!$C$30:$M$30),'01_Supuestos'!$F$19,0))-(MAX(0,(((('01_Supuestos'!G31*$I960)*'01_Supuestos'!$F$11*($H960-'01_Supuestos'!$F$9))-((('01_Supuestos'!G31*$I960)*'01_Supuestos'!$F$11*($H960-'01_Supuestos'!$F$9))*'01_Supuestos'!$F$12)-(('01_Supuestos'!G31*$I960)*'01_Supuestos'!$F$11*$K960)-(IF(('01_Supuestos'!G31*$I960)&gt;0,'01_Supuestos'!$F$15,0)))-($J960*'01_Supuestos'!G33)))*'01_Supuestos'!$F$16)</f>
        <v/>
      </c>
      <c r="Y960" s="109">
        <f>((('01_Supuestos'!H31*$I960)*'01_Supuestos'!$F$11*($H960-'01_Supuestos'!$F$9))-((('01_Supuestos'!H31*$I960)*'01_Supuestos'!$F$11*($H960-'01_Supuestos'!$F$9))*'01_Supuestos'!$F$12)-(('01_Supuestos'!H31*$I960)*'01_Supuestos'!$F$11*$K960)-(IF(('01_Supuestos'!H31*$I960)&gt;0,'01_Supuestos'!$F$15,0)))-((('01_Supuestos'!H31*$I960)*'01_Supuestos'!$F$11*($H960-'01_Supuestos'!$F$9))*'01_Supuestos'!$F$18)-($J960*'01_Supuestos'!H32)-(IF('01_Supuestos'!H30=MAX('01_Supuestos'!$C$30:$M$30),'01_Supuestos'!$F$19,0))-(MAX(0,(((('01_Supuestos'!H31*$I960)*'01_Supuestos'!$F$11*($H960-'01_Supuestos'!$F$9))-((('01_Supuestos'!H31*$I960)*'01_Supuestos'!$F$11*($H960-'01_Supuestos'!$F$9))*'01_Supuestos'!$F$12)-(('01_Supuestos'!H31*$I960)*'01_Supuestos'!$F$11*$K960)-(IF(('01_Supuestos'!H31*$I960)&gt;0,'01_Supuestos'!$F$15,0)))-($J960*'01_Supuestos'!H33)))*'01_Supuestos'!$F$16)</f>
        <v/>
      </c>
      <c r="Z960" s="109">
        <f>((('01_Supuestos'!I31*$I960)*'01_Supuestos'!$F$11*($H960-'01_Supuestos'!$F$9))-((('01_Supuestos'!I31*$I960)*'01_Supuestos'!$F$11*($H960-'01_Supuestos'!$F$9))*'01_Supuestos'!$F$12)-(('01_Supuestos'!I31*$I960)*'01_Supuestos'!$F$11*$K960)-(IF(('01_Supuestos'!I31*$I960)&gt;0,'01_Supuestos'!$F$15,0)))-((('01_Supuestos'!I31*$I960)*'01_Supuestos'!$F$11*($H960-'01_Supuestos'!$F$9))*'01_Supuestos'!$F$18)-($J960*'01_Supuestos'!I32)-(IF('01_Supuestos'!I30=MAX('01_Supuestos'!$C$30:$M$30),'01_Supuestos'!$F$19,0))-(MAX(0,(((('01_Supuestos'!I31*$I960)*'01_Supuestos'!$F$11*($H960-'01_Supuestos'!$F$9))-((('01_Supuestos'!I31*$I960)*'01_Supuestos'!$F$11*($H960-'01_Supuestos'!$F$9))*'01_Supuestos'!$F$12)-(('01_Supuestos'!I31*$I960)*'01_Supuestos'!$F$11*$K960)-(IF(('01_Supuestos'!I31*$I960)&gt;0,'01_Supuestos'!$F$15,0)))-($J960*'01_Supuestos'!I33)))*'01_Supuestos'!$F$16)</f>
        <v/>
      </c>
      <c r="AA960" s="109">
        <f>((('01_Supuestos'!J31*$I960)*'01_Supuestos'!$F$11*($H960-'01_Supuestos'!$F$9))-((('01_Supuestos'!J31*$I960)*'01_Supuestos'!$F$11*($H960-'01_Supuestos'!$F$9))*'01_Supuestos'!$F$12)-(('01_Supuestos'!J31*$I960)*'01_Supuestos'!$F$11*$K960)-(IF(('01_Supuestos'!J31*$I960)&gt;0,'01_Supuestos'!$F$15,0)))-((('01_Supuestos'!J31*$I960)*'01_Supuestos'!$F$11*($H960-'01_Supuestos'!$F$9))*'01_Supuestos'!$F$18)-($J960*'01_Supuestos'!J32)-(IF('01_Supuestos'!J30=MAX('01_Supuestos'!$C$30:$M$30),'01_Supuestos'!$F$19,0))-(MAX(0,(((('01_Supuestos'!J31*$I960)*'01_Supuestos'!$F$11*($H960-'01_Supuestos'!$F$9))-((('01_Supuestos'!J31*$I960)*'01_Supuestos'!$F$11*($H960-'01_Supuestos'!$F$9))*'01_Supuestos'!$F$12)-(('01_Supuestos'!J31*$I960)*'01_Supuestos'!$F$11*$K960)-(IF(('01_Supuestos'!J31*$I960)&gt;0,'01_Supuestos'!$F$15,0)))-($J960*'01_Supuestos'!J33)))*'01_Supuestos'!$F$16)</f>
        <v/>
      </c>
      <c r="AB960" s="109">
        <f>((('01_Supuestos'!K31*$I960)*'01_Supuestos'!$F$11*($H960-'01_Supuestos'!$F$9))-((('01_Supuestos'!K31*$I960)*'01_Supuestos'!$F$11*($H960-'01_Supuestos'!$F$9))*'01_Supuestos'!$F$12)-(('01_Supuestos'!K31*$I960)*'01_Supuestos'!$F$11*$K960)-(IF(('01_Supuestos'!K31*$I960)&gt;0,'01_Supuestos'!$F$15,0)))-((('01_Supuestos'!K31*$I960)*'01_Supuestos'!$F$11*($H960-'01_Supuestos'!$F$9))*'01_Supuestos'!$F$18)-($J960*'01_Supuestos'!K32)-(IF('01_Supuestos'!K30=MAX('01_Supuestos'!$C$30:$M$30),'01_Supuestos'!$F$19,0))-(MAX(0,(((('01_Supuestos'!K31*$I960)*'01_Supuestos'!$F$11*($H960-'01_Supuestos'!$F$9))-((('01_Supuestos'!K31*$I960)*'01_Supuestos'!$F$11*($H960-'01_Supuestos'!$F$9))*'01_Supuestos'!$F$12)-(('01_Supuestos'!K31*$I960)*'01_Supuestos'!$F$11*$K960)-(IF(('01_Supuestos'!K31*$I960)&gt;0,'01_Supuestos'!$F$15,0)))-($J960*'01_Supuestos'!K33)))*'01_Supuestos'!$F$16)</f>
        <v/>
      </c>
      <c r="AC960" s="109">
        <f>((('01_Supuestos'!L31*$I960)*'01_Supuestos'!$F$11*($H960-'01_Supuestos'!$F$9))-((('01_Supuestos'!L31*$I960)*'01_Supuestos'!$F$11*($H960-'01_Supuestos'!$F$9))*'01_Supuestos'!$F$12)-(('01_Supuestos'!L31*$I960)*'01_Supuestos'!$F$11*$K960)-(IF(('01_Supuestos'!L31*$I960)&gt;0,'01_Supuestos'!$F$15,0)))-((('01_Supuestos'!L31*$I960)*'01_Supuestos'!$F$11*($H960-'01_Supuestos'!$F$9))*'01_Supuestos'!$F$18)-($J960*'01_Supuestos'!L32)-(IF('01_Supuestos'!L30=MAX('01_Supuestos'!$C$30:$M$30),'01_Supuestos'!$F$19,0))-(MAX(0,(((('01_Supuestos'!L31*$I960)*'01_Supuestos'!$F$11*($H960-'01_Supuestos'!$F$9))-((('01_Supuestos'!L31*$I960)*'01_Supuestos'!$F$11*($H960-'01_Supuestos'!$F$9))*'01_Supuestos'!$F$12)-(('01_Supuestos'!L31*$I960)*'01_Supuestos'!$F$11*$K960)-(IF(('01_Supuestos'!L31*$I960)&gt;0,'01_Supuestos'!$F$15,0)))-($J960*'01_Supuestos'!L33)))*'01_Supuestos'!$F$16)</f>
        <v/>
      </c>
      <c r="AD960" s="109">
        <f>((('01_Supuestos'!M31*$I960)*'01_Supuestos'!$F$11*($H960-'01_Supuestos'!$F$9))-((('01_Supuestos'!M31*$I960)*'01_Supuestos'!$F$11*($H960-'01_Supuestos'!$F$9))*'01_Supuestos'!$F$12)-(('01_Supuestos'!M31*$I960)*'01_Supuestos'!$F$11*$K960)-(IF(('01_Supuestos'!M31*$I960)&gt;0,'01_Supuestos'!$F$15,0)))-((('01_Supuestos'!M31*$I960)*'01_Supuestos'!$F$11*($H960-'01_Supuestos'!$F$9))*'01_Supuestos'!$F$18)-($J960*'01_Supuestos'!M32)-(IF('01_Supuestos'!M30=MAX('01_Supuestos'!$C$30:$M$30),'01_Supuestos'!$F$19,0))-(MAX(0,(((('01_Supuestos'!M31*$I960)*'01_Supuestos'!$F$11*($H960-'01_Supuestos'!$F$9))-((('01_Supuestos'!M31*$I960)*'01_Supuestos'!$F$11*($H960-'01_Supuestos'!$F$9))*'01_Supuestos'!$F$12)-(('01_Supuestos'!M31*$I960)*'01_Supuestos'!$F$11*$K960)-(IF(('01_Supuestos'!M31*$I960)&gt;0,'01_Supuestos'!$F$15,0)))-($J960*'01_Supuestos'!M33)))*'01_Supuestos'!$F$16)</f>
        <v/>
      </c>
      <c r="AE960" s="109">
        <f>0</f>
        <v/>
      </c>
      <c r="AF960" s="109">
        <f>IF(S960&gt;R960,"Appraisal+Decision",IF(S960&lt;R960,"Develop Now","Indiferente"))</f>
        <v/>
      </c>
    </row>
    <row r="961">
      <c r="A961" t="n">
        <v>931</v>
      </c>
      <c r="B961" s="53">
        <f>RAND()</f>
        <v/>
      </c>
      <c r="C961" s="53">
        <f>RAND()</f>
        <v/>
      </c>
      <c r="D961" s="53">
        <f>RAND()</f>
        <v/>
      </c>
      <c r="E961" s="53">
        <f>RAND()</f>
        <v/>
      </c>
      <c r="F961" s="53">
        <f>RAND()</f>
        <v/>
      </c>
      <c r="G961" s="53">
        <f>RAND()</f>
        <v/>
      </c>
      <c r="H961" s="109">
        <f>IF(B961&lt;($B$11-$B$10)/($B$12-$B$10), $B$10+SQRT(B961*($B$11-$B$10)*($B$12-$B$10)), $B$12-SQRT((1-B961)*($B$12-$B$11)*($B$12-$B$10)))</f>
        <v/>
      </c>
      <c r="I961" s="53">
        <f>MAX(0.1,NORMINV(C961,$B$13,$B$14))</f>
        <v/>
      </c>
      <c r="J961" s="109">
        <f>'01_Supuestos'!$F$13*MAX(0.65,NORMINV(D961,1,$B$15))</f>
        <v/>
      </c>
      <c r="K961" s="109">
        <f>'01_Supuestos'!$F$14*MAX(0.6,NORMINV(E961,1,$B$16))</f>
        <v/>
      </c>
      <c r="L961" s="109">
        <f>--(F961&lt;=$B$5)</f>
        <v/>
      </c>
      <c r="M961" s="109">
        <f>IF(L961=1, IF(G961&lt;=$B$6, "+", "-"), IF(G961&lt;=(1-$B$7), "+", "-"))</f>
        <v/>
      </c>
      <c r="N961" s="110">
        <f>IF(M961="+",'05_Bayes_Arbol'!$B$16,'05_Bayes_Arbol'!$B$17)</f>
        <v/>
      </c>
      <c r="O961" s="109">
        <f>SUMPRODUCT(T961:AD961,'01_Supuestos'!$C$34:$M$34)</f>
        <v/>
      </c>
      <c r="P961" s="109">
        <f>N961*O961 + (1-N961)*$B$9</f>
        <v/>
      </c>
      <c r="Q961" s="109">
        <f>--(P961&gt;0)</f>
        <v/>
      </c>
      <c r="R961" s="109">
        <f>IF(L961=1,O961,$B$9)</f>
        <v/>
      </c>
      <c r="S961" s="109">
        <f>-$B$8 + IF(Q961=1, IF(L961=1,O961,$B$9), 0)</f>
        <v/>
      </c>
      <c r="T961" s="109">
        <f>((('01_Supuestos'!C31*$I961)*'01_Supuestos'!$F$11*($H961-'01_Supuestos'!$F$9))-((('01_Supuestos'!C31*$I961)*'01_Supuestos'!$F$11*($H961-'01_Supuestos'!$F$9))*'01_Supuestos'!$F$12)-(('01_Supuestos'!C31*$I961)*'01_Supuestos'!$F$11*$K961)-(IF(('01_Supuestos'!C31*$I961)&gt;0,'01_Supuestos'!$F$15,0)))-((('01_Supuestos'!C31*$I961)*'01_Supuestos'!$F$11*($H961-'01_Supuestos'!$F$9))*'01_Supuestos'!$F$18)-($J961*'01_Supuestos'!C32)-(IF('01_Supuestos'!C30=MAX('01_Supuestos'!$C$30:$M$30),'01_Supuestos'!$F$19,0))-(MAX(0,(((('01_Supuestos'!C31*$I961)*'01_Supuestos'!$F$11*($H961-'01_Supuestos'!$F$9))-((('01_Supuestos'!C31*$I961)*'01_Supuestos'!$F$11*($H961-'01_Supuestos'!$F$9))*'01_Supuestos'!$F$12)-(('01_Supuestos'!C31*$I961)*'01_Supuestos'!$F$11*$K961)-(IF(('01_Supuestos'!C31*$I961)&gt;0,'01_Supuestos'!$F$15,0)))-($J961*'01_Supuestos'!C33)))*'01_Supuestos'!$F$16)</f>
        <v/>
      </c>
      <c r="U961" s="109">
        <f>((('01_Supuestos'!D31*$I961)*'01_Supuestos'!$F$11*($H961-'01_Supuestos'!$F$9))-((('01_Supuestos'!D31*$I961)*'01_Supuestos'!$F$11*($H961-'01_Supuestos'!$F$9))*'01_Supuestos'!$F$12)-(('01_Supuestos'!D31*$I961)*'01_Supuestos'!$F$11*$K961)-(IF(('01_Supuestos'!D31*$I961)&gt;0,'01_Supuestos'!$F$15,0)))-((('01_Supuestos'!D31*$I961)*'01_Supuestos'!$F$11*($H961-'01_Supuestos'!$F$9))*'01_Supuestos'!$F$18)-($J961*'01_Supuestos'!D32)-(IF('01_Supuestos'!D30=MAX('01_Supuestos'!$C$30:$M$30),'01_Supuestos'!$F$19,0))-(MAX(0,(((('01_Supuestos'!D31*$I961)*'01_Supuestos'!$F$11*($H961-'01_Supuestos'!$F$9))-((('01_Supuestos'!D31*$I961)*'01_Supuestos'!$F$11*($H961-'01_Supuestos'!$F$9))*'01_Supuestos'!$F$12)-(('01_Supuestos'!D31*$I961)*'01_Supuestos'!$F$11*$K961)-(IF(('01_Supuestos'!D31*$I961)&gt;0,'01_Supuestos'!$F$15,0)))-($J961*'01_Supuestos'!D33)))*'01_Supuestos'!$F$16)</f>
        <v/>
      </c>
      <c r="V961" s="109">
        <f>((('01_Supuestos'!E31*$I961)*'01_Supuestos'!$F$11*($H961-'01_Supuestos'!$F$9))-((('01_Supuestos'!E31*$I961)*'01_Supuestos'!$F$11*($H961-'01_Supuestos'!$F$9))*'01_Supuestos'!$F$12)-(('01_Supuestos'!E31*$I961)*'01_Supuestos'!$F$11*$K961)-(IF(('01_Supuestos'!E31*$I961)&gt;0,'01_Supuestos'!$F$15,0)))-((('01_Supuestos'!E31*$I961)*'01_Supuestos'!$F$11*($H961-'01_Supuestos'!$F$9))*'01_Supuestos'!$F$18)-($J961*'01_Supuestos'!E32)-(IF('01_Supuestos'!E30=MAX('01_Supuestos'!$C$30:$M$30),'01_Supuestos'!$F$19,0))-(MAX(0,(((('01_Supuestos'!E31*$I961)*'01_Supuestos'!$F$11*($H961-'01_Supuestos'!$F$9))-((('01_Supuestos'!E31*$I961)*'01_Supuestos'!$F$11*($H961-'01_Supuestos'!$F$9))*'01_Supuestos'!$F$12)-(('01_Supuestos'!E31*$I961)*'01_Supuestos'!$F$11*$K961)-(IF(('01_Supuestos'!E31*$I961)&gt;0,'01_Supuestos'!$F$15,0)))-($J961*'01_Supuestos'!E33)))*'01_Supuestos'!$F$16)</f>
        <v/>
      </c>
      <c r="W961" s="109">
        <f>((('01_Supuestos'!F31*$I961)*'01_Supuestos'!$F$11*($H961-'01_Supuestos'!$F$9))-((('01_Supuestos'!F31*$I961)*'01_Supuestos'!$F$11*($H961-'01_Supuestos'!$F$9))*'01_Supuestos'!$F$12)-(('01_Supuestos'!F31*$I961)*'01_Supuestos'!$F$11*$K961)-(IF(('01_Supuestos'!F31*$I961)&gt;0,'01_Supuestos'!$F$15,0)))-((('01_Supuestos'!F31*$I961)*'01_Supuestos'!$F$11*($H961-'01_Supuestos'!$F$9))*'01_Supuestos'!$F$18)-($J961*'01_Supuestos'!F32)-(IF('01_Supuestos'!F30=MAX('01_Supuestos'!$C$30:$M$30),'01_Supuestos'!$F$19,0))-(MAX(0,(((('01_Supuestos'!F31*$I961)*'01_Supuestos'!$F$11*($H961-'01_Supuestos'!$F$9))-((('01_Supuestos'!F31*$I961)*'01_Supuestos'!$F$11*($H961-'01_Supuestos'!$F$9))*'01_Supuestos'!$F$12)-(('01_Supuestos'!F31*$I961)*'01_Supuestos'!$F$11*$K961)-(IF(('01_Supuestos'!F31*$I961)&gt;0,'01_Supuestos'!$F$15,0)))-($J961*'01_Supuestos'!F33)))*'01_Supuestos'!$F$16)</f>
        <v/>
      </c>
      <c r="X961" s="109">
        <f>((('01_Supuestos'!G31*$I961)*'01_Supuestos'!$F$11*($H961-'01_Supuestos'!$F$9))-((('01_Supuestos'!G31*$I961)*'01_Supuestos'!$F$11*($H961-'01_Supuestos'!$F$9))*'01_Supuestos'!$F$12)-(('01_Supuestos'!G31*$I961)*'01_Supuestos'!$F$11*$K961)-(IF(('01_Supuestos'!G31*$I961)&gt;0,'01_Supuestos'!$F$15,0)))-((('01_Supuestos'!G31*$I961)*'01_Supuestos'!$F$11*($H961-'01_Supuestos'!$F$9))*'01_Supuestos'!$F$18)-($J961*'01_Supuestos'!G32)-(IF('01_Supuestos'!G30=MAX('01_Supuestos'!$C$30:$M$30),'01_Supuestos'!$F$19,0))-(MAX(0,(((('01_Supuestos'!G31*$I961)*'01_Supuestos'!$F$11*($H961-'01_Supuestos'!$F$9))-((('01_Supuestos'!G31*$I961)*'01_Supuestos'!$F$11*($H961-'01_Supuestos'!$F$9))*'01_Supuestos'!$F$12)-(('01_Supuestos'!G31*$I961)*'01_Supuestos'!$F$11*$K961)-(IF(('01_Supuestos'!G31*$I961)&gt;0,'01_Supuestos'!$F$15,0)))-($J961*'01_Supuestos'!G33)))*'01_Supuestos'!$F$16)</f>
        <v/>
      </c>
      <c r="Y961" s="109">
        <f>((('01_Supuestos'!H31*$I961)*'01_Supuestos'!$F$11*($H961-'01_Supuestos'!$F$9))-((('01_Supuestos'!H31*$I961)*'01_Supuestos'!$F$11*($H961-'01_Supuestos'!$F$9))*'01_Supuestos'!$F$12)-(('01_Supuestos'!H31*$I961)*'01_Supuestos'!$F$11*$K961)-(IF(('01_Supuestos'!H31*$I961)&gt;0,'01_Supuestos'!$F$15,0)))-((('01_Supuestos'!H31*$I961)*'01_Supuestos'!$F$11*($H961-'01_Supuestos'!$F$9))*'01_Supuestos'!$F$18)-($J961*'01_Supuestos'!H32)-(IF('01_Supuestos'!H30=MAX('01_Supuestos'!$C$30:$M$30),'01_Supuestos'!$F$19,0))-(MAX(0,(((('01_Supuestos'!H31*$I961)*'01_Supuestos'!$F$11*($H961-'01_Supuestos'!$F$9))-((('01_Supuestos'!H31*$I961)*'01_Supuestos'!$F$11*($H961-'01_Supuestos'!$F$9))*'01_Supuestos'!$F$12)-(('01_Supuestos'!H31*$I961)*'01_Supuestos'!$F$11*$K961)-(IF(('01_Supuestos'!H31*$I961)&gt;0,'01_Supuestos'!$F$15,0)))-($J961*'01_Supuestos'!H33)))*'01_Supuestos'!$F$16)</f>
        <v/>
      </c>
      <c r="Z961" s="109">
        <f>((('01_Supuestos'!I31*$I961)*'01_Supuestos'!$F$11*($H961-'01_Supuestos'!$F$9))-((('01_Supuestos'!I31*$I961)*'01_Supuestos'!$F$11*($H961-'01_Supuestos'!$F$9))*'01_Supuestos'!$F$12)-(('01_Supuestos'!I31*$I961)*'01_Supuestos'!$F$11*$K961)-(IF(('01_Supuestos'!I31*$I961)&gt;0,'01_Supuestos'!$F$15,0)))-((('01_Supuestos'!I31*$I961)*'01_Supuestos'!$F$11*($H961-'01_Supuestos'!$F$9))*'01_Supuestos'!$F$18)-($J961*'01_Supuestos'!I32)-(IF('01_Supuestos'!I30=MAX('01_Supuestos'!$C$30:$M$30),'01_Supuestos'!$F$19,0))-(MAX(0,(((('01_Supuestos'!I31*$I961)*'01_Supuestos'!$F$11*($H961-'01_Supuestos'!$F$9))-((('01_Supuestos'!I31*$I961)*'01_Supuestos'!$F$11*($H961-'01_Supuestos'!$F$9))*'01_Supuestos'!$F$12)-(('01_Supuestos'!I31*$I961)*'01_Supuestos'!$F$11*$K961)-(IF(('01_Supuestos'!I31*$I961)&gt;0,'01_Supuestos'!$F$15,0)))-($J961*'01_Supuestos'!I33)))*'01_Supuestos'!$F$16)</f>
        <v/>
      </c>
      <c r="AA961" s="109">
        <f>((('01_Supuestos'!J31*$I961)*'01_Supuestos'!$F$11*($H961-'01_Supuestos'!$F$9))-((('01_Supuestos'!J31*$I961)*'01_Supuestos'!$F$11*($H961-'01_Supuestos'!$F$9))*'01_Supuestos'!$F$12)-(('01_Supuestos'!J31*$I961)*'01_Supuestos'!$F$11*$K961)-(IF(('01_Supuestos'!J31*$I961)&gt;0,'01_Supuestos'!$F$15,0)))-((('01_Supuestos'!J31*$I961)*'01_Supuestos'!$F$11*($H961-'01_Supuestos'!$F$9))*'01_Supuestos'!$F$18)-($J961*'01_Supuestos'!J32)-(IF('01_Supuestos'!J30=MAX('01_Supuestos'!$C$30:$M$30),'01_Supuestos'!$F$19,0))-(MAX(0,(((('01_Supuestos'!J31*$I961)*'01_Supuestos'!$F$11*($H961-'01_Supuestos'!$F$9))-((('01_Supuestos'!J31*$I961)*'01_Supuestos'!$F$11*($H961-'01_Supuestos'!$F$9))*'01_Supuestos'!$F$12)-(('01_Supuestos'!J31*$I961)*'01_Supuestos'!$F$11*$K961)-(IF(('01_Supuestos'!J31*$I961)&gt;0,'01_Supuestos'!$F$15,0)))-($J961*'01_Supuestos'!J33)))*'01_Supuestos'!$F$16)</f>
        <v/>
      </c>
      <c r="AB961" s="109">
        <f>((('01_Supuestos'!K31*$I961)*'01_Supuestos'!$F$11*($H961-'01_Supuestos'!$F$9))-((('01_Supuestos'!K31*$I961)*'01_Supuestos'!$F$11*($H961-'01_Supuestos'!$F$9))*'01_Supuestos'!$F$12)-(('01_Supuestos'!K31*$I961)*'01_Supuestos'!$F$11*$K961)-(IF(('01_Supuestos'!K31*$I961)&gt;0,'01_Supuestos'!$F$15,0)))-((('01_Supuestos'!K31*$I961)*'01_Supuestos'!$F$11*($H961-'01_Supuestos'!$F$9))*'01_Supuestos'!$F$18)-($J961*'01_Supuestos'!K32)-(IF('01_Supuestos'!K30=MAX('01_Supuestos'!$C$30:$M$30),'01_Supuestos'!$F$19,0))-(MAX(0,(((('01_Supuestos'!K31*$I961)*'01_Supuestos'!$F$11*($H961-'01_Supuestos'!$F$9))-((('01_Supuestos'!K31*$I961)*'01_Supuestos'!$F$11*($H961-'01_Supuestos'!$F$9))*'01_Supuestos'!$F$12)-(('01_Supuestos'!K31*$I961)*'01_Supuestos'!$F$11*$K961)-(IF(('01_Supuestos'!K31*$I961)&gt;0,'01_Supuestos'!$F$15,0)))-($J961*'01_Supuestos'!K33)))*'01_Supuestos'!$F$16)</f>
        <v/>
      </c>
      <c r="AC961" s="109">
        <f>((('01_Supuestos'!L31*$I961)*'01_Supuestos'!$F$11*($H961-'01_Supuestos'!$F$9))-((('01_Supuestos'!L31*$I961)*'01_Supuestos'!$F$11*($H961-'01_Supuestos'!$F$9))*'01_Supuestos'!$F$12)-(('01_Supuestos'!L31*$I961)*'01_Supuestos'!$F$11*$K961)-(IF(('01_Supuestos'!L31*$I961)&gt;0,'01_Supuestos'!$F$15,0)))-((('01_Supuestos'!L31*$I961)*'01_Supuestos'!$F$11*($H961-'01_Supuestos'!$F$9))*'01_Supuestos'!$F$18)-($J961*'01_Supuestos'!L32)-(IF('01_Supuestos'!L30=MAX('01_Supuestos'!$C$30:$M$30),'01_Supuestos'!$F$19,0))-(MAX(0,(((('01_Supuestos'!L31*$I961)*'01_Supuestos'!$F$11*($H961-'01_Supuestos'!$F$9))-((('01_Supuestos'!L31*$I961)*'01_Supuestos'!$F$11*($H961-'01_Supuestos'!$F$9))*'01_Supuestos'!$F$12)-(('01_Supuestos'!L31*$I961)*'01_Supuestos'!$F$11*$K961)-(IF(('01_Supuestos'!L31*$I961)&gt;0,'01_Supuestos'!$F$15,0)))-($J961*'01_Supuestos'!L33)))*'01_Supuestos'!$F$16)</f>
        <v/>
      </c>
      <c r="AD961" s="109">
        <f>((('01_Supuestos'!M31*$I961)*'01_Supuestos'!$F$11*($H961-'01_Supuestos'!$F$9))-((('01_Supuestos'!M31*$I961)*'01_Supuestos'!$F$11*($H961-'01_Supuestos'!$F$9))*'01_Supuestos'!$F$12)-(('01_Supuestos'!M31*$I961)*'01_Supuestos'!$F$11*$K961)-(IF(('01_Supuestos'!M31*$I961)&gt;0,'01_Supuestos'!$F$15,0)))-((('01_Supuestos'!M31*$I961)*'01_Supuestos'!$F$11*($H961-'01_Supuestos'!$F$9))*'01_Supuestos'!$F$18)-($J961*'01_Supuestos'!M32)-(IF('01_Supuestos'!M30=MAX('01_Supuestos'!$C$30:$M$30),'01_Supuestos'!$F$19,0))-(MAX(0,(((('01_Supuestos'!M31*$I961)*'01_Supuestos'!$F$11*($H961-'01_Supuestos'!$F$9))-((('01_Supuestos'!M31*$I961)*'01_Supuestos'!$F$11*($H961-'01_Supuestos'!$F$9))*'01_Supuestos'!$F$12)-(('01_Supuestos'!M31*$I961)*'01_Supuestos'!$F$11*$K961)-(IF(('01_Supuestos'!M31*$I961)&gt;0,'01_Supuestos'!$F$15,0)))-($J961*'01_Supuestos'!M33)))*'01_Supuestos'!$F$16)</f>
        <v/>
      </c>
      <c r="AE961" s="109">
        <f>0</f>
        <v/>
      </c>
      <c r="AF961" s="109">
        <f>IF(S961&gt;R961,"Appraisal+Decision",IF(S961&lt;R961,"Develop Now","Indiferente"))</f>
        <v/>
      </c>
    </row>
    <row r="962">
      <c r="A962" t="n">
        <v>932</v>
      </c>
      <c r="B962" s="53">
        <f>RAND()</f>
        <v/>
      </c>
      <c r="C962" s="53">
        <f>RAND()</f>
        <v/>
      </c>
      <c r="D962" s="53">
        <f>RAND()</f>
        <v/>
      </c>
      <c r="E962" s="53">
        <f>RAND()</f>
        <v/>
      </c>
      <c r="F962" s="53">
        <f>RAND()</f>
        <v/>
      </c>
      <c r="G962" s="53">
        <f>RAND()</f>
        <v/>
      </c>
      <c r="H962" s="109">
        <f>IF(B962&lt;($B$11-$B$10)/($B$12-$B$10), $B$10+SQRT(B962*($B$11-$B$10)*($B$12-$B$10)), $B$12-SQRT((1-B962)*($B$12-$B$11)*($B$12-$B$10)))</f>
        <v/>
      </c>
      <c r="I962" s="53">
        <f>MAX(0.1,NORMINV(C962,$B$13,$B$14))</f>
        <v/>
      </c>
      <c r="J962" s="109">
        <f>'01_Supuestos'!$F$13*MAX(0.65,NORMINV(D962,1,$B$15))</f>
        <v/>
      </c>
      <c r="K962" s="109">
        <f>'01_Supuestos'!$F$14*MAX(0.6,NORMINV(E962,1,$B$16))</f>
        <v/>
      </c>
      <c r="L962" s="109">
        <f>--(F962&lt;=$B$5)</f>
        <v/>
      </c>
      <c r="M962" s="109">
        <f>IF(L962=1, IF(G962&lt;=$B$6, "+", "-"), IF(G962&lt;=(1-$B$7), "+", "-"))</f>
        <v/>
      </c>
      <c r="N962" s="110">
        <f>IF(M962="+",'05_Bayes_Arbol'!$B$16,'05_Bayes_Arbol'!$B$17)</f>
        <v/>
      </c>
      <c r="O962" s="109">
        <f>SUMPRODUCT(T962:AD962,'01_Supuestos'!$C$34:$M$34)</f>
        <v/>
      </c>
      <c r="P962" s="109">
        <f>N962*O962 + (1-N962)*$B$9</f>
        <v/>
      </c>
      <c r="Q962" s="109">
        <f>--(P962&gt;0)</f>
        <v/>
      </c>
      <c r="R962" s="109">
        <f>IF(L962=1,O962,$B$9)</f>
        <v/>
      </c>
      <c r="S962" s="109">
        <f>-$B$8 + IF(Q962=1, IF(L962=1,O962,$B$9), 0)</f>
        <v/>
      </c>
      <c r="T962" s="109">
        <f>((('01_Supuestos'!C31*$I962)*'01_Supuestos'!$F$11*($H962-'01_Supuestos'!$F$9))-((('01_Supuestos'!C31*$I962)*'01_Supuestos'!$F$11*($H962-'01_Supuestos'!$F$9))*'01_Supuestos'!$F$12)-(('01_Supuestos'!C31*$I962)*'01_Supuestos'!$F$11*$K962)-(IF(('01_Supuestos'!C31*$I962)&gt;0,'01_Supuestos'!$F$15,0)))-((('01_Supuestos'!C31*$I962)*'01_Supuestos'!$F$11*($H962-'01_Supuestos'!$F$9))*'01_Supuestos'!$F$18)-($J962*'01_Supuestos'!C32)-(IF('01_Supuestos'!C30=MAX('01_Supuestos'!$C$30:$M$30),'01_Supuestos'!$F$19,0))-(MAX(0,(((('01_Supuestos'!C31*$I962)*'01_Supuestos'!$F$11*($H962-'01_Supuestos'!$F$9))-((('01_Supuestos'!C31*$I962)*'01_Supuestos'!$F$11*($H962-'01_Supuestos'!$F$9))*'01_Supuestos'!$F$12)-(('01_Supuestos'!C31*$I962)*'01_Supuestos'!$F$11*$K962)-(IF(('01_Supuestos'!C31*$I962)&gt;0,'01_Supuestos'!$F$15,0)))-($J962*'01_Supuestos'!C33)))*'01_Supuestos'!$F$16)</f>
        <v/>
      </c>
      <c r="U962" s="109">
        <f>((('01_Supuestos'!D31*$I962)*'01_Supuestos'!$F$11*($H962-'01_Supuestos'!$F$9))-((('01_Supuestos'!D31*$I962)*'01_Supuestos'!$F$11*($H962-'01_Supuestos'!$F$9))*'01_Supuestos'!$F$12)-(('01_Supuestos'!D31*$I962)*'01_Supuestos'!$F$11*$K962)-(IF(('01_Supuestos'!D31*$I962)&gt;0,'01_Supuestos'!$F$15,0)))-((('01_Supuestos'!D31*$I962)*'01_Supuestos'!$F$11*($H962-'01_Supuestos'!$F$9))*'01_Supuestos'!$F$18)-($J962*'01_Supuestos'!D32)-(IF('01_Supuestos'!D30=MAX('01_Supuestos'!$C$30:$M$30),'01_Supuestos'!$F$19,0))-(MAX(0,(((('01_Supuestos'!D31*$I962)*'01_Supuestos'!$F$11*($H962-'01_Supuestos'!$F$9))-((('01_Supuestos'!D31*$I962)*'01_Supuestos'!$F$11*($H962-'01_Supuestos'!$F$9))*'01_Supuestos'!$F$12)-(('01_Supuestos'!D31*$I962)*'01_Supuestos'!$F$11*$K962)-(IF(('01_Supuestos'!D31*$I962)&gt;0,'01_Supuestos'!$F$15,0)))-($J962*'01_Supuestos'!D33)))*'01_Supuestos'!$F$16)</f>
        <v/>
      </c>
      <c r="V962" s="109">
        <f>((('01_Supuestos'!E31*$I962)*'01_Supuestos'!$F$11*($H962-'01_Supuestos'!$F$9))-((('01_Supuestos'!E31*$I962)*'01_Supuestos'!$F$11*($H962-'01_Supuestos'!$F$9))*'01_Supuestos'!$F$12)-(('01_Supuestos'!E31*$I962)*'01_Supuestos'!$F$11*$K962)-(IF(('01_Supuestos'!E31*$I962)&gt;0,'01_Supuestos'!$F$15,0)))-((('01_Supuestos'!E31*$I962)*'01_Supuestos'!$F$11*($H962-'01_Supuestos'!$F$9))*'01_Supuestos'!$F$18)-($J962*'01_Supuestos'!E32)-(IF('01_Supuestos'!E30=MAX('01_Supuestos'!$C$30:$M$30),'01_Supuestos'!$F$19,0))-(MAX(0,(((('01_Supuestos'!E31*$I962)*'01_Supuestos'!$F$11*($H962-'01_Supuestos'!$F$9))-((('01_Supuestos'!E31*$I962)*'01_Supuestos'!$F$11*($H962-'01_Supuestos'!$F$9))*'01_Supuestos'!$F$12)-(('01_Supuestos'!E31*$I962)*'01_Supuestos'!$F$11*$K962)-(IF(('01_Supuestos'!E31*$I962)&gt;0,'01_Supuestos'!$F$15,0)))-($J962*'01_Supuestos'!E33)))*'01_Supuestos'!$F$16)</f>
        <v/>
      </c>
      <c r="W962" s="109">
        <f>((('01_Supuestos'!F31*$I962)*'01_Supuestos'!$F$11*($H962-'01_Supuestos'!$F$9))-((('01_Supuestos'!F31*$I962)*'01_Supuestos'!$F$11*($H962-'01_Supuestos'!$F$9))*'01_Supuestos'!$F$12)-(('01_Supuestos'!F31*$I962)*'01_Supuestos'!$F$11*$K962)-(IF(('01_Supuestos'!F31*$I962)&gt;0,'01_Supuestos'!$F$15,0)))-((('01_Supuestos'!F31*$I962)*'01_Supuestos'!$F$11*($H962-'01_Supuestos'!$F$9))*'01_Supuestos'!$F$18)-($J962*'01_Supuestos'!F32)-(IF('01_Supuestos'!F30=MAX('01_Supuestos'!$C$30:$M$30),'01_Supuestos'!$F$19,0))-(MAX(0,(((('01_Supuestos'!F31*$I962)*'01_Supuestos'!$F$11*($H962-'01_Supuestos'!$F$9))-((('01_Supuestos'!F31*$I962)*'01_Supuestos'!$F$11*($H962-'01_Supuestos'!$F$9))*'01_Supuestos'!$F$12)-(('01_Supuestos'!F31*$I962)*'01_Supuestos'!$F$11*$K962)-(IF(('01_Supuestos'!F31*$I962)&gt;0,'01_Supuestos'!$F$15,0)))-($J962*'01_Supuestos'!F33)))*'01_Supuestos'!$F$16)</f>
        <v/>
      </c>
      <c r="X962" s="109">
        <f>((('01_Supuestos'!G31*$I962)*'01_Supuestos'!$F$11*($H962-'01_Supuestos'!$F$9))-((('01_Supuestos'!G31*$I962)*'01_Supuestos'!$F$11*($H962-'01_Supuestos'!$F$9))*'01_Supuestos'!$F$12)-(('01_Supuestos'!G31*$I962)*'01_Supuestos'!$F$11*$K962)-(IF(('01_Supuestos'!G31*$I962)&gt;0,'01_Supuestos'!$F$15,0)))-((('01_Supuestos'!G31*$I962)*'01_Supuestos'!$F$11*($H962-'01_Supuestos'!$F$9))*'01_Supuestos'!$F$18)-($J962*'01_Supuestos'!G32)-(IF('01_Supuestos'!G30=MAX('01_Supuestos'!$C$30:$M$30),'01_Supuestos'!$F$19,0))-(MAX(0,(((('01_Supuestos'!G31*$I962)*'01_Supuestos'!$F$11*($H962-'01_Supuestos'!$F$9))-((('01_Supuestos'!G31*$I962)*'01_Supuestos'!$F$11*($H962-'01_Supuestos'!$F$9))*'01_Supuestos'!$F$12)-(('01_Supuestos'!G31*$I962)*'01_Supuestos'!$F$11*$K962)-(IF(('01_Supuestos'!G31*$I962)&gt;0,'01_Supuestos'!$F$15,0)))-($J962*'01_Supuestos'!G33)))*'01_Supuestos'!$F$16)</f>
        <v/>
      </c>
      <c r="Y962" s="109">
        <f>((('01_Supuestos'!H31*$I962)*'01_Supuestos'!$F$11*($H962-'01_Supuestos'!$F$9))-((('01_Supuestos'!H31*$I962)*'01_Supuestos'!$F$11*($H962-'01_Supuestos'!$F$9))*'01_Supuestos'!$F$12)-(('01_Supuestos'!H31*$I962)*'01_Supuestos'!$F$11*$K962)-(IF(('01_Supuestos'!H31*$I962)&gt;0,'01_Supuestos'!$F$15,0)))-((('01_Supuestos'!H31*$I962)*'01_Supuestos'!$F$11*($H962-'01_Supuestos'!$F$9))*'01_Supuestos'!$F$18)-($J962*'01_Supuestos'!H32)-(IF('01_Supuestos'!H30=MAX('01_Supuestos'!$C$30:$M$30),'01_Supuestos'!$F$19,0))-(MAX(0,(((('01_Supuestos'!H31*$I962)*'01_Supuestos'!$F$11*($H962-'01_Supuestos'!$F$9))-((('01_Supuestos'!H31*$I962)*'01_Supuestos'!$F$11*($H962-'01_Supuestos'!$F$9))*'01_Supuestos'!$F$12)-(('01_Supuestos'!H31*$I962)*'01_Supuestos'!$F$11*$K962)-(IF(('01_Supuestos'!H31*$I962)&gt;0,'01_Supuestos'!$F$15,0)))-($J962*'01_Supuestos'!H33)))*'01_Supuestos'!$F$16)</f>
        <v/>
      </c>
      <c r="Z962" s="109">
        <f>((('01_Supuestos'!I31*$I962)*'01_Supuestos'!$F$11*($H962-'01_Supuestos'!$F$9))-((('01_Supuestos'!I31*$I962)*'01_Supuestos'!$F$11*($H962-'01_Supuestos'!$F$9))*'01_Supuestos'!$F$12)-(('01_Supuestos'!I31*$I962)*'01_Supuestos'!$F$11*$K962)-(IF(('01_Supuestos'!I31*$I962)&gt;0,'01_Supuestos'!$F$15,0)))-((('01_Supuestos'!I31*$I962)*'01_Supuestos'!$F$11*($H962-'01_Supuestos'!$F$9))*'01_Supuestos'!$F$18)-($J962*'01_Supuestos'!I32)-(IF('01_Supuestos'!I30=MAX('01_Supuestos'!$C$30:$M$30),'01_Supuestos'!$F$19,0))-(MAX(0,(((('01_Supuestos'!I31*$I962)*'01_Supuestos'!$F$11*($H962-'01_Supuestos'!$F$9))-((('01_Supuestos'!I31*$I962)*'01_Supuestos'!$F$11*($H962-'01_Supuestos'!$F$9))*'01_Supuestos'!$F$12)-(('01_Supuestos'!I31*$I962)*'01_Supuestos'!$F$11*$K962)-(IF(('01_Supuestos'!I31*$I962)&gt;0,'01_Supuestos'!$F$15,0)))-($J962*'01_Supuestos'!I33)))*'01_Supuestos'!$F$16)</f>
        <v/>
      </c>
      <c r="AA962" s="109">
        <f>((('01_Supuestos'!J31*$I962)*'01_Supuestos'!$F$11*($H962-'01_Supuestos'!$F$9))-((('01_Supuestos'!J31*$I962)*'01_Supuestos'!$F$11*($H962-'01_Supuestos'!$F$9))*'01_Supuestos'!$F$12)-(('01_Supuestos'!J31*$I962)*'01_Supuestos'!$F$11*$K962)-(IF(('01_Supuestos'!J31*$I962)&gt;0,'01_Supuestos'!$F$15,0)))-((('01_Supuestos'!J31*$I962)*'01_Supuestos'!$F$11*($H962-'01_Supuestos'!$F$9))*'01_Supuestos'!$F$18)-($J962*'01_Supuestos'!J32)-(IF('01_Supuestos'!J30=MAX('01_Supuestos'!$C$30:$M$30),'01_Supuestos'!$F$19,0))-(MAX(0,(((('01_Supuestos'!J31*$I962)*'01_Supuestos'!$F$11*($H962-'01_Supuestos'!$F$9))-((('01_Supuestos'!J31*$I962)*'01_Supuestos'!$F$11*($H962-'01_Supuestos'!$F$9))*'01_Supuestos'!$F$12)-(('01_Supuestos'!J31*$I962)*'01_Supuestos'!$F$11*$K962)-(IF(('01_Supuestos'!J31*$I962)&gt;0,'01_Supuestos'!$F$15,0)))-($J962*'01_Supuestos'!J33)))*'01_Supuestos'!$F$16)</f>
        <v/>
      </c>
      <c r="AB962" s="109">
        <f>((('01_Supuestos'!K31*$I962)*'01_Supuestos'!$F$11*($H962-'01_Supuestos'!$F$9))-((('01_Supuestos'!K31*$I962)*'01_Supuestos'!$F$11*($H962-'01_Supuestos'!$F$9))*'01_Supuestos'!$F$12)-(('01_Supuestos'!K31*$I962)*'01_Supuestos'!$F$11*$K962)-(IF(('01_Supuestos'!K31*$I962)&gt;0,'01_Supuestos'!$F$15,0)))-((('01_Supuestos'!K31*$I962)*'01_Supuestos'!$F$11*($H962-'01_Supuestos'!$F$9))*'01_Supuestos'!$F$18)-($J962*'01_Supuestos'!K32)-(IF('01_Supuestos'!K30=MAX('01_Supuestos'!$C$30:$M$30),'01_Supuestos'!$F$19,0))-(MAX(0,(((('01_Supuestos'!K31*$I962)*'01_Supuestos'!$F$11*($H962-'01_Supuestos'!$F$9))-((('01_Supuestos'!K31*$I962)*'01_Supuestos'!$F$11*($H962-'01_Supuestos'!$F$9))*'01_Supuestos'!$F$12)-(('01_Supuestos'!K31*$I962)*'01_Supuestos'!$F$11*$K962)-(IF(('01_Supuestos'!K31*$I962)&gt;0,'01_Supuestos'!$F$15,0)))-($J962*'01_Supuestos'!K33)))*'01_Supuestos'!$F$16)</f>
        <v/>
      </c>
      <c r="AC962" s="109">
        <f>((('01_Supuestos'!L31*$I962)*'01_Supuestos'!$F$11*($H962-'01_Supuestos'!$F$9))-((('01_Supuestos'!L31*$I962)*'01_Supuestos'!$F$11*($H962-'01_Supuestos'!$F$9))*'01_Supuestos'!$F$12)-(('01_Supuestos'!L31*$I962)*'01_Supuestos'!$F$11*$K962)-(IF(('01_Supuestos'!L31*$I962)&gt;0,'01_Supuestos'!$F$15,0)))-((('01_Supuestos'!L31*$I962)*'01_Supuestos'!$F$11*($H962-'01_Supuestos'!$F$9))*'01_Supuestos'!$F$18)-($J962*'01_Supuestos'!L32)-(IF('01_Supuestos'!L30=MAX('01_Supuestos'!$C$30:$M$30),'01_Supuestos'!$F$19,0))-(MAX(0,(((('01_Supuestos'!L31*$I962)*'01_Supuestos'!$F$11*($H962-'01_Supuestos'!$F$9))-((('01_Supuestos'!L31*$I962)*'01_Supuestos'!$F$11*($H962-'01_Supuestos'!$F$9))*'01_Supuestos'!$F$12)-(('01_Supuestos'!L31*$I962)*'01_Supuestos'!$F$11*$K962)-(IF(('01_Supuestos'!L31*$I962)&gt;0,'01_Supuestos'!$F$15,0)))-($J962*'01_Supuestos'!L33)))*'01_Supuestos'!$F$16)</f>
        <v/>
      </c>
      <c r="AD962" s="109">
        <f>((('01_Supuestos'!M31*$I962)*'01_Supuestos'!$F$11*($H962-'01_Supuestos'!$F$9))-((('01_Supuestos'!M31*$I962)*'01_Supuestos'!$F$11*($H962-'01_Supuestos'!$F$9))*'01_Supuestos'!$F$12)-(('01_Supuestos'!M31*$I962)*'01_Supuestos'!$F$11*$K962)-(IF(('01_Supuestos'!M31*$I962)&gt;0,'01_Supuestos'!$F$15,0)))-((('01_Supuestos'!M31*$I962)*'01_Supuestos'!$F$11*($H962-'01_Supuestos'!$F$9))*'01_Supuestos'!$F$18)-($J962*'01_Supuestos'!M32)-(IF('01_Supuestos'!M30=MAX('01_Supuestos'!$C$30:$M$30),'01_Supuestos'!$F$19,0))-(MAX(0,(((('01_Supuestos'!M31*$I962)*'01_Supuestos'!$F$11*($H962-'01_Supuestos'!$F$9))-((('01_Supuestos'!M31*$I962)*'01_Supuestos'!$F$11*($H962-'01_Supuestos'!$F$9))*'01_Supuestos'!$F$12)-(('01_Supuestos'!M31*$I962)*'01_Supuestos'!$F$11*$K962)-(IF(('01_Supuestos'!M31*$I962)&gt;0,'01_Supuestos'!$F$15,0)))-($J962*'01_Supuestos'!M33)))*'01_Supuestos'!$F$16)</f>
        <v/>
      </c>
      <c r="AE962" s="109">
        <f>0</f>
        <v/>
      </c>
      <c r="AF962" s="109">
        <f>IF(S962&gt;R962,"Appraisal+Decision",IF(S962&lt;R962,"Develop Now","Indiferente"))</f>
        <v/>
      </c>
    </row>
    <row r="963">
      <c r="A963" t="n">
        <v>933</v>
      </c>
      <c r="B963" s="53">
        <f>RAND()</f>
        <v/>
      </c>
      <c r="C963" s="53">
        <f>RAND()</f>
        <v/>
      </c>
      <c r="D963" s="53">
        <f>RAND()</f>
        <v/>
      </c>
      <c r="E963" s="53">
        <f>RAND()</f>
        <v/>
      </c>
      <c r="F963" s="53">
        <f>RAND()</f>
        <v/>
      </c>
      <c r="G963" s="53">
        <f>RAND()</f>
        <v/>
      </c>
      <c r="H963" s="109">
        <f>IF(B963&lt;($B$11-$B$10)/($B$12-$B$10), $B$10+SQRT(B963*($B$11-$B$10)*($B$12-$B$10)), $B$12-SQRT((1-B963)*($B$12-$B$11)*($B$12-$B$10)))</f>
        <v/>
      </c>
      <c r="I963" s="53">
        <f>MAX(0.1,NORMINV(C963,$B$13,$B$14))</f>
        <v/>
      </c>
      <c r="J963" s="109">
        <f>'01_Supuestos'!$F$13*MAX(0.65,NORMINV(D963,1,$B$15))</f>
        <v/>
      </c>
      <c r="K963" s="109">
        <f>'01_Supuestos'!$F$14*MAX(0.6,NORMINV(E963,1,$B$16))</f>
        <v/>
      </c>
      <c r="L963" s="109">
        <f>--(F963&lt;=$B$5)</f>
        <v/>
      </c>
      <c r="M963" s="109">
        <f>IF(L963=1, IF(G963&lt;=$B$6, "+", "-"), IF(G963&lt;=(1-$B$7), "+", "-"))</f>
        <v/>
      </c>
      <c r="N963" s="110">
        <f>IF(M963="+",'05_Bayes_Arbol'!$B$16,'05_Bayes_Arbol'!$B$17)</f>
        <v/>
      </c>
      <c r="O963" s="109">
        <f>SUMPRODUCT(T963:AD963,'01_Supuestos'!$C$34:$M$34)</f>
        <v/>
      </c>
      <c r="P963" s="109">
        <f>N963*O963 + (1-N963)*$B$9</f>
        <v/>
      </c>
      <c r="Q963" s="109">
        <f>--(P963&gt;0)</f>
        <v/>
      </c>
      <c r="R963" s="109">
        <f>IF(L963=1,O963,$B$9)</f>
        <v/>
      </c>
      <c r="S963" s="109">
        <f>-$B$8 + IF(Q963=1, IF(L963=1,O963,$B$9), 0)</f>
        <v/>
      </c>
      <c r="T963" s="109">
        <f>((('01_Supuestos'!C31*$I963)*'01_Supuestos'!$F$11*($H963-'01_Supuestos'!$F$9))-((('01_Supuestos'!C31*$I963)*'01_Supuestos'!$F$11*($H963-'01_Supuestos'!$F$9))*'01_Supuestos'!$F$12)-(('01_Supuestos'!C31*$I963)*'01_Supuestos'!$F$11*$K963)-(IF(('01_Supuestos'!C31*$I963)&gt;0,'01_Supuestos'!$F$15,0)))-((('01_Supuestos'!C31*$I963)*'01_Supuestos'!$F$11*($H963-'01_Supuestos'!$F$9))*'01_Supuestos'!$F$18)-($J963*'01_Supuestos'!C32)-(IF('01_Supuestos'!C30=MAX('01_Supuestos'!$C$30:$M$30),'01_Supuestos'!$F$19,0))-(MAX(0,(((('01_Supuestos'!C31*$I963)*'01_Supuestos'!$F$11*($H963-'01_Supuestos'!$F$9))-((('01_Supuestos'!C31*$I963)*'01_Supuestos'!$F$11*($H963-'01_Supuestos'!$F$9))*'01_Supuestos'!$F$12)-(('01_Supuestos'!C31*$I963)*'01_Supuestos'!$F$11*$K963)-(IF(('01_Supuestos'!C31*$I963)&gt;0,'01_Supuestos'!$F$15,0)))-($J963*'01_Supuestos'!C33)))*'01_Supuestos'!$F$16)</f>
        <v/>
      </c>
      <c r="U963" s="109">
        <f>((('01_Supuestos'!D31*$I963)*'01_Supuestos'!$F$11*($H963-'01_Supuestos'!$F$9))-((('01_Supuestos'!D31*$I963)*'01_Supuestos'!$F$11*($H963-'01_Supuestos'!$F$9))*'01_Supuestos'!$F$12)-(('01_Supuestos'!D31*$I963)*'01_Supuestos'!$F$11*$K963)-(IF(('01_Supuestos'!D31*$I963)&gt;0,'01_Supuestos'!$F$15,0)))-((('01_Supuestos'!D31*$I963)*'01_Supuestos'!$F$11*($H963-'01_Supuestos'!$F$9))*'01_Supuestos'!$F$18)-($J963*'01_Supuestos'!D32)-(IF('01_Supuestos'!D30=MAX('01_Supuestos'!$C$30:$M$30),'01_Supuestos'!$F$19,0))-(MAX(0,(((('01_Supuestos'!D31*$I963)*'01_Supuestos'!$F$11*($H963-'01_Supuestos'!$F$9))-((('01_Supuestos'!D31*$I963)*'01_Supuestos'!$F$11*($H963-'01_Supuestos'!$F$9))*'01_Supuestos'!$F$12)-(('01_Supuestos'!D31*$I963)*'01_Supuestos'!$F$11*$K963)-(IF(('01_Supuestos'!D31*$I963)&gt;0,'01_Supuestos'!$F$15,0)))-($J963*'01_Supuestos'!D33)))*'01_Supuestos'!$F$16)</f>
        <v/>
      </c>
      <c r="V963" s="109">
        <f>((('01_Supuestos'!E31*$I963)*'01_Supuestos'!$F$11*($H963-'01_Supuestos'!$F$9))-((('01_Supuestos'!E31*$I963)*'01_Supuestos'!$F$11*($H963-'01_Supuestos'!$F$9))*'01_Supuestos'!$F$12)-(('01_Supuestos'!E31*$I963)*'01_Supuestos'!$F$11*$K963)-(IF(('01_Supuestos'!E31*$I963)&gt;0,'01_Supuestos'!$F$15,0)))-((('01_Supuestos'!E31*$I963)*'01_Supuestos'!$F$11*($H963-'01_Supuestos'!$F$9))*'01_Supuestos'!$F$18)-($J963*'01_Supuestos'!E32)-(IF('01_Supuestos'!E30=MAX('01_Supuestos'!$C$30:$M$30),'01_Supuestos'!$F$19,0))-(MAX(0,(((('01_Supuestos'!E31*$I963)*'01_Supuestos'!$F$11*($H963-'01_Supuestos'!$F$9))-((('01_Supuestos'!E31*$I963)*'01_Supuestos'!$F$11*($H963-'01_Supuestos'!$F$9))*'01_Supuestos'!$F$12)-(('01_Supuestos'!E31*$I963)*'01_Supuestos'!$F$11*$K963)-(IF(('01_Supuestos'!E31*$I963)&gt;0,'01_Supuestos'!$F$15,0)))-($J963*'01_Supuestos'!E33)))*'01_Supuestos'!$F$16)</f>
        <v/>
      </c>
      <c r="W963" s="109">
        <f>((('01_Supuestos'!F31*$I963)*'01_Supuestos'!$F$11*($H963-'01_Supuestos'!$F$9))-((('01_Supuestos'!F31*$I963)*'01_Supuestos'!$F$11*($H963-'01_Supuestos'!$F$9))*'01_Supuestos'!$F$12)-(('01_Supuestos'!F31*$I963)*'01_Supuestos'!$F$11*$K963)-(IF(('01_Supuestos'!F31*$I963)&gt;0,'01_Supuestos'!$F$15,0)))-((('01_Supuestos'!F31*$I963)*'01_Supuestos'!$F$11*($H963-'01_Supuestos'!$F$9))*'01_Supuestos'!$F$18)-($J963*'01_Supuestos'!F32)-(IF('01_Supuestos'!F30=MAX('01_Supuestos'!$C$30:$M$30),'01_Supuestos'!$F$19,0))-(MAX(0,(((('01_Supuestos'!F31*$I963)*'01_Supuestos'!$F$11*($H963-'01_Supuestos'!$F$9))-((('01_Supuestos'!F31*$I963)*'01_Supuestos'!$F$11*($H963-'01_Supuestos'!$F$9))*'01_Supuestos'!$F$12)-(('01_Supuestos'!F31*$I963)*'01_Supuestos'!$F$11*$K963)-(IF(('01_Supuestos'!F31*$I963)&gt;0,'01_Supuestos'!$F$15,0)))-($J963*'01_Supuestos'!F33)))*'01_Supuestos'!$F$16)</f>
        <v/>
      </c>
      <c r="X963" s="109">
        <f>((('01_Supuestos'!G31*$I963)*'01_Supuestos'!$F$11*($H963-'01_Supuestos'!$F$9))-((('01_Supuestos'!G31*$I963)*'01_Supuestos'!$F$11*($H963-'01_Supuestos'!$F$9))*'01_Supuestos'!$F$12)-(('01_Supuestos'!G31*$I963)*'01_Supuestos'!$F$11*$K963)-(IF(('01_Supuestos'!G31*$I963)&gt;0,'01_Supuestos'!$F$15,0)))-((('01_Supuestos'!G31*$I963)*'01_Supuestos'!$F$11*($H963-'01_Supuestos'!$F$9))*'01_Supuestos'!$F$18)-($J963*'01_Supuestos'!G32)-(IF('01_Supuestos'!G30=MAX('01_Supuestos'!$C$30:$M$30),'01_Supuestos'!$F$19,0))-(MAX(0,(((('01_Supuestos'!G31*$I963)*'01_Supuestos'!$F$11*($H963-'01_Supuestos'!$F$9))-((('01_Supuestos'!G31*$I963)*'01_Supuestos'!$F$11*($H963-'01_Supuestos'!$F$9))*'01_Supuestos'!$F$12)-(('01_Supuestos'!G31*$I963)*'01_Supuestos'!$F$11*$K963)-(IF(('01_Supuestos'!G31*$I963)&gt;0,'01_Supuestos'!$F$15,0)))-($J963*'01_Supuestos'!G33)))*'01_Supuestos'!$F$16)</f>
        <v/>
      </c>
      <c r="Y963" s="109">
        <f>((('01_Supuestos'!H31*$I963)*'01_Supuestos'!$F$11*($H963-'01_Supuestos'!$F$9))-((('01_Supuestos'!H31*$I963)*'01_Supuestos'!$F$11*($H963-'01_Supuestos'!$F$9))*'01_Supuestos'!$F$12)-(('01_Supuestos'!H31*$I963)*'01_Supuestos'!$F$11*$K963)-(IF(('01_Supuestos'!H31*$I963)&gt;0,'01_Supuestos'!$F$15,0)))-((('01_Supuestos'!H31*$I963)*'01_Supuestos'!$F$11*($H963-'01_Supuestos'!$F$9))*'01_Supuestos'!$F$18)-($J963*'01_Supuestos'!H32)-(IF('01_Supuestos'!H30=MAX('01_Supuestos'!$C$30:$M$30),'01_Supuestos'!$F$19,0))-(MAX(0,(((('01_Supuestos'!H31*$I963)*'01_Supuestos'!$F$11*($H963-'01_Supuestos'!$F$9))-((('01_Supuestos'!H31*$I963)*'01_Supuestos'!$F$11*($H963-'01_Supuestos'!$F$9))*'01_Supuestos'!$F$12)-(('01_Supuestos'!H31*$I963)*'01_Supuestos'!$F$11*$K963)-(IF(('01_Supuestos'!H31*$I963)&gt;0,'01_Supuestos'!$F$15,0)))-($J963*'01_Supuestos'!H33)))*'01_Supuestos'!$F$16)</f>
        <v/>
      </c>
      <c r="Z963" s="109">
        <f>((('01_Supuestos'!I31*$I963)*'01_Supuestos'!$F$11*($H963-'01_Supuestos'!$F$9))-((('01_Supuestos'!I31*$I963)*'01_Supuestos'!$F$11*($H963-'01_Supuestos'!$F$9))*'01_Supuestos'!$F$12)-(('01_Supuestos'!I31*$I963)*'01_Supuestos'!$F$11*$K963)-(IF(('01_Supuestos'!I31*$I963)&gt;0,'01_Supuestos'!$F$15,0)))-((('01_Supuestos'!I31*$I963)*'01_Supuestos'!$F$11*($H963-'01_Supuestos'!$F$9))*'01_Supuestos'!$F$18)-($J963*'01_Supuestos'!I32)-(IF('01_Supuestos'!I30=MAX('01_Supuestos'!$C$30:$M$30),'01_Supuestos'!$F$19,0))-(MAX(0,(((('01_Supuestos'!I31*$I963)*'01_Supuestos'!$F$11*($H963-'01_Supuestos'!$F$9))-((('01_Supuestos'!I31*$I963)*'01_Supuestos'!$F$11*($H963-'01_Supuestos'!$F$9))*'01_Supuestos'!$F$12)-(('01_Supuestos'!I31*$I963)*'01_Supuestos'!$F$11*$K963)-(IF(('01_Supuestos'!I31*$I963)&gt;0,'01_Supuestos'!$F$15,0)))-($J963*'01_Supuestos'!I33)))*'01_Supuestos'!$F$16)</f>
        <v/>
      </c>
      <c r="AA963" s="109">
        <f>((('01_Supuestos'!J31*$I963)*'01_Supuestos'!$F$11*($H963-'01_Supuestos'!$F$9))-((('01_Supuestos'!J31*$I963)*'01_Supuestos'!$F$11*($H963-'01_Supuestos'!$F$9))*'01_Supuestos'!$F$12)-(('01_Supuestos'!J31*$I963)*'01_Supuestos'!$F$11*$K963)-(IF(('01_Supuestos'!J31*$I963)&gt;0,'01_Supuestos'!$F$15,0)))-((('01_Supuestos'!J31*$I963)*'01_Supuestos'!$F$11*($H963-'01_Supuestos'!$F$9))*'01_Supuestos'!$F$18)-($J963*'01_Supuestos'!J32)-(IF('01_Supuestos'!J30=MAX('01_Supuestos'!$C$30:$M$30),'01_Supuestos'!$F$19,0))-(MAX(0,(((('01_Supuestos'!J31*$I963)*'01_Supuestos'!$F$11*($H963-'01_Supuestos'!$F$9))-((('01_Supuestos'!J31*$I963)*'01_Supuestos'!$F$11*($H963-'01_Supuestos'!$F$9))*'01_Supuestos'!$F$12)-(('01_Supuestos'!J31*$I963)*'01_Supuestos'!$F$11*$K963)-(IF(('01_Supuestos'!J31*$I963)&gt;0,'01_Supuestos'!$F$15,0)))-($J963*'01_Supuestos'!J33)))*'01_Supuestos'!$F$16)</f>
        <v/>
      </c>
      <c r="AB963" s="109">
        <f>((('01_Supuestos'!K31*$I963)*'01_Supuestos'!$F$11*($H963-'01_Supuestos'!$F$9))-((('01_Supuestos'!K31*$I963)*'01_Supuestos'!$F$11*($H963-'01_Supuestos'!$F$9))*'01_Supuestos'!$F$12)-(('01_Supuestos'!K31*$I963)*'01_Supuestos'!$F$11*$K963)-(IF(('01_Supuestos'!K31*$I963)&gt;0,'01_Supuestos'!$F$15,0)))-((('01_Supuestos'!K31*$I963)*'01_Supuestos'!$F$11*($H963-'01_Supuestos'!$F$9))*'01_Supuestos'!$F$18)-($J963*'01_Supuestos'!K32)-(IF('01_Supuestos'!K30=MAX('01_Supuestos'!$C$30:$M$30),'01_Supuestos'!$F$19,0))-(MAX(0,(((('01_Supuestos'!K31*$I963)*'01_Supuestos'!$F$11*($H963-'01_Supuestos'!$F$9))-((('01_Supuestos'!K31*$I963)*'01_Supuestos'!$F$11*($H963-'01_Supuestos'!$F$9))*'01_Supuestos'!$F$12)-(('01_Supuestos'!K31*$I963)*'01_Supuestos'!$F$11*$K963)-(IF(('01_Supuestos'!K31*$I963)&gt;0,'01_Supuestos'!$F$15,0)))-($J963*'01_Supuestos'!K33)))*'01_Supuestos'!$F$16)</f>
        <v/>
      </c>
      <c r="AC963" s="109">
        <f>((('01_Supuestos'!L31*$I963)*'01_Supuestos'!$F$11*($H963-'01_Supuestos'!$F$9))-((('01_Supuestos'!L31*$I963)*'01_Supuestos'!$F$11*($H963-'01_Supuestos'!$F$9))*'01_Supuestos'!$F$12)-(('01_Supuestos'!L31*$I963)*'01_Supuestos'!$F$11*$K963)-(IF(('01_Supuestos'!L31*$I963)&gt;0,'01_Supuestos'!$F$15,0)))-((('01_Supuestos'!L31*$I963)*'01_Supuestos'!$F$11*($H963-'01_Supuestos'!$F$9))*'01_Supuestos'!$F$18)-($J963*'01_Supuestos'!L32)-(IF('01_Supuestos'!L30=MAX('01_Supuestos'!$C$30:$M$30),'01_Supuestos'!$F$19,0))-(MAX(0,(((('01_Supuestos'!L31*$I963)*'01_Supuestos'!$F$11*($H963-'01_Supuestos'!$F$9))-((('01_Supuestos'!L31*$I963)*'01_Supuestos'!$F$11*($H963-'01_Supuestos'!$F$9))*'01_Supuestos'!$F$12)-(('01_Supuestos'!L31*$I963)*'01_Supuestos'!$F$11*$K963)-(IF(('01_Supuestos'!L31*$I963)&gt;0,'01_Supuestos'!$F$15,0)))-($J963*'01_Supuestos'!L33)))*'01_Supuestos'!$F$16)</f>
        <v/>
      </c>
      <c r="AD963" s="109">
        <f>((('01_Supuestos'!M31*$I963)*'01_Supuestos'!$F$11*($H963-'01_Supuestos'!$F$9))-((('01_Supuestos'!M31*$I963)*'01_Supuestos'!$F$11*($H963-'01_Supuestos'!$F$9))*'01_Supuestos'!$F$12)-(('01_Supuestos'!M31*$I963)*'01_Supuestos'!$F$11*$K963)-(IF(('01_Supuestos'!M31*$I963)&gt;0,'01_Supuestos'!$F$15,0)))-((('01_Supuestos'!M31*$I963)*'01_Supuestos'!$F$11*($H963-'01_Supuestos'!$F$9))*'01_Supuestos'!$F$18)-($J963*'01_Supuestos'!M32)-(IF('01_Supuestos'!M30=MAX('01_Supuestos'!$C$30:$M$30),'01_Supuestos'!$F$19,0))-(MAX(0,(((('01_Supuestos'!M31*$I963)*'01_Supuestos'!$F$11*($H963-'01_Supuestos'!$F$9))-((('01_Supuestos'!M31*$I963)*'01_Supuestos'!$F$11*($H963-'01_Supuestos'!$F$9))*'01_Supuestos'!$F$12)-(('01_Supuestos'!M31*$I963)*'01_Supuestos'!$F$11*$K963)-(IF(('01_Supuestos'!M31*$I963)&gt;0,'01_Supuestos'!$F$15,0)))-($J963*'01_Supuestos'!M33)))*'01_Supuestos'!$F$16)</f>
        <v/>
      </c>
      <c r="AE963" s="109">
        <f>0</f>
        <v/>
      </c>
      <c r="AF963" s="109">
        <f>IF(S963&gt;R963,"Appraisal+Decision",IF(S963&lt;R963,"Develop Now","Indiferente"))</f>
        <v/>
      </c>
    </row>
    <row r="964">
      <c r="A964" t="n">
        <v>934</v>
      </c>
      <c r="B964" s="53">
        <f>RAND()</f>
        <v/>
      </c>
      <c r="C964" s="53">
        <f>RAND()</f>
        <v/>
      </c>
      <c r="D964" s="53">
        <f>RAND()</f>
        <v/>
      </c>
      <c r="E964" s="53">
        <f>RAND()</f>
        <v/>
      </c>
      <c r="F964" s="53">
        <f>RAND()</f>
        <v/>
      </c>
      <c r="G964" s="53">
        <f>RAND()</f>
        <v/>
      </c>
      <c r="H964" s="109">
        <f>IF(B964&lt;($B$11-$B$10)/($B$12-$B$10), $B$10+SQRT(B964*($B$11-$B$10)*($B$12-$B$10)), $B$12-SQRT((1-B964)*($B$12-$B$11)*($B$12-$B$10)))</f>
        <v/>
      </c>
      <c r="I964" s="53">
        <f>MAX(0.1,NORMINV(C964,$B$13,$B$14))</f>
        <v/>
      </c>
      <c r="J964" s="109">
        <f>'01_Supuestos'!$F$13*MAX(0.65,NORMINV(D964,1,$B$15))</f>
        <v/>
      </c>
      <c r="K964" s="109">
        <f>'01_Supuestos'!$F$14*MAX(0.6,NORMINV(E964,1,$B$16))</f>
        <v/>
      </c>
      <c r="L964" s="109">
        <f>--(F964&lt;=$B$5)</f>
        <v/>
      </c>
      <c r="M964" s="109">
        <f>IF(L964=1, IF(G964&lt;=$B$6, "+", "-"), IF(G964&lt;=(1-$B$7), "+", "-"))</f>
        <v/>
      </c>
      <c r="N964" s="110">
        <f>IF(M964="+",'05_Bayes_Arbol'!$B$16,'05_Bayes_Arbol'!$B$17)</f>
        <v/>
      </c>
      <c r="O964" s="109">
        <f>SUMPRODUCT(T964:AD964,'01_Supuestos'!$C$34:$M$34)</f>
        <v/>
      </c>
      <c r="P964" s="109">
        <f>N964*O964 + (1-N964)*$B$9</f>
        <v/>
      </c>
      <c r="Q964" s="109">
        <f>--(P964&gt;0)</f>
        <v/>
      </c>
      <c r="R964" s="109">
        <f>IF(L964=1,O964,$B$9)</f>
        <v/>
      </c>
      <c r="S964" s="109">
        <f>-$B$8 + IF(Q964=1, IF(L964=1,O964,$B$9), 0)</f>
        <v/>
      </c>
      <c r="T964" s="109">
        <f>((('01_Supuestos'!C31*$I964)*'01_Supuestos'!$F$11*($H964-'01_Supuestos'!$F$9))-((('01_Supuestos'!C31*$I964)*'01_Supuestos'!$F$11*($H964-'01_Supuestos'!$F$9))*'01_Supuestos'!$F$12)-(('01_Supuestos'!C31*$I964)*'01_Supuestos'!$F$11*$K964)-(IF(('01_Supuestos'!C31*$I964)&gt;0,'01_Supuestos'!$F$15,0)))-((('01_Supuestos'!C31*$I964)*'01_Supuestos'!$F$11*($H964-'01_Supuestos'!$F$9))*'01_Supuestos'!$F$18)-($J964*'01_Supuestos'!C32)-(IF('01_Supuestos'!C30=MAX('01_Supuestos'!$C$30:$M$30),'01_Supuestos'!$F$19,0))-(MAX(0,(((('01_Supuestos'!C31*$I964)*'01_Supuestos'!$F$11*($H964-'01_Supuestos'!$F$9))-((('01_Supuestos'!C31*$I964)*'01_Supuestos'!$F$11*($H964-'01_Supuestos'!$F$9))*'01_Supuestos'!$F$12)-(('01_Supuestos'!C31*$I964)*'01_Supuestos'!$F$11*$K964)-(IF(('01_Supuestos'!C31*$I964)&gt;0,'01_Supuestos'!$F$15,0)))-($J964*'01_Supuestos'!C33)))*'01_Supuestos'!$F$16)</f>
        <v/>
      </c>
      <c r="U964" s="109">
        <f>((('01_Supuestos'!D31*$I964)*'01_Supuestos'!$F$11*($H964-'01_Supuestos'!$F$9))-((('01_Supuestos'!D31*$I964)*'01_Supuestos'!$F$11*($H964-'01_Supuestos'!$F$9))*'01_Supuestos'!$F$12)-(('01_Supuestos'!D31*$I964)*'01_Supuestos'!$F$11*$K964)-(IF(('01_Supuestos'!D31*$I964)&gt;0,'01_Supuestos'!$F$15,0)))-((('01_Supuestos'!D31*$I964)*'01_Supuestos'!$F$11*($H964-'01_Supuestos'!$F$9))*'01_Supuestos'!$F$18)-($J964*'01_Supuestos'!D32)-(IF('01_Supuestos'!D30=MAX('01_Supuestos'!$C$30:$M$30),'01_Supuestos'!$F$19,0))-(MAX(0,(((('01_Supuestos'!D31*$I964)*'01_Supuestos'!$F$11*($H964-'01_Supuestos'!$F$9))-((('01_Supuestos'!D31*$I964)*'01_Supuestos'!$F$11*($H964-'01_Supuestos'!$F$9))*'01_Supuestos'!$F$12)-(('01_Supuestos'!D31*$I964)*'01_Supuestos'!$F$11*$K964)-(IF(('01_Supuestos'!D31*$I964)&gt;0,'01_Supuestos'!$F$15,0)))-($J964*'01_Supuestos'!D33)))*'01_Supuestos'!$F$16)</f>
        <v/>
      </c>
      <c r="V964" s="109">
        <f>((('01_Supuestos'!E31*$I964)*'01_Supuestos'!$F$11*($H964-'01_Supuestos'!$F$9))-((('01_Supuestos'!E31*$I964)*'01_Supuestos'!$F$11*($H964-'01_Supuestos'!$F$9))*'01_Supuestos'!$F$12)-(('01_Supuestos'!E31*$I964)*'01_Supuestos'!$F$11*$K964)-(IF(('01_Supuestos'!E31*$I964)&gt;0,'01_Supuestos'!$F$15,0)))-((('01_Supuestos'!E31*$I964)*'01_Supuestos'!$F$11*($H964-'01_Supuestos'!$F$9))*'01_Supuestos'!$F$18)-($J964*'01_Supuestos'!E32)-(IF('01_Supuestos'!E30=MAX('01_Supuestos'!$C$30:$M$30),'01_Supuestos'!$F$19,0))-(MAX(0,(((('01_Supuestos'!E31*$I964)*'01_Supuestos'!$F$11*($H964-'01_Supuestos'!$F$9))-((('01_Supuestos'!E31*$I964)*'01_Supuestos'!$F$11*($H964-'01_Supuestos'!$F$9))*'01_Supuestos'!$F$12)-(('01_Supuestos'!E31*$I964)*'01_Supuestos'!$F$11*$K964)-(IF(('01_Supuestos'!E31*$I964)&gt;0,'01_Supuestos'!$F$15,0)))-($J964*'01_Supuestos'!E33)))*'01_Supuestos'!$F$16)</f>
        <v/>
      </c>
      <c r="W964" s="109">
        <f>((('01_Supuestos'!F31*$I964)*'01_Supuestos'!$F$11*($H964-'01_Supuestos'!$F$9))-((('01_Supuestos'!F31*$I964)*'01_Supuestos'!$F$11*($H964-'01_Supuestos'!$F$9))*'01_Supuestos'!$F$12)-(('01_Supuestos'!F31*$I964)*'01_Supuestos'!$F$11*$K964)-(IF(('01_Supuestos'!F31*$I964)&gt;0,'01_Supuestos'!$F$15,0)))-((('01_Supuestos'!F31*$I964)*'01_Supuestos'!$F$11*($H964-'01_Supuestos'!$F$9))*'01_Supuestos'!$F$18)-($J964*'01_Supuestos'!F32)-(IF('01_Supuestos'!F30=MAX('01_Supuestos'!$C$30:$M$30),'01_Supuestos'!$F$19,0))-(MAX(0,(((('01_Supuestos'!F31*$I964)*'01_Supuestos'!$F$11*($H964-'01_Supuestos'!$F$9))-((('01_Supuestos'!F31*$I964)*'01_Supuestos'!$F$11*($H964-'01_Supuestos'!$F$9))*'01_Supuestos'!$F$12)-(('01_Supuestos'!F31*$I964)*'01_Supuestos'!$F$11*$K964)-(IF(('01_Supuestos'!F31*$I964)&gt;0,'01_Supuestos'!$F$15,0)))-($J964*'01_Supuestos'!F33)))*'01_Supuestos'!$F$16)</f>
        <v/>
      </c>
      <c r="X964" s="109">
        <f>((('01_Supuestos'!G31*$I964)*'01_Supuestos'!$F$11*($H964-'01_Supuestos'!$F$9))-((('01_Supuestos'!G31*$I964)*'01_Supuestos'!$F$11*($H964-'01_Supuestos'!$F$9))*'01_Supuestos'!$F$12)-(('01_Supuestos'!G31*$I964)*'01_Supuestos'!$F$11*$K964)-(IF(('01_Supuestos'!G31*$I964)&gt;0,'01_Supuestos'!$F$15,0)))-((('01_Supuestos'!G31*$I964)*'01_Supuestos'!$F$11*($H964-'01_Supuestos'!$F$9))*'01_Supuestos'!$F$18)-($J964*'01_Supuestos'!G32)-(IF('01_Supuestos'!G30=MAX('01_Supuestos'!$C$30:$M$30),'01_Supuestos'!$F$19,0))-(MAX(0,(((('01_Supuestos'!G31*$I964)*'01_Supuestos'!$F$11*($H964-'01_Supuestos'!$F$9))-((('01_Supuestos'!G31*$I964)*'01_Supuestos'!$F$11*($H964-'01_Supuestos'!$F$9))*'01_Supuestos'!$F$12)-(('01_Supuestos'!G31*$I964)*'01_Supuestos'!$F$11*$K964)-(IF(('01_Supuestos'!G31*$I964)&gt;0,'01_Supuestos'!$F$15,0)))-($J964*'01_Supuestos'!G33)))*'01_Supuestos'!$F$16)</f>
        <v/>
      </c>
      <c r="Y964" s="109">
        <f>((('01_Supuestos'!H31*$I964)*'01_Supuestos'!$F$11*($H964-'01_Supuestos'!$F$9))-((('01_Supuestos'!H31*$I964)*'01_Supuestos'!$F$11*($H964-'01_Supuestos'!$F$9))*'01_Supuestos'!$F$12)-(('01_Supuestos'!H31*$I964)*'01_Supuestos'!$F$11*$K964)-(IF(('01_Supuestos'!H31*$I964)&gt;0,'01_Supuestos'!$F$15,0)))-((('01_Supuestos'!H31*$I964)*'01_Supuestos'!$F$11*($H964-'01_Supuestos'!$F$9))*'01_Supuestos'!$F$18)-($J964*'01_Supuestos'!H32)-(IF('01_Supuestos'!H30=MAX('01_Supuestos'!$C$30:$M$30),'01_Supuestos'!$F$19,0))-(MAX(0,(((('01_Supuestos'!H31*$I964)*'01_Supuestos'!$F$11*($H964-'01_Supuestos'!$F$9))-((('01_Supuestos'!H31*$I964)*'01_Supuestos'!$F$11*($H964-'01_Supuestos'!$F$9))*'01_Supuestos'!$F$12)-(('01_Supuestos'!H31*$I964)*'01_Supuestos'!$F$11*$K964)-(IF(('01_Supuestos'!H31*$I964)&gt;0,'01_Supuestos'!$F$15,0)))-($J964*'01_Supuestos'!H33)))*'01_Supuestos'!$F$16)</f>
        <v/>
      </c>
      <c r="Z964" s="109">
        <f>((('01_Supuestos'!I31*$I964)*'01_Supuestos'!$F$11*($H964-'01_Supuestos'!$F$9))-((('01_Supuestos'!I31*$I964)*'01_Supuestos'!$F$11*($H964-'01_Supuestos'!$F$9))*'01_Supuestos'!$F$12)-(('01_Supuestos'!I31*$I964)*'01_Supuestos'!$F$11*$K964)-(IF(('01_Supuestos'!I31*$I964)&gt;0,'01_Supuestos'!$F$15,0)))-((('01_Supuestos'!I31*$I964)*'01_Supuestos'!$F$11*($H964-'01_Supuestos'!$F$9))*'01_Supuestos'!$F$18)-($J964*'01_Supuestos'!I32)-(IF('01_Supuestos'!I30=MAX('01_Supuestos'!$C$30:$M$30),'01_Supuestos'!$F$19,0))-(MAX(0,(((('01_Supuestos'!I31*$I964)*'01_Supuestos'!$F$11*($H964-'01_Supuestos'!$F$9))-((('01_Supuestos'!I31*$I964)*'01_Supuestos'!$F$11*($H964-'01_Supuestos'!$F$9))*'01_Supuestos'!$F$12)-(('01_Supuestos'!I31*$I964)*'01_Supuestos'!$F$11*$K964)-(IF(('01_Supuestos'!I31*$I964)&gt;0,'01_Supuestos'!$F$15,0)))-($J964*'01_Supuestos'!I33)))*'01_Supuestos'!$F$16)</f>
        <v/>
      </c>
      <c r="AA964" s="109">
        <f>((('01_Supuestos'!J31*$I964)*'01_Supuestos'!$F$11*($H964-'01_Supuestos'!$F$9))-((('01_Supuestos'!J31*$I964)*'01_Supuestos'!$F$11*($H964-'01_Supuestos'!$F$9))*'01_Supuestos'!$F$12)-(('01_Supuestos'!J31*$I964)*'01_Supuestos'!$F$11*$K964)-(IF(('01_Supuestos'!J31*$I964)&gt;0,'01_Supuestos'!$F$15,0)))-((('01_Supuestos'!J31*$I964)*'01_Supuestos'!$F$11*($H964-'01_Supuestos'!$F$9))*'01_Supuestos'!$F$18)-($J964*'01_Supuestos'!J32)-(IF('01_Supuestos'!J30=MAX('01_Supuestos'!$C$30:$M$30),'01_Supuestos'!$F$19,0))-(MAX(0,(((('01_Supuestos'!J31*$I964)*'01_Supuestos'!$F$11*($H964-'01_Supuestos'!$F$9))-((('01_Supuestos'!J31*$I964)*'01_Supuestos'!$F$11*($H964-'01_Supuestos'!$F$9))*'01_Supuestos'!$F$12)-(('01_Supuestos'!J31*$I964)*'01_Supuestos'!$F$11*$K964)-(IF(('01_Supuestos'!J31*$I964)&gt;0,'01_Supuestos'!$F$15,0)))-($J964*'01_Supuestos'!J33)))*'01_Supuestos'!$F$16)</f>
        <v/>
      </c>
      <c r="AB964" s="109">
        <f>((('01_Supuestos'!K31*$I964)*'01_Supuestos'!$F$11*($H964-'01_Supuestos'!$F$9))-((('01_Supuestos'!K31*$I964)*'01_Supuestos'!$F$11*($H964-'01_Supuestos'!$F$9))*'01_Supuestos'!$F$12)-(('01_Supuestos'!K31*$I964)*'01_Supuestos'!$F$11*$K964)-(IF(('01_Supuestos'!K31*$I964)&gt;0,'01_Supuestos'!$F$15,0)))-((('01_Supuestos'!K31*$I964)*'01_Supuestos'!$F$11*($H964-'01_Supuestos'!$F$9))*'01_Supuestos'!$F$18)-($J964*'01_Supuestos'!K32)-(IF('01_Supuestos'!K30=MAX('01_Supuestos'!$C$30:$M$30),'01_Supuestos'!$F$19,0))-(MAX(0,(((('01_Supuestos'!K31*$I964)*'01_Supuestos'!$F$11*($H964-'01_Supuestos'!$F$9))-((('01_Supuestos'!K31*$I964)*'01_Supuestos'!$F$11*($H964-'01_Supuestos'!$F$9))*'01_Supuestos'!$F$12)-(('01_Supuestos'!K31*$I964)*'01_Supuestos'!$F$11*$K964)-(IF(('01_Supuestos'!K31*$I964)&gt;0,'01_Supuestos'!$F$15,0)))-($J964*'01_Supuestos'!K33)))*'01_Supuestos'!$F$16)</f>
        <v/>
      </c>
      <c r="AC964" s="109">
        <f>((('01_Supuestos'!L31*$I964)*'01_Supuestos'!$F$11*($H964-'01_Supuestos'!$F$9))-((('01_Supuestos'!L31*$I964)*'01_Supuestos'!$F$11*($H964-'01_Supuestos'!$F$9))*'01_Supuestos'!$F$12)-(('01_Supuestos'!L31*$I964)*'01_Supuestos'!$F$11*$K964)-(IF(('01_Supuestos'!L31*$I964)&gt;0,'01_Supuestos'!$F$15,0)))-((('01_Supuestos'!L31*$I964)*'01_Supuestos'!$F$11*($H964-'01_Supuestos'!$F$9))*'01_Supuestos'!$F$18)-($J964*'01_Supuestos'!L32)-(IF('01_Supuestos'!L30=MAX('01_Supuestos'!$C$30:$M$30),'01_Supuestos'!$F$19,0))-(MAX(0,(((('01_Supuestos'!L31*$I964)*'01_Supuestos'!$F$11*($H964-'01_Supuestos'!$F$9))-((('01_Supuestos'!L31*$I964)*'01_Supuestos'!$F$11*($H964-'01_Supuestos'!$F$9))*'01_Supuestos'!$F$12)-(('01_Supuestos'!L31*$I964)*'01_Supuestos'!$F$11*$K964)-(IF(('01_Supuestos'!L31*$I964)&gt;0,'01_Supuestos'!$F$15,0)))-($J964*'01_Supuestos'!L33)))*'01_Supuestos'!$F$16)</f>
        <v/>
      </c>
      <c r="AD964" s="109">
        <f>((('01_Supuestos'!M31*$I964)*'01_Supuestos'!$F$11*($H964-'01_Supuestos'!$F$9))-((('01_Supuestos'!M31*$I964)*'01_Supuestos'!$F$11*($H964-'01_Supuestos'!$F$9))*'01_Supuestos'!$F$12)-(('01_Supuestos'!M31*$I964)*'01_Supuestos'!$F$11*$K964)-(IF(('01_Supuestos'!M31*$I964)&gt;0,'01_Supuestos'!$F$15,0)))-((('01_Supuestos'!M31*$I964)*'01_Supuestos'!$F$11*($H964-'01_Supuestos'!$F$9))*'01_Supuestos'!$F$18)-($J964*'01_Supuestos'!M32)-(IF('01_Supuestos'!M30=MAX('01_Supuestos'!$C$30:$M$30),'01_Supuestos'!$F$19,0))-(MAX(0,(((('01_Supuestos'!M31*$I964)*'01_Supuestos'!$F$11*($H964-'01_Supuestos'!$F$9))-((('01_Supuestos'!M31*$I964)*'01_Supuestos'!$F$11*($H964-'01_Supuestos'!$F$9))*'01_Supuestos'!$F$12)-(('01_Supuestos'!M31*$I964)*'01_Supuestos'!$F$11*$K964)-(IF(('01_Supuestos'!M31*$I964)&gt;0,'01_Supuestos'!$F$15,0)))-($J964*'01_Supuestos'!M33)))*'01_Supuestos'!$F$16)</f>
        <v/>
      </c>
      <c r="AE964" s="109">
        <f>0</f>
        <v/>
      </c>
      <c r="AF964" s="109">
        <f>IF(S964&gt;R964,"Appraisal+Decision",IF(S964&lt;R964,"Develop Now","Indiferente"))</f>
        <v/>
      </c>
    </row>
    <row r="965">
      <c r="A965" t="n">
        <v>935</v>
      </c>
      <c r="B965" s="53">
        <f>RAND()</f>
        <v/>
      </c>
      <c r="C965" s="53">
        <f>RAND()</f>
        <v/>
      </c>
      <c r="D965" s="53">
        <f>RAND()</f>
        <v/>
      </c>
      <c r="E965" s="53">
        <f>RAND()</f>
        <v/>
      </c>
      <c r="F965" s="53">
        <f>RAND()</f>
        <v/>
      </c>
      <c r="G965" s="53">
        <f>RAND()</f>
        <v/>
      </c>
      <c r="H965" s="109">
        <f>IF(B965&lt;($B$11-$B$10)/($B$12-$B$10), $B$10+SQRT(B965*($B$11-$B$10)*($B$12-$B$10)), $B$12-SQRT((1-B965)*($B$12-$B$11)*($B$12-$B$10)))</f>
        <v/>
      </c>
      <c r="I965" s="53">
        <f>MAX(0.1,NORMINV(C965,$B$13,$B$14))</f>
        <v/>
      </c>
      <c r="J965" s="109">
        <f>'01_Supuestos'!$F$13*MAX(0.65,NORMINV(D965,1,$B$15))</f>
        <v/>
      </c>
      <c r="K965" s="109">
        <f>'01_Supuestos'!$F$14*MAX(0.6,NORMINV(E965,1,$B$16))</f>
        <v/>
      </c>
      <c r="L965" s="109">
        <f>--(F965&lt;=$B$5)</f>
        <v/>
      </c>
      <c r="M965" s="109">
        <f>IF(L965=1, IF(G965&lt;=$B$6, "+", "-"), IF(G965&lt;=(1-$B$7), "+", "-"))</f>
        <v/>
      </c>
      <c r="N965" s="110">
        <f>IF(M965="+",'05_Bayes_Arbol'!$B$16,'05_Bayes_Arbol'!$B$17)</f>
        <v/>
      </c>
      <c r="O965" s="109">
        <f>SUMPRODUCT(T965:AD965,'01_Supuestos'!$C$34:$M$34)</f>
        <v/>
      </c>
      <c r="P965" s="109">
        <f>N965*O965 + (1-N965)*$B$9</f>
        <v/>
      </c>
      <c r="Q965" s="109">
        <f>--(P965&gt;0)</f>
        <v/>
      </c>
      <c r="R965" s="109">
        <f>IF(L965=1,O965,$B$9)</f>
        <v/>
      </c>
      <c r="S965" s="109">
        <f>-$B$8 + IF(Q965=1, IF(L965=1,O965,$B$9), 0)</f>
        <v/>
      </c>
      <c r="T965" s="109">
        <f>((('01_Supuestos'!C31*$I965)*'01_Supuestos'!$F$11*($H965-'01_Supuestos'!$F$9))-((('01_Supuestos'!C31*$I965)*'01_Supuestos'!$F$11*($H965-'01_Supuestos'!$F$9))*'01_Supuestos'!$F$12)-(('01_Supuestos'!C31*$I965)*'01_Supuestos'!$F$11*$K965)-(IF(('01_Supuestos'!C31*$I965)&gt;0,'01_Supuestos'!$F$15,0)))-((('01_Supuestos'!C31*$I965)*'01_Supuestos'!$F$11*($H965-'01_Supuestos'!$F$9))*'01_Supuestos'!$F$18)-($J965*'01_Supuestos'!C32)-(IF('01_Supuestos'!C30=MAX('01_Supuestos'!$C$30:$M$30),'01_Supuestos'!$F$19,0))-(MAX(0,(((('01_Supuestos'!C31*$I965)*'01_Supuestos'!$F$11*($H965-'01_Supuestos'!$F$9))-((('01_Supuestos'!C31*$I965)*'01_Supuestos'!$F$11*($H965-'01_Supuestos'!$F$9))*'01_Supuestos'!$F$12)-(('01_Supuestos'!C31*$I965)*'01_Supuestos'!$F$11*$K965)-(IF(('01_Supuestos'!C31*$I965)&gt;0,'01_Supuestos'!$F$15,0)))-($J965*'01_Supuestos'!C33)))*'01_Supuestos'!$F$16)</f>
        <v/>
      </c>
      <c r="U965" s="109">
        <f>((('01_Supuestos'!D31*$I965)*'01_Supuestos'!$F$11*($H965-'01_Supuestos'!$F$9))-((('01_Supuestos'!D31*$I965)*'01_Supuestos'!$F$11*($H965-'01_Supuestos'!$F$9))*'01_Supuestos'!$F$12)-(('01_Supuestos'!D31*$I965)*'01_Supuestos'!$F$11*$K965)-(IF(('01_Supuestos'!D31*$I965)&gt;0,'01_Supuestos'!$F$15,0)))-((('01_Supuestos'!D31*$I965)*'01_Supuestos'!$F$11*($H965-'01_Supuestos'!$F$9))*'01_Supuestos'!$F$18)-($J965*'01_Supuestos'!D32)-(IF('01_Supuestos'!D30=MAX('01_Supuestos'!$C$30:$M$30),'01_Supuestos'!$F$19,0))-(MAX(0,(((('01_Supuestos'!D31*$I965)*'01_Supuestos'!$F$11*($H965-'01_Supuestos'!$F$9))-((('01_Supuestos'!D31*$I965)*'01_Supuestos'!$F$11*($H965-'01_Supuestos'!$F$9))*'01_Supuestos'!$F$12)-(('01_Supuestos'!D31*$I965)*'01_Supuestos'!$F$11*$K965)-(IF(('01_Supuestos'!D31*$I965)&gt;0,'01_Supuestos'!$F$15,0)))-($J965*'01_Supuestos'!D33)))*'01_Supuestos'!$F$16)</f>
        <v/>
      </c>
      <c r="V965" s="109">
        <f>((('01_Supuestos'!E31*$I965)*'01_Supuestos'!$F$11*($H965-'01_Supuestos'!$F$9))-((('01_Supuestos'!E31*$I965)*'01_Supuestos'!$F$11*($H965-'01_Supuestos'!$F$9))*'01_Supuestos'!$F$12)-(('01_Supuestos'!E31*$I965)*'01_Supuestos'!$F$11*$K965)-(IF(('01_Supuestos'!E31*$I965)&gt;0,'01_Supuestos'!$F$15,0)))-((('01_Supuestos'!E31*$I965)*'01_Supuestos'!$F$11*($H965-'01_Supuestos'!$F$9))*'01_Supuestos'!$F$18)-($J965*'01_Supuestos'!E32)-(IF('01_Supuestos'!E30=MAX('01_Supuestos'!$C$30:$M$30),'01_Supuestos'!$F$19,0))-(MAX(0,(((('01_Supuestos'!E31*$I965)*'01_Supuestos'!$F$11*($H965-'01_Supuestos'!$F$9))-((('01_Supuestos'!E31*$I965)*'01_Supuestos'!$F$11*($H965-'01_Supuestos'!$F$9))*'01_Supuestos'!$F$12)-(('01_Supuestos'!E31*$I965)*'01_Supuestos'!$F$11*$K965)-(IF(('01_Supuestos'!E31*$I965)&gt;0,'01_Supuestos'!$F$15,0)))-($J965*'01_Supuestos'!E33)))*'01_Supuestos'!$F$16)</f>
        <v/>
      </c>
      <c r="W965" s="109">
        <f>((('01_Supuestos'!F31*$I965)*'01_Supuestos'!$F$11*($H965-'01_Supuestos'!$F$9))-((('01_Supuestos'!F31*$I965)*'01_Supuestos'!$F$11*($H965-'01_Supuestos'!$F$9))*'01_Supuestos'!$F$12)-(('01_Supuestos'!F31*$I965)*'01_Supuestos'!$F$11*$K965)-(IF(('01_Supuestos'!F31*$I965)&gt;0,'01_Supuestos'!$F$15,0)))-((('01_Supuestos'!F31*$I965)*'01_Supuestos'!$F$11*($H965-'01_Supuestos'!$F$9))*'01_Supuestos'!$F$18)-($J965*'01_Supuestos'!F32)-(IF('01_Supuestos'!F30=MAX('01_Supuestos'!$C$30:$M$30),'01_Supuestos'!$F$19,0))-(MAX(0,(((('01_Supuestos'!F31*$I965)*'01_Supuestos'!$F$11*($H965-'01_Supuestos'!$F$9))-((('01_Supuestos'!F31*$I965)*'01_Supuestos'!$F$11*($H965-'01_Supuestos'!$F$9))*'01_Supuestos'!$F$12)-(('01_Supuestos'!F31*$I965)*'01_Supuestos'!$F$11*$K965)-(IF(('01_Supuestos'!F31*$I965)&gt;0,'01_Supuestos'!$F$15,0)))-($J965*'01_Supuestos'!F33)))*'01_Supuestos'!$F$16)</f>
        <v/>
      </c>
      <c r="X965" s="109">
        <f>((('01_Supuestos'!G31*$I965)*'01_Supuestos'!$F$11*($H965-'01_Supuestos'!$F$9))-((('01_Supuestos'!G31*$I965)*'01_Supuestos'!$F$11*($H965-'01_Supuestos'!$F$9))*'01_Supuestos'!$F$12)-(('01_Supuestos'!G31*$I965)*'01_Supuestos'!$F$11*$K965)-(IF(('01_Supuestos'!G31*$I965)&gt;0,'01_Supuestos'!$F$15,0)))-((('01_Supuestos'!G31*$I965)*'01_Supuestos'!$F$11*($H965-'01_Supuestos'!$F$9))*'01_Supuestos'!$F$18)-($J965*'01_Supuestos'!G32)-(IF('01_Supuestos'!G30=MAX('01_Supuestos'!$C$30:$M$30),'01_Supuestos'!$F$19,0))-(MAX(0,(((('01_Supuestos'!G31*$I965)*'01_Supuestos'!$F$11*($H965-'01_Supuestos'!$F$9))-((('01_Supuestos'!G31*$I965)*'01_Supuestos'!$F$11*($H965-'01_Supuestos'!$F$9))*'01_Supuestos'!$F$12)-(('01_Supuestos'!G31*$I965)*'01_Supuestos'!$F$11*$K965)-(IF(('01_Supuestos'!G31*$I965)&gt;0,'01_Supuestos'!$F$15,0)))-($J965*'01_Supuestos'!G33)))*'01_Supuestos'!$F$16)</f>
        <v/>
      </c>
      <c r="Y965" s="109">
        <f>((('01_Supuestos'!H31*$I965)*'01_Supuestos'!$F$11*($H965-'01_Supuestos'!$F$9))-((('01_Supuestos'!H31*$I965)*'01_Supuestos'!$F$11*($H965-'01_Supuestos'!$F$9))*'01_Supuestos'!$F$12)-(('01_Supuestos'!H31*$I965)*'01_Supuestos'!$F$11*$K965)-(IF(('01_Supuestos'!H31*$I965)&gt;0,'01_Supuestos'!$F$15,0)))-((('01_Supuestos'!H31*$I965)*'01_Supuestos'!$F$11*($H965-'01_Supuestos'!$F$9))*'01_Supuestos'!$F$18)-($J965*'01_Supuestos'!H32)-(IF('01_Supuestos'!H30=MAX('01_Supuestos'!$C$30:$M$30),'01_Supuestos'!$F$19,0))-(MAX(0,(((('01_Supuestos'!H31*$I965)*'01_Supuestos'!$F$11*($H965-'01_Supuestos'!$F$9))-((('01_Supuestos'!H31*$I965)*'01_Supuestos'!$F$11*($H965-'01_Supuestos'!$F$9))*'01_Supuestos'!$F$12)-(('01_Supuestos'!H31*$I965)*'01_Supuestos'!$F$11*$K965)-(IF(('01_Supuestos'!H31*$I965)&gt;0,'01_Supuestos'!$F$15,0)))-($J965*'01_Supuestos'!H33)))*'01_Supuestos'!$F$16)</f>
        <v/>
      </c>
      <c r="Z965" s="109">
        <f>((('01_Supuestos'!I31*$I965)*'01_Supuestos'!$F$11*($H965-'01_Supuestos'!$F$9))-((('01_Supuestos'!I31*$I965)*'01_Supuestos'!$F$11*($H965-'01_Supuestos'!$F$9))*'01_Supuestos'!$F$12)-(('01_Supuestos'!I31*$I965)*'01_Supuestos'!$F$11*$K965)-(IF(('01_Supuestos'!I31*$I965)&gt;0,'01_Supuestos'!$F$15,0)))-((('01_Supuestos'!I31*$I965)*'01_Supuestos'!$F$11*($H965-'01_Supuestos'!$F$9))*'01_Supuestos'!$F$18)-($J965*'01_Supuestos'!I32)-(IF('01_Supuestos'!I30=MAX('01_Supuestos'!$C$30:$M$30),'01_Supuestos'!$F$19,0))-(MAX(0,(((('01_Supuestos'!I31*$I965)*'01_Supuestos'!$F$11*($H965-'01_Supuestos'!$F$9))-((('01_Supuestos'!I31*$I965)*'01_Supuestos'!$F$11*($H965-'01_Supuestos'!$F$9))*'01_Supuestos'!$F$12)-(('01_Supuestos'!I31*$I965)*'01_Supuestos'!$F$11*$K965)-(IF(('01_Supuestos'!I31*$I965)&gt;0,'01_Supuestos'!$F$15,0)))-($J965*'01_Supuestos'!I33)))*'01_Supuestos'!$F$16)</f>
        <v/>
      </c>
      <c r="AA965" s="109">
        <f>((('01_Supuestos'!J31*$I965)*'01_Supuestos'!$F$11*($H965-'01_Supuestos'!$F$9))-((('01_Supuestos'!J31*$I965)*'01_Supuestos'!$F$11*($H965-'01_Supuestos'!$F$9))*'01_Supuestos'!$F$12)-(('01_Supuestos'!J31*$I965)*'01_Supuestos'!$F$11*$K965)-(IF(('01_Supuestos'!J31*$I965)&gt;0,'01_Supuestos'!$F$15,0)))-((('01_Supuestos'!J31*$I965)*'01_Supuestos'!$F$11*($H965-'01_Supuestos'!$F$9))*'01_Supuestos'!$F$18)-($J965*'01_Supuestos'!J32)-(IF('01_Supuestos'!J30=MAX('01_Supuestos'!$C$30:$M$30),'01_Supuestos'!$F$19,0))-(MAX(0,(((('01_Supuestos'!J31*$I965)*'01_Supuestos'!$F$11*($H965-'01_Supuestos'!$F$9))-((('01_Supuestos'!J31*$I965)*'01_Supuestos'!$F$11*($H965-'01_Supuestos'!$F$9))*'01_Supuestos'!$F$12)-(('01_Supuestos'!J31*$I965)*'01_Supuestos'!$F$11*$K965)-(IF(('01_Supuestos'!J31*$I965)&gt;0,'01_Supuestos'!$F$15,0)))-($J965*'01_Supuestos'!J33)))*'01_Supuestos'!$F$16)</f>
        <v/>
      </c>
      <c r="AB965" s="109">
        <f>((('01_Supuestos'!K31*$I965)*'01_Supuestos'!$F$11*($H965-'01_Supuestos'!$F$9))-((('01_Supuestos'!K31*$I965)*'01_Supuestos'!$F$11*($H965-'01_Supuestos'!$F$9))*'01_Supuestos'!$F$12)-(('01_Supuestos'!K31*$I965)*'01_Supuestos'!$F$11*$K965)-(IF(('01_Supuestos'!K31*$I965)&gt;0,'01_Supuestos'!$F$15,0)))-((('01_Supuestos'!K31*$I965)*'01_Supuestos'!$F$11*($H965-'01_Supuestos'!$F$9))*'01_Supuestos'!$F$18)-($J965*'01_Supuestos'!K32)-(IF('01_Supuestos'!K30=MAX('01_Supuestos'!$C$30:$M$30),'01_Supuestos'!$F$19,0))-(MAX(0,(((('01_Supuestos'!K31*$I965)*'01_Supuestos'!$F$11*($H965-'01_Supuestos'!$F$9))-((('01_Supuestos'!K31*$I965)*'01_Supuestos'!$F$11*($H965-'01_Supuestos'!$F$9))*'01_Supuestos'!$F$12)-(('01_Supuestos'!K31*$I965)*'01_Supuestos'!$F$11*$K965)-(IF(('01_Supuestos'!K31*$I965)&gt;0,'01_Supuestos'!$F$15,0)))-($J965*'01_Supuestos'!K33)))*'01_Supuestos'!$F$16)</f>
        <v/>
      </c>
      <c r="AC965" s="109">
        <f>((('01_Supuestos'!L31*$I965)*'01_Supuestos'!$F$11*($H965-'01_Supuestos'!$F$9))-((('01_Supuestos'!L31*$I965)*'01_Supuestos'!$F$11*($H965-'01_Supuestos'!$F$9))*'01_Supuestos'!$F$12)-(('01_Supuestos'!L31*$I965)*'01_Supuestos'!$F$11*$K965)-(IF(('01_Supuestos'!L31*$I965)&gt;0,'01_Supuestos'!$F$15,0)))-((('01_Supuestos'!L31*$I965)*'01_Supuestos'!$F$11*($H965-'01_Supuestos'!$F$9))*'01_Supuestos'!$F$18)-($J965*'01_Supuestos'!L32)-(IF('01_Supuestos'!L30=MAX('01_Supuestos'!$C$30:$M$30),'01_Supuestos'!$F$19,0))-(MAX(0,(((('01_Supuestos'!L31*$I965)*'01_Supuestos'!$F$11*($H965-'01_Supuestos'!$F$9))-((('01_Supuestos'!L31*$I965)*'01_Supuestos'!$F$11*($H965-'01_Supuestos'!$F$9))*'01_Supuestos'!$F$12)-(('01_Supuestos'!L31*$I965)*'01_Supuestos'!$F$11*$K965)-(IF(('01_Supuestos'!L31*$I965)&gt;0,'01_Supuestos'!$F$15,0)))-($J965*'01_Supuestos'!L33)))*'01_Supuestos'!$F$16)</f>
        <v/>
      </c>
      <c r="AD965" s="109">
        <f>((('01_Supuestos'!M31*$I965)*'01_Supuestos'!$F$11*($H965-'01_Supuestos'!$F$9))-((('01_Supuestos'!M31*$I965)*'01_Supuestos'!$F$11*($H965-'01_Supuestos'!$F$9))*'01_Supuestos'!$F$12)-(('01_Supuestos'!M31*$I965)*'01_Supuestos'!$F$11*$K965)-(IF(('01_Supuestos'!M31*$I965)&gt;0,'01_Supuestos'!$F$15,0)))-((('01_Supuestos'!M31*$I965)*'01_Supuestos'!$F$11*($H965-'01_Supuestos'!$F$9))*'01_Supuestos'!$F$18)-($J965*'01_Supuestos'!M32)-(IF('01_Supuestos'!M30=MAX('01_Supuestos'!$C$30:$M$30),'01_Supuestos'!$F$19,0))-(MAX(0,(((('01_Supuestos'!M31*$I965)*'01_Supuestos'!$F$11*($H965-'01_Supuestos'!$F$9))-((('01_Supuestos'!M31*$I965)*'01_Supuestos'!$F$11*($H965-'01_Supuestos'!$F$9))*'01_Supuestos'!$F$12)-(('01_Supuestos'!M31*$I965)*'01_Supuestos'!$F$11*$K965)-(IF(('01_Supuestos'!M31*$I965)&gt;0,'01_Supuestos'!$F$15,0)))-($J965*'01_Supuestos'!M33)))*'01_Supuestos'!$F$16)</f>
        <v/>
      </c>
      <c r="AE965" s="109">
        <f>0</f>
        <v/>
      </c>
      <c r="AF965" s="109">
        <f>IF(S965&gt;R965,"Appraisal+Decision",IF(S965&lt;R965,"Develop Now","Indiferente"))</f>
        <v/>
      </c>
    </row>
    <row r="966">
      <c r="A966" t="n">
        <v>936</v>
      </c>
      <c r="B966" s="53">
        <f>RAND()</f>
        <v/>
      </c>
      <c r="C966" s="53">
        <f>RAND()</f>
        <v/>
      </c>
      <c r="D966" s="53">
        <f>RAND()</f>
        <v/>
      </c>
      <c r="E966" s="53">
        <f>RAND()</f>
        <v/>
      </c>
      <c r="F966" s="53">
        <f>RAND()</f>
        <v/>
      </c>
      <c r="G966" s="53">
        <f>RAND()</f>
        <v/>
      </c>
      <c r="H966" s="109">
        <f>IF(B966&lt;($B$11-$B$10)/($B$12-$B$10), $B$10+SQRT(B966*($B$11-$B$10)*($B$12-$B$10)), $B$12-SQRT((1-B966)*($B$12-$B$11)*($B$12-$B$10)))</f>
        <v/>
      </c>
      <c r="I966" s="53">
        <f>MAX(0.1,NORMINV(C966,$B$13,$B$14))</f>
        <v/>
      </c>
      <c r="J966" s="109">
        <f>'01_Supuestos'!$F$13*MAX(0.65,NORMINV(D966,1,$B$15))</f>
        <v/>
      </c>
      <c r="K966" s="109">
        <f>'01_Supuestos'!$F$14*MAX(0.6,NORMINV(E966,1,$B$16))</f>
        <v/>
      </c>
      <c r="L966" s="109">
        <f>--(F966&lt;=$B$5)</f>
        <v/>
      </c>
      <c r="M966" s="109">
        <f>IF(L966=1, IF(G966&lt;=$B$6, "+", "-"), IF(G966&lt;=(1-$B$7), "+", "-"))</f>
        <v/>
      </c>
      <c r="N966" s="110">
        <f>IF(M966="+",'05_Bayes_Arbol'!$B$16,'05_Bayes_Arbol'!$B$17)</f>
        <v/>
      </c>
      <c r="O966" s="109">
        <f>SUMPRODUCT(T966:AD966,'01_Supuestos'!$C$34:$M$34)</f>
        <v/>
      </c>
      <c r="P966" s="109">
        <f>N966*O966 + (1-N966)*$B$9</f>
        <v/>
      </c>
      <c r="Q966" s="109">
        <f>--(P966&gt;0)</f>
        <v/>
      </c>
      <c r="R966" s="109">
        <f>IF(L966=1,O966,$B$9)</f>
        <v/>
      </c>
      <c r="S966" s="109">
        <f>-$B$8 + IF(Q966=1, IF(L966=1,O966,$B$9), 0)</f>
        <v/>
      </c>
      <c r="T966" s="109">
        <f>((('01_Supuestos'!C31*$I966)*'01_Supuestos'!$F$11*($H966-'01_Supuestos'!$F$9))-((('01_Supuestos'!C31*$I966)*'01_Supuestos'!$F$11*($H966-'01_Supuestos'!$F$9))*'01_Supuestos'!$F$12)-(('01_Supuestos'!C31*$I966)*'01_Supuestos'!$F$11*$K966)-(IF(('01_Supuestos'!C31*$I966)&gt;0,'01_Supuestos'!$F$15,0)))-((('01_Supuestos'!C31*$I966)*'01_Supuestos'!$F$11*($H966-'01_Supuestos'!$F$9))*'01_Supuestos'!$F$18)-($J966*'01_Supuestos'!C32)-(IF('01_Supuestos'!C30=MAX('01_Supuestos'!$C$30:$M$30),'01_Supuestos'!$F$19,0))-(MAX(0,(((('01_Supuestos'!C31*$I966)*'01_Supuestos'!$F$11*($H966-'01_Supuestos'!$F$9))-((('01_Supuestos'!C31*$I966)*'01_Supuestos'!$F$11*($H966-'01_Supuestos'!$F$9))*'01_Supuestos'!$F$12)-(('01_Supuestos'!C31*$I966)*'01_Supuestos'!$F$11*$K966)-(IF(('01_Supuestos'!C31*$I966)&gt;0,'01_Supuestos'!$F$15,0)))-($J966*'01_Supuestos'!C33)))*'01_Supuestos'!$F$16)</f>
        <v/>
      </c>
      <c r="U966" s="109">
        <f>((('01_Supuestos'!D31*$I966)*'01_Supuestos'!$F$11*($H966-'01_Supuestos'!$F$9))-((('01_Supuestos'!D31*$I966)*'01_Supuestos'!$F$11*($H966-'01_Supuestos'!$F$9))*'01_Supuestos'!$F$12)-(('01_Supuestos'!D31*$I966)*'01_Supuestos'!$F$11*$K966)-(IF(('01_Supuestos'!D31*$I966)&gt;0,'01_Supuestos'!$F$15,0)))-((('01_Supuestos'!D31*$I966)*'01_Supuestos'!$F$11*($H966-'01_Supuestos'!$F$9))*'01_Supuestos'!$F$18)-($J966*'01_Supuestos'!D32)-(IF('01_Supuestos'!D30=MAX('01_Supuestos'!$C$30:$M$30),'01_Supuestos'!$F$19,0))-(MAX(0,(((('01_Supuestos'!D31*$I966)*'01_Supuestos'!$F$11*($H966-'01_Supuestos'!$F$9))-((('01_Supuestos'!D31*$I966)*'01_Supuestos'!$F$11*($H966-'01_Supuestos'!$F$9))*'01_Supuestos'!$F$12)-(('01_Supuestos'!D31*$I966)*'01_Supuestos'!$F$11*$K966)-(IF(('01_Supuestos'!D31*$I966)&gt;0,'01_Supuestos'!$F$15,0)))-($J966*'01_Supuestos'!D33)))*'01_Supuestos'!$F$16)</f>
        <v/>
      </c>
      <c r="V966" s="109">
        <f>((('01_Supuestos'!E31*$I966)*'01_Supuestos'!$F$11*($H966-'01_Supuestos'!$F$9))-((('01_Supuestos'!E31*$I966)*'01_Supuestos'!$F$11*($H966-'01_Supuestos'!$F$9))*'01_Supuestos'!$F$12)-(('01_Supuestos'!E31*$I966)*'01_Supuestos'!$F$11*$K966)-(IF(('01_Supuestos'!E31*$I966)&gt;0,'01_Supuestos'!$F$15,0)))-((('01_Supuestos'!E31*$I966)*'01_Supuestos'!$F$11*($H966-'01_Supuestos'!$F$9))*'01_Supuestos'!$F$18)-($J966*'01_Supuestos'!E32)-(IF('01_Supuestos'!E30=MAX('01_Supuestos'!$C$30:$M$30),'01_Supuestos'!$F$19,0))-(MAX(0,(((('01_Supuestos'!E31*$I966)*'01_Supuestos'!$F$11*($H966-'01_Supuestos'!$F$9))-((('01_Supuestos'!E31*$I966)*'01_Supuestos'!$F$11*($H966-'01_Supuestos'!$F$9))*'01_Supuestos'!$F$12)-(('01_Supuestos'!E31*$I966)*'01_Supuestos'!$F$11*$K966)-(IF(('01_Supuestos'!E31*$I966)&gt;0,'01_Supuestos'!$F$15,0)))-($J966*'01_Supuestos'!E33)))*'01_Supuestos'!$F$16)</f>
        <v/>
      </c>
      <c r="W966" s="109">
        <f>((('01_Supuestos'!F31*$I966)*'01_Supuestos'!$F$11*($H966-'01_Supuestos'!$F$9))-((('01_Supuestos'!F31*$I966)*'01_Supuestos'!$F$11*($H966-'01_Supuestos'!$F$9))*'01_Supuestos'!$F$12)-(('01_Supuestos'!F31*$I966)*'01_Supuestos'!$F$11*$K966)-(IF(('01_Supuestos'!F31*$I966)&gt;0,'01_Supuestos'!$F$15,0)))-((('01_Supuestos'!F31*$I966)*'01_Supuestos'!$F$11*($H966-'01_Supuestos'!$F$9))*'01_Supuestos'!$F$18)-($J966*'01_Supuestos'!F32)-(IF('01_Supuestos'!F30=MAX('01_Supuestos'!$C$30:$M$30),'01_Supuestos'!$F$19,0))-(MAX(0,(((('01_Supuestos'!F31*$I966)*'01_Supuestos'!$F$11*($H966-'01_Supuestos'!$F$9))-((('01_Supuestos'!F31*$I966)*'01_Supuestos'!$F$11*($H966-'01_Supuestos'!$F$9))*'01_Supuestos'!$F$12)-(('01_Supuestos'!F31*$I966)*'01_Supuestos'!$F$11*$K966)-(IF(('01_Supuestos'!F31*$I966)&gt;0,'01_Supuestos'!$F$15,0)))-($J966*'01_Supuestos'!F33)))*'01_Supuestos'!$F$16)</f>
        <v/>
      </c>
      <c r="X966" s="109">
        <f>((('01_Supuestos'!G31*$I966)*'01_Supuestos'!$F$11*($H966-'01_Supuestos'!$F$9))-((('01_Supuestos'!G31*$I966)*'01_Supuestos'!$F$11*($H966-'01_Supuestos'!$F$9))*'01_Supuestos'!$F$12)-(('01_Supuestos'!G31*$I966)*'01_Supuestos'!$F$11*$K966)-(IF(('01_Supuestos'!G31*$I966)&gt;0,'01_Supuestos'!$F$15,0)))-((('01_Supuestos'!G31*$I966)*'01_Supuestos'!$F$11*($H966-'01_Supuestos'!$F$9))*'01_Supuestos'!$F$18)-($J966*'01_Supuestos'!G32)-(IF('01_Supuestos'!G30=MAX('01_Supuestos'!$C$30:$M$30),'01_Supuestos'!$F$19,0))-(MAX(0,(((('01_Supuestos'!G31*$I966)*'01_Supuestos'!$F$11*($H966-'01_Supuestos'!$F$9))-((('01_Supuestos'!G31*$I966)*'01_Supuestos'!$F$11*($H966-'01_Supuestos'!$F$9))*'01_Supuestos'!$F$12)-(('01_Supuestos'!G31*$I966)*'01_Supuestos'!$F$11*$K966)-(IF(('01_Supuestos'!G31*$I966)&gt;0,'01_Supuestos'!$F$15,0)))-($J966*'01_Supuestos'!G33)))*'01_Supuestos'!$F$16)</f>
        <v/>
      </c>
      <c r="Y966" s="109">
        <f>((('01_Supuestos'!H31*$I966)*'01_Supuestos'!$F$11*($H966-'01_Supuestos'!$F$9))-((('01_Supuestos'!H31*$I966)*'01_Supuestos'!$F$11*($H966-'01_Supuestos'!$F$9))*'01_Supuestos'!$F$12)-(('01_Supuestos'!H31*$I966)*'01_Supuestos'!$F$11*$K966)-(IF(('01_Supuestos'!H31*$I966)&gt;0,'01_Supuestos'!$F$15,0)))-((('01_Supuestos'!H31*$I966)*'01_Supuestos'!$F$11*($H966-'01_Supuestos'!$F$9))*'01_Supuestos'!$F$18)-($J966*'01_Supuestos'!H32)-(IF('01_Supuestos'!H30=MAX('01_Supuestos'!$C$30:$M$30),'01_Supuestos'!$F$19,0))-(MAX(0,(((('01_Supuestos'!H31*$I966)*'01_Supuestos'!$F$11*($H966-'01_Supuestos'!$F$9))-((('01_Supuestos'!H31*$I966)*'01_Supuestos'!$F$11*($H966-'01_Supuestos'!$F$9))*'01_Supuestos'!$F$12)-(('01_Supuestos'!H31*$I966)*'01_Supuestos'!$F$11*$K966)-(IF(('01_Supuestos'!H31*$I966)&gt;0,'01_Supuestos'!$F$15,0)))-($J966*'01_Supuestos'!H33)))*'01_Supuestos'!$F$16)</f>
        <v/>
      </c>
      <c r="Z966" s="109">
        <f>((('01_Supuestos'!I31*$I966)*'01_Supuestos'!$F$11*($H966-'01_Supuestos'!$F$9))-((('01_Supuestos'!I31*$I966)*'01_Supuestos'!$F$11*($H966-'01_Supuestos'!$F$9))*'01_Supuestos'!$F$12)-(('01_Supuestos'!I31*$I966)*'01_Supuestos'!$F$11*$K966)-(IF(('01_Supuestos'!I31*$I966)&gt;0,'01_Supuestos'!$F$15,0)))-((('01_Supuestos'!I31*$I966)*'01_Supuestos'!$F$11*($H966-'01_Supuestos'!$F$9))*'01_Supuestos'!$F$18)-($J966*'01_Supuestos'!I32)-(IF('01_Supuestos'!I30=MAX('01_Supuestos'!$C$30:$M$30),'01_Supuestos'!$F$19,0))-(MAX(0,(((('01_Supuestos'!I31*$I966)*'01_Supuestos'!$F$11*($H966-'01_Supuestos'!$F$9))-((('01_Supuestos'!I31*$I966)*'01_Supuestos'!$F$11*($H966-'01_Supuestos'!$F$9))*'01_Supuestos'!$F$12)-(('01_Supuestos'!I31*$I966)*'01_Supuestos'!$F$11*$K966)-(IF(('01_Supuestos'!I31*$I966)&gt;0,'01_Supuestos'!$F$15,0)))-($J966*'01_Supuestos'!I33)))*'01_Supuestos'!$F$16)</f>
        <v/>
      </c>
      <c r="AA966" s="109">
        <f>((('01_Supuestos'!J31*$I966)*'01_Supuestos'!$F$11*($H966-'01_Supuestos'!$F$9))-((('01_Supuestos'!J31*$I966)*'01_Supuestos'!$F$11*($H966-'01_Supuestos'!$F$9))*'01_Supuestos'!$F$12)-(('01_Supuestos'!J31*$I966)*'01_Supuestos'!$F$11*$K966)-(IF(('01_Supuestos'!J31*$I966)&gt;0,'01_Supuestos'!$F$15,0)))-((('01_Supuestos'!J31*$I966)*'01_Supuestos'!$F$11*($H966-'01_Supuestos'!$F$9))*'01_Supuestos'!$F$18)-($J966*'01_Supuestos'!J32)-(IF('01_Supuestos'!J30=MAX('01_Supuestos'!$C$30:$M$30),'01_Supuestos'!$F$19,0))-(MAX(0,(((('01_Supuestos'!J31*$I966)*'01_Supuestos'!$F$11*($H966-'01_Supuestos'!$F$9))-((('01_Supuestos'!J31*$I966)*'01_Supuestos'!$F$11*($H966-'01_Supuestos'!$F$9))*'01_Supuestos'!$F$12)-(('01_Supuestos'!J31*$I966)*'01_Supuestos'!$F$11*$K966)-(IF(('01_Supuestos'!J31*$I966)&gt;0,'01_Supuestos'!$F$15,0)))-($J966*'01_Supuestos'!J33)))*'01_Supuestos'!$F$16)</f>
        <v/>
      </c>
      <c r="AB966" s="109">
        <f>((('01_Supuestos'!K31*$I966)*'01_Supuestos'!$F$11*($H966-'01_Supuestos'!$F$9))-((('01_Supuestos'!K31*$I966)*'01_Supuestos'!$F$11*($H966-'01_Supuestos'!$F$9))*'01_Supuestos'!$F$12)-(('01_Supuestos'!K31*$I966)*'01_Supuestos'!$F$11*$K966)-(IF(('01_Supuestos'!K31*$I966)&gt;0,'01_Supuestos'!$F$15,0)))-((('01_Supuestos'!K31*$I966)*'01_Supuestos'!$F$11*($H966-'01_Supuestos'!$F$9))*'01_Supuestos'!$F$18)-($J966*'01_Supuestos'!K32)-(IF('01_Supuestos'!K30=MAX('01_Supuestos'!$C$30:$M$30),'01_Supuestos'!$F$19,0))-(MAX(0,(((('01_Supuestos'!K31*$I966)*'01_Supuestos'!$F$11*($H966-'01_Supuestos'!$F$9))-((('01_Supuestos'!K31*$I966)*'01_Supuestos'!$F$11*($H966-'01_Supuestos'!$F$9))*'01_Supuestos'!$F$12)-(('01_Supuestos'!K31*$I966)*'01_Supuestos'!$F$11*$K966)-(IF(('01_Supuestos'!K31*$I966)&gt;0,'01_Supuestos'!$F$15,0)))-($J966*'01_Supuestos'!K33)))*'01_Supuestos'!$F$16)</f>
        <v/>
      </c>
      <c r="AC966" s="109">
        <f>((('01_Supuestos'!L31*$I966)*'01_Supuestos'!$F$11*($H966-'01_Supuestos'!$F$9))-((('01_Supuestos'!L31*$I966)*'01_Supuestos'!$F$11*($H966-'01_Supuestos'!$F$9))*'01_Supuestos'!$F$12)-(('01_Supuestos'!L31*$I966)*'01_Supuestos'!$F$11*$K966)-(IF(('01_Supuestos'!L31*$I966)&gt;0,'01_Supuestos'!$F$15,0)))-((('01_Supuestos'!L31*$I966)*'01_Supuestos'!$F$11*($H966-'01_Supuestos'!$F$9))*'01_Supuestos'!$F$18)-($J966*'01_Supuestos'!L32)-(IF('01_Supuestos'!L30=MAX('01_Supuestos'!$C$30:$M$30),'01_Supuestos'!$F$19,0))-(MAX(0,(((('01_Supuestos'!L31*$I966)*'01_Supuestos'!$F$11*($H966-'01_Supuestos'!$F$9))-((('01_Supuestos'!L31*$I966)*'01_Supuestos'!$F$11*($H966-'01_Supuestos'!$F$9))*'01_Supuestos'!$F$12)-(('01_Supuestos'!L31*$I966)*'01_Supuestos'!$F$11*$K966)-(IF(('01_Supuestos'!L31*$I966)&gt;0,'01_Supuestos'!$F$15,0)))-($J966*'01_Supuestos'!L33)))*'01_Supuestos'!$F$16)</f>
        <v/>
      </c>
      <c r="AD966" s="109">
        <f>((('01_Supuestos'!M31*$I966)*'01_Supuestos'!$F$11*($H966-'01_Supuestos'!$F$9))-((('01_Supuestos'!M31*$I966)*'01_Supuestos'!$F$11*($H966-'01_Supuestos'!$F$9))*'01_Supuestos'!$F$12)-(('01_Supuestos'!M31*$I966)*'01_Supuestos'!$F$11*$K966)-(IF(('01_Supuestos'!M31*$I966)&gt;0,'01_Supuestos'!$F$15,0)))-((('01_Supuestos'!M31*$I966)*'01_Supuestos'!$F$11*($H966-'01_Supuestos'!$F$9))*'01_Supuestos'!$F$18)-($J966*'01_Supuestos'!M32)-(IF('01_Supuestos'!M30=MAX('01_Supuestos'!$C$30:$M$30),'01_Supuestos'!$F$19,0))-(MAX(0,(((('01_Supuestos'!M31*$I966)*'01_Supuestos'!$F$11*($H966-'01_Supuestos'!$F$9))-((('01_Supuestos'!M31*$I966)*'01_Supuestos'!$F$11*($H966-'01_Supuestos'!$F$9))*'01_Supuestos'!$F$12)-(('01_Supuestos'!M31*$I966)*'01_Supuestos'!$F$11*$K966)-(IF(('01_Supuestos'!M31*$I966)&gt;0,'01_Supuestos'!$F$15,0)))-($J966*'01_Supuestos'!M33)))*'01_Supuestos'!$F$16)</f>
        <v/>
      </c>
      <c r="AE966" s="109">
        <f>0</f>
        <v/>
      </c>
      <c r="AF966" s="109">
        <f>IF(S966&gt;R966,"Appraisal+Decision",IF(S966&lt;R966,"Develop Now","Indiferente"))</f>
        <v/>
      </c>
    </row>
    <row r="967">
      <c r="A967" t="n">
        <v>937</v>
      </c>
      <c r="B967" s="53">
        <f>RAND()</f>
        <v/>
      </c>
      <c r="C967" s="53">
        <f>RAND()</f>
        <v/>
      </c>
      <c r="D967" s="53">
        <f>RAND()</f>
        <v/>
      </c>
      <c r="E967" s="53">
        <f>RAND()</f>
        <v/>
      </c>
      <c r="F967" s="53">
        <f>RAND()</f>
        <v/>
      </c>
      <c r="G967" s="53">
        <f>RAND()</f>
        <v/>
      </c>
      <c r="H967" s="109">
        <f>IF(B967&lt;($B$11-$B$10)/($B$12-$B$10), $B$10+SQRT(B967*($B$11-$B$10)*($B$12-$B$10)), $B$12-SQRT((1-B967)*($B$12-$B$11)*($B$12-$B$10)))</f>
        <v/>
      </c>
      <c r="I967" s="53">
        <f>MAX(0.1,NORMINV(C967,$B$13,$B$14))</f>
        <v/>
      </c>
      <c r="J967" s="109">
        <f>'01_Supuestos'!$F$13*MAX(0.65,NORMINV(D967,1,$B$15))</f>
        <v/>
      </c>
      <c r="K967" s="109">
        <f>'01_Supuestos'!$F$14*MAX(0.6,NORMINV(E967,1,$B$16))</f>
        <v/>
      </c>
      <c r="L967" s="109">
        <f>--(F967&lt;=$B$5)</f>
        <v/>
      </c>
      <c r="M967" s="109">
        <f>IF(L967=1, IF(G967&lt;=$B$6, "+", "-"), IF(G967&lt;=(1-$B$7), "+", "-"))</f>
        <v/>
      </c>
      <c r="N967" s="110">
        <f>IF(M967="+",'05_Bayes_Arbol'!$B$16,'05_Bayes_Arbol'!$B$17)</f>
        <v/>
      </c>
      <c r="O967" s="109">
        <f>SUMPRODUCT(T967:AD967,'01_Supuestos'!$C$34:$M$34)</f>
        <v/>
      </c>
      <c r="P967" s="109">
        <f>N967*O967 + (1-N967)*$B$9</f>
        <v/>
      </c>
      <c r="Q967" s="109">
        <f>--(P967&gt;0)</f>
        <v/>
      </c>
      <c r="R967" s="109">
        <f>IF(L967=1,O967,$B$9)</f>
        <v/>
      </c>
      <c r="S967" s="109">
        <f>-$B$8 + IF(Q967=1, IF(L967=1,O967,$B$9), 0)</f>
        <v/>
      </c>
      <c r="T967" s="109">
        <f>((('01_Supuestos'!C31*$I967)*'01_Supuestos'!$F$11*($H967-'01_Supuestos'!$F$9))-((('01_Supuestos'!C31*$I967)*'01_Supuestos'!$F$11*($H967-'01_Supuestos'!$F$9))*'01_Supuestos'!$F$12)-(('01_Supuestos'!C31*$I967)*'01_Supuestos'!$F$11*$K967)-(IF(('01_Supuestos'!C31*$I967)&gt;0,'01_Supuestos'!$F$15,0)))-((('01_Supuestos'!C31*$I967)*'01_Supuestos'!$F$11*($H967-'01_Supuestos'!$F$9))*'01_Supuestos'!$F$18)-($J967*'01_Supuestos'!C32)-(IF('01_Supuestos'!C30=MAX('01_Supuestos'!$C$30:$M$30),'01_Supuestos'!$F$19,0))-(MAX(0,(((('01_Supuestos'!C31*$I967)*'01_Supuestos'!$F$11*($H967-'01_Supuestos'!$F$9))-((('01_Supuestos'!C31*$I967)*'01_Supuestos'!$F$11*($H967-'01_Supuestos'!$F$9))*'01_Supuestos'!$F$12)-(('01_Supuestos'!C31*$I967)*'01_Supuestos'!$F$11*$K967)-(IF(('01_Supuestos'!C31*$I967)&gt;0,'01_Supuestos'!$F$15,0)))-($J967*'01_Supuestos'!C33)))*'01_Supuestos'!$F$16)</f>
        <v/>
      </c>
      <c r="U967" s="109">
        <f>((('01_Supuestos'!D31*$I967)*'01_Supuestos'!$F$11*($H967-'01_Supuestos'!$F$9))-((('01_Supuestos'!D31*$I967)*'01_Supuestos'!$F$11*($H967-'01_Supuestos'!$F$9))*'01_Supuestos'!$F$12)-(('01_Supuestos'!D31*$I967)*'01_Supuestos'!$F$11*$K967)-(IF(('01_Supuestos'!D31*$I967)&gt;0,'01_Supuestos'!$F$15,0)))-((('01_Supuestos'!D31*$I967)*'01_Supuestos'!$F$11*($H967-'01_Supuestos'!$F$9))*'01_Supuestos'!$F$18)-($J967*'01_Supuestos'!D32)-(IF('01_Supuestos'!D30=MAX('01_Supuestos'!$C$30:$M$30),'01_Supuestos'!$F$19,0))-(MAX(0,(((('01_Supuestos'!D31*$I967)*'01_Supuestos'!$F$11*($H967-'01_Supuestos'!$F$9))-((('01_Supuestos'!D31*$I967)*'01_Supuestos'!$F$11*($H967-'01_Supuestos'!$F$9))*'01_Supuestos'!$F$12)-(('01_Supuestos'!D31*$I967)*'01_Supuestos'!$F$11*$K967)-(IF(('01_Supuestos'!D31*$I967)&gt;0,'01_Supuestos'!$F$15,0)))-($J967*'01_Supuestos'!D33)))*'01_Supuestos'!$F$16)</f>
        <v/>
      </c>
      <c r="V967" s="109">
        <f>((('01_Supuestos'!E31*$I967)*'01_Supuestos'!$F$11*($H967-'01_Supuestos'!$F$9))-((('01_Supuestos'!E31*$I967)*'01_Supuestos'!$F$11*($H967-'01_Supuestos'!$F$9))*'01_Supuestos'!$F$12)-(('01_Supuestos'!E31*$I967)*'01_Supuestos'!$F$11*$K967)-(IF(('01_Supuestos'!E31*$I967)&gt;0,'01_Supuestos'!$F$15,0)))-((('01_Supuestos'!E31*$I967)*'01_Supuestos'!$F$11*($H967-'01_Supuestos'!$F$9))*'01_Supuestos'!$F$18)-($J967*'01_Supuestos'!E32)-(IF('01_Supuestos'!E30=MAX('01_Supuestos'!$C$30:$M$30),'01_Supuestos'!$F$19,0))-(MAX(0,(((('01_Supuestos'!E31*$I967)*'01_Supuestos'!$F$11*($H967-'01_Supuestos'!$F$9))-((('01_Supuestos'!E31*$I967)*'01_Supuestos'!$F$11*($H967-'01_Supuestos'!$F$9))*'01_Supuestos'!$F$12)-(('01_Supuestos'!E31*$I967)*'01_Supuestos'!$F$11*$K967)-(IF(('01_Supuestos'!E31*$I967)&gt;0,'01_Supuestos'!$F$15,0)))-($J967*'01_Supuestos'!E33)))*'01_Supuestos'!$F$16)</f>
        <v/>
      </c>
      <c r="W967" s="109">
        <f>((('01_Supuestos'!F31*$I967)*'01_Supuestos'!$F$11*($H967-'01_Supuestos'!$F$9))-((('01_Supuestos'!F31*$I967)*'01_Supuestos'!$F$11*($H967-'01_Supuestos'!$F$9))*'01_Supuestos'!$F$12)-(('01_Supuestos'!F31*$I967)*'01_Supuestos'!$F$11*$K967)-(IF(('01_Supuestos'!F31*$I967)&gt;0,'01_Supuestos'!$F$15,0)))-((('01_Supuestos'!F31*$I967)*'01_Supuestos'!$F$11*($H967-'01_Supuestos'!$F$9))*'01_Supuestos'!$F$18)-($J967*'01_Supuestos'!F32)-(IF('01_Supuestos'!F30=MAX('01_Supuestos'!$C$30:$M$30),'01_Supuestos'!$F$19,0))-(MAX(0,(((('01_Supuestos'!F31*$I967)*'01_Supuestos'!$F$11*($H967-'01_Supuestos'!$F$9))-((('01_Supuestos'!F31*$I967)*'01_Supuestos'!$F$11*($H967-'01_Supuestos'!$F$9))*'01_Supuestos'!$F$12)-(('01_Supuestos'!F31*$I967)*'01_Supuestos'!$F$11*$K967)-(IF(('01_Supuestos'!F31*$I967)&gt;0,'01_Supuestos'!$F$15,0)))-($J967*'01_Supuestos'!F33)))*'01_Supuestos'!$F$16)</f>
        <v/>
      </c>
      <c r="X967" s="109">
        <f>((('01_Supuestos'!G31*$I967)*'01_Supuestos'!$F$11*($H967-'01_Supuestos'!$F$9))-((('01_Supuestos'!G31*$I967)*'01_Supuestos'!$F$11*($H967-'01_Supuestos'!$F$9))*'01_Supuestos'!$F$12)-(('01_Supuestos'!G31*$I967)*'01_Supuestos'!$F$11*$K967)-(IF(('01_Supuestos'!G31*$I967)&gt;0,'01_Supuestos'!$F$15,0)))-((('01_Supuestos'!G31*$I967)*'01_Supuestos'!$F$11*($H967-'01_Supuestos'!$F$9))*'01_Supuestos'!$F$18)-($J967*'01_Supuestos'!G32)-(IF('01_Supuestos'!G30=MAX('01_Supuestos'!$C$30:$M$30),'01_Supuestos'!$F$19,0))-(MAX(0,(((('01_Supuestos'!G31*$I967)*'01_Supuestos'!$F$11*($H967-'01_Supuestos'!$F$9))-((('01_Supuestos'!G31*$I967)*'01_Supuestos'!$F$11*($H967-'01_Supuestos'!$F$9))*'01_Supuestos'!$F$12)-(('01_Supuestos'!G31*$I967)*'01_Supuestos'!$F$11*$K967)-(IF(('01_Supuestos'!G31*$I967)&gt;0,'01_Supuestos'!$F$15,0)))-($J967*'01_Supuestos'!G33)))*'01_Supuestos'!$F$16)</f>
        <v/>
      </c>
      <c r="Y967" s="109">
        <f>((('01_Supuestos'!H31*$I967)*'01_Supuestos'!$F$11*($H967-'01_Supuestos'!$F$9))-((('01_Supuestos'!H31*$I967)*'01_Supuestos'!$F$11*($H967-'01_Supuestos'!$F$9))*'01_Supuestos'!$F$12)-(('01_Supuestos'!H31*$I967)*'01_Supuestos'!$F$11*$K967)-(IF(('01_Supuestos'!H31*$I967)&gt;0,'01_Supuestos'!$F$15,0)))-((('01_Supuestos'!H31*$I967)*'01_Supuestos'!$F$11*($H967-'01_Supuestos'!$F$9))*'01_Supuestos'!$F$18)-($J967*'01_Supuestos'!H32)-(IF('01_Supuestos'!H30=MAX('01_Supuestos'!$C$30:$M$30),'01_Supuestos'!$F$19,0))-(MAX(0,(((('01_Supuestos'!H31*$I967)*'01_Supuestos'!$F$11*($H967-'01_Supuestos'!$F$9))-((('01_Supuestos'!H31*$I967)*'01_Supuestos'!$F$11*($H967-'01_Supuestos'!$F$9))*'01_Supuestos'!$F$12)-(('01_Supuestos'!H31*$I967)*'01_Supuestos'!$F$11*$K967)-(IF(('01_Supuestos'!H31*$I967)&gt;0,'01_Supuestos'!$F$15,0)))-($J967*'01_Supuestos'!H33)))*'01_Supuestos'!$F$16)</f>
        <v/>
      </c>
      <c r="Z967" s="109">
        <f>((('01_Supuestos'!I31*$I967)*'01_Supuestos'!$F$11*($H967-'01_Supuestos'!$F$9))-((('01_Supuestos'!I31*$I967)*'01_Supuestos'!$F$11*($H967-'01_Supuestos'!$F$9))*'01_Supuestos'!$F$12)-(('01_Supuestos'!I31*$I967)*'01_Supuestos'!$F$11*$K967)-(IF(('01_Supuestos'!I31*$I967)&gt;0,'01_Supuestos'!$F$15,0)))-((('01_Supuestos'!I31*$I967)*'01_Supuestos'!$F$11*($H967-'01_Supuestos'!$F$9))*'01_Supuestos'!$F$18)-($J967*'01_Supuestos'!I32)-(IF('01_Supuestos'!I30=MAX('01_Supuestos'!$C$30:$M$30),'01_Supuestos'!$F$19,0))-(MAX(0,(((('01_Supuestos'!I31*$I967)*'01_Supuestos'!$F$11*($H967-'01_Supuestos'!$F$9))-((('01_Supuestos'!I31*$I967)*'01_Supuestos'!$F$11*($H967-'01_Supuestos'!$F$9))*'01_Supuestos'!$F$12)-(('01_Supuestos'!I31*$I967)*'01_Supuestos'!$F$11*$K967)-(IF(('01_Supuestos'!I31*$I967)&gt;0,'01_Supuestos'!$F$15,0)))-($J967*'01_Supuestos'!I33)))*'01_Supuestos'!$F$16)</f>
        <v/>
      </c>
      <c r="AA967" s="109">
        <f>((('01_Supuestos'!J31*$I967)*'01_Supuestos'!$F$11*($H967-'01_Supuestos'!$F$9))-((('01_Supuestos'!J31*$I967)*'01_Supuestos'!$F$11*($H967-'01_Supuestos'!$F$9))*'01_Supuestos'!$F$12)-(('01_Supuestos'!J31*$I967)*'01_Supuestos'!$F$11*$K967)-(IF(('01_Supuestos'!J31*$I967)&gt;0,'01_Supuestos'!$F$15,0)))-((('01_Supuestos'!J31*$I967)*'01_Supuestos'!$F$11*($H967-'01_Supuestos'!$F$9))*'01_Supuestos'!$F$18)-($J967*'01_Supuestos'!J32)-(IF('01_Supuestos'!J30=MAX('01_Supuestos'!$C$30:$M$30),'01_Supuestos'!$F$19,0))-(MAX(0,(((('01_Supuestos'!J31*$I967)*'01_Supuestos'!$F$11*($H967-'01_Supuestos'!$F$9))-((('01_Supuestos'!J31*$I967)*'01_Supuestos'!$F$11*($H967-'01_Supuestos'!$F$9))*'01_Supuestos'!$F$12)-(('01_Supuestos'!J31*$I967)*'01_Supuestos'!$F$11*$K967)-(IF(('01_Supuestos'!J31*$I967)&gt;0,'01_Supuestos'!$F$15,0)))-($J967*'01_Supuestos'!J33)))*'01_Supuestos'!$F$16)</f>
        <v/>
      </c>
      <c r="AB967" s="109">
        <f>((('01_Supuestos'!K31*$I967)*'01_Supuestos'!$F$11*($H967-'01_Supuestos'!$F$9))-((('01_Supuestos'!K31*$I967)*'01_Supuestos'!$F$11*($H967-'01_Supuestos'!$F$9))*'01_Supuestos'!$F$12)-(('01_Supuestos'!K31*$I967)*'01_Supuestos'!$F$11*$K967)-(IF(('01_Supuestos'!K31*$I967)&gt;0,'01_Supuestos'!$F$15,0)))-((('01_Supuestos'!K31*$I967)*'01_Supuestos'!$F$11*($H967-'01_Supuestos'!$F$9))*'01_Supuestos'!$F$18)-($J967*'01_Supuestos'!K32)-(IF('01_Supuestos'!K30=MAX('01_Supuestos'!$C$30:$M$30),'01_Supuestos'!$F$19,0))-(MAX(0,(((('01_Supuestos'!K31*$I967)*'01_Supuestos'!$F$11*($H967-'01_Supuestos'!$F$9))-((('01_Supuestos'!K31*$I967)*'01_Supuestos'!$F$11*($H967-'01_Supuestos'!$F$9))*'01_Supuestos'!$F$12)-(('01_Supuestos'!K31*$I967)*'01_Supuestos'!$F$11*$K967)-(IF(('01_Supuestos'!K31*$I967)&gt;0,'01_Supuestos'!$F$15,0)))-($J967*'01_Supuestos'!K33)))*'01_Supuestos'!$F$16)</f>
        <v/>
      </c>
      <c r="AC967" s="109">
        <f>((('01_Supuestos'!L31*$I967)*'01_Supuestos'!$F$11*($H967-'01_Supuestos'!$F$9))-((('01_Supuestos'!L31*$I967)*'01_Supuestos'!$F$11*($H967-'01_Supuestos'!$F$9))*'01_Supuestos'!$F$12)-(('01_Supuestos'!L31*$I967)*'01_Supuestos'!$F$11*$K967)-(IF(('01_Supuestos'!L31*$I967)&gt;0,'01_Supuestos'!$F$15,0)))-((('01_Supuestos'!L31*$I967)*'01_Supuestos'!$F$11*($H967-'01_Supuestos'!$F$9))*'01_Supuestos'!$F$18)-($J967*'01_Supuestos'!L32)-(IF('01_Supuestos'!L30=MAX('01_Supuestos'!$C$30:$M$30),'01_Supuestos'!$F$19,0))-(MAX(0,(((('01_Supuestos'!L31*$I967)*'01_Supuestos'!$F$11*($H967-'01_Supuestos'!$F$9))-((('01_Supuestos'!L31*$I967)*'01_Supuestos'!$F$11*($H967-'01_Supuestos'!$F$9))*'01_Supuestos'!$F$12)-(('01_Supuestos'!L31*$I967)*'01_Supuestos'!$F$11*$K967)-(IF(('01_Supuestos'!L31*$I967)&gt;0,'01_Supuestos'!$F$15,0)))-($J967*'01_Supuestos'!L33)))*'01_Supuestos'!$F$16)</f>
        <v/>
      </c>
      <c r="AD967" s="109">
        <f>((('01_Supuestos'!M31*$I967)*'01_Supuestos'!$F$11*($H967-'01_Supuestos'!$F$9))-((('01_Supuestos'!M31*$I967)*'01_Supuestos'!$F$11*($H967-'01_Supuestos'!$F$9))*'01_Supuestos'!$F$12)-(('01_Supuestos'!M31*$I967)*'01_Supuestos'!$F$11*$K967)-(IF(('01_Supuestos'!M31*$I967)&gt;0,'01_Supuestos'!$F$15,0)))-((('01_Supuestos'!M31*$I967)*'01_Supuestos'!$F$11*($H967-'01_Supuestos'!$F$9))*'01_Supuestos'!$F$18)-($J967*'01_Supuestos'!M32)-(IF('01_Supuestos'!M30=MAX('01_Supuestos'!$C$30:$M$30),'01_Supuestos'!$F$19,0))-(MAX(0,(((('01_Supuestos'!M31*$I967)*'01_Supuestos'!$F$11*($H967-'01_Supuestos'!$F$9))-((('01_Supuestos'!M31*$I967)*'01_Supuestos'!$F$11*($H967-'01_Supuestos'!$F$9))*'01_Supuestos'!$F$12)-(('01_Supuestos'!M31*$I967)*'01_Supuestos'!$F$11*$K967)-(IF(('01_Supuestos'!M31*$I967)&gt;0,'01_Supuestos'!$F$15,0)))-($J967*'01_Supuestos'!M33)))*'01_Supuestos'!$F$16)</f>
        <v/>
      </c>
      <c r="AE967" s="109">
        <f>0</f>
        <v/>
      </c>
      <c r="AF967" s="109">
        <f>IF(S967&gt;R967,"Appraisal+Decision",IF(S967&lt;R967,"Develop Now","Indiferente"))</f>
        <v/>
      </c>
    </row>
    <row r="968">
      <c r="A968" t="n">
        <v>938</v>
      </c>
      <c r="B968" s="53">
        <f>RAND()</f>
        <v/>
      </c>
      <c r="C968" s="53">
        <f>RAND()</f>
        <v/>
      </c>
      <c r="D968" s="53">
        <f>RAND()</f>
        <v/>
      </c>
      <c r="E968" s="53">
        <f>RAND()</f>
        <v/>
      </c>
      <c r="F968" s="53">
        <f>RAND()</f>
        <v/>
      </c>
      <c r="G968" s="53">
        <f>RAND()</f>
        <v/>
      </c>
      <c r="H968" s="109">
        <f>IF(B968&lt;($B$11-$B$10)/($B$12-$B$10), $B$10+SQRT(B968*($B$11-$B$10)*($B$12-$B$10)), $B$12-SQRT((1-B968)*($B$12-$B$11)*($B$12-$B$10)))</f>
        <v/>
      </c>
      <c r="I968" s="53">
        <f>MAX(0.1,NORMINV(C968,$B$13,$B$14))</f>
        <v/>
      </c>
      <c r="J968" s="109">
        <f>'01_Supuestos'!$F$13*MAX(0.65,NORMINV(D968,1,$B$15))</f>
        <v/>
      </c>
      <c r="K968" s="109">
        <f>'01_Supuestos'!$F$14*MAX(0.6,NORMINV(E968,1,$B$16))</f>
        <v/>
      </c>
      <c r="L968" s="109">
        <f>--(F968&lt;=$B$5)</f>
        <v/>
      </c>
      <c r="M968" s="109">
        <f>IF(L968=1, IF(G968&lt;=$B$6, "+", "-"), IF(G968&lt;=(1-$B$7), "+", "-"))</f>
        <v/>
      </c>
      <c r="N968" s="110">
        <f>IF(M968="+",'05_Bayes_Arbol'!$B$16,'05_Bayes_Arbol'!$B$17)</f>
        <v/>
      </c>
      <c r="O968" s="109">
        <f>SUMPRODUCT(T968:AD968,'01_Supuestos'!$C$34:$M$34)</f>
        <v/>
      </c>
      <c r="P968" s="109">
        <f>N968*O968 + (1-N968)*$B$9</f>
        <v/>
      </c>
      <c r="Q968" s="109">
        <f>--(P968&gt;0)</f>
        <v/>
      </c>
      <c r="R968" s="109">
        <f>IF(L968=1,O968,$B$9)</f>
        <v/>
      </c>
      <c r="S968" s="109">
        <f>-$B$8 + IF(Q968=1, IF(L968=1,O968,$B$9), 0)</f>
        <v/>
      </c>
      <c r="T968" s="109">
        <f>((('01_Supuestos'!C31*$I968)*'01_Supuestos'!$F$11*($H968-'01_Supuestos'!$F$9))-((('01_Supuestos'!C31*$I968)*'01_Supuestos'!$F$11*($H968-'01_Supuestos'!$F$9))*'01_Supuestos'!$F$12)-(('01_Supuestos'!C31*$I968)*'01_Supuestos'!$F$11*$K968)-(IF(('01_Supuestos'!C31*$I968)&gt;0,'01_Supuestos'!$F$15,0)))-((('01_Supuestos'!C31*$I968)*'01_Supuestos'!$F$11*($H968-'01_Supuestos'!$F$9))*'01_Supuestos'!$F$18)-($J968*'01_Supuestos'!C32)-(IF('01_Supuestos'!C30=MAX('01_Supuestos'!$C$30:$M$30),'01_Supuestos'!$F$19,0))-(MAX(0,(((('01_Supuestos'!C31*$I968)*'01_Supuestos'!$F$11*($H968-'01_Supuestos'!$F$9))-((('01_Supuestos'!C31*$I968)*'01_Supuestos'!$F$11*($H968-'01_Supuestos'!$F$9))*'01_Supuestos'!$F$12)-(('01_Supuestos'!C31*$I968)*'01_Supuestos'!$F$11*$K968)-(IF(('01_Supuestos'!C31*$I968)&gt;0,'01_Supuestos'!$F$15,0)))-($J968*'01_Supuestos'!C33)))*'01_Supuestos'!$F$16)</f>
        <v/>
      </c>
      <c r="U968" s="109">
        <f>((('01_Supuestos'!D31*$I968)*'01_Supuestos'!$F$11*($H968-'01_Supuestos'!$F$9))-((('01_Supuestos'!D31*$I968)*'01_Supuestos'!$F$11*($H968-'01_Supuestos'!$F$9))*'01_Supuestos'!$F$12)-(('01_Supuestos'!D31*$I968)*'01_Supuestos'!$F$11*$K968)-(IF(('01_Supuestos'!D31*$I968)&gt;0,'01_Supuestos'!$F$15,0)))-((('01_Supuestos'!D31*$I968)*'01_Supuestos'!$F$11*($H968-'01_Supuestos'!$F$9))*'01_Supuestos'!$F$18)-($J968*'01_Supuestos'!D32)-(IF('01_Supuestos'!D30=MAX('01_Supuestos'!$C$30:$M$30),'01_Supuestos'!$F$19,0))-(MAX(0,(((('01_Supuestos'!D31*$I968)*'01_Supuestos'!$F$11*($H968-'01_Supuestos'!$F$9))-((('01_Supuestos'!D31*$I968)*'01_Supuestos'!$F$11*($H968-'01_Supuestos'!$F$9))*'01_Supuestos'!$F$12)-(('01_Supuestos'!D31*$I968)*'01_Supuestos'!$F$11*$K968)-(IF(('01_Supuestos'!D31*$I968)&gt;0,'01_Supuestos'!$F$15,0)))-($J968*'01_Supuestos'!D33)))*'01_Supuestos'!$F$16)</f>
        <v/>
      </c>
      <c r="V968" s="109">
        <f>((('01_Supuestos'!E31*$I968)*'01_Supuestos'!$F$11*($H968-'01_Supuestos'!$F$9))-((('01_Supuestos'!E31*$I968)*'01_Supuestos'!$F$11*($H968-'01_Supuestos'!$F$9))*'01_Supuestos'!$F$12)-(('01_Supuestos'!E31*$I968)*'01_Supuestos'!$F$11*$K968)-(IF(('01_Supuestos'!E31*$I968)&gt;0,'01_Supuestos'!$F$15,0)))-((('01_Supuestos'!E31*$I968)*'01_Supuestos'!$F$11*($H968-'01_Supuestos'!$F$9))*'01_Supuestos'!$F$18)-($J968*'01_Supuestos'!E32)-(IF('01_Supuestos'!E30=MAX('01_Supuestos'!$C$30:$M$30),'01_Supuestos'!$F$19,0))-(MAX(0,(((('01_Supuestos'!E31*$I968)*'01_Supuestos'!$F$11*($H968-'01_Supuestos'!$F$9))-((('01_Supuestos'!E31*$I968)*'01_Supuestos'!$F$11*($H968-'01_Supuestos'!$F$9))*'01_Supuestos'!$F$12)-(('01_Supuestos'!E31*$I968)*'01_Supuestos'!$F$11*$K968)-(IF(('01_Supuestos'!E31*$I968)&gt;0,'01_Supuestos'!$F$15,0)))-($J968*'01_Supuestos'!E33)))*'01_Supuestos'!$F$16)</f>
        <v/>
      </c>
      <c r="W968" s="109">
        <f>((('01_Supuestos'!F31*$I968)*'01_Supuestos'!$F$11*($H968-'01_Supuestos'!$F$9))-((('01_Supuestos'!F31*$I968)*'01_Supuestos'!$F$11*($H968-'01_Supuestos'!$F$9))*'01_Supuestos'!$F$12)-(('01_Supuestos'!F31*$I968)*'01_Supuestos'!$F$11*$K968)-(IF(('01_Supuestos'!F31*$I968)&gt;0,'01_Supuestos'!$F$15,0)))-((('01_Supuestos'!F31*$I968)*'01_Supuestos'!$F$11*($H968-'01_Supuestos'!$F$9))*'01_Supuestos'!$F$18)-($J968*'01_Supuestos'!F32)-(IF('01_Supuestos'!F30=MAX('01_Supuestos'!$C$30:$M$30),'01_Supuestos'!$F$19,0))-(MAX(0,(((('01_Supuestos'!F31*$I968)*'01_Supuestos'!$F$11*($H968-'01_Supuestos'!$F$9))-((('01_Supuestos'!F31*$I968)*'01_Supuestos'!$F$11*($H968-'01_Supuestos'!$F$9))*'01_Supuestos'!$F$12)-(('01_Supuestos'!F31*$I968)*'01_Supuestos'!$F$11*$K968)-(IF(('01_Supuestos'!F31*$I968)&gt;0,'01_Supuestos'!$F$15,0)))-($J968*'01_Supuestos'!F33)))*'01_Supuestos'!$F$16)</f>
        <v/>
      </c>
      <c r="X968" s="109">
        <f>((('01_Supuestos'!G31*$I968)*'01_Supuestos'!$F$11*($H968-'01_Supuestos'!$F$9))-((('01_Supuestos'!G31*$I968)*'01_Supuestos'!$F$11*($H968-'01_Supuestos'!$F$9))*'01_Supuestos'!$F$12)-(('01_Supuestos'!G31*$I968)*'01_Supuestos'!$F$11*$K968)-(IF(('01_Supuestos'!G31*$I968)&gt;0,'01_Supuestos'!$F$15,0)))-((('01_Supuestos'!G31*$I968)*'01_Supuestos'!$F$11*($H968-'01_Supuestos'!$F$9))*'01_Supuestos'!$F$18)-($J968*'01_Supuestos'!G32)-(IF('01_Supuestos'!G30=MAX('01_Supuestos'!$C$30:$M$30),'01_Supuestos'!$F$19,0))-(MAX(0,(((('01_Supuestos'!G31*$I968)*'01_Supuestos'!$F$11*($H968-'01_Supuestos'!$F$9))-((('01_Supuestos'!G31*$I968)*'01_Supuestos'!$F$11*($H968-'01_Supuestos'!$F$9))*'01_Supuestos'!$F$12)-(('01_Supuestos'!G31*$I968)*'01_Supuestos'!$F$11*$K968)-(IF(('01_Supuestos'!G31*$I968)&gt;0,'01_Supuestos'!$F$15,0)))-($J968*'01_Supuestos'!G33)))*'01_Supuestos'!$F$16)</f>
        <v/>
      </c>
      <c r="Y968" s="109">
        <f>((('01_Supuestos'!H31*$I968)*'01_Supuestos'!$F$11*($H968-'01_Supuestos'!$F$9))-((('01_Supuestos'!H31*$I968)*'01_Supuestos'!$F$11*($H968-'01_Supuestos'!$F$9))*'01_Supuestos'!$F$12)-(('01_Supuestos'!H31*$I968)*'01_Supuestos'!$F$11*$K968)-(IF(('01_Supuestos'!H31*$I968)&gt;0,'01_Supuestos'!$F$15,0)))-((('01_Supuestos'!H31*$I968)*'01_Supuestos'!$F$11*($H968-'01_Supuestos'!$F$9))*'01_Supuestos'!$F$18)-($J968*'01_Supuestos'!H32)-(IF('01_Supuestos'!H30=MAX('01_Supuestos'!$C$30:$M$30),'01_Supuestos'!$F$19,0))-(MAX(0,(((('01_Supuestos'!H31*$I968)*'01_Supuestos'!$F$11*($H968-'01_Supuestos'!$F$9))-((('01_Supuestos'!H31*$I968)*'01_Supuestos'!$F$11*($H968-'01_Supuestos'!$F$9))*'01_Supuestos'!$F$12)-(('01_Supuestos'!H31*$I968)*'01_Supuestos'!$F$11*$K968)-(IF(('01_Supuestos'!H31*$I968)&gt;0,'01_Supuestos'!$F$15,0)))-($J968*'01_Supuestos'!H33)))*'01_Supuestos'!$F$16)</f>
        <v/>
      </c>
      <c r="Z968" s="109">
        <f>((('01_Supuestos'!I31*$I968)*'01_Supuestos'!$F$11*($H968-'01_Supuestos'!$F$9))-((('01_Supuestos'!I31*$I968)*'01_Supuestos'!$F$11*($H968-'01_Supuestos'!$F$9))*'01_Supuestos'!$F$12)-(('01_Supuestos'!I31*$I968)*'01_Supuestos'!$F$11*$K968)-(IF(('01_Supuestos'!I31*$I968)&gt;0,'01_Supuestos'!$F$15,0)))-((('01_Supuestos'!I31*$I968)*'01_Supuestos'!$F$11*($H968-'01_Supuestos'!$F$9))*'01_Supuestos'!$F$18)-($J968*'01_Supuestos'!I32)-(IF('01_Supuestos'!I30=MAX('01_Supuestos'!$C$30:$M$30),'01_Supuestos'!$F$19,0))-(MAX(0,(((('01_Supuestos'!I31*$I968)*'01_Supuestos'!$F$11*($H968-'01_Supuestos'!$F$9))-((('01_Supuestos'!I31*$I968)*'01_Supuestos'!$F$11*($H968-'01_Supuestos'!$F$9))*'01_Supuestos'!$F$12)-(('01_Supuestos'!I31*$I968)*'01_Supuestos'!$F$11*$K968)-(IF(('01_Supuestos'!I31*$I968)&gt;0,'01_Supuestos'!$F$15,0)))-($J968*'01_Supuestos'!I33)))*'01_Supuestos'!$F$16)</f>
        <v/>
      </c>
      <c r="AA968" s="109">
        <f>((('01_Supuestos'!J31*$I968)*'01_Supuestos'!$F$11*($H968-'01_Supuestos'!$F$9))-((('01_Supuestos'!J31*$I968)*'01_Supuestos'!$F$11*($H968-'01_Supuestos'!$F$9))*'01_Supuestos'!$F$12)-(('01_Supuestos'!J31*$I968)*'01_Supuestos'!$F$11*$K968)-(IF(('01_Supuestos'!J31*$I968)&gt;0,'01_Supuestos'!$F$15,0)))-((('01_Supuestos'!J31*$I968)*'01_Supuestos'!$F$11*($H968-'01_Supuestos'!$F$9))*'01_Supuestos'!$F$18)-($J968*'01_Supuestos'!J32)-(IF('01_Supuestos'!J30=MAX('01_Supuestos'!$C$30:$M$30),'01_Supuestos'!$F$19,0))-(MAX(0,(((('01_Supuestos'!J31*$I968)*'01_Supuestos'!$F$11*($H968-'01_Supuestos'!$F$9))-((('01_Supuestos'!J31*$I968)*'01_Supuestos'!$F$11*($H968-'01_Supuestos'!$F$9))*'01_Supuestos'!$F$12)-(('01_Supuestos'!J31*$I968)*'01_Supuestos'!$F$11*$K968)-(IF(('01_Supuestos'!J31*$I968)&gt;0,'01_Supuestos'!$F$15,0)))-($J968*'01_Supuestos'!J33)))*'01_Supuestos'!$F$16)</f>
        <v/>
      </c>
      <c r="AB968" s="109">
        <f>((('01_Supuestos'!K31*$I968)*'01_Supuestos'!$F$11*($H968-'01_Supuestos'!$F$9))-((('01_Supuestos'!K31*$I968)*'01_Supuestos'!$F$11*($H968-'01_Supuestos'!$F$9))*'01_Supuestos'!$F$12)-(('01_Supuestos'!K31*$I968)*'01_Supuestos'!$F$11*$K968)-(IF(('01_Supuestos'!K31*$I968)&gt;0,'01_Supuestos'!$F$15,0)))-((('01_Supuestos'!K31*$I968)*'01_Supuestos'!$F$11*($H968-'01_Supuestos'!$F$9))*'01_Supuestos'!$F$18)-($J968*'01_Supuestos'!K32)-(IF('01_Supuestos'!K30=MAX('01_Supuestos'!$C$30:$M$30),'01_Supuestos'!$F$19,0))-(MAX(0,(((('01_Supuestos'!K31*$I968)*'01_Supuestos'!$F$11*($H968-'01_Supuestos'!$F$9))-((('01_Supuestos'!K31*$I968)*'01_Supuestos'!$F$11*($H968-'01_Supuestos'!$F$9))*'01_Supuestos'!$F$12)-(('01_Supuestos'!K31*$I968)*'01_Supuestos'!$F$11*$K968)-(IF(('01_Supuestos'!K31*$I968)&gt;0,'01_Supuestos'!$F$15,0)))-($J968*'01_Supuestos'!K33)))*'01_Supuestos'!$F$16)</f>
        <v/>
      </c>
      <c r="AC968" s="109">
        <f>((('01_Supuestos'!L31*$I968)*'01_Supuestos'!$F$11*($H968-'01_Supuestos'!$F$9))-((('01_Supuestos'!L31*$I968)*'01_Supuestos'!$F$11*($H968-'01_Supuestos'!$F$9))*'01_Supuestos'!$F$12)-(('01_Supuestos'!L31*$I968)*'01_Supuestos'!$F$11*$K968)-(IF(('01_Supuestos'!L31*$I968)&gt;0,'01_Supuestos'!$F$15,0)))-((('01_Supuestos'!L31*$I968)*'01_Supuestos'!$F$11*($H968-'01_Supuestos'!$F$9))*'01_Supuestos'!$F$18)-($J968*'01_Supuestos'!L32)-(IF('01_Supuestos'!L30=MAX('01_Supuestos'!$C$30:$M$30),'01_Supuestos'!$F$19,0))-(MAX(0,(((('01_Supuestos'!L31*$I968)*'01_Supuestos'!$F$11*($H968-'01_Supuestos'!$F$9))-((('01_Supuestos'!L31*$I968)*'01_Supuestos'!$F$11*($H968-'01_Supuestos'!$F$9))*'01_Supuestos'!$F$12)-(('01_Supuestos'!L31*$I968)*'01_Supuestos'!$F$11*$K968)-(IF(('01_Supuestos'!L31*$I968)&gt;0,'01_Supuestos'!$F$15,0)))-($J968*'01_Supuestos'!L33)))*'01_Supuestos'!$F$16)</f>
        <v/>
      </c>
      <c r="AD968" s="109">
        <f>((('01_Supuestos'!M31*$I968)*'01_Supuestos'!$F$11*($H968-'01_Supuestos'!$F$9))-((('01_Supuestos'!M31*$I968)*'01_Supuestos'!$F$11*($H968-'01_Supuestos'!$F$9))*'01_Supuestos'!$F$12)-(('01_Supuestos'!M31*$I968)*'01_Supuestos'!$F$11*$K968)-(IF(('01_Supuestos'!M31*$I968)&gt;0,'01_Supuestos'!$F$15,0)))-((('01_Supuestos'!M31*$I968)*'01_Supuestos'!$F$11*($H968-'01_Supuestos'!$F$9))*'01_Supuestos'!$F$18)-($J968*'01_Supuestos'!M32)-(IF('01_Supuestos'!M30=MAX('01_Supuestos'!$C$30:$M$30),'01_Supuestos'!$F$19,0))-(MAX(0,(((('01_Supuestos'!M31*$I968)*'01_Supuestos'!$F$11*($H968-'01_Supuestos'!$F$9))-((('01_Supuestos'!M31*$I968)*'01_Supuestos'!$F$11*($H968-'01_Supuestos'!$F$9))*'01_Supuestos'!$F$12)-(('01_Supuestos'!M31*$I968)*'01_Supuestos'!$F$11*$K968)-(IF(('01_Supuestos'!M31*$I968)&gt;0,'01_Supuestos'!$F$15,0)))-($J968*'01_Supuestos'!M33)))*'01_Supuestos'!$F$16)</f>
        <v/>
      </c>
      <c r="AE968" s="109">
        <f>0</f>
        <v/>
      </c>
      <c r="AF968" s="109">
        <f>IF(S968&gt;R968,"Appraisal+Decision",IF(S968&lt;R968,"Develop Now","Indiferente"))</f>
        <v/>
      </c>
    </row>
    <row r="969">
      <c r="A969" t="n">
        <v>939</v>
      </c>
      <c r="B969" s="53">
        <f>RAND()</f>
        <v/>
      </c>
      <c r="C969" s="53">
        <f>RAND()</f>
        <v/>
      </c>
      <c r="D969" s="53">
        <f>RAND()</f>
        <v/>
      </c>
      <c r="E969" s="53">
        <f>RAND()</f>
        <v/>
      </c>
      <c r="F969" s="53">
        <f>RAND()</f>
        <v/>
      </c>
      <c r="G969" s="53">
        <f>RAND()</f>
        <v/>
      </c>
      <c r="H969" s="109">
        <f>IF(B969&lt;($B$11-$B$10)/($B$12-$B$10), $B$10+SQRT(B969*($B$11-$B$10)*($B$12-$B$10)), $B$12-SQRT((1-B969)*($B$12-$B$11)*($B$12-$B$10)))</f>
        <v/>
      </c>
      <c r="I969" s="53">
        <f>MAX(0.1,NORMINV(C969,$B$13,$B$14))</f>
        <v/>
      </c>
      <c r="J969" s="109">
        <f>'01_Supuestos'!$F$13*MAX(0.65,NORMINV(D969,1,$B$15))</f>
        <v/>
      </c>
      <c r="K969" s="109">
        <f>'01_Supuestos'!$F$14*MAX(0.6,NORMINV(E969,1,$B$16))</f>
        <v/>
      </c>
      <c r="L969" s="109">
        <f>--(F969&lt;=$B$5)</f>
        <v/>
      </c>
      <c r="M969" s="109">
        <f>IF(L969=1, IF(G969&lt;=$B$6, "+", "-"), IF(G969&lt;=(1-$B$7), "+", "-"))</f>
        <v/>
      </c>
      <c r="N969" s="110">
        <f>IF(M969="+",'05_Bayes_Arbol'!$B$16,'05_Bayes_Arbol'!$B$17)</f>
        <v/>
      </c>
      <c r="O969" s="109">
        <f>SUMPRODUCT(T969:AD969,'01_Supuestos'!$C$34:$M$34)</f>
        <v/>
      </c>
      <c r="P969" s="109">
        <f>N969*O969 + (1-N969)*$B$9</f>
        <v/>
      </c>
      <c r="Q969" s="109">
        <f>--(P969&gt;0)</f>
        <v/>
      </c>
      <c r="R969" s="109">
        <f>IF(L969=1,O969,$B$9)</f>
        <v/>
      </c>
      <c r="S969" s="109">
        <f>-$B$8 + IF(Q969=1, IF(L969=1,O969,$B$9), 0)</f>
        <v/>
      </c>
      <c r="T969" s="109">
        <f>((('01_Supuestos'!C31*$I969)*'01_Supuestos'!$F$11*($H969-'01_Supuestos'!$F$9))-((('01_Supuestos'!C31*$I969)*'01_Supuestos'!$F$11*($H969-'01_Supuestos'!$F$9))*'01_Supuestos'!$F$12)-(('01_Supuestos'!C31*$I969)*'01_Supuestos'!$F$11*$K969)-(IF(('01_Supuestos'!C31*$I969)&gt;0,'01_Supuestos'!$F$15,0)))-((('01_Supuestos'!C31*$I969)*'01_Supuestos'!$F$11*($H969-'01_Supuestos'!$F$9))*'01_Supuestos'!$F$18)-($J969*'01_Supuestos'!C32)-(IF('01_Supuestos'!C30=MAX('01_Supuestos'!$C$30:$M$30),'01_Supuestos'!$F$19,0))-(MAX(0,(((('01_Supuestos'!C31*$I969)*'01_Supuestos'!$F$11*($H969-'01_Supuestos'!$F$9))-((('01_Supuestos'!C31*$I969)*'01_Supuestos'!$F$11*($H969-'01_Supuestos'!$F$9))*'01_Supuestos'!$F$12)-(('01_Supuestos'!C31*$I969)*'01_Supuestos'!$F$11*$K969)-(IF(('01_Supuestos'!C31*$I969)&gt;0,'01_Supuestos'!$F$15,0)))-($J969*'01_Supuestos'!C33)))*'01_Supuestos'!$F$16)</f>
        <v/>
      </c>
      <c r="U969" s="109">
        <f>((('01_Supuestos'!D31*$I969)*'01_Supuestos'!$F$11*($H969-'01_Supuestos'!$F$9))-((('01_Supuestos'!D31*$I969)*'01_Supuestos'!$F$11*($H969-'01_Supuestos'!$F$9))*'01_Supuestos'!$F$12)-(('01_Supuestos'!D31*$I969)*'01_Supuestos'!$F$11*$K969)-(IF(('01_Supuestos'!D31*$I969)&gt;0,'01_Supuestos'!$F$15,0)))-((('01_Supuestos'!D31*$I969)*'01_Supuestos'!$F$11*($H969-'01_Supuestos'!$F$9))*'01_Supuestos'!$F$18)-($J969*'01_Supuestos'!D32)-(IF('01_Supuestos'!D30=MAX('01_Supuestos'!$C$30:$M$30),'01_Supuestos'!$F$19,0))-(MAX(0,(((('01_Supuestos'!D31*$I969)*'01_Supuestos'!$F$11*($H969-'01_Supuestos'!$F$9))-((('01_Supuestos'!D31*$I969)*'01_Supuestos'!$F$11*($H969-'01_Supuestos'!$F$9))*'01_Supuestos'!$F$12)-(('01_Supuestos'!D31*$I969)*'01_Supuestos'!$F$11*$K969)-(IF(('01_Supuestos'!D31*$I969)&gt;0,'01_Supuestos'!$F$15,0)))-($J969*'01_Supuestos'!D33)))*'01_Supuestos'!$F$16)</f>
        <v/>
      </c>
      <c r="V969" s="109">
        <f>((('01_Supuestos'!E31*$I969)*'01_Supuestos'!$F$11*($H969-'01_Supuestos'!$F$9))-((('01_Supuestos'!E31*$I969)*'01_Supuestos'!$F$11*($H969-'01_Supuestos'!$F$9))*'01_Supuestos'!$F$12)-(('01_Supuestos'!E31*$I969)*'01_Supuestos'!$F$11*$K969)-(IF(('01_Supuestos'!E31*$I969)&gt;0,'01_Supuestos'!$F$15,0)))-((('01_Supuestos'!E31*$I969)*'01_Supuestos'!$F$11*($H969-'01_Supuestos'!$F$9))*'01_Supuestos'!$F$18)-($J969*'01_Supuestos'!E32)-(IF('01_Supuestos'!E30=MAX('01_Supuestos'!$C$30:$M$30),'01_Supuestos'!$F$19,0))-(MAX(0,(((('01_Supuestos'!E31*$I969)*'01_Supuestos'!$F$11*($H969-'01_Supuestos'!$F$9))-((('01_Supuestos'!E31*$I969)*'01_Supuestos'!$F$11*($H969-'01_Supuestos'!$F$9))*'01_Supuestos'!$F$12)-(('01_Supuestos'!E31*$I969)*'01_Supuestos'!$F$11*$K969)-(IF(('01_Supuestos'!E31*$I969)&gt;0,'01_Supuestos'!$F$15,0)))-($J969*'01_Supuestos'!E33)))*'01_Supuestos'!$F$16)</f>
        <v/>
      </c>
      <c r="W969" s="109">
        <f>((('01_Supuestos'!F31*$I969)*'01_Supuestos'!$F$11*($H969-'01_Supuestos'!$F$9))-((('01_Supuestos'!F31*$I969)*'01_Supuestos'!$F$11*($H969-'01_Supuestos'!$F$9))*'01_Supuestos'!$F$12)-(('01_Supuestos'!F31*$I969)*'01_Supuestos'!$F$11*$K969)-(IF(('01_Supuestos'!F31*$I969)&gt;0,'01_Supuestos'!$F$15,0)))-((('01_Supuestos'!F31*$I969)*'01_Supuestos'!$F$11*($H969-'01_Supuestos'!$F$9))*'01_Supuestos'!$F$18)-($J969*'01_Supuestos'!F32)-(IF('01_Supuestos'!F30=MAX('01_Supuestos'!$C$30:$M$30),'01_Supuestos'!$F$19,0))-(MAX(0,(((('01_Supuestos'!F31*$I969)*'01_Supuestos'!$F$11*($H969-'01_Supuestos'!$F$9))-((('01_Supuestos'!F31*$I969)*'01_Supuestos'!$F$11*($H969-'01_Supuestos'!$F$9))*'01_Supuestos'!$F$12)-(('01_Supuestos'!F31*$I969)*'01_Supuestos'!$F$11*$K969)-(IF(('01_Supuestos'!F31*$I969)&gt;0,'01_Supuestos'!$F$15,0)))-($J969*'01_Supuestos'!F33)))*'01_Supuestos'!$F$16)</f>
        <v/>
      </c>
      <c r="X969" s="109">
        <f>((('01_Supuestos'!G31*$I969)*'01_Supuestos'!$F$11*($H969-'01_Supuestos'!$F$9))-((('01_Supuestos'!G31*$I969)*'01_Supuestos'!$F$11*($H969-'01_Supuestos'!$F$9))*'01_Supuestos'!$F$12)-(('01_Supuestos'!G31*$I969)*'01_Supuestos'!$F$11*$K969)-(IF(('01_Supuestos'!G31*$I969)&gt;0,'01_Supuestos'!$F$15,0)))-((('01_Supuestos'!G31*$I969)*'01_Supuestos'!$F$11*($H969-'01_Supuestos'!$F$9))*'01_Supuestos'!$F$18)-($J969*'01_Supuestos'!G32)-(IF('01_Supuestos'!G30=MAX('01_Supuestos'!$C$30:$M$30),'01_Supuestos'!$F$19,0))-(MAX(0,(((('01_Supuestos'!G31*$I969)*'01_Supuestos'!$F$11*($H969-'01_Supuestos'!$F$9))-((('01_Supuestos'!G31*$I969)*'01_Supuestos'!$F$11*($H969-'01_Supuestos'!$F$9))*'01_Supuestos'!$F$12)-(('01_Supuestos'!G31*$I969)*'01_Supuestos'!$F$11*$K969)-(IF(('01_Supuestos'!G31*$I969)&gt;0,'01_Supuestos'!$F$15,0)))-($J969*'01_Supuestos'!G33)))*'01_Supuestos'!$F$16)</f>
        <v/>
      </c>
      <c r="Y969" s="109">
        <f>((('01_Supuestos'!H31*$I969)*'01_Supuestos'!$F$11*($H969-'01_Supuestos'!$F$9))-((('01_Supuestos'!H31*$I969)*'01_Supuestos'!$F$11*($H969-'01_Supuestos'!$F$9))*'01_Supuestos'!$F$12)-(('01_Supuestos'!H31*$I969)*'01_Supuestos'!$F$11*$K969)-(IF(('01_Supuestos'!H31*$I969)&gt;0,'01_Supuestos'!$F$15,0)))-((('01_Supuestos'!H31*$I969)*'01_Supuestos'!$F$11*($H969-'01_Supuestos'!$F$9))*'01_Supuestos'!$F$18)-($J969*'01_Supuestos'!H32)-(IF('01_Supuestos'!H30=MAX('01_Supuestos'!$C$30:$M$30),'01_Supuestos'!$F$19,0))-(MAX(0,(((('01_Supuestos'!H31*$I969)*'01_Supuestos'!$F$11*($H969-'01_Supuestos'!$F$9))-((('01_Supuestos'!H31*$I969)*'01_Supuestos'!$F$11*($H969-'01_Supuestos'!$F$9))*'01_Supuestos'!$F$12)-(('01_Supuestos'!H31*$I969)*'01_Supuestos'!$F$11*$K969)-(IF(('01_Supuestos'!H31*$I969)&gt;0,'01_Supuestos'!$F$15,0)))-($J969*'01_Supuestos'!H33)))*'01_Supuestos'!$F$16)</f>
        <v/>
      </c>
      <c r="Z969" s="109">
        <f>((('01_Supuestos'!I31*$I969)*'01_Supuestos'!$F$11*($H969-'01_Supuestos'!$F$9))-((('01_Supuestos'!I31*$I969)*'01_Supuestos'!$F$11*($H969-'01_Supuestos'!$F$9))*'01_Supuestos'!$F$12)-(('01_Supuestos'!I31*$I969)*'01_Supuestos'!$F$11*$K969)-(IF(('01_Supuestos'!I31*$I969)&gt;0,'01_Supuestos'!$F$15,0)))-((('01_Supuestos'!I31*$I969)*'01_Supuestos'!$F$11*($H969-'01_Supuestos'!$F$9))*'01_Supuestos'!$F$18)-($J969*'01_Supuestos'!I32)-(IF('01_Supuestos'!I30=MAX('01_Supuestos'!$C$30:$M$30),'01_Supuestos'!$F$19,0))-(MAX(0,(((('01_Supuestos'!I31*$I969)*'01_Supuestos'!$F$11*($H969-'01_Supuestos'!$F$9))-((('01_Supuestos'!I31*$I969)*'01_Supuestos'!$F$11*($H969-'01_Supuestos'!$F$9))*'01_Supuestos'!$F$12)-(('01_Supuestos'!I31*$I969)*'01_Supuestos'!$F$11*$K969)-(IF(('01_Supuestos'!I31*$I969)&gt;0,'01_Supuestos'!$F$15,0)))-($J969*'01_Supuestos'!I33)))*'01_Supuestos'!$F$16)</f>
        <v/>
      </c>
      <c r="AA969" s="109">
        <f>((('01_Supuestos'!J31*$I969)*'01_Supuestos'!$F$11*($H969-'01_Supuestos'!$F$9))-((('01_Supuestos'!J31*$I969)*'01_Supuestos'!$F$11*($H969-'01_Supuestos'!$F$9))*'01_Supuestos'!$F$12)-(('01_Supuestos'!J31*$I969)*'01_Supuestos'!$F$11*$K969)-(IF(('01_Supuestos'!J31*$I969)&gt;0,'01_Supuestos'!$F$15,0)))-((('01_Supuestos'!J31*$I969)*'01_Supuestos'!$F$11*($H969-'01_Supuestos'!$F$9))*'01_Supuestos'!$F$18)-($J969*'01_Supuestos'!J32)-(IF('01_Supuestos'!J30=MAX('01_Supuestos'!$C$30:$M$30),'01_Supuestos'!$F$19,0))-(MAX(0,(((('01_Supuestos'!J31*$I969)*'01_Supuestos'!$F$11*($H969-'01_Supuestos'!$F$9))-((('01_Supuestos'!J31*$I969)*'01_Supuestos'!$F$11*($H969-'01_Supuestos'!$F$9))*'01_Supuestos'!$F$12)-(('01_Supuestos'!J31*$I969)*'01_Supuestos'!$F$11*$K969)-(IF(('01_Supuestos'!J31*$I969)&gt;0,'01_Supuestos'!$F$15,0)))-($J969*'01_Supuestos'!J33)))*'01_Supuestos'!$F$16)</f>
        <v/>
      </c>
      <c r="AB969" s="109">
        <f>((('01_Supuestos'!K31*$I969)*'01_Supuestos'!$F$11*($H969-'01_Supuestos'!$F$9))-((('01_Supuestos'!K31*$I969)*'01_Supuestos'!$F$11*($H969-'01_Supuestos'!$F$9))*'01_Supuestos'!$F$12)-(('01_Supuestos'!K31*$I969)*'01_Supuestos'!$F$11*$K969)-(IF(('01_Supuestos'!K31*$I969)&gt;0,'01_Supuestos'!$F$15,0)))-((('01_Supuestos'!K31*$I969)*'01_Supuestos'!$F$11*($H969-'01_Supuestos'!$F$9))*'01_Supuestos'!$F$18)-($J969*'01_Supuestos'!K32)-(IF('01_Supuestos'!K30=MAX('01_Supuestos'!$C$30:$M$30),'01_Supuestos'!$F$19,0))-(MAX(0,(((('01_Supuestos'!K31*$I969)*'01_Supuestos'!$F$11*($H969-'01_Supuestos'!$F$9))-((('01_Supuestos'!K31*$I969)*'01_Supuestos'!$F$11*($H969-'01_Supuestos'!$F$9))*'01_Supuestos'!$F$12)-(('01_Supuestos'!K31*$I969)*'01_Supuestos'!$F$11*$K969)-(IF(('01_Supuestos'!K31*$I969)&gt;0,'01_Supuestos'!$F$15,0)))-($J969*'01_Supuestos'!K33)))*'01_Supuestos'!$F$16)</f>
        <v/>
      </c>
      <c r="AC969" s="109">
        <f>((('01_Supuestos'!L31*$I969)*'01_Supuestos'!$F$11*($H969-'01_Supuestos'!$F$9))-((('01_Supuestos'!L31*$I969)*'01_Supuestos'!$F$11*($H969-'01_Supuestos'!$F$9))*'01_Supuestos'!$F$12)-(('01_Supuestos'!L31*$I969)*'01_Supuestos'!$F$11*$K969)-(IF(('01_Supuestos'!L31*$I969)&gt;0,'01_Supuestos'!$F$15,0)))-((('01_Supuestos'!L31*$I969)*'01_Supuestos'!$F$11*($H969-'01_Supuestos'!$F$9))*'01_Supuestos'!$F$18)-($J969*'01_Supuestos'!L32)-(IF('01_Supuestos'!L30=MAX('01_Supuestos'!$C$30:$M$30),'01_Supuestos'!$F$19,0))-(MAX(0,(((('01_Supuestos'!L31*$I969)*'01_Supuestos'!$F$11*($H969-'01_Supuestos'!$F$9))-((('01_Supuestos'!L31*$I969)*'01_Supuestos'!$F$11*($H969-'01_Supuestos'!$F$9))*'01_Supuestos'!$F$12)-(('01_Supuestos'!L31*$I969)*'01_Supuestos'!$F$11*$K969)-(IF(('01_Supuestos'!L31*$I969)&gt;0,'01_Supuestos'!$F$15,0)))-($J969*'01_Supuestos'!L33)))*'01_Supuestos'!$F$16)</f>
        <v/>
      </c>
      <c r="AD969" s="109">
        <f>((('01_Supuestos'!M31*$I969)*'01_Supuestos'!$F$11*($H969-'01_Supuestos'!$F$9))-((('01_Supuestos'!M31*$I969)*'01_Supuestos'!$F$11*($H969-'01_Supuestos'!$F$9))*'01_Supuestos'!$F$12)-(('01_Supuestos'!M31*$I969)*'01_Supuestos'!$F$11*$K969)-(IF(('01_Supuestos'!M31*$I969)&gt;0,'01_Supuestos'!$F$15,0)))-((('01_Supuestos'!M31*$I969)*'01_Supuestos'!$F$11*($H969-'01_Supuestos'!$F$9))*'01_Supuestos'!$F$18)-($J969*'01_Supuestos'!M32)-(IF('01_Supuestos'!M30=MAX('01_Supuestos'!$C$30:$M$30),'01_Supuestos'!$F$19,0))-(MAX(0,(((('01_Supuestos'!M31*$I969)*'01_Supuestos'!$F$11*($H969-'01_Supuestos'!$F$9))-((('01_Supuestos'!M31*$I969)*'01_Supuestos'!$F$11*($H969-'01_Supuestos'!$F$9))*'01_Supuestos'!$F$12)-(('01_Supuestos'!M31*$I969)*'01_Supuestos'!$F$11*$K969)-(IF(('01_Supuestos'!M31*$I969)&gt;0,'01_Supuestos'!$F$15,0)))-($J969*'01_Supuestos'!M33)))*'01_Supuestos'!$F$16)</f>
        <v/>
      </c>
      <c r="AE969" s="109">
        <f>0</f>
        <v/>
      </c>
      <c r="AF969" s="109">
        <f>IF(S969&gt;R969,"Appraisal+Decision",IF(S969&lt;R969,"Develop Now","Indiferente"))</f>
        <v/>
      </c>
    </row>
    <row r="970">
      <c r="A970" t="n">
        <v>940</v>
      </c>
      <c r="B970" s="53">
        <f>RAND()</f>
        <v/>
      </c>
      <c r="C970" s="53">
        <f>RAND()</f>
        <v/>
      </c>
      <c r="D970" s="53">
        <f>RAND()</f>
        <v/>
      </c>
      <c r="E970" s="53">
        <f>RAND()</f>
        <v/>
      </c>
      <c r="F970" s="53">
        <f>RAND()</f>
        <v/>
      </c>
      <c r="G970" s="53">
        <f>RAND()</f>
        <v/>
      </c>
      <c r="H970" s="109">
        <f>IF(B970&lt;($B$11-$B$10)/($B$12-$B$10), $B$10+SQRT(B970*($B$11-$B$10)*($B$12-$B$10)), $B$12-SQRT((1-B970)*($B$12-$B$11)*($B$12-$B$10)))</f>
        <v/>
      </c>
      <c r="I970" s="53">
        <f>MAX(0.1,NORMINV(C970,$B$13,$B$14))</f>
        <v/>
      </c>
      <c r="J970" s="109">
        <f>'01_Supuestos'!$F$13*MAX(0.65,NORMINV(D970,1,$B$15))</f>
        <v/>
      </c>
      <c r="K970" s="109">
        <f>'01_Supuestos'!$F$14*MAX(0.6,NORMINV(E970,1,$B$16))</f>
        <v/>
      </c>
      <c r="L970" s="109">
        <f>--(F970&lt;=$B$5)</f>
        <v/>
      </c>
      <c r="M970" s="109">
        <f>IF(L970=1, IF(G970&lt;=$B$6, "+", "-"), IF(G970&lt;=(1-$B$7), "+", "-"))</f>
        <v/>
      </c>
      <c r="N970" s="110">
        <f>IF(M970="+",'05_Bayes_Arbol'!$B$16,'05_Bayes_Arbol'!$B$17)</f>
        <v/>
      </c>
      <c r="O970" s="109">
        <f>SUMPRODUCT(T970:AD970,'01_Supuestos'!$C$34:$M$34)</f>
        <v/>
      </c>
      <c r="P970" s="109">
        <f>N970*O970 + (1-N970)*$B$9</f>
        <v/>
      </c>
      <c r="Q970" s="109">
        <f>--(P970&gt;0)</f>
        <v/>
      </c>
      <c r="R970" s="109">
        <f>IF(L970=1,O970,$B$9)</f>
        <v/>
      </c>
      <c r="S970" s="109">
        <f>-$B$8 + IF(Q970=1, IF(L970=1,O970,$B$9), 0)</f>
        <v/>
      </c>
      <c r="T970" s="109">
        <f>((('01_Supuestos'!C31*$I970)*'01_Supuestos'!$F$11*($H970-'01_Supuestos'!$F$9))-((('01_Supuestos'!C31*$I970)*'01_Supuestos'!$F$11*($H970-'01_Supuestos'!$F$9))*'01_Supuestos'!$F$12)-(('01_Supuestos'!C31*$I970)*'01_Supuestos'!$F$11*$K970)-(IF(('01_Supuestos'!C31*$I970)&gt;0,'01_Supuestos'!$F$15,0)))-((('01_Supuestos'!C31*$I970)*'01_Supuestos'!$F$11*($H970-'01_Supuestos'!$F$9))*'01_Supuestos'!$F$18)-($J970*'01_Supuestos'!C32)-(IF('01_Supuestos'!C30=MAX('01_Supuestos'!$C$30:$M$30),'01_Supuestos'!$F$19,0))-(MAX(0,(((('01_Supuestos'!C31*$I970)*'01_Supuestos'!$F$11*($H970-'01_Supuestos'!$F$9))-((('01_Supuestos'!C31*$I970)*'01_Supuestos'!$F$11*($H970-'01_Supuestos'!$F$9))*'01_Supuestos'!$F$12)-(('01_Supuestos'!C31*$I970)*'01_Supuestos'!$F$11*$K970)-(IF(('01_Supuestos'!C31*$I970)&gt;0,'01_Supuestos'!$F$15,0)))-($J970*'01_Supuestos'!C33)))*'01_Supuestos'!$F$16)</f>
        <v/>
      </c>
      <c r="U970" s="109">
        <f>((('01_Supuestos'!D31*$I970)*'01_Supuestos'!$F$11*($H970-'01_Supuestos'!$F$9))-((('01_Supuestos'!D31*$I970)*'01_Supuestos'!$F$11*($H970-'01_Supuestos'!$F$9))*'01_Supuestos'!$F$12)-(('01_Supuestos'!D31*$I970)*'01_Supuestos'!$F$11*$K970)-(IF(('01_Supuestos'!D31*$I970)&gt;0,'01_Supuestos'!$F$15,0)))-((('01_Supuestos'!D31*$I970)*'01_Supuestos'!$F$11*($H970-'01_Supuestos'!$F$9))*'01_Supuestos'!$F$18)-($J970*'01_Supuestos'!D32)-(IF('01_Supuestos'!D30=MAX('01_Supuestos'!$C$30:$M$30),'01_Supuestos'!$F$19,0))-(MAX(0,(((('01_Supuestos'!D31*$I970)*'01_Supuestos'!$F$11*($H970-'01_Supuestos'!$F$9))-((('01_Supuestos'!D31*$I970)*'01_Supuestos'!$F$11*($H970-'01_Supuestos'!$F$9))*'01_Supuestos'!$F$12)-(('01_Supuestos'!D31*$I970)*'01_Supuestos'!$F$11*$K970)-(IF(('01_Supuestos'!D31*$I970)&gt;0,'01_Supuestos'!$F$15,0)))-($J970*'01_Supuestos'!D33)))*'01_Supuestos'!$F$16)</f>
        <v/>
      </c>
      <c r="V970" s="109">
        <f>((('01_Supuestos'!E31*$I970)*'01_Supuestos'!$F$11*($H970-'01_Supuestos'!$F$9))-((('01_Supuestos'!E31*$I970)*'01_Supuestos'!$F$11*($H970-'01_Supuestos'!$F$9))*'01_Supuestos'!$F$12)-(('01_Supuestos'!E31*$I970)*'01_Supuestos'!$F$11*$K970)-(IF(('01_Supuestos'!E31*$I970)&gt;0,'01_Supuestos'!$F$15,0)))-((('01_Supuestos'!E31*$I970)*'01_Supuestos'!$F$11*($H970-'01_Supuestos'!$F$9))*'01_Supuestos'!$F$18)-($J970*'01_Supuestos'!E32)-(IF('01_Supuestos'!E30=MAX('01_Supuestos'!$C$30:$M$30),'01_Supuestos'!$F$19,0))-(MAX(0,(((('01_Supuestos'!E31*$I970)*'01_Supuestos'!$F$11*($H970-'01_Supuestos'!$F$9))-((('01_Supuestos'!E31*$I970)*'01_Supuestos'!$F$11*($H970-'01_Supuestos'!$F$9))*'01_Supuestos'!$F$12)-(('01_Supuestos'!E31*$I970)*'01_Supuestos'!$F$11*$K970)-(IF(('01_Supuestos'!E31*$I970)&gt;0,'01_Supuestos'!$F$15,0)))-($J970*'01_Supuestos'!E33)))*'01_Supuestos'!$F$16)</f>
        <v/>
      </c>
      <c r="W970" s="109">
        <f>((('01_Supuestos'!F31*$I970)*'01_Supuestos'!$F$11*($H970-'01_Supuestos'!$F$9))-((('01_Supuestos'!F31*$I970)*'01_Supuestos'!$F$11*($H970-'01_Supuestos'!$F$9))*'01_Supuestos'!$F$12)-(('01_Supuestos'!F31*$I970)*'01_Supuestos'!$F$11*$K970)-(IF(('01_Supuestos'!F31*$I970)&gt;0,'01_Supuestos'!$F$15,0)))-((('01_Supuestos'!F31*$I970)*'01_Supuestos'!$F$11*($H970-'01_Supuestos'!$F$9))*'01_Supuestos'!$F$18)-($J970*'01_Supuestos'!F32)-(IF('01_Supuestos'!F30=MAX('01_Supuestos'!$C$30:$M$30),'01_Supuestos'!$F$19,0))-(MAX(0,(((('01_Supuestos'!F31*$I970)*'01_Supuestos'!$F$11*($H970-'01_Supuestos'!$F$9))-((('01_Supuestos'!F31*$I970)*'01_Supuestos'!$F$11*($H970-'01_Supuestos'!$F$9))*'01_Supuestos'!$F$12)-(('01_Supuestos'!F31*$I970)*'01_Supuestos'!$F$11*$K970)-(IF(('01_Supuestos'!F31*$I970)&gt;0,'01_Supuestos'!$F$15,0)))-($J970*'01_Supuestos'!F33)))*'01_Supuestos'!$F$16)</f>
        <v/>
      </c>
      <c r="X970" s="109">
        <f>((('01_Supuestos'!G31*$I970)*'01_Supuestos'!$F$11*($H970-'01_Supuestos'!$F$9))-((('01_Supuestos'!G31*$I970)*'01_Supuestos'!$F$11*($H970-'01_Supuestos'!$F$9))*'01_Supuestos'!$F$12)-(('01_Supuestos'!G31*$I970)*'01_Supuestos'!$F$11*$K970)-(IF(('01_Supuestos'!G31*$I970)&gt;0,'01_Supuestos'!$F$15,0)))-((('01_Supuestos'!G31*$I970)*'01_Supuestos'!$F$11*($H970-'01_Supuestos'!$F$9))*'01_Supuestos'!$F$18)-($J970*'01_Supuestos'!G32)-(IF('01_Supuestos'!G30=MAX('01_Supuestos'!$C$30:$M$30),'01_Supuestos'!$F$19,0))-(MAX(0,(((('01_Supuestos'!G31*$I970)*'01_Supuestos'!$F$11*($H970-'01_Supuestos'!$F$9))-((('01_Supuestos'!G31*$I970)*'01_Supuestos'!$F$11*($H970-'01_Supuestos'!$F$9))*'01_Supuestos'!$F$12)-(('01_Supuestos'!G31*$I970)*'01_Supuestos'!$F$11*$K970)-(IF(('01_Supuestos'!G31*$I970)&gt;0,'01_Supuestos'!$F$15,0)))-($J970*'01_Supuestos'!G33)))*'01_Supuestos'!$F$16)</f>
        <v/>
      </c>
      <c r="Y970" s="109">
        <f>((('01_Supuestos'!H31*$I970)*'01_Supuestos'!$F$11*($H970-'01_Supuestos'!$F$9))-((('01_Supuestos'!H31*$I970)*'01_Supuestos'!$F$11*($H970-'01_Supuestos'!$F$9))*'01_Supuestos'!$F$12)-(('01_Supuestos'!H31*$I970)*'01_Supuestos'!$F$11*$K970)-(IF(('01_Supuestos'!H31*$I970)&gt;0,'01_Supuestos'!$F$15,0)))-((('01_Supuestos'!H31*$I970)*'01_Supuestos'!$F$11*($H970-'01_Supuestos'!$F$9))*'01_Supuestos'!$F$18)-($J970*'01_Supuestos'!H32)-(IF('01_Supuestos'!H30=MAX('01_Supuestos'!$C$30:$M$30),'01_Supuestos'!$F$19,0))-(MAX(0,(((('01_Supuestos'!H31*$I970)*'01_Supuestos'!$F$11*($H970-'01_Supuestos'!$F$9))-((('01_Supuestos'!H31*$I970)*'01_Supuestos'!$F$11*($H970-'01_Supuestos'!$F$9))*'01_Supuestos'!$F$12)-(('01_Supuestos'!H31*$I970)*'01_Supuestos'!$F$11*$K970)-(IF(('01_Supuestos'!H31*$I970)&gt;0,'01_Supuestos'!$F$15,0)))-($J970*'01_Supuestos'!H33)))*'01_Supuestos'!$F$16)</f>
        <v/>
      </c>
      <c r="Z970" s="109">
        <f>((('01_Supuestos'!I31*$I970)*'01_Supuestos'!$F$11*($H970-'01_Supuestos'!$F$9))-((('01_Supuestos'!I31*$I970)*'01_Supuestos'!$F$11*($H970-'01_Supuestos'!$F$9))*'01_Supuestos'!$F$12)-(('01_Supuestos'!I31*$I970)*'01_Supuestos'!$F$11*$K970)-(IF(('01_Supuestos'!I31*$I970)&gt;0,'01_Supuestos'!$F$15,0)))-((('01_Supuestos'!I31*$I970)*'01_Supuestos'!$F$11*($H970-'01_Supuestos'!$F$9))*'01_Supuestos'!$F$18)-($J970*'01_Supuestos'!I32)-(IF('01_Supuestos'!I30=MAX('01_Supuestos'!$C$30:$M$30),'01_Supuestos'!$F$19,0))-(MAX(0,(((('01_Supuestos'!I31*$I970)*'01_Supuestos'!$F$11*($H970-'01_Supuestos'!$F$9))-((('01_Supuestos'!I31*$I970)*'01_Supuestos'!$F$11*($H970-'01_Supuestos'!$F$9))*'01_Supuestos'!$F$12)-(('01_Supuestos'!I31*$I970)*'01_Supuestos'!$F$11*$K970)-(IF(('01_Supuestos'!I31*$I970)&gt;0,'01_Supuestos'!$F$15,0)))-($J970*'01_Supuestos'!I33)))*'01_Supuestos'!$F$16)</f>
        <v/>
      </c>
      <c r="AA970" s="109">
        <f>((('01_Supuestos'!J31*$I970)*'01_Supuestos'!$F$11*($H970-'01_Supuestos'!$F$9))-((('01_Supuestos'!J31*$I970)*'01_Supuestos'!$F$11*($H970-'01_Supuestos'!$F$9))*'01_Supuestos'!$F$12)-(('01_Supuestos'!J31*$I970)*'01_Supuestos'!$F$11*$K970)-(IF(('01_Supuestos'!J31*$I970)&gt;0,'01_Supuestos'!$F$15,0)))-((('01_Supuestos'!J31*$I970)*'01_Supuestos'!$F$11*($H970-'01_Supuestos'!$F$9))*'01_Supuestos'!$F$18)-($J970*'01_Supuestos'!J32)-(IF('01_Supuestos'!J30=MAX('01_Supuestos'!$C$30:$M$30),'01_Supuestos'!$F$19,0))-(MAX(0,(((('01_Supuestos'!J31*$I970)*'01_Supuestos'!$F$11*($H970-'01_Supuestos'!$F$9))-((('01_Supuestos'!J31*$I970)*'01_Supuestos'!$F$11*($H970-'01_Supuestos'!$F$9))*'01_Supuestos'!$F$12)-(('01_Supuestos'!J31*$I970)*'01_Supuestos'!$F$11*$K970)-(IF(('01_Supuestos'!J31*$I970)&gt;0,'01_Supuestos'!$F$15,0)))-($J970*'01_Supuestos'!J33)))*'01_Supuestos'!$F$16)</f>
        <v/>
      </c>
      <c r="AB970" s="109">
        <f>((('01_Supuestos'!K31*$I970)*'01_Supuestos'!$F$11*($H970-'01_Supuestos'!$F$9))-((('01_Supuestos'!K31*$I970)*'01_Supuestos'!$F$11*($H970-'01_Supuestos'!$F$9))*'01_Supuestos'!$F$12)-(('01_Supuestos'!K31*$I970)*'01_Supuestos'!$F$11*$K970)-(IF(('01_Supuestos'!K31*$I970)&gt;0,'01_Supuestos'!$F$15,0)))-((('01_Supuestos'!K31*$I970)*'01_Supuestos'!$F$11*($H970-'01_Supuestos'!$F$9))*'01_Supuestos'!$F$18)-($J970*'01_Supuestos'!K32)-(IF('01_Supuestos'!K30=MAX('01_Supuestos'!$C$30:$M$30),'01_Supuestos'!$F$19,0))-(MAX(0,(((('01_Supuestos'!K31*$I970)*'01_Supuestos'!$F$11*($H970-'01_Supuestos'!$F$9))-((('01_Supuestos'!K31*$I970)*'01_Supuestos'!$F$11*($H970-'01_Supuestos'!$F$9))*'01_Supuestos'!$F$12)-(('01_Supuestos'!K31*$I970)*'01_Supuestos'!$F$11*$K970)-(IF(('01_Supuestos'!K31*$I970)&gt;0,'01_Supuestos'!$F$15,0)))-($J970*'01_Supuestos'!K33)))*'01_Supuestos'!$F$16)</f>
        <v/>
      </c>
      <c r="AC970" s="109">
        <f>((('01_Supuestos'!L31*$I970)*'01_Supuestos'!$F$11*($H970-'01_Supuestos'!$F$9))-((('01_Supuestos'!L31*$I970)*'01_Supuestos'!$F$11*($H970-'01_Supuestos'!$F$9))*'01_Supuestos'!$F$12)-(('01_Supuestos'!L31*$I970)*'01_Supuestos'!$F$11*$K970)-(IF(('01_Supuestos'!L31*$I970)&gt;0,'01_Supuestos'!$F$15,0)))-((('01_Supuestos'!L31*$I970)*'01_Supuestos'!$F$11*($H970-'01_Supuestos'!$F$9))*'01_Supuestos'!$F$18)-($J970*'01_Supuestos'!L32)-(IF('01_Supuestos'!L30=MAX('01_Supuestos'!$C$30:$M$30),'01_Supuestos'!$F$19,0))-(MAX(0,(((('01_Supuestos'!L31*$I970)*'01_Supuestos'!$F$11*($H970-'01_Supuestos'!$F$9))-((('01_Supuestos'!L31*$I970)*'01_Supuestos'!$F$11*($H970-'01_Supuestos'!$F$9))*'01_Supuestos'!$F$12)-(('01_Supuestos'!L31*$I970)*'01_Supuestos'!$F$11*$K970)-(IF(('01_Supuestos'!L31*$I970)&gt;0,'01_Supuestos'!$F$15,0)))-($J970*'01_Supuestos'!L33)))*'01_Supuestos'!$F$16)</f>
        <v/>
      </c>
      <c r="AD970" s="109">
        <f>((('01_Supuestos'!M31*$I970)*'01_Supuestos'!$F$11*($H970-'01_Supuestos'!$F$9))-((('01_Supuestos'!M31*$I970)*'01_Supuestos'!$F$11*($H970-'01_Supuestos'!$F$9))*'01_Supuestos'!$F$12)-(('01_Supuestos'!M31*$I970)*'01_Supuestos'!$F$11*$K970)-(IF(('01_Supuestos'!M31*$I970)&gt;0,'01_Supuestos'!$F$15,0)))-((('01_Supuestos'!M31*$I970)*'01_Supuestos'!$F$11*($H970-'01_Supuestos'!$F$9))*'01_Supuestos'!$F$18)-($J970*'01_Supuestos'!M32)-(IF('01_Supuestos'!M30=MAX('01_Supuestos'!$C$30:$M$30),'01_Supuestos'!$F$19,0))-(MAX(0,(((('01_Supuestos'!M31*$I970)*'01_Supuestos'!$F$11*($H970-'01_Supuestos'!$F$9))-((('01_Supuestos'!M31*$I970)*'01_Supuestos'!$F$11*($H970-'01_Supuestos'!$F$9))*'01_Supuestos'!$F$12)-(('01_Supuestos'!M31*$I970)*'01_Supuestos'!$F$11*$K970)-(IF(('01_Supuestos'!M31*$I970)&gt;0,'01_Supuestos'!$F$15,0)))-($J970*'01_Supuestos'!M33)))*'01_Supuestos'!$F$16)</f>
        <v/>
      </c>
      <c r="AE970" s="109">
        <f>0</f>
        <v/>
      </c>
      <c r="AF970" s="109">
        <f>IF(S970&gt;R970,"Appraisal+Decision",IF(S970&lt;R970,"Develop Now","Indiferente"))</f>
        <v/>
      </c>
    </row>
    <row r="971">
      <c r="A971" t="n">
        <v>941</v>
      </c>
      <c r="B971" s="53">
        <f>RAND()</f>
        <v/>
      </c>
      <c r="C971" s="53">
        <f>RAND()</f>
        <v/>
      </c>
      <c r="D971" s="53">
        <f>RAND()</f>
        <v/>
      </c>
      <c r="E971" s="53">
        <f>RAND()</f>
        <v/>
      </c>
      <c r="F971" s="53">
        <f>RAND()</f>
        <v/>
      </c>
      <c r="G971" s="53">
        <f>RAND()</f>
        <v/>
      </c>
      <c r="H971" s="109">
        <f>IF(B971&lt;($B$11-$B$10)/($B$12-$B$10), $B$10+SQRT(B971*($B$11-$B$10)*($B$12-$B$10)), $B$12-SQRT((1-B971)*($B$12-$B$11)*($B$12-$B$10)))</f>
        <v/>
      </c>
      <c r="I971" s="53">
        <f>MAX(0.1,NORMINV(C971,$B$13,$B$14))</f>
        <v/>
      </c>
      <c r="J971" s="109">
        <f>'01_Supuestos'!$F$13*MAX(0.65,NORMINV(D971,1,$B$15))</f>
        <v/>
      </c>
      <c r="K971" s="109">
        <f>'01_Supuestos'!$F$14*MAX(0.6,NORMINV(E971,1,$B$16))</f>
        <v/>
      </c>
      <c r="L971" s="109">
        <f>--(F971&lt;=$B$5)</f>
        <v/>
      </c>
      <c r="M971" s="109">
        <f>IF(L971=1, IF(G971&lt;=$B$6, "+", "-"), IF(G971&lt;=(1-$B$7), "+", "-"))</f>
        <v/>
      </c>
      <c r="N971" s="110">
        <f>IF(M971="+",'05_Bayes_Arbol'!$B$16,'05_Bayes_Arbol'!$B$17)</f>
        <v/>
      </c>
      <c r="O971" s="109">
        <f>SUMPRODUCT(T971:AD971,'01_Supuestos'!$C$34:$M$34)</f>
        <v/>
      </c>
      <c r="P971" s="109">
        <f>N971*O971 + (1-N971)*$B$9</f>
        <v/>
      </c>
      <c r="Q971" s="109">
        <f>--(P971&gt;0)</f>
        <v/>
      </c>
      <c r="R971" s="109">
        <f>IF(L971=1,O971,$B$9)</f>
        <v/>
      </c>
      <c r="S971" s="109">
        <f>-$B$8 + IF(Q971=1, IF(L971=1,O971,$B$9), 0)</f>
        <v/>
      </c>
      <c r="T971" s="109">
        <f>((('01_Supuestos'!C31*$I971)*'01_Supuestos'!$F$11*($H971-'01_Supuestos'!$F$9))-((('01_Supuestos'!C31*$I971)*'01_Supuestos'!$F$11*($H971-'01_Supuestos'!$F$9))*'01_Supuestos'!$F$12)-(('01_Supuestos'!C31*$I971)*'01_Supuestos'!$F$11*$K971)-(IF(('01_Supuestos'!C31*$I971)&gt;0,'01_Supuestos'!$F$15,0)))-((('01_Supuestos'!C31*$I971)*'01_Supuestos'!$F$11*($H971-'01_Supuestos'!$F$9))*'01_Supuestos'!$F$18)-($J971*'01_Supuestos'!C32)-(IF('01_Supuestos'!C30=MAX('01_Supuestos'!$C$30:$M$30),'01_Supuestos'!$F$19,0))-(MAX(0,(((('01_Supuestos'!C31*$I971)*'01_Supuestos'!$F$11*($H971-'01_Supuestos'!$F$9))-((('01_Supuestos'!C31*$I971)*'01_Supuestos'!$F$11*($H971-'01_Supuestos'!$F$9))*'01_Supuestos'!$F$12)-(('01_Supuestos'!C31*$I971)*'01_Supuestos'!$F$11*$K971)-(IF(('01_Supuestos'!C31*$I971)&gt;0,'01_Supuestos'!$F$15,0)))-($J971*'01_Supuestos'!C33)))*'01_Supuestos'!$F$16)</f>
        <v/>
      </c>
      <c r="U971" s="109">
        <f>((('01_Supuestos'!D31*$I971)*'01_Supuestos'!$F$11*($H971-'01_Supuestos'!$F$9))-((('01_Supuestos'!D31*$I971)*'01_Supuestos'!$F$11*($H971-'01_Supuestos'!$F$9))*'01_Supuestos'!$F$12)-(('01_Supuestos'!D31*$I971)*'01_Supuestos'!$F$11*$K971)-(IF(('01_Supuestos'!D31*$I971)&gt;0,'01_Supuestos'!$F$15,0)))-((('01_Supuestos'!D31*$I971)*'01_Supuestos'!$F$11*($H971-'01_Supuestos'!$F$9))*'01_Supuestos'!$F$18)-($J971*'01_Supuestos'!D32)-(IF('01_Supuestos'!D30=MAX('01_Supuestos'!$C$30:$M$30),'01_Supuestos'!$F$19,0))-(MAX(0,(((('01_Supuestos'!D31*$I971)*'01_Supuestos'!$F$11*($H971-'01_Supuestos'!$F$9))-((('01_Supuestos'!D31*$I971)*'01_Supuestos'!$F$11*($H971-'01_Supuestos'!$F$9))*'01_Supuestos'!$F$12)-(('01_Supuestos'!D31*$I971)*'01_Supuestos'!$F$11*$K971)-(IF(('01_Supuestos'!D31*$I971)&gt;0,'01_Supuestos'!$F$15,0)))-($J971*'01_Supuestos'!D33)))*'01_Supuestos'!$F$16)</f>
        <v/>
      </c>
      <c r="V971" s="109">
        <f>((('01_Supuestos'!E31*$I971)*'01_Supuestos'!$F$11*($H971-'01_Supuestos'!$F$9))-((('01_Supuestos'!E31*$I971)*'01_Supuestos'!$F$11*($H971-'01_Supuestos'!$F$9))*'01_Supuestos'!$F$12)-(('01_Supuestos'!E31*$I971)*'01_Supuestos'!$F$11*$K971)-(IF(('01_Supuestos'!E31*$I971)&gt;0,'01_Supuestos'!$F$15,0)))-((('01_Supuestos'!E31*$I971)*'01_Supuestos'!$F$11*($H971-'01_Supuestos'!$F$9))*'01_Supuestos'!$F$18)-($J971*'01_Supuestos'!E32)-(IF('01_Supuestos'!E30=MAX('01_Supuestos'!$C$30:$M$30),'01_Supuestos'!$F$19,0))-(MAX(0,(((('01_Supuestos'!E31*$I971)*'01_Supuestos'!$F$11*($H971-'01_Supuestos'!$F$9))-((('01_Supuestos'!E31*$I971)*'01_Supuestos'!$F$11*($H971-'01_Supuestos'!$F$9))*'01_Supuestos'!$F$12)-(('01_Supuestos'!E31*$I971)*'01_Supuestos'!$F$11*$K971)-(IF(('01_Supuestos'!E31*$I971)&gt;0,'01_Supuestos'!$F$15,0)))-($J971*'01_Supuestos'!E33)))*'01_Supuestos'!$F$16)</f>
        <v/>
      </c>
      <c r="W971" s="109">
        <f>((('01_Supuestos'!F31*$I971)*'01_Supuestos'!$F$11*($H971-'01_Supuestos'!$F$9))-((('01_Supuestos'!F31*$I971)*'01_Supuestos'!$F$11*($H971-'01_Supuestos'!$F$9))*'01_Supuestos'!$F$12)-(('01_Supuestos'!F31*$I971)*'01_Supuestos'!$F$11*$K971)-(IF(('01_Supuestos'!F31*$I971)&gt;0,'01_Supuestos'!$F$15,0)))-((('01_Supuestos'!F31*$I971)*'01_Supuestos'!$F$11*($H971-'01_Supuestos'!$F$9))*'01_Supuestos'!$F$18)-($J971*'01_Supuestos'!F32)-(IF('01_Supuestos'!F30=MAX('01_Supuestos'!$C$30:$M$30),'01_Supuestos'!$F$19,0))-(MAX(0,(((('01_Supuestos'!F31*$I971)*'01_Supuestos'!$F$11*($H971-'01_Supuestos'!$F$9))-((('01_Supuestos'!F31*$I971)*'01_Supuestos'!$F$11*($H971-'01_Supuestos'!$F$9))*'01_Supuestos'!$F$12)-(('01_Supuestos'!F31*$I971)*'01_Supuestos'!$F$11*$K971)-(IF(('01_Supuestos'!F31*$I971)&gt;0,'01_Supuestos'!$F$15,0)))-($J971*'01_Supuestos'!F33)))*'01_Supuestos'!$F$16)</f>
        <v/>
      </c>
      <c r="X971" s="109">
        <f>((('01_Supuestos'!G31*$I971)*'01_Supuestos'!$F$11*($H971-'01_Supuestos'!$F$9))-((('01_Supuestos'!G31*$I971)*'01_Supuestos'!$F$11*($H971-'01_Supuestos'!$F$9))*'01_Supuestos'!$F$12)-(('01_Supuestos'!G31*$I971)*'01_Supuestos'!$F$11*$K971)-(IF(('01_Supuestos'!G31*$I971)&gt;0,'01_Supuestos'!$F$15,0)))-((('01_Supuestos'!G31*$I971)*'01_Supuestos'!$F$11*($H971-'01_Supuestos'!$F$9))*'01_Supuestos'!$F$18)-($J971*'01_Supuestos'!G32)-(IF('01_Supuestos'!G30=MAX('01_Supuestos'!$C$30:$M$30),'01_Supuestos'!$F$19,0))-(MAX(0,(((('01_Supuestos'!G31*$I971)*'01_Supuestos'!$F$11*($H971-'01_Supuestos'!$F$9))-((('01_Supuestos'!G31*$I971)*'01_Supuestos'!$F$11*($H971-'01_Supuestos'!$F$9))*'01_Supuestos'!$F$12)-(('01_Supuestos'!G31*$I971)*'01_Supuestos'!$F$11*$K971)-(IF(('01_Supuestos'!G31*$I971)&gt;0,'01_Supuestos'!$F$15,0)))-($J971*'01_Supuestos'!G33)))*'01_Supuestos'!$F$16)</f>
        <v/>
      </c>
      <c r="Y971" s="109">
        <f>((('01_Supuestos'!H31*$I971)*'01_Supuestos'!$F$11*($H971-'01_Supuestos'!$F$9))-((('01_Supuestos'!H31*$I971)*'01_Supuestos'!$F$11*($H971-'01_Supuestos'!$F$9))*'01_Supuestos'!$F$12)-(('01_Supuestos'!H31*$I971)*'01_Supuestos'!$F$11*$K971)-(IF(('01_Supuestos'!H31*$I971)&gt;0,'01_Supuestos'!$F$15,0)))-((('01_Supuestos'!H31*$I971)*'01_Supuestos'!$F$11*($H971-'01_Supuestos'!$F$9))*'01_Supuestos'!$F$18)-($J971*'01_Supuestos'!H32)-(IF('01_Supuestos'!H30=MAX('01_Supuestos'!$C$30:$M$30),'01_Supuestos'!$F$19,0))-(MAX(0,(((('01_Supuestos'!H31*$I971)*'01_Supuestos'!$F$11*($H971-'01_Supuestos'!$F$9))-((('01_Supuestos'!H31*$I971)*'01_Supuestos'!$F$11*($H971-'01_Supuestos'!$F$9))*'01_Supuestos'!$F$12)-(('01_Supuestos'!H31*$I971)*'01_Supuestos'!$F$11*$K971)-(IF(('01_Supuestos'!H31*$I971)&gt;0,'01_Supuestos'!$F$15,0)))-($J971*'01_Supuestos'!H33)))*'01_Supuestos'!$F$16)</f>
        <v/>
      </c>
      <c r="Z971" s="109">
        <f>((('01_Supuestos'!I31*$I971)*'01_Supuestos'!$F$11*($H971-'01_Supuestos'!$F$9))-((('01_Supuestos'!I31*$I971)*'01_Supuestos'!$F$11*($H971-'01_Supuestos'!$F$9))*'01_Supuestos'!$F$12)-(('01_Supuestos'!I31*$I971)*'01_Supuestos'!$F$11*$K971)-(IF(('01_Supuestos'!I31*$I971)&gt;0,'01_Supuestos'!$F$15,0)))-((('01_Supuestos'!I31*$I971)*'01_Supuestos'!$F$11*($H971-'01_Supuestos'!$F$9))*'01_Supuestos'!$F$18)-($J971*'01_Supuestos'!I32)-(IF('01_Supuestos'!I30=MAX('01_Supuestos'!$C$30:$M$30),'01_Supuestos'!$F$19,0))-(MAX(0,(((('01_Supuestos'!I31*$I971)*'01_Supuestos'!$F$11*($H971-'01_Supuestos'!$F$9))-((('01_Supuestos'!I31*$I971)*'01_Supuestos'!$F$11*($H971-'01_Supuestos'!$F$9))*'01_Supuestos'!$F$12)-(('01_Supuestos'!I31*$I971)*'01_Supuestos'!$F$11*$K971)-(IF(('01_Supuestos'!I31*$I971)&gt;0,'01_Supuestos'!$F$15,0)))-($J971*'01_Supuestos'!I33)))*'01_Supuestos'!$F$16)</f>
        <v/>
      </c>
      <c r="AA971" s="109">
        <f>((('01_Supuestos'!J31*$I971)*'01_Supuestos'!$F$11*($H971-'01_Supuestos'!$F$9))-((('01_Supuestos'!J31*$I971)*'01_Supuestos'!$F$11*($H971-'01_Supuestos'!$F$9))*'01_Supuestos'!$F$12)-(('01_Supuestos'!J31*$I971)*'01_Supuestos'!$F$11*$K971)-(IF(('01_Supuestos'!J31*$I971)&gt;0,'01_Supuestos'!$F$15,0)))-((('01_Supuestos'!J31*$I971)*'01_Supuestos'!$F$11*($H971-'01_Supuestos'!$F$9))*'01_Supuestos'!$F$18)-($J971*'01_Supuestos'!J32)-(IF('01_Supuestos'!J30=MAX('01_Supuestos'!$C$30:$M$30),'01_Supuestos'!$F$19,0))-(MAX(0,(((('01_Supuestos'!J31*$I971)*'01_Supuestos'!$F$11*($H971-'01_Supuestos'!$F$9))-((('01_Supuestos'!J31*$I971)*'01_Supuestos'!$F$11*($H971-'01_Supuestos'!$F$9))*'01_Supuestos'!$F$12)-(('01_Supuestos'!J31*$I971)*'01_Supuestos'!$F$11*$K971)-(IF(('01_Supuestos'!J31*$I971)&gt;0,'01_Supuestos'!$F$15,0)))-($J971*'01_Supuestos'!J33)))*'01_Supuestos'!$F$16)</f>
        <v/>
      </c>
      <c r="AB971" s="109">
        <f>((('01_Supuestos'!K31*$I971)*'01_Supuestos'!$F$11*($H971-'01_Supuestos'!$F$9))-((('01_Supuestos'!K31*$I971)*'01_Supuestos'!$F$11*($H971-'01_Supuestos'!$F$9))*'01_Supuestos'!$F$12)-(('01_Supuestos'!K31*$I971)*'01_Supuestos'!$F$11*$K971)-(IF(('01_Supuestos'!K31*$I971)&gt;0,'01_Supuestos'!$F$15,0)))-((('01_Supuestos'!K31*$I971)*'01_Supuestos'!$F$11*($H971-'01_Supuestos'!$F$9))*'01_Supuestos'!$F$18)-($J971*'01_Supuestos'!K32)-(IF('01_Supuestos'!K30=MAX('01_Supuestos'!$C$30:$M$30),'01_Supuestos'!$F$19,0))-(MAX(0,(((('01_Supuestos'!K31*$I971)*'01_Supuestos'!$F$11*($H971-'01_Supuestos'!$F$9))-((('01_Supuestos'!K31*$I971)*'01_Supuestos'!$F$11*($H971-'01_Supuestos'!$F$9))*'01_Supuestos'!$F$12)-(('01_Supuestos'!K31*$I971)*'01_Supuestos'!$F$11*$K971)-(IF(('01_Supuestos'!K31*$I971)&gt;0,'01_Supuestos'!$F$15,0)))-($J971*'01_Supuestos'!K33)))*'01_Supuestos'!$F$16)</f>
        <v/>
      </c>
      <c r="AC971" s="109">
        <f>((('01_Supuestos'!L31*$I971)*'01_Supuestos'!$F$11*($H971-'01_Supuestos'!$F$9))-((('01_Supuestos'!L31*$I971)*'01_Supuestos'!$F$11*($H971-'01_Supuestos'!$F$9))*'01_Supuestos'!$F$12)-(('01_Supuestos'!L31*$I971)*'01_Supuestos'!$F$11*$K971)-(IF(('01_Supuestos'!L31*$I971)&gt;0,'01_Supuestos'!$F$15,0)))-((('01_Supuestos'!L31*$I971)*'01_Supuestos'!$F$11*($H971-'01_Supuestos'!$F$9))*'01_Supuestos'!$F$18)-($J971*'01_Supuestos'!L32)-(IF('01_Supuestos'!L30=MAX('01_Supuestos'!$C$30:$M$30),'01_Supuestos'!$F$19,0))-(MAX(0,(((('01_Supuestos'!L31*$I971)*'01_Supuestos'!$F$11*($H971-'01_Supuestos'!$F$9))-((('01_Supuestos'!L31*$I971)*'01_Supuestos'!$F$11*($H971-'01_Supuestos'!$F$9))*'01_Supuestos'!$F$12)-(('01_Supuestos'!L31*$I971)*'01_Supuestos'!$F$11*$K971)-(IF(('01_Supuestos'!L31*$I971)&gt;0,'01_Supuestos'!$F$15,0)))-($J971*'01_Supuestos'!L33)))*'01_Supuestos'!$F$16)</f>
        <v/>
      </c>
      <c r="AD971" s="109">
        <f>((('01_Supuestos'!M31*$I971)*'01_Supuestos'!$F$11*($H971-'01_Supuestos'!$F$9))-((('01_Supuestos'!M31*$I971)*'01_Supuestos'!$F$11*($H971-'01_Supuestos'!$F$9))*'01_Supuestos'!$F$12)-(('01_Supuestos'!M31*$I971)*'01_Supuestos'!$F$11*$K971)-(IF(('01_Supuestos'!M31*$I971)&gt;0,'01_Supuestos'!$F$15,0)))-((('01_Supuestos'!M31*$I971)*'01_Supuestos'!$F$11*($H971-'01_Supuestos'!$F$9))*'01_Supuestos'!$F$18)-($J971*'01_Supuestos'!M32)-(IF('01_Supuestos'!M30=MAX('01_Supuestos'!$C$30:$M$30),'01_Supuestos'!$F$19,0))-(MAX(0,(((('01_Supuestos'!M31*$I971)*'01_Supuestos'!$F$11*($H971-'01_Supuestos'!$F$9))-((('01_Supuestos'!M31*$I971)*'01_Supuestos'!$F$11*($H971-'01_Supuestos'!$F$9))*'01_Supuestos'!$F$12)-(('01_Supuestos'!M31*$I971)*'01_Supuestos'!$F$11*$K971)-(IF(('01_Supuestos'!M31*$I971)&gt;0,'01_Supuestos'!$F$15,0)))-($J971*'01_Supuestos'!M33)))*'01_Supuestos'!$F$16)</f>
        <v/>
      </c>
      <c r="AE971" s="109">
        <f>0</f>
        <v/>
      </c>
      <c r="AF971" s="109">
        <f>IF(S971&gt;R971,"Appraisal+Decision",IF(S971&lt;R971,"Develop Now","Indiferente"))</f>
        <v/>
      </c>
    </row>
    <row r="972">
      <c r="A972" t="n">
        <v>942</v>
      </c>
      <c r="B972" s="53">
        <f>RAND()</f>
        <v/>
      </c>
      <c r="C972" s="53">
        <f>RAND()</f>
        <v/>
      </c>
      <c r="D972" s="53">
        <f>RAND()</f>
        <v/>
      </c>
      <c r="E972" s="53">
        <f>RAND()</f>
        <v/>
      </c>
      <c r="F972" s="53">
        <f>RAND()</f>
        <v/>
      </c>
      <c r="G972" s="53">
        <f>RAND()</f>
        <v/>
      </c>
      <c r="H972" s="109">
        <f>IF(B972&lt;($B$11-$B$10)/($B$12-$B$10), $B$10+SQRT(B972*($B$11-$B$10)*($B$12-$B$10)), $B$12-SQRT((1-B972)*($B$12-$B$11)*($B$12-$B$10)))</f>
        <v/>
      </c>
      <c r="I972" s="53">
        <f>MAX(0.1,NORMINV(C972,$B$13,$B$14))</f>
        <v/>
      </c>
      <c r="J972" s="109">
        <f>'01_Supuestos'!$F$13*MAX(0.65,NORMINV(D972,1,$B$15))</f>
        <v/>
      </c>
      <c r="K972" s="109">
        <f>'01_Supuestos'!$F$14*MAX(0.6,NORMINV(E972,1,$B$16))</f>
        <v/>
      </c>
      <c r="L972" s="109">
        <f>--(F972&lt;=$B$5)</f>
        <v/>
      </c>
      <c r="M972" s="109">
        <f>IF(L972=1, IF(G972&lt;=$B$6, "+", "-"), IF(G972&lt;=(1-$B$7), "+", "-"))</f>
        <v/>
      </c>
      <c r="N972" s="110">
        <f>IF(M972="+",'05_Bayes_Arbol'!$B$16,'05_Bayes_Arbol'!$B$17)</f>
        <v/>
      </c>
      <c r="O972" s="109">
        <f>SUMPRODUCT(T972:AD972,'01_Supuestos'!$C$34:$M$34)</f>
        <v/>
      </c>
      <c r="P972" s="109">
        <f>N972*O972 + (1-N972)*$B$9</f>
        <v/>
      </c>
      <c r="Q972" s="109">
        <f>--(P972&gt;0)</f>
        <v/>
      </c>
      <c r="R972" s="109">
        <f>IF(L972=1,O972,$B$9)</f>
        <v/>
      </c>
      <c r="S972" s="109">
        <f>-$B$8 + IF(Q972=1, IF(L972=1,O972,$B$9), 0)</f>
        <v/>
      </c>
      <c r="T972" s="109">
        <f>((('01_Supuestos'!C31*$I972)*'01_Supuestos'!$F$11*($H972-'01_Supuestos'!$F$9))-((('01_Supuestos'!C31*$I972)*'01_Supuestos'!$F$11*($H972-'01_Supuestos'!$F$9))*'01_Supuestos'!$F$12)-(('01_Supuestos'!C31*$I972)*'01_Supuestos'!$F$11*$K972)-(IF(('01_Supuestos'!C31*$I972)&gt;0,'01_Supuestos'!$F$15,0)))-((('01_Supuestos'!C31*$I972)*'01_Supuestos'!$F$11*($H972-'01_Supuestos'!$F$9))*'01_Supuestos'!$F$18)-($J972*'01_Supuestos'!C32)-(IF('01_Supuestos'!C30=MAX('01_Supuestos'!$C$30:$M$30),'01_Supuestos'!$F$19,0))-(MAX(0,(((('01_Supuestos'!C31*$I972)*'01_Supuestos'!$F$11*($H972-'01_Supuestos'!$F$9))-((('01_Supuestos'!C31*$I972)*'01_Supuestos'!$F$11*($H972-'01_Supuestos'!$F$9))*'01_Supuestos'!$F$12)-(('01_Supuestos'!C31*$I972)*'01_Supuestos'!$F$11*$K972)-(IF(('01_Supuestos'!C31*$I972)&gt;0,'01_Supuestos'!$F$15,0)))-($J972*'01_Supuestos'!C33)))*'01_Supuestos'!$F$16)</f>
        <v/>
      </c>
      <c r="U972" s="109">
        <f>((('01_Supuestos'!D31*$I972)*'01_Supuestos'!$F$11*($H972-'01_Supuestos'!$F$9))-((('01_Supuestos'!D31*$I972)*'01_Supuestos'!$F$11*($H972-'01_Supuestos'!$F$9))*'01_Supuestos'!$F$12)-(('01_Supuestos'!D31*$I972)*'01_Supuestos'!$F$11*$K972)-(IF(('01_Supuestos'!D31*$I972)&gt;0,'01_Supuestos'!$F$15,0)))-((('01_Supuestos'!D31*$I972)*'01_Supuestos'!$F$11*($H972-'01_Supuestos'!$F$9))*'01_Supuestos'!$F$18)-($J972*'01_Supuestos'!D32)-(IF('01_Supuestos'!D30=MAX('01_Supuestos'!$C$30:$M$30),'01_Supuestos'!$F$19,0))-(MAX(0,(((('01_Supuestos'!D31*$I972)*'01_Supuestos'!$F$11*($H972-'01_Supuestos'!$F$9))-((('01_Supuestos'!D31*$I972)*'01_Supuestos'!$F$11*($H972-'01_Supuestos'!$F$9))*'01_Supuestos'!$F$12)-(('01_Supuestos'!D31*$I972)*'01_Supuestos'!$F$11*$K972)-(IF(('01_Supuestos'!D31*$I972)&gt;0,'01_Supuestos'!$F$15,0)))-($J972*'01_Supuestos'!D33)))*'01_Supuestos'!$F$16)</f>
        <v/>
      </c>
      <c r="V972" s="109">
        <f>((('01_Supuestos'!E31*$I972)*'01_Supuestos'!$F$11*($H972-'01_Supuestos'!$F$9))-((('01_Supuestos'!E31*$I972)*'01_Supuestos'!$F$11*($H972-'01_Supuestos'!$F$9))*'01_Supuestos'!$F$12)-(('01_Supuestos'!E31*$I972)*'01_Supuestos'!$F$11*$K972)-(IF(('01_Supuestos'!E31*$I972)&gt;0,'01_Supuestos'!$F$15,0)))-((('01_Supuestos'!E31*$I972)*'01_Supuestos'!$F$11*($H972-'01_Supuestos'!$F$9))*'01_Supuestos'!$F$18)-($J972*'01_Supuestos'!E32)-(IF('01_Supuestos'!E30=MAX('01_Supuestos'!$C$30:$M$30),'01_Supuestos'!$F$19,0))-(MAX(0,(((('01_Supuestos'!E31*$I972)*'01_Supuestos'!$F$11*($H972-'01_Supuestos'!$F$9))-((('01_Supuestos'!E31*$I972)*'01_Supuestos'!$F$11*($H972-'01_Supuestos'!$F$9))*'01_Supuestos'!$F$12)-(('01_Supuestos'!E31*$I972)*'01_Supuestos'!$F$11*$K972)-(IF(('01_Supuestos'!E31*$I972)&gt;0,'01_Supuestos'!$F$15,0)))-($J972*'01_Supuestos'!E33)))*'01_Supuestos'!$F$16)</f>
        <v/>
      </c>
      <c r="W972" s="109">
        <f>((('01_Supuestos'!F31*$I972)*'01_Supuestos'!$F$11*($H972-'01_Supuestos'!$F$9))-((('01_Supuestos'!F31*$I972)*'01_Supuestos'!$F$11*($H972-'01_Supuestos'!$F$9))*'01_Supuestos'!$F$12)-(('01_Supuestos'!F31*$I972)*'01_Supuestos'!$F$11*$K972)-(IF(('01_Supuestos'!F31*$I972)&gt;0,'01_Supuestos'!$F$15,0)))-((('01_Supuestos'!F31*$I972)*'01_Supuestos'!$F$11*($H972-'01_Supuestos'!$F$9))*'01_Supuestos'!$F$18)-($J972*'01_Supuestos'!F32)-(IF('01_Supuestos'!F30=MAX('01_Supuestos'!$C$30:$M$30),'01_Supuestos'!$F$19,0))-(MAX(0,(((('01_Supuestos'!F31*$I972)*'01_Supuestos'!$F$11*($H972-'01_Supuestos'!$F$9))-((('01_Supuestos'!F31*$I972)*'01_Supuestos'!$F$11*($H972-'01_Supuestos'!$F$9))*'01_Supuestos'!$F$12)-(('01_Supuestos'!F31*$I972)*'01_Supuestos'!$F$11*$K972)-(IF(('01_Supuestos'!F31*$I972)&gt;0,'01_Supuestos'!$F$15,0)))-($J972*'01_Supuestos'!F33)))*'01_Supuestos'!$F$16)</f>
        <v/>
      </c>
      <c r="X972" s="109">
        <f>((('01_Supuestos'!G31*$I972)*'01_Supuestos'!$F$11*($H972-'01_Supuestos'!$F$9))-((('01_Supuestos'!G31*$I972)*'01_Supuestos'!$F$11*($H972-'01_Supuestos'!$F$9))*'01_Supuestos'!$F$12)-(('01_Supuestos'!G31*$I972)*'01_Supuestos'!$F$11*$K972)-(IF(('01_Supuestos'!G31*$I972)&gt;0,'01_Supuestos'!$F$15,0)))-((('01_Supuestos'!G31*$I972)*'01_Supuestos'!$F$11*($H972-'01_Supuestos'!$F$9))*'01_Supuestos'!$F$18)-($J972*'01_Supuestos'!G32)-(IF('01_Supuestos'!G30=MAX('01_Supuestos'!$C$30:$M$30),'01_Supuestos'!$F$19,0))-(MAX(0,(((('01_Supuestos'!G31*$I972)*'01_Supuestos'!$F$11*($H972-'01_Supuestos'!$F$9))-((('01_Supuestos'!G31*$I972)*'01_Supuestos'!$F$11*($H972-'01_Supuestos'!$F$9))*'01_Supuestos'!$F$12)-(('01_Supuestos'!G31*$I972)*'01_Supuestos'!$F$11*$K972)-(IF(('01_Supuestos'!G31*$I972)&gt;0,'01_Supuestos'!$F$15,0)))-($J972*'01_Supuestos'!G33)))*'01_Supuestos'!$F$16)</f>
        <v/>
      </c>
      <c r="Y972" s="109">
        <f>((('01_Supuestos'!H31*$I972)*'01_Supuestos'!$F$11*($H972-'01_Supuestos'!$F$9))-((('01_Supuestos'!H31*$I972)*'01_Supuestos'!$F$11*($H972-'01_Supuestos'!$F$9))*'01_Supuestos'!$F$12)-(('01_Supuestos'!H31*$I972)*'01_Supuestos'!$F$11*$K972)-(IF(('01_Supuestos'!H31*$I972)&gt;0,'01_Supuestos'!$F$15,0)))-((('01_Supuestos'!H31*$I972)*'01_Supuestos'!$F$11*($H972-'01_Supuestos'!$F$9))*'01_Supuestos'!$F$18)-($J972*'01_Supuestos'!H32)-(IF('01_Supuestos'!H30=MAX('01_Supuestos'!$C$30:$M$30),'01_Supuestos'!$F$19,0))-(MAX(0,(((('01_Supuestos'!H31*$I972)*'01_Supuestos'!$F$11*($H972-'01_Supuestos'!$F$9))-((('01_Supuestos'!H31*$I972)*'01_Supuestos'!$F$11*($H972-'01_Supuestos'!$F$9))*'01_Supuestos'!$F$12)-(('01_Supuestos'!H31*$I972)*'01_Supuestos'!$F$11*$K972)-(IF(('01_Supuestos'!H31*$I972)&gt;0,'01_Supuestos'!$F$15,0)))-($J972*'01_Supuestos'!H33)))*'01_Supuestos'!$F$16)</f>
        <v/>
      </c>
      <c r="Z972" s="109">
        <f>((('01_Supuestos'!I31*$I972)*'01_Supuestos'!$F$11*($H972-'01_Supuestos'!$F$9))-((('01_Supuestos'!I31*$I972)*'01_Supuestos'!$F$11*($H972-'01_Supuestos'!$F$9))*'01_Supuestos'!$F$12)-(('01_Supuestos'!I31*$I972)*'01_Supuestos'!$F$11*$K972)-(IF(('01_Supuestos'!I31*$I972)&gt;0,'01_Supuestos'!$F$15,0)))-((('01_Supuestos'!I31*$I972)*'01_Supuestos'!$F$11*($H972-'01_Supuestos'!$F$9))*'01_Supuestos'!$F$18)-($J972*'01_Supuestos'!I32)-(IF('01_Supuestos'!I30=MAX('01_Supuestos'!$C$30:$M$30),'01_Supuestos'!$F$19,0))-(MAX(0,(((('01_Supuestos'!I31*$I972)*'01_Supuestos'!$F$11*($H972-'01_Supuestos'!$F$9))-((('01_Supuestos'!I31*$I972)*'01_Supuestos'!$F$11*($H972-'01_Supuestos'!$F$9))*'01_Supuestos'!$F$12)-(('01_Supuestos'!I31*$I972)*'01_Supuestos'!$F$11*$K972)-(IF(('01_Supuestos'!I31*$I972)&gt;0,'01_Supuestos'!$F$15,0)))-($J972*'01_Supuestos'!I33)))*'01_Supuestos'!$F$16)</f>
        <v/>
      </c>
      <c r="AA972" s="109">
        <f>((('01_Supuestos'!J31*$I972)*'01_Supuestos'!$F$11*($H972-'01_Supuestos'!$F$9))-((('01_Supuestos'!J31*$I972)*'01_Supuestos'!$F$11*($H972-'01_Supuestos'!$F$9))*'01_Supuestos'!$F$12)-(('01_Supuestos'!J31*$I972)*'01_Supuestos'!$F$11*$K972)-(IF(('01_Supuestos'!J31*$I972)&gt;0,'01_Supuestos'!$F$15,0)))-((('01_Supuestos'!J31*$I972)*'01_Supuestos'!$F$11*($H972-'01_Supuestos'!$F$9))*'01_Supuestos'!$F$18)-($J972*'01_Supuestos'!J32)-(IF('01_Supuestos'!J30=MAX('01_Supuestos'!$C$30:$M$30),'01_Supuestos'!$F$19,0))-(MAX(0,(((('01_Supuestos'!J31*$I972)*'01_Supuestos'!$F$11*($H972-'01_Supuestos'!$F$9))-((('01_Supuestos'!J31*$I972)*'01_Supuestos'!$F$11*($H972-'01_Supuestos'!$F$9))*'01_Supuestos'!$F$12)-(('01_Supuestos'!J31*$I972)*'01_Supuestos'!$F$11*$K972)-(IF(('01_Supuestos'!J31*$I972)&gt;0,'01_Supuestos'!$F$15,0)))-($J972*'01_Supuestos'!J33)))*'01_Supuestos'!$F$16)</f>
        <v/>
      </c>
      <c r="AB972" s="109">
        <f>((('01_Supuestos'!K31*$I972)*'01_Supuestos'!$F$11*($H972-'01_Supuestos'!$F$9))-((('01_Supuestos'!K31*$I972)*'01_Supuestos'!$F$11*($H972-'01_Supuestos'!$F$9))*'01_Supuestos'!$F$12)-(('01_Supuestos'!K31*$I972)*'01_Supuestos'!$F$11*$K972)-(IF(('01_Supuestos'!K31*$I972)&gt;0,'01_Supuestos'!$F$15,0)))-((('01_Supuestos'!K31*$I972)*'01_Supuestos'!$F$11*($H972-'01_Supuestos'!$F$9))*'01_Supuestos'!$F$18)-($J972*'01_Supuestos'!K32)-(IF('01_Supuestos'!K30=MAX('01_Supuestos'!$C$30:$M$30),'01_Supuestos'!$F$19,0))-(MAX(0,(((('01_Supuestos'!K31*$I972)*'01_Supuestos'!$F$11*($H972-'01_Supuestos'!$F$9))-((('01_Supuestos'!K31*$I972)*'01_Supuestos'!$F$11*($H972-'01_Supuestos'!$F$9))*'01_Supuestos'!$F$12)-(('01_Supuestos'!K31*$I972)*'01_Supuestos'!$F$11*$K972)-(IF(('01_Supuestos'!K31*$I972)&gt;0,'01_Supuestos'!$F$15,0)))-($J972*'01_Supuestos'!K33)))*'01_Supuestos'!$F$16)</f>
        <v/>
      </c>
      <c r="AC972" s="109">
        <f>((('01_Supuestos'!L31*$I972)*'01_Supuestos'!$F$11*($H972-'01_Supuestos'!$F$9))-((('01_Supuestos'!L31*$I972)*'01_Supuestos'!$F$11*($H972-'01_Supuestos'!$F$9))*'01_Supuestos'!$F$12)-(('01_Supuestos'!L31*$I972)*'01_Supuestos'!$F$11*$K972)-(IF(('01_Supuestos'!L31*$I972)&gt;0,'01_Supuestos'!$F$15,0)))-((('01_Supuestos'!L31*$I972)*'01_Supuestos'!$F$11*($H972-'01_Supuestos'!$F$9))*'01_Supuestos'!$F$18)-($J972*'01_Supuestos'!L32)-(IF('01_Supuestos'!L30=MAX('01_Supuestos'!$C$30:$M$30),'01_Supuestos'!$F$19,0))-(MAX(0,(((('01_Supuestos'!L31*$I972)*'01_Supuestos'!$F$11*($H972-'01_Supuestos'!$F$9))-((('01_Supuestos'!L31*$I972)*'01_Supuestos'!$F$11*($H972-'01_Supuestos'!$F$9))*'01_Supuestos'!$F$12)-(('01_Supuestos'!L31*$I972)*'01_Supuestos'!$F$11*$K972)-(IF(('01_Supuestos'!L31*$I972)&gt;0,'01_Supuestos'!$F$15,0)))-($J972*'01_Supuestos'!L33)))*'01_Supuestos'!$F$16)</f>
        <v/>
      </c>
      <c r="AD972" s="109">
        <f>((('01_Supuestos'!M31*$I972)*'01_Supuestos'!$F$11*($H972-'01_Supuestos'!$F$9))-((('01_Supuestos'!M31*$I972)*'01_Supuestos'!$F$11*($H972-'01_Supuestos'!$F$9))*'01_Supuestos'!$F$12)-(('01_Supuestos'!M31*$I972)*'01_Supuestos'!$F$11*$K972)-(IF(('01_Supuestos'!M31*$I972)&gt;0,'01_Supuestos'!$F$15,0)))-((('01_Supuestos'!M31*$I972)*'01_Supuestos'!$F$11*($H972-'01_Supuestos'!$F$9))*'01_Supuestos'!$F$18)-($J972*'01_Supuestos'!M32)-(IF('01_Supuestos'!M30=MAX('01_Supuestos'!$C$30:$M$30),'01_Supuestos'!$F$19,0))-(MAX(0,(((('01_Supuestos'!M31*$I972)*'01_Supuestos'!$F$11*($H972-'01_Supuestos'!$F$9))-((('01_Supuestos'!M31*$I972)*'01_Supuestos'!$F$11*($H972-'01_Supuestos'!$F$9))*'01_Supuestos'!$F$12)-(('01_Supuestos'!M31*$I972)*'01_Supuestos'!$F$11*$K972)-(IF(('01_Supuestos'!M31*$I972)&gt;0,'01_Supuestos'!$F$15,0)))-($J972*'01_Supuestos'!M33)))*'01_Supuestos'!$F$16)</f>
        <v/>
      </c>
      <c r="AE972" s="109">
        <f>0</f>
        <v/>
      </c>
      <c r="AF972" s="109">
        <f>IF(S972&gt;R972,"Appraisal+Decision",IF(S972&lt;R972,"Develop Now","Indiferente"))</f>
        <v/>
      </c>
    </row>
    <row r="973">
      <c r="A973" t="n">
        <v>943</v>
      </c>
      <c r="B973" s="53">
        <f>RAND()</f>
        <v/>
      </c>
      <c r="C973" s="53">
        <f>RAND()</f>
        <v/>
      </c>
      <c r="D973" s="53">
        <f>RAND()</f>
        <v/>
      </c>
      <c r="E973" s="53">
        <f>RAND()</f>
        <v/>
      </c>
      <c r="F973" s="53">
        <f>RAND()</f>
        <v/>
      </c>
      <c r="G973" s="53">
        <f>RAND()</f>
        <v/>
      </c>
      <c r="H973" s="109">
        <f>IF(B973&lt;($B$11-$B$10)/($B$12-$B$10), $B$10+SQRT(B973*($B$11-$B$10)*($B$12-$B$10)), $B$12-SQRT((1-B973)*($B$12-$B$11)*($B$12-$B$10)))</f>
        <v/>
      </c>
      <c r="I973" s="53">
        <f>MAX(0.1,NORMINV(C973,$B$13,$B$14))</f>
        <v/>
      </c>
      <c r="J973" s="109">
        <f>'01_Supuestos'!$F$13*MAX(0.65,NORMINV(D973,1,$B$15))</f>
        <v/>
      </c>
      <c r="K973" s="109">
        <f>'01_Supuestos'!$F$14*MAX(0.6,NORMINV(E973,1,$B$16))</f>
        <v/>
      </c>
      <c r="L973" s="109">
        <f>--(F973&lt;=$B$5)</f>
        <v/>
      </c>
      <c r="M973" s="109">
        <f>IF(L973=1, IF(G973&lt;=$B$6, "+", "-"), IF(G973&lt;=(1-$B$7), "+", "-"))</f>
        <v/>
      </c>
      <c r="N973" s="110">
        <f>IF(M973="+",'05_Bayes_Arbol'!$B$16,'05_Bayes_Arbol'!$B$17)</f>
        <v/>
      </c>
      <c r="O973" s="109">
        <f>SUMPRODUCT(T973:AD973,'01_Supuestos'!$C$34:$M$34)</f>
        <v/>
      </c>
      <c r="P973" s="109">
        <f>N973*O973 + (1-N973)*$B$9</f>
        <v/>
      </c>
      <c r="Q973" s="109">
        <f>--(P973&gt;0)</f>
        <v/>
      </c>
      <c r="R973" s="109">
        <f>IF(L973=1,O973,$B$9)</f>
        <v/>
      </c>
      <c r="S973" s="109">
        <f>-$B$8 + IF(Q973=1, IF(L973=1,O973,$B$9), 0)</f>
        <v/>
      </c>
      <c r="T973" s="109">
        <f>((('01_Supuestos'!C31*$I973)*'01_Supuestos'!$F$11*($H973-'01_Supuestos'!$F$9))-((('01_Supuestos'!C31*$I973)*'01_Supuestos'!$F$11*($H973-'01_Supuestos'!$F$9))*'01_Supuestos'!$F$12)-(('01_Supuestos'!C31*$I973)*'01_Supuestos'!$F$11*$K973)-(IF(('01_Supuestos'!C31*$I973)&gt;0,'01_Supuestos'!$F$15,0)))-((('01_Supuestos'!C31*$I973)*'01_Supuestos'!$F$11*($H973-'01_Supuestos'!$F$9))*'01_Supuestos'!$F$18)-($J973*'01_Supuestos'!C32)-(IF('01_Supuestos'!C30=MAX('01_Supuestos'!$C$30:$M$30),'01_Supuestos'!$F$19,0))-(MAX(0,(((('01_Supuestos'!C31*$I973)*'01_Supuestos'!$F$11*($H973-'01_Supuestos'!$F$9))-((('01_Supuestos'!C31*$I973)*'01_Supuestos'!$F$11*($H973-'01_Supuestos'!$F$9))*'01_Supuestos'!$F$12)-(('01_Supuestos'!C31*$I973)*'01_Supuestos'!$F$11*$K973)-(IF(('01_Supuestos'!C31*$I973)&gt;0,'01_Supuestos'!$F$15,0)))-($J973*'01_Supuestos'!C33)))*'01_Supuestos'!$F$16)</f>
        <v/>
      </c>
      <c r="U973" s="109">
        <f>((('01_Supuestos'!D31*$I973)*'01_Supuestos'!$F$11*($H973-'01_Supuestos'!$F$9))-((('01_Supuestos'!D31*$I973)*'01_Supuestos'!$F$11*($H973-'01_Supuestos'!$F$9))*'01_Supuestos'!$F$12)-(('01_Supuestos'!D31*$I973)*'01_Supuestos'!$F$11*$K973)-(IF(('01_Supuestos'!D31*$I973)&gt;0,'01_Supuestos'!$F$15,0)))-((('01_Supuestos'!D31*$I973)*'01_Supuestos'!$F$11*($H973-'01_Supuestos'!$F$9))*'01_Supuestos'!$F$18)-($J973*'01_Supuestos'!D32)-(IF('01_Supuestos'!D30=MAX('01_Supuestos'!$C$30:$M$30),'01_Supuestos'!$F$19,0))-(MAX(0,(((('01_Supuestos'!D31*$I973)*'01_Supuestos'!$F$11*($H973-'01_Supuestos'!$F$9))-((('01_Supuestos'!D31*$I973)*'01_Supuestos'!$F$11*($H973-'01_Supuestos'!$F$9))*'01_Supuestos'!$F$12)-(('01_Supuestos'!D31*$I973)*'01_Supuestos'!$F$11*$K973)-(IF(('01_Supuestos'!D31*$I973)&gt;0,'01_Supuestos'!$F$15,0)))-($J973*'01_Supuestos'!D33)))*'01_Supuestos'!$F$16)</f>
        <v/>
      </c>
      <c r="V973" s="109">
        <f>((('01_Supuestos'!E31*$I973)*'01_Supuestos'!$F$11*($H973-'01_Supuestos'!$F$9))-((('01_Supuestos'!E31*$I973)*'01_Supuestos'!$F$11*($H973-'01_Supuestos'!$F$9))*'01_Supuestos'!$F$12)-(('01_Supuestos'!E31*$I973)*'01_Supuestos'!$F$11*$K973)-(IF(('01_Supuestos'!E31*$I973)&gt;0,'01_Supuestos'!$F$15,0)))-((('01_Supuestos'!E31*$I973)*'01_Supuestos'!$F$11*($H973-'01_Supuestos'!$F$9))*'01_Supuestos'!$F$18)-($J973*'01_Supuestos'!E32)-(IF('01_Supuestos'!E30=MAX('01_Supuestos'!$C$30:$M$30),'01_Supuestos'!$F$19,0))-(MAX(0,(((('01_Supuestos'!E31*$I973)*'01_Supuestos'!$F$11*($H973-'01_Supuestos'!$F$9))-((('01_Supuestos'!E31*$I973)*'01_Supuestos'!$F$11*($H973-'01_Supuestos'!$F$9))*'01_Supuestos'!$F$12)-(('01_Supuestos'!E31*$I973)*'01_Supuestos'!$F$11*$K973)-(IF(('01_Supuestos'!E31*$I973)&gt;0,'01_Supuestos'!$F$15,0)))-($J973*'01_Supuestos'!E33)))*'01_Supuestos'!$F$16)</f>
        <v/>
      </c>
      <c r="W973" s="109">
        <f>((('01_Supuestos'!F31*$I973)*'01_Supuestos'!$F$11*($H973-'01_Supuestos'!$F$9))-((('01_Supuestos'!F31*$I973)*'01_Supuestos'!$F$11*($H973-'01_Supuestos'!$F$9))*'01_Supuestos'!$F$12)-(('01_Supuestos'!F31*$I973)*'01_Supuestos'!$F$11*$K973)-(IF(('01_Supuestos'!F31*$I973)&gt;0,'01_Supuestos'!$F$15,0)))-((('01_Supuestos'!F31*$I973)*'01_Supuestos'!$F$11*($H973-'01_Supuestos'!$F$9))*'01_Supuestos'!$F$18)-($J973*'01_Supuestos'!F32)-(IF('01_Supuestos'!F30=MAX('01_Supuestos'!$C$30:$M$30),'01_Supuestos'!$F$19,0))-(MAX(0,(((('01_Supuestos'!F31*$I973)*'01_Supuestos'!$F$11*($H973-'01_Supuestos'!$F$9))-((('01_Supuestos'!F31*$I973)*'01_Supuestos'!$F$11*($H973-'01_Supuestos'!$F$9))*'01_Supuestos'!$F$12)-(('01_Supuestos'!F31*$I973)*'01_Supuestos'!$F$11*$K973)-(IF(('01_Supuestos'!F31*$I973)&gt;0,'01_Supuestos'!$F$15,0)))-($J973*'01_Supuestos'!F33)))*'01_Supuestos'!$F$16)</f>
        <v/>
      </c>
      <c r="X973" s="109">
        <f>((('01_Supuestos'!G31*$I973)*'01_Supuestos'!$F$11*($H973-'01_Supuestos'!$F$9))-((('01_Supuestos'!G31*$I973)*'01_Supuestos'!$F$11*($H973-'01_Supuestos'!$F$9))*'01_Supuestos'!$F$12)-(('01_Supuestos'!G31*$I973)*'01_Supuestos'!$F$11*$K973)-(IF(('01_Supuestos'!G31*$I973)&gt;0,'01_Supuestos'!$F$15,0)))-((('01_Supuestos'!G31*$I973)*'01_Supuestos'!$F$11*($H973-'01_Supuestos'!$F$9))*'01_Supuestos'!$F$18)-($J973*'01_Supuestos'!G32)-(IF('01_Supuestos'!G30=MAX('01_Supuestos'!$C$30:$M$30),'01_Supuestos'!$F$19,0))-(MAX(0,(((('01_Supuestos'!G31*$I973)*'01_Supuestos'!$F$11*($H973-'01_Supuestos'!$F$9))-((('01_Supuestos'!G31*$I973)*'01_Supuestos'!$F$11*($H973-'01_Supuestos'!$F$9))*'01_Supuestos'!$F$12)-(('01_Supuestos'!G31*$I973)*'01_Supuestos'!$F$11*$K973)-(IF(('01_Supuestos'!G31*$I973)&gt;0,'01_Supuestos'!$F$15,0)))-($J973*'01_Supuestos'!G33)))*'01_Supuestos'!$F$16)</f>
        <v/>
      </c>
      <c r="Y973" s="109">
        <f>((('01_Supuestos'!H31*$I973)*'01_Supuestos'!$F$11*($H973-'01_Supuestos'!$F$9))-((('01_Supuestos'!H31*$I973)*'01_Supuestos'!$F$11*($H973-'01_Supuestos'!$F$9))*'01_Supuestos'!$F$12)-(('01_Supuestos'!H31*$I973)*'01_Supuestos'!$F$11*$K973)-(IF(('01_Supuestos'!H31*$I973)&gt;0,'01_Supuestos'!$F$15,0)))-((('01_Supuestos'!H31*$I973)*'01_Supuestos'!$F$11*($H973-'01_Supuestos'!$F$9))*'01_Supuestos'!$F$18)-($J973*'01_Supuestos'!H32)-(IF('01_Supuestos'!H30=MAX('01_Supuestos'!$C$30:$M$30),'01_Supuestos'!$F$19,0))-(MAX(0,(((('01_Supuestos'!H31*$I973)*'01_Supuestos'!$F$11*($H973-'01_Supuestos'!$F$9))-((('01_Supuestos'!H31*$I973)*'01_Supuestos'!$F$11*($H973-'01_Supuestos'!$F$9))*'01_Supuestos'!$F$12)-(('01_Supuestos'!H31*$I973)*'01_Supuestos'!$F$11*$K973)-(IF(('01_Supuestos'!H31*$I973)&gt;0,'01_Supuestos'!$F$15,0)))-($J973*'01_Supuestos'!H33)))*'01_Supuestos'!$F$16)</f>
        <v/>
      </c>
      <c r="Z973" s="109">
        <f>((('01_Supuestos'!I31*$I973)*'01_Supuestos'!$F$11*($H973-'01_Supuestos'!$F$9))-((('01_Supuestos'!I31*$I973)*'01_Supuestos'!$F$11*($H973-'01_Supuestos'!$F$9))*'01_Supuestos'!$F$12)-(('01_Supuestos'!I31*$I973)*'01_Supuestos'!$F$11*$K973)-(IF(('01_Supuestos'!I31*$I973)&gt;0,'01_Supuestos'!$F$15,0)))-((('01_Supuestos'!I31*$I973)*'01_Supuestos'!$F$11*($H973-'01_Supuestos'!$F$9))*'01_Supuestos'!$F$18)-($J973*'01_Supuestos'!I32)-(IF('01_Supuestos'!I30=MAX('01_Supuestos'!$C$30:$M$30),'01_Supuestos'!$F$19,0))-(MAX(0,(((('01_Supuestos'!I31*$I973)*'01_Supuestos'!$F$11*($H973-'01_Supuestos'!$F$9))-((('01_Supuestos'!I31*$I973)*'01_Supuestos'!$F$11*($H973-'01_Supuestos'!$F$9))*'01_Supuestos'!$F$12)-(('01_Supuestos'!I31*$I973)*'01_Supuestos'!$F$11*$K973)-(IF(('01_Supuestos'!I31*$I973)&gt;0,'01_Supuestos'!$F$15,0)))-($J973*'01_Supuestos'!I33)))*'01_Supuestos'!$F$16)</f>
        <v/>
      </c>
      <c r="AA973" s="109">
        <f>((('01_Supuestos'!J31*$I973)*'01_Supuestos'!$F$11*($H973-'01_Supuestos'!$F$9))-((('01_Supuestos'!J31*$I973)*'01_Supuestos'!$F$11*($H973-'01_Supuestos'!$F$9))*'01_Supuestos'!$F$12)-(('01_Supuestos'!J31*$I973)*'01_Supuestos'!$F$11*$K973)-(IF(('01_Supuestos'!J31*$I973)&gt;0,'01_Supuestos'!$F$15,0)))-((('01_Supuestos'!J31*$I973)*'01_Supuestos'!$F$11*($H973-'01_Supuestos'!$F$9))*'01_Supuestos'!$F$18)-($J973*'01_Supuestos'!J32)-(IF('01_Supuestos'!J30=MAX('01_Supuestos'!$C$30:$M$30),'01_Supuestos'!$F$19,0))-(MAX(0,(((('01_Supuestos'!J31*$I973)*'01_Supuestos'!$F$11*($H973-'01_Supuestos'!$F$9))-((('01_Supuestos'!J31*$I973)*'01_Supuestos'!$F$11*($H973-'01_Supuestos'!$F$9))*'01_Supuestos'!$F$12)-(('01_Supuestos'!J31*$I973)*'01_Supuestos'!$F$11*$K973)-(IF(('01_Supuestos'!J31*$I973)&gt;0,'01_Supuestos'!$F$15,0)))-($J973*'01_Supuestos'!J33)))*'01_Supuestos'!$F$16)</f>
        <v/>
      </c>
      <c r="AB973" s="109">
        <f>((('01_Supuestos'!K31*$I973)*'01_Supuestos'!$F$11*($H973-'01_Supuestos'!$F$9))-((('01_Supuestos'!K31*$I973)*'01_Supuestos'!$F$11*($H973-'01_Supuestos'!$F$9))*'01_Supuestos'!$F$12)-(('01_Supuestos'!K31*$I973)*'01_Supuestos'!$F$11*$K973)-(IF(('01_Supuestos'!K31*$I973)&gt;0,'01_Supuestos'!$F$15,0)))-((('01_Supuestos'!K31*$I973)*'01_Supuestos'!$F$11*($H973-'01_Supuestos'!$F$9))*'01_Supuestos'!$F$18)-($J973*'01_Supuestos'!K32)-(IF('01_Supuestos'!K30=MAX('01_Supuestos'!$C$30:$M$30),'01_Supuestos'!$F$19,0))-(MAX(0,(((('01_Supuestos'!K31*$I973)*'01_Supuestos'!$F$11*($H973-'01_Supuestos'!$F$9))-((('01_Supuestos'!K31*$I973)*'01_Supuestos'!$F$11*($H973-'01_Supuestos'!$F$9))*'01_Supuestos'!$F$12)-(('01_Supuestos'!K31*$I973)*'01_Supuestos'!$F$11*$K973)-(IF(('01_Supuestos'!K31*$I973)&gt;0,'01_Supuestos'!$F$15,0)))-($J973*'01_Supuestos'!K33)))*'01_Supuestos'!$F$16)</f>
        <v/>
      </c>
      <c r="AC973" s="109">
        <f>((('01_Supuestos'!L31*$I973)*'01_Supuestos'!$F$11*($H973-'01_Supuestos'!$F$9))-((('01_Supuestos'!L31*$I973)*'01_Supuestos'!$F$11*($H973-'01_Supuestos'!$F$9))*'01_Supuestos'!$F$12)-(('01_Supuestos'!L31*$I973)*'01_Supuestos'!$F$11*$K973)-(IF(('01_Supuestos'!L31*$I973)&gt;0,'01_Supuestos'!$F$15,0)))-((('01_Supuestos'!L31*$I973)*'01_Supuestos'!$F$11*($H973-'01_Supuestos'!$F$9))*'01_Supuestos'!$F$18)-($J973*'01_Supuestos'!L32)-(IF('01_Supuestos'!L30=MAX('01_Supuestos'!$C$30:$M$30),'01_Supuestos'!$F$19,0))-(MAX(0,(((('01_Supuestos'!L31*$I973)*'01_Supuestos'!$F$11*($H973-'01_Supuestos'!$F$9))-((('01_Supuestos'!L31*$I973)*'01_Supuestos'!$F$11*($H973-'01_Supuestos'!$F$9))*'01_Supuestos'!$F$12)-(('01_Supuestos'!L31*$I973)*'01_Supuestos'!$F$11*$K973)-(IF(('01_Supuestos'!L31*$I973)&gt;0,'01_Supuestos'!$F$15,0)))-($J973*'01_Supuestos'!L33)))*'01_Supuestos'!$F$16)</f>
        <v/>
      </c>
      <c r="AD973" s="109">
        <f>((('01_Supuestos'!M31*$I973)*'01_Supuestos'!$F$11*($H973-'01_Supuestos'!$F$9))-((('01_Supuestos'!M31*$I973)*'01_Supuestos'!$F$11*($H973-'01_Supuestos'!$F$9))*'01_Supuestos'!$F$12)-(('01_Supuestos'!M31*$I973)*'01_Supuestos'!$F$11*$K973)-(IF(('01_Supuestos'!M31*$I973)&gt;0,'01_Supuestos'!$F$15,0)))-((('01_Supuestos'!M31*$I973)*'01_Supuestos'!$F$11*($H973-'01_Supuestos'!$F$9))*'01_Supuestos'!$F$18)-($J973*'01_Supuestos'!M32)-(IF('01_Supuestos'!M30=MAX('01_Supuestos'!$C$30:$M$30),'01_Supuestos'!$F$19,0))-(MAX(0,(((('01_Supuestos'!M31*$I973)*'01_Supuestos'!$F$11*($H973-'01_Supuestos'!$F$9))-((('01_Supuestos'!M31*$I973)*'01_Supuestos'!$F$11*($H973-'01_Supuestos'!$F$9))*'01_Supuestos'!$F$12)-(('01_Supuestos'!M31*$I973)*'01_Supuestos'!$F$11*$K973)-(IF(('01_Supuestos'!M31*$I973)&gt;0,'01_Supuestos'!$F$15,0)))-($J973*'01_Supuestos'!M33)))*'01_Supuestos'!$F$16)</f>
        <v/>
      </c>
      <c r="AE973" s="109">
        <f>0</f>
        <v/>
      </c>
      <c r="AF973" s="109">
        <f>IF(S973&gt;R973,"Appraisal+Decision",IF(S973&lt;R973,"Develop Now","Indiferente"))</f>
        <v/>
      </c>
    </row>
    <row r="974">
      <c r="A974" t="n">
        <v>944</v>
      </c>
      <c r="B974" s="53">
        <f>RAND()</f>
        <v/>
      </c>
      <c r="C974" s="53">
        <f>RAND()</f>
        <v/>
      </c>
      <c r="D974" s="53">
        <f>RAND()</f>
        <v/>
      </c>
      <c r="E974" s="53">
        <f>RAND()</f>
        <v/>
      </c>
      <c r="F974" s="53">
        <f>RAND()</f>
        <v/>
      </c>
      <c r="G974" s="53">
        <f>RAND()</f>
        <v/>
      </c>
      <c r="H974" s="109">
        <f>IF(B974&lt;($B$11-$B$10)/($B$12-$B$10), $B$10+SQRT(B974*($B$11-$B$10)*($B$12-$B$10)), $B$12-SQRT((1-B974)*($B$12-$B$11)*($B$12-$B$10)))</f>
        <v/>
      </c>
      <c r="I974" s="53">
        <f>MAX(0.1,NORMINV(C974,$B$13,$B$14))</f>
        <v/>
      </c>
      <c r="J974" s="109">
        <f>'01_Supuestos'!$F$13*MAX(0.65,NORMINV(D974,1,$B$15))</f>
        <v/>
      </c>
      <c r="K974" s="109">
        <f>'01_Supuestos'!$F$14*MAX(0.6,NORMINV(E974,1,$B$16))</f>
        <v/>
      </c>
      <c r="L974" s="109">
        <f>--(F974&lt;=$B$5)</f>
        <v/>
      </c>
      <c r="M974" s="109">
        <f>IF(L974=1, IF(G974&lt;=$B$6, "+", "-"), IF(G974&lt;=(1-$B$7), "+", "-"))</f>
        <v/>
      </c>
      <c r="N974" s="110">
        <f>IF(M974="+",'05_Bayes_Arbol'!$B$16,'05_Bayes_Arbol'!$B$17)</f>
        <v/>
      </c>
      <c r="O974" s="109">
        <f>SUMPRODUCT(T974:AD974,'01_Supuestos'!$C$34:$M$34)</f>
        <v/>
      </c>
      <c r="P974" s="109">
        <f>N974*O974 + (1-N974)*$B$9</f>
        <v/>
      </c>
      <c r="Q974" s="109">
        <f>--(P974&gt;0)</f>
        <v/>
      </c>
      <c r="R974" s="109">
        <f>IF(L974=1,O974,$B$9)</f>
        <v/>
      </c>
      <c r="S974" s="109">
        <f>-$B$8 + IF(Q974=1, IF(L974=1,O974,$B$9), 0)</f>
        <v/>
      </c>
      <c r="T974" s="109">
        <f>((('01_Supuestos'!C31*$I974)*'01_Supuestos'!$F$11*($H974-'01_Supuestos'!$F$9))-((('01_Supuestos'!C31*$I974)*'01_Supuestos'!$F$11*($H974-'01_Supuestos'!$F$9))*'01_Supuestos'!$F$12)-(('01_Supuestos'!C31*$I974)*'01_Supuestos'!$F$11*$K974)-(IF(('01_Supuestos'!C31*$I974)&gt;0,'01_Supuestos'!$F$15,0)))-((('01_Supuestos'!C31*$I974)*'01_Supuestos'!$F$11*($H974-'01_Supuestos'!$F$9))*'01_Supuestos'!$F$18)-($J974*'01_Supuestos'!C32)-(IF('01_Supuestos'!C30=MAX('01_Supuestos'!$C$30:$M$30),'01_Supuestos'!$F$19,0))-(MAX(0,(((('01_Supuestos'!C31*$I974)*'01_Supuestos'!$F$11*($H974-'01_Supuestos'!$F$9))-((('01_Supuestos'!C31*$I974)*'01_Supuestos'!$F$11*($H974-'01_Supuestos'!$F$9))*'01_Supuestos'!$F$12)-(('01_Supuestos'!C31*$I974)*'01_Supuestos'!$F$11*$K974)-(IF(('01_Supuestos'!C31*$I974)&gt;0,'01_Supuestos'!$F$15,0)))-($J974*'01_Supuestos'!C33)))*'01_Supuestos'!$F$16)</f>
        <v/>
      </c>
      <c r="U974" s="109">
        <f>((('01_Supuestos'!D31*$I974)*'01_Supuestos'!$F$11*($H974-'01_Supuestos'!$F$9))-((('01_Supuestos'!D31*$I974)*'01_Supuestos'!$F$11*($H974-'01_Supuestos'!$F$9))*'01_Supuestos'!$F$12)-(('01_Supuestos'!D31*$I974)*'01_Supuestos'!$F$11*$K974)-(IF(('01_Supuestos'!D31*$I974)&gt;0,'01_Supuestos'!$F$15,0)))-((('01_Supuestos'!D31*$I974)*'01_Supuestos'!$F$11*($H974-'01_Supuestos'!$F$9))*'01_Supuestos'!$F$18)-($J974*'01_Supuestos'!D32)-(IF('01_Supuestos'!D30=MAX('01_Supuestos'!$C$30:$M$30),'01_Supuestos'!$F$19,0))-(MAX(0,(((('01_Supuestos'!D31*$I974)*'01_Supuestos'!$F$11*($H974-'01_Supuestos'!$F$9))-((('01_Supuestos'!D31*$I974)*'01_Supuestos'!$F$11*($H974-'01_Supuestos'!$F$9))*'01_Supuestos'!$F$12)-(('01_Supuestos'!D31*$I974)*'01_Supuestos'!$F$11*$K974)-(IF(('01_Supuestos'!D31*$I974)&gt;0,'01_Supuestos'!$F$15,0)))-($J974*'01_Supuestos'!D33)))*'01_Supuestos'!$F$16)</f>
        <v/>
      </c>
      <c r="V974" s="109">
        <f>((('01_Supuestos'!E31*$I974)*'01_Supuestos'!$F$11*($H974-'01_Supuestos'!$F$9))-((('01_Supuestos'!E31*$I974)*'01_Supuestos'!$F$11*($H974-'01_Supuestos'!$F$9))*'01_Supuestos'!$F$12)-(('01_Supuestos'!E31*$I974)*'01_Supuestos'!$F$11*$K974)-(IF(('01_Supuestos'!E31*$I974)&gt;0,'01_Supuestos'!$F$15,0)))-((('01_Supuestos'!E31*$I974)*'01_Supuestos'!$F$11*($H974-'01_Supuestos'!$F$9))*'01_Supuestos'!$F$18)-($J974*'01_Supuestos'!E32)-(IF('01_Supuestos'!E30=MAX('01_Supuestos'!$C$30:$M$30),'01_Supuestos'!$F$19,0))-(MAX(0,(((('01_Supuestos'!E31*$I974)*'01_Supuestos'!$F$11*($H974-'01_Supuestos'!$F$9))-((('01_Supuestos'!E31*$I974)*'01_Supuestos'!$F$11*($H974-'01_Supuestos'!$F$9))*'01_Supuestos'!$F$12)-(('01_Supuestos'!E31*$I974)*'01_Supuestos'!$F$11*$K974)-(IF(('01_Supuestos'!E31*$I974)&gt;0,'01_Supuestos'!$F$15,0)))-($J974*'01_Supuestos'!E33)))*'01_Supuestos'!$F$16)</f>
        <v/>
      </c>
      <c r="W974" s="109">
        <f>((('01_Supuestos'!F31*$I974)*'01_Supuestos'!$F$11*($H974-'01_Supuestos'!$F$9))-((('01_Supuestos'!F31*$I974)*'01_Supuestos'!$F$11*($H974-'01_Supuestos'!$F$9))*'01_Supuestos'!$F$12)-(('01_Supuestos'!F31*$I974)*'01_Supuestos'!$F$11*$K974)-(IF(('01_Supuestos'!F31*$I974)&gt;0,'01_Supuestos'!$F$15,0)))-((('01_Supuestos'!F31*$I974)*'01_Supuestos'!$F$11*($H974-'01_Supuestos'!$F$9))*'01_Supuestos'!$F$18)-($J974*'01_Supuestos'!F32)-(IF('01_Supuestos'!F30=MAX('01_Supuestos'!$C$30:$M$30),'01_Supuestos'!$F$19,0))-(MAX(0,(((('01_Supuestos'!F31*$I974)*'01_Supuestos'!$F$11*($H974-'01_Supuestos'!$F$9))-((('01_Supuestos'!F31*$I974)*'01_Supuestos'!$F$11*($H974-'01_Supuestos'!$F$9))*'01_Supuestos'!$F$12)-(('01_Supuestos'!F31*$I974)*'01_Supuestos'!$F$11*$K974)-(IF(('01_Supuestos'!F31*$I974)&gt;0,'01_Supuestos'!$F$15,0)))-($J974*'01_Supuestos'!F33)))*'01_Supuestos'!$F$16)</f>
        <v/>
      </c>
      <c r="X974" s="109">
        <f>((('01_Supuestos'!G31*$I974)*'01_Supuestos'!$F$11*($H974-'01_Supuestos'!$F$9))-((('01_Supuestos'!G31*$I974)*'01_Supuestos'!$F$11*($H974-'01_Supuestos'!$F$9))*'01_Supuestos'!$F$12)-(('01_Supuestos'!G31*$I974)*'01_Supuestos'!$F$11*$K974)-(IF(('01_Supuestos'!G31*$I974)&gt;0,'01_Supuestos'!$F$15,0)))-((('01_Supuestos'!G31*$I974)*'01_Supuestos'!$F$11*($H974-'01_Supuestos'!$F$9))*'01_Supuestos'!$F$18)-($J974*'01_Supuestos'!G32)-(IF('01_Supuestos'!G30=MAX('01_Supuestos'!$C$30:$M$30),'01_Supuestos'!$F$19,0))-(MAX(0,(((('01_Supuestos'!G31*$I974)*'01_Supuestos'!$F$11*($H974-'01_Supuestos'!$F$9))-((('01_Supuestos'!G31*$I974)*'01_Supuestos'!$F$11*($H974-'01_Supuestos'!$F$9))*'01_Supuestos'!$F$12)-(('01_Supuestos'!G31*$I974)*'01_Supuestos'!$F$11*$K974)-(IF(('01_Supuestos'!G31*$I974)&gt;0,'01_Supuestos'!$F$15,0)))-($J974*'01_Supuestos'!G33)))*'01_Supuestos'!$F$16)</f>
        <v/>
      </c>
      <c r="Y974" s="109">
        <f>((('01_Supuestos'!H31*$I974)*'01_Supuestos'!$F$11*($H974-'01_Supuestos'!$F$9))-((('01_Supuestos'!H31*$I974)*'01_Supuestos'!$F$11*($H974-'01_Supuestos'!$F$9))*'01_Supuestos'!$F$12)-(('01_Supuestos'!H31*$I974)*'01_Supuestos'!$F$11*$K974)-(IF(('01_Supuestos'!H31*$I974)&gt;0,'01_Supuestos'!$F$15,0)))-((('01_Supuestos'!H31*$I974)*'01_Supuestos'!$F$11*($H974-'01_Supuestos'!$F$9))*'01_Supuestos'!$F$18)-($J974*'01_Supuestos'!H32)-(IF('01_Supuestos'!H30=MAX('01_Supuestos'!$C$30:$M$30),'01_Supuestos'!$F$19,0))-(MAX(0,(((('01_Supuestos'!H31*$I974)*'01_Supuestos'!$F$11*($H974-'01_Supuestos'!$F$9))-((('01_Supuestos'!H31*$I974)*'01_Supuestos'!$F$11*($H974-'01_Supuestos'!$F$9))*'01_Supuestos'!$F$12)-(('01_Supuestos'!H31*$I974)*'01_Supuestos'!$F$11*$K974)-(IF(('01_Supuestos'!H31*$I974)&gt;0,'01_Supuestos'!$F$15,0)))-($J974*'01_Supuestos'!H33)))*'01_Supuestos'!$F$16)</f>
        <v/>
      </c>
      <c r="Z974" s="109">
        <f>((('01_Supuestos'!I31*$I974)*'01_Supuestos'!$F$11*($H974-'01_Supuestos'!$F$9))-((('01_Supuestos'!I31*$I974)*'01_Supuestos'!$F$11*($H974-'01_Supuestos'!$F$9))*'01_Supuestos'!$F$12)-(('01_Supuestos'!I31*$I974)*'01_Supuestos'!$F$11*$K974)-(IF(('01_Supuestos'!I31*$I974)&gt;0,'01_Supuestos'!$F$15,0)))-((('01_Supuestos'!I31*$I974)*'01_Supuestos'!$F$11*($H974-'01_Supuestos'!$F$9))*'01_Supuestos'!$F$18)-($J974*'01_Supuestos'!I32)-(IF('01_Supuestos'!I30=MAX('01_Supuestos'!$C$30:$M$30),'01_Supuestos'!$F$19,0))-(MAX(0,(((('01_Supuestos'!I31*$I974)*'01_Supuestos'!$F$11*($H974-'01_Supuestos'!$F$9))-((('01_Supuestos'!I31*$I974)*'01_Supuestos'!$F$11*($H974-'01_Supuestos'!$F$9))*'01_Supuestos'!$F$12)-(('01_Supuestos'!I31*$I974)*'01_Supuestos'!$F$11*$K974)-(IF(('01_Supuestos'!I31*$I974)&gt;0,'01_Supuestos'!$F$15,0)))-($J974*'01_Supuestos'!I33)))*'01_Supuestos'!$F$16)</f>
        <v/>
      </c>
      <c r="AA974" s="109">
        <f>((('01_Supuestos'!J31*$I974)*'01_Supuestos'!$F$11*($H974-'01_Supuestos'!$F$9))-((('01_Supuestos'!J31*$I974)*'01_Supuestos'!$F$11*($H974-'01_Supuestos'!$F$9))*'01_Supuestos'!$F$12)-(('01_Supuestos'!J31*$I974)*'01_Supuestos'!$F$11*$K974)-(IF(('01_Supuestos'!J31*$I974)&gt;0,'01_Supuestos'!$F$15,0)))-((('01_Supuestos'!J31*$I974)*'01_Supuestos'!$F$11*($H974-'01_Supuestos'!$F$9))*'01_Supuestos'!$F$18)-($J974*'01_Supuestos'!J32)-(IF('01_Supuestos'!J30=MAX('01_Supuestos'!$C$30:$M$30),'01_Supuestos'!$F$19,0))-(MAX(0,(((('01_Supuestos'!J31*$I974)*'01_Supuestos'!$F$11*($H974-'01_Supuestos'!$F$9))-((('01_Supuestos'!J31*$I974)*'01_Supuestos'!$F$11*($H974-'01_Supuestos'!$F$9))*'01_Supuestos'!$F$12)-(('01_Supuestos'!J31*$I974)*'01_Supuestos'!$F$11*$K974)-(IF(('01_Supuestos'!J31*$I974)&gt;0,'01_Supuestos'!$F$15,0)))-($J974*'01_Supuestos'!J33)))*'01_Supuestos'!$F$16)</f>
        <v/>
      </c>
      <c r="AB974" s="109">
        <f>((('01_Supuestos'!K31*$I974)*'01_Supuestos'!$F$11*($H974-'01_Supuestos'!$F$9))-((('01_Supuestos'!K31*$I974)*'01_Supuestos'!$F$11*($H974-'01_Supuestos'!$F$9))*'01_Supuestos'!$F$12)-(('01_Supuestos'!K31*$I974)*'01_Supuestos'!$F$11*$K974)-(IF(('01_Supuestos'!K31*$I974)&gt;0,'01_Supuestos'!$F$15,0)))-((('01_Supuestos'!K31*$I974)*'01_Supuestos'!$F$11*($H974-'01_Supuestos'!$F$9))*'01_Supuestos'!$F$18)-($J974*'01_Supuestos'!K32)-(IF('01_Supuestos'!K30=MAX('01_Supuestos'!$C$30:$M$30),'01_Supuestos'!$F$19,0))-(MAX(0,(((('01_Supuestos'!K31*$I974)*'01_Supuestos'!$F$11*($H974-'01_Supuestos'!$F$9))-((('01_Supuestos'!K31*$I974)*'01_Supuestos'!$F$11*($H974-'01_Supuestos'!$F$9))*'01_Supuestos'!$F$12)-(('01_Supuestos'!K31*$I974)*'01_Supuestos'!$F$11*$K974)-(IF(('01_Supuestos'!K31*$I974)&gt;0,'01_Supuestos'!$F$15,0)))-($J974*'01_Supuestos'!K33)))*'01_Supuestos'!$F$16)</f>
        <v/>
      </c>
      <c r="AC974" s="109">
        <f>((('01_Supuestos'!L31*$I974)*'01_Supuestos'!$F$11*($H974-'01_Supuestos'!$F$9))-((('01_Supuestos'!L31*$I974)*'01_Supuestos'!$F$11*($H974-'01_Supuestos'!$F$9))*'01_Supuestos'!$F$12)-(('01_Supuestos'!L31*$I974)*'01_Supuestos'!$F$11*$K974)-(IF(('01_Supuestos'!L31*$I974)&gt;0,'01_Supuestos'!$F$15,0)))-((('01_Supuestos'!L31*$I974)*'01_Supuestos'!$F$11*($H974-'01_Supuestos'!$F$9))*'01_Supuestos'!$F$18)-($J974*'01_Supuestos'!L32)-(IF('01_Supuestos'!L30=MAX('01_Supuestos'!$C$30:$M$30),'01_Supuestos'!$F$19,0))-(MAX(0,(((('01_Supuestos'!L31*$I974)*'01_Supuestos'!$F$11*($H974-'01_Supuestos'!$F$9))-((('01_Supuestos'!L31*$I974)*'01_Supuestos'!$F$11*($H974-'01_Supuestos'!$F$9))*'01_Supuestos'!$F$12)-(('01_Supuestos'!L31*$I974)*'01_Supuestos'!$F$11*$K974)-(IF(('01_Supuestos'!L31*$I974)&gt;0,'01_Supuestos'!$F$15,0)))-($J974*'01_Supuestos'!L33)))*'01_Supuestos'!$F$16)</f>
        <v/>
      </c>
      <c r="AD974" s="109">
        <f>((('01_Supuestos'!M31*$I974)*'01_Supuestos'!$F$11*($H974-'01_Supuestos'!$F$9))-((('01_Supuestos'!M31*$I974)*'01_Supuestos'!$F$11*($H974-'01_Supuestos'!$F$9))*'01_Supuestos'!$F$12)-(('01_Supuestos'!M31*$I974)*'01_Supuestos'!$F$11*$K974)-(IF(('01_Supuestos'!M31*$I974)&gt;0,'01_Supuestos'!$F$15,0)))-((('01_Supuestos'!M31*$I974)*'01_Supuestos'!$F$11*($H974-'01_Supuestos'!$F$9))*'01_Supuestos'!$F$18)-($J974*'01_Supuestos'!M32)-(IF('01_Supuestos'!M30=MAX('01_Supuestos'!$C$30:$M$30),'01_Supuestos'!$F$19,0))-(MAX(0,(((('01_Supuestos'!M31*$I974)*'01_Supuestos'!$F$11*($H974-'01_Supuestos'!$F$9))-((('01_Supuestos'!M31*$I974)*'01_Supuestos'!$F$11*($H974-'01_Supuestos'!$F$9))*'01_Supuestos'!$F$12)-(('01_Supuestos'!M31*$I974)*'01_Supuestos'!$F$11*$K974)-(IF(('01_Supuestos'!M31*$I974)&gt;0,'01_Supuestos'!$F$15,0)))-($J974*'01_Supuestos'!M33)))*'01_Supuestos'!$F$16)</f>
        <v/>
      </c>
      <c r="AE974" s="109">
        <f>0</f>
        <v/>
      </c>
      <c r="AF974" s="109">
        <f>IF(S974&gt;R974,"Appraisal+Decision",IF(S974&lt;R974,"Develop Now","Indiferente"))</f>
        <v/>
      </c>
    </row>
    <row r="975">
      <c r="A975" t="n">
        <v>945</v>
      </c>
      <c r="B975" s="53">
        <f>RAND()</f>
        <v/>
      </c>
      <c r="C975" s="53">
        <f>RAND()</f>
        <v/>
      </c>
      <c r="D975" s="53">
        <f>RAND()</f>
        <v/>
      </c>
      <c r="E975" s="53">
        <f>RAND()</f>
        <v/>
      </c>
      <c r="F975" s="53">
        <f>RAND()</f>
        <v/>
      </c>
      <c r="G975" s="53">
        <f>RAND()</f>
        <v/>
      </c>
      <c r="H975" s="109">
        <f>IF(B975&lt;($B$11-$B$10)/($B$12-$B$10), $B$10+SQRT(B975*($B$11-$B$10)*($B$12-$B$10)), $B$12-SQRT((1-B975)*($B$12-$B$11)*($B$12-$B$10)))</f>
        <v/>
      </c>
      <c r="I975" s="53">
        <f>MAX(0.1,NORMINV(C975,$B$13,$B$14))</f>
        <v/>
      </c>
      <c r="J975" s="109">
        <f>'01_Supuestos'!$F$13*MAX(0.65,NORMINV(D975,1,$B$15))</f>
        <v/>
      </c>
      <c r="K975" s="109">
        <f>'01_Supuestos'!$F$14*MAX(0.6,NORMINV(E975,1,$B$16))</f>
        <v/>
      </c>
      <c r="L975" s="109">
        <f>--(F975&lt;=$B$5)</f>
        <v/>
      </c>
      <c r="M975" s="109">
        <f>IF(L975=1, IF(G975&lt;=$B$6, "+", "-"), IF(G975&lt;=(1-$B$7), "+", "-"))</f>
        <v/>
      </c>
      <c r="N975" s="110">
        <f>IF(M975="+",'05_Bayes_Arbol'!$B$16,'05_Bayes_Arbol'!$B$17)</f>
        <v/>
      </c>
      <c r="O975" s="109">
        <f>SUMPRODUCT(T975:AD975,'01_Supuestos'!$C$34:$M$34)</f>
        <v/>
      </c>
      <c r="P975" s="109">
        <f>N975*O975 + (1-N975)*$B$9</f>
        <v/>
      </c>
      <c r="Q975" s="109">
        <f>--(P975&gt;0)</f>
        <v/>
      </c>
      <c r="R975" s="109">
        <f>IF(L975=1,O975,$B$9)</f>
        <v/>
      </c>
      <c r="S975" s="109">
        <f>-$B$8 + IF(Q975=1, IF(L975=1,O975,$B$9), 0)</f>
        <v/>
      </c>
      <c r="T975" s="109">
        <f>((('01_Supuestos'!C31*$I975)*'01_Supuestos'!$F$11*($H975-'01_Supuestos'!$F$9))-((('01_Supuestos'!C31*$I975)*'01_Supuestos'!$F$11*($H975-'01_Supuestos'!$F$9))*'01_Supuestos'!$F$12)-(('01_Supuestos'!C31*$I975)*'01_Supuestos'!$F$11*$K975)-(IF(('01_Supuestos'!C31*$I975)&gt;0,'01_Supuestos'!$F$15,0)))-((('01_Supuestos'!C31*$I975)*'01_Supuestos'!$F$11*($H975-'01_Supuestos'!$F$9))*'01_Supuestos'!$F$18)-($J975*'01_Supuestos'!C32)-(IF('01_Supuestos'!C30=MAX('01_Supuestos'!$C$30:$M$30),'01_Supuestos'!$F$19,0))-(MAX(0,(((('01_Supuestos'!C31*$I975)*'01_Supuestos'!$F$11*($H975-'01_Supuestos'!$F$9))-((('01_Supuestos'!C31*$I975)*'01_Supuestos'!$F$11*($H975-'01_Supuestos'!$F$9))*'01_Supuestos'!$F$12)-(('01_Supuestos'!C31*$I975)*'01_Supuestos'!$F$11*$K975)-(IF(('01_Supuestos'!C31*$I975)&gt;0,'01_Supuestos'!$F$15,0)))-($J975*'01_Supuestos'!C33)))*'01_Supuestos'!$F$16)</f>
        <v/>
      </c>
      <c r="U975" s="109">
        <f>((('01_Supuestos'!D31*$I975)*'01_Supuestos'!$F$11*($H975-'01_Supuestos'!$F$9))-((('01_Supuestos'!D31*$I975)*'01_Supuestos'!$F$11*($H975-'01_Supuestos'!$F$9))*'01_Supuestos'!$F$12)-(('01_Supuestos'!D31*$I975)*'01_Supuestos'!$F$11*$K975)-(IF(('01_Supuestos'!D31*$I975)&gt;0,'01_Supuestos'!$F$15,0)))-((('01_Supuestos'!D31*$I975)*'01_Supuestos'!$F$11*($H975-'01_Supuestos'!$F$9))*'01_Supuestos'!$F$18)-($J975*'01_Supuestos'!D32)-(IF('01_Supuestos'!D30=MAX('01_Supuestos'!$C$30:$M$30),'01_Supuestos'!$F$19,0))-(MAX(0,(((('01_Supuestos'!D31*$I975)*'01_Supuestos'!$F$11*($H975-'01_Supuestos'!$F$9))-((('01_Supuestos'!D31*$I975)*'01_Supuestos'!$F$11*($H975-'01_Supuestos'!$F$9))*'01_Supuestos'!$F$12)-(('01_Supuestos'!D31*$I975)*'01_Supuestos'!$F$11*$K975)-(IF(('01_Supuestos'!D31*$I975)&gt;0,'01_Supuestos'!$F$15,0)))-($J975*'01_Supuestos'!D33)))*'01_Supuestos'!$F$16)</f>
        <v/>
      </c>
      <c r="V975" s="109">
        <f>((('01_Supuestos'!E31*$I975)*'01_Supuestos'!$F$11*($H975-'01_Supuestos'!$F$9))-((('01_Supuestos'!E31*$I975)*'01_Supuestos'!$F$11*($H975-'01_Supuestos'!$F$9))*'01_Supuestos'!$F$12)-(('01_Supuestos'!E31*$I975)*'01_Supuestos'!$F$11*$K975)-(IF(('01_Supuestos'!E31*$I975)&gt;0,'01_Supuestos'!$F$15,0)))-((('01_Supuestos'!E31*$I975)*'01_Supuestos'!$F$11*($H975-'01_Supuestos'!$F$9))*'01_Supuestos'!$F$18)-($J975*'01_Supuestos'!E32)-(IF('01_Supuestos'!E30=MAX('01_Supuestos'!$C$30:$M$30),'01_Supuestos'!$F$19,0))-(MAX(0,(((('01_Supuestos'!E31*$I975)*'01_Supuestos'!$F$11*($H975-'01_Supuestos'!$F$9))-((('01_Supuestos'!E31*$I975)*'01_Supuestos'!$F$11*($H975-'01_Supuestos'!$F$9))*'01_Supuestos'!$F$12)-(('01_Supuestos'!E31*$I975)*'01_Supuestos'!$F$11*$K975)-(IF(('01_Supuestos'!E31*$I975)&gt;0,'01_Supuestos'!$F$15,0)))-($J975*'01_Supuestos'!E33)))*'01_Supuestos'!$F$16)</f>
        <v/>
      </c>
      <c r="W975" s="109">
        <f>((('01_Supuestos'!F31*$I975)*'01_Supuestos'!$F$11*($H975-'01_Supuestos'!$F$9))-((('01_Supuestos'!F31*$I975)*'01_Supuestos'!$F$11*($H975-'01_Supuestos'!$F$9))*'01_Supuestos'!$F$12)-(('01_Supuestos'!F31*$I975)*'01_Supuestos'!$F$11*$K975)-(IF(('01_Supuestos'!F31*$I975)&gt;0,'01_Supuestos'!$F$15,0)))-((('01_Supuestos'!F31*$I975)*'01_Supuestos'!$F$11*($H975-'01_Supuestos'!$F$9))*'01_Supuestos'!$F$18)-($J975*'01_Supuestos'!F32)-(IF('01_Supuestos'!F30=MAX('01_Supuestos'!$C$30:$M$30),'01_Supuestos'!$F$19,0))-(MAX(0,(((('01_Supuestos'!F31*$I975)*'01_Supuestos'!$F$11*($H975-'01_Supuestos'!$F$9))-((('01_Supuestos'!F31*$I975)*'01_Supuestos'!$F$11*($H975-'01_Supuestos'!$F$9))*'01_Supuestos'!$F$12)-(('01_Supuestos'!F31*$I975)*'01_Supuestos'!$F$11*$K975)-(IF(('01_Supuestos'!F31*$I975)&gt;0,'01_Supuestos'!$F$15,0)))-($J975*'01_Supuestos'!F33)))*'01_Supuestos'!$F$16)</f>
        <v/>
      </c>
      <c r="X975" s="109">
        <f>((('01_Supuestos'!G31*$I975)*'01_Supuestos'!$F$11*($H975-'01_Supuestos'!$F$9))-((('01_Supuestos'!G31*$I975)*'01_Supuestos'!$F$11*($H975-'01_Supuestos'!$F$9))*'01_Supuestos'!$F$12)-(('01_Supuestos'!G31*$I975)*'01_Supuestos'!$F$11*$K975)-(IF(('01_Supuestos'!G31*$I975)&gt;0,'01_Supuestos'!$F$15,0)))-((('01_Supuestos'!G31*$I975)*'01_Supuestos'!$F$11*($H975-'01_Supuestos'!$F$9))*'01_Supuestos'!$F$18)-($J975*'01_Supuestos'!G32)-(IF('01_Supuestos'!G30=MAX('01_Supuestos'!$C$30:$M$30),'01_Supuestos'!$F$19,0))-(MAX(0,(((('01_Supuestos'!G31*$I975)*'01_Supuestos'!$F$11*($H975-'01_Supuestos'!$F$9))-((('01_Supuestos'!G31*$I975)*'01_Supuestos'!$F$11*($H975-'01_Supuestos'!$F$9))*'01_Supuestos'!$F$12)-(('01_Supuestos'!G31*$I975)*'01_Supuestos'!$F$11*$K975)-(IF(('01_Supuestos'!G31*$I975)&gt;0,'01_Supuestos'!$F$15,0)))-($J975*'01_Supuestos'!G33)))*'01_Supuestos'!$F$16)</f>
        <v/>
      </c>
      <c r="Y975" s="109">
        <f>((('01_Supuestos'!H31*$I975)*'01_Supuestos'!$F$11*($H975-'01_Supuestos'!$F$9))-((('01_Supuestos'!H31*$I975)*'01_Supuestos'!$F$11*($H975-'01_Supuestos'!$F$9))*'01_Supuestos'!$F$12)-(('01_Supuestos'!H31*$I975)*'01_Supuestos'!$F$11*$K975)-(IF(('01_Supuestos'!H31*$I975)&gt;0,'01_Supuestos'!$F$15,0)))-((('01_Supuestos'!H31*$I975)*'01_Supuestos'!$F$11*($H975-'01_Supuestos'!$F$9))*'01_Supuestos'!$F$18)-($J975*'01_Supuestos'!H32)-(IF('01_Supuestos'!H30=MAX('01_Supuestos'!$C$30:$M$30),'01_Supuestos'!$F$19,0))-(MAX(0,(((('01_Supuestos'!H31*$I975)*'01_Supuestos'!$F$11*($H975-'01_Supuestos'!$F$9))-((('01_Supuestos'!H31*$I975)*'01_Supuestos'!$F$11*($H975-'01_Supuestos'!$F$9))*'01_Supuestos'!$F$12)-(('01_Supuestos'!H31*$I975)*'01_Supuestos'!$F$11*$K975)-(IF(('01_Supuestos'!H31*$I975)&gt;0,'01_Supuestos'!$F$15,0)))-($J975*'01_Supuestos'!H33)))*'01_Supuestos'!$F$16)</f>
        <v/>
      </c>
      <c r="Z975" s="109">
        <f>((('01_Supuestos'!I31*$I975)*'01_Supuestos'!$F$11*($H975-'01_Supuestos'!$F$9))-((('01_Supuestos'!I31*$I975)*'01_Supuestos'!$F$11*($H975-'01_Supuestos'!$F$9))*'01_Supuestos'!$F$12)-(('01_Supuestos'!I31*$I975)*'01_Supuestos'!$F$11*$K975)-(IF(('01_Supuestos'!I31*$I975)&gt;0,'01_Supuestos'!$F$15,0)))-((('01_Supuestos'!I31*$I975)*'01_Supuestos'!$F$11*($H975-'01_Supuestos'!$F$9))*'01_Supuestos'!$F$18)-($J975*'01_Supuestos'!I32)-(IF('01_Supuestos'!I30=MAX('01_Supuestos'!$C$30:$M$30),'01_Supuestos'!$F$19,0))-(MAX(0,(((('01_Supuestos'!I31*$I975)*'01_Supuestos'!$F$11*($H975-'01_Supuestos'!$F$9))-((('01_Supuestos'!I31*$I975)*'01_Supuestos'!$F$11*($H975-'01_Supuestos'!$F$9))*'01_Supuestos'!$F$12)-(('01_Supuestos'!I31*$I975)*'01_Supuestos'!$F$11*$K975)-(IF(('01_Supuestos'!I31*$I975)&gt;0,'01_Supuestos'!$F$15,0)))-($J975*'01_Supuestos'!I33)))*'01_Supuestos'!$F$16)</f>
        <v/>
      </c>
      <c r="AA975" s="109">
        <f>((('01_Supuestos'!J31*$I975)*'01_Supuestos'!$F$11*($H975-'01_Supuestos'!$F$9))-((('01_Supuestos'!J31*$I975)*'01_Supuestos'!$F$11*($H975-'01_Supuestos'!$F$9))*'01_Supuestos'!$F$12)-(('01_Supuestos'!J31*$I975)*'01_Supuestos'!$F$11*$K975)-(IF(('01_Supuestos'!J31*$I975)&gt;0,'01_Supuestos'!$F$15,0)))-((('01_Supuestos'!J31*$I975)*'01_Supuestos'!$F$11*($H975-'01_Supuestos'!$F$9))*'01_Supuestos'!$F$18)-($J975*'01_Supuestos'!J32)-(IF('01_Supuestos'!J30=MAX('01_Supuestos'!$C$30:$M$30),'01_Supuestos'!$F$19,0))-(MAX(0,(((('01_Supuestos'!J31*$I975)*'01_Supuestos'!$F$11*($H975-'01_Supuestos'!$F$9))-((('01_Supuestos'!J31*$I975)*'01_Supuestos'!$F$11*($H975-'01_Supuestos'!$F$9))*'01_Supuestos'!$F$12)-(('01_Supuestos'!J31*$I975)*'01_Supuestos'!$F$11*$K975)-(IF(('01_Supuestos'!J31*$I975)&gt;0,'01_Supuestos'!$F$15,0)))-($J975*'01_Supuestos'!J33)))*'01_Supuestos'!$F$16)</f>
        <v/>
      </c>
      <c r="AB975" s="109">
        <f>((('01_Supuestos'!K31*$I975)*'01_Supuestos'!$F$11*($H975-'01_Supuestos'!$F$9))-((('01_Supuestos'!K31*$I975)*'01_Supuestos'!$F$11*($H975-'01_Supuestos'!$F$9))*'01_Supuestos'!$F$12)-(('01_Supuestos'!K31*$I975)*'01_Supuestos'!$F$11*$K975)-(IF(('01_Supuestos'!K31*$I975)&gt;0,'01_Supuestos'!$F$15,0)))-((('01_Supuestos'!K31*$I975)*'01_Supuestos'!$F$11*($H975-'01_Supuestos'!$F$9))*'01_Supuestos'!$F$18)-($J975*'01_Supuestos'!K32)-(IF('01_Supuestos'!K30=MAX('01_Supuestos'!$C$30:$M$30),'01_Supuestos'!$F$19,0))-(MAX(0,(((('01_Supuestos'!K31*$I975)*'01_Supuestos'!$F$11*($H975-'01_Supuestos'!$F$9))-((('01_Supuestos'!K31*$I975)*'01_Supuestos'!$F$11*($H975-'01_Supuestos'!$F$9))*'01_Supuestos'!$F$12)-(('01_Supuestos'!K31*$I975)*'01_Supuestos'!$F$11*$K975)-(IF(('01_Supuestos'!K31*$I975)&gt;0,'01_Supuestos'!$F$15,0)))-($J975*'01_Supuestos'!K33)))*'01_Supuestos'!$F$16)</f>
        <v/>
      </c>
      <c r="AC975" s="109">
        <f>((('01_Supuestos'!L31*$I975)*'01_Supuestos'!$F$11*($H975-'01_Supuestos'!$F$9))-((('01_Supuestos'!L31*$I975)*'01_Supuestos'!$F$11*($H975-'01_Supuestos'!$F$9))*'01_Supuestos'!$F$12)-(('01_Supuestos'!L31*$I975)*'01_Supuestos'!$F$11*$K975)-(IF(('01_Supuestos'!L31*$I975)&gt;0,'01_Supuestos'!$F$15,0)))-((('01_Supuestos'!L31*$I975)*'01_Supuestos'!$F$11*($H975-'01_Supuestos'!$F$9))*'01_Supuestos'!$F$18)-($J975*'01_Supuestos'!L32)-(IF('01_Supuestos'!L30=MAX('01_Supuestos'!$C$30:$M$30),'01_Supuestos'!$F$19,0))-(MAX(0,(((('01_Supuestos'!L31*$I975)*'01_Supuestos'!$F$11*($H975-'01_Supuestos'!$F$9))-((('01_Supuestos'!L31*$I975)*'01_Supuestos'!$F$11*($H975-'01_Supuestos'!$F$9))*'01_Supuestos'!$F$12)-(('01_Supuestos'!L31*$I975)*'01_Supuestos'!$F$11*$K975)-(IF(('01_Supuestos'!L31*$I975)&gt;0,'01_Supuestos'!$F$15,0)))-($J975*'01_Supuestos'!L33)))*'01_Supuestos'!$F$16)</f>
        <v/>
      </c>
      <c r="AD975" s="109">
        <f>((('01_Supuestos'!M31*$I975)*'01_Supuestos'!$F$11*($H975-'01_Supuestos'!$F$9))-((('01_Supuestos'!M31*$I975)*'01_Supuestos'!$F$11*($H975-'01_Supuestos'!$F$9))*'01_Supuestos'!$F$12)-(('01_Supuestos'!M31*$I975)*'01_Supuestos'!$F$11*$K975)-(IF(('01_Supuestos'!M31*$I975)&gt;0,'01_Supuestos'!$F$15,0)))-((('01_Supuestos'!M31*$I975)*'01_Supuestos'!$F$11*($H975-'01_Supuestos'!$F$9))*'01_Supuestos'!$F$18)-($J975*'01_Supuestos'!M32)-(IF('01_Supuestos'!M30=MAX('01_Supuestos'!$C$30:$M$30),'01_Supuestos'!$F$19,0))-(MAX(0,(((('01_Supuestos'!M31*$I975)*'01_Supuestos'!$F$11*($H975-'01_Supuestos'!$F$9))-((('01_Supuestos'!M31*$I975)*'01_Supuestos'!$F$11*($H975-'01_Supuestos'!$F$9))*'01_Supuestos'!$F$12)-(('01_Supuestos'!M31*$I975)*'01_Supuestos'!$F$11*$K975)-(IF(('01_Supuestos'!M31*$I975)&gt;0,'01_Supuestos'!$F$15,0)))-($J975*'01_Supuestos'!M33)))*'01_Supuestos'!$F$16)</f>
        <v/>
      </c>
      <c r="AE975" s="109">
        <f>0</f>
        <v/>
      </c>
      <c r="AF975" s="109">
        <f>IF(S975&gt;R975,"Appraisal+Decision",IF(S975&lt;R975,"Develop Now","Indiferente"))</f>
        <v/>
      </c>
    </row>
    <row r="976">
      <c r="A976" t="n">
        <v>946</v>
      </c>
      <c r="B976" s="53">
        <f>RAND()</f>
        <v/>
      </c>
      <c r="C976" s="53">
        <f>RAND()</f>
        <v/>
      </c>
      <c r="D976" s="53">
        <f>RAND()</f>
        <v/>
      </c>
      <c r="E976" s="53">
        <f>RAND()</f>
        <v/>
      </c>
      <c r="F976" s="53">
        <f>RAND()</f>
        <v/>
      </c>
      <c r="G976" s="53">
        <f>RAND()</f>
        <v/>
      </c>
      <c r="H976" s="109">
        <f>IF(B976&lt;($B$11-$B$10)/($B$12-$B$10), $B$10+SQRT(B976*($B$11-$B$10)*($B$12-$B$10)), $B$12-SQRT((1-B976)*($B$12-$B$11)*($B$12-$B$10)))</f>
        <v/>
      </c>
      <c r="I976" s="53">
        <f>MAX(0.1,NORMINV(C976,$B$13,$B$14))</f>
        <v/>
      </c>
      <c r="J976" s="109">
        <f>'01_Supuestos'!$F$13*MAX(0.65,NORMINV(D976,1,$B$15))</f>
        <v/>
      </c>
      <c r="K976" s="109">
        <f>'01_Supuestos'!$F$14*MAX(0.6,NORMINV(E976,1,$B$16))</f>
        <v/>
      </c>
      <c r="L976" s="109">
        <f>--(F976&lt;=$B$5)</f>
        <v/>
      </c>
      <c r="M976" s="109">
        <f>IF(L976=1, IF(G976&lt;=$B$6, "+", "-"), IF(G976&lt;=(1-$B$7), "+", "-"))</f>
        <v/>
      </c>
      <c r="N976" s="110">
        <f>IF(M976="+",'05_Bayes_Arbol'!$B$16,'05_Bayes_Arbol'!$B$17)</f>
        <v/>
      </c>
      <c r="O976" s="109">
        <f>SUMPRODUCT(T976:AD976,'01_Supuestos'!$C$34:$M$34)</f>
        <v/>
      </c>
      <c r="P976" s="109">
        <f>N976*O976 + (1-N976)*$B$9</f>
        <v/>
      </c>
      <c r="Q976" s="109">
        <f>--(P976&gt;0)</f>
        <v/>
      </c>
      <c r="R976" s="109">
        <f>IF(L976=1,O976,$B$9)</f>
        <v/>
      </c>
      <c r="S976" s="109">
        <f>-$B$8 + IF(Q976=1, IF(L976=1,O976,$B$9), 0)</f>
        <v/>
      </c>
      <c r="T976" s="109">
        <f>((('01_Supuestos'!C31*$I976)*'01_Supuestos'!$F$11*($H976-'01_Supuestos'!$F$9))-((('01_Supuestos'!C31*$I976)*'01_Supuestos'!$F$11*($H976-'01_Supuestos'!$F$9))*'01_Supuestos'!$F$12)-(('01_Supuestos'!C31*$I976)*'01_Supuestos'!$F$11*$K976)-(IF(('01_Supuestos'!C31*$I976)&gt;0,'01_Supuestos'!$F$15,0)))-((('01_Supuestos'!C31*$I976)*'01_Supuestos'!$F$11*($H976-'01_Supuestos'!$F$9))*'01_Supuestos'!$F$18)-($J976*'01_Supuestos'!C32)-(IF('01_Supuestos'!C30=MAX('01_Supuestos'!$C$30:$M$30),'01_Supuestos'!$F$19,0))-(MAX(0,(((('01_Supuestos'!C31*$I976)*'01_Supuestos'!$F$11*($H976-'01_Supuestos'!$F$9))-((('01_Supuestos'!C31*$I976)*'01_Supuestos'!$F$11*($H976-'01_Supuestos'!$F$9))*'01_Supuestos'!$F$12)-(('01_Supuestos'!C31*$I976)*'01_Supuestos'!$F$11*$K976)-(IF(('01_Supuestos'!C31*$I976)&gt;0,'01_Supuestos'!$F$15,0)))-($J976*'01_Supuestos'!C33)))*'01_Supuestos'!$F$16)</f>
        <v/>
      </c>
      <c r="U976" s="109">
        <f>((('01_Supuestos'!D31*$I976)*'01_Supuestos'!$F$11*($H976-'01_Supuestos'!$F$9))-((('01_Supuestos'!D31*$I976)*'01_Supuestos'!$F$11*($H976-'01_Supuestos'!$F$9))*'01_Supuestos'!$F$12)-(('01_Supuestos'!D31*$I976)*'01_Supuestos'!$F$11*$K976)-(IF(('01_Supuestos'!D31*$I976)&gt;0,'01_Supuestos'!$F$15,0)))-((('01_Supuestos'!D31*$I976)*'01_Supuestos'!$F$11*($H976-'01_Supuestos'!$F$9))*'01_Supuestos'!$F$18)-($J976*'01_Supuestos'!D32)-(IF('01_Supuestos'!D30=MAX('01_Supuestos'!$C$30:$M$30),'01_Supuestos'!$F$19,0))-(MAX(0,(((('01_Supuestos'!D31*$I976)*'01_Supuestos'!$F$11*($H976-'01_Supuestos'!$F$9))-((('01_Supuestos'!D31*$I976)*'01_Supuestos'!$F$11*($H976-'01_Supuestos'!$F$9))*'01_Supuestos'!$F$12)-(('01_Supuestos'!D31*$I976)*'01_Supuestos'!$F$11*$K976)-(IF(('01_Supuestos'!D31*$I976)&gt;0,'01_Supuestos'!$F$15,0)))-($J976*'01_Supuestos'!D33)))*'01_Supuestos'!$F$16)</f>
        <v/>
      </c>
      <c r="V976" s="109">
        <f>((('01_Supuestos'!E31*$I976)*'01_Supuestos'!$F$11*($H976-'01_Supuestos'!$F$9))-((('01_Supuestos'!E31*$I976)*'01_Supuestos'!$F$11*($H976-'01_Supuestos'!$F$9))*'01_Supuestos'!$F$12)-(('01_Supuestos'!E31*$I976)*'01_Supuestos'!$F$11*$K976)-(IF(('01_Supuestos'!E31*$I976)&gt;0,'01_Supuestos'!$F$15,0)))-((('01_Supuestos'!E31*$I976)*'01_Supuestos'!$F$11*($H976-'01_Supuestos'!$F$9))*'01_Supuestos'!$F$18)-($J976*'01_Supuestos'!E32)-(IF('01_Supuestos'!E30=MAX('01_Supuestos'!$C$30:$M$30),'01_Supuestos'!$F$19,0))-(MAX(0,(((('01_Supuestos'!E31*$I976)*'01_Supuestos'!$F$11*($H976-'01_Supuestos'!$F$9))-((('01_Supuestos'!E31*$I976)*'01_Supuestos'!$F$11*($H976-'01_Supuestos'!$F$9))*'01_Supuestos'!$F$12)-(('01_Supuestos'!E31*$I976)*'01_Supuestos'!$F$11*$K976)-(IF(('01_Supuestos'!E31*$I976)&gt;0,'01_Supuestos'!$F$15,0)))-($J976*'01_Supuestos'!E33)))*'01_Supuestos'!$F$16)</f>
        <v/>
      </c>
      <c r="W976" s="109">
        <f>((('01_Supuestos'!F31*$I976)*'01_Supuestos'!$F$11*($H976-'01_Supuestos'!$F$9))-((('01_Supuestos'!F31*$I976)*'01_Supuestos'!$F$11*($H976-'01_Supuestos'!$F$9))*'01_Supuestos'!$F$12)-(('01_Supuestos'!F31*$I976)*'01_Supuestos'!$F$11*$K976)-(IF(('01_Supuestos'!F31*$I976)&gt;0,'01_Supuestos'!$F$15,0)))-((('01_Supuestos'!F31*$I976)*'01_Supuestos'!$F$11*($H976-'01_Supuestos'!$F$9))*'01_Supuestos'!$F$18)-($J976*'01_Supuestos'!F32)-(IF('01_Supuestos'!F30=MAX('01_Supuestos'!$C$30:$M$30),'01_Supuestos'!$F$19,0))-(MAX(0,(((('01_Supuestos'!F31*$I976)*'01_Supuestos'!$F$11*($H976-'01_Supuestos'!$F$9))-((('01_Supuestos'!F31*$I976)*'01_Supuestos'!$F$11*($H976-'01_Supuestos'!$F$9))*'01_Supuestos'!$F$12)-(('01_Supuestos'!F31*$I976)*'01_Supuestos'!$F$11*$K976)-(IF(('01_Supuestos'!F31*$I976)&gt;0,'01_Supuestos'!$F$15,0)))-($J976*'01_Supuestos'!F33)))*'01_Supuestos'!$F$16)</f>
        <v/>
      </c>
      <c r="X976" s="109">
        <f>((('01_Supuestos'!G31*$I976)*'01_Supuestos'!$F$11*($H976-'01_Supuestos'!$F$9))-((('01_Supuestos'!G31*$I976)*'01_Supuestos'!$F$11*($H976-'01_Supuestos'!$F$9))*'01_Supuestos'!$F$12)-(('01_Supuestos'!G31*$I976)*'01_Supuestos'!$F$11*$K976)-(IF(('01_Supuestos'!G31*$I976)&gt;0,'01_Supuestos'!$F$15,0)))-((('01_Supuestos'!G31*$I976)*'01_Supuestos'!$F$11*($H976-'01_Supuestos'!$F$9))*'01_Supuestos'!$F$18)-($J976*'01_Supuestos'!G32)-(IF('01_Supuestos'!G30=MAX('01_Supuestos'!$C$30:$M$30),'01_Supuestos'!$F$19,0))-(MAX(0,(((('01_Supuestos'!G31*$I976)*'01_Supuestos'!$F$11*($H976-'01_Supuestos'!$F$9))-((('01_Supuestos'!G31*$I976)*'01_Supuestos'!$F$11*($H976-'01_Supuestos'!$F$9))*'01_Supuestos'!$F$12)-(('01_Supuestos'!G31*$I976)*'01_Supuestos'!$F$11*$K976)-(IF(('01_Supuestos'!G31*$I976)&gt;0,'01_Supuestos'!$F$15,0)))-($J976*'01_Supuestos'!G33)))*'01_Supuestos'!$F$16)</f>
        <v/>
      </c>
      <c r="Y976" s="109">
        <f>((('01_Supuestos'!H31*$I976)*'01_Supuestos'!$F$11*($H976-'01_Supuestos'!$F$9))-((('01_Supuestos'!H31*$I976)*'01_Supuestos'!$F$11*($H976-'01_Supuestos'!$F$9))*'01_Supuestos'!$F$12)-(('01_Supuestos'!H31*$I976)*'01_Supuestos'!$F$11*$K976)-(IF(('01_Supuestos'!H31*$I976)&gt;0,'01_Supuestos'!$F$15,0)))-((('01_Supuestos'!H31*$I976)*'01_Supuestos'!$F$11*($H976-'01_Supuestos'!$F$9))*'01_Supuestos'!$F$18)-($J976*'01_Supuestos'!H32)-(IF('01_Supuestos'!H30=MAX('01_Supuestos'!$C$30:$M$30),'01_Supuestos'!$F$19,0))-(MAX(0,(((('01_Supuestos'!H31*$I976)*'01_Supuestos'!$F$11*($H976-'01_Supuestos'!$F$9))-((('01_Supuestos'!H31*$I976)*'01_Supuestos'!$F$11*($H976-'01_Supuestos'!$F$9))*'01_Supuestos'!$F$12)-(('01_Supuestos'!H31*$I976)*'01_Supuestos'!$F$11*$K976)-(IF(('01_Supuestos'!H31*$I976)&gt;0,'01_Supuestos'!$F$15,0)))-($J976*'01_Supuestos'!H33)))*'01_Supuestos'!$F$16)</f>
        <v/>
      </c>
      <c r="Z976" s="109">
        <f>((('01_Supuestos'!I31*$I976)*'01_Supuestos'!$F$11*($H976-'01_Supuestos'!$F$9))-((('01_Supuestos'!I31*$I976)*'01_Supuestos'!$F$11*($H976-'01_Supuestos'!$F$9))*'01_Supuestos'!$F$12)-(('01_Supuestos'!I31*$I976)*'01_Supuestos'!$F$11*$K976)-(IF(('01_Supuestos'!I31*$I976)&gt;0,'01_Supuestos'!$F$15,0)))-((('01_Supuestos'!I31*$I976)*'01_Supuestos'!$F$11*($H976-'01_Supuestos'!$F$9))*'01_Supuestos'!$F$18)-($J976*'01_Supuestos'!I32)-(IF('01_Supuestos'!I30=MAX('01_Supuestos'!$C$30:$M$30),'01_Supuestos'!$F$19,0))-(MAX(0,(((('01_Supuestos'!I31*$I976)*'01_Supuestos'!$F$11*($H976-'01_Supuestos'!$F$9))-((('01_Supuestos'!I31*$I976)*'01_Supuestos'!$F$11*($H976-'01_Supuestos'!$F$9))*'01_Supuestos'!$F$12)-(('01_Supuestos'!I31*$I976)*'01_Supuestos'!$F$11*$K976)-(IF(('01_Supuestos'!I31*$I976)&gt;0,'01_Supuestos'!$F$15,0)))-($J976*'01_Supuestos'!I33)))*'01_Supuestos'!$F$16)</f>
        <v/>
      </c>
      <c r="AA976" s="109">
        <f>((('01_Supuestos'!J31*$I976)*'01_Supuestos'!$F$11*($H976-'01_Supuestos'!$F$9))-((('01_Supuestos'!J31*$I976)*'01_Supuestos'!$F$11*($H976-'01_Supuestos'!$F$9))*'01_Supuestos'!$F$12)-(('01_Supuestos'!J31*$I976)*'01_Supuestos'!$F$11*$K976)-(IF(('01_Supuestos'!J31*$I976)&gt;0,'01_Supuestos'!$F$15,0)))-((('01_Supuestos'!J31*$I976)*'01_Supuestos'!$F$11*($H976-'01_Supuestos'!$F$9))*'01_Supuestos'!$F$18)-($J976*'01_Supuestos'!J32)-(IF('01_Supuestos'!J30=MAX('01_Supuestos'!$C$30:$M$30),'01_Supuestos'!$F$19,0))-(MAX(0,(((('01_Supuestos'!J31*$I976)*'01_Supuestos'!$F$11*($H976-'01_Supuestos'!$F$9))-((('01_Supuestos'!J31*$I976)*'01_Supuestos'!$F$11*($H976-'01_Supuestos'!$F$9))*'01_Supuestos'!$F$12)-(('01_Supuestos'!J31*$I976)*'01_Supuestos'!$F$11*$K976)-(IF(('01_Supuestos'!J31*$I976)&gt;0,'01_Supuestos'!$F$15,0)))-($J976*'01_Supuestos'!J33)))*'01_Supuestos'!$F$16)</f>
        <v/>
      </c>
      <c r="AB976" s="109">
        <f>((('01_Supuestos'!K31*$I976)*'01_Supuestos'!$F$11*($H976-'01_Supuestos'!$F$9))-((('01_Supuestos'!K31*$I976)*'01_Supuestos'!$F$11*($H976-'01_Supuestos'!$F$9))*'01_Supuestos'!$F$12)-(('01_Supuestos'!K31*$I976)*'01_Supuestos'!$F$11*$K976)-(IF(('01_Supuestos'!K31*$I976)&gt;0,'01_Supuestos'!$F$15,0)))-((('01_Supuestos'!K31*$I976)*'01_Supuestos'!$F$11*($H976-'01_Supuestos'!$F$9))*'01_Supuestos'!$F$18)-($J976*'01_Supuestos'!K32)-(IF('01_Supuestos'!K30=MAX('01_Supuestos'!$C$30:$M$30),'01_Supuestos'!$F$19,0))-(MAX(0,(((('01_Supuestos'!K31*$I976)*'01_Supuestos'!$F$11*($H976-'01_Supuestos'!$F$9))-((('01_Supuestos'!K31*$I976)*'01_Supuestos'!$F$11*($H976-'01_Supuestos'!$F$9))*'01_Supuestos'!$F$12)-(('01_Supuestos'!K31*$I976)*'01_Supuestos'!$F$11*$K976)-(IF(('01_Supuestos'!K31*$I976)&gt;0,'01_Supuestos'!$F$15,0)))-($J976*'01_Supuestos'!K33)))*'01_Supuestos'!$F$16)</f>
        <v/>
      </c>
      <c r="AC976" s="109">
        <f>((('01_Supuestos'!L31*$I976)*'01_Supuestos'!$F$11*($H976-'01_Supuestos'!$F$9))-((('01_Supuestos'!L31*$I976)*'01_Supuestos'!$F$11*($H976-'01_Supuestos'!$F$9))*'01_Supuestos'!$F$12)-(('01_Supuestos'!L31*$I976)*'01_Supuestos'!$F$11*$K976)-(IF(('01_Supuestos'!L31*$I976)&gt;0,'01_Supuestos'!$F$15,0)))-((('01_Supuestos'!L31*$I976)*'01_Supuestos'!$F$11*($H976-'01_Supuestos'!$F$9))*'01_Supuestos'!$F$18)-($J976*'01_Supuestos'!L32)-(IF('01_Supuestos'!L30=MAX('01_Supuestos'!$C$30:$M$30),'01_Supuestos'!$F$19,0))-(MAX(0,(((('01_Supuestos'!L31*$I976)*'01_Supuestos'!$F$11*($H976-'01_Supuestos'!$F$9))-((('01_Supuestos'!L31*$I976)*'01_Supuestos'!$F$11*($H976-'01_Supuestos'!$F$9))*'01_Supuestos'!$F$12)-(('01_Supuestos'!L31*$I976)*'01_Supuestos'!$F$11*$K976)-(IF(('01_Supuestos'!L31*$I976)&gt;0,'01_Supuestos'!$F$15,0)))-($J976*'01_Supuestos'!L33)))*'01_Supuestos'!$F$16)</f>
        <v/>
      </c>
      <c r="AD976" s="109">
        <f>((('01_Supuestos'!M31*$I976)*'01_Supuestos'!$F$11*($H976-'01_Supuestos'!$F$9))-((('01_Supuestos'!M31*$I976)*'01_Supuestos'!$F$11*($H976-'01_Supuestos'!$F$9))*'01_Supuestos'!$F$12)-(('01_Supuestos'!M31*$I976)*'01_Supuestos'!$F$11*$K976)-(IF(('01_Supuestos'!M31*$I976)&gt;0,'01_Supuestos'!$F$15,0)))-((('01_Supuestos'!M31*$I976)*'01_Supuestos'!$F$11*($H976-'01_Supuestos'!$F$9))*'01_Supuestos'!$F$18)-($J976*'01_Supuestos'!M32)-(IF('01_Supuestos'!M30=MAX('01_Supuestos'!$C$30:$M$30),'01_Supuestos'!$F$19,0))-(MAX(0,(((('01_Supuestos'!M31*$I976)*'01_Supuestos'!$F$11*($H976-'01_Supuestos'!$F$9))-((('01_Supuestos'!M31*$I976)*'01_Supuestos'!$F$11*($H976-'01_Supuestos'!$F$9))*'01_Supuestos'!$F$12)-(('01_Supuestos'!M31*$I976)*'01_Supuestos'!$F$11*$K976)-(IF(('01_Supuestos'!M31*$I976)&gt;0,'01_Supuestos'!$F$15,0)))-($J976*'01_Supuestos'!M33)))*'01_Supuestos'!$F$16)</f>
        <v/>
      </c>
      <c r="AE976" s="109">
        <f>0</f>
        <v/>
      </c>
      <c r="AF976" s="109">
        <f>IF(S976&gt;R976,"Appraisal+Decision",IF(S976&lt;R976,"Develop Now","Indiferente"))</f>
        <v/>
      </c>
    </row>
    <row r="977">
      <c r="A977" t="n">
        <v>947</v>
      </c>
      <c r="B977" s="53">
        <f>RAND()</f>
        <v/>
      </c>
      <c r="C977" s="53">
        <f>RAND()</f>
        <v/>
      </c>
      <c r="D977" s="53">
        <f>RAND()</f>
        <v/>
      </c>
      <c r="E977" s="53">
        <f>RAND()</f>
        <v/>
      </c>
      <c r="F977" s="53">
        <f>RAND()</f>
        <v/>
      </c>
      <c r="G977" s="53">
        <f>RAND()</f>
        <v/>
      </c>
      <c r="H977" s="109">
        <f>IF(B977&lt;($B$11-$B$10)/($B$12-$B$10), $B$10+SQRT(B977*($B$11-$B$10)*($B$12-$B$10)), $B$12-SQRT((1-B977)*($B$12-$B$11)*($B$12-$B$10)))</f>
        <v/>
      </c>
      <c r="I977" s="53">
        <f>MAX(0.1,NORMINV(C977,$B$13,$B$14))</f>
        <v/>
      </c>
      <c r="J977" s="109">
        <f>'01_Supuestos'!$F$13*MAX(0.65,NORMINV(D977,1,$B$15))</f>
        <v/>
      </c>
      <c r="K977" s="109">
        <f>'01_Supuestos'!$F$14*MAX(0.6,NORMINV(E977,1,$B$16))</f>
        <v/>
      </c>
      <c r="L977" s="109">
        <f>--(F977&lt;=$B$5)</f>
        <v/>
      </c>
      <c r="M977" s="109">
        <f>IF(L977=1, IF(G977&lt;=$B$6, "+", "-"), IF(G977&lt;=(1-$B$7), "+", "-"))</f>
        <v/>
      </c>
      <c r="N977" s="110">
        <f>IF(M977="+",'05_Bayes_Arbol'!$B$16,'05_Bayes_Arbol'!$B$17)</f>
        <v/>
      </c>
      <c r="O977" s="109">
        <f>SUMPRODUCT(T977:AD977,'01_Supuestos'!$C$34:$M$34)</f>
        <v/>
      </c>
      <c r="P977" s="109">
        <f>N977*O977 + (1-N977)*$B$9</f>
        <v/>
      </c>
      <c r="Q977" s="109">
        <f>--(P977&gt;0)</f>
        <v/>
      </c>
      <c r="R977" s="109">
        <f>IF(L977=1,O977,$B$9)</f>
        <v/>
      </c>
      <c r="S977" s="109">
        <f>-$B$8 + IF(Q977=1, IF(L977=1,O977,$B$9), 0)</f>
        <v/>
      </c>
      <c r="T977" s="109">
        <f>((('01_Supuestos'!C31*$I977)*'01_Supuestos'!$F$11*($H977-'01_Supuestos'!$F$9))-((('01_Supuestos'!C31*$I977)*'01_Supuestos'!$F$11*($H977-'01_Supuestos'!$F$9))*'01_Supuestos'!$F$12)-(('01_Supuestos'!C31*$I977)*'01_Supuestos'!$F$11*$K977)-(IF(('01_Supuestos'!C31*$I977)&gt;0,'01_Supuestos'!$F$15,0)))-((('01_Supuestos'!C31*$I977)*'01_Supuestos'!$F$11*($H977-'01_Supuestos'!$F$9))*'01_Supuestos'!$F$18)-($J977*'01_Supuestos'!C32)-(IF('01_Supuestos'!C30=MAX('01_Supuestos'!$C$30:$M$30),'01_Supuestos'!$F$19,0))-(MAX(0,(((('01_Supuestos'!C31*$I977)*'01_Supuestos'!$F$11*($H977-'01_Supuestos'!$F$9))-((('01_Supuestos'!C31*$I977)*'01_Supuestos'!$F$11*($H977-'01_Supuestos'!$F$9))*'01_Supuestos'!$F$12)-(('01_Supuestos'!C31*$I977)*'01_Supuestos'!$F$11*$K977)-(IF(('01_Supuestos'!C31*$I977)&gt;0,'01_Supuestos'!$F$15,0)))-($J977*'01_Supuestos'!C33)))*'01_Supuestos'!$F$16)</f>
        <v/>
      </c>
      <c r="U977" s="109">
        <f>((('01_Supuestos'!D31*$I977)*'01_Supuestos'!$F$11*($H977-'01_Supuestos'!$F$9))-((('01_Supuestos'!D31*$I977)*'01_Supuestos'!$F$11*($H977-'01_Supuestos'!$F$9))*'01_Supuestos'!$F$12)-(('01_Supuestos'!D31*$I977)*'01_Supuestos'!$F$11*$K977)-(IF(('01_Supuestos'!D31*$I977)&gt;0,'01_Supuestos'!$F$15,0)))-((('01_Supuestos'!D31*$I977)*'01_Supuestos'!$F$11*($H977-'01_Supuestos'!$F$9))*'01_Supuestos'!$F$18)-($J977*'01_Supuestos'!D32)-(IF('01_Supuestos'!D30=MAX('01_Supuestos'!$C$30:$M$30),'01_Supuestos'!$F$19,0))-(MAX(0,(((('01_Supuestos'!D31*$I977)*'01_Supuestos'!$F$11*($H977-'01_Supuestos'!$F$9))-((('01_Supuestos'!D31*$I977)*'01_Supuestos'!$F$11*($H977-'01_Supuestos'!$F$9))*'01_Supuestos'!$F$12)-(('01_Supuestos'!D31*$I977)*'01_Supuestos'!$F$11*$K977)-(IF(('01_Supuestos'!D31*$I977)&gt;0,'01_Supuestos'!$F$15,0)))-($J977*'01_Supuestos'!D33)))*'01_Supuestos'!$F$16)</f>
        <v/>
      </c>
      <c r="V977" s="109">
        <f>((('01_Supuestos'!E31*$I977)*'01_Supuestos'!$F$11*($H977-'01_Supuestos'!$F$9))-((('01_Supuestos'!E31*$I977)*'01_Supuestos'!$F$11*($H977-'01_Supuestos'!$F$9))*'01_Supuestos'!$F$12)-(('01_Supuestos'!E31*$I977)*'01_Supuestos'!$F$11*$K977)-(IF(('01_Supuestos'!E31*$I977)&gt;0,'01_Supuestos'!$F$15,0)))-((('01_Supuestos'!E31*$I977)*'01_Supuestos'!$F$11*($H977-'01_Supuestos'!$F$9))*'01_Supuestos'!$F$18)-($J977*'01_Supuestos'!E32)-(IF('01_Supuestos'!E30=MAX('01_Supuestos'!$C$30:$M$30),'01_Supuestos'!$F$19,0))-(MAX(0,(((('01_Supuestos'!E31*$I977)*'01_Supuestos'!$F$11*($H977-'01_Supuestos'!$F$9))-((('01_Supuestos'!E31*$I977)*'01_Supuestos'!$F$11*($H977-'01_Supuestos'!$F$9))*'01_Supuestos'!$F$12)-(('01_Supuestos'!E31*$I977)*'01_Supuestos'!$F$11*$K977)-(IF(('01_Supuestos'!E31*$I977)&gt;0,'01_Supuestos'!$F$15,0)))-($J977*'01_Supuestos'!E33)))*'01_Supuestos'!$F$16)</f>
        <v/>
      </c>
      <c r="W977" s="109">
        <f>((('01_Supuestos'!F31*$I977)*'01_Supuestos'!$F$11*($H977-'01_Supuestos'!$F$9))-((('01_Supuestos'!F31*$I977)*'01_Supuestos'!$F$11*($H977-'01_Supuestos'!$F$9))*'01_Supuestos'!$F$12)-(('01_Supuestos'!F31*$I977)*'01_Supuestos'!$F$11*$K977)-(IF(('01_Supuestos'!F31*$I977)&gt;0,'01_Supuestos'!$F$15,0)))-((('01_Supuestos'!F31*$I977)*'01_Supuestos'!$F$11*($H977-'01_Supuestos'!$F$9))*'01_Supuestos'!$F$18)-($J977*'01_Supuestos'!F32)-(IF('01_Supuestos'!F30=MAX('01_Supuestos'!$C$30:$M$30),'01_Supuestos'!$F$19,0))-(MAX(0,(((('01_Supuestos'!F31*$I977)*'01_Supuestos'!$F$11*($H977-'01_Supuestos'!$F$9))-((('01_Supuestos'!F31*$I977)*'01_Supuestos'!$F$11*($H977-'01_Supuestos'!$F$9))*'01_Supuestos'!$F$12)-(('01_Supuestos'!F31*$I977)*'01_Supuestos'!$F$11*$K977)-(IF(('01_Supuestos'!F31*$I977)&gt;0,'01_Supuestos'!$F$15,0)))-($J977*'01_Supuestos'!F33)))*'01_Supuestos'!$F$16)</f>
        <v/>
      </c>
      <c r="X977" s="109">
        <f>((('01_Supuestos'!G31*$I977)*'01_Supuestos'!$F$11*($H977-'01_Supuestos'!$F$9))-((('01_Supuestos'!G31*$I977)*'01_Supuestos'!$F$11*($H977-'01_Supuestos'!$F$9))*'01_Supuestos'!$F$12)-(('01_Supuestos'!G31*$I977)*'01_Supuestos'!$F$11*$K977)-(IF(('01_Supuestos'!G31*$I977)&gt;0,'01_Supuestos'!$F$15,0)))-((('01_Supuestos'!G31*$I977)*'01_Supuestos'!$F$11*($H977-'01_Supuestos'!$F$9))*'01_Supuestos'!$F$18)-($J977*'01_Supuestos'!G32)-(IF('01_Supuestos'!G30=MAX('01_Supuestos'!$C$30:$M$30),'01_Supuestos'!$F$19,0))-(MAX(0,(((('01_Supuestos'!G31*$I977)*'01_Supuestos'!$F$11*($H977-'01_Supuestos'!$F$9))-((('01_Supuestos'!G31*$I977)*'01_Supuestos'!$F$11*($H977-'01_Supuestos'!$F$9))*'01_Supuestos'!$F$12)-(('01_Supuestos'!G31*$I977)*'01_Supuestos'!$F$11*$K977)-(IF(('01_Supuestos'!G31*$I977)&gt;0,'01_Supuestos'!$F$15,0)))-($J977*'01_Supuestos'!G33)))*'01_Supuestos'!$F$16)</f>
        <v/>
      </c>
      <c r="Y977" s="109">
        <f>((('01_Supuestos'!H31*$I977)*'01_Supuestos'!$F$11*($H977-'01_Supuestos'!$F$9))-((('01_Supuestos'!H31*$I977)*'01_Supuestos'!$F$11*($H977-'01_Supuestos'!$F$9))*'01_Supuestos'!$F$12)-(('01_Supuestos'!H31*$I977)*'01_Supuestos'!$F$11*$K977)-(IF(('01_Supuestos'!H31*$I977)&gt;0,'01_Supuestos'!$F$15,0)))-((('01_Supuestos'!H31*$I977)*'01_Supuestos'!$F$11*($H977-'01_Supuestos'!$F$9))*'01_Supuestos'!$F$18)-($J977*'01_Supuestos'!H32)-(IF('01_Supuestos'!H30=MAX('01_Supuestos'!$C$30:$M$30),'01_Supuestos'!$F$19,0))-(MAX(0,(((('01_Supuestos'!H31*$I977)*'01_Supuestos'!$F$11*($H977-'01_Supuestos'!$F$9))-((('01_Supuestos'!H31*$I977)*'01_Supuestos'!$F$11*($H977-'01_Supuestos'!$F$9))*'01_Supuestos'!$F$12)-(('01_Supuestos'!H31*$I977)*'01_Supuestos'!$F$11*$K977)-(IF(('01_Supuestos'!H31*$I977)&gt;0,'01_Supuestos'!$F$15,0)))-($J977*'01_Supuestos'!H33)))*'01_Supuestos'!$F$16)</f>
        <v/>
      </c>
      <c r="Z977" s="109">
        <f>((('01_Supuestos'!I31*$I977)*'01_Supuestos'!$F$11*($H977-'01_Supuestos'!$F$9))-((('01_Supuestos'!I31*$I977)*'01_Supuestos'!$F$11*($H977-'01_Supuestos'!$F$9))*'01_Supuestos'!$F$12)-(('01_Supuestos'!I31*$I977)*'01_Supuestos'!$F$11*$K977)-(IF(('01_Supuestos'!I31*$I977)&gt;0,'01_Supuestos'!$F$15,0)))-((('01_Supuestos'!I31*$I977)*'01_Supuestos'!$F$11*($H977-'01_Supuestos'!$F$9))*'01_Supuestos'!$F$18)-($J977*'01_Supuestos'!I32)-(IF('01_Supuestos'!I30=MAX('01_Supuestos'!$C$30:$M$30),'01_Supuestos'!$F$19,0))-(MAX(0,(((('01_Supuestos'!I31*$I977)*'01_Supuestos'!$F$11*($H977-'01_Supuestos'!$F$9))-((('01_Supuestos'!I31*$I977)*'01_Supuestos'!$F$11*($H977-'01_Supuestos'!$F$9))*'01_Supuestos'!$F$12)-(('01_Supuestos'!I31*$I977)*'01_Supuestos'!$F$11*$K977)-(IF(('01_Supuestos'!I31*$I977)&gt;0,'01_Supuestos'!$F$15,0)))-($J977*'01_Supuestos'!I33)))*'01_Supuestos'!$F$16)</f>
        <v/>
      </c>
      <c r="AA977" s="109">
        <f>((('01_Supuestos'!J31*$I977)*'01_Supuestos'!$F$11*($H977-'01_Supuestos'!$F$9))-((('01_Supuestos'!J31*$I977)*'01_Supuestos'!$F$11*($H977-'01_Supuestos'!$F$9))*'01_Supuestos'!$F$12)-(('01_Supuestos'!J31*$I977)*'01_Supuestos'!$F$11*$K977)-(IF(('01_Supuestos'!J31*$I977)&gt;0,'01_Supuestos'!$F$15,0)))-((('01_Supuestos'!J31*$I977)*'01_Supuestos'!$F$11*($H977-'01_Supuestos'!$F$9))*'01_Supuestos'!$F$18)-($J977*'01_Supuestos'!J32)-(IF('01_Supuestos'!J30=MAX('01_Supuestos'!$C$30:$M$30),'01_Supuestos'!$F$19,0))-(MAX(0,(((('01_Supuestos'!J31*$I977)*'01_Supuestos'!$F$11*($H977-'01_Supuestos'!$F$9))-((('01_Supuestos'!J31*$I977)*'01_Supuestos'!$F$11*($H977-'01_Supuestos'!$F$9))*'01_Supuestos'!$F$12)-(('01_Supuestos'!J31*$I977)*'01_Supuestos'!$F$11*$K977)-(IF(('01_Supuestos'!J31*$I977)&gt;0,'01_Supuestos'!$F$15,0)))-($J977*'01_Supuestos'!J33)))*'01_Supuestos'!$F$16)</f>
        <v/>
      </c>
      <c r="AB977" s="109">
        <f>((('01_Supuestos'!K31*$I977)*'01_Supuestos'!$F$11*($H977-'01_Supuestos'!$F$9))-((('01_Supuestos'!K31*$I977)*'01_Supuestos'!$F$11*($H977-'01_Supuestos'!$F$9))*'01_Supuestos'!$F$12)-(('01_Supuestos'!K31*$I977)*'01_Supuestos'!$F$11*$K977)-(IF(('01_Supuestos'!K31*$I977)&gt;0,'01_Supuestos'!$F$15,0)))-((('01_Supuestos'!K31*$I977)*'01_Supuestos'!$F$11*($H977-'01_Supuestos'!$F$9))*'01_Supuestos'!$F$18)-($J977*'01_Supuestos'!K32)-(IF('01_Supuestos'!K30=MAX('01_Supuestos'!$C$30:$M$30),'01_Supuestos'!$F$19,0))-(MAX(0,(((('01_Supuestos'!K31*$I977)*'01_Supuestos'!$F$11*($H977-'01_Supuestos'!$F$9))-((('01_Supuestos'!K31*$I977)*'01_Supuestos'!$F$11*($H977-'01_Supuestos'!$F$9))*'01_Supuestos'!$F$12)-(('01_Supuestos'!K31*$I977)*'01_Supuestos'!$F$11*$K977)-(IF(('01_Supuestos'!K31*$I977)&gt;0,'01_Supuestos'!$F$15,0)))-($J977*'01_Supuestos'!K33)))*'01_Supuestos'!$F$16)</f>
        <v/>
      </c>
      <c r="AC977" s="109">
        <f>((('01_Supuestos'!L31*$I977)*'01_Supuestos'!$F$11*($H977-'01_Supuestos'!$F$9))-((('01_Supuestos'!L31*$I977)*'01_Supuestos'!$F$11*($H977-'01_Supuestos'!$F$9))*'01_Supuestos'!$F$12)-(('01_Supuestos'!L31*$I977)*'01_Supuestos'!$F$11*$K977)-(IF(('01_Supuestos'!L31*$I977)&gt;0,'01_Supuestos'!$F$15,0)))-((('01_Supuestos'!L31*$I977)*'01_Supuestos'!$F$11*($H977-'01_Supuestos'!$F$9))*'01_Supuestos'!$F$18)-($J977*'01_Supuestos'!L32)-(IF('01_Supuestos'!L30=MAX('01_Supuestos'!$C$30:$M$30),'01_Supuestos'!$F$19,0))-(MAX(0,(((('01_Supuestos'!L31*$I977)*'01_Supuestos'!$F$11*($H977-'01_Supuestos'!$F$9))-((('01_Supuestos'!L31*$I977)*'01_Supuestos'!$F$11*($H977-'01_Supuestos'!$F$9))*'01_Supuestos'!$F$12)-(('01_Supuestos'!L31*$I977)*'01_Supuestos'!$F$11*$K977)-(IF(('01_Supuestos'!L31*$I977)&gt;0,'01_Supuestos'!$F$15,0)))-($J977*'01_Supuestos'!L33)))*'01_Supuestos'!$F$16)</f>
        <v/>
      </c>
      <c r="AD977" s="109">
        <f>((('01_Supuestos'!M31*$I977)*'01_Supuestos'!$F$11*($H977-'01_Supuestos'!$F$9))-((('01_Supuestos'!M31*$I977)*'01_Supuestos'!$F$11*($H977-'01_Supuestos'!$F$9))*'01_Supuestos'!$F$12)-(('01_Supuestos'!M31*$I977)*'01_Supuestos'!$F$11*$K977)-(IF(('01_Supuestos'!M31*$I977)&gt;0,'01_Supuestos'!$F$15,0)))-((('01_Supuestos'!M31*$I977)*'01_Supuestos'!$F$11*($H977-'01_Supuestos'!$F$9))*'01_Supuestos'!$F$18)-($J977*'01_Supuestos'!M32)-(IF('01_Supuestos'!M30=MAX('01_Supuestos'!$C$30:$M$30),'01_Supuestos'!$F$19,0))-(MAX(0,(((('01_Supuestos'!M31*$I977)*'01_Supuestos'!$F$11*($H977-'01_Supuestos'!$F$9))-((('01_Supuestos'!M31*$I977)*'01_Supuestos'!$F$11*($H977-'01_Supuestos'!$F$9))*'01_Supuestos'!$F$12)-(('01_Supuestos'!M31*$I977)*'01_Supuestos'!$F$11*$K977)-(IF(('01_Supuestos'!M31*$I977)&gt;0,'01_Supuestos'!$F$15,0)))-($J977*'01_Supuestos'!M33)))*'01_Supuestos'!$F$16)</f>
        <v/>
      </c>
      <c r="AE977" s="109">
        <f>0</f>
        <v/>
      </c>
      <c r="AF977" s="109">
        <f>IF(S977&gt;R977,"Appraisal+Decision",IF(S977&lt;R977,"Develop Now","Indiferente"))</f>
        <v/>
      </c>
    </row>
    <row r="978">
      <c r="A978" t="n">
        <v>948</v>
      </c>
      <c r="B978" s="53">
        <f>RAND()</f>
        <v/>
      </c>
      <c r="C978" s="53">
        <f>RAND()</f>
        <v/>
      </c>
      <c r="D978" s="53">
        <f>RAND()</f>
        <v/>
      </c>
      <c r="E978" s="53">
        <f>RAND()</f>
        <v/>
      </c>
      <c r="F978" s="53">
        <f>RAND()</f>
        <v/>
      </c>
      <c r="G978" s="53">
        <f>RAND()</f>
        <v/>
      </c>
      <c r="H978" s="109">
        <f>IF(B978&lt;($B$11-$B$10)/($B$12-$B$10), $B$10+SQRT(B978*($B$11-$B$10)*($B$12-$B$10)), $B$12-SQRT((1-B978)*($B$12-$B$11)*($B$12-$B$10)))</f>
        <v/>
      </c>
      <c r="I978" s="53">
        <f>MAX(0.1,NORMINV(C978,$B$13,$B$14))</f>
        <v/>
      </c>
      <c r="J978" s="109">
        <f>'01_Supuestos'!$F$13*MAX(0.65,NORMINV(D978,1,$B$15))</f>
        <v/>
      </c>
      <c r="K978" s="109">
        <f>'01_Supuestos'!$F$14*MAX(0.6,NORMINV(E978,1,$B$16))</f>
        <v/>
      </c>
      <c r="L978" s="109">
        <f>--(F978&lt;=$B$5)</f>
        <v/>
      </c>
      <c r="M978" s="109">
        <f>IF(L978=1, IF(G978&lt;=$B$6, "+", "-"), IF(G978&lt;=(1-$B$7), "+", "-"))</f>
        <v/>
      </c>
      <c r="N978" s="110">
        <f>IF(M978="+",'05_Bayes_Arbol'!$B$16,'05_Bayes_Arbol'!$B$17)</f>
        <v/>
      </c>
      <c r="O978" s="109">
        <f>SUMPRODUCT(T978:AD978,'01_Supuestos'!$C$34:$M$34)</f>
        <v/>
      </c>
      <c r="P978" s="109">
        <f>N978*O978 + (1-N978)*$B$9</f>
        <v/>
      </c>
      <c r="Q978" s="109">
        <f>--(P978&gt;0)</f>
        <v/>
      </c>
      <c r="R978" s="109">
        <f>IF(L978=1,O978,$B$9)</f>
        <v/>
      </c>
      <c r="S978" s="109">
        <f>-$B$8 + IF(Q978=1, IF(L978=1,O978,$B$9), 0)</f>
        <v/>
      </c>
      <c r="T978" s="109">
        <f>((('01_Supuestos'!C31*$I978)*'01_Supuestos'!$F$11*($H978-'01_Supuestos'!$F$9))-((('01_Supuestos'!C31*$I978)*'01_Supuestos'!$F$11*($H978-'01_Supuestos'!$F$9))*'01_Supuestos'!$F$12)-(('01_Supuestos'!C31*$I978)*'01_Supuestos'!$F$11*$K978)-(IF(('01_Supuestos'!C31*$I978)&gt;0,'01_Supuestos'!$F$15,0)))-((('01_Supuestos'!C31*$I978)*'01_Supuestos'!$F$11*($H978-'01_Supuestos'!$F$9))*'01_Supuestos'!$F$18)-($J978*'01_Supuestos'!C32)-(IF('01_Supuestos'!C30=MAX('01_Supuestos'!$C$30:$M$30),'01_Supuestos'!$F$19,0))-(MAX(0,(((('01_Supuestos'!C31*$I978)*'01_Supuestos'!$F$11*($H978-'01_Supuestos'!$F$9))-((('01_Supuestos'!C31*$I978)*'01_Supuestos'!$F$11*($H978-'01_Supuestos'!$F$9))*'01_Supuestos'!$F$12)-(('01_Supuestos'!C31*$I978)*'01_Supuestos'!$F$11*$K978)-(IF(('01_Supuestos'!C31*$I978)&gt;0,'01_Supuestos'!$F$15,0)))-($J978*'01_Supuestos'!C33)))*'01_Supuestos'!$F$16)</f>
        <v/>
      </c>
      <c r="U978" s="109">
        <f>((('01_Supuestos'!D31*$I978)*'01_Supuestos'!$F$11*($H978-'01_Supuestos'!$F$9))-((('01_Supuestos'!D31*$I978)*'01_Supuestos'!$F$11*($H978-'01_Supuestos'!$F$9))*'01_Supuestos'!$F$12)-(('01_Supuestos'!D31*$I978)*'01_Supuestos'!$F$11*$K978)-(IF(('01_Supuestos'!D31*$I978)&gt;0,'01_Supuestos'!$F$15,0)))-((('01_Supuestos'!D31*$I978)*'01_Supuestos'!$F$11*($H978-'01_Supuestos'!$F$9))*'01_Supuestos'!$F$18)-($J978*'01_Supuestos'!D32)-(IF('01_Supuestos'!D30=MAX('01_Supuestos'!$C$30:$M$30),'01_Supuestos'!$F$19,0))-(MAX(0,(((('01_Supuestos'!D31*$I978)*'01_Supuestos'!$F$11*($H978-'01_Supuestos'!$F$9))-((('01_Supuestos'!D31*$I978)*'01_Supuestos'!$F$11*($H978-'01_Supuestos'!$F$9))*'01_Supuestos'!$F$12)-(('01_Supuestos'!D31*$I978)*'01_Supuestos'!$F$11*$K978)-(IF(('01_Supuestos'!D31*$I978)&gt;0,'01_Supuestos'!$F$15,0)))-($J978*'01_Supuestos'!D33)))*'01_Supuestos'!$F$16)</f>
        <v/>
      </c>
      <c r="V978" s="109">
        <f>((('01_Supuestos'!E31*$I978)*'01_Supuestos'!$F$11*($H978-'01_Supuestos'!$F$9))-((('01_Supuestos'!E31*$I978)*'01_Supuestos'!$F$11*($H978-'01_Supuestos'!$F$9))*'01_Supuestos'!$F$12)-(('01_Supuestos'!E31*$I978)*'01_Supuestos'!$F$11*$K978)-(IF(('01_Supuestos'!E31*$I978)&gt;0,'01_Supuestos'!$F$15,0)))-((('01_Supuestos'!E31*$I978)*'01_Supuestos'!$F$11*($H978-'01_Supuestos'!$F$9))*'01_Supuestos'!$F$18)-($J978*'01_Supuestos'!E32)-(IF('01_Supuestos'!E30=MAX('01_Supuestos'!$C$30:$M$30),'01_Supuestos'!$F$19,0))-(MAX(0,(((('01_Supuestos'!E31*$I978)*'01_Supuestos'!$F$11*($H978-'01_Supuestos'!$F$9))-((('01_Supuestos'!E31*$I978)*'01_Supuestos'!$F$11*($H978-'01_Supuestos'!$F$9))*'01_Supuestos'!$F$12)-(('01_Supuestos'!E31*$I978)*'01_Supuestos'!$F$11*$K978)-(IF(('01_Supuestos'!E31*$I978)&gt;0,'01_Supuestos'!$F$15,0)))-($J978*'01_Supuestos'!E33)))*'01_Supuestos'!$F$16)</f>
        <v/>
      </c>
      <c r="W978" s="109">
        <f>((('01_Supuestos'!F31*$I978)*'01_Supuestos'!$F$11*($H978-'01_Supuestos'!$F$9))-((('01_Supuestos'!F31*$I978)*'01_Supuestos'!$F$11*($H978-'01_Supuestos'!$F$9))*'01_Supuestos'!$F$12)-(('01_Supuestos'!F31*$I978)*'01_Supuestos'!$F$11*$K978)-(IF(('01_Supuestos'!F31*$I978)&gt;0,'01_Supuestos'!$F$15,0)))-((('01_Supuestos'!F31*$I978)*'01_Supuestos'!$F$11*($H978-'01_Supuestos'!$F$9))*'01_Supuestos'!$F$18)-($J978*'01_Supuestos'!F32)-(IF('01_Supuestos'!F30=MAX('01_Supuestos'!$C$30:$M$30),'01_Supuestos'!$F$19,0))-(MAX(0,(((('01_Supuestos'!F31*$I978)*'01_Supuestos'!$F$11*($H978-'01_Supuestos'!$F$9))-((('01_Supuestos'!F31*$I978)*'01_Supuestos'!$F$11*($H978-'01_Supuestos'!$F$9))*'01_Supuestos'!$F$12)-(('01_Supuestos'!F31*$I978)*'01_Supuestos'!$F$11*$K978)-(IF(('01_Supuestos'!F31*$I978)&gt;0,'01_Supuestos'!$F$15,0)))-($J978*'01_Supuestos'!F33)))*'01_Supuestos'!$F$16)</f>
        <v/>
      </c>
      <c r="X978" s="109">
        <f>((('01_Supuestos'!G31*$I978)*'01_Supuestos'!$F$11*($H978-'01_Supuestos'!$F$9))-((('01_Supuestos'!G31*$I978)*'01_Supuestos'!$F$11*($H978-'01_Supuestos'!$F$9))*'01_Supuestos'!$F$12)-(('01_Supuestos'!G31*$I978)*'01_Supuestos'!$F$11*$K978)-(IF(('01_Supuestos'!G31*$I978)&gt;0,'01_Supuestos'!$F$15,0)))-((('01_Supuestos'!G31*$I978)*'01_Supuestos'!$F$11*($H978-'01_Supuestos'!$F$9))*'01_Supuestos'!$F$18)-($J978*'01_Supuestos'!G32)-(IF('01_Supuestos'!G30=MAX('01_Supuestos'!$C$30:$M$30),'01_Supuestos'!$F$19,0))-(MAX(0,(((('01_Supuestos'!G31*$I978)*'01_Supuestos'!$F$11*($H978-'01_Supuestos'!$F$9))-((('01_Supuestos'!G31*$I978)*'01_Supuestos'!$F$11*($H978-'01_Supuestos'!$F$9))*'01_Supuestos'!$F$12)-(('01_Supuestos'!G31*$I978)*'01_Supuestos'!$F$11*$K978)-(IF(('01_Supuestos'!G31*$I978)&gt;0,'01_Supuestos'!$F$15,0)))-($J978*'01_Supuestos'!G33)))*'01_Supuestos'!$F$16)</f>
        <v/>
      </c>
      <c r="Y978" s="109">
        <f>((('01_Supuestos'!H31*$I978)*'01_Supuestos'!$F$11*($H978-'01_Supuestos'!$F$9))-((('01_Supuestos'!H31*$I978)*'01_Supuestos'!$F$11*($H978-'01_Supuestos'!$F$9))*'01_Supuestos'!$F$12)-(('01_Supuestos'!H31*$I978)*'01_Supuestos'!$F$11*$K978)-(IF(('01_Supuestos'!H31*$I978)&gt;0,'01_Supuestos'!$F$15,0)))-((('01_Supuestos'!H31*$I978)*'01_Supuestos'!$F$11*($H978-'01_Supuestos'!$F$9))*'01_Supuestos'!$F$18)-($J978*'01_Supuestos'!H32)-(IF('01_Supuestos'!H30=MAX('01_Supuestos'!$C$30:$M$30),'01_Supuestos'!$F$19,0))-(MAX(0,(((('01_Supuestos'!H31*$I978)*'01_Supuestos'!$F$11*($H978-'01_Supuestos'!$F$9))-((('01_Supuestos'!H31*$I978)*'01_Supuestos'!$F$11*($H978-'01_Supuestos'!$F$9))*'01_Supuestos'!$F$12)-(('01_Supuestos'!H31*$I978)*'01_Supuestos'!$F$11*$K978)-(IF(('01_Supuestos'!H31*$I978)&gt;0,'01_Supuestos'!$F$15,0)))-($J978*'01_Supuestos'!H33)))*'01_Supuestos'!$F$16)</f>
        <v/>
      </c>
      <c r="Z978" s="109">
        <f>((('01_Supuestos'!I31*$I978)*'01_Supuestos'!$F$11*($H978-'01_Supuestos'!$F$9))-((('01_Supuestos'!I31*$I978)*'01_Supuestos'!$F$11*($H978-'01_Supuestos'!$F$9))*'01_Supuestos'!$F$12)-(('01_Supuestos'!I31*$I978)*'01_Supuestos'!$F$11*$K978)-(IF(('01_Supuestos'!I31*$I978)&gt;0,'01_Supuestos'!$F$15,0)))-((('01_Supuestos'!I31*$I978)*'01_Supuestos'!$F$11*($H978-'01_Supuestos'!$F$9))*'01_Supuestos'!$F$18)-($J978*'01_Supuestos'!I32)-(IF('01_Supuestos'!I30=MAX('01_Supuestos'!$C$30:$M$30),'01_Supuestos'!$F$19,0))-(MAX(0,(((('01_Supuestos'!I31*$I978)*'01_Supuestos'!$F$11*($H978-'01_Supuestos'!$F$9))-((('01_Supuestos'!I31*$I978)*'01_Supuestos'!$F$11*($H978-'01_Supuestos'!$F$9))*'01_Supuestos'!$F$12)-(('01_Supuestos'!I31*$I978)*'01_Supuestos'!$F$11*$K978)-(IF(('01_Supuestos'!I31*$I978)&gt;0,'01_Supuestos'!$F$15,0)))-($J978*'01_Supuestos'!I33)))*'01_Supuestos'!$F$16)</f>
        <v/>
      </c>
      <c r="AA978" s="109">
        <f>((('01_Supuestos'!J31*$I978)*'01_Supuestos'!$F$11*($H978-'01_Supuestos'!$F$9))-((('01_Supuestos'!J31*$I978)*'01_Supuestos'!$F$11*($H978-'01_Supuestos'!$F$9))*'01_Supuestos'!$F$12)-(('01_Supuestos'!J31*$I978)*'01_Supuestos'!$F$11*$K978)-(IF(('01_Supuestos'!J31*$I978)&gt;0,'01_Supuestos'!$F$15,0)))-((('01_Supuestos'!J31*$I978)*'01_Supuestos'!$F$11*($H978-'01_Supuestos'!$F$9))*'01_Supuestos'!$F$18)-($J978*'01_Supuestos'!J32)-(IF('01_Supuestos'!J30=MAX('01_Supuestos'!$C$30:$M$30),'01_Supuestos'!$F$19,0))-(MAX(0,(((('01_Supuestos'!J31*$I978)*'01_Supuestos'!$F$11*($H978-'01_Supuestos'!$F$9))-((('01_Supuestos'!J31*$I978)*'01_Supuestos'!$F$11*($H978-'01_Supuestos'!$F$9))*'01_Supuestos'!$F$12)-(('01_Supuestos'!J31*$I978)*'01_Supuestos'!$F$11*$K978)-(IF(('01_Supuestos'!J31*$I978)&gt;0,'01_Supuestos'!$F$15,0)))-($J978*'01_Supuestos'!J33)))*'01_Supuestos'!$F$16)</f>
        <v/>
      </c>
      <c r="AB978" s="109">
        <f>((('01_Supuestos'!K31*$I978)*'01_Supuestos'!$F$11*($H978-'01_Supuestos'!$F$9))-((('01_Supuestos'!K31*$I978)*'01_Supuestos'!$F$11*($H978-'01_Supuestos'!$F$9))*'01_Supuestos'!$F$12)-(('01_Supuestos'!K31*$I978)*'01_Supuestos'!$F$11*$K978)-(IF(('01_Supuestos'!K31*$I978)&gt;0,'01_Supuestos'!$F$15,0)))-((('01_Supuestos'!K31*$I978)*'01_Supuestos'!$F$11*($H978-'01_Supuestos'!$F$9))*'01_Supuestos'!$F$18)-($J978*'01_Supuestos'!K32)-(IF('01_Supuestos'!K30=MAX('01_Supuestos'!$C$30:$M$30),'01_Supuestos'!$F$19,0))-(MAX(0,(((('01_Supuestos'!K31*$I978)*'01_Supuestos'!$F$11*($H978-'01_Supuestos'!$F$9))-((('01_Supuestos'!K31*$I978)*'01_Supuestos'!$F$11*($H978-'01_Supuestos'!$F$9))*'01_Supuestos'!$F$12)-(('01_Supuestos'!K31*$I978)*'01_Supuestos'!$F$11*$K978)-(IF(('01_Supuestos'!K31*$I978)&gt;0,'01_Supuestos'!$F$15,0)))-($J978*'01_Supuestos'!K33)))*'01_Supuestos'!$F$16)</f>
        <v/>
      </c>
      <c r="AC978" s="109">
        <f>((('01_Supuestos'!L31*$I978)*'01_Supuestos'!$F$11*($H978-'01_Supuestos'!$F$9))-((('01_Supuestos'!L31*$I978)*'01_Supuestos'!$F$11*($H978-'01_Supuestos'!$F$9))*'01_Supuestos'!$F$12)-(('01_Supuestos'!L31*$I978)*'01_Supuestos'!$F$11*$K978)-(IF(('01_Supuestos'!L31*$I978)&gt;0,'01_Supuestos'!$F$15,0)))-((('01_Supuestos'!L31*$I978)*'01_Supuestos'!$F$11*($H978-'01_Supuestos'!$F$9))*'01_Supuestos'!$F$18)-($J978*'01_Supuestos'!L32)-(IF('01_Supuestos'!L30=MAX('01_Supuestos'!$C$30:$M$30),'01_Supuestos'!$F$19,0))-(MAX(0,(((('01_Supuestos'!L31*$I978)*'01_Supuestos'!$F$11*($H978-'01_Supuestos'!$F$9))-((('01_Supuestos'!L31*$I978)*'01_Supuestos'!$F$11*($H978-'01_Supuestos'!$F$9))*'01_Supuestos'!$F$12)-(('01_Supuestos'!L31*$I978)*'01_Supuestos'!$F$11*$K978)-(IF(('01_Supuestos'!L31*$I978)&gt;0,'01_Supuestos'!$F$15,0)))-($J978*'01_Supuestos'!L33)))*'01_Supuestos'!$F$16)</f>
        <v/>
      </c>
      <c r="AD978" s="109">
        <f>((('01_Supuestos'!M31*$I978)*'01_Supuestos'!$F$11*($H978-'01_Supuestos'!$F$9))-((('01_Supuestos'!M31*$I978)*'01_Supuestos'!$F$11*($H978-'01_Supuestos'!$F$9))*'01_Supuestos'!$F$12)-(('01_Supuestos'!M31*$I978)*'01_Supuestos'!$F$11*$K978)-(IF(('01_Supuestos'!M31*$I978)&gt;0,'01_Supuestos'!$F$15,0)))-((('01_Supuestos'!M31*$I978)*'01_Supuestos'!$F$11*($H978-'01_Supuestos'!$F$9))*'01_Supuestos'!$F$18)-($J978*'01_Supuestos'!M32)-(IF('01_Supuestos'!M30=MAX('01_Supuestos'!$C$30:$M$30),'01_Supuestos'!$F$19,0))-(MAX(0,(((('01_Supuestos'!M31*$I978)*'01_Supuestos'!$F$11*($H978-'01_Supuestos'!$F$9))-((('01_Supuestos'!M31*$I978)*'01_Supuestos'!$F$11*($H978-'01_Supuestos'!$F$9))*'01_Supuestos'!$F$12)-(('01_Supuestos'!M31*$I978)*'01_Supuestos'!$F$11*$K978)-(IF(('01_Supuestos'!M31*$I978)&gt;0,'01_Supuestos'!$F$15,0)))-($J978*'01_Supuestos'!M33)))*'01_Supuestos'!$F$16)</f>
        <v/>
      </c>
      <c r="AE978" s="109">
        <f>0</f>
        <v/>
      </c>
      <c r="AF978" s="109">
        <f>IF(S978&gt;R978,"Appraisal+Decision",IF(S978&lt;R978,"Develop Now","Indiferente"))</f>
        <v/>
      </c>
    </row>
    <row r="979">
      <c r="A979" t="n">
        <v>949</v>
      </c>
      <c r="B979" s="53">
        <f>RAND()</f>
        <v/>
      </c>
      <c r="C979" s="53">
        <f>RAND()</f>
        <v/>
      </c>
      <c r="D979" s="53">
        <f>RAND()</f>
        <v/>
      </c>
      <c r="E979" s="53">
        <f>RAND()</f>
        <v/>
      </c>
      <c r="F979" s="53">
        <f>RAND()</f>
        <v/>
      </c>
      <c r="G979" s="53">
        <f>RAND()</f>
        <v/>
      </c>
      <c r="H979" s="109">
        <f>IF(B979&lt;($B$11-$B$10)/($B$12-$B$10), $B$10+SQRT(B979*($B$11-$B$10)*($B$12-$B$10)), $B$12-SQRT((1-B979)*($B$12-$B$11)*($B$12-$B$10)))</f>
        <v/>
      </c>
      <c r="I979" s="53">
        <f>MAX(0.1,NORMINV(C979,$B$13,$B$14))</f>
        <v/>
      </c>
      <c r="J979" s="109">
        <f>'01_Supuestos'!$F$13*MAX(0.65,NORMINV(D979,1,$B$15))</f>
        <v/>
      </c>
      <c r="K979" s="109">
        <f>'01_Supuestos'!$F$14*MAX(0.6,NORMINV(E979,1,$B$16))</f>
        <v/>
      </c>
      <c r="L979" s="109">
        <f>--(F979&lt;=$B$5)</f>
        <v/>
      </c>
      <c r="M979" s="109">
        <f>IF(L979=1, IF(G979&lt;=$B$6, "+", "-"), IF(G979&lt;=(1-$B$7), "+", "-"))</f>
        <v/>
      </c>
      <c r="N979" s="110">
        <f>IF(M979="+",'05_Bayes_Arbol'!$B$16,'05_Bayes_Arbol'!$B$17)</f>
        <v/>
      </c>
      <c r="O979" s="109">
        <f>SUMPRODUCT(T979:AD979,'01_Supuestos'!$C$34:$M$34)</f>
        <v/>
      </c>
      <c r="P979" s="109">
        <f>N979*O979 + (1-N979)*$B$9</f>
        <v/>
      </c>
      <c r="Q979" s="109">
        <f>--(P979&gt;0)</f>
        <v/>
      </c>
      <c r="R979" s="109">
        <f>IF(L979=1,O979,$B$9)</f>
        <v/>
      </c>
      <c r="S979" s="109">
        <f>-$B$8 + IF(Q979=1, IF(L979=1,O979,$B$9), 0)</f>
        <v/>
      </c>
      <c r="T979" s="109">
        <f>((('01_Supuestos'!C31*$I979)*'01_Supuestos'!$F$11*($H979-'01_Supuestos'!$F$9))-((('01_Supuestos'!C31*$I979)*'01_Supuestos'!$F$11*($H979-'01_Supuestos'!$F$9))*'01_Supuestos'!$F$12)-(('01_Supuestos'!C31*$I979)*'01_Supuestos'!$F$11*$K979)-(IF(('01_Supuestos'!C31*$I979)&gt;0,'01_Supuestos'!$F$15,0)))-((('01_Supuestos'!C31*$I979)*'01_Supuestos'!$F$11*($H979-'01_Supuestos'!$F$9))*'01_Supuestos'!$F$18)-($J979*'01_Supuestos'!C32)-(IF('01_Supuestos'!C30=MAX('01_Supuestos'!$C$30:$M$30),'01_Supuestos'!$F$19,0))-(MAX(0,(((('01_Supuestos'!C31*$I979)*'01_Supuestos'!$F$11*($H979-'01_Supuestos'!$F$9))-((('01_Supuestos'!C31*$I979)*'01_Supuestos'!$F$11*($H979-'01_Supuestos'!$F$9))*'01_Supuestos'!$F$12)-(('01_Supuestos'!C31*$I979)*'01_Supuestos'!$F$11*$K979)-(IF(('01_Supuestos'!C31*$I979)&gt;0,'01_Supuestos'!$F$15,0)))-($J979*'01_Supuestos'!C33)))*'01_Supuestos'!$F$16)</f>
        <v/>
      </c>
      <c r="U979" s="109">
        <f>((('01_Supuestos'!D31*$I979)*'01_Supuestos'!$F$11*($H979-'01_Supuestos'!$F$9))-((('01_Supuestos'!D31*$I979)*'01_Supuestos'!$F$11*($H979-'01_Supuestos'!$F$9))*'01_Supuestos'!$F$12)-(('01_Supuestos'!D31*$I979)*'01_Supuestos'!$F$11*$K979)-(IF(('01_Supuestos'!D31*$I979)&gt;0,'01_Supuestos'!$F$15,0)))-((('01_Supuestos'!D31*$I979)*'01_Supuestos'!$F$11*($H979-'01_Supuestos'!$F$9))*'01_Supuestos'!$F$18)-($J979*'01_Supuestos'!D32)-(IF('01_Supuestos'!D30=MAX('01_Supuestos'!$C$30:$M$30),'01_Supuestos'!$F$19,0))-(MAX(0,(((('01_Supuestos'!D31*$I979)*'01_Supuestos'!$F$11*($H979-'01_Supuestos'!$F$9))-((('01_Supuestos'!D31*$I979)*'01_Supuestos'!$F$11*($H979-'01_Supuestos'!$F$9))*'01_Supuestos'!$F$12)-(('01_Supuestos'!D31*$I979)*'01_Supuestos'!$F$11*$K979)-(IF(('01_Supuestos'!D31*$I979)&gt;0,'01_Supuestos'!$F$15,0)))-($J979*'01_Supuestos'!D33)))*'01_Supuestos'!$F$16)</f>
        <v/>
      </c>
      <c r="V979" s="109">
        <f>((('01_Supuestos'!E31*$I979)*'01_Supuestos'!$F$11*($H979-'01_Supuestos'!$F$9))-((('01_Supuestos'!E31*$I979)*'01_Supuestos'!$F$11*($H979-'01_Supuestos'!$F$9))*'01_Supuestos'!$F$12)-(('01_Supuestos'!E31*$I979)*'01_Supuestos'!$F$11*$K979)-(IF(('01_Supuestos'!E31*$I979)&gt;0,'01_Supuestos'!$F$15,0)))-((('01_Supuestos'!E31*$I979)*'01_Supuestos'!$F$11*($H979-'01_Supuestos'!$F$9))*'01_Supuestos'!$F$18)-($J979*'01_Supuestos'!E32)-(IF('01_Supuestos'!E30=MAX('01_Supuestos'!$C$30:$M$30),'01_Supuestos'!$F$19,0))-(MAX(0,(((('01_Supuestos'!E31*$I979)*'01_Supuestos'!$F$11*($H979-'01_Supuestos'!$F$9))-((('01_Supuestos'!E31*$I979)*'01_Supuestos'!$F$11*($H979-'01_Supuestos'!$F$9))*'01_Supuestos'!$F$12)-(('01_Supuestos'!E31*$I979)*'01_Supuestos'!$F$11*$K979)-(IF(('01_Supuestos'!E31*$I979)&gt;0,'01_Supuestos'!$F$15,0)))-($J979*'01_Supuestos'!E33)))*'01_Supuestos'!$F$16)</f>
        <v/>
      </c>
      <c r="W979" s="109">
        <f>((('01_Supuestos'!F31*$I979)*'01_Supuestos'!$F$11*($H979-'01_Supuestos'!$F$9))-((('01_Supuestos'!F31*$I979)*'01_Supuestos'!$F$11*($H979-'01_Supuestos'!$F$9))*'01_Supuestos'!$F$12)-(('01_Supuestos'!F31*$I979)*'01_Supuestos'!$F$11*$K979)-(IF(('01_Supuestos'!F31*$I979)&gt;0,'01_Supuestos'!$F$15,0)))-((('01_Supuestos'!F31*$I979)*'01_Supuestos'!$F$11*($H979-'01_Supuestos'!$F$9))*'01_Supuestos'!$F$18)-($J979*'01_Supuestos'!F32)-(IF('01_Supuestos'!F30=MAX('01_Supuestos'!$C$30:$M$30),'01_Supuestos'!$F$19,0))-(MAX(0,(((('01_Supuestos'!F31*$I979)*'01_Supuestos'!$F$11*($H979-'01_Supuestos'!$F$9))-((('01_Supuestos'!F31*$I979)*'01_Supuestos'!$F$11*($H979-'01_Supuestos'!$F$9))*'01_Supuestos'!$F$12)-(('01_Supuestos'!F31*$I979)*'01_Supuestos'!$F$11*$K979)-(IF(('01_Supuestos'!F31*$I979)&gt;0,'01_Supuestos'!$F$15,0)))-($J979*'01_Supuestos'!F33)))*'01_Supuestos'!$F$16)</f>
        <v/>
      </c>
      <c r="X979" s="109">
        <f>((('01_Supuestos'!G31*$I979)*'01_Supuestos'!$F$11*($H979-'01_Supuestos'!$F$9))-((('01_Supuestos'!G31*$I979)*'01_Supuestos'!$F$11*($H979-'01_Supuestos'!$F$9))*'01_Supuestos'!$F$12)-(('01_Supuestos'!G31*$I979)*'01_Supuestos'!$F$11*$K979)-(IF(('01_Supuestos'!G31*$I979)&gt;0,'01_Supuestos'!$F$15,0)))-((('01_Supuestos'!G31*$I979)*'01_Supuestos'!$F$11*($H979-'01_Supuestos'!$F$9))*'01_Supuestos'!$F$18)-($J979*'01_Supuestos'!G32)-(IF('01_Supuestos'!G30=MAX('01_Supuestos'!$C$30:$M$30),'01_Supuestos'!$F$19,0))-(MAX(0,(((('01_Supuestos'!G31*$I979)*'01_Supuestos'!$F$11*($H979-'01_Supuestos'!$F$9))-((('01_Supuestos'!G31*$I979)*'01_Supuestos'!$F$11*($H979-'01_Supuestos'!$F$9))*'01_Supuestos'!$F$12)-(('01_Supuestos'!G31*$I979)*'01_Supuestos'!$F$11*$K979)-(IF(('01_Supuestos'!G31*$I979)&gt;0,'01_Supuestos'!$F$15,0)))-($J979*'01_Supuestos'!G33)))*'01_Supuestos'!$F$16)</f>
        <v/>
      </c>
      <c r="Y979" s="109">
        <f>((('01_Supuestos'!H31*$I979)*'01_Supuestos'!$F$11*($H979-'01_Supuestos'!$F$9))-((('01_Supuestos'!H31*$I979)*'01_Supuestos'!$F$11*($H979-'01_Supuestos'!$F$9))*'01_Supuestos'!$F$12)-(('01_Supuestos'!H31*$I979)*'01_Supuestos'!$F$11*$K979)-(IF(('01_Supuestos'!H31*$I979)&gt;0,'01_Supuestos'!$F$15,0)))-((('01_Supuestos'!H31*$I979)*'01_Supuestos'!$F$11*($H979-'01_Supuestos'!$F$9))*'01_Supuestos'!$F$18)-($J979*'01_Supuestos'!H32)-(IF('01_Supuestos'!H30=MAX('01_Supuestos'!$C$30:$M$30),'01_Supuestos'!$F$19,0))-(MAX(0,(((('01_Supuestos'!H31*$I979)*'01_Supuestos'!$F$11*($H979-'01_Supuestos'!$F$9))-((('01_Supuestos'!H31*$I979)*'01_Supuestos'!$F$11*($H979-'01_Supuestos'!$F$9))*'01_Supuestos'!$F$12)-(('01_Supuestos'!H31*$I979)*'01_Supuestos'!$F$11*$K979)-(IF(('01_Supuestos'!H31*$I979)&gt;0,'01_Supuestos'!$F$15,0)))-($J979*'01_Supuestos'!H33)))*'01_Supuestos'!$F$16)</f>
        <v/>
      </c>
      <c r="Z979" s="109">
        <f>((('01_Supuestos'!I31*$I979)*'01_Supuestos'!$F$11*($H979-'01_Supuestos'!$F$9))-((('01_Supuestos'!I31*$I979)*'01_Supuestos'!$F$11*($H979-'01_Supuestos'!$F$9))*'01_Supuestos'!$F$12)-(('01_Supuestos'!I31*$I979)*'01_Supuestos'!$F$11*$K979)-(IF(('01_Supuestos'!I31*$I979)&gt;0,'01_Supuestos'!$F$15,0)))-((('01_Supuestos'!I31*$I979)*'01_Supuestos'!$F$11*($H979-'01_Supuestos'!$F$9))*'01_Supuestos'!$F$18)-($J979*'01_Supuestos'!I32)-(IF('01_Supuestos'!I30=MAX('01_Supuestos'!$C$30:$M$30),'01_Supuestos'!$F$19,0))-(MAX(0,(((('01_Supuestos'!I31*$I979)*'01_Supuestos'!$F$11*($H979-'01_Supuestos'!$F$9))-((('01_Supuestos'!I31*$I979)*'01_Supuestos'!$F$11*($H979-'01_Supuestos'!$F$9))*'01_Supuestos'!$F$12)-(('01_Supuestos'!I31*$I979)*'01_Supuestos'!$F$11*$K979)-(IF(('01_Supuestos'!I31*$I979)&gt;0,'01_Supuestos'!$F$15,0)))-($J979*'01_Supuestos'!I33)))*'01_Supuestos'!$F$16)</f>
        <v/>
      </c>
      <c r="AA979" s="109">
        <f>((('01_Supuestos'!J31*$I979)*'01_Supuestos'!$F$11*($H979-'01_Supuestos'!$F$9))-((('01_Supuestos'!J31*$I979)*'01_Supuestos'!$F$11*($H979-'01_Supuestos'!$F$9))*'01_Supuestos'!$F$12)-(('01_Supuestos'!J31*$I979)*'01_Supuestos'!$F$11*$K979)-(IF(('01_Supuestos'!J31*$I979)&gt;0,'01_Supuestos'!$F$15,0)))-((('01_Supuestos'!J31*$I979)*'01_Supuestos'!$F$11*($H979-'01_Supuestos'!$F$9))*'01_Supuestos'!$F$18)-($J979*'01_Supuestos'!J32)-(IF('01_Supuestos'!J30=MAX('01_Supuestos'!$C$30:$M$30),'01_Supuestos'!$F$19,0))-(MAX(0,(((('01_Supuestos'!J31*$I979)*'01_Supuestos'!$F$11*($H979-'01_Supuestos'!$F$9))-((('01_Supuestos'!J31*$I979)*'01_Supuestos'!$F$11*($H979-'01_Supuestos'!$F$9))*'01_Supuestos'!$F$12)-(('01_Supuestos'!J31*$I979)*'01_Supuestos'!$F$11*$K979)-(IF(('01_Supuestos'!J31*$I979)&gt;0,'01_Supuestos'!$F$15,0)))-($J979*'01_Supuestos'!J33)))*'01_Supuestos'!$F$16)</f>
        <v/>
      </c>
      <c r="AB979" s="109">
        <f>((('01_Supuestos'!K31*$I979)*'01_Supuestos'!$F$11*($H979-'01_Supuestos'!$F$9))-((('01_Supuestos'!K31*$I979)*'01_Supuestos'!$F$11*($H979-'01_Supuestos'!$F$9))*'01_Supuestos'!$F$12)-(('01_Supuestos'!K31*$I979)*'01_Supuestos'!$F$11*$K979)-(IF(('01_Supuestos'!K31*$I979)&gt;0,'01_Supuestos'!$F$15,0)))-((('01_Supuestos'!K31*$I979)*'01_Supuestos'!$F$11*($H979-'01_Supuestos'!$F$9))*'01_Supuestos'!$F$18)-($J979*'01_Supuestos'!K32)-(IF('01_Supuestos'!K30=MAX('01_Supuestos'!$C$30:$M$30),'01_Supuestos'!$F$19,0))-(MAX(0,(((('01_Supuestos'!K31*$I979)*'01_Supuestos'!$F$11*($H979-'01_Supuestos'!$F$9))-((('01_Supuestos'!K31*$I979)*'01_Supuestos'!$F$11*($H979-'01_Supuestos'!$F$9))*'01_Supuestos'!$F$12)-(('01_Supuestos'!K31*$I979)*'01_Supuestos'!$F$11*$K979)-(IF(('01_Supuestos'!K31*$I979)&gt;0,'01_Supuestos'!$F$15,0)))-($J979*'01_Supuestos'!K33)))*'01_Supuestos'!$F$16)</f>
        <v/>
      </c>
      <c r="AC979" s="109">
        <f>((('01_Supuestos'!L31*$I979)*'01_Supuestos'!$F$11*($H979-'01_Supuestos'!$F$9))-((('01_Supuestos'!L31*$I979)*'01_Supuestos'!$F$11*($H979-'01_Supuestos'!$F$9))*'01_Supuestos'!$F$12)-(('01_Supuestos'!L31*$I979)*'01_Supuestos'!$F$11*$K979)-(IF(('01_Supuestos'!L31*$I979)&gt;0,'01_Supuestos'!$F$15,0)))-((('01_Supuestos'!L31*$I979)*'01_Supuestos'!$F$11*($H979-'01_Supuestos'!$F$9))*'01_Supuestos'!$F$18)-($J979*'01_Supuestos'!L32)-(IF('01_Supuestos'!L30=MAX('01_Supuestos'!$C$30:$M$30),'01_Supuestos'!$F$19,0))-(MAX(0,(((('01_Supuestos'!L31*$I979)*'01_Supuestos'!$F$11*($H979-'01_Supuestos'!$F$9))-((('01_Supuestos'!L31*$I979)*'01_Supuestos'!$F$11*($H979-'01_Supuestos'!$F$9))*'01_Supuestos'!$F$12)-(('01_Supuestos'!L31*$I979)*'01_Supuestos'!$F$11*$K979)-(IF(('01_Supuestos'!L31*$I979)&gt;0,'01_Supuestos'!$F$15,0)))-($J979*'01_Supuestos'!L33)))*'01_Supuestos'!$F$16)</f>
        <v/>
      </c>
      <c r="AD979" s="109">
        <f>((('01_Supuestos'!M31*$I979)*'01_Supuestos'!$F$11*($H979-'01_Supuestos'!$F$9))-((('01_Supuestos'!M31*$I979)*'01_Supuestos'!$F$11*($H979-'01_Supuestos'!$F$9))*'01_Supuestos'!$F$12)-(('01_Supuestos'!M31*$I979)*'01_Supuestos'!$F$11*$K979)-(IF(('01_Supuestos'!M31*$I979)&gt;0,'01_Supuestos'!$F$15,0)))-((('01_Supuestos'!M31*$I979)*'01_Supuestos'!$F$11*($H979-'01_Supuestos'!$F$9))*'01_Supuestos'!$F$18)-($J979*'01_Supuestos'!M32)-(IF('01_Supuestos'!M30=MAX('01_Supuestos'!$C$30:$M$30),'01_Supuestos'!$F$19,0))-(MAX(0,(((('01_Supuestos'!M31*$I979)*'01_Supuestos'!$F$11*($H979-'01_Supuestos'!$F$9))-((('01_Supuestos'!M31*$I979)*'01_Supuestos'!$F$11*($H979-'01_Supuestos'!$F$9))*'01_Supuestos'!$F$12)-(('01_Supuestos'!M31*$I979)*'01_Supuestos'!$F$11*$K979)-(IF(('01_Supuestos'!M31*$I979)&gt;0,'01_Supuestos'!$F$15,0)))-($J979*'01_Supuestos'!M33)))*'01_Supuestos'!$F$16)</f>
        <v/>
      </c>
      <c r="AE979" s="109">
        <f>0</f>
        <v/>
      </c>
      <c r="AF979" s="109">
        <f>IF(S979&gt;R979,"Appraisal+Decision",IF(S979&lt;R979,"Develop Now","Indiferente"))</f>
        <v/>
      </c>
    </row>
    <row r="980">
      <c r="A980" t="n">
        <v>950</v>
      </c>
      <c r="B980" s="53">
        <f>RAND()</f>
        <v/>
      </c>
      <c r="C980" s="53">
        <f>RAND()</f>
        <v/>
      </c>
      <c r="D980" s="53">
        <f>RAND()</f>
        <v/>
      </c>
      <c r="E980" s="53">
        <f>RAND()</f>
        <v/>
      </c>
      <c r="F980" s="53">
        <f>RAND()</f>
        <v/>
      </c>
      <c r="G980" s="53">
        <f>RAND()</f>
        <v/>
      </c>
      <c r="H980" s="109">
        <f>IF(B980&lt;($B$11-$B$10)/($B$12-$B$10), $B$10+SQRT(B980*($B$11-$B$10)*($B$12-$B$10)), $B$12-SQRT((1-B980)*($B$12-$B$11)*($B$12-$B$10)))</f>
        <v/>
      </c>
      <c r="I980" s="53">
        <f>MAX(0.1,NORMINV(C980,$B$13,$B$14))</f>
        <v/>
      </c>
      <c r="J980" s="109">
        <f>'01_Supuestos'!$F$13*MAX(0.65,NORMINV(D980,1,$B$15))</f>
        <v/>
      </c>
      <c r="K980" s="109">
        <f>'01_Supuestos'!$F$14*MAX(0.6,NORMINV(E980,1,$B$16))</f>
        <v/>
      </c>
      <c r="L980" s="109">
        <f>--(F980&lt;=$B$5)</f>
        <v/>
      </c>
      <c r="M980" s="109">
        <f>IF(L980=1, IF(G980&lt;=$B$6, "+", "-"), IF(G980&lt;=(1-$B$7), "+", "-"))</f>
        <v/>
      </c>
      <c r="N980" s="110">
        <f>IF(M980="+",'05_Bayes_Arbol'!$B$16,'05_Bayes_Arbol'!$B$17)</f>
        <v/>
      </c>
      <c r="O980" s="109">
        <f>SUMPRODUCT(T980:AD980,'01_Supuestos'!$C$34:$M$34)</f>
        <v/>
      </c>
      <c r="P980" s="109">
        <f>N980*O980 + (1-N980)*$B$9</f>
        <v/>
      </c>
      <c r="Q980" s="109">
        <f>--(P980&gt;0)</f>
        <v/>
      </c>
      <c r="R980" s="109">
        <f>IF(L980=1,O980,$B$9)</f>
        <v/>
      </c>
      <c r="S980" s="109">
        <f>-$B$8 + IF(Q980=1, IF(L980=1,O980,$B$9), 0)</f>
        <v/>
      </c>
      <c r="T980" s="109">
        <f>((('01_Supuestos'!C31*$I980)*'01_Supuestos'!$F$11*($H980-'01_Supuestos'!$F$9))-((('01_Supuestos'!C31*$I980)*'01_Supuestos'!$F$11*($H980-'01_Supuestos'!$F$9))*'01_Supuestos'!$F$12)-(('01_Supuestos'!C31*$I980)*'01_Supuestos'!$F$11*$K980)-(IF(('01_Supuestos'!C31*$I980)&gt;0,'01_Supuestos'!$F$15,0)))-((('01_Supuestos'!C31*$I980)*'01_Supuestos'!$F$11*($H980-'01_Supuestos'!$F$9))*'01_Supuestos'!$F$18)-($J980*'01_Supuestos'!C32)-(IF('01_Supuestos'!C30=MAX('01_Supuestos'!$C$30:$M$30),'01_Supuestos'!$F$19,0))-(MAX(0,(((('01_Supuestos'!C31*$I980)*'01_Supuestos'!$F$11*($H980-'01_Supuestos'!$F$9))-((('01_Supuestos'!C31*$I980)*'01_Supuestos'!$F$11*($H980-'01_Supuestos'!$F$9))*'01_Supuestos'!$F$12)-(('01_Supuestos'!C31*$I980)*'01_Supuestos'!$F$11*$K980)-(IF(('01_Supuestos'!C31*$I980)&gt;0,'01_Supuestos'!$F$15,0)))-($J980*'01_Supuestos'!C33)))*'01_Supuestos'!$F$16)</f>
        <v/>
      </c>
      <c r="U980" s="109">
        <f>((('01_Supuestos'!D31*$I980)*'01_Supuestos'!$F$11*($H980-'01_Supuestos'!$F$9))-((('01_Supuestos'!D31*$I980)*'01_Supuestos'!$F$11*($H980-'01_Supuestos'!$F$9))*'01_Supuestos'!$F$12)-(('01_Supuestos'!D31*$I980)*'01_Supuestos'!$F$11*$K980)-(IF(('01_Supuestos'!D31*$I980)&gt;0,'01_Supuestos'!$F$15,0)))-((('01_Supuestos'!D31*$I980)*'01_Supuestos'!$F$11*($H980-'01_Supuestos'!$F$9))*'01_Supuestos'!$F$18)-($J980*'01_Supuestos'!D32)-(IF('01_Supuestos'!D30=MAX('01_Supuestos'!$C$30:$M$30),'01_Supuestos'!$F$19,0))-(MAX(0,(((('01_Supuestos'!D31*$I980)*'01_Supuestos'!$F$11*($H980-'01_Supuestos'!$F$9))-((('01_Supuestos'!D31*$I980)*'01_Supuestos'!$F$11*($H980-'01_Supuestos'!$F$9))*'01_Supuestos'!$F$12)-(('01_Supuestos'!D31*$I980)*'01_Supuestos'!$F$11*$K980)-(IF(('01_Supuestos'!D31*$I980)&gt;0,'01_Supuestos'!$F$15,0)))-($J980*'01_Supuestos'!D33)))*'01_Supuestos'!$F$16)</f>
        <v/>
      </c>
      <c r="V980" s="109">
        <f>((('01_Supuestos'!E31*$I980)*'01_Supuestos'!$F$11*($H980-'01_Supuestos'!$F$9))-((('01_Supuestos'!E31*$I980)*'01_Supuestos'!$F$11*($H980-'01_Supuestos'!$F$9))*'01_Supuestos'!$F$12)-(('01_Supuestos'!E31*$I980)*'01_Supuestos'!$F$11*$K980)-(IF(('01_Supuestos'!E31*$I980)&gt;0,'01_Supuestos'!$F$15,0)))-((('01_Supuestos'!E31*$I980)*'01_Supuestos'!$F$11*($H980-'01_Supuestos'!$F$9))*'01_Supuestos'!$F$18)-($J980*'01_Supuestos'!E32)-(IF('01_Supuestos'!E30=MAX('01_Supuestos'!$C$30:$M$30),'01_Supuestos'!$F$19,0))-(MAX(0,(((('01_Supuestos'!E31*$I980)*'01_Supuestos'!$F$11*($H980-'01_Supuestos'!$F$9))-((('01_Supuestos'!E31*$I980)*'01_Supuestos'!$F$11*($H980-'01_Supuestos'!$F$9))*'01_Supuestos'!$F$12)-(('01_Supuestos'!E31*$I980)*'01_Supuestos'!$F$11*$K980)-(IF(('01_Supuestos'!E31*$I980)&gt;0,'01_Supuestos'!$F$15,0)))-($J980*'01_Supuestos'!E33)))*'01_Supuestos'!$F$16)</f>
        <v/>
      </c>
      <c r="W980" s="109">
        <f>((('01_Supuestos'!F31*$I980)*'01_Supuestos'!$F$11*($H980-'01_Supuestos'!$F$9))-((('01_Supuestos'!F31*$I980)*'01_Supuestos'!$F$11*($H980-'01_Supuestos'!$F$9))*'01_Supuestos'!$F$12)-(('01_Supuestos'!F31*$I980)*'01_Supuestos'!$F$11*$K980)-(IF(('01_Supuestos'!F31*$I980)&gt;0,'01_Supuestos'!$F$15,0)))-((('01_Supuestos'!F31*$I980)*'01_Supuestos'!$F$11*($H980-'01_Supuestos'!$F$9))*'01_Supuestos'!$F$18)-($J980*'01_Supuestos'!F32)-(IF('01_Supuestos'!F30=MAX('01_Supuestos'!$C$30:$M$30),'01_Supuestos'!$F$19,0))-(MAX(0,(((('01_Supuestos'!F31*$I980)*'01_Supuestos'!$F$11*($H980-'01_Supuestos'!$F$9))-((('01_Supuestos'!F31*$I980)*'01_Supuestos'!$F$11*($H980-'01_Supuestos'!$F$9))*'01_Supuestos'!$F$12)-(('01_Supuestos'!F31*$I980)*'01_Supuestos'!$F$11*$K980)-(IF(('01_Supuestos'!F31*$I980)&gt;0,'01_Supuestos'!$F$15,0)))-($J980*'01_Supuestos'!F33)))*'01_Supuestos'!$F$16)</f>
        <v/>
      </c>
      <c r="X980" s="109">
        <f>((('01_Supuestos'!G31*$I980)*'01_Supuestos'!$F$11*($H980-'01_Supuestos'!$F$9))-((('01_Supuestos'!G31*$I980)*'01_Supuestos'!$F$11*($H980-'01_Supuestos'!$F$9))*'01_Supuestos'!$F$12)-(('01_Supuestos'!G31*$I980)*'01_Supuestos'!$F$11*$K980)-(IF(('01_Supuestos'!G31*$I980)&gt;0,'01_Supuestos'!$F$15,0)))-((('01_Supuestos'!G31*$I980)*'01_Supuestos'!$F$11*($H980-'01_Supuestos'!$F$9))*'01_Supuestos'!$F$18)-($J980*'01_Supuestos'!G32)-(IF('01_Supuestos'!G30=MAX('01_Supuestos'!$C$30:$M$30),'01_Supuestos'!$F$19,0))-(MAX(0,(((('01_Supuestos'!G31*$I980)*'01_Supuestos'!$F$11*($H980-'01_Supuestos'!$F$9))-((('01_Supuestos'!G31*$I980)*'01_Supuestos'!$F$11*($H980-'01_Supuestos'!$F$9))*'01_Supuestos'!$F$12)-(('01_Supuestos'!G31*$I980)*'01_Supuestos'!$F$11*$K980)-(IF(('01_Supuestos'!G31*$I980)&gt;0,'01_Supuestos'!$F$15,0)))-($J980*'01_Supuestos'!G33)))*'01_Supuestos'!$F$16)</f>
        <v/>
      </c>
      <c r="Y980" s="109">
        <f>((('01_Supuestos'!H31*$I980)*'01_Supuestos'!$F$11*($H980-'01_Supuestos'!$F$9))-((('01_Supuestos'!H31*$I980)*'01_Supuestos'!$F$11*($H980-'01_Supuestos'!$F$9))*'01_Supuestos'!$F$12)-(('01_Supuestos'!H31*$I980)*'01_Supuestos'!$F$11*$K980)-(IF(('01_Supuestos'!H31*$I980)&gt;0,'01_Supuestos'!$F$15,0)))-((('01_Supuestos'!H31*$I980)*'01_Supuestos'!$F$11*($H980-'01_Supuestos'!$F$9))*'01_Supuestos'!$F$18)-($J980*'01_Supuestos'!H32)-(IF('01_Supuestos'!H30=MAX('01_Supuestos'!$C$30:$M$30),'01_Supuestos'!$F$19,0))-(MAX(0,(((('01_Supuestos'!H31*$I980)*'01_Supuestos'!$F$11*($H980-'01_Supuestos'!$F$9))-((('01_Supuestos'!H31*$I980)*'01_Supuestos'!$F$11*($H980-'01_Supuestos'!$F$9))*'01_Supuestos'!$F$12)-(('01_Supuestos'!H31*$I980)*'01_Supuestos'!$F$11*$K980)-(IF(('01_Supuestos'!H31*$I980)&gt;0,'01_Supuestos'!$F$15,0)))-($J980*'01_Supuestos'!H33)))*'01_Supuestos'!$F$16)</f>
        <v/>
      </c>
      <c r="Z980" s="109">
        <f>((('01_Supuestos'!I31*$I980)*'01_Supuestos'!$F$11*($H980-'01_Supuestos'!$F$9))-((('01_Supuestos'!I31*$I980)*'01_Supuestos'!$F$11*($H980-'01_Supuestos'!$F$9))*'01_Supuestos'!$F$12)-(('01_Supuestos'!I31*$I980)*'01_Supuestos'!$F$11*$K980)-(IF(('01_Supuestos'!I31*$I980)&gt;0,'01_Supuestos'!$F$15,0)))-((('01_Supuestos'!I31*$I980)*'01_Supuestos'!$F$11*($H980-'01_Supuestos'!$F$9))*'01_Supuestos'!$F$18)-($J980*'01_Supuestos'!I32)-(IF('01_Supuestos'!I30=MAX('01_Supuestos'!$C$30:$M$30),'01_Supuestos'!$F$19,0))-(MAX(0,(((('01_Supuestos'!I31*$I980)*'01_Supuestos'!$F$11*($H980-'01_Supuestos'!$F$9))-((('01_Supuestos'!I31*$I980)*'01_Supuestos'!$F$11*($H980-'01_Supuestos'!$F$9))*'01_Supuestos'!$F$12)-(('01_Supuestos'!I31*$I980)*'01_Supuestos'!$F$11*$K980)-(IF(('01_Supuestos'!I31*$I980)&gt;0,'01_Supuestos'!$F$15,0)))-($J980*'01_Supuestos'!I33)))*'01_Supuestos'!$F$16)</f>
        <v/>
      </c>
      <c r="AA980" s="109">
        <f>((('01_Supuestos'!J31*$I980)*'01_Supuestos'!$F$11*($H980-'01_Supuestos'!$F$9))-((('01_Supuestos'!J31*$I980)*'01_Supuestos'!$F$11*($H980-'01_Supuestos'!$F$9))*'01_Supuestos'!$F$12)-(('01_Supuestos'!J31*$I980)*'01_Supuestos'!$F$11*$K980)-(IF(('01_Supuestos'!J31*$I980)&gt;0,'01_Supuestos'!$F$15,0)))-((('01_Supuestos'!J31*$I980)*'01_Supuestos'!$F$11*($H980-'01_Supuestos'!$F$9))*'01_Supuestos'!$F$18)-($J980*'01_Supuestos'!J32)-(IF('01_Supuestos'!J30=MAX('01_Supuestos'!$C$30:$M$30),'01_Supuestos'!$F$19,0))-(MAX(0,(((('01_Supuestos'!J31*$I980)*'01_Supuestos'!$F$11*($H980-'01_Supuestos'!$F$9))-((('01_Supuestos'!J31*$I980)*'01_Supuestos'!$F$11*($H980-'01_Supuestos'!$F$9))*'01_Supuestos'!$F$12)-(('01_Supuestos'!J31*$I980)*'01_Supuestos'!$F$11*$K980)-(IF(('01_Supuestos'!J31*$I980)&gt;0,'01_Supuestos'!$F$15,0)))-($J980*'01_Supuestos'!J33)))*'01_Supuestos'!$F$16)</f>
        <v/>
      </c>
      <c r="AB980" s="109">
        <f>((('01_Supuestos'!K31*$I980)*'01_Supuestos'!$F$11*($H980-'01_Supuestos'!$F$9))-((('01_Supuestos'!K31*$I980)*'01_Supuestos'!$F$11*($H980-'01_Supuestos'!$F$9))*'01_Supuestos'!$F$12)-(('01_Supuestos'!K31*$I980)*'01_Supuestos'!$F$11*$K980)-(IF(('01_Supuestos'!K31*$I980)&gt;0,'01_Supuestos'!$F$15,0)))-((('01_Supuestos'!K31*$I980)*'01_Supuestos'!$F$11*($H980-'01_Supuestos'!$F$9))*'01_Supuestos'!$F$18)-($J980*'01_Supuestos'!K32)-(IF('01_Supuestos'!K30=MAX('01_Supuestos'!$C$30:$M$30),'01_Supuestos'!$F$19,0))-(MAX(0,(((('01_Supuestos'!K31*$I980)*'01_Supuestos'!$F$11*($H980-'01_Supuestos'!$F$9))-((('01_Supuestos'!K31*$I980)*'01_Supuestos'!$F$11*($H980-'01_Supuestos'!$F$9))*'01_Supuestos'!$F$12)-(('01_Supuestos'!K31*$I980)*'01_Supuestos'!$F$11*$K980)-(IF(('01_Supuestos'!K31*$I980)&gt;0,'01_Supuestos'!$F$15,0)))-($J980*'01_Supuestos'!K33)))*'01_Supuestos'!$F$16)</f>
        <v/>
      </c>
      <c r="AC980" s="109">
        <f>((('01_Supuestos'!L31*$I980)*'01_Supuestos'!$F$11*($H980-'01_Supuestos'!$F$9))-((('01_Supuestos'!L31*$I980)*'01_Supuestos'!$F$11*($H980-'01_Supuestos'!$F$9))*'01_Supuestos'!$F$12)-(('01_Supuestos'!L31*$I980)*'01_Supuestos'!$F$11*$K980)-(IF(('01_Supuestos'!L31*$I980)&gt;0,'01_Supuestos'!$F$15,0)))-((('01_Supuestos'!L31*$I980)*'01_Supuestos'!$F$11*($H980-'01_Supuestos'!$F$9))*'01_Supuestos'!$F$18)-($J980*'01_Supuestos'!L32)-(IF('01_Supuestos'!L30=MAX('01_Supuestos'!$C$30:$M$30),'01_Supuestos'!$F$19,0))-(MAX(0,(((('01_Supuestos'!L31*$I980)*'01_Supuestos'!$F$11*($H980-'01_Supuestos'!$F$9))-((('01_Supuestos'!L31*$I980)*'01_Supuestos'!$F$11*($H980-'01_Supuestos'!$F$9))*'01_Supuestos'!$F$12)-(('01_Supuestos'!L31*$I980)*'01_Supuestos'!$F$11*$K980)-(IF(('01_Supuestos'!L31*$I980)&gt;0,'01_Supuestos'!$F$15,0)))-($J980*'01_Supuestos'!L33)))*'01_Supuestos'!$F$16)</f>
        <v/>
      </c>
      <c r="AD980" s="109">
        <f>((('01_Supuestos'!M31*$I980)*'01_Supuestos'!$F$11*($H980-'01_Supuestos'!$F$9))-((('01_Supuestos'!M31*$I980)*'01_Supuestos'!$F$11*($H980-'01_Supuestos'!$F$9))*'01_Supuestos'!$F$12)-(('01_Supuestos'!M31*$I980)*'01_Supuestos'!$F$11*$K980)-(IF(('01_Supuestos'!M31*$I980)&gt;0,'01_Supuestos'!$F$15,0)))-((('01_Supuestos'!M31*$I980)*'01_Supuestos'!$F$11*($H980-'01_Supuestos'!$F$9))*'01_Supuestos'!$F$18)-($J980*'01_Supuestos'!M32)-(IF('01_Supuestos'!M30=MAX('01_Supuestos'!$C$30:$M$30),'01_Supuestos'!$F$19,0))-(MAX(0,(((('01_Supuestos'!M31*$I980)*'01_Supuestos'!$F$11*($H980-'01_Supuestos'!$F$9))-((('01_Supuestos'!M31*$I980)*'01_Supuestos'!$F$11*($H980-'01_Supuestos'!$F$9))*'01_Supuestos'!$F$12)-(('01_Supuestos'!M31*$I980)*'01_Supuestos'!$F$11*$K980)-(IF(('01_Supuestos'!M31*$I980)&gt;0,'01_Supuestos'!$F$15,0)))-($J980*'01_Supuestos'!M33)))*'01_Supuestos'!$F$16)</f>
        <v/>
      </c>
      <c r="AE980" s="109">
        <f>0</f>
        <v/>
      </c>
      <c r="AF980" s="109">
        <f>IF(S980&gt;R980,"Appraisal+Decision",IF(S980&lt;R980,"Develop Now","Indiferente"))</f>
        <v/>
      </c>
    </row>
    <row r="981">
      <c r="A981" t="n">
        <v>951</v>
      </c>
      <c r="B981" s="53">
        <f>RAND()</f>
        <v/>
      </c>
      <c r="C981" s="53">
        <f>RAND()</f>
        <v/>
      </c>
      <c r="D981" s="53">
        <f>RAND()</f>
        <v/>
      </c>
      <c r="E981" s="53">
        <f>RAND()</f>
        <v/>
      </c>
      <c r="F981" s="53">
        <f>RAND()</f>
        <v/>
      </c>
      <c r="G981" s="53">
        <f>RAND()</f>
        <v/>
      </c>
      <c r="H981" s="109">
        <f>IF(B981&lt;($B$11-$B$10)/($B$12-$B$10), $B$10+SQRT(B981*($B$11-$B$10)*($B$12-$B$10)), $B$12-SQRT((1-B981)*($B$12-$B$11)*($B$12-$B$10)))</f>
        <v/>
      </c>
      <c r="I981" s="53">
        <f>MAX(0.1,NORMINV(C981,$B$13,$B$14))</f>
        <v/>
      </c>
      <c r="J981" s="109">
        <f>'01_Supuestos'!$F$13*MAX(0.65,NORMINV(D981,1,$B$15))</f>
        <v/>
      </c>
      <c r="K981" s="109">
        <f>'01_Supuestos'!$F$14*MAX(0.6,NORMINV(E981,1,$B$16))</f>
        <v/>
      </c>
      <c r="L981" s="109">
        <f>--(F981&lt;=$B$5)</f>
        <v/>
      </c>
      <c r="M981" s="109">
        <f>IF(L981=1, IF(G981&lt;=$B$6, "+", "-"), IF(G981&lt;=(1-$B$7), "+", "-"))</f>
        <v/>
      </c>
      <c r="N981" s="110">
        <f>IF(M981="+",'05_Bayes_Arbol'!$B$16,'05_Bayes_Arbol'!$B$17)</f>
        <v/>
      </c>
      <c r="O981" s="109">
        <f>SUMPRODUCT(T981:AD981,'01_Supuestos'!$C$34:$M$34)</f>
        <v/>
      </c>
      <c r="P981" s="109">
        <f>N981*O981 + (1-N981)*$B$9</f>
        <v/>
      </c>
      <c r="Q981" s="109">
        <f>--(P981&gt;0)</f>
        <v/>
      </c>
      <c r="R981" s="109">
        <f>IF(L981=1,O981,$B$9)</f>
        <v/>
      </c>
      <c r="S981" s="109">
        <f>-$B$8 + IF(Q981=1, IF(L981=1,O981,$B$9), 0)</f>
        <v/>
      </c>
      <c r="T981" s="109">
        <f>((('01_Supuestos'!C31*$I981)*'01_Supuestos'!$F$11*($H981-'01_Supuestos'!$F$9))-((('01_Supuestos'!C31*$I981)*'01_Supuestos'!$F$11*($H981-'01_Supuestos'!$F$9))*'01_Supuestos'!$F$12)-(('01_Supuestos'!C31*$I981)*'01_Supuestos'!$F$11*$K981)-(IF(('01_Supuestos'!C31*$I981)&gt;0,'01_Supuestos'!$F$15,0)))-((('01_Supuestos'!C31*$I981)*'01_Supuestos'!$F$11*($H981-'01_Supuestos'!$F$9))*'01_Supuestos'!$F$18)-($J981*'01_Supuestos'!C32)-(IF('01_Supuestos'!C30=MAX('01_Supuestos'!$C$30:$M$30),'01_Supuestos'!$F$19,0))-(MAX(0,(((('01_Supuestos'!C31*$I981)*'01_Supuestos'!$F$11*($H981-'01_Supuestos'!$F$9))-((('01_Supuestos'!C31*$I981)*'01_Supuestos'!$F$11*($H981-'01_Supuestos'!$F$9))*'01_Supuestos'!$F$12)-(('01_Supuestos'!C31*$I981)*'01_Supuestos'!$F$11*$K981)-(IF(('01_Supuestos'!C31*$I981)&gt;0,'01_Supuestos'!$F$15,0)))-($J981*'01_Supuestos'!C33)))*'01_Supuestos'!$F$16)</f>
        <v/>
      </c>
      <c r="U981" s="109">
        <f>((('01_Supuestos'!D31*$I981)*'01_Supuestos'!$F$11*($H981-'01_Supuestos'!$F$9))-((('01_Supuestos'!D31*$I981)*'01_Supuestos'!$F$11*($H981-'01_Supuestos'!$F$9))*'01_Supuestos'!$F$12)-(('01_Supuestos'!D31*$I981)*'01_Supuestos'!$F$11*$K981)-(IF(('01_Supuestos'!D31*$I981)&gt;0,'01_Supuestos'!$F$15,0)))-((('01_Supuestos'!D31*$I981)*'01_Supuestos'!$F$11*($H981-'01_Supuestos'!$F$9))*'01_Supuestos'!$F$18)-($J981*'01_Supuestos'!D32)-(IF('01_Supuestos'!D30=MAX('01_Supuestos'!$C$30:$M$30),'01_Supuestos'!$F$19,0))-(MAX(0,(((('01_Supuestos'!D31*$I981)*'01_Supuestos'!$F$11*($H981-'01_Supuestos'!$F$9))-((('01_Supuestos'!D31*$I981)*'01_Supuestos'!$F$11*($H981-'01_Supuestos'!$F$9))*'01_Supuestos'!$F$12)-(('01_Supuestos'!D31*$I981)*'01_Supuestos'!$F$11*$K981)-(IF(('01_Supuestos'!D31*$I981)&gt;0,'01_Supuestos'!$F$15,0)))-($J981*'01_Supuestos'!D33)))*'01_Supuestos'!$F$16)</f>
        <v/>
      </c>
      <c r="V981" s="109">
        <f>((('01_Supuestos'!E31*$I981)*'01_Supuestos'!$F$11*($H981-'01_Supuestos'!$F$9))-((('01_Supuestos'!E31*$I981)*'01_Supuestos'!$F$11*($H981-'01_Supuestos'!$F$9))*'01_Supuestos'!$F$12)-(('01_Supuestos'!E31*$I981)*'01_Supuestos'!$F$11*$K981)-(IF(('01_Supuestos'!E31*$I981)&gt;0,'01_Supuestos'!$F$15,0)))-((('01_Supuestos'!E31*$I981)*'01_Supuestos'!$F$11*($H981-'01_Supuestos'!$F$9))*'01_Supuestos'!$F$18)-($J981*'01_Supuestos'!E32)-(IF('01_Supuestos'!E30=MAX('01_Supuestos'!$C$30:$M$30),'01_Supuestos'!$F$19,0))-(MAX(0,(((('01_Supuestos'!E31*$I981)*'01_Supuestos'!$F$11*($H981-'01_Supuestos'!$F$9))-((('01_Supuestos'!E31*$I981)*'01_Supuestos'!$F$11*($H981-'01_Supuestos'!$F$9))*'01_Supuestos'!$F$12)-(('01_Supuestos'!E31*$I981)*'01_Supuestos'!$F$11*$K981)-(IF(('01_Supuestos'!E31*$I981)&gt;0,'01_Supuestos'!$F$15,0)))-($J981*'01_Supuestos'!E33)))*'01_Supuestos'!$F$16)</f>
        <v/>
      </c>
      <c r="W981" s="109">
        <f>((('01_Supuestos'!F31*$I981)*'01_Supuestos'!$F$11*($H981-'01_Supuestos'!$F$9))-((('01_Supuestos'!F31*$I981)*'01_Supuestos'!$F$11*($H981-'01_Supuestos'!$F$9))*'01_Supuestos'!$F$12)-(('01_Supuestos'!F31*$I981)*'01_Supuestos'!$F$11*$K981)-(IF(('01_Supuestos'!F31*$I981)&gt;0,'01_Supuestos'!$F$15,0)))-((('01_Supuestos'!F31*$I981)*'01_Supuestos'!$F$11*($H981-'01_Supuestos'!$F$9))*'01_Supuestos'!$F$18)-($J981*'01_Supuestos'!F32)-(IF('01_Supuestos'!F30=MAX('01_Supuestos'!$C$30:$M$30),'01_Supuestos'!$F$19,0))-(MAX(0,(((('01_Supuestos'!F31*$I981)*'01_Supuestos'!$F$11*($H981-'01_Supuestos'!$F$9))-((('01_Supuestos'!F31*$I981)*'01_Supuestos'!$F$11*($H981-'01_Supuestos'!$F$9))*'01_Supuestos'!$F$12)-(('01_Supuestos'!F31*$I981)*'01_Supuestos'!$F$11*$K981)-(IF(('01_Supuestos'!F31*$I981)&gt;0,'01_Supuestos'!$F$15,0)))-($J981*'01_Supuestos'!F33)))*'01_Supuestos'!$F$16)</f>
        <v/>
      </c>
      <c r="X981" s="109">
        <f>((('01_Supuestos'!G31*$I981)*'01_Supuestos'!$F$11*($H981-'01_Supuestos'!$F$9))-((('01_Supuestos'!G31*$I981)*'01_Supuestos'!$F$11*($H981-'01_Supuestos'!$F$9))*'01_Supuestos'!$F$12)-(('01_Supuestos'!G31*$I981)*'01_Supuestos'!$F$11*$K981)-(IF(('01_Supuestos'!G31*$I981)&gt;0,'01_Supuestos'!$F$15,0)))-((('01_Supuestos'!G31*$I981)*'01_Supuestos'!$F$11*($H981-'01_Supuestos'!$F$9))*'01_Supuestos'!$F$18)-($J981*'01_Supuestos'!G32)-(IF('01_Supuestos'!G30=MAX('01_Supuestos'!$C$30:$M$30),'01_Supuestos'!$F$19,0))-(MAX(0,(((('01_Supuestos'!G31*$I981)*'01_Supuestos'!$F$11*($H981-'01_Supuestos'!$F$9))-((('01_Supuestos'!G31*$I981)*'01_Supuestos'!$F$11*($H981-'01_Supuestos'!$F$9))*'01_Supuestos'!$F$12)-(('01_Supuestos'!G31*$I981)*'01_Supuestos'!$F$11*$K981)-(IF(('01_Supuestos'!G31*$I981)&gt;0,'01_Supuestos'!$F$15,0)))-($J981*'01_Supuestos'!G33)))*'01_Supuestos'!$F$16)</f>
        <v/>
      </c>
      <c r="Y981" s="109">
        <f>((('01_Supuestos'!H31*$I981)*'01_Supuestos'!$F$11*($H981-'01_Supuestos'!$F$9))-((('01_Supuestos'!H31*$I981)*'01_Supuestos'!$F$11*($H981-'01_Supuestos'!$F$9))*'01_Supuestos'!$F$12)-(('01_Supuestos'!H31*$I981)*'01_Supuestos'!$F$11*$K981)-(IF(('01_Supuestos'!H31*$I981)&gt;0,'01_Supuestos'!$F$15,0)))-((('01_Supuestos'!H31*$I981)*'01_Supuestos'!$F$11*($H981-'01_Supuestos'!$F$9))*'01_Supuestos'!$F$18)-($J981*'01_Supuestos'!H32)-(IF('01_Supuestos'!H30=MAX('01_Supuestos'!$C$30:$M$30),'01_Supuestos'!$F$19,0))-(MAX(0,(((('01_Supuestos'!H31*$I981)*'01_Supuestos'!$F$11*($H981-'01_Supuestos'!$F$9))-((('01_Supuestos'!H31*$I981)*'01_Supuestos'!$F$11*($H981-'01_Supuestos'!$F$9))*'01_Supuestos'!$F$12)-(('01_Supuestos'!H31*$I981)*'01_Supuestos'!$F$11*$K981)-(IF(('01_Supuestos'!H31*$I981)&gt;0,'01_Supuestos'!$F$15,0)))-($J981*'01_Supuestos'!H33)))*'01_Supuestos'!$F$16)</f>
        <v/>
      </c>
      <c r="Z981" s="109">
        <f>((('01_Supuestos'!I31*$I981)*'01_Supuestos'!$F$11*($H981-'01_Supuestos'!$F$9))-((('01_Supuestos'!I31*$I981)*'01_Supuestos'!$F$11*($H981-'01_Supuestos'!$F$9))*'01_Supuestos'!$F$12)-(('01_Supuestos'!I31*$I981)*'01_Supuestos'!$F$11*$K981)-(IF(('01_Supuestos'!I31*$I981)&gt;0,'01_Supuestos'!$F$15,0)))-((('01_Supuestos'!I31*$I981)*'01_Supuestos'!$F$11*($H981-'01_Supuestos'!$F$9))*'01_Supuestos'!$F$18)-($J981*'01_Supuestos'!I32)-(IF('01_Supuestos'!I30=MAX('01_Supuestos'!$C$30:$M$30),'01_Supuestos'!$F$19,0))-(MAX(0,(((('01_Supuestos'!I31*$I981)*'01_Supuestos'!$F$11*($H981-'01_Supuestos'!$F$9))-((('01_Supuestos'!I31*$I981)*'01_Supuestos'!$F$11*($H981-'01_Supuestos'!$F$9))*'01_Supuestos'!$F$12)-(('01_Supuestos'!I31*$I981)*'01_Supuestos'!$F$11*$K981)-(IF(('01_Supuestos'!I31*$I981)&gt;0,'01_Supuestos'!$F$15,0)))-($J981*'01_Supuestos'!I33)))*'01_Supuestos'!$F$16)</f>
        <v/>
      </c>
      <c r="AA981" s="109">
        <f>((('01_Supuestos'!J31*$I981)*'01_Supuestos'!$F$11*($H981-'01_Supuestos'!$F$9))-((('01_Supuestos'!J31*$I981)*'01_Supuestos'!$F$11*($H981-'01_Supuestos'!$F$9))*'01_Supuestos'!$F$12)-(('01_Supuestos'!J31*$I981)*'01_Supuestos'!$F$11*$K981)-(IF(('01_Supuestos'!J31*$I981)&gt;0,'01_Supuestos'!$F$15,0)))-((('01_Supuestos'!J31*$I981)*'01_Supuestos'!$F$11*($H981-'01_Supuestos'!$F$9))*'01_Supuestos'!$F$18)-($J981*'01_Supuestos'!J32)-(IF('01_Supuestos'!J30=MAX('01_Supuestos'!$C$30:$M$30),'01_Supuestos'!$F$19,0))-(MAX(0,(((('01_Supuestos'!J31*$I981)*'01_Supuestos'!$F$11*($H981-'01_Supuestos'!$F$9))-((('01_Supuestos'!J31*$I981)*'01_Supuestos'!$F$11*($H981-'01_Supuestos'!$F$9))*'01_Supuestos'!$F$12)-(('01_Supuestos'!J31*$I981)*'01_Supuestos'!$F$11*$K981)-(IF(('01_Supuestos'!J31*$I981)&gt;0,'01_Supuestos'!$F$15,0)))-($J981*'01_Supuestos'!J33)))*'01_Supuestos'!$F$16)</f>
        <v/>
      </c>
      <c r="AB981" s="109">
        <f>((('01_Supuestos'!K31*$I981)*'01_Supuestos'!$F$11*($H981-'01_Supuestos'!$F$9))-((('01_Supuestos'!K31*$I981)*'01_Supuestos'!$F$11*($H981-'01_Supuestos'!$F$9))*'01_Supuestos'!$F$12)-(('01_Supuestos'!K31*$I981)*'01_Supuestos'!$F$11*$K981)-(IF(('01_Supuestos'!K31*$I981)&gt;0,'01_Supuestos'!$F$15,0)))-((('01_Supuestos'!K31*$I981)*'01_Supuestos'!$F$11*($H981-'01_Supuestos'!$F$9))*'01_Supuestos'!$F$18)-($J981*'01_Supuestos'!K32)-(IF('01_Supuestos'!K30=MAX('01_Supuestos'!$C$30:$M$30),'01_Supuestos'!$F$19,0))-(MAX(0,(((('01_Supuestos'!K31*$I981)*'01_Supuestos'!$F$11*($H981-'01_Supuestos'!$F$9))-((('01_Supuestos'!K31*$I981)*'01_Supuestos'!$F$11*($H981-'01_Supuestos'!$F$9))*'01_Supuestos'!$F$12)-(('01_Supuestos'!K31*$I981)*'01_Supuestos'!$F$11*$K981)-(IF(('01_Supuestos'!K31*$I981)&gt;0,'01_Supuestos'!$F$15,0)))-($J981*'01_Supuestos'!K33)))*'01_Supuestos'!$F$16)</f>
        <v/>
      </c>
      <c r="AC981" s="109">
        <f>((('01_Supuestos'!L31*$I981)*'01_Supuestos'!$F$11*($H981-'01_Supuestos'!$F$9))-((('01_Supuestos'!L31*$I981)*'01_Supuestos'!$F$11*($H981-'01_Supuestos'!$F$9))*'01_Supuestos'!$F$12)-(('01_Supuestos'!L31*$I981)*'01_Supuestos'!$F$11*$K981)-(IF(('01_Supuestos'!L31*$I981)&gt;0,'01_Supuestos'!$F$15,0)))-((('01_Supuestos'!L31*$I981)*'01_Supuestos'!$F$11*($H981-'01_Supuestos'!$F$9))*'01_Supuestos'!$F$18)-($J981*'01_Supuestos'!L32)-(IF('01_Supuestos'!L30=MAX('01_Supuestos'!$C$30:$M$30),'01_Supuestos'!$F$19,0))-(MAX(0,(((('01_Supuestos'!L31*$I981)*'01_Supuestos'!$F$11*($H981-'01_Supuestos'!$F$9))-((('01_Supuestos'!L31*$I981)*'01_Supuestos'!$F$11*($H981-'01_Supuestos'!$F$9))*'01_Supuestos'!$F$12)-(('01_Supuestos'!L31*$I981)*'01_Supuestos'!$F$11*$K981)-(IF(('01_Supuestos'!L31*$I981)&gt;0,'01_Supuestos'!$F$15,0)))-($J981*'01_Supuestos'!L33)))*'01_Supuestos'!$F$16)</f>
        <v/>
      </c>
      <c r="AD981" s="109">
        <f>((('01_Supuestos'!M31*$I981)*'01_Supuestos'!$F$11*($H981-'01_Supuestos'!$F$9))-((('01_Supuestos'!M31*$I981)*'01_Supuestos'!$F$11*($H981-'01_Supuestos'!$F$9))*'01_Supuestos'!$F$12)-(('01_Supuestos'!M31*$I981)*'01_Supuestos'!$F$11*$K981)-(IF(('01_Supuestos'!M31*$I981)&gt;0,'01_Supuestos'!$F$15,0)))-((('01_Supuestos'!M31*$I981)*'01_Supuestos'!$F$11*($H981-'01_Supuestos'!$F$9))*'01_Supuestos'!$F$18)-($J981*'01_Supuestos'!M32)-(IF('01_Supuestos'!M30=MAX('01_Supuestos'!$C$30:$M$30),'01_Supuestos'!$F$19,0))-(MAX(0,(((('01_Supuestos'!M31*$I981)*'01_Supuestos'!$F$11*($H981-'01_Supuestos'!$F$9))-((('01_Supuestos'!M31*$I981)*'01_Supuestos'!$F$11*($H981-'01_Supuestos'!$F$9))*'01_Supuestos'!$F$12)-(('01_Supuestos'!M31*$I981)*'01_Supuestos'!$F$11*$K981)-(IF(('01_Supuestos'!M31*$I981)&gt;0,'01_Supuestos'!$F$15,0)))-($J981*'01_Supuestos'!M33)))*'01_Supuestos'!$F$16)</f>
        <v/>
      </c>
      <c r="AE981" s="109">
        <f>0</f>
        <v/>
      </c>
      <c r="AF981" s="109">
        <f>IF(S981&gt;R981,"Appraisal+Decision",IF(S981&lt;R981,"Develop Now","Indiferente"))</f>
        <v/>
      </c>
    </row>
    <row r="982">
      <c r="A982" t="n">
        <v>952</v>
      </c>
      <c r="B982" s="53">
        <f>RAND()</f>
        <v/>
      </c>
      <c r="C982" s="53">
        <f>RAND()</f>
        <v/>
      </c>
      <c r="D982" s="53">
        <f>RAND()</f>
        <v/>
      </c>
      <c r="E982" s="53">
        <f>RAND()</f>
        <v/>
      </c>
      <c r="F982" s="53">
        <f>RAND()</f>
        <v/>
      </c>
      <c r="G982" s="53">
        <f>RAND()</f>
        <v/>
      </c>
      <c r="H982" s="109">
        <f>IF(B982&lt;($B$11-$B$10)/($B$12-$B$10), $B$10+SQRT(B982*($B$11-$B$10)*($B$12-$B$10)), $B$12-SQRT((1-B982)*($B$12-$B$11)*($B$12-$B$10)))</f>
        <v/>
      </c>
      <c r="I982" s="53">
        <f>MAX(0.1,NORMINV(C982,$B$13,$B$14))</f>
        <v/>
      </c>
      <c r="J982" s="109">
        <f>'01_Supuestos'!$F$13*MAX(0.65,NORMINV(D982,1,$B$15))</f>
        <v/>
      </c>
      <c r="K982" s="109">
        <f>'01_Supuestos'!$F$14*MAX(0.6,NORMINV(E982,1,$B$16))</f>
        <v/>
      </c>
      <c r="L982" s="109">
        <f>--(F982&lt;=$B$5)</f>
        <v/>
      </c>
      <c r="M982" s="109">
        <f>IF(L982=1, IF(G982&lt;=$B$6, "+", "-"), IF(G982&lt;=(1-$B$7), "+", "-"))</f>
        <v/>
      </c>
      <c r="N982" s="110">
        <f>IF(M982="+",'05_Bayes_Arbol'!$B$16,'05_Bayes_Arbol'!$B$17)</f>
        <v/>
      </c>
      <c r="O982" s="109">
        <f>SUMPRODUCT(T982:AD982,'01_Supuestos'!$C$34:$M$34)</f>
        <v/>
      </c>
      <c r="P982" s="109">
        <f>N982*O982 + (1-N982)*$B$9</f>
        <v/>
      </c>
      <c r="Q982" s="109">
        <f>--(P982&gt;0)</f>
        <v/>
      </c>
      <c r="R982" s="109">
        <f>IF(L982=1,O982,$B$9)</f>
        <v/>
      </c>
      <c r="S982" s="109">
        <f>-$B$8 + IF(Q982=1, IF(L982=1,O982,$B$9), 0)</f>
        <v/>
      </c>
      <c r="T982" s="109">
        <f>((('01_Supuestos'!C31*$I982)*'01_Supuestos'!$F$11*($H982-'01_Supuestos'!$F$9))-((('01_Supuestos'!C31*$I982)*'01_Supuestos'!$F$11*($H982-'01_Supuestos'!$F$9))*'01_Supuestos'!$F$12)-(('01_Supuestos'!C31*$I982)*'01_Supuestos'!$F$11*$K982)-(IF(('01_Supuestos'!C31*$I982)&gt;0,'01_Supuestos'!$F$15,0)))-((('01_Supuestos'!C31*$I982)*'01_Supuestos'!$F$11*($H982-'01_Supuestos'!$F$9))*'01_Supuestos'!$F$18)-($J982*'01_Supuestos'!C32)-(IF('01_Supuestos'!C30=MAX('01_Supuestos'!$C$30:$M$30),'01_Supuestos'!$F$19,0))-(MAX(0,(((('01_Supuestos'!C31*$I982)*'01_Supuestos'!$F$11*($H982-'01_Supuestos'!$F$9))-((('01_Supuestos'!C31*$I982)*'01_Supuestos'!$F$11*($H982-'01_Supuestos'!$F$9))*'01_Supuestos'!$F$12)-(('01_Supuestos'!C31*$I982)*'01_Supuestos'!$F$11*$K982)-(IF(('01_Supuestos'!C31*$I982)&gt;0,'01_Supuestos'!$F$15,0)))-($J982*'01_Supuestos'!C33)))*'01_Supuestos'!$F$16)</f>
        <v/>
      </c>
      <c r="U982" s="109">
        <f>((('01_Supuestos'!D31*$I982)*'01_Supuestos'!$F$11*($H982-'01_Supuestos'!$F$9))-((('01_Supuestos'!D31*$I982)*'01_Supuestos'!$F$11*($H982-'01_Supuestos'!$F$9))*'01_Supuestos'!$F$12)-(('01_Supuestos'!D31*$I982)*'01_Supuestos'!$F$11*$K982)-(IF(('01_Supuestos'!D31*$I982)&gt;0,'01_Supuestos'!$F$15,0)))-((('01_Supuestos'!D31*$I982)*'01_Supuestos'!$F$11*($H982-'01_Supuestos'!$F$9))*'01_Supuestos'!$F$18)-($J982*'01_Supuestos'!D32)-(IF('01_Supuestos'!D30=MAX('01_Supuestos'!$C$30:$M$30),'01_Supuestos'!$F$19,0))-(MAX(0,(((('01_Supuestos'!D31*$I982)*'01_Supuestos'!$F$11*($H982-'01_Supuestos'!$F$9))-((('01_Supuestos'!D31*$I982)*'01_Supuestos'!$F$11*($H982-'01_Supuestos'!$F$9))*'01_Supuestos'!$F$12)-(('01_Supuestos'!D31*$I982)*'01_Supuestos'!$F$11*$K982)-(IF(('01_Supuestos'!D31*$I982)&gt;0,'01_Supuestos'!$F$15,0)))-($J982*'01_Supuestos'!D33)))*'01_Supuestos'!$F$16)</f>
        <v/>
      </c>
      <c r="V982" s="109">
        <f>((('01_Supuestos'!E31*$I982)*'01_Supuestos'!$F$11*($H982-'01_Supuestos'!$F$9))-((('01_Supuestos'!E31*$I982)*'01_Supuestos'!$F$11*($H982-'01_Supuestos'!$F$9))*'01_Supuestos'!$F$12)-(('01_Supuestos'!E31*$I982)*'01_Supuestos'!$F$11*$K982)-(IF(('01_Supuestos'!E31*$I982)&gt;0,'01_Supuestos'!$F$15,0)))-((('01_Supuestos'!E31*$I982)*'01_Supuestos'!$F$11*($H982-'01_Supuestos'!$F$9))*'01_Supuestos'!$F$18)-($J982*'01_Supuestos'!E32)-(IF('01_Supuestos'!E30=MAX('01_Supuestos'!$C$30:$M$30),'01_Supuestos'!$F$19,0))-(MAX(0,(((('01_Supuestos'!E31*$I982)*'01_Supuestos'!$F$11*($H982-'01_Supuestos'!$F$9))-((('01_Supuestos'!E31*$I982)*'01_Supuestos'!$F$11*($H982-'01_Supuestos'!$F$9))*'01_Supuestos'!$F$12)-(('01_Supuestos'!E31*$I982)*'01_Supuestos'!$F$11*$K982)-(IF(('01_Supuestos'!E31*$I982)&gt;0,'01_Supuestos'!$F$15,0)))-($J982*'01_Supuestos'!E33)))*'01_Supuestos'!$F$16)</f>
        <v/>
      </c>
      <c r="W982" s="109">
        <f>((('01_Supuestos'!F31*$I982)*'01_Supuestos'!$F$11*($H982-'01_Supuestos'!$F$9))-((('01_Supuestos'!F31*$I982)*'01_Supuestos'!$F$11*($H982-'01_Supuestos'!$F$9))*'01_Supuestos'!$F$12)-(('01_Supuestos'!F31*$I982)*'01_Supuestos'!$F$11*$K982)-(IF(('01_Supuestos'!F31*$I982)&gt;0,'01_Supuestos'!$F$15,0)))-((('01_Supuestos'!F31*$I982)*'01_Supuestos'!$F$11*($H982-'01_Supuestos'!$F$9))*'01_Supuestos'!$F$18)-($J982*'01_Supuestos'!F32)-(IF('01_Supuestos'!F30=MAX('01_Supuestos'!$C$30:$M$30),'01_Supuestos'!$F$19,0))-(MAX(0,(((('01_Supuestos'!F31*$I982)*'01_Supuestos'!$F$11*($H982-'01_Supuestos'!$F$9))-((('01_Supuestos'!F31*$I982)*'01_Supuestos'!$F$11*($H982-'01_Supuestos'!$F$9))*'01_Supuestos'!$F$12)-(('01_Supuestos'!F31*$I982)*'01_Supuestos'!$F$11*$K982)-(IF(('01_Supuestos'!F31*$I982)&gt;0,'01_Supuestos'!$F$15,0)))-($J982*'01_Supuestos'!F33)))*'01_Supuestos'!$F$16)</f>
        <v/>
      </c>
      <c r="X982" s="109">
        <f>((('01_Supuestos'!G31*$I982)*'01_Supuestos'!$F$11*($H982-'01_Supuestos'!$F$9))-((('01_Supuestos'!G31*$I982)*'01_Supuestos'!$F$11*($H982-'01_Supuestos'!$F$9))*'01_Supuestos'!$F$12)-(('01_Supuestos'!G31*$I982)*'01_Supuestos'!$F$11*$K982)-(IF(('01_Supuestos'!G31*$I982)&gt;0,'01_Supuestos'!$F$15,0)))-((('01_Supuestos'!G31*$I982)*'01_Supuestos'!$F$11*($H982-'01_Supuestos'!$F$9))*'01_Supuestos'!$F$18)-($J982*'01_Supuestos'!G32)-(IF('01_Supuestos'!G30=MAX('01_Supuestos'!$C$30:$M$30),'01_Supuestos'!$F$19,0))-(MAX(0,(((('01_Supuestos'!G31*$I982)*'01_Supuestos'!$F$11*($H982-'01_Supuestos'!$F$9))-((('01_Supuestos'!G31*$I982)*'01_Supuestos'!$F$11*($H982-'01_Supuestos'!$F$9))*'01_Supuestos'!$F$12)-(('01_Supuestos'!G31*$I982)*'01_Supuestos'!$F$11*$K982)-(IF(('01_Supuestos'!G31*$I982)&gt;0,'01_Supuestos'!$F$15,0)))-($J982*'01_Supuestos'!G33)))*'01_Supuestos'!$F$16)</f>
        <v/>
      </c>
      <c r="Y982" s="109">
        <f>((('01_Supuestos'!H31*$I982)*'01_Supuestos'!$F$11*($H982-'01_Supuestos'!$F$9))-((('01_Supuestos'!H31*$I982)*'01_Supuestos'!$F$11*($H982-'01_Supuestos'!$F$9))*'01_Supuestos'!$F$12)-(('01_Supuestos'!H31*$I982)*'01_Supuestos'!$F$11*$K982)-(IF(('01_Supuestos'!H31*$I982)&gt;0,'01_Supuestos'!$F$15,0)))-((('01_Supuestos'!H31*$I982)*'01_Supuestos'!$F$11*($H982-'01_Supuestos'!$F$9))*'01_Supuestos'!$F$18)-($J982*'01_Supuestos'!H32)-(IF('01_Supuestos'!H30=MAX('01_Supuestos'!$C$30:$M$30),'01_Supuestos'!$F$19,0))-(MAX(0,(((('01_Supuestos'!H31*$I982)*'01_Supuestos'!$F$11*($H982-'01_Supuestos'!$F$9))-((('01_Supuestos'!H31*$I982)*'01_Supuestos'!$F$11*($H982-'01_Supuestos'!$F$9))*'01_Supuestos'!$F$12)-(('01_Supuestos'!H31*$I982)*'01_Supuestos'!$F$11*$K982)-(IF(('01_Supuestos'!H31*$I982)&gt;0,'01_Supuestos'!$F$15,0)))-($J982*'01_Supuestos'!H33)))*'01_Supuestos'!$F$16)</f>
        <v/>
      </c>
      <c r="Z982" s="109">
        <f>((('01_Supuestos'!I31*$I982)*'01_Supuestos'!$F$11*($H982-'01_Supuestos'!$F$9))-((('01_Supuestos'!I31*$I982)*'01_Supuestos'!$F$11*($H982-'01_Supuestos'!$F$9))*'01_Supuestos'!$F$12)-(('01_Supuestos'!I31*$I982)*'01_Supuestos'!$F$11*$K982)-(IF(('01_Supuestos'!I31*$I982)&gt;0,'01_Supuestos'!$F$15,0)))-((('01_Supuestos'!I31*$I982)*'01_Supuestos'!$F$11*($H982-'01_Supuestos'!$F$9))*'01_Supuestos'!$F$18)-($J982*'01_Supuestos'!I32)-(IF('01_Supuestos'!I30=MAX('01_Supuestos'!$C$30:$M$30),'01_Supuestos'!$F$19,0))-(MAX(0,(((('01_Supuestos'!I31*$I982)*'01_Supuestos'!$F$11*($H982-'01_Supuestos'!$F$9))-((('01_Supuestos'!I31*$I982)*'01_Supuestos'!$F$11*($H982-'01_Supuestos'!$F$9))*'01_Supuestos'!$F$12)-(('01_Supuestos'!I31*$I982)*'01_Supuestos'!$F$11*$K982)-(IF(('01_Supuestos'!I31*$I982)&gt;0,'01_Supuestos'!$F$15,0)))-($J982*'01_Supuestos'!I33)))*'01_Supuestos'!$F$16)</f>
        <v/>
      </c>
      <c r="AA982" s="109">
        <f>((('01_Supuestos'!J31*$I982)*'01_Supuestos'!$F$11*($H982-'01_Supuestos'!$F$9))-((('01_Supuestos'!J31*$I982)*'01_Supuestos'!$F$11*($H982-'01_Supuestos'!$F$9))*'01_Supuestos'!$F$12)-(('01_Supuestos'!J31*$I982)*'01_Supuestos'!$F$11*$K982)-(IF(('01_Supuestos'!J31*$I982)&gt;0,'01_Supuestos'!$F$15,0)))-((('01_Supuestos'!J31*$I982)*'01_Supuestos'!$F$11*($H982-'01_Supuestos'!$F$9))*'01_Supuestos'!$F$18)-($J982*'01_Supuestos'!J32)-(IF('01_Supuestos'!J30=MAX('01_Supuestos'!$C$30:$M$30),'01_Supuestos'!$F$19,0))-(MAX(0,(((('01_Supuestos'!J31*$I982)*'01_Supuestos'!$F$11*($H982-'01_Supuestos'!$F$9))-((('01_Supuestos'!J31*$I982)*'01_Supuestos'!$F$11*($H982-'01_Supuestos'!$F$9))*'01_Supuestos'!$F$12)-(('01_Supuestos'!J31*$I982)*'01_Supuestos'!$F$11*$K982)-(IF(('01_Supuestos'!J31*$I982)&gt;0,'01_Supuestos'!$F$15,0)))-($J982*'01_Supuestos'!J33)))*'01_Supuestos'!$F$16)</f>
        <v/>
      </c>
      <c r="AB982" s="109">
        <f>((('01_Supuestos'!K31*$I982)*'01_Supuestos'!$F$11*($H982-'01_Supuestos'!$F$9))-((('01_Supuestos'!K31*$I982)*'01_Supuestos'!$F$11*($H982-'01_Supuestos'!$F$9))*'01_Supuestos'!$F$12)-(('01_Supuestos'!K31*$I982)*'01_Supuestos'!$F$11*$K982)-(IF(('01_Supuestos'!K31*$I982)&gt;0,'01_Supuestos'!$F$15,0)))-((('01_Supuestos'!K31*$I982)*'01_Supuestos'!$F$11*($H982-'01_Supuestos'!$F$9))*'01_Supuestos'!$F$18)-($J982*'01_Supuestos'!K32)-(IF('01_Supuestos'!K30=MAX('01_Supuestos'!$C$30:$M$30),'01_Supuestos'!$F$19,0))-(MAX(0,(((('01_Supuestos'!K31*$I982)*'01_Supuestos'!$F$11*($H982-'01_Supuestos'!$F$9))-((('01_Supuestos'!K31*$I982)*'01_Supuestos'!$F$11*($H982-'01_Supuestos'!$F$9))*'01_Supuestos'!$F$12)-(('01_Supuestos'!K31*$I982)*'01_Supuestos'!$F$11*$K982)-(IF(('01_Supuestos'!K31*$I982)&gt;0,'01_Supuestos'!$F$15,0)))-($J982*'01_Supuestos'!K33)))*'01_Supuestos'!$F$16)</f>
        <v/>
      </c>
      <c r="AC982" s="109">
        <f>((('01_Supuestos'!L31*$I982)*'01_Supuestos'!$F$11*($H982-'01_Supuestos'!$F$9))-((('01_Supuestos'!L31*$I982)*'01_Supuestos'!$F$11*($H982-'01_Supuestos'!$F$9))*'01_Supuestos'!$F$12)-(('01_Supuestos'!L31*$I982)*'01_Supuestos'!$F$11*$K982)-(IF(('01_Supuestos'!L31*$I982)&gt;0,'01_Supuestos'!$F$15,0)))-((('01_Supuestos'!L31*$I982)*'01_Supuestos'!$F$11*($H982-'01_Supuestos'!$F$9))*'01_Supuestos'!$F$18)-($J982*'01_Supuestos'!L32)-(IF('01_Supuestos'!L30=MAX('01_Supuestos'!$C$30:$M$30),'01_Supuestos'!$F$19,0))-(MAX(0,(((('01_Supuestos'!L31*$I982)*'01_Supuestos'!$F$11*($H982-'01_Supuestos'!$F$9))-((('01_Supuestos'!L31*$I982)*'01_Supuestos'!$F$11*($H982-'01_Supuestos'!$F$9))*'01_Supuestos'!$F$12)-(('01_Supuestos'!L31*$I982)*'01_Supuestos'!$F$11*$K982)-(IF(('01_Supuestos'!L31*$I982)&gt;0,'01_Supuestos'!$F$15,0)))-($J982*'01_Supuestos'!L33)))*'01_Supuestos'!$F$16)</f>
        <v/>
      </c>
      <c r="AD982" s="109">
        <f>((('01_Supuestos'!M31*$I982)*'01_Supuestos'!$F$11*($H982-'01_Supuestos'!$F$9))-((('01_Supuestos'!M31*$I982)*'01_Supuestos'!$F$11*($H982-'01_Supuestos'!$F$9))*'01_Supuestos'!$F$12)-(('01_Supuestos'!M31*$I982)*'01_Supuestos'!$F$11*$K982)-(IF(('01_Supuestos'!M31*$I982)&gt;0,'01_Supuestos'!$F$15,0)))-((('01_Supuestos'!M31*$I982)*'01_Supuestos'!$F$11*($H982-'01_Supuestos'!$F$9))*'01_Supuestos'!$F$18)-($J982*'01_Supuestos'!M32)-(IF('01_Supuestos'!M30=MAX('01_Supuestos'!$C$30:$M$30),'01_Supuestos'!$F$19,0))-(MAX(0,(((('01_Supuestos'!M31*$I982)*'01_Supuestos'!$F$11*($H982-'01_Supuestos'!$F$9))-((('01_Supuestos'!M31*$I982)*'01_Supuestos'!$F$11*($H982-'01_Supuestos'!$F$9))*'01_Supuestos'!$F$12)-(('01_Supuestos'!M31*$I982)*'01_Supuestos'!$F$11*$K982)-(IF(('01_Supuestos'!M31*$I982)&gt;0,'01_Supuestos'!$F$15,0)))-($J982*'01_Supuestos'!M33)))*'01_Supuestos'!$F$16)</f>
        <v/>
      </c>
      <c r="AE982" s="109">
        <f>0</f>
        <v/>
      </c>
      <c r="AF982" s="109">
        <f>IF(S982&gt;R982,"Appraisal+Decision",IF(S982&lt;R982,"Develop Now","Indiferente"))</f>
        <v/>
      </c>
    </row>
    <row r="983">
      <c r="A983" t="n">
        <v>953</v>
      </c>
      <c r="B983" s="53">
        <f>RAND()</f>
        <v/>
      </c>
      <c r="C983" s="53">
        <f>RAND()</f>
        <v/>
      </c>
      <c r="D983" s="53">
        <f>RAND()</f>
        <v/>
      </c>
      <c r="E983" s="53">
        <f>RAND()</f>
        <v/>
      </c>
      <c r="F983" s="53">
        <f>RAND()</f>
        <v/>
      </c>
      <c r="G983" s="53">
        <f>RAND()</f>
        <v/>
      </c>
      <c r="H983" s="109">
        <f>IF(B983&lt;($B$11-$B$10)/($B$12-$B$10), $B$10+SQRT(B983*($B$11-$B$10)*($B$12-$B$10)), $B$12-SQRT((1-B983)*($B$12-$B$11)*($B$12-$B$10)))</f>
        <v/>
      </c>
      <c r="I983" s="53">
        <f>MAX(0.1,NORMINV(C983,$B$13,$B$14))</f>
        <v/>
      </c>
      <c r="J983" s="109">
        <f>'01_Supuestos'!$F$13*MAX(0.65,NORMINV(D983,1,$B$15))</f>
        <v/>
      </c>
      <c r="K983" s="109">
        <f>'01_Supuestos'!$F$14*MAX(0.6,NORMINV(E983,1,$B$16))</f>
        <v/>
      </c>
      <c r="L983" s="109">
        <f>--(F983&lt;=$B$5)</f>
        <v/>
      </c>
      <c r="M983" s="109">
        <f>IF(L983=1, IF(G983&lt;=$B$6, "+", "-"), IF(G983&lt;=(1-$B$7), "+", "-"))</f>
        <v/>
      </c>
      <c r="N983" s="110">
        <f>IF(M983="+",'05_Bayes_Arbol'!$B$16,'05_Bayes_Arbol'!$B$17)</f>
        <v/>
      </c>
      <c r="O983" s="109">
        <f>SUMPRODUCT(T983:AD983,'01_Supuestos'!$C$34:$M$34)</f>
        <v/>
      </c>
      <c r="P983" s="109">
        <f>N983*O983 + (1-N983)*$B$9</f>
        <v/>
      </c>
      <c r="Q983" s="109">
        <f>--(P983&gt;0)</f>
        <v/>
      </c>
      <c r="R983" s="109">
        <f>IF(L983=1,O983,$B$9)</f>
        <v/>
      </c>
      <c r="S983" s="109">
        <f>-$B$8 + IF(Q983=1, IF(L983=1,O983,$B$9), 0)</f>
        <v/>
      </c>
      <c r="T983" s="109">
        <f>((('01_Supuestos'!C31*$I983)*'01_Supuestos'!$F$11*($H983-'01_Supuestos'!$F$9))-((('01_Supuestos'!C31*$I983)*'01_Supuestos'!$F$11*($H983-'01_Supuestos'!$F$9))*'01_Supuestos'!$F$12)-(('01_Supuestos'!C31*$I983)*'01_Supuestos'!$F$11*$K983)-(IF(('01_Supuestos'!C31*$I983)&gt;0,'01_Supuestos'!$F$15,0)))-((('01_Supuestos'!C31*$I983)*'01_Supuestos'!$F$11*($H983-'01_Supuestos'!$F$9))*'01_Supuestos'!$F$18)-($J983*'01_Supuestos'!C32)-(IF('01_Supuestos'!C30=MAX('01_Supuestos'!$C$30:$M$30),'01_Supuestos'!$F$19,0))-(MAX(0,(((('01_Supuestos'!C31*$I983)*'01_Supuestos'!$F$11*($H983-'01_Supuestos'!$F$9))-((('01_Supuestos'!C31*$I983)*'01_Supuestos'!$F$11*($H983-'01_Supuestos'!$F$9))*'01_Supuestos'!$F$12)-(('01_Supuestos'!C31*$I983)*'01_Supuestos'!$F$11*$K983)-(IF(('01_Supuestos'!C31*$I983)&gt;0,'01_Supuestos'!$F$15,0)))-($J983*'01_Supuestos'!C33)))*'01_Supuestos'!$F$16)</f>
        <v/>
      </c>
      <c r="U983" s="109">
        <f>((('01_Supuestos'!D31*$I983)*'01_Supuestos'!$F$11*($H983-'01_Supuestos'!$F$9))-((('01_Supuestos'!D31*$I983)*'01_Supuestos'!$F$11*($H983-'01_Supuestos'!$F$9))*'01_Supuestos'!$F$12)-(('01_Supuestos'!D31*$I983)*'01_Supuestos'!$F$11*$K983)-(IF(('01_Supuestos'!D31*$I983)&gt;0,'01_Supuestos'!$F$15,0)))-((('01_Supuestos'!D31*$I983)*'01_Supuestos'!$F$11*($H983-'01_Supuestos'!$F$9))*'01_Supuestos'!$F$18)-($J983*'01_Supuestos'!D32)-(IF('01_Supuestos'!D30=MAX('01_Supuestos'!$C$30:$M$30),'01_Supuestos'!$F$19,0))-(MAX(0,(((('01_Supuestos'!D31*$I983)*'01_Supuestos'!$F$11*($H983-'01_Supuestos'!$F$9))-((('01_Supuestos'!D31*$I983)*'01_Supuestos'!$F$11*($H983-'01_Supuestos'!$F$9))*'01_Supuestos'!$F$12)-(('01_Supuestos'!D31*$I983)*'01_Supuestos'!$F$11*$K983)-(IF(('01_Supuestos'!D31*$I983)&gt;0,'01_Supuestos'!$F$15,0)))-($J983*'01_Supuestos'!D33)))*'01_Supuestos'!$F$16)</f>
        <v/>
      </c>
      <c r="V983" s="109">
        <f>((('01_Supuestos'!E31*$I983)*'01_Supuestos'!$F$11*($H983-'01_Supuestos'!$F$9))-((('01_Supuestos'!E31*$I983)*'01_Supuestos'!$F$11*($H983-'01_Supuestos'!$F$9))*'01_Supuestos'!$F$12)-(('01_Supuestos'!E31*$I983)*'01_Supuestos'!$F$11*$K983)-(IF(('01_Supuestos'!E31*$I983)&gt;0,'01_Supuestos'!$F$15,0)))-((('01_Supuestos'!E31*$I983)*'01_Supuestos'!$F$11*($H983-'01_Supuestos'!$F$9))*'01_Supuestos'!$F$18)-($J983*'01_Supuestos'!E32)-(IF('01_Supuestos'!E30=MAX('01_Supuestos'!$C$30:$M$30),'01_Supuestos'!$F$19,0))-(MAX(0,(((('01_Supuestos'!E31*$I983)*'01_Supuestos'!$F$11*($H983-'01_Supuestos'!$F$9))-((('01_Supuestos'!E31*$I983)*'01_Supuestos'!$F$11*($H983-'01_Supuestos'!$F$9))*'01_Supuestos'!$F$12)-(('01_Supuestos'!E31*$I983)*'01_Supuestos'!$F$11*$K983)-(IF(('01_Supuestos'!E31*$I983)&gt;0,'01_Supuestos'!$F$15,0)))-($J983*'01_Supuestos'!E33)))*'01_Supuestos'!$F$16)</f>
        <v/>
      </c>
      <c r="W983" s="109">
        <f>((('01_Supuestos'!F31*$I983)*'01_Supuestos'!$F$11*($H983-'01_Supuestos'!$F$9))-((('01_Supuestos'!F31*$I983)*'01_Supuestos'!$F$11*($H983-'01_Supuestos'!$F$9))*'01_Supuestos'!$F$12)-(('01_Supuestos'!F31*$I983)*'01_Supuestos'!$F$11*$K983)-(IF(('01_Supuestos'!F31*$I983)&gt;0,'01_Supuestos'!$F$15,0)))-((('01_Supuestos'!F31*$I983)*'01_Supuestos'!$F$11*($H983-'01_Supuestos'!$F$9))*'01_Supuestos'!$F$18)-($J983*'01_Supuestos'!F32)-(IF('01_Supuestos'!F30=MAX('01_Supuestos'!$C$30:$M$30),'01_Supuestos'!$F$19,0))-(MAX(0,(((('01_Supuestos'!F31*$I983)*'01_Supuestos'!$F$11*($H983-'01_Supuestos'!$F$9))-((('01_Supuestos'!F31*$I983)*'01_Supuestos'!$F$11*($H983-'01_Supuestos'!$F$9))*'01_Supuestos'!$F$12)-(('01_Supuestos'!F31*$I983)*'01_Supuestos'!$F$11*$K983)-(IF(('01_Supuestos'!F31*$I983)&gt;0,'01_Supuestos'!$F$15,0)))-($J983*'01_Supuestos'!F33)))*'01_Supuestos'!$F$16)</f>
        <v/>
      </c>
      <c r="X983" s="109">
        <f>((('01_Supuestos'!G31*$I983)*'01_Supuestos'!$F$11*($H983-'01_Supuestos'!$F$9))-((('01_Supuestos'!G31*$I983)*'01_Supuestos'!$F$11*($H983-'01_Supuestos'!$F$9))*'01_Supuestos'!$F$12)-(('01_Supuestos'!G31*$I983)*'01_Supuestos'!$F$11*$K983)-(IF(('01_Supuestos'!G31*$I983)&gt;0,'01_Supuestos'!$F$15,0)))-((('01_Supuestos'!G31*$I983)*'01_Supuestos'!$F$11*($H983-'01_Supuestos'!$F$9))*'01_Supuestos'!$F$18)-($J983*'01_Supuestos'!G32)-(IF('01_Supuestos'!G30=MAX('01_Supuestos'!$C$30:$M$30),'01_Supuestos'!$F$19,0))-(MAX(0,(((('01_Supuestos'!G31*$I983)*'01_Supuestos'!$F$11*($H983-'01_Supuestos'!$F$9))-((('01_Supuestos'!G31*$I983)*'01_Supuestos'!$F$11*($H983-'01_Supuestos'!$F$9))*'01_Supuestos'!$F$12)-(('01_Supuestos'!G31*$I983)*'01_Supuestos'!$F$11*$K983)-(IF(('01_Supuestos'!G31*$I983)&gt;0,'01_Supuestos'!$F$15,0)))-($J983*'01_Supuestos'!G33)))*'01_Supuestos'!$F$16)</f>
        <v/>
      </c>
      <c r="Y983" s="109">
        <f>((('01_Supuestos'!H31*$I983)*'01_Supuestos'!$F$11*($H983-'01_Supuestos'!$F$9))-((('01_Supuestos'!H31*$I983)*'01_Supuestos'!$F$11*($H983-'01_Supuestos'!$F$9))*'01_Supuestos'!$F$12)-(('01_Supuestos'!H31*$I983)*'01_Supuestos'!$F$11*$K983)-(IF(('01_Supuestos'!H31*$I983)&gt;0,'01_Supuestos'!$F$15,0)))-((('01_Supuestos'!H31*$I983)*'01_Supuestos'!$F$11*($H983-'01_Supuestos'!$F$9))*'01_Supuestos'!$F$18)-($J983*'01_Supuestos'!H32)-(IF('01_Supuestos'!H30=MAX('01_Supuestos'!$C$30:$M$30),'01_Supuestos'!$F$19,0))-(MAX(0,(((('01_Supuestos'!H31*$I983)*'01_Supuestos'!$F$11*($H983-'01_Supuestos'!$F$9))-((('01_Supuestos'!H31*$I983)*'01_Supuestos'!$F$11*($H983-'01_Supuestos'!$F$9))*'01_Supuestos'!$F$12)-(('01_Supuestos'!H31*$I983)*'01_Supuestos'!$F$11*$K983)-(IF(('01_Supuestos'!H31*$I983)&gt;0,'01_Supuestos'!$F$15,0)))-($J983*'01_Supuestos'!H33)))*'01_Supuestos'!$F$16)</f>
        <v/>
      </c>
      <c r="Z983" s="109">
        <f>((('01_Supuestos'!I31*$I983)*'01_Supuestos'!$F$11*($H983-'01_Supuestos'!$F$9))-((('01_Supuestos'!I31*$I983)*'01_Supuestos'!$F$11*($H983-'01_Supuestos'!$F$9))*'01_Supuestos'!$F$12)-(('01_Supuestos'!I31*$I983)*'01_Supuestos'!$F$11*$K983)-(IF(('01_Supuestos'!I31*$I983)&gt;0,'01_Supuestos'!$F$15,0)))-((('01_Supuestos'!I31*$I983)*'01_Supuestos'!$F$11*($H983-'01_Supuestos'!$F$9))*'01_Supuestos'!$F$18)-($J983*'01_Supuestos'!I32)-(IF('01_Supuestos'!I30=MAX('01_Supuestos'!$C$30:$M$30),'01_Supuestos'!$F$19,0))-(MAX(0,(((('01_Supuestos'!I31*$I983)*'01_Supuestos'!$F$11*($H983-'01_Supuestos'!$F$9))-((('01_Supuestos'!I31*$I983)*'01_Supuestos'!$F$11*($H983-'01_Supuestos'!$F$9))*'01_Supuestos'!$F$12)-(('01_Supuestos'!I31*$I983)*'01_Supuestos'!$F$11*$K983)-(IF(('01_Supuestos'!I31*$I983)&gt;0,'01_Supuestos'!$F$15,0)))-($J983*'01_Supuestos'!I33)))*'01_Supuestos'!$F$16)</f>
        <v/>
      </c>
      <c r="AA983" s="109">
        <f>((('01_Supuestos'!J31*$I983)*'01_Supuestos'!$F$11*($H983-'01_Supuestos'!$F$9))-((('01_Supuestos'!J31*$I983)*'01_Supuestos'!$F$11*($H983-'01_Supuestos'!$F$9))*'01_Supuestos'!$F$12)-(('01_Supuestos'!J31*$I983)*'01_Supuestos'!$F$11*$K983)-(IF(('01_Supuestos'!J31*$I983)&gt;0,'01_Supuestos'!$F$15,0)))-((('01_Supuestos'!J31*$I983)*'01_Supuestos'!$F$11*($H983-'01_Supuestos'!$F$9))*'01_Supuestos'!$F$18)-($J983*'01_Supuestos'!J32)-(IF('01_Supuestos'!J30=MAX('01_Supuestos'!$C$30:$M$30),'01_Supuestos'!$F$19,0))-(MAX(0,(((('01_Supuestos'!J31*$I983)*'01_Supuestos'!$F$11*($H983-'01_Supuestos'!$F$9))-((('01_Supuestos'!J31*$I983)*'01_Supuestos'!$F$11*($H983-'01_Supuestos'!$F$9))*'01_Supuestos'!$F$12)-(('01_Supuestos'!J31*$I983)*'01_Supuestos'!$F$11*$K983)-(IF(('01_Supuestos'!J31*$I983)&gt;0,'01_Supuestos'!$F$15,0)))-($J983*'01_Supuestos'!J33)))*'01_Supuestos'!$F$16)</f>
        <v/>
      </c>
      <c r="AB983" s="109">
        <f>((('01_Supuestos'!K31*$I983)*'01_Supuestos'!$F$11*($H983-'01_Supuestos'!$F$9))-((('01_Supuestos'!K31*$I983)*'01_Supuestos'!$F$11*($H983-'01_Supuestos'!$F$9))*'01_Supuestos'!$F$12)-(('01_Supuestos'!K31*$I983)*'01_Supuestos'!$F$11*$K983)-(IF(('01_Supuestos'!K31*$I983)&gt;0,'01_Supuestos'!$F$15,0)))-((('01_Supuestos'!K31*$I983)*'01_Supuestos'!$F$11*($H983-'01_Supuestos'!$F$9))*'01_Supuestos'!$F$18)-($J983*'01_Supuestos'!K32)-(IF('01_Supuestos'!K30=MAX('01_Supuestos'!$C$30:$M$30),'01_Supuestos'!$F$19,0))-(MAX(0,(((('01_Supuestos'!K31*$I983)*'01_Supuestos'!$F$11*($H983-'01_Supuestos'!$F$9))-((('01_Supuestos'!K31*$I983)*'01_Supuestos'!$F$11*($H983-'01_Supuestos'!$F$9))*'01_Supuestos'!$F$12)-(('01_Supuestos'!K31*$I983)*'01_Supuestos'!$F$11*$K983)-(IF(('01_Supuestos'!K31*$I983)&gt;0,'01_Supuestos'!$F$15,0)))-($J983*'01_Supuestos'!K33)))*'01_Supuestos'!$F$16)</f>
        <v/>
      </c>
      <c r="AC983" s="109">
        <f>((('01_Supuestos'!L31*$I983)*'01_Supuestos'!$F$11*($H983-'01_Supuestos'!$F$9))-((('01_Supuestos'!L31*$I983)*'01_Supuestos'!$F$11*($H983-'01_Supuestos'!$F$9))*'01_Supuestos'!$F$12)-(('01_Supuestos'!L31*$I983)*'01_Supuestos'!$F$11*$K983)-(IF(('01_Supuestos'!L31*$I983)&gt;0,'01_Supuestos'!$F$15,0)))-((('01_Supuestos'!L31*$I983)*'01_Supuestos'!$F$11*($H983-'01_Supuestos'!$F$9))*'01_Supuestos'!$F$18)-($J983*'01_Supuestos'!L32)-(IF('01_Supuestos'!L30=MAX('01_Supuestos'!$C$30:$M$30),'01_Supuestos'!$F$19,0))-(MAX(0,(((('01_Supuestos'!L31*$I983)*'01_Supuestos'!$F$11*($H983-'01_Supuestos'!$F$9))-((('01_Supuestos'!L31*$I983)*'01_Supuestos'!$F$11*($H983-'01_Supuestos'!$F$9))*'01_Supuestos'!$F$12)-(('01_Supuestos'!L31*$I983)*'01_Supuestos'!$F$11*$K983)-(IF(('01_Supuestos'!L31*$I983)&gt;0,'01_Supuestos'!$F$15,0)))-($J983*'01_Supuestos'!L33)))*'01_Supuestos'!$F$16)</f>
        <v/>
      </c>
      <c r="AD983" s="109">
        <f>((('01_Supuestos'!M31*$I983)*'01_Supuestos'!$F$11*($H983-'01_Supuestos'!$F$9))-((('01_Supuestos'!M31*$I983)*'01_Supuestos'!$F$11*($H983-'01_Supuestos'!$F$9))*'01_Supuestos'!$F$12)-(('01_Supuestos'!M31*$I983)*'01_Supuestos'!$F$11*$K983)-(IF(('01_Supuestos'!M31*$I983)&gt;0,'01_Supuestos'!$F$15,0)))-((('01_Supuestos'!M31*$I983)*'01_Supuestos'!$F$11*($H983-'01_Supuestos'!$F$9))*'01_Supuestos'!$F$18)-($J983*'01_Supuestos'!M32)-(IF('01_Supuestos'!M30=MAX('01_Supuestos'!$C$30:$M$30),'01_Supuestos'!$F$19,0))-(MAX(0,(((('01_Supuestos'!M31*$I983)*'01_Supuestos'!$F$11*($H983-'01_Supuestos'!$F$9))-((('01_Supuestos'!M31*$I983)*'01_Supuestos'!$F$11*($H983-'01_Supuestos'!$F$9))*'01_Supuestos'!$F$12)-(('01_Supuestos'!M31*$I983)*'01_Supuestos'!$F$11*$K983)-(IF(('01_Supuestos'!M31*$I983)&gt;0,'01_Supuestos'!$F$15,0)))-($J983*'01_Supuestos'!M33)))*'01_Supuestos'!$F$16)</f>
        <v/>
      </c>
      <c r="AE983" s="109">
        <f>0</f>
        <v/>
      </c>
      <c r="AF983" s="109">
        <f>IF(S983&gt;R983,"Appraisal+Decision",IF(S983&lt;R983,"Develop Now","Indiferente"))</f>
        <v/>
      </c>
    </row>
    <row r="984">
      <c r="A984" t="n">
        <v>954</v>
      </c>
      <c r="B984" s="53">
        <f>RAND()</f>
        <v/>
      </c>
      <c r="C984" s="53">
        <f>RAND()</f>
        <v/>
      </c>
      <c r="D984" s="53">
        <f>RAND()</f>
        <v/>
      </c>
      <c r="E984" s="53">
        <f>RAND()</f>
        <v/>
      </c>
      <c r="F984" s="53">
        <f>RAND()</f>
        <v/>
      </c>
      <c r="G984" s="53">
        <f>RAND()</f>
        <v/>
      </c>
      <c r="H984" s="109">
        <f>IF(B984&lt;($B$11-$B$10)/($B$12-$B$10), $B$10+SQRT(B984*($B$11-$B$10)*($B$12-$B$10)), $B$12-SQRT((1-B984)*($B$12-$B$11)*($B$12-$B$10)))</f>
        <v/>
      </c>
      <c r="I984" s="53">
        <f>MAX(0.1,NORMINV(C984,$B$13,$B$14))</f>
        <v/>
      </c>
      <c r="J984" s="109">
        <f>'01_Supuestos'!$F$13*MAX(0.65,NORMINV(D984,1,$B$15))</f>
        <v/>
      </c>
      <c r="K984" s="109">
        <f>'01_Supuestos'!$F$14*MAX(0.6,NORMINV(E984,1,$B$16))</f>
        <v/>
      </c>
      <c r="L984" s="109">
        <f>--(F984&lt;=$B$5)</f>
        <v/>
      </c>
      <c r="M984" s="109">
        <f>IF(L984=1, IF(G984&lt;=$B$6, "+", "-"), IF(G984&lt;=(1-$B$7), "+", "-"))</f>
        <v/>
      </c>
      <c r="N984" s="110">
        <f>IF(M984="+",'05_Bayes_Arbol'!$B$16,'05_Bayes_Arbol'!$B$17)</f>
        <v/>
      </c>
      <c r="O984" s="109">
        <f>SUMPRODUCT(T984:AD984,'01_Supuestos'!$C$34:$M$34)</f>
        <v/>
      </c>
      <c r="P984" s="109">
        <f>N984*O984 + (1-N984)*$B$9</f>
        <v/>
      </c>
      <c r="Q984" s="109">
        <f>--(P984&gt;0)</f>
        <v/>
      </c>
      <c r="R984" s="109">
        <f>IF(L984=1,O984,$B$9)</f>
        <v/>
      </c>
      <c r="S984" s="109">
        <f>-$B$8 + IF(Q984=1, IF(L984=1,O984,$B$9), 0)</f>
        <v/>
      </c>
      <c r="T984" s="109">
        <f>((('01_Supuestos'!C31*$I984)*'01_Supuestos'!$F$11*($H984-'01_Supuestos'!$F$9))-((('01_Supuestos'!C31*$I984)*'01_Supuestos'!$F$11*($H984-'01_Supuestos'!$F$9))*'01_Supuestos'!$F$12)-(('01_Supuestos'!C31*$I984)*'01_Supuestos'!$F$11*$K984)-(IF(('01_Supuestos'!C31*$I984)&gt;0,'01_Supuestos'!$F$15,0)))-((('01_Supuestos'!C31*$I984)*'01_Supuestos'!$F$11*($H984-'01_Supuestos'!$F$9))*'01_Supuestos'!$F$18)-($J984*'01_Supuestos'!C32)-(IF('01_Supuestos'!C30=MAX('01_Supuestos'!$C$30:$M$30),'01_Supuestos'!$F$19,0))-(MAX(0,(((('01_Supuestos'!C31*$I984)*'01_Supuestos'!$F$11*($H984-'01_Supuestos'!$F$9))-((('01_Supuestos'!C31*$I984)*'01_Supuestos'!$F$11*($H984-'01_Supuestos'!$F$9))*'01_Supuestos'!$F$12)-(('01_Supuestos'!C31*$I984)*'01_Supuestos'!$F$11*$K984)-(IF(('01_Supuestos'!C31*$I984)&gt;0,'01_Supuestos'!$F$15,0)))-($J984*'01_Supuestos'!C33)))*'01_Supuestos'!$F$16)</f>
        <v/>
      </c>
      <c r="U984" s="109">
        <f>((('01_Supuestos'!D31*$I984)*'01_Supuestos'!$F$11*($H984-'01_Supuestos'!$F$9))-((('01_Supuestos'!D31*$I984)*'01_Supuestos'!$F$11*($H984-'01_Supuestos'!$F$9))*'01_Supuestos'!$F$12)-(('01_Supuestos'!D31*$I984)*'01_Supuestos'!$F$11*$K984)-(IF(('01_Supuestos'!D31*$I984)&gt;0,'01_Supuestos'!$F$15,0)))-((('01_Supuestos'!D31*$I984)*'01_Supuestos'!$F$11*($H984-'01_Supuestos'!$F$9))*'01_Supuestos'!$F$18)-($J984*'01_Supuestos'!D32)-(IF('01_Supuestos'!D30=MAX('01_Supuestos'!$C$30:$M$30),'01_Supuestos'!$F$19,0))-(MAX(0,(((('01_Supuestos'!D31*$I984)*'01_Supuestos'!$F$11*($H984-'01_Supuestos'!$F$9))-((('01_Supuestos'!D31*$I984)*'01_Supuestos'!$F$11*($H984-'01_Supuestos'!$F$9))*'01_Supuestos'!$F$12)-(('01_Supuestos'!D31*$I984)*'01_Supuestos'!$F$11*$K984)-(IF(('01_Supuestos'!D31*$I984)&gt;0,'01_Supuestos'!$F$15,0)))-($J984*'01_Supuestos'!D33)))*'01_Supuestos'!$F$16)</f>
        <v/>
      </c>
      <c r="V984" s="109">
        <f>((('01_Supuestos'!E31*$I984)*'01_Supuestos'!$F$11*($H984-'01_Supuestos'!$F$9))-((('01_Supuestos'!E31*$I984)*'01_Supuestos'!$F$11*($H984-'01_Supuestos'!$F$9))*'01_Supuestos'!$F$12)-(('01_Supuestos'!E31*$I984)*'01_Supuestos'!$F$11*$K984)-(IF(('01_Supuestos'!E31*$I984)&gt;0,'01_Supuestos'!$F$15,0)))-((('01_Supuestos'!E31*$I984)*'01_Supuestos'!$F$11*($H984-'01_Supuestos'!$F$9))*'01_Supuestos'!$F$18)-($J984*'01_Supuestos'!E32)-(IF('01_Supuestos'!E30=MAX('01_Supuestos'!$C$30:$M$30),'01_Supuestos'!$F$19,0))-(MAX(0,(((('01_Supuestos'!E31*$I984)*'01_Supuestos'!$F$11*($H984-'01_Supuestos'!$F$9))-((('01_Supuestos'!E31*$I984)*'01_Supuestos'!$F$11*($H984-'01_Supuestos'!$F$9))*'01_Supuestos'!$F$12)-(('01_Supuestos'!E31*$I984)*'01_Supuestos'!$F$11*$K984)-(IF(('01_Supuestos'!E31*$I984)&gt;0,'01_Supuestos'!$F$15,0)))-($J984*'01_Supuestos'!E33)))*'01_Supuestos'!$F$16)</f>
        <v/>
      </c>
      <c r="W984" s="109">
        <f>((('01_Supuestos'!F31*$I984)*'01_Supuestos'!$F$11*($H984-'01_Supuestos'!$F$9))-((('01_Supuestos'!F31*$I984)*'01_Supuestos'!$F$11*($H984-'01_Supuestos'!$F$9))*'01_Supuestos'!$F$12)-(('01_Supuestos'!F31*$I984)*'01_Supuestos'!$F$11*$K984)-(IF(('01_Supuestos'!F31*$I984)&gt;0,'01_Supuestos'!$F$15,0)))-((('01_Supuestos'!F31*$I984)*'01_Supuestos'!$F$11*($H984-'01_Supuestos'!$F$9))*'01_Supuestos'!$F$18)-($J984*'01_Supuestos'!F32)-(IF('01_Supuestos'!F30=MAX('01_Supuestos'!$C$30:$M$30),'01_Supuestos'!$F$19,0))-(MAX(0,(((('01_Supuestos'!F31*$I984)*'01_Supuestos'!$F$11*($H984-'01_Supuestos'!$F$9))-((('01_Supuestos'!F31*$I984)*'01_Supuestos'!$F$11*($H984-'01_Supuestos'!$F$9))*'01_Supuestos'!$F$12)-(('01_Supuestos'!F31*$I984)*'01_Supuestos'!$F$11*$K984)-(IF(('01_Supuestos'!F31*$I984)&gt;0,'01_Supuestos'!$F$15,0)))-($J984*'01_Supuestos'!F33)))*'01_Supuestos'!$F$16)</f>
        <v/>
      </c>
      <c r="X984" s="109">
        <f>((('01_Supuestos'!G31*$I984)*'01_Supuestos'!$F$11*($H984-'01_Supuestos'!$F$9))-((('01_Supuestos'!G31*$I984)*'01_Supuestos'!$F$11*($H984-'01_Supuestos'!$F$9))*'01_Supuestos'!$F$12)-(('01_Supuestos'!G31*$I984)*'01_Supuestos'!$F$11*$K984)-(IF(('01_Supuestos'!G31*$I984)&gt;0,'01_Supuestos'!$F$15,0)))-((('01_Supuestos'!G31*$I984)*'01_Supuestos'!$F$11*($H984-'01_Supuestos'!$F$9))*'01_Supuestos'!$F$18)-($J984*'01_Supuestos'!G32)-(IF('01_Supuestos'!G30=MAX('01_Supuestos'!$C$30:$M$30),'01_Supuestos'!$F$19,0))-(MAX(0,(((('01_Supuestos'!G31*$I984)*'01_Supuestos'!$F$11*($H984-'01_Supuestos'!$F$9))-((('01_Supuestos'!G31*$I984)*'01_Supuestos'!$F$11*($H984-'01_Supuestos'!$F$9))*'01_Supuestos'!$F$12)-(('01_Supuestos'!G31*$I984)*'01_Supuestos'!$F$11*$K984)-(IF(('01_Supuestos'!G31*$I984)&gt;0,'01_Supuestos'!$F$15,0)))-($J984*'01_Supuestos'!G33)))*'01_Supuestos'!$F$16)</f>
        <v/>
      </c>
      <c r="Y984" s="109">
        <f>((('01_Supuestos'!H31*$I984)*'01_Supuestos'!$F$11*($H984-'01_Supuestos'!$F$9))-((('01_Supuestos'!H31*$I984)*'01_Supuestos'!$F$11*($H984-'01_Supuestos'!$F$9))*'01_Supuestos'!$F$12)-(('01_Supuestos'!H31*$I984)*'01_Supuestos'!$F$11*$K984)-(IF(('01_Supuestos'!H31*$I984)&gt;0,'01_Supuestos'!$F$15,0)))-((('01_Supuestos'!H31*$I984)*'01_Supuestos'!$F$11*($H984-'01_Supuestos'!$F$9))*'01_Supuestos'!$F$18)-($J984*'01_Supuestos'!H32)-(IF('01_Supuestos'!H30=MAX('01_Supuestos'!$C$30:$M$30),'01_Supuestos'!$F$19,0))-(MAX(0,(((('01_Supuestos'!H31*$I984)*'01_Supuestos'!$F$11*($H984-'01_Supuestos'!$F$9))-((('01_Supuestos'!H31*$I984)*'01_Supuestos'!$F$11*($H984-'01_Supuestos'!$F$9))*'01_Supuestos'!$F$12)-(('01_Supuestos'!H31*$I984)*'01_Supuestos'!$F$11*$K984)-(IF(('01_Supuestos'!H31*$I984)&gt;0,'01_Supuestos'!$F$15,0)))-($J984*'01_Supuestos'!H33)))*'01_Supuestos'!$F$16)</f>
        <v/>
      </c>
      <c r="Z984" s="109">
        <f>((('01_Supuestos'!I31*$I984)*'01_Supuestos'!$F$11*($H984-'01_Supuestos'!$F$9))-((('01_Supuestos'!I31*$I984)*'01_Supuestos'!$F$11*($H984-'01_Supuestos'!$F$9))*'01_Supuestos'!$F$12)-(('01_Supuestos'!I31*$I984)*'01_Supuestos'!$F$11*$K984)-(IF(('01_Supuestos'!I31*$I984)&gt;0,'01_Supuestos'!$F$15,0)))-((('01_Supuestos'!I31*$I984)*'01_Supuestos'!$F$11*($H984-'01_Supuestos'!$F$9))*'01_Supuestos'!$F$18)-($J984*'01_Supuestos'!I32)-(IF('01_Supuestos'!I30=MAX('01_Supuestos'!$C$30:$M$30),'01_Supuestos'!$F$19,0))-(MAX(0,(((('01_Supuestos'!I31*$I984)*'01_Supuestos'!$F$11*($H984-'01_Supuestos'!$F$9))-((('01_Supuestos'!I31*$I984)*'01_Supuestos'!$F$11*($H984-'01_Supuestos'!$F$9))*'01_Supuestos'!$F$12)-(('01_Supuestos'!I31*$I984)*'01_Supuestos'!$F$11*$K984)-(IF(('01_Supuestos'!I31*$I984)&gt;0,'01_Supuestos'!$F$15,0)))-($J984*'01_Supuestos'!I33)))*'01_Supuestos'!$F$16)</f>
        <v/>
      </c>
      <c r="AA984" s="109">
        <f>((('01_Supuestos'!J31*$I984)*'01_Supuestos'!$F$11*($H984-'01_Supuestos'!$F$9))-((('01_Supuestos'!J31*$I984)*'01_Supuestos'!$F$11*($H984-'01_Supuestos'!$F$9))*'01_Supuestos'!$F$12)-(('01_Supuestos'!J31*$I984)*'01_Supuestos'!$F$11*$K984)-(IF(('01_Supuestos'!J31*$I984)&gt;0,'01_Supuestos'!$F$15,0)))-((('01_Supuestos'!J31*$I984)*'01_Supuestos'!$F$11*($H984-'01_Supuestos'!$F$9))*'01_Supuestos'!$F$18)-($J984*'01_Supuestos'!J32)-(IF('01_Supuestos'!J30=MAX('01_Supuestos'!$C$30:$M$30),'01_Supuestos'!$F$19,0))-(MAX(0,(((('01_Supuestos'!J31*$I984)*'01_Supuestos'!$F$11*($H984-'01_Supuestos'!$F$9))-((('01_Supuestos'!J31*$I984)*'01_Supuestos'!$F$11*($H984-'01_Supuestos'!$F$9))*'01_Supuestos'!$F$12)-(('01_Supuestos'!J31*$I984)*'01_Supuestos'!$F$11*$K984)-(IF(('01_Supuestos'!J31*$I984)&gt;0,'01_Supuestos'!$F$15,0)))-($J984*'01_Supuestos'!J33)))*'01_Supuestos'!$F$16)</f>
        <v/>
      </c>
      <c r="AB984" s="109">
        <f>((('01_Supuestos'!K31*$I984)*'01_Supuestos'!$F$11*($H984-'01_Supuestos'!$F$9))-((('01_Supuestos'!K31*$I984)*'01_Supuestos'!$F$11*($H984-'01_Supuestos'!$F$9))*'01_Supuestos'!$F$12)-(('01_Supuestos'!K31*$I984)*'01_Supuestos'!$F$11*$K984)-(IF(('01_Supuestos'!K31*$I984)&gt;0,'01_Supuestos'!$F$15,0)))-((('01_Supuestos'!K31*$I984)*'01_Supuestos'!$F$11*($H984-'01_Supuestos'!$F$9))*'01_Supuestos'!$F$18)-($J984*'01_Supuestos'!K32)-(IF('01_Supuestos'!K30=MAX('01_Supuestos'!$C$30:$M$30),'01_Supuestos'!$F$19,0))-(MAX(0,(((('01_Supuestos'!K31*$I984)*'01_Supuestos'!$F$11*($H984-'01_Supuestos'!$F$9))-((('01_Supuestos'!K31*$I984)*'01_Supuestos'!$F$11*($H984-'01_Supuestos'!$F$9))*'01_Supuestos'!$F$12)-(('01_Supuestos'!K31*$I984)*'01_Supuestos'!$F$11*$K984)-(IF(('01_Supuestos'!K31*$I984)&gt;0,'01_Supuestos'!$F$15,0)))-($J984*'01_Supuestos'!K33)))*'01_Supuestos'!$F$16)</f>
        <v/>
      </c>
      <c r="AC984" s="109">
        <f>((('01_Supuestos'!L31*$I984)*'01_Supuestos'!$F$11*($H984-'01_Supuestos'!$F$9))-((('01_Supuestos'!L31*$I984)*'01_Supuestos'!$F$11*($H984-'01_Supuestos'!$F$9))*'01_Supuestos'!$F$12)-(('01_Supuestos'!L31*$I984)*'01_Supuestos'!$F$11*$K984)-(IF(('01_Supuestos'!L31*$I984)&gt;0,'01_Supuestos'!$F$15,0)))-((('01_Supuestos'!L31*$I984)*'01_Supuestos'!$F$11*($H984-'01_Supuestos'!$F$9))*'01_Supuestos'!$F$18)-($J984*'01_Supuestos'!L32)-(IF('01_Supuestos'!L30=MAX('01_Supuestos'!$C$30:$M$30),'01_Supuestos'!$F$19,0))-(MAX(0,(((('01_Supuestos'!L31*$I984)*'01_Supuestos'!$F$11*($H984-'01_Supuestos'!$F$9))-((('01_Supuestos'!L31*$I984)*'01_Supuestos'!$F$11*($H984-'01_Supuestos'!$F$9))*'01_Supuestos'!$F$12)-(('01_Supuestos'!L31*$I984)*'01_Supuestos'!$F$11*$K984)-(IF(('01_Supuestos'!L31*$I984)&gt;0,'01_Supuestos'!$F$15,0)))-($J984*'01_Supuestos'!L33)))*'01_Supuestos'!$F$16)</f>
        <v/>
      </c>
      <c r="AD984" s="109">
        <f>((('01_Supuestos'!M31*$I984)*'01_Supuestos'!$F$11*($H984-'01_Supuestos'!$F$9))-((('01_Supuestos'!M31*$I984)*'01_Supuestos'!$F$11*($H984-'01_Supuestos'!$F$9))*'01_Supuestos'!$F$12)-(('01_Supuestos'!M31*$I984)*'01_Supuestos'!$F$11*$K984)-(IF(('01_Supuestos'!M31*$I984)&gt;0,'01_Supuestos'!$F$15,0)))-((('01_Supuestos'!M31*$I984)*'01_Supuestos'!$F$11*($H984-'01_Supuestos'!$F$9))*'01_Supuestos'!$F$18)-($J984*'01_Supuestos'!M32)-(IF('01_Supuestos'!M30=MAX('01_Supuestos'!$C$30:$M$30),'01_Supuestos'!$F$19,0))-(MAX(0,(((('01_Supuestos'!M31*$I984)*'01_Supuestos'!$F$11*($H984-'01_Supuestos'!$F$9))-((('01_Supuestos'!M31*$I984)*'01_Supuestos'!$F$11*($H984-'01_Supuestos'!$F$9))*'01_Supuestos'!$F$12)-(('01_Supuestos'!M31*$I984)*'01_Supuestos'!$F$11*$K984)-(IF(('01_Supuestos'!M31*$I984)&gt;0,'01_Supuestos'!$F$15,0)))-($J984*'01_Supuestos'!M33)))*'01_Supuestos'!$F$16)</f>
        <v/>
      </c>
      <c r="AE984" s="109">
        <f>0</f>
        <v/>
      </c>
      <c r="AF984" s="109">
        <f>IF(S984&gt;R984,"Appraisal+Decision",IF(S984&lt;R984,"Develop Now","Indiferente"))</f>
        <v/>
      </c>
    </row>
    <row r="985">
      <c r="A985" t="n">
        <v>955</v>
      </c>
      <c r="B985" s="53">
        <f>RAND()</f>
        <v/>
      </c>
      <c r="C985" s="53">
        <f>RAND()</f>
        <v/>
      </c>
      <c r="D985" s="53">
        <f>RAND()</f>
        <v/>
      </c>
      <c r="E985" s="53">
        <f>RAND()</f>
        <v/>
      </c>
      <c r="F985" s="53">
        <f>RAND()</f>
        <v/>
      </c>
      <c r="G985" s="53">
        <f>RAND()</f>
        <v/>
      </c>
      <c r="H985" s="109">
        <f>IF(B985&lt;($B$11-$B$10)/($B$12-$B$10), $B$10+SQRT(B985*($B$11-$B$10)*($B$12-$B$10)), $B$12-SQRT((1-B985)*($B$12-$B$11)*($B$12-$B$10)))</f>
        <v/>
      </c>
      <c r="I985" s="53">
        <f>MAX(0.1,NORMINV(C985,$B$13,$B$14))</f>
        <v/>
      </c>
      <c r="J985" s="109">
        <f>'01_Supuestos'!$F$13*MAX(0.65,NORMINV(D985,1,$B$15))</f>
        <v/>
      </c>
      <c r="K985" s="109">
        <f>'01_Supuestos'!$F$14*MAX(0.6,NORMINV(E985,1,$B$16))</f>
        <v/>
      </c>
      <c r="L985" s="109">
        <f>--(F985&lt;=$B$5)</f>
        <v/>
      </c>
      <c r="M985" s="109">
        <f>IF(L985=1, IF(G985&lt;=$B$6, "+", "-"), IF(G985&lt;=(1-$B$7), "+", "-"))</f>
        <v/>
      </c>
      <c r="N985" s="110">
        <f>IF(M985="+",'05_Bayes_Arbol'!$B$16,'05_Bayes_Arbol'!$B$17)</f>
        <v/>
      </c>
      <c r="O985" s="109">
        <f>SUMPRODUCT(T985:AD985,'01_Supuestos'!$C$34:$M$34)</f>
        <v/>
      </c>
      <c r="P985" s="109">
        <f>N985*O985 + (1-N985)*$B$9</f>
        <v/>
      </c>
      <c r="Q985" s="109">
        <f>--(P985&gt;0)</f>
        <v/>
      </c>
      <c r="R985" s="109">
        <f>IF(L985=1,O985,$B$9)</f>
        <v/>
      </c>
      <c r="S985" s="109">
        <f>-$B$8 + IF(Q985=1, IF(L985=1,O985,$B$9), 0)</f>
        <v/>
      </c>
      <c r="T985" s="109">
        <f>((('01_Supuestos'!C31*$I985)*'01_Supuestos'!$F$11*($H985-'01_Supuestos'!$F$9))-((('01_Supuestos'!C31*$I985)*'01_Supuestos'!$F$11*($H985-'01_Supuestos'!$F$9))*'01_Supuestos'!$F$12)-(('01_Supuestos'!C31*$I985)*'01_Supuestos'!$F$11*$K985)-(IF(('01_Supuestos'!C31*$I985)&gt;0,'01_Supuestos'!$F$15,0)))-((('01_Supuestos'!C31*$I985)*'01_Supuestos'!$F$11*($H985-'01_Supuestos'!$F$9))*'01_Supuestos'!$F$18)-($J985*'01_Supuestos'!C32)-(IF('01_Supuestos'!C30=MAX('01_Supuestos'!$C$30:$M$30),'01_Supuestos'!$F$19,0))-(MAX(0,(((('01_Supuestos'!C31*$I985)*'01_Supuestos'!$F$11*($H985-'01_Supuestos'!$F$9))-((('01_Supuestos'!C31*$I985)*'01_Supuestos'!$F$11*($H985-'01_Supuestos'!$F$9))*'01_Supuestos'!$F$12)-(('01_Supuestos'!C31*$I985)*'01_Supuestos'!$F$11*$K985)-(IF(('01_Supuestos'!C31*$I985)&gt;0,'01_Supuestos'!$F$15,0)))-($J985*'01_Supuestos'!C33)))*'01_Supuestos'!$F$16)</f>
        <v/>
      </c>
      <c r="U985" s="109">
        <f>((('01_Supuestos'!D31*$I985)*'01_Supuestos'!$F$11*($H985-'01_Supuestos'!$F$9))-((('01_Supuestos'!D31*$I985)*'01_Supuestos'!$F$11*($H985-'01_Supuestos'!$F$9))*'01_Supuestos'!$F$12)-(('01_Supuestos'!D31*$I985)*'01_Supuestos'!$F$11*$K985)-(IF(('01_Supuestos'!D31*$I985)&gt;0,'01_Supuestos'!$F$15,0)))-((('01_Supuestos'!D31*$I985)*'01_Supuestos'!$F$11*($H985-'01_Supuestos'!$F$9))*'01_Supuestos'!$F$18)-($J985*'01_Supuestos'!D32)-(IF('01_Supuestos'!D30=MAX('01_Supuestos'!$C$30:$M$30),'01_Supuestos'!$F$19,0))-(MAX(0,(((('01_Supuestos'!D31*$I985)*'01_Supuestos'!$F$11*($H985-'01_Supuestos'!$F$9))-((('01_Supuestos'!D31*$I985)*'01_Supuestos'!$F$11*($H985-'01_Supuestos'!$F$9))*'01_Supuestos'!$F$12)-(('01_Supuestos'!D31*$I985)*'01_Supuestos'!$F$11*$K985)-(IF(('01_Supuestos'!D31*$I985)&gt;0,'01_Supuestos'!$F$15,0)))-($J985*'01_Supuestos'!D33)))*'01_Supuestos'!$F$16)</f>
        <v/>
      </c>
      <c r="V985" s="109">
        <f>((('01_Supuestos'!E31*$I985)*'01_Supuestos'!$F$11*($H985-'01_Supuestos'!$F$9))-((('01_Supuestos'!E31*$I985)*'01_Supuestos'!$F$11*($H985-'01_Supuestos'!$F$9))*'01_Supuestos'!$F$12)-(('01_Supuestos'!E31*$I985)*'01_Supuestos'!$F$11*$K985)-(IF(('01_Supuestos'!E31*$I985)&gt;0,'01_Supuestos'!$F$15,0)))-((('01_Supuestos'!E31*$I985)*'01_Supuestos'!$F$11*($H985-'01_Supuestos'!$F$9))*'01_Supuestos'!$F$18)-($J985*'01_Supuestos'!E32)-(IF('01_Supuestos'!E30=MAX('01_Supuestos'!$C$30:$M$30),'01_Supuestos'!$F$19,0))-(MAX(0,(((('01_Supuestos'!E31*$I985)*'01_Supuestos'!$F$11*($H985-'01_Supuestos'!$F$9))-((('01_Supuestos'!E31*$I985)*'01_Supuestos'!$F$11*($H985-'01_Supuestos'!$F$9))*'01_Supuestos'!$F$12)-(('01_Supuestos'!E31*$I985)*'01_Supuestos'!$F$11*$K985)-(IF(('01_Supuestos'!E31*$I985)&gt;0,'01_Supuestos'!$F$15,0)))-($J985*'01_Supuestos'!E33)))*'01_Supuestos'!$F$16)</f>
        <v/>
      </c>
      <c r="W985" s="109">
        <f>((('01_Supuestos'!F31*$I985)*'01_Supuestos'!$F$11*($H985-'01_Supuestos'!$F$9))-((('01_Supuestos'!F31*$I985)*'01_Supuestos'!$F$11*($H985-'01_Supuestos'!$F$9))*'01_Supuestos'!$F$12)-(('01_Supuestos'!F31*$I985)*'01_Supuestos'!$F$11*$K985)-(IF(('01_Supuestos'!F31*$I985)&gt;0,'01_Supuestos'!$F$15,0)))-((('01_Supuestos'!F31*$I985)*'01_Supuestos'!$F$11*($H985-'01_Supuestos'!$F$9))*'01_Supuestos'!$F$18)-($J985*'01_Supuestos'!F32)-(IF('01_Supuestos'!F30=MAX('01_Supuestos'!$C$30:$M$30),'01_Supuestos'!$F$19,0))-(MAX(0,(((('01_Supuestos'!F31*$I985)*'01_Supuestos'!$F$11*($H985-'01_Supuestos'!$F$9))-((('01_Supuestos'!F31*$I985)*'01_Supuestos'!$F$11*($H985-'01_Supuestos'!$F$9))*'01_Supuestos'!$F$12)-(('01_Supuestos'!F31*$I985)*'01_Supuestos'!$F$11*$K985)-(IF(('01_Supuestos'!F31*$I985)&gt;0,'01_Supuestos'!$F$15,0)))-($J985*'01_Supuestos'!F33)))*'01_Supuestos'!$F$16)</f>
        <v/>
      </c>
      <c r="X985" s="109">
        <f>((('01_Supuestos'!G31*$I985)*'01_Supuestos'!$F$11*($H985-'01_Supuestos'!$F$9))-((('01_Supuestos'!G31*$I985)*'01_Supuestos'!$F$11*($H985-'01_Supuestos'!$F$9))*'01_Supuestos'!$F$12)-(('01_Supuestos'!G31*$I985)*'01_Supuestos'!$F$11*$K985)-(IF(('01_Supuestos'!G31*$I985)&gt;0,'01_Supuestos'!$F$15,0)))-((('01_Supuestos'!G31*$I985)*'01_Supuestos'!$F$11*($H985-'01_Supuestos'!$F$9))*'01_Supuestos'!$F$18)-($J985*'01_Supuestos'!G32)-(IF('01_Supuestos'!G30=MAX('01_Supuestos'!$C$30:$M$30),'01_Supuestos'!$F$19,0))-(MAX(0,(((('01_Supuestos'!G31*$I985)*'01_Supuestos'!$F$11*($H985-'01_Supuestos'!$F$9))-((('01_Supuestos'!G31*$I985)*'01_Supuestos'!$F$11*($H985-'01_Supuestos'!$F$9))*'01_Supuestos'!$F$12)-(('01_Supuestos'!G31*$I985)*'01_Supuestos'!$F$11*$K985)-(IF(('01_Supuestos'!G31*$I985)&gt;0,'01_Supuestos'!$F$15,0)))-($J985*'01_Supuestos'!G33)))*'01_Supuestos'!$F$16)</f>
        <v/>
      </c>
      <c r="Y985" s="109">
        <f>((('01_Supuestos'!H31*$I985)*'01_Supuestos'!$F$11*($H985-'01_Supuestos'!$F$9))-((('01_Supuestos'!H31*$I985)*'01_Supuestos'!$F$11*($H985-'01_Supuestos'!$F$9))*'01_Supuestos'!$F$12)-(('01_Supuestos'!H31*$I985)*'01_Supuestos'!$F$11*$K985)-(IF(('01_Supuestos'!H31*$I985)&gt;0,'01_Supuestos'!$F$15,0)))-((('01_Supuestos'!H31*$I985)*'01_Supuestos'!$F$11*($H985-'01_Supuestos'!$F$9))*'01_Supuestos'!$F$18)-($J985*'01_Supuestos'!H32)-(IF('01_Supuestos'!H30=MAX('01_Supuestos'!$C$30:$M$30),'01_Supuestos'!$F$19,0))-(MAX(0,(((('01_Supuestos'!H31*$I985)*'01_Supuestos'!$F$11*($H985-'01_Supuestos'!$F$9))-((('01_Supuestos'!H31*$I985)*'01_Supuestos'!$F$11*($H985-'01_Supuestos'!$F$9))*'01_Supuestos'!$F$12)-(('01_Supuestos'!H31*$I985)*'01_Supuestos'!$F$11*$K985)-(IF(('01_Supuestos'!H31*$I985)&gt;0,'01_Supuestos'!$F$15,0)))-($J985*'01_Supuestos'!H33)))*'01_Supuestos'!$F$16)</f>
        <v/>
      </c>
      <c r="Z985" s="109">
        <f>((('01_Supuestos'!I31*$I985)*'01_Supuestos'!$F$11*($H985-'01_Supuestos'!$F$9))-((('01_Supuestos'!I31*$I985)*'01_Supuestos'!$F$11*($H985-'01_Supuestos'!$F$9))*'01_Supuestos'!$F$12)-(('01_Supuestos'!I31*$I985)*'01_Supuestos'!$F$11*$K985)-(IF(('01_Supuestos'!I31*$I985)&gt;0,'01_Supuestos'!$F$15,0)))-((('01_Supuestos'!I31*$I985)*'01_Supuestos'!$F$11*($H985-'01_Supuestos'!$F$9))*'01_Supuestos'!$F$18)-($J985*'01_Supuestos'!I32)-(IF('01_Supuestos'!I30=MAX('01_Supuestos'!$C$30:$M$30),'01_Supuestos'!$F$19,0))-(MAX(0,(((('01_Supuestos'!I31*$I985)*'01_Supuestos'!$F$11*($H985-'01_Supuestos'!$F$9))-((('01_Supuestos'!I31*$I985)*'01_Supuestos'!$F$11*($H985-'01_Supuestos'!$F$9))*'01_Supuestos'!$F$12)-(('01_Supuestos'!I31*$I985)*'01_Supuestos'!$F$11*$K985)-(IF(('01_Supuestos'!I31*$I985)&gt;0,'01_Supuestos'!$F$15,0)))-($J985*'01_Supuestos'!I33)))*'01_Supuestos'!$F$16)</f>
        <v/>
      </c>
      <c r="AA985" s="109">
        <f>((('01_Supuestos'!J31*$I985)*'01_Supuestos'!$F$11*($H985-'01_Supuestos'!$F$9))-((('01_Supuestos'!J31*$I985)*'01_Supuestos'!$F$11*($H985-'01_Supuestos'!$F$9))*'01_Supuestos'!$F$12)-(('01_Supuestos'!J31*$I985)*'01_Supuestos'!$F$11*$K985)-(IF(('01_Supuestos'!J31*$I985)&gt;0,'01_Supuestos'!$F$15,0)))-((('01_Supuestos'!J31*$I985)*'01_Supuestos'!$F$11*($H985-'01_Supuestos'!$F$9))*'01_Supuestos'!$F$18)-($J985*'01_Supuestos'!J32)-(IF('01_Supuestos'!J30=MAX('01_Supuestos'!$C$30:$M$30),'01_Supuestos'!$F$19,0))-(MAX(0,(((('01_Supuestos'!J31*$I985)*'01_Supuestos'!$F$11*($H985-'01_Supuestos'!$F$9))-((('01_Supuestos'!J31*$I985)*'01_Supuestos'!$F$11*($H985-'01_Supuestos'!$F$9))*'01_Supuestos'!$F$12)-(('01_Supuestos'!J31*$I985)*'01_Supuestos'!$F$11*$K985)-(IF(('01_Supuestos'!J31*$I985)&gt;0,'01_Supuestos'!$F$15,0)))-($J985*'01_Supuestos'!J33)))*'01_Supuestos'!$F$16)</f>
        <v/>
      </c>
      <c r="AB985" s="109">
        <f>((('01_Supuestos'!K31*$I985)*'01_Supuestos'!$F$11*($H985-'01_Supuestos'!$F$9))-((('01_Supuestos'!K31*$I985)*'01_Supuestos'!$F$11*($H985-'01_Supuestos'!$F$9))*'01_Supuestos'!$F$12)-(('01_Supuestos'!K31*$I985)*'01_Supuestos'!$F$11*$K985)-(IF(('01_Supuestos'!K31*$I985)&gt;0,'01_Supuestos'!$F$15,0)))-((('01_Supuestos'!K31*$I985)*'01_Supuestos'!$F$11*($H985-'01_Supuestos'!$F$9))*'01_Supuestos'!$F$18)-($J985*'01_Supuestos'!K32)-(IF('01_Supuestos'!K30=MAX('01_Supuestos'!$C$30:$M$30),'01_Supuestos'!$F$19,0))-(MAX(0,(((('01_Supuestos'!K31*$I985)*'01_Supuestos'!$F$11*($H985-'01_Supuestos'!$F$9))-((('01_Supuestos'!K31*$I985)*'01_Supuestos'!$F$11*($H985-'01_Supuestos'!$F$9))*'01_Supuestos'!$F$12)-(('01_Supuestos'!K31*$I985)*'01_Supuestos'!$F$11*$K985)-(IF(('01_Supuestos'!K31*$I985)&gt;0,'01_Supuestos'!$F$15,0)))-($J985*'01_Supuestos'!K33)))*'01_Supuestos'!$F$16)</f>
        <v/>
      </c>
      <c r="AC985" s="109">
        <f>((('01_Supuestos'!L31*$I985)*'01_Supuestos'!$F$11*($H985-'01_Supuestos'!$F$9))-((('01_Supuestos'!L31*$I985)*'01_Supuestos'!$F$11*($H985-'01_Supuestos'!$F$9))*'01_Supuestos'!$F$12)-(('01_Supuestos'!L31*$I985)*'01_Supuestos'!$F$11*$K985)-(IF(('01_Supuestos'!L31*$I985)&gt;0,'01_Supuestos'!$F$15,0)))-((('01_Supuestos'!L31*$I985)*'01_Supuestos'!$F$11*($H985-'01_Supuestos'!$F$9))*'01_Supuestos'!$F$18)-($J985*'01_Supuestos'!L32)-(IF('01_Supuestos'!L30=MAX('01_Supuestos'!$C$30:$M$30),'01_Supuestos'!$F$19,0))-(MAX(0,(((('01_Supuestos'!L31*$I985)*'01_Supuestos'!$F$11*($H985-'01_Supuestos'!$F$9))-((('01_Supuestos'!L31*$I985)*'01_Supuestos'!$F$11*($H985-'01_Supuestos'!$F$9))*'01_Supuestos'!$F$12)-(('01_Supuestos'!L31*$I985)*'01_Supuestos'!$F$11*$K985)-(IF(('01_Supuestos'!L31*$I985)&gt;0,'01_Supuestos'!$F$15,0)))-($J985*'01_Supuestos'!L33)))*'01_Supuestos'!$F$16)</f>
        <v/>
      </c>
      <c r="AD985" s="109">
        <f>((('01_Supuestos'!M31*$I985)*'01_Supuestos'!$F$11*($H985-'01_Supuestos'!$F$9))-((('01_Supuestos'!M31*$I985)*'01_Supuestos'!$F$11*($H985-'01_Supuestos'!$F$9))*'01_Supuestos'!$F$12)-(('01_Supuestos'!M31*$I985)*'01_Supuestos'!$F$11*$K985)-(IF(('01_Supuestos'!M31*$I985)&gt;0,'01_Supuestos'!$F$15,0)))-((('01_Supuestos'!M31*$I985)*'01_Supuestos'!$F$11*($H985-'01_Supuestos'!$F$9))*'01_Supuestos'!$F$18)-($J985*'01_Supuestos'!M32)-(IF('01_Supuestos'!M30=MAX('01_Supuestos'!$C$30:$M$30),'01_Supuestos'!$F$19,0))-(MAX(0,(((('01_Supuestos'!M31*$I985)*'01_Supuestos'!$F$11*($H985-'01_Supuestos'!$F$9))-((('01_Supuestos'!M31*$I985)*'01_Supuestos'!$F$11*($H985-'01_Supuestos'!$F$9))*'01_Supuestos'!$F$12)-(('01_Supuestos'!M31*$I985)*'01_Supuestos'!$F$11*$K985)-(IF(('01_Supuestos'!M31*$I985)&gt;0,'01_Supuestos'!$F$15,0)))-($J985*'01_Supuestos'!M33)))*'01_Supuestos'!$F$16)</f>
        <v/>
      </c>
      <c r="AE985" s="109">
        <f>0</f>
        <v/>
      </c>
      <c r="AF985" s="109">
        <f>IF(S985&gt;R985,"Appraisal+Decision",IF(S985&lt;R985,"Develop Now","Indiferente"))</f>
        <v/>
      </c>
    </row>
    <row r="986">
      <c r="A986" t="n">
        <v>956</v>
      </c>
      <c r="B986" s="53">
        <f>RAND()</f>
        <v/>
      </c>
      <c r="C986" s="53">
        <f>RAND()</f>
        <v/>
      </c>
      <c r="D986" s="53">
        <f>RAND()</f>
        <v/>
      </c>
      <c r="E986" s="53">
        <f>RAND()</f>
        <v/>
      </c>
      <c r="F986" s="53">
        <f>RAND()</f>
        <v/>
      </c>
      <c r="G986" s="53">
        <f>RAND()</f>
        <v/>
      </c>
      <c r="H986" s="109">
        <f>IF(B986&lt;($B$11-$B$10)/($B$12-$B$10), $B$10+SQRT(B986*($B$11-$B$10)*($B$12-$B$10)), $B$12-SQRT((1-B986)*($B$12-$B$11)*($B$12-$B$10)))</f>
        <v/>
      </c>
      <c r="I986" s="53">
        <f>MAX(0.1,NORMINV(C986,$B$13,$B$14))</f>
        <v/>
      </c>
      <c r="J986" s="109">
        <f>'01_Supuestos'!$F$13*MAX(0.65,NORMINV(D986,1,$B$15))</f>
        <v/>
      </c>
      <c r="K986" s="109">
        <f>'01_Supuestos'!$F$14*MAX(0.6,NORMINV(E986,1,$B$16))</f>
        <v/>
      </c>
      <c r="L986" s="109">
        <f>--(F986&lt;=$B$5)</f>
        <v/>
      </c>
      <c r="M986" s="109">
        <f>IF(L986=1, IF(G986&lt;=$B$6, "+", "-"), IF(G986&lt;=(1-$B$7), "+", "-"))</f>
        <v/>
      </c>
      <c r="N986" s="110">
        <f>IF(M986="+",'05_Bayes_Arbol'!$B$16,'05_Bayes_Arbol'!$B$17)</f>
        <v/>
      </c>
      <c r="O986" s="109">
        <f>SUMPRODUCT(T986:AD986,'01_Supuestos'!$C$34:$M$34)</f>
        <v/>
      </c>
      <c r="P986" s="109">
        <f>N986*O986 + (1-N986)*$B$9</f>
        <v/>
      </c>
      <c r="Q986" s="109">
        <f>--(P986&gt;0)</f>
        <v/>
      </c>
      <c r="R986" s="109">
        <f>IF(L986=1,O986,$B$9)</f>
        <v/>
      </c>
      <c r="S986" s="109">
        <f>-$B$8 + IF(Q986=1, IF(L986=1,O986,$B$9), 0)</f>
        <v/>
      </c>
      <c r="T986" s="109">
        <f>((('01_Supuestos'!C31*$I986)*'01_Supuestos'!$F$11*($H986-'01_Supuestos'!$F$9))-((('01_Supuestos'!C31*$I986)*'01_Supuestos'!$F$11*($H986-'01_Supuestos'!$F$9))*'01_Supuestos'!$F$12)-(('01_Supuestos'!C31*$I986)*'01_Supuestos'!$F$11*$K986)-(IF(('01_Supuestos'!C31*$I986)&gt;0,'01_Supuestos'!$F$15,0)))-((('01_Supuestos'!C31*$I986)*'01_Supuestos'!$F$11*($H986-'01_Supuestos'!$F$9))*'01_Supuestos'!$F$18)-($J986*'01_Supuestos'!C32)-(IF('01_Supuestos'!C30=MAX('01_Supuestos'!$C$30:$M$30),'01_Supuestos'!$F$19,0))-(MAX(0,(((('01_Supuestos'!C31*$I986)*'01_Supuestos'!$F$11*($H986-'01_Supuestos'!$F$9))-((('01_Supuestos'!C31*$I986)*'01_Supuestos'!$F$11*($H986-'01_Supuestos'!$F$9))*'01_Supuestos'!$F$12)-(('01_Supuestos'!C31*$I986)*'01_Supuestos'!$F$11*$K986)-(IF(('01_Supuestos'!C31*$I986)&gt;0,'01_Supuestos'!$F$15,0)))-($J986*'01_Supuestos'!C33)))*'01_Supuestos'!$F$16)</f>
        <v/>
      </c>
      <c r="U986" s="109">
        <f>((('01_Supuestos'!D31*$I986)*'01_Supuestos'!$F$11*($H986-'01_Supuestos'!$F$9))-((('01_Supuestos'!D31*$I986)*'01_Supuestos'!$F$11*($H986-'01_Supuestos'!$F$9))*'01_Supuestos'!$F$12)-(('01_Supuestos'!D31*$I986)*'01_Supuestos'!$F$11*$K986)-(IF(('01_Supuestos'!D31*$I986)&gt;0,'01_Supuestos'!$F$15,0)))-((('01_Supuestos'!D31*$I986)*'01_Supuestos'!$F$11*($H986-'01_Supuestos'!$F$9))*'01_Supuestos'!$F$18)-($J986*'01_Supuestos'!D32)-(IF('01_Supuestos'!D30=MAX('01_Supuestos'!$C$30:$M$30),'01_Supuestos'!$F$19,0))-(MAX(0,(((('01_Supuestos'!D31*$I986)*'01_Supuestos'!$F$11*($H986-'01_Supuestos'!$F$9))-((('01_Supuestos'!D31*$I986)*'01_Supuestos'!$F$11*($H986-'01_Supuestos'!$F$9))*'01_Supuestos'!$F$12)-(('01_Supuestos'!D31*$I986)*'01_Supuestos'!$F$11*$K986)-(IF(('01_Supuestos'!D31*$I986)&gt;0,'01_Supuestos'!$F$15,0)))-($J986*'01_Supuestos'!D33)))*'01_Supuestos'!$F$16)</f>
        <v/>
      </c>
      <c r="V986" s="109">
        <f>((('01_Supuestos'!E31*$I986)*'01_Supuestos'!$F$11*($H986-'01_Supuestos'!$F$9))-((('01_Supuestos'!E31*$I986)*'01_Supuestos'!$F$11*($H986-'01_Supuestos'!$F$9))*'01_Supuestos'!$F$12)-(('01_Supuestos'!E31*$I986)*'01_Supuestos'!$F$11*$K986)-(IF(('01_Supuestos'!E31*$I986)&gt;0,'01_Supuestos'!$F$15,0)))-((('01_Supuestos'!E31*$I986)*'01_Supuestos'!$F$11*($H986-'01_Supuestos'!$F$9))*'01_Supuestos'!$F$18)-($J986*'01_Supuestos'!E32)-(IF('01_Supuestos'!E30=MAX('01_Supuestos'!$C$30:$M$30),'01_Supuestos'!$F$19,0))-(MAX(0,(((('01_Supuestos'!E31*$I986)*'01_Supuestos'!$F$11*($H986-'01_Supuestos'!$F$9))-((('01_Supuestos'!E31*$I986)*'01_Supuestos'!$F$11*($H986-'01_Supuestos'!$F$9))*'01_Supuestos'!$F$12)-(('01_Supuestos'!E31*$I986)*'01_Supuestos'!$F$11*$K986)-(IF(('01_Supuestos'!E31*$I986)&gt;0,'01_Supuestos'!$F$15,0)))-($J986*'01_Supuestos'!E33)))*'01_Supuestos'!$F$16)</f>
        <v/>
      </c>
      <c r="W986" s="109">
        <f>((('01_Supuestos'!F31*$I986)*'01_Supuestos'!$F$11*($H986-'01_Supuestos'!$F$9))-((('01_Supuestos'!F31*$I986)*'01_Supuestos'!$F$11*($H986-'01_Supuestos'!$F$9))*'01_Supuestos'!$F$12)-(('01_Supuestos'!F31*$I986)*'01_Supuestos'!$F$11*$K986)-(IF(('01_Supuestos'!F31*$I986)&gt;0,'01_Supuestos'!$F$15,0)))-((('01_Supuestos'!F31*$I986)*'01_Supuestos'!$F$11*($H986-'01_Supuestos'!$F$9))*'01_Supuestos'!$F$18)-($J986*'01_Supuestos'!F32)-(IF('01_Supuestos'!F30=MAX('01_Supuestos'!$C$30:$M$30),'01_Supuestos'!$F$19,0))-(MAX(0,(((('01_Supuestos'!F31*$I986)*'01_Supuestos'!$F$11*($H986-'01_Supuestos'!$F$9))-((('01_Supuestos'!F31*$I986)*'01_Supuestos'!$F$11*($H986-'01_Supuestos'!$F$9))*'01_Supuestos'!$F$12)-(('01_Supuestos'!F31*$I986)*'01_Supuestos'!$F$11*$K986)-(IF(('01_Supuestos'!F31*$I986)&gt;0,'01_Supuestos'!$F$15,0)))-($J986*'01_Supuestos'!F33)))*'01_Supuestos'!$F$16)</f>
        <v/>
      </c>
      <c r="X986" s="109">
        <f>((('01_Supuestos'!G31*$I986)*'01_Supuestos'!$F$11*($H986-'01_Supuestos'!$F$9))-((('01_Supuestos'!G31*$I986)*'01_Supuestos'!$F$11*($H986-'01_Supuestos'!$F$9))*'01_Supuestos'!$F$12)-(('01_Supuestos'!G31*$I986)*'01_Supuestos'!$F$11*$K986)-(IF(('01_Supuestos'!G31*$I986)&gt;0,'01_Supuestos'!$F$15,0)))-((('01_Supuestos'!G31*$I986)*'01_Supuestos'!$F$11*($H986-'01_Supuestos'!$F$9))*'01_Supuestos'!$F$18)-($J986*'01_Supuestos'!G32)-(IF('01_Supuestos'!G30=MAX('01_Supuestos'!$C$30:$M$30),'01_Supuestos'!$F$19,0))-(MAX(0,(((('01_Supuestos'!G31*$I986)*'01_Supuestos'!$F$11*($H986-'01_Supuestos'!$F$9))-((('01_Supuestos'!G31*$I986)*'01_Supuestos'!$F$11*($H986-'01_Supuestos'!$F$9))*'01_Supuestos'!$F$12)-(('01_Supuestos'!G31*$I986)*'01_Supuestos'!$F$11*$K986)-(IF(('01_Supuestos'!G31*$I986)&gt;0,'01_Supuestos'!$F$15,0)))-($J986*'01_Supuestos'!G33)))*'01_Supuestos'!$F$16)</f>
        <v/>
      </c>
      <c r="Y986" s="109">
        <f>((('01_Supuestos'!H31*$I986)*'01_Supuestos'!$F$11*($H986-'01_Supuestos'!$F$9))-((('01_Supuestos'!H31*$I986)*'01_Supuestos'!$F$11*($H986-'01_Supuestos'!$F$9))*'01_Supuestos'!$F$12)-(('01_Supuestos'!H31*$I986)*'01_Supuestos'!$F$11*$K986)-(IF(('01_Supuestos'!H31*$I986)&gt;0,'01_Supuestos'!$F$15,0)))-((('01_Supuestos'!H31*$I986)*'01_Supuestos'!$F$11*($H986-'01_Supuestos'!$F$9))*'01_Supuestos'!$F$18)-($J986*'01_Supuestos'!H32)-(IF('01_Supuestos'!H30=MAX('01_Supuestos'!$C$30:$M$30),'01_Supuestos'!$F$19,0))-(MAX(0,(((('01_Supuestos'!H31*$I986)*'01_Supuestos'!$F$11*($H986-'01_Supuestos'!$F$9))-((('01_Supuestos'!H31*$I986)*'01_Supuestos'!$F$11*($H986-'01_Supuestos'!$F$9))*'01_Supuestos'!$F$12)-(('01_Supuestos'!H31*$I986)*'01_Supuestos'!$F$11*$K986)-(IF(('01_Supuestos'!H31*$I986)&gt;0,'01_Supuestos'!$F$15,0)))-($J986*'01_Supuestos'!H33)))*'01_Supuestos'!$F$16)</f>
        <v/>
      </c>
      <c r="Z986" s="109">
        <f>((('01_Supuestos'!I31*$I986)*'01_Supuestos'!$F$11*($H986-'01_Supuestos'!$F$9))-((('01_Supuestos'!I31*$I986)*'01_Supuestos'!$F$11*($H986-'01_Supuestos'!$F$9))*'01_Supuestos'!$F$12)-(('01_Supuestos'!I31*$I986)*'01_Supuestos'!$F$11*$K986)-(IF(('01_Supuestos'!I31*$I986)&gt;0,'01_Supuestos'!$F$15,0)))-((('01_Supuestos'!I31*$I986)*'01_Supuestos'!$F$11*($H986-'01_Supuestos'!$F$9))*'01_Supuestos'!$F$18)-($J986*'01_Supuestos'!I32)-(IF('01_Supuestos'!I30=MAX('01_Supuestos'!$C$30:$M$30),'01_Supuestos'!$F$19,0))-(MAX(0,(((('01_Supuestos'!I31*$I986)*'01_Supuestos'!$F$11*($H986-'01_Supuestos'!$F$9))-((('01_Supuestos'!I31*$I986)*'01_Supuestos'!$F$11*($H986-'01_Supuestos'!$F$9))*'01_Supuestos'!$F$12)-(('01_Supuestos'!I31*$I986)*'01_Supuestos'!$F$11*$K986)-(IF(('01_Supuestos'!I31*$I986)&gt;0,'01_Supuestos'!$F$15,0)))-($J986*'01_Supuestos'!I33)))*'01_Supuestos'!$F$16)</f>
        <v/>
      </c>
      <c r="AA986" s="109">
        <f>((('01_Supuestos'!J31*$I986)*'01_Supuestos'!$F$11*($H986-'01_Supuestos'!$F$9))-((('01_Supuestos'!J31*$I986)*'01_Supuestos'!$F$11*($H986-'01_Supuestos'!$F$9))*'01_Supuestos'!$F$12)-(('01_Supuestos'!J31*$I986)*'01_Supuestos'!$F$11*$K986)-(IF(('01_Supuestos'!J31*$I986)&gt;0,'01_Supuestos'!$F$15,0)))-((('01_Supuestos'!J31*$I986)*'01_Supuestos'!$F$11*($H986-'01_Supuestos'!$F$9))*'01_Supuestos'!$F$18)-($J986*'01_Supuestos'!J32)-(IF('01_Supuestos'!J30=MAX('01_Supuestos'!$C$30:$M$30),'01_Supuestos'!$F$19,0))-(MAX(0,(((('01_Supuestos'!J31*$I986)*'01_Supuestos'!$F$11*($H986-'01_Supuestos'!$F$9))-((('01_Supuestos'!J31*$I986)*'01_Supuestos'!$F$11*($H986-'01_Supuestos'!$F$9))*'01_Supuestos'!$F$12)-(('01_Supuestos'!J31*$I986)*'01_Supuestos'!$F$11*$K986)-(IF(('01_Supuestos'!J31*$I986)&gt;0,'01_Supuestos'!$F$15,0)))-($J986*'01_Supuestos'!J33)))*'01_Supuestos'!$F$16)</f>
        <v/>
      </c>
      <c r="AB986" s="109">
        <f>((('01_Supuestos'!K31*$I986)*'01_Supuestos'!$F$11*($H986-'01_Supuestos'!$F$9))-((('01_Supuestos'!K31*$I986)*'01_Supuestos'!$F$11*($H986-'01_Supuestos'!$F$9))*'01_Supuestos'!$F$12)-(('01_Supuestos'!K31*$I986)*'01_Supuestos'!$F$11*$K986)-(IF(('01_Supuestos'!K31*$I986)&gt;0,'01_Supuestos'!$F$15,0)))-((('01_Supuestos'!K31*$I986)*'01_Supuestos'!$F$11*($H986-'01_Supuestos'!$F$9))*'01_Supuestos'!$F$18)-($J986*'01_Supuestos'!K32)-(IF('01_Supuestos'!K30=MAX('01_Supuestos'!$C$30:$M$30),'01_Supuestos'!$F$19,0))-(MAX(0,(((('01_Supuestos'!K31*$I986)*'01_Supuestos'!$F$11*($H986-'01_Supuestos'!$F$9))-((('01_Supuestos'!K31*$I986)*'01_Supuestos'!$F$11*($H986-'01_Supuestos'!$F$9))*'01_Supuestos'!$F$12)-(('01_Supuestos'!K31*$I986)*'01_Supuestos'!$F$11*$K986)-(IF(('01_Supuestos'!K31*$I986)&gt;0,'01_Supuestos'!$F$15,0)))-($J986*'01_Supuestos'!K33)))*'01_Supuestos'!$F$16)</f>
        <v/>
      </c>
      <c r="AC986" s="109">
        <f>((('01_Supuestos'!L31*$I986)*'01_Supuestos'!$F$11*($H986-'01_Supuestos'!$F$9))-((('01_Supuestos'!L31*$I986)*'01_Supuestos'!$F$11*($H986-'01_Supuestos'!$F$9))*'01_Supuestos'!$F$12)-(('01_Supuestos'!L31*$I986)*'01_Supuestos'!$F$11*$K986)-(IF(('01_Supuestos'!L31*$I986)&gt;0,'01_Supuestos'!$F$15,0)))-((('01_Supuestos'!L31*$I986)*'01_Supuestos'!$F$11*($H986-'01_Supuestos'!$F$9))*'01_Supuestos'!$F$18)-($J986*'01_Supuestos'!L32)-(IF('01_Supuestos'!L30=MAX('01_Supuestos'!$C$30:$M$30),'01_Supuestos'!$F$19,0))-(MAX(0,(((('01_Supuestos'!L31*$I986)*'01_Supuestos'!$F$11*($H986-'01_Supuestos'!$F$9))-((('01_Supuestos'!L31*$I986)*'01_Supuestos'!$F$11*($H986-'01_Supuestos'!$F$9))*'01_Supuestos'!$F$12)-(('01_Supuestos'!L31*$I986)*'01_Supuestos'!$F$11*$K986)-(IF(('01_Supuestos'!L31*$I986)&gt;0,'01_Supuestos'!$F$15,0)))-($J986*'01_Supuestos'!L33)))*'01_Supuestos'!$F$16)</f>
        <v/>
      </c>
      <c r="AD986" s="109">
        <f>((('01_Supuestos'!M31*$I986)*'01_Supuestos'!$F$11*($H986-'01_Supuestos'!$F$9))-((('01_Supuestos'!M31*$I986)*'01_Supuestos'!$F$11*($H986-'01_Supuestos'!$F$9))*'01_Supuestos'!$F$12)-(('01_Supuestos'!M31*$I986)*'01_Supuestos'!$F$11*$K986)-(IF(('01_Supuestos'!M31*$I986)&gt;0,'01_Supuestos'!$F$15,0)))-((('01_Supuestos'!M31*$I986)*'01_Supuestos'!$F$11*($H986-'01_Supuestos'!$F$9))*'01_Supuestos'!$F$18)-($J986*'01_Supuestos'!M32)-(IF('01_Supuestos'!M30=MAX('01_Supuestos'!$C$30:$M$30),'01_Supuestos'!$F$19,0))-(MAX(0,(((('01_Supuestos'!M31*$I986)*'01_Supuestos'!$F$11*($H986-'01_Supuestos'!$F$9))-((('01_Supuestos'!M31*$I986)*'01_Supuestos'!$F$11*($H986-'01_Supuestos'!$F$9))*'01_Supuestos'!$F$12)-(('01_Supuestos'!M31*$I986)*'01_Supuestos'!$F$11*$K986)-(IF(('01_Supuestos'!M31*$I986)&gt;0,'01_Supuestos'!$F$15,0)))-($J986*'01_Supuestos'!M33)))*'01_Supuestos'!$F$16)</f>
        <v/>
      </c>
      <c r="AE986" s="109">
        <f>0</f>
        <v/>
      </c>
      <c r="AF986" s="109">
        <f>IF(S986&gt;R986,"Appraisal+Decision",IF(S986&lt;R986,"Develop Now","Indiferente"))</f>
        <v/>
      </c>
    </row>
    <row r="987">
      <c r="A987" t="n">
        <v>957</v>
      </c>
      <c r="B987" s="53">
        <f>RAND()</f>
        <v/>
      </c>
      <c r="C987" s="53">
        <f>RAND()</f>
        <v/>
      </c>
      <c r="D987" s="53">
        <f>RAND()</f>
        <v/>
      </c>
      <c r="E987" s="53">
        <f>RAND()</f>
        <v/>
      </c>
      <c r="F987" s="53">
        <f>RAND()</f>
        <v/>
      </c>
      <c r="G987" s="53">
        <f>RAND()</f>
        <v/>
      </c>
      <c r="H987" s="109">
        <f>IF(B987&lt;($B$11-$B$10)/($B$12-$B$10), $B$10+SQRT(B987*($B$11-$B$10)*($B$12-$B$10)), $B$12-SQRT((1-B987)*($B$12-$B$11)*($B$12-$B$10)))</f>
        <v/>
      </c>
      <c r="I987" s="53">
        <f>MAX(0.1,NORMINV(C987,$B$13,$B$14))</f>
        <v/>
      </c>
      <c r="J987" s="109">
        <f>'01_Supuestos'!$F$13*MAX(0.65,NORMINV(D987,1,$B$15))</f>
        <v/>
      </c>
      <c r="K987" s="109">
        <f>'01_Supuestos'!$F$14*MAX(0.6,NORMINV(E987,1,$B$16))</f>
        <v/>
      </c>
      <c r="L987" s="109">
        <f>--(F987&lt;=$B$5)</f>
        <v/>
      </c>
      <c r="M987" s="109">
        <f>IF(L987=1, IF(G987&lt;=$B$6, "+", "-"), IF(G987&lt;=(1-$B$7), "+", "-"))</f>
        <v/>
      </c>
      <c r="N987" s="110">
        <f>IF(M987="+",'05_Bayes_Arbol'!$B$16,'05_Bayes_Arbol'!$B$17)</f>
        <v/>
      </c>
      <c r="O987" s="109">
        <f>SUMPRODUCT(T987:AD987,'01_Supuestos'!$C$34:$M$34)</f>
        <v/>
      </c>
      <c r="P987" s="109">
        <f>N987*O987 + (1-N987)*$B$9</f>
        <v/>
      </c>
      <c r="Q987" s="109">
        <f>--(P987&gt;0)</f>
        <v/>
      </c>
      <c r="R987" s="109">
        <f>IF(L987=1,O987,$B$9)</f>
        <v/>
      </c>
      <c r="S987" s="109">
        <f>-$B$8 + IF(Q987=1, IF(L987=1,O987,$B$9), 0)</f>
        <v/>
      </c>
      <c r="T987" s="109">
        <f>((('01_Supuestos'!C31*$I987)*'01_Supuestos'!$F$11*($H987-'01_Supuestos'!$F$9))-((('01_Supuestos'!C31*$I987)*'01_Supuestos'!$F$11*($H987-'01_Supuestos'!$F$9))*'01_Supuestos'!$F$12)-(('01_Supuestos'!C31*$I987)*'01_Supuestos'!$F$11*$K987)-(IF(('01_Supuestos'!C31*$I987)&gt;0,'01_Supuestos'!$F$15,0)))-((('01_Supuestos'!C31*$I987)*'01_Supuestos'!$F$11*($H987-'01_Supuestos'!$F$9))*'01_Supuestos'!$F$18)-($J987*'01_Supuestos'!C32)-(IF('01_Supuestos'!C30=MAX('01_Supuestos'!$C$30:$M$30),'01_Supuestos'!$F$19,0))-(MAX(0,(((('01_Supuestos'!C31*$I987)*'01_Supuestos'!$F$11*($H987-'01_Supuestos'!$F$9))-((('01_Supuestos'!C31*$I987)*'01_Supuestos'!$F$11*($H987-'01_Supuestos'!$F$9))*'01_Supuestos'!$F$12)-(('01_Supuestos'!C31*$I987)*'01_Supuestos'!$F$11*$K987)-(IF(('01_Supuestos'!C31*$I987)&gt;0,'01_Supuestos'!$F$15,0)))-($J987*'01_Supuestos'!C33)))*'01_Supuestos'!$F$16)</f>
        <v/>
      </c>
      <c r="U987" s="109">
        <f>((('01_Supuestos'!D31*$I987)*'01_Supuestos'!$F$11*($H987-'01_Supuestos'!$F$9))-((('01_Supuestos'!D31*$I987)*'01_Supuestos'!$F$11*($H987-'01_Supuestos'!$F$9))*'01_Supuestos'!$F$12)-(('01_Supuestos'!D31*$I987)*'01_Supuestos'!$F$11*$K987)-(IF(('01_Supuestos'!D31*$I987)&gt;0,'01_Supuestos'!$F$15,0)))-((('01_Supuestos'!D31*$I987)*'01_Supuestos'!$F$11*($H987-'01_Supuestos'!$F$9))*'01_Supuestos'!$F$18)-($J987*'01_Supuestos'!D32)-(IF('01_Supuestos'!D30=MAX('01_Supuestos'!$C$30:$M$30),'01_Supuestos'!$F$19,0))-(MAX(0,(((('01_Supuestos'!D31*$I987)*'01_Supuestos'!$F$11*($H987-'01_Supuestos'!$F$9))-((('01_Supuestos'!D31*$I987)*'01_Supuestos'!$F$11*($H987-'01_Supuestos'!$F$9))*'01_Supuestos'!$F$12)-(('01_Supuestos'!D31*$I987)*'01_Supuestos'!$F$11*$K987)-(IF(('01_Supuestos'!D31*$I987)&gt;0,'01_Supuestos'!$F$15,0)))-($J987*'01_Supuestos'!D33)))*'01_Supuestos'!$F$16)</f>
        <v/>
      </c>
      <c r="V987" s="109">
        <f>((('01_Supuestos'!E31*$I987)*'01_Supuestos'!$F$11*($H987-'01_Supuestos'!$F$9))-((('01_Supuestos'!E31*$I987)*'01_Supuestos'!$F$11*($H987-'01_Supuestos'!$F$9))*'01_Supuestos'!$F$12)-(('01_Supuestos'!E31*$I987)*'01_Supuestos'!$F$11*$K987)-(IF(('01_Supuestos'!E31*$I987)&gt;0,'01_Supuestos'!$F$15,0)))-((('01_Supuestos'!E31*$I987)*'01_Supuestos'!$F$11*($H987-'01_Supuestos'!$F$9))*'01_Supuestos'!$F$18)-($J987*'01_Supuestos'!E32)-(IF('01_Supuestos'!E30=MAX('01_Supuestos'!$C$30:$M$30),'01_Supuestos'!$F$19,0))-(MAX(0,(((('01_Supuestos'!E31*$I987)*'01_Supuestos'!$F$11*($H987-'01_Supuestos'!$F$9))-((('01_Supuestos'!E31*$I987)*'01_Supuestos'!$F$11*($H987-'01_Supuestos'!$F$9))*'01_Supuestos'!$F$12)-(('01_Supuestos'!E31*$I987)*'01_Supuestos'!$F$11*$K987)-(IF(('01_Supuestos'!E31*$I987)&gt;0,'01_Supuestos'!$F$15,0)))-($J987*'01_Supuestos'!E33)))*'01_Supuestos'!$F$16)</f>
        <v/>
      </c>
      <c r="W987" s="109">
        <f>((('01_Supuestos'!F31*$I987)*'01_Supuestos'!$F$11*($H987-'01_Supuestos'!$F$9))-((('01_Supuestos'!F31*$I987)*'01_Supuestos'!$F$11*($H987-'01_Supuestos'!$F$9))*'01_Supuestos'!$F$12)-(('01_Supuestos'!F31*$I987)*'01_Supuestos'!$F$11*$K987)-(IF(('01_Supuestos'!F31*$I987)&gt;0,'01_Supuestos'!$F$15,0)))-((('01_Supuestos'!F31*$I987)*'01_Supuestos'!$F$11*($H987-'01_Supuestos'!$F$9))*'01_Supuestos'!$F$18)-($J987*'01_Supuestos'!F32)-(IF('01_Supuestos'!F30=MAX('01_Supuestos'!$C$30:$M$30),'01_Supuestos'!$F$19,0))-(MAX(0,(((('01_Supuestos'!F31*$I987)*'01_Supuestos'!$F$11*($H987-'01_Supuestos'!$F$9))-((('01_Supuestos'!F31*$I987)*'01_Supuestos'!$F$11*($H987-'01_Supuestos'!$F$9))*'01_Supuestos'!$F$12)-(('01_Supuestos'!F31*$I987)*'01_Supuestos'!$F$11*$K987)-(IF(('01_Supuestos'!F31*$I987)&gt;0,'01_Supuestos'!$F$15,0)))-($J987*'01_Supuestos'!F33)))*'01_Supuestos'!$F$16)</f>
        <v/>
      </c>
      <c r="X987" s="109">
        <f>((('01_Supuestos'!G31*$I987)*'01_Supuestos'!$F$11*($H987-'01_Supuestos'!$F$9))-((('01_Supuestos'!G31*$I987)*'01_Supuestos'!$F$11*($H987-'01_Supuestos'!$F$9))*'01_Supuestos'!$F$12)-(('01_Supuestos'!G31*$I987)*'01_Supuestos'!$F$11*$K987)-(IF(('01_Supuestos'!G31*$I987)&gt;0,'01_Supuestos'!$F$15,0)))-((('01_Supuestos'!G31*$I987)*'01_Supuestos'!$F$11*($H987-'01_Supuestos'!$F$9))*'01_Supuestos'!$F$18)-($J987*'01_Supuestos'!G32)-(IF('01_Supuestos'!G30=MAX('01_Supuestos'!$C$30:$M$30),'01_Supuestos'!$F$19,0))-(MAX(0,(((('01_Supuestos'!G31*$I987)*'01_Supuestos'!$F$11*($H987-'01_Supuestos'!$F$9))-((('01_Supuestos'!G31*$I987)*'01_Supuestos'!$F$11*($H987-'01_Supuestos'!$F$9))*'01_Supuestos'!$F$12)-(('01_Supuestos'!G31*$I987)*'01_Supuestos'!$F$11*$K987)-(IF(('01_Supuestos'!G31*$I987)&gt;0,'01_Supuestos'!$F$15,0)))-($J987*'01_Supuestos'!G33)))*'01_Supuestos'!$F$16)</f>
        <v/>
      </c>
      <c r="Y987" s="109">
        <f>((('01_Supuestos'!H31*$I987)*'01_Supuestos'!$F$11*($H987-'01_Supuestos'!$F$9))-((('01_Supuestos'!H31*$I987)*'01_Supuestos'!$F$11*($H987-'01_Supuestos'!$F$9))*'01_Supuestos'!$F$12)-(('01_Supuestos'!H31*$I987)*'01_Supuestos'!$F$11*$K987)-(IF(('01_Supuestos'!H31*$I987)&gt;0,'01_Supuestos'!$F$15,0)))-((('01_Supuestos'!H31*$I987)*'01_Supuestos'!$F$11*($H987-'01_Supuestos'!$F$9))*'01_Supuestos'!$F$18)-($J987*'01_Supuestos'!H32)-(IF('01_Supuestos'!H30=MAX('01_Supuestos'!$C$30:$M$30),'01_Supuestos'!$F$19,0))-(MAX(0,(((('01_Supuestos'!H31*$I987)*'01_Supuestos'!$F$11*($H987-'01_Supuestos'!$F$9))-((('01_Supuestos'!H31*$I987)*'01_Supuestos'!$F$11*($H987-'01_Supuestos'!$F$9))*'01_Supuestos'!$F$12)-(('01_Supuestos'!H31*$I987)*'01_Supuestos'!$F$11*$K987)-(IF(('01_Supuestos'!H31*$I987)&gt;0,'01_Supuestos'!$F$15,0)))-($J987*'01_Supuestos'!H33)))*'01_Supuestos'!$F$16)</f>
        <v/>
      </c>
      <c r="Z987" s="109">
        <f>((('01_Supuestos'!I31*$I987)*'01_Supuestos'!$F$11*($H987-'01_Supuestos'!$F$9))-((('01_Supuestos'!I31*$I987)*'01_Supuestos'!$F$11*($H987-'01_Supuestos'!$F$9))*'01_Supuestos'!$F$12)-(('01_Supuestos'!I31*$I987)*'01_Supuestos'!$F$11*$K987)-(IF(('01_Supuestos'!I31*$I987)&gt;0,'01_Supuestos'!$F$15,0)))-((('01_Supuestos'!I31*$I987)*'01_Supuestos'!$F$11*($H987-'01_Supuestos'!$F$9))*'01_Supuestos'!$F$18)-($J987*'01_Supuestos'!I32)-(IF('01_Supuestos'!I30=MAX('01_Supuestos'!$C$30:$M$30),'01_Supuestos'!$F$19,0))-(MAX(0,(((('01_Supuestos'!I31*$I987)*'01_Supuestos'!$F$11*($H987-'01_Supuestos'!$F$9))-((('01_Supuestos'!I31*$I987)*'01_Supuestos'!$F$11*($H987-'01_Supuestos'!$F$9))*'01_Supuestos'!$F$12)-(('01_Supuestos'!I31*$I987)*'01_Supuestos'!$F$11*$K987)-(IF(('01_Supuestos'!I31*$I987)&gt;0,'01_Supuestos'!$F$15,0)))-($J987*'01_Supuestos'!I33)))*'01_Supuestos'!$F$16)</f>
        <v/>
      </c>
      <c r="AA987" s="109">
        <f>((('01_Supuestos'!J31*$I987)*'01_Supuestos'!$F$11*($H987-'01_Supuestos'!$F$9))-((('01_Supuestos'!J31*$I987)*'01_Supuestos'!$F$11*($H987-'01_Supuestos'!$F$9))*'01_Supuestos'!$F$12)-(('01_Supuestos'!J31*$I987)*'01_Supuestos'!$F$11*$K987)-(IF(('01_Supuestos'!J31*$I987)&gt;0,'01_Supuestos'!$F$15,0)))-((('01_Supuestos'!J31*$I987)*'01_Supuestos'!$F$11*($H987-'01_Supuestos'!$F$9))*'01_Supuestos'!$F$18)-($J987*'01_Supuestos'!J32)-(IF('01_Supuestos'!J30=MAX('01_Supuestos'!$C$30:$M$30),'01_Supuestos'!$F$19,0))-(MAX(0,(((('01_Supuestos'!J31*$I987)*'01_Supuestos'!$F$11*($H987-'01_Supuestos'!$F$9))-((('01_Supuestos'!J31*$I987)*'01_Supuestos'!$F$11*($H987-'01_Supuestos'!$F$9))*'01_Supuestos'!$F$12)-(('01_Supuestos'!J31*$I987)*'01_Supuestos'!$F$11*$K987)-(IF(('01_Supuestos'!J31*$I987)&gt;0,'01_Supuestos'!$F$15,0)))-($J987*'01_Supuestos'!J33)))*'01_Supuestos'!$F$16)</f>
        <v/>
      </c>
      <c r="AB987" s="109">
        <f>((('01_Supuestos'!K31*$I987)*'01_Supuestos'!$F$11*($H987-'01_Supuestos'!$F$9))-((('01_Supuestos'!K31*$I987)*'01_Supuestos'!$F$11*($H987-'01_Supuestos'!$F$9))*'01_Supuestos'!$F$12)-(('01_Supuestos'!K31*$I987)*'01_Supuestos'!$F$11*$K987)-(IF(('01_Supuestos'!K31*$I987)&gt;0,'01_Supuestos'!$F$15,0)))-((('01_Supuestos'!K31*$I987)*'01_Supuestos'!$F$11*($H987-'01_Supuestos'!$F$9))*'01_Supuestos'!$F$18)-($J987*'01_Supuestos'!K32)-(IF('01_Supuestos'!K30=MAX('01_Supuestos'!$C$30:$M$30),'01_Supuestos'!$F$19,0))-(MAX(0,(((('01_Supuestos'!K31*$I987)*'01_Supuestos'!$F$11*($H987-'01_Supuestos'!$F$9))-((('01_Supuestos'!K31*$I987)*'01_Supuestos'!$F$11*($H987-'01_Supuestos'!$F$9))*'01_Supuestos'!$F$12)-(('01_Supuestos'!K31*$I987)*'01_Supuestos'!$F$11*$K987)-(IF(('01_Supuestos'!K31*$I987)&gt;0,'01_Supuestos'!$F$15,0)))-($J987*'01_Supuestos'!K33)))*'01_Supuestos'!$F$16)</f>
        <v/>
      </c>
      <c r="AC987" s="109">
        <f>((('01_Supuestos'!L31*$I987)*'01_Supuestos'!$F$11*($H987-'01_Supuestos'!$F$9))-((('01_Supuestos'!L31*$I987)*'01_Supuestos'!$F$11*($H987-'01_Supuestos'!$F$9))*'01_Supuestos'!$F$12)-(('01_Supuestos'!L31*$I987)*'01_Supuestos'!$F$11*$K987)-(IF(('01_Supuestos'!L31*$I987)&gt;0,'01_Supuestos'!$F$15,0)))-((('01_Supuestos'!L31*$I987)*'01_Supuestos'!$F$11*($H987-'01_Supuestos'!$F$9))*'01_Supuestos'!$F$18)-($J987*'01_Supuestos'!L32)-(IF('01_Supuestos'!L30=MAX('01_Supuestos'!$C$30:$M$30),'01_Supuestos'!$F$19,0))-(MAX(0,(((('01_Supuestos'!L31*$I987)*'01_Supuestos'!$F$11*($H987-'01_Supuestos'!$F$9))-((('01_Supuestos'!L31*$I987)*'01_Supuestos'!$F$11*($H987-'01_Supuestos'!$F$9))*'01_Supuestos'!$F$12)-(('01_Supuestos'!L31*$I987)*'01_Supuestos'!$F$11*$K987)-(IF(('01_Supuestos'!L31*$I987)&gt;0,'01_Supuestos'!$F$15,0)))-($J987*'01_Supuestos'!L33)))*'01_Supuestos'!$F$16)</f>
        <v/>
      </c>
      <c r="AD987" s="109">
        <f>((('01_Supuestos'!M31*$I987)*'01_Supuestos'!$F$11*($H987-'01_Supuestos'!$F$9))-((('01_Supuestos'!M31*$I987)*'01_Supuestos'!$F$11*($H987-'01_Supuestos'!$F$9))*'01_Supuestos'!$F$12)-(('01_Supuestos'!M31*$I987)*'01_Supuestos'!$F$11*$K987)-(IF(('01_Supuestos'!M31*$I987)&gt;0,'01_Supuestos'!$F$15,0)))-((('01_Supuestos'!M31*$I987)*'01_Supuestos'!$F$11*($H987-'01_Supuestos'!$F$9))*'01_Supuestos'!$F$18)-($J987*'01_Supuestos'!M32)-(IF('01_Supuestos'!M30=MAX('01_Supuestos'!$C$30:$M$30),'01_Supuestos'!$F$19,0))-(MAX(0,(((('01_Supuestos'!M31*$I987)*'01_Supuestos'!$F$11*($H987-'01_Supuestos'!$F$9))-((('01_Supuestos'!M31*$I987)*'01_Supuestos'!$F$11*($H987-'01_Supuestos'!$F$9))*'01_Supuestos'!$F$12)-(('01_Supuestos'!M31*$I987)*'01_Supuestos'!$F$11*$K987)-(IF(('01_Supuestos'!M31*$I987)&gt;0,'01_Supuestos'!$F$15,0)))-($J987*'01_Supuestos'!M33)))*'01_Supuestos'!$F$16)</f>
        <v/>
      </c>
      <c r="AE987" s="109">
        <f>0</f>
        <v/>
      </c>
      <c r="AF987" s="109">
        <f>IF(S987&gt;R987,"Appraisal+Decision",IF(S987&lt;R987,"Develop Now","Indiferente"))</f>
        <v/>
      </c>
    </row>
    <row r="988">
      <c r="A988" t="n">
        <v>958</v>
      </c>
      <c r="B988" s="53">
        <f>RAND()</f>
        <v/>
      </c>
      <c r="C988" s="53">
        <f>RAND()</f>
        <v/>
      </c>
      <c r="D988" s="53">
        <f>RAND()</f>
        <v/>
      </c>
      <c r="E988" s="53">
        <f>RAND()</f>
        <v/>
      </c>
      <c r="F988" s="53">
        <f>RAND()</f>
        <v/>
      </c>
      <c r="G988" s="53">
        <f>RAND()</f>
        <v/>
      </c>
      <c r="H988" s="109">
        <f>IF(B988&lt;($B$11-$B$10)/($B$12-$B$10), $B$10+SQRT(B988*($B$11-$B$10)*($B$12-$B$10)), $B$12-SQRT((1-B988)*($B$12-$B$11)*($B$12-$B$10)))</f>
        <v/>
      </c>
      <c r="I988" s="53">
        <f>MAX(0.1,NORMINV(C988,$B$13,$B$14))</f>
        <v/>
      </c>
      <c r="J988" s="109">
        <f>'01_Supuestos'!$F$13*MAX(0.65,NORMINV(D988,1,$B$15))</f>
        <v/>
      </c>
      <c r="K988" s="109">
        <f>'01_Supuestos'!$F$14*MAX(0.6,NORMINV(E988,1,$B$16))</f>
        <v/>
      </c>
      <c r="L988" s="109">
        <f>--(F988&lt;=$B$5)</f>
        <v/>
      </c>
      <c r="M988" s="109">
        <f>IF(L988=1, IF(G988&lt;=$B$6, "+", "-"), IF(G988&lt;=(1-$B$7), "+", "-"))</f>
        <v/>
      </c>
      <c r="N988" s="110">
        <f>IF(M988="+",'05_Bayes_Arbol'!$B$16,'05_Bayes_Arbol'!$B$17)</f>
        <v/>
      </c>
      <c r="O988" s="109">
        <f>SUMPRODUCT(T988:AD988,'01_Supuestos'!$C$34:$M$34)</f>
        <v/>
      </c>
      <c r="P988" s="109">
        <f>N988*O988 + (1-N988)*$B$9</f>
        <v/>
      </c>
      <c r="Q988" s="109">
        <f>--(P988&gt;0)</f>
        <v/>
      </c>
      <c r="R988" s="109">
        <f>IF(L988=1,O988,$B$9)</f>
        <v/>
      </c>
      <c r="S988" s="109">
        <f>-$B$8 + IF(Q988=1, IF(L988=1,O988,$B$9), 0)</f>
        <v/>
      </c>
      <c r="T988" s="109">
        <f>((('01_Supuestos'!C31*$I988)*'01_Supuestos'!$F$11*($H988-'01_Supuestos'!$F$9))-((('01_Supuestos'!C31*$I988)*'01_Supuestos'!$F$11*($H988-'01_Supuestos'!$F$9))*'01_Supuestos'!$F$12)-(('01_Supuestos'!C31*$I988)*'01_Supuestos'!$F$11*$K988)-(IF(('01_Supuestos'!C31*$I988)&gt;0,'01_Supuestos'!$F$15,0)))-((('01_Supuestos'!C31*$I988)*'01_Supuestos'!$F$11*($H988-'01_Supuestos'!$F$9))*'01_Supuestos'!$F$18)-($J988*'01_Supuestos'!C32)-(IF('01_Supuestos'!C30=MAX('01_Supuestos'!$C$30:$M$30),'01_Supuestos'!$F$19,0))-(MAX(0,(((('01_Supuestos'!C31*$I988)*'01_Supuestos'!$F$11*($H988-'01_Supuestos'!$F$9))-((('01_Supuestos'!C31*$I988)*'01_Supuestos'!$F$11*($H988-'01_Supuestos'!$F$9))*'01_Supuestos'!$F$12)-(('01_Supuestos'!C31*$I988)*'01_Supuestos'!$F$11*$K988)-(IF(('01_Supuestos'!C31*$I988)&gt;0,'01_Supuestos'!$F$15,0)))-($J988*'01_Supuestos'!C33)))*'01_Supuestos'!$F$16)</f>
        <v/>
      </c>
      <c r="U988" s="109">
        <f>((('01_Supuestos'!D31*$I988)*'01_Supuestos'!$F$11*($H988-'01_Supuestos'!$F$9))-((('01_Supuestos'!D31*$I988)*'01_Supuestos'!$F$11*($H988-'01_Supuestos'!$F$9))*'01_Supuestos'!$F$12)-(('01_Supuestos'!D31*$I988)*'01_Supuestos'!$F$11*$K988)-(IF(('01_Supuestos'!D31*$I988)&gt;0,'01_Supuestos'!$F$15,0)))-((('01_Supuestos'!D31*$I988)*'01_Supuestos'!$F$11*($H988-'01_Supuestos'!$F$9))*'01_Supuestos'!$F$18)-($J988*'01_Supuestos'!D32)-(IF('01_Supuestos'!D30=MAX('01_Supuestos'!$C$30:$M$30),'01_Supuestos'!$F$19,0))-(MAX(0,(((('01_Supuestos'!D31*$I988)*'01_Supuestos'!$F$11*($H988-'01_Supuestos'!$F$9))-((('01_Supuestos'!D31*$I988)*'01_Supuestos'!$F$11*($H988-'01_Supuestos'!$F$9))*'01_Supuestos'!$F$12)-(('01_Supuestos'!D31*$I988)*'01_Supuestos'!$F$11*$K988)-(IF(('01_Supuestos'!D31*$I988)&gt;0,'01_Supuestos'!$F$15,0)))-($J988*'01_Supuestos'!D33)))*'01_Supuestos'!$F$16)</f>
        <v/>
      </c>
      <c r="V988" s="109">
        <f>((('01_Supuestos'!E31*$I988)*'01_Supuestos'!$F$11*($H988-'01_Supuestos'!$F$9))-((('01_Supuestos'!E31*$I988)*'01_Supuestos'!$F$11*($H988-'01_Supuestos'!$F$9))*'01_Supuestos'!$F$12)-(('01_Supuestos'!E31*$I988)*'01_Supuestos'!$F$11*$K988)-(IF(('01_Supuestos'!E31*$I988)&gt;0,'01_Supuestos'!$F$15,0)))-((('01_Supuestos'!E31*$I988)*'01_Supuestos'!$F$11*($H988-'01_Supuestos'!$F$9))*'01_Supuestos'!$F$18)-($J988*'01_Supuestos'!E32)-(IF('01_Supuestos'!E30=MAX('01_Supuestos'!$C$30:$M$30),'01_Supuestos'!$F$19,0))-(MAX(0,(((('01_Supuestos'!E31*$I988)*'01_Supuestos'!$F$11*($H988-'01_Supuestos'!$F$9))-((('01_Supuestos'!E31*$I988)*'01_Supuestos'!$F$11*($H988-'01_Supuestos'!$F$9))*'01_Supuestos'!$F$12)-(('01_Supuestos'!E31*$I988)*'01_Supuestos'!$F$11*$K988)-(IF(('01_Supuestos'!E31*$I988)&gt;0,'01_Supuestos'!$F$15,0)))-($J988*'01_Supuestos'!E33)))*'01_Supuestos'!$F$16)</f>
        <v/>
      </c>
      <c r="W988" s="109">
        <f>((('01_Supuestos'!F31*$I988)*'01_Supuestos'!$F$11*($H988-'01_Supuestos'!$F$9))-((('01_Supuestos'!F31*$I988)*'01_Supuestos'!$F$11*($H988-'01_Supuestos'!$F$9))*'01_Supuestos'!$F$12)-(('01_Supuestos'!F31*$I988)*'01_Supuestos'!$F$11*$K988)-(IF(('01_Supuestos'!F31*$I988)&gt;0,'01_Supuestos'!$F$15,0)))-((('01_Supuestos'!F31*$I988)*'01_Supuestos'!$F$11*($H988-'01_Supuestos'!$F$9))*'01_Supuestos'!$F$18)-($J988*'01_Supuestos'!F32)-(IF('01_Supuestos'!F30=MAX('01_Supuestos'!$C$30:$M$30),'01_Supuestos'!$F$19,0))-(MAX(0,(((('01_Supuestos'!F31*$I988)*'01_Supuestos'!$F$11*($H988-'01_Supuestos'!$F$9))-((('01_Supuestos'!F31*$I988)*'01_Supuestos'!$F$11*($H988-'01_Supuestos'!$F$9))*'01_Supuestos'!$F$12)-(('01_Supuestos'!F31*$I988)*'01_Supuestos'!$F$11*$K988)-(IF(('01_Supuestos'!F31*$I988)&gt;0,'01_Supuestos'!$F$15,0)))-($J988*'01_Supuestos'!F33)))*'01_Supuestos'!$F$16)</f>
        <v/>
      </c>
      <c r="X988" s="109">
        <f>((('01_Supuestos'!G31*$I988)*'01_Supuestos'!$F$11*($H988-'01_Supuestos'!$F$9))-((('01_Supuestos'!G31*$I988)*'01_Supuestos'!$F$11*($H988-'01_Supuestos'!$F$9))*'01_Supuestos'!$F$12)-(('01_Supuestos'!G31*$I988)*'01_Supuestos'!$F$11*$K988)-(IF(('01_Supuestos'!G31*$I988)&gt;0,'01_Supuestos'!$F$15,0)))-((('01_Supuestos'!G31*$I988)*'01_Supuestos'!$F$11*($H988-'01_Supuestos'!$F$9))*'01_Supuestos'!$F$18)-($J988*'01_Supuestos'!G32)-(IF('01_Supuestos'!G30=MAX('01_Supuestos'!$C$30:$M$30),'01_Supuestos'!$F$19,0))-(MAX(0,(((('01_Supuestos'!G31*$I988)*'01_Supuestos'!$F$11*($H988-'01_Supuestos'!$F$9))-((('01_Supuestos'!G31*$I988)*'01_Supuestos'!$F$11*($H988-'01_Supuestos'!$F$9))*'01_Supuestos'!$F$12)-(('01_Supuestos'!G31*$I988)*'01_Supuestos'!$F$11*$K988)-(IF(('01_Supuestos'!G31*$I988)&gt;0,'01_Supuestos'!$F$15,0)))-($J988*'01_Supuestos'!G33)))*'01_Supuestos'!$F$16)</f>
        <v/>
      </c>
      <c r="Y988" s="109">
        <f>((('01_Supuestos'!H31*$I988)*'01_Supuestos'!$F$11*($H988-'01_Supuestos'!$F$9))-((('01_Supuestos'!H31*$I988)*'01_Supuestos'!$F$11*($H988-'01_Supuestos'!$F$9))*'01_Supuestos'!$F$12)-(('01_Supuestos'!H31*$I988)*'01_Supuestos'!$F$11*$K988)-(IF(('01_Supuestos'!H31*$I988)&gt;0,'01_Supuestos'!$F$15,0)))-((('01_Supuestos'!H31*$I988)*'01_Supuestos'!$F$11*($H988-'01_Supuestos'!$F$9))*'01_Supuestos'!$F$18)-($J988*'01_Supuestos'!H32)-(IF('01_Supuestos'!H30=MAX('01_Supuestos'!$C$30:$M$30),'01_Supuestos'!$F$19,0))-(MAX(0,(((('01_Supuestos'!H31*$I988)*'01_Supuestos'!$F$11*($H988-'01_Supuestos'!$F$9))-((('01_Supuestos'!H31*$I988)*'01_Supuestos'!$F$11*($H988-'01_Supuestos'!$F$9))*'01_Supuestos'!$F$12)-(('01_Supuestos'!H31*$I988)*'01_Supuestos'!$F$11*$K988)-(IF(('01_Supuestos'!H31*$I988)&gt;0,'01_Supuestos'!$F$15,0)))-($J988*'01_Supuestos'!H33)))*'01_Supuestos'!$F$16)</f>
        <v/>
      </c>
      <c r="Z988" s="109">
        <f>((('01_Supuestos'!I31*$I988)*'01_Supuestos'!$F$11*($H988-'01_Supuestos'!$F$9))-((('01_Supuestos'!I31*$I988)*'01_Supuestos'!$F$11*($H988-'01_Supuestos'!$F$9))*'01_Supuestos'!$F$12)-(('01_Supuestos'!I31*$I988)*'01_Supuestos'!$F$11*$K988)-(IF(('01_Supuestos'!I31*$I988)&gt;0,'01_Supuestos'!$F$15,0)))-((('01_Supuestos'!I31*$I988)*'01_Supuestos'!$F$11*($H988-'01_Supuestos'!$F$9))*'01_Supuestos'!$F$18)-($J988*'01_Supuestos'!I32)-(IF('01_Supuestos'!I30=MAX('01_Supuestos'!$C$30:$M$30),'01_Supuestos'!$F$19,0))-(MAX(0,(((('01_Supuestos'!I31*$I988)*'01_Supuestos'!$F$11*($H988-'01_Supuestos'!$F$9))-((('01_Supuestos'!I31*$I988)*'01_Supuestos'!$F$11*($H988-'01_Supuestos'!$F$9))*'01_Supuestos'!$F$12)-(('01_Supuestos'!I31*$I988)*'01_Supuestos'!$F$11*$K988)-(IF(('01_Supuestos'!I31*$I988)&gt;0,'01_Supuestos'!$F$15,0)))-($J988*'01_Supuestos'!I33)))*'01_Supuestos'!$F$16)</f>
        <v/>
      </c>
      <c r="AA988" s="109">
        <f>((('01_Supuestos'!J31*$I988)*'01_Supuestos'!$F$11*($H988-'01_Supuestos'!$F$9))-((('01_Supuestos'!J31*$I988)*'01_Supuestos'!$F$11*($H988-'01_Supuestos'!$F$9))*'01_Supuestos'!$F$12)-(('01_Supuestos'!J31*$I988)*'01_Supuestos'!$F$11*$K988)-(IF(('01_Supuestos'!J31*$I988)&gt;0,'01_Supuestos'!$F$15,0)))-((('01_Supuestos'!J31*$I988)*'01_Supuestos'!$F$11*($H988-'01_Supuestos'!$F$9))*'01_Supuestos'!$F$18)-($J988*'01_Supuestos'!J32)-(IF('01_Supuestos'!J30=MAX('01_Supuestos'!$C$30:$M$30),'01_Supuestos'!$F$19,0))-(MAX(0,(((('01_Supuestos'!J31*$I988)*'01_Supuestos'!$F$11*($H988-'01_Supuestos'!$F$9))-((('01_Supuestos'!J31*$I988)*'01_Supuestos'!$F$11*($H988-'01_Supuestos'!$F$9))*'01_Supuestos'!$F$12)-(('01_Supuestos'!J31*$I988)*'01_Supuestos'!$F$11*$K988)-(IF(('01_Supuestos'!J31*$I988)&gt;0,'01_Supuestos'!$F$15,0)))-($J988*'01_Supuestos'!J33)))*'01_Supuestos'!$F$16)</f>
        <v/>
      </c>
      <c r="AB988" s="109">
        <f>((('01_Supuestos'!K31*$I988)*'01_Supuestos'!$F$11*($H988-'01_Supuestos'!$F$9))-((('01_Supuestos'!K31*$I988)*'01_Supuestos'!$F$11*($H988-'01_Supuestos'!$F$9))*'01_Supuestos'!$F$12)-(('01_Supuestos'!K31*$I988)*'01_Supuestos'!$F$11*$K988)-(IF(('01_Supuestos'!K31*$I988)&gt;0,'01_Supuestos'!$F$15,0)))-((('01_Supuestos'!K31*$I988)*'01_Supuestos'!$F$11*($H988-'01_Supuestos'!$F$9))*'01_Supuestos'!$F$18)-($J988*'01_Supuestos'!K32)-(IF('01_Supuestos'!K30=MAX('01_Supuestos'!$C$30:$M$30),'01_Supuestos'!$F$19,0))-(MAX(0,(((('01_Supuestos'!K31*$I988)*'01_Supuestos'!$F$11*($H988-'01_Supuestos'!$F$9))-((('01_Supuestos'!K31*$I988)*'01_Supuestos'!$F$11*($H988-'01_Supuestos'!$F$9))*'01_Supuestos'!$F$12)-(('01_Supuestos'!K31*$I988)*'01_Supuestos'!$F$11*$K988)-(IF(('01_Supuestos'!K31*$I988)&gt;0,'01_Supuestos'!$F$15,0)))-($J988*'01_Supuestos'!K33)))*'01_Supuestos'!$F$16)</f>
        <v/>
      </c>
      <c r="AC988" s="109">
        <f>((('01_Supuestos'!L31*$I988)*'01_Supuestos'!$F$11*($H988-'01_Supuestos'!$F$9))-((('01_Supuestos'!L31*$I988)*'01_Supuestos'!$F$11*($H988-'01_Supuestos'!$F$9))*'01_Supuestos'!$F$12)-(('01_Supuestos'!L31*$I988)*'01_Supuestos'!$F$11*$K988)-(IF(('01_Supuestos'!L31*$I988)&gt;0,'01_Supuestos'!$F$15,0)))-((('01_Supuestos'!L31*$I988)*'01_Supuestos'!$F$11*($H988-'01_Supuestos'!$F$9))*'01_Supuestos'!$F$18)-($J988*'01_Supuestos'!L32)-(IF('01_Supuestos'!L30=MAX('01_Supuestos'!$C$30:$M$30),'01_Supuestos'!$F$19,0))-(MAX(0,(((('01_Supuestos'!L31*$I988)*'01_Supuestos'!$F$11*($H988-'01_Supuestos'!$F$9))-((('01_Supuestos'!L31*$I988)*'01_Supuestos'!$F$11*($H988-'01_Supuestos'!$F$9))*'01_Supuestos'!$F$12)-(('01_Supuestos'!L31*$I988)*'01_Supuestos'!$F$11*$K988)-(IF(('01_Supuestos'!L31*$I988)&gt;0,'01_Supuestos'!$F$15,0)))-($J988*'01_Supuestos'!L33)))*'01_Supuestos'!$F$16)</f>
        <v/>
      </c>
      <c r="AD988" s="109">
        <f>((('01_Supuestos'!M31*$I988)*'01_Supuestos'!$F$11*($H988-'01_Supuestos'!$F$9))-((('01_Supuestos'!M31*$I988)*'01_Supuestos'!$F$11*($H988-'01_Supuestos'!$F$9))*'01_Supuestos'!$F$12)-(('01_Supuestos'!M31*$I988)*'01_Supuestos'!$F$11*$K988)-(IF(('01_Supuestos'!M31*$I988)&gt;0,'01_Supuestos'!$F$15,0)))-((('01_Supuestos'!M31*$I988)*'01_Supuestos'!$F$11*($H988-'01_Supuestos'!$F$9))*'01_Supuestos'!$F$18)-($J988*'01_Supuestos'!M32)-(IF('01_Supuestos'!M30=MAX('01_Supuestos'!$C$30:$M$30),'01_Supuestos'!$F$19,0))-(MAX(0,(((('01_Supuestos'!M31*$I988)*'01_Supuestos'!$F$11*($H988-'01_Supuestos'!$F$9))-((('01_Supuestos'!M31*$I988)*'01_Supuestos'!$F$11*($H988-'01_Supuestos'!$F$9))*'01_Supuestos'!$F$12)-(('01_Supuestos'!M31*$I988)*'01_Supuestos'!$F$11*$K988)-(IF(('01_Supuestos'!M31*$I988)&gt;0,'01_Supuestos'!$F$15,0)))-($J988*'01_Supuestos'!M33)))*'01_Supuestos'!$F$16)</f>
        <v/>
      </c>
      <c r="AE988" s="109">
        <f>0</f>
        <v/>
      </c>
      <c r="AF988" s="109">
        <f>IF(S988&gt;R988,"Appraisal+Decision",IF(S988&lt;R988,"Develop Now","Indiferente"))</f>
        <v/>
      </c>
    </row>
    <row r="989">
      <c r="A989" t="n">
        <v>959</v>
      </c>
      <c r="B989" s="53">
        <f>RAND()</f>
        <v/>
      </c>
      <c r="C989" s="53">
        <f>RAND()</f>
        <v/>
      </c>
      <c r="D989" s="53">
        <f>RAND()</f>
        <v/>
      </c>
      <c r="E989" s="53">
        <f>RAND()</f>
        <v/>
      </c>
      <c r="F989" s="53">
        <f>RAND()</f>
        <v/>
      </c>
      <c r="G989" s="53">
        <f>RAND()</f>
        <v/>
      </c>
      <c r="H989" s="109">
        <f>IF(B989&lt;($B$11-$B$10)/($B$12-$B$10), $B$10+SQRT(B989*($B$11-$B$10)*($B$12-$B$10)), $B$12-SQRT((1-B989)*($B$12-$B$11)*($B$12-$B$10)))</f>
        <v/>
      </c>
      <c r="I989" s="53">
        <f>MAX(0.1,NORMINV(C989,$B$13,$B$14))</f>
        <v/>
      </c>
      <c r="J989" s="109">
        <f>'01_Supuestos'!$F$13*MAX(0.65,NORMINV(D989,1,$B$15))</f>
        <v/>
      </c>
      <c r="K989" s="109">
        <f>'01_Supuestos'!$F$14*MAX(0.6,NORMINV(E989,1,$B$16))</f>
        <v/>
      </c>
      <c r="L989" s="109">
        <f>--(F989&lt;=$B$5)</f>
        <v/>
      </c>
      <c r="M989" s="109">
        <f>IF(L989=1, IF(G989&lt;=$B$6, "+", "-"), IF(G989&lt;=(1-$B$7), "+", "-"))</f>
        <v/>
      </c>
      <c r="N989" s="110">
        <f>IF(M989="+",'05_Bayes_Arbol'!$B$16,'05_Bayes_Arbol'!$B$17)</f>
        <v/>
      </c>
      <c r="O989" s="109">
        <f>SUMPRODUCT(T989:AD989,'01_Supuestos'!$C$34:$M$34)</f>
        <v/>
      </c>
      <c r="P989" s="109">
        <f>N989*O989 + (1-N989)*$B$9</f>
        <v/>
      </c>
      <c r="Q989" s="109">
        <f>--(P989&gt;0)</f>
        <v/>
      </c>
      <c r="R989" s="109">
        <f>IF(L989=1,O989,$B$9)</f>
        <v/>
      </c>
      <c r="S989" s="109">
        <f>-$B$8 + IF(Q989=1, IF(L989=1,O989,$B$9), 0)</f>
        <v/>
      </c>
      <c r="T989" s="109">
        <f>((('01_Supuestos'!C31*$I989)*'01_Supuestos'!$F$11*($H989-'01_Supuestos'!$F$9))-((('01_Supuestos'!C31*$I989)*'01_Supuestos'!$F$11*($H989-'01_Supuestos'!$F$9))*'01_Supuestos'!$F$12)-(('01_Supuestos'!C31*$I989)*'01_Supuestos'!$F$11*$K989)-(IF(('01_Supuestos'!C31*$I989)&gt;0,'01_Supuestos'!$F$15,0)))-((('01_Supuestos'!C31*$I989)*'01_Supuestos'!$F$11*($H989-'01_Supuestos'!$F$9))*'01_Supuestos'!$F$18)-($J989*'01_Supuestos'!C32)-(IF('01_Supuestos'!C30=MAX('01_Supuestos'!$C$30:$M$30),'01_Supuestos'!$F$19,0))-(MAX(0,(((('01_Supuestos'!C31*$I989)*'01_Supuestos'!$F$11*($H989-'01_Supuestos'!$F$9))-((('01_Supuestos'!C31*$I989)*'01_Supuestos'!$F$11*($H989-'01_Supuestos'!$F$9))*'01_Supuestos'!$F$12)-(('01_Supuestos'!C31*$I989)*'01_Supuestos'!$F$11*$K989)-(IF(('01_Supuestos'!C31*$I989)&gt;0,'01_Supuestos'!$F$15,0)))-($J989*'01_Supuestos'!C33)))*'01_Supuestos'!$F$16)</f>
        <v/>
      </c>
      <c r="U989" s="109">
        <f>((('01_Supuestos'!D31*$I989)*'01_Supuestos'!$F$11*($H989-'01_Supuestos'!$F$9))-((('01_Supuestos'!D31*$I989)*'01_Supuestos'!$F$11*($H989-'01_Supuestos'!$F$9))*'01_Supuestos'!$F$12)-(('01_Supuestos'!D31*$I989)*'01_Supuestos'!$F$11*$K989)-(IF(('01_Supuestos'!D31*$I989)&gt;0,'01_Supuestos'!$F$15,0)))-((('01_Supuestos'!D31*$I989)*'01_Supuestos'!$F$11*($H989-'01_Supuestos'!$F$9))*'01_Supuestos'!$F$18)-($J989*'01_Supuestos'!D32)-(IF('01_Supuestos'!D30=MAX('01_Supuestos'!$C$30:$M$30),'01_Supuestos'!$F$19,0))-(MAX(0,(((('01_Supuestos'!D31*$I989)*'01_Supuestos'!$F$11*($H989-'01_Supuestos'!$F$9))-((('01_Supuestos'!D31*$I989)*'01_Supuestos'!$F$11*($H989-'01_Supuestos'!$F$9))*'01_Supuestos'!$F$12)-(('01_Supuestos'!D31*$I989)*'01_Supuestos'!$F$11*$K989)-(IF(('01_Supuestos'!D31*$I989)&gt;0,'01_Supuestos'!$F$15,0)))-($J989*'01_Supuestos'!D33)))*'01_Supuestos'!$F$16)</f>
        <v/>
      </c>
      <c r="V989" s="109">
        <f>((('01_Supuestos'!E31*$I989)*'01_Supuestos'!$F$11*($H989-'01_Supuestos'!$F$9))-((('01_Supuestos'!E31*$I989)*'01_Supuestos'!$F$11*($H989-'01_Supuestos'!$F$9))*'01_Supuestos'!$F$12)-(('01_Supuestos'!E31*$I989)*'01_Supuestos'!$F$11*$K989)-(IF(('01_Supuestos'!E31*$I989)&gt;0,'01_Supuestos'!$F$15,0)))-((('01_Supuestos'!E31*$I989)*'01_Supuestos'!$F$11*($H989-'01_Supuestos'!$F$9))*'01_Supuestos'!$F$18)-($J989*'01_Supuestos'!E32)-(IF('01_Supuestos'!E30=MAX('01_Supuestos'!$C$30:$M$30),'01_Supuestos'!$F$19,0))-(MAX(0,(((('01_Supuestos'!E31*$I989)*'01_Supuestos'!$F$11*($H989-'01_Supuestos'!$F$9))-((('01_Supuestos'!E31*$I989)*'01_Supuestos'!$F$11*($H989-'01_Supuestos'!$F$9))*'01_Supuestos'!$F$12)-(('01_Supuestos'!E31*$I989)*'01_Supuestos'!$F$11*$K989)-(IF(('01_Supuestos'!E31*$I989)&gt;0,'01_Supuestos'!$F$15,0)))-($J989*'01_Supuestos'!E33)))*'01_Supuestos'!$F$16)</f>
        <v/>
      </c>
      <c r="W989" s="109">
        <f>((('01_Supuestos'!F31*$I989)*'01_Supuestos'!$F$11*($H989-'01_Supuestos'!$F$9))-((('01_Supuestos'!F31*$I989)*'01_Supuestos'!$F$11*($H989-'01_Supuestos'!$F$9))*'01_Supuestos'!$F$12)-(('01_Supuestos'!F31*$I989)*'01_Supuestos'!$F$11*$K989)-(IF(('01_Supuestos'!F31*$I989)&gt;0,'01_Supuestos'!$F$15,0)))-((('01_Supuestos'!F31*$I989)*'01_Supuestos'!$F$11*($H989-'01_Supuestos'!$F$9))*'01_Supuestos'!$F$18)-($J989*'01_Supuestos'!F32)-(IF('01_Supuestos'!F30=MAX('01_Supuestos'!$C$30:$M$30),'01_Supuestos'!$F$19,0))-(MAX(0,(((('01_Supuestos'!F31*$I989)*'01_Supuestos'!$F$11*($H989-'01_Supuestos'!$F$9))-((('01_Supuestos'!F31*$I989)*'01_Supuestos'!$F$11*($H989-'01_Supuestos'!$F$9))*'01_Supuestos'!$F$12)-(('01_Supuestos'!F31*$I989)*'01_Supuestos'!$F$11*$K989)-(IF(('01_Supuestos'!F31*$I989)&gt;0,'01_Supuestos'!$F$15,0)))-($J989*'01_Supuestos'!F33)))*'01_Supuestos'!$F$16)</f>
        <v/>
      </c>
      <c r="X989" s="109">
        <f>((('01_Supuestos'!G31*$I989)*'01_Supuestos'!$F$11*($H989-'01_Supuestos'!$F$9))-((('01_Supuestos'!G31*$I989)*'01_Supuestos'!$F$11*($H989-'01_Supuestos'!$F$9))*'01_Supuestos'!$F$12)-(('01_Supuestos'!G31*$I989)*'01_Supuestos'!$F$11*$K989)-(IF(('01_Supuestos'!G31*$I989)&gt;0,'01_Supuestos'!$F$15,0)))-((('01_Supuestos'!G31*$I989)*'01_Supuestos'!$F$11*($H989-'01_Supuestos'!$F$9))*'01_Supuestos'!$F$18)-($J989*'01_Supuestos'!G32)-(IF('01_Supuestos'!G30=MAX('01_Supuestos'!$C$30:$M$30),'01_Supuestos'!$F$19,0))-(MAX(0,(((('01_Supuestos'!G31*$I989)*'01_Supuestos'!$F$11*($H989-'01_Supuestos'!$F$9))-((('01_Supuestos'!G31*$I989)*'01_Supuestos'!$F$11*($H989-'01_Supuestos'!$F$9))*'01_Supuestos'!$F$12)-(('01_Supuestos'!G31*$I989)*'01_Supuestos'!$F$11*$K989)-(IF(('01_Supuestos'!G31*$I989)&gt;0,'01_Supuestos'!$F$15,0)))-($J989*'01_Supuestos'!G33)))*'01_Supuestos'!$F$16)</f>
        <v/>
      </c>
      <c r="Y989" s="109">
        <f>((('01_Supuestos'!H31*$I989)*'01_Supuestos'!$F$11*($H989-'01_Supuestos'!$F$9))-((('01_Supuestos'!H31*$I989)*'01_Supuestos'!$F$11*($H989-'01_Supuestos'!$F$9))*'01_Supuestos'!$F$12)-(('01_Supuestos'!H31*$I989)*'01_Supuestos'!$F$11*$K989)-(IF(('01_Supuestos'!H31*$I989)&gt;0,'01_Supuestos'!$F$15,0)))-((('01_Supuestos'!H31*$I989)*'01_Supuestos'!$F$11*($H989-'01_Supuestos'!$F$9))*'01_Supuestos'!$F$18)-($J989*'01_Supuestos'!H32)-(IF('01_Supuestos'!H30=MAX('01_Supuestos'!$C$30:$M$30),'01_Supuestos'!$F$19,0))-(MAX(0,(((('01_Supuestos'!H31*$I989)*'01_Supuestos'!$F$11*($H989-'01_Supuestos'!$F$9))-((('01_Supuestos'!H31*$I989)*'01_Supuestos'!$F$11*($H989-'01_Supuestos'!$F$9))*'01_Supuestos'!$F$12)-(('01_Supuestos'!H31*$I989)*'01_Supuestos'!$F$11*$K989)-(IF(('01_Supuestos'!H31*$I989)&gt;0,'01_Supuestos'!$F$15,0)))-($J989*'01_Supuestos'!H33)))*'01_Supuestos'!$F$16)</f>
        <v/>
      </c>
      <c r="Z989" s="109">
        <f>((('01_Supuestos'!I31*$I989)*'01_Supuestos'!$F$11*($H989-'01_Supuestos'!$F$9))-((('01_Supuestos'!I31*$I989)*'01_Supuestos'!$F$11*($H989-'01_Supuestos'!$F$9))*'01_Supuestos'!$F$12)-(('01_Supuestos'!I31*$I989)*'01_Supuestos'!$F$11*$K989)-(IF(('01_Supuestos'!I31*$I989)&gt;0,'01_Supuestos'!$F$15,0)))-((('01_Supuestos'!I31*$I989)*'01_Supuestos'!$F$11*($H989-'01_Supuestos'!$F$9))*'01_Supuestos'!$F$18)-($J989*'01_Supuestos'!I32)-(IF('01_Supuestos'!I30=MAX('01_Supuestos'!$C$30:$M$30),'01_Supuestos'!$F$19,0))-(MAX(0,(((('01_Supuestos'!I31*$I989)*'01_Supuestos'!$F$11*($H989-'01_Supuestos'!$F$9))-((('01_Supuestos'!I31*$I989)*'01_Supuestos'!$F$11*($H989-'01_Supuestos'!$F$9))*'01_Supuestos'!$F$12)-(('01_Supuestos'!I31*$I989)*'01_Supuestos'!$F$11*$K989)-(IF(('01_Supuestos'!I31*$I989)&gt;0,'01_Supuestos'!$F$15,0)))-($J989*'01_Supuestos'!I33)))*'01_Supuestos'!$F$16)</f>
        <v/>
      </c>
      <c r="AA989" s="109">
        <f>((('01_Supuestos'!J31*$I989)*'01_Supuestos'!$F$11*($H989-'01_Supuestos'!$F$9))-((('01_Supuestos'!J31*$I989)*'01_Supuestos'!$F$11*($H989-'01_Supuestos'!$F$9))*'01_Supuestos'!$F$12)-(('01_Supuestos'!J31*$I989)*'01_Supuestos'!$F$11*$K989)-(IF(('01_Supuestos'!J31*$I989)&gt;0,'01_Supuestos'!$F$15,0)))-((('01_Supuestos'!J31*$I989)*'01_Supuestos'!$F$11*($H989-'01_Supuestos'!$F$9))*'01_Supuestos'!$F$18)-($J989*'01_Supuestos'!J32)-(IF('01_Supuestos'!J30=MAX('01_Supuestos'!$C$30:$M$30),'01_Supuestos'!$F$19,0))-(MAX(0,(((('01_Supuestos'!J31*$I989)*'01_Supuestos'!$F$11*($H989-'01_Supuestos'!$F$9))-((('01_Supuestos'!J31*$I989)*'01_Supuestos'!$F$11*($H989-'01_Supuestos'!$F$9))*'01_Supuestos'!$F$12)-(('01_Supuestos'!J31*$I989)*'01_Supuestos'!$F$11*$K989)-(IF(('01_Supuestos'!J31*$I989)&gt;0,'01_Supuestos'!$F$15,0)))-($J989*'01_Supuestos'!J33)))*'01_Supuestos'!$F$16)</f>
        <v/>
      </c>
      <c r="AB989" s="109">
        <f>((('01_Supuestos'!K31*$I989)*'01_Supuestos'!$F$11*($H989-'01_Supuestos'!$F$9))-((('01_Supuestos'!K31*$I989)*'01_Supuestos'!$F$11*($H989-'01_Supuestos'!$F$9))*'01_Supuestos'!$F$12)-(('01_Supuestos'!K31*$I989)*'01_Supuestos'!$F$11*$K989)-(IF(('01_Supuestos'!K31*$I989)&gt;0,'01_Supuestos'!$F$15,0)))-((('01_Supuestos'!K31*$I989)*'01_Supuestos'!$F$11*($H989-'01_Supuestos'!$F$9))*'01_Supuestos'!$F$18)-($J989*'01_Supuestos'!K32)-(IF('01_Supuestos'!K30=MAX('01_Supuestos'!$C$30:$M$30),'01_Supuestos'!$F$19,0))-(MAX(0,(((('01_Supuestos'!K31*$I989)*'01_Supuestos'!$F$11*($H989-'01_Supuestos'!$F$9))-((('01_Supuestos'!K31*$I989)*'01_Supuestos'!$F$11*($H989-'01_Supuestos'!$F$9))*'01_Supuestos'!$F$12)-(('01_Supuestos'!K31*$I989)*'01_Supuestos'!$F$11*$K989)-(IF(('01_Supuestos'!K31*$I989)&gt;0,'01_Supuestos'!$F$15,0)))-($J989*'01_Supuestos'!K33)))*'01_Supuestos'!$F$16)</f>
        <v/>
      </c>
      <c r="AC989" s="109">
        <f>((('01_Supuestos'!L31*$I989)*'01_Supuestos'!$F$11*($H989-'01_Supuestos'!$F$9))-((('01_Supuestos'!L31*$I989)*'01_Supuestos'!$F$11*($H989-'01_Supuestos'!$F$9))*'01_Supuestos'!$F$12)-(('01_Supuestos'!L31*$I989)*'01_Supuestos'!$F$11*$K989)-(IF(('01_Supuestos'!L31*$I989)&gt;0,'01_Supuestos'!$F$15,0)))-((('01_Supuestos'!L31*$I989)*'01_Supuestos'!$F$11*($H989-'01_Supuestos'!$F$9))*'01_Supuestos'!$F$18)-($J989*'01_Supuestos'!L32)-(IF('01_Supuestos'!L30=MAX('01_Supuestos'!$C$30:$M$30),'01_Supuestos'!$F$19,0))-(MAX(0,(((('01_Supuestos'!L31*$I989)*'01_Supuestos'!$F$11*($H989-'01_Supuestos'!$F$9))-((('01_Supuestos'!L31*$I989)*'01_Supuestos'!$F$11*($H989-'01_Supuestos'!$F$9))*'01_Supuestos'!$F$12)-(('01_Supuestos'!L31*$I989)*'01_Supuestos'!$F$11*$K989)-(IF(('01_Supuestos'!L31*$I989)&gt;0,'01_Supuestos'!$F$15,0)))-($J989*'01_Supuestos'!L33)))*'01_Supuestos'!$F$16)</f>
        <v/>
      </c>
      <c r="AD989" s="109">
        <f>((('01_Supuestos'!M31*$I989)*'01_Supuestos'!$F$11*($H989-'01_Supuestos'!$F$9))-((('01_Supuestos'!M31*$I989)*'01_Supuestos'!$F$11*($H989-'01_Supuestos'!$F$9))*'01_Supuestos'!$F$12)-(('01_Supuestos'!M31*$I989)*'01_Supuestos'!$F$11*$K989)-(IF(('01_Supuestos'!M31*$I989)&gt;0,'01_Supuestos'!$F$15,0)))-((('01_Supuestos'!M31*$I989)*'01_Supuestos'!$F$11*($H989-'01_Supuestos'!$F$9))*'01_Supuestos'!$F$18)-($J989*'01_Supuestos'!M32)-(IF('01_Supuestos'!M30=MAX('01_Supuestos'!$C$30:$M$30),'01_Supuestos'!$F$19,0))-(MAX(0,(((('01_Supuestos'!M31*$I989)*'01_Supuestos'!$F$11*($H989-'01_Supuestos'!$F$9))-((('01_Supuestos'!M31*$I989)*'01_Supuestos'!$F$11*($H989-'01_Supuestos'!$F$9))*'01_Supuestos'!$F$12)-(('01_Supuestos'!M31*$I989)*'01_Supuestos'!$F$11*$K989)-(IF(('01_Supuestos'!M31*$I989)&gt;0,'01_Supuestos'!$F$15,0)))-($J989*'01_Supuestos'!M33)))*'01_Supuestos'!$F$16)</f>
        <v/>
      </c>
      <c r="AE989" s="109">
        <f>0</f>
        <v/>
      </c>
      <c r="AF989" s="109">
        <f>IF(S989&gt;R989,"Appraisal+Decision",IF(S989&lt;R989,"Develop Now","Indiferente"))</f>
        <v/>
      </c>
    </row>
    <row r="990">
      <c r="A990" t="n">
        <v>960</v>
      </c>
      <c r="B990" s="53">
        <f>RAND()</f>
        <v/>
      </c>
      <c r="C990" s="53">
        <f>RAND()</f>
        <v/>
      </c>
      <c r="D990" s="53">
        <f>RAND()</f>
        <v/>
      </c>
      <c r="E990" s="53">
        <f>RAND()</f>
        <v/>
      </c>
      <c r="F990" s="53">
        <f>RAND()</f>
        <v/>
      </c>
      <c r="G990" s="53">
        <f>RAND()</f>
        <v/>
      </c>
      <c r="H990" s="109">
        <f>IF(B990&lt;($B$11-$B$10)/($B$12-$B$10), $B$10+SQRT(B990*($B$11-$B$10)*($B$12-$B$10)), $B$12-SQRT((1-B990)*($B$12-$B$11)*($B$12-$B$10)))</f>
        <v/>
      </c>
      <c r="I990" s="53">
        <f>MAX(0.1,NORMINV(C990,$B$13,$B$14))</f>
        <v/>
      </c>
      <c r="J990" s="109">
        <f>'01_Supuestos'!$F$13*MAX(0.65,NORMINV(D990,1,$B$15))</f>
        <v/>
      </c>
      <c r="K990" s="109">
        <f>'01_Supuestos'!$F$14*MAX(0.6,NORMINV(E990,1,$B$16))</f>
        <v/>
      </c>
      <c r="L990" s="109">
        <f>--(F990&lt;=$B$5)</f>
        <v/>
      </c>
      <c r="M990" s="109">
        <f>IF(L990=1, IF(G990&lt;=$B$6, "+", "-"), IF(G990&lt;=(1-$B$7), "+", "-"))</f>
        <v/>
      </c>
      <c r="N990" s="110">
        <f>IF(M990="+",'05_Bayes_Arbol'!$B$16,'05_Bayes_Arbol'!$B$17)</f>
        <v/>
      </c>
      <c r="O990" s="109">
        <f>SUMPRODUCT(T990:AD990,'01_Supuestos'!$C$34:$M$34)</f>
        <v/>
      </c>
      <c r="P990" s="109">
        <f>N990*O990 + (1-N990)*$B$9</f>
        <v/>
      </c>
      <c r="Q990" s="109">
        <f>--(P990&gt;0)</f>
        <v/>
      </c>
      <c r="R990" s="109">
        <f>IF(L990=1,O990,$B$9)</f>
        <v/>
      </c>
      <c r="S990" s="109">
        <f>-$B$8 + IF(Q990=1, IF(L990=1,O990,$B$9), 0)</f>
        <v/>
      </c>
      <c r="T990" s="109">
        <f>((('01_Supuestos'!C31*$I990)*'01_Supuestos'!$F$11*($H990-'01_Supuestos'!$F$9))-((('01_Supuestos'!C31*$I990)*'01_Supuestos'!$F$11*($H990-'01_Supuestos'!$F$9))*'01_Supuestos'!$F$12)-(('01_Supuestos'!C31*$I990)*'01_Supuestos'!$F$11*$K990)-(IF(('01_Supuestos'!C31*$I990)&gt;0,'01_Supuestos'!$F$15,0)))-((('01_Supuestos'!C31*$I990)*'01_Supuestos'!$F$11*($H990-'01_Supuestos'!$F$9))*'01_Supuestos'!$F$18)-($J990*'01_Supuestos'!C32)-(IF('01_Supuestos'!C30=MAX('01_Supuestos'!$C$30:$M$30),'01_Supuestos'!$F$19,0))-(MAX(0,(((('01_Supuestos'!C31*$I990)*'01_Supuestos'!$F$11*($H990-'01_Supuestos'!$F$9))-((('01_Supuestos'!C31*$I990)*'01_Supuestos'!$F$11*($H990-'01_Supuestos'!$F$9))*'01_Supuestos'!$F$12)-(('01_Supuestos'!C31*$I990)*'01_Supuestos'!$F$11*$K990)-(IF(('01_Supuestos'!C31*$I990)&gt;0,'01_Supuestos'!$F$15,0)))-($J990*'01_Supuestos'!C33)))*'01_Supuestos'!$F$16)</f>
        <v/>
      </c>
      <c r="U990" s="109">
        <f>((('01_Supuestos'!D31*$I990)*'01_Supuestos'!$F$11*($H990-'01_Supuestos'!$F$9))-((('01_Supuestos'!D31*$I990)*'01_Supuestos'!$F$11*($H990-'01_Supuestos'!$F$9))*'01_Supuestos'!$F$12)-(('01_Supuestos'!D31*$I990)*'01_Supuestos'!$F$11*$K990)-(IF(('01_Supuestos'!D31*$I990)&gt;0,'01_Supuestos'!$F$15,0)))-((('01_Supuestos'!D31*$I990)*'01_Supuestos'!$F$11*($H990-'01_Supuestos'!$F$9))*'01_Supuestos'!$F$18)-($J990*'01_Supuestos'!D32)-(IF('01_Supuestos'!D30=MAX('01_Supuestos'!$C$30:$M$30),'01_Supuestos'!$F$19,0))-(MAX(0,(((('01_Supuestos'!D31*$I990)*'01_Supuestos'!$F$11*($H990-'01_Supuestos'!$F$9))-((('01_Supuestos'!D31*$I990)*'01_Supuestos'!$F$11*($H990-'01_Supuestos'!$F$9))*'01_Supuestos'!$F$12)-(('01_Supuestos'!D31*$I990)*'01_Supuestos'!$F$11*$K990)-(IF(('01_Supuestos'!D31*$I990)&gt;0,'01_Supuestos'!$F$15,0)))-($J990*'01_Supuestos'!D33)))*'01_Supuestos'!$F$16)</f>
        <v/>
      </c>
      <c r="V990" s="109">
        <f>((('01_Supuestos'!E31*$I990)*'01_Supuestos'!$F$11*($H990-'01_Supuestos'!$F$9))-((('01_Supuestos'!E31*$I990)*'01_Supuestos'!$F$11*($H990-'01_Supuestos'!$F$9))*'01_Supuestos'!$F$12)-(('01_Supuestos'!E31*$I990)*'01_Supuestos'!$F$11*$K990)-(IF(('01_Supuestos'!E31*$I990)&gt;0,'01_Supuestos'!$F$15,0)))-((('01_Supuestos'!E31*$I990)*'01_Supuestos'!$F$11*($H990-'01_Supuestos'!$F$9))*'01_Supuestos'!$F$18)-($J990*'01_Supuestos'!E32)-(IF('01_Supuestos'!E30=MAX('01_Supuestos'!$C$30:$M$30),'01_Supuestos'!$F$19,0))-(MAX(0,(((('01_Supuestos'!E31*$I990)*'01_Supuestos'!$F$11*($H990-'01_Supuestos'!$F$9))-((('01_Supuestos'!E31*$I990)*'01_Supuestos'!$F$11*($H990-'01_Supuestos'!$F$9))*'01_Supuestos'!$F$12)-(('01_Supuestos'!E31*$I990)*'01_Supuestos'!$F$11*$K990)-(IF(('01_Supuestos'!E31*$I990)&gt;0,'01_Supuestos'!$F$15,0)))-($J990*'01_Supuestos'!E33)))*'01_Supuestos'!$F$16)</f>
        <v/>
      </c>
      <c r="W990" s="109">
        <f>((('01_Supuestos'!F31*$I990)*'01_Supuestos'!$F$11*($H990-'01_Supuestos'!$F$9))-((('01_Supuestos'!F31*$I990)*'01_Supuestos'!$F$11*($H990-'01_Supuestos'!$F$9))*'01_Supuestos'!$F$12)-(('01_Supuestos'!F31*$I990)*'01_Supuestos'!$F$11*$K990)-(IF(('01_Supuestos'!F31*$I990)&gt;0,'01_Supuestos'!$F$15,0)))-((('01_Supuestos'!F31*$I990)*'01_Supuestos'!$F$11*($H990-'01_Supuestos'!$F$9))*'01_Supuestos'!$F$18)-($J990*'01_Supuestos'!F32)-(IF('01_Supuestos'!F30=MAX('01_Supuestos'!$C$30:$M$30),'01_Supuestos'!$F$19,0))-(MAX(0,(((('01_Supuestos'!F31*$I990)*'01_Supuestos'!$F$11*($H990-'01_Supuestos'!$F$9))-((('01_Supuestos'!F31*$I990)*'01_Supuestos'!$F$11*($H990-'01_Supuestos'!$F$9))*'01_Supuestos'!$F$12)-(('01_Supuestos'!F31*$I990)*'01_Supuestos'!$F$11*$K990)-(IF(('01_Supuestos'!F31*$I990)&gt;0,'01_Supuestos'!$F$15,0)))-($J990*'01_Supuestos'!F33)))*'01_Supuestos'!$F$16)</f>
        <v/>
      </c>
      <c r="X990" s="109">
        <f>((('01_Supuestos'!G31*$I990)*'01_Supuestos'!$F$11*($H990-'01_Supuestos'!$F$9))-((('01_Supuestos'!G31*$I990)*'01_Supuestos'!$F$11*($H990-'01_Supuestos'!$F$9))*'01_Supuestos'!$F$12)-(('01_Supuestos'!G31*$I990)*'01_Supuestos'!$F$11*$K990)-(IF(('01_Supuestos'!G31*$I990)&gt;0,'01_Supuestos'!$F$15,0)))-((('01_Supuestos'!G31*$I990)*'01_Supuestos'!$F$11*($H990-'01_Supuestos'!$F$9))*'01_Supuestos'!$F$18)-($J990*'01_Supuestos'!G32)-(IF('01_Supuestos'!G30=MAX('01_Supuestos'!$C$30:$M$30),'01_Supuestos'!$F$19,0))-(MAX(0,(((('01_Supuestos'!G31*$I990)*'01_Supuestos'!$F$11*($H990-'01_Supuestos'!$F$9))-((('01_Supuestos'!G31*$I990)*'01_Supuestos'!$F$11*($H990-'01_Supuestos'!$F$9))*'01_Supuestos'!$F$12)-(('01_Supuestos'!G31*$I990)*'01_Supuestos'!$F$11*$K990)-(IF(('01_Supuestos'!G31*$I990)&gt;0,'01_Supuestos'!$F$15,0)))-($J990*'01_Supuestos'!G33)))*'01_Supuestos'!$F$16)</f>
        <v/>
      </c>
      <c r="Y990" s="109">
        <f>((('01_Supuestos'!H31*$I990)*'01_Supuestos'!$F$11*($H990-'01_Supuestos'!$F$9))-((('01_Supuestos'!H31*$I990)*'01_Supuestos'!$F$11*($H990-'01_Supuestos'!$F$9))*'01_Supuestos'!$F$12)-(('01_Supuestos'!H31*$I990)*'01_Supuestos'!$F$11*$K990)-(IF(('01_Supuestos'!H31*$I990)&gt;0,'01_Supuestos'!$F$15,0)))-((('01_Supuestos'!H31*$I990)*'01_Supuestos'!$F$11*($H990-'01_Supuestos'!$F$9))*'01_Supuestos'!$F$18)-($J990*'01_Supuestos'!H32)-(IF('01_Supuestos'!H30=MAX('01_Supuestos'!$C$30:$M$30),'01_Supuestos'!$F$19,0))-(MAX(0,(((('01_Supuestos'!H31*$I990)*'01_Supuestos'!$F$11*($H990-'01_Supuestos'!$F$9))-((('01_Supuestos'!H31*$I990)*'01_Supuestos'!$F$11*($H990-'01_Supuestos'!$F$9))*'01_Supuestos'!$F$12)-(('01_Supuestos'!H31*$I990)*'01_Supuestos'!$F$11*$K990)-(IF(('01_Supuestos'!H31*$I990)&gt;0,'01_Supuestos'!$F$15,0)))-($J990*'01_Supuestos'!H33)))*'01_Supuestos'!$F$16)</f>
        <v/>
      </c>
      <c r="Z990" s="109">
        <f>((('01_Supuestos'!I31*$I990)*'01_Supuestos'!$F$11*($H990-'01_Supuestos'!$F$9))-((('01_Supuestos'!I31*$I990)*'01_Supuestos'!$F$11*($H990-'01_Supuestos'!$F$9))*'01_Supuestos'!$F$12)-(('01_Supuestos'!I31*$I990)*'01_Supuestos'!$F$11*$K990)-(IF(('01_Supuestos'!I31*$I990)&gt;0,'01_Supuestos'!$F$15,0)))-((('01_Supuestos'!I31*$I990)*'01_Supuestos'!$F$11*($H990-'01_Supuestos'!$F$9))*'01_Supuestos'!$F$18)-($J990*'01_Supuestos'!I32)-(IF('01_Supuestos'!I30=MAX('01_Supuestos'!$C$30:$M$30),'01_Supuestos'!$F$19,0))-(MAX(0,(((('01_Supuestos'!I31*$I990)*'01_Supuestos'!$F$11*($H990-'01_Supuestos'!$F$9))-((('01_Supuestos'!I31*$I990)*'01_Supuestos'!$F$11*($H990-'01_Supuestos'!$F$9))*'01_Supuestos'!$F$12)-(('01_Supuestos'!I31*$I990)*'01_Supuestos'!$F$11*$K990)-(IF(('01_Supuestos'!I31*$I990)&gt;0,'01_Supuestos'!$F$15,0)))-($J990*'01_Supuestos'!I33)))*'01_Supuestos'!$F$16)</f>
        <v/>
      </c>
      <c r="AA990" s="109">
        <f>((('01_Supuestos'!J31*$I990)*'01_Supuestos'!$F$11*($H990-'01_Supuestos'!$F$9))-((('01_Supuestos'!J31*$I990)*'01_Supuestos'!$F$11*($H990-'01_Supuestos'!$F$9))*'01_Supuestos'!$F$12)-(('01_Supuestos'!J31*$I990)*'01_Supuestos'!$F$11*$K990)-(IF(('01_Supuestos'!J31*$I990)&gt;0,'01_Supuestos'!$F$15,0)))-((('01_Supuestos'!J31*$I990)*'01_Supuestos'!$F$11*($H990-'01_Supuestos'!$F$9))*'01_Supuestos'!$F$18)-($J990*'01_Supuestos'!J32)-(IF('01_Supuestos'!J30=MAX('01_Supuestos'!$C$30:$M$30),'01_Supuestos'!$F$19,0))-(MAX(0,(((('01_Supuestos'!J31*$I990)*'01_Supuestos'!$F$11*($H990-'01_Supuestos'!$F$9))-((('01_Supuestos'!J31*$I990)*'01_Supuestos'!$F$11*($H990-'01_Supuestos'!$F$9))*'01_Supuestos'!$F$12)-(('01_Supuestos'!J31*$I990)*'01_Supuestos'!$F$11*$K990)-(IF(('01_Supuestos'!J31*$I990)&gt;0,'01_Supuestos'!$F$15,0)))-($J990*'01_Supuestos'!J33)))*'01_Supuestos'!$F$16)</f>
        <v/>
      </c>
      <c r="AB990" s="109">
        <f>((('01_Supuestos'!K31*$I990)*'01_Supuestos'!$F$11*($H990-'01_Supuestos'!$F$9))-((('01_Supuestos'!K31*$I990)*'01_Supuestos'!$F$11*($H990-'01_Supuestos'!$F$9))*'01_Supuestos'!$F$12)-(('01_Supuestos'!K31*$I990)*'01_Supuestos'!$F$11*$K990)-(IF(('01_Supuestos'!K31*$I990)&gt;0,'01_Supuestos'!$F$15,0)))-((('01_Supuestos'!K31*$I990)*'01_Supuestos'!$F$11*($H990-'01_Supuestos'!$F$9))*'01_Supuestos'!$F$18)-($J990*'01_Supuestos'!K32)-(IF('01_Supuestos'!K30=MAX('01_Supuestos'!$C$30:$M$30),'01_Supuestos'!$F$19,0))-(MAX(0,(((('01_Supuestos'!K31*$I990)*'01_Supuestos'!$F$11*($H990-'01_Supuestos'!$F$9))-((('01_Supuestos'!K31*$I990)*'01_Supuestos'!$F$11*($H990-'01_Supuestos'!$F$9))*'01_Supuestos'!$F$12)-(('01_Supuestos'!K31*$I990)*'01_Supuestos'!$F$11*$K990)-(IF(('01_Supuestos'!K31*$I990)&gt;0,'01_Supuestos'!$F$15,0)))-($J990*'01_Supuestos'!K33)))*'01_Supuestos'!$F$16)</f>
        <v/>
      </c>
      <c r="AC990" s="109">
        <f>((('01_Supuestos'!L31*$I990)*'01_Supuestos'!$F$11*($H990-'01_Supuestos'!$F$9))-((('01_Supuestos'!L31*$I990)*'01_Supuestos'!$F$11*($H990-'01_Supuestos'!$F$9))*'01_Supuestos'!$F$12)-(('01_Supuestos'!L31*$I990)*'01_Supuestos'!$F$11*$K990)-(IF(('01_Supuestos'!L31*$I990)&gt;0,'01_Supuestos'!$F$15,0)))-((('01_Supuestos'!L31*$I990)*'01_Supuestos'!$F$11*($H990-'01_Supuestos'!$F$9))*'01_Supuestos'!$F$18)-($J990*'01_Supuestos'!L32)-(IF('01_Supuestos'!L30=MAX('01_Supuestos'!$C$30:$M$30),'01_Supuestos'!$F$19,0))-(MAX(0,(((('01_Supuestos'!L31*$I990)*'01_Supuestos'!$F$11*($H990-'01_Supuestos'!$F$9))-((('01_Supuestos'!L31*$I990)*'01_Supuestos'!$F$11*($H990-'01_Supuestos'!$F$9))*'01_Supuestos'!$F$12)-(('01_Supuestos'!L31*$I990)*'01_Supuestos'!$F$11*$K990)-(IF(('01_Supuestos'!L31*$I990)&gt;0,'01_Supuestos'!$F$15,0)))-($J990*'01_Supuestos'!L33)))*'01_Supuestos'!$F$16)</f>
        <v/>
      </c>
      <c r="AD990" s="109">
        <f>((('01_Supuestos'!M31*$I990)*'01_Supuestos'!$F$11*($H990-'01_Supuestos'!$F$9))-((('01_Supuestos'!M31*$I990)*'01_Supuestos'!$F$11*($H990-'01_Supuestos'!$F$9))*'01_Supuestos'!$F$12)-(('01_Supuestos'!M31*$I990)*'01_Supuestos'!$F$11*$K990)-(IF(('01_Supuestos'!M31*$I990)&gt;0,'01_Supuestos'!$F$15,0)))-((('01_Supuestos'!M31*$I990)*'01_Supuestos'!$F$11*($H990-'01_Supuestos'!$F$9))*'01_Supuestos'!$F$18)-($J990*'01_Supuestos'!M32)-(IF('01_Supuestos'!M30=MAX('01_Supuestos'!$C$30:$M$30),'01_Supuestos'!$F$19,0))-(MAX(0,(((('01_Supuestos'!M31*$I990)*'01_Supuestos'!$F$11*($H990-'01_Supuestos'!$F$9))-((('01_Supuestos'!M31*$I990)*'01_Supuestos'!$F$11*($H990-'01_Supuestos'!$F$9))*'01_Supuestos'!$F$12)-(('01_Supuestos'!M31*$I990)*'01_Supuestos'!$F$11*$K990)-(IF(('01_Supuestos'!M31*$I990)&gt;0,'01_Supuestos'!$F$15,0)))-($J990*'01_Supuestos'!M33)))*'01_Supuestos'!$F$16)</f>
        <v/>
      </c>
      <c r="AE990" s="109">
        <f>0</f>
        <v/>
      </c>
      <c r="AF990" s="109">
        <f>IF(S990&gt;R990,"Appraisal+Decision",IF(S990&lt;R990,"Develop Now","Indiferente"))</f>
        <v/>
      </c>
    </row>
    <row r="991">
      <c r="A991" t="n">
        <v>961</v>
      </c>
      <c r="B991" s="53">
        <f>RAND()</f>
        <v/>
      </c>
      <c r="C991" s="53">
        <f>RAND()</f>
        <v/>
      </c>
      <c r="D991" s="53">
        <f>RAND()</f>
        <v/>
      </c>
      <c r="E991" s="53">
        <f>RAND()</f>
        <v/>
      </c>
      <c r="F991" s="53">
        <f>RAND()</f>
        <v/>
      </c>
      <c r="G991" s="53">
        <f>RAND()</f>
        <v/>
      </c>
      <c r="H991" s="109">
        <f>IF(B991&lt;($B$11-$B$10)/($B$12-$B$10), $B$10+SQRT(B991*($B$11-$B$10)*($B$12-$B$10)), $B$12-SQRT((1-B991)*($B$12-$B$11)*($B$12-$B$10)))</f>
        <v/>
      </c>
      <c r="I991" s="53">
        <f>MAX(0.1,NORMINV(C991,$B$13,$B$14))</f>
        <v/>
      </c>
      <c r="J991" s="109">
        <f>'01_Supuestos'!$F$13*MAX(0.65,NORMINV(D991,1,$B$15))</f>
        <v/>
      </c>
      <c r="K991" s="109">
        <f>'01_Supuestos'!$F$14*MAX(0.6,NORMINV(E991,1,$B$16))</f>
        <v/>
      </c>
      <c r="L991" s="109">
        <f>--(F991&lt;=$B$5)</f>
        <v/>
      </c>
      <c r="M991" s="109">
        <f>IF(L991=1, IF(G991&lt;=$B$6, "+", "-"), IF(G991&lt;=(1-$B$7), "+", "-"))</f>
        <v/>
      </c>
      <c r="N991" s="110">
        <f>IF(M991="+",'05_Bayes_Arbol'!$B$16,'05_Bayes_Arbol'!$B$17)</f>
        <v/>
      </c>
      <c r="O991" s="109">
        <f>SUMPRODUCT(T991:AD991,'01_Supuestos'!$C$34:$M$34)</f>
        <v/>
      </c>
      <c r="P991" s="109">
        <f>N991*O991 + (1-N991)*$B$9</f>
        <v/>
      </c>
      <c r="Q991" s="109">
        <f>--(P991&gt;0)</f>
        <v/>
      </c>
      <c r="R991" s="109">
        <f>IF(L991=1,O991,$B$9)</f>
        <v/>
      </c>
      <c r="S991" s="109">
        <f>-$B$8 + IF(Q991=1, IF(L991=1,O991,$B$9), 0)</f>
        <v/>
      </c>
      <c r="T991" s="109">
        <f>((('01_Supuestos'!C31*$I991)*'01_Supuestos'!$F$11*($H991-'01_Supuestos'!$F$9))-((('01_Supuestos'!C31*$I991)*'01_Supuestos'!$F$11*($H991-'01_Supuestos'!$F$9))*'01_Supuestos'!$F$12)-(('01_Supuestos'!C31*$I991)*'01_Supuestos'!$F$11*$K991)-(IF(('01_Supuestos'!C31*$I991)&gt;0,'01_Supuestos'!$F$15,0)))-((('01_Supuestos'!C31*$I991)*'01_Supuestos'!$F$11*($H991-'01_Supuestos'!$F$9))*'01_Supuestos'!$F$18)-($J991*'01_Supuestos'!C32)-(IF('01_Supuestos'!C30=MAX('01_Supuestos'!$C$30:$M$30),'01_Supuestos'!$F$19,0))-(MAX(0,(((('01_Supuestos'!C31*$I991)*'01_Supuestos'!$F$11*($H991-'01_Supuestos'!$F$9))-((('01_Supuestos'!C31*$I991)*'01_Supuestos'!$F$11*($H991-'01_Supuestos'!$F$9))*'01_Supuestos'!$F$12)-(('01_Supuestos'!C31*$I991)*'01_Supuestos'!$F$11*$K991)-(IF(('01_Supuestos'!C31*$I991)&gt;0,'01_Supuestos'!$F$15,0)))-($J991*'01_Supuestos'!C33)))*'01_Supuestos'!$F$16)</f>
        <v/>
      </c>
      <c r="U991" s="109">
        <f>((('01_Supuestos'!D31*$I991)*'01_Supuestos'!$F$11*($H991-'01_Supuestos'!$F$9))-((('01_Supuestos'!D31*$I991)*'01_Supuestos'!$F$11*($H991-'01_Supuestos'!$F$9))*'01_Supuestos'!$F$12)-(('01_Supuestos'!D31*$I991)*'01_Supuestos'!$F$11*$K991)-(IF(('01_Supuestos'!D31*$I991)&gt;0,'01_Supuestos'!$F$15,0)))-((('01_Supuestos'!D31*$I991)*'01_Supuestos'!$F$11*($H991-'01_Supuestos'!$F$9))*'01_Supuestos'!$F$18)-($J991*'01_Supuestos'!D32)-(IF('01_Supuestos'!D30=MAX('01_Supuestos'!$C$30:$M$30),'01_Supuestos'!$F$19,0))-(MAX(0,(((('01_Supuestos'!D31*$I991)*'01_Supuestos'!$F$11*($H991-'01_Supuestos'!$F$9))-((('01_Supuestos'!D31*$I991)*'01_Supuestos'!$F$11*($H991-'01_Supuestos'!$F$9))*'01_Supuestos'!$F$12)-(('01_Supuestos'!D31*$I991)*'01_Supuestos'!$F$11*$K991)-(IF(('01_Supuestos'!D31*$I991)&gt;0,'01_Supuestos'!$F$15,0)))-($J991*'01_Supuestos'!D33)))*'01_Supuestos'!$F$16)</f>
        <v/>
      </c>
      <c r="V991" s="109">
        <f>((('01_Supuestos'!E31*$I991)*'01_Supuestos'!$F$11*($H991-'01_Supuestos'!$F$9))-((('01_Supuestos'!E31*$I991)*'01_Supuestos'!$F$11*($H991-'01_Supuestos'!$F$9))*'01_Supuestos'!$F$12)-(('01_Supuestos'!E31*$I991)*'01_Supuestos'!$F$11*$K991)-(IF(('01_Supuestos'!E31*$I991)&gt;0,'01_Supuestos'!$F$15,0)))-((('01_Supuestos'!E31*$I991)*'01_Supuestos'!$F$11*($H991-'01_Supuestos'!$F$9))*'01_Supuestos'!$F$18)-($J991*'01_Supuestos'!E32)-(IF('01_Supuestos'!E30=MAX('01_Supuestos'!$C$30:$M$30),'01_Supuestos'!$F$19,0))-(MAX(0,(((('01_Supuestos'!E31*$I991)*'01_Supuestos'!$F$11*($H991-'01_Supuestos'!$F$9))-((('01_Supuestos'!E31*$I991)*'01_Supuestos'!$F$11*($H991-'01_Supuestos'!$F$9))*'01_Supuestos'!$F$12)-(('01_Supuestos'!E31*$I991)*'01_Supuestos'!$F$11*$K991)-(IF(('01_Supuestos'!E31*$I991)&gt;0,'01_Supuestos'!$F$15,0)))-($J991*'01_Supuestos'!E33)))*'01_Supuestos'!$F$16)</f>
        <v/>
      </c>
      <c r="W991" s="109">
        <f>((('01_Supuestos'!F31*$I991)*'01_Supuestos'!$F$11*($H991-'01_Supuestos'!$F$9))-((('01_Supuestos'!F31*$I991)*'01_Supuestos'!$F$11*($H991-'01_Supuestos'!$F$9))*'01_Supuestos'!$F$12)-(('01_Supuestos'!F31*$I991)*'01_Supuestos'!$F$11*$K991)-(IF(('01_Supuestos'!F31*$I991)&gt;0,'01_Supuestos'!$F$15,0)))-((('01_Supuestos'!F31*$I991)*'01_Supuestos'!$F$11*($H991-'01_Supuestos'!$F$9))*'01_Supuestos'!$F$18)-($J991*'01_Supuestos'!F32)-(IF('01_Supuestos'!F30=MAX('01_Supuestos'!$C$30:$M$30),'01_Supuestos'!$F$19,0))-(MAX(0,(((('01_Supuestos'!F31*$I991)*'01_Supuestos'!$F$11*($H991-'01_Supuestos'!$F$9))-((('01_Supuestos'!F31*$I991)*'01_Supuestos'!$F$11*($H991-'01_Supuestos'!$F$9))*'01_Supuestos'!$F$12)-(('01_Supuestos'!F31*$I991)*'01_Supuestos'!$F$11*$K991)-(IF(('01_Supuestos'!F31*$I991)&gt;0,'01_Supuestos'!$F$15,0)))-($J991*'01_Supuestos'!F33)))*'01_Supuestos'!$F$16)</f>
        <v/>
      </c>
      <c r="X991" s="109">
        <f>((('01_Supuestos'!G31*$I991)*'01_Supuestos'!$F$11*($H991-'01_Supuestos'!$F$9))-((('01_Supuestos'!G31*$I991)*'01_Supuestos'!$F$11*($H991-'01_Supuestos'!$F$9))*'01_Supuestos'!$F$12)-(('01_Supuestos'!G31*$I991)*'01_Supuestos'!$F$11*$K991)-(IF(('01_Supuestos'!G31*$I991)&gt;0,'01_Supuestos'!$F$15,0)))-((('01_Supuestos'!G31*$I991)*'01_Supuestos'!$F$11*($H991-'01_Supuestos'!$F$9))*'01_Supuestos'!$F$18)-($J991*'01_Supuestos'!G32)-(IF('01_Supuestos'!G30=MAX('01_Supuestos'!$C$30:$M$30),'01_Supuestos'!$F$19,0))-(MAX(0,(((('01_Supuestos'!G31*$I991)*'01_Supuestos'!$F$11*($H991-'01_Supuestos'!$F$9))-((('01_Supuestos'!G31*$I991)*'01_Supuestos'!$F$11*($H991-'01_Supuestos'!$F$9))*'01_Supuestos'!$F$12)-(('01_Supuestos'!G31*$I991)*'01_Supuestos'!$F$11*$K991)-(IF(('01_Supuestos'!G31*$I991)&gt;0,'01_Supuestos'!$F$15,0)))-($J991*'01_Supuestos'!G33)))*'01_Supuestos'!$F$16)</f>
        <v/>
      </c>
      <c r="Y991" s="109">
        <f>((('01_Supuestos'!H31*$I991)*'01_Supuestos'!$F$11*($H991-'01_Supuestos'!$F$9))-((('01_Supuestos'!H31*$I991)*'01_Supuestos'!$F$11*($H991-'01_Supuestos'!$F$9))*'01_Supuestos'!$F$12)-(('01_Supuestos'!H31*$I991)*'01_Supuestos'!$F$11*$K991)-(IF(('01_Supuestos'!H31*$I991)&gt;0,'01_Supuestos'!$F$15,0)))-((('01_Supuestos'!H31*$I991)*'01_Supuestos'!$F$11*($H991-'01_Supuestos'!$F$9))*'01_Supuestos'!$F$18)-($J991*'01_Supuestos'!H32)-(IF('01_Supuestos'!H30=MAX('01_Supuestos'!$C$30:$M$30),'01_Supuestos'!$F$19,0))-(MAX(0,(((('01_Supuestos'!H31*$I991)*'01_Supuestos'!$F$11*($H991-'01_Supuestos'!$F$9))-((('01_Supuestos'!H31*$I991)*'01_Supuestos'!$F$11*($H991-'01_Supuestos'!$F$9))*'01_Supuestos'!$F$12)-(('01_Supuestos'!H31*$I991)*'01_Supuestos'!$F$11*$K991)-(IF(('01_Supuestos'!H31*$I991)&gt;0,'01_Supuestos'!$F$15,0)))-($J991*'01_Supuestos'!H33)))*'01_Supuestos'!$F$16)</f>
        <v/>
      </c>
      <c r="Z991" s="109">
        <f>((('01_Supuestos'!I31*$I991)*'01_Supuestos'!$F$11*($H991-'01_Supuestos'!$F$9))-((('01_Supuestos'!I31*$I991)*'01_Supuestos'!$F$11*($H991-'01_Supuestos'!$F$9))*'01_Supuestos'!$F$12)-(('01_Supuestos'!I31*$I991)*'01_Supuestos'!$F$11*$K991)-(IF(('01_Supuestos'!I31*$I991)&gt;0,'01_Supuestos'!$F$15,0)))-((('01_Supuestos'!I31*$I991)*'01_Supuestos'!$F$11*($H991-'01_Supuestos'!$F$9))*'01_Supuestos'!$F$18)-($J991*'01_Supuestos'!I32)-(IF('01_Supuestos'!I30=MAX('01_Supuestos'!$C$30:$M$30),'01_Supuestos'!$F$19,0))-(MAX(0,(((('01_Supuestos'!I31*$I991)*'01_Supuestos'!$F$11*($H991-'01_Supuestos'!$F$9))-((('01_Supuestos'!I31*$I991)*'01_Supuestos'!$F$11*($H991-'01_Supuestos'!$F$9))*'01_Supuestos'!$F$12)-(('01_Supuestos'!I31*$I991)*'01_Supuestos'!$F$11*$K991)-(IF(('01_Supuestos'!I31*$I991)&gt;0,'01_Supuestos'!$F$15,0)))-($J991*'01_Supuestos'!I33)))*'01_Supuestos'!$F$16)</f>
        <v/>
      </c>
      <c r="AA991" s="109">
        <f>((('01_Supuestos'!J31*$I991)*'01_Supuestos'!$F$11*($H991-'01_Supuestos'!$F$9))-((('01_Supuestos'!J31*$I991)*'01_Supuestos'!$F$11*($H991-'01_Supuestos'!$F$9))*'01_Supuestos'!$F$12)-(('01_Supuestos'!J31*$I991)*'01_Supuestos'!$F$11*$K991)-(IF(('01_Supuestos'!J31*$I991)&gt;0,'01_Supuestos'!$F$15,0)))-((('01_Supuestos'!J31*$I991)*'01_Supuestos'!$F$11*($H991-'01_Supuestos'!$F$9))*'01_Supuestos'!$F$18)-($J991*'01_Supuestos'!J32)-(IF('01_Supuestos'!J30=MAX('01_Supuestos'!$C$30:$M$30),'01_Supuestos'!$F$19,0))-(MAX(0,(((('01_Supuestos'!J31*$I991)*'01_Supuestos'!$F$11*($H991-'01_Supuestos'!$F$9))-((('01_Supuestos'!J31*$I991)*'01_Supuestos'!$F$11*($H991-'01_Supuestos'!$F$9))*'01_Supuestos'!$F$12)-(('01_Supuestos'!J31*$I991)*'01_Supuestos'!$F$11*$K991)-(IF(('01_Supuestos'!J31*$I991)&gt;0,'01_Supuestos'!$F$15,0)))-($J991*'01_Supuestos'!J33)))*'01_Supuestos'!$F$16)</f>
        <v/>
      </c>
      <c r="AB991" s="109">
        <f>((('01_Supuestos'!K31*$I991)*'01_Supuestos'!$F$11*($H991-'01_Supuestos'!$F$9))-((('01_Supuestos'!K31*$I991)*'01_Supuestos'!$F$11*($H991-'01_Supuestos'!$F$9))*'01_Supuestos'!$F$12)-(('01_Supuestos'!K31*$I991)*'01_Supuestos'!$F$11*$K991)-(IF(('01_Supuestos'!K31*$I991)&gt;0,'01_Supuestos'!$F$15,0)))-((('01_Supuestos'!K31*$I991)*'01_Supuestos'!$F$11*($H991-'01_Supuestos'!$F$9))*'01_Supuestos'!$F$18)-($J991*'01_Supuestos'!K32)-(IF('01_Supuestos'!K30=MAX('01_Supuestos'!$C$30:$M$30),'01_Supuestos'!$F$19,0))-(MAX(0,(((('01_Supuestos'!K31*$I991)*'01_Supuestos'!$F$11*($H991-'01_Supuestos'!$F$9))-((('01_Supuestos'!K31*$I991)*'01_Supuestos'!$F$11*($H991-'01_Supuestos'!$F$9))*'01_Supuestos'!$F$12)-(('01_Supuestos'!K31*$I991)*'01_Supuestos'!$F$11*$K991)-(IF(('01_Supuestos'!K31*$I991)&gt;0,'01_Supuestos'!$F$15,0)))-($J991*'01_Supuestos'!K33)))*'01_Supuestos'!$F$16)</f>
        <v/>
      </c>
      <c r="AC991" s="109">
        <f>((('01_Supuestos'!L31*$I991)*'01_Supuestos'!$F$11*($H991-'01_Supuestos'!$F$9))-((('01_Supuestos'!L31*$I991)*'01_Supuestos'!$F$11*($H991-'01_Supuestos'!$F$9))*'01_Supuestos'!$F$12)-(('01_Supuestos'!L31*$I991)*'01_Supuestos'!$F$11*$K991)-(IF(('01_Supuestos'!L31*$I991)&gt;0,'01_Supuestos'!$F$15,0)))-((('01_Supuestos'!L31*$I991)*'01_Supuestos'!$F$11*($H991-'01_Supuestos'!$F$9))*'01_Supuestos'!$F$18)-($J991*'01_Supuestos'!L32)-(IF('01_Supuestos'!L30=MAX('01_Supuestos'!$C$30:$M$30),'01_Supuestos'!$F$19,0))-(MAX(0,(((('01_Supuestos'!L31*$I991)*'01_Supuestos'!$F$11*($H991-'01_Supuestos'!$F$9))-((('01_Supuestos'!L31*$I991)*'01_Supuestos'!$F$11*($H991-'01_Supuestos'!$F$9))*'01_Supuestos'!$F$12)-(('01_Supuestos'!L31*$I991)*'01_Supuestos'!$F$11*$K991)-(IF(('01_Supuestos'!L31*$I991)&gt;0,'01_Supuestos'!$F$15,0)))-($J991*'01_Supuestos'!L33)))*'01_Supuestos'!$F$16)</f>
        <v/>
      </c>
      <c r="AD991" s="109">
        <f>((('01_Supuestos'!M31*$I991)*'01_Supuestos'!$F$11*($H991-'01_Supuestos'!$F$9))-((('01_Supuestos'!M31*$I991)*'01_Supuestos'!$F$11*($H991-'01_Supuestos'!$F$9))*'01_Supuestos'!$F$12)-(('01_Supuestos'!M31*$I991)*'01_Supuestos'!$F$11*$K991)-(IF(('01_Supuestos'!M31*$I991)&gt;0,'01_Supuestos'!$F$15,0)))-((('01_Supuestos'!M31*$I991)*'01_Supuestos'!$F$11*($H991-'01_Supuestos'!$F$9))*'01_Supuestos'!$F$18)-($J991*'01_Supuestos'!M32)-(IF('01_Supuestos'!M30=MAX('01_Supuestos'!$C$30:$M$30),'01_Supuestos'!$F$19,0))-(MAX(0,(((('01_Supuestos'!M31*$I991)*'01_Supuestos'!$F$11*($H991-'01_Supuestos'!$F$9))-((('01_Supuestos'!M31*$I991)*'01_Supuestos'!$F$11*($H991-'01_Supuestos'!$F$9))*'01_Supuestos'!$F$12)-(('01_Supuestos'!M31*$I991)*'01_Supuestos'!$F$11*$K991)-(IF(('01_Supuestos'!M31*$I991)&gt;0,'01_Supuestos'!$F$15,0)))-($J991*'01_Supuestos'!M33)))*'01_Supuestos'!$F$16)</f>
        <v/>
      </c>
      <c r="AE991" s="109">
        <f>0</f>
        <v/>
      </c>
      <c r="AF991" s="109">
        <f>IF(S991&gt;R991,"Appraisal+Decision",IF(S991&lt;R991,"Develop Now","Indiferente"))</f>
        <v/>
      </c>
    </row>
    <row r="992">
      <c r="A992" t="n">
        <v>962</v>
      </c>
      <c r="B992" s="53">
        <f>RAND()</f>
        <v/>
      </c>
      <c r="C992" s="53">
        <f>RAND()</f>
        <v/>
      </c>
      <c r="D992" s="53">
        <f>RAND()</f>
        <v/>
      </c>
      <c r="E992" s="53">
        <f>RAND()</f>
        <v/>
      </c>
      <c r="F992" s="53">
        <f>RAND()</f>
        <v/>
      </c>
      <c r="G992" s="53">
        <f>RAND()</f>
        <v/>
      </c>
      <c r="H992" s="109">
        <f>IF(B992&lt;($B$11-$B$10)/($B$12-$B$10), $B$10+SQRT(B992*($B$11-$B$10)*($B$12-$B$10)), $B$12-SQRT((1-B992)*($B$12-$B$11)*($B$12-$B$10)))</f>
        <v/>
      </c>
      <c r="I992" s="53">
        <f>MAX(0.1,NORMINV(C992,$B$13,$B$14))</f>
        <v/>
      </c>
      <c r="J992" s="109">
        <f>'01_Supuestos'!$F$13*MAX(0.65,NORMINV(D992,1,$B$15))</f>
        <v/>
      </c>
      <c r="K992" s="109">
        <f>'01_Supuestos'!$F$14*MAX(0.6,NORMINV(E992,1,$B$16))</f>
        <v/>
      </c>
      <c r="L992" s="109">
        <f>--(F992&lt;=$B$5)</f>
        <v/>
      </c>
      <c r="M992" s="109">
        <f>IF(L992=1, IF(G992&lt;=$B$6, "+", "-"), IF(G992&lt;=(1-$B$7), "+", "-"))</f>
        <v/>
      </c>
      <c r="N992" s="110">
        <f>IF(M992="+",'05_Bayes_Arbol'!$B$16,'05_Bayes_Arbol'!$B$17)</f>
        <v/>
      </c>
      <c r="O992" s="109">
        <f>SUMPRODUCT(T992:AD992,'01_Supuestos'!$C$34:$M$34)</f>
        <v/>
      </c>
      <c r="P992" s="109">
        <f>N992*O992 + (1-N992)*$B$9</f>
        <v/>
      </c>
      <c r="Q992" s="109">
        <f>--(P992&gt;0)</f>
        <v/>
      </c>
      <c r="R992" s="109">
        <f>IF(L992=1,O992,$B$9)</f>
        <v/>
      </c>
      <c r="S992" s="109">
        <f>-$B$8 + IF(Q992=1, IF(L992=1,O992,$B$9), 0)</f>
        <v/>
      </c>
      <c r="T992" s="109">
        <f>((('01_Supuestos'!C31*$I992)*'01_Supuestos'!$F$11*($H992-'01_Supuestos'!$F$9))-((('01_Supuestos'!C31*$I992)*'01_Supuestos'!$F$11*($H992-'01_Supuestos'!$F$9))*'01_Supuestos'!$F$12)-(('01_Supuestos'!C31*$I992)*'01_Supuestos'!$F$11*$K992)-(IF(('01_Supuestos'!C31*$I992)&gt;0,'01_Supuestos'!$F$15,0)))-((('01_Supuestos'!C31*$I992)*'01_Supuestos'!$F$11*($H992-'01_Supuestos'!$F$9))*'01_Supuestos'!$F$18)-($J992*'01_Supuestos'!C32)-(IF('01_Supuestos'!C30=MAX('01_Supuestos'!$C$30:$M$30),'01_Supuestos'!$F$19,0))-(MAX(0,(((('01_Supuestos'!C31*$I992)*'01_Supuestos'!$F$11*($H992-'01_Supuestos'!$F$9))-((('01_Supuestos'!C31*$I992)*'01_Supuestos'!$F$11*($H992-'01_Supuestos'!$F$9))*'01_Supuestos'!$F$12)-(('01_Supuestos'!C31*$I992)*'01_Supuestos'!$F$11*$K992)-(IF(('01_Supuestos'!C31*$I992)&gt;0,'01_Supuestos'!$F$15,0)))-($J992*'01_Supuestos'!C33)))*'01_Supuestos'!$F$16)</f>
        <v/>
      </c>
      <c r="U992" s="109">
        <f>((('01_Supuestos'!D31*$I992)*'01_Supuestos'!$F$11*($H992-'01_Supuestos'!$F$9))-((('01_Supuestos'!D31*$I992)*'01_Supuestos'!$F$11*($H992-'01_Supuestos'!$F$9))*'01_Supuestos'!$F$12)-(('01_Supuestos'!D31*$I992)*'01_Supuestos'!$F$11*$K992)-(IF(('01_Supuestos'!D31*$I992)&gt;0,'01_Supuestos'!$F$15,0)))-((('01_Supuestos'!D31*$I992)*'01_Supuestos'!$F$11*($H992-'01_Supuestos'!$F$9))*'01_Supuestos'!$F$18)-($J992*'01_Supuestos'!D32)-(IF('01_Supuestos'!D30=MAX('01_Supuestos'!$C$30:$M$30),'01_Supuestos'!$F$19,0))-(MAX(0,(((('01_Supuestos'!D31*$I992)*'01_Supuestos'!$F$11*($H992-'01_Supuestos'!$F$9))-((('01_Supuestos'!D31*$I992)*'01_Supuestos'!$F$11*($H992-'01_Supuestos'!$F$9))*'01_Supuestos'!$F$12)-(('01_Supuestos'!D31*$I992)*'01_Supuestos'!$F$11*$K992)-(IF(('01_Supuestos'!D31*$I992)&gt;0,'01_Supuestos'!$F$15,0)))-($J992*'01_Supuestos'!D33)))*'01_Supuestos'!$F$16)</f>
        <v/>
      </c>
      <c r="V992" s="109">
        <f>((('01_Supuestos'!E31*$I992)*'01_Supuestos'!$F$11*($H992-'01_Supuestos'!$F$9))-((('01_Supuestos'!E31*$I992)*'01_Supuestos'!$F$11*($H992-'01_Supuestos'!$F$9))*'01_Supuestos'!$F$12)-(('01_Supuestos'!E31*$I992)*'01_Supuestos'!$F$11*$K992)-(IF(('01_Supuestos'!E31*$I992)&gt;0,'01_Supuestos'!$F$15,0)))-((('01_Supuestos'!E31*$I992)*'01_Supuestos'!$F$11*($H992-'01_Supuestos'!$F$9))*'01_Supuestos'!$F$18)-($J992*'01_Supuestos'!E32)-(IF('01_Supuestos'!E30=MAX('01_Supuestos'!$C$30:$M$30),'01_Supuestos'!$F$19,0))-(MAX(0,(((('01_Supuestos'!E31*$I992)*'01_Supuestos'!$F$11*($H992-'01_Supuestos'!$F$9))-((('01_Supuestos'!E31*$I992)*'01_Supuestos'!$F$11*($H992-'01_Supuestos'!$F$9))*'01_Supuestos'!$F$12)-(('01_Supuestos'!E31*$I992)*'01_Supuestos'!$F$11*$K992)-(IF(('01_Supuestos'!E31*$I992)&gt;0,'01_Supuestos'!$F$15,0)))-($J992*'01_Supuestos'!E33)))*'01_Supuestos'!$F$16)</f>
        <v/>
      </c>
      <c r="W992" s="109">
        <f>((('01_Supuestos'!F31*$I992)*'01_Supuestos'!$F$11*($H992-'01_Supuestos'!$F$9))-((('01_Supuestos'!F31*$I992)*'01_Supuestos'!$F$11*($H992-'01_Supuestos'!$F$9))*'01_Supuestos'!$F$12)-(('01_Supuestos'!F31*$I992)*'01_Supuestos'!$F$11*$K992)-(IF(('01_Supuestos'!F31*$I992)&gt;0,'01_Supuestos'!$F$15,0)))-((('01_Supuestos'!F31*$I992)*'01_Supuestos'!$F$11*($H992-'01_Supuestos'!$F$9))*'01_Supuestos'!$F$18)-($J992*'01_Supuestos'!F32)-(IF('01_Supuestos'!F30=MAX('01_Supuestos'!$C$30:$M$30),'01_Supuestos'!$F$19,0))-(MAX(0,(((('01_Supuestos'!F31*$I992)*'01_Supuestos'!$F$11*($H992-'01_Supuestos'!$F$9))-((('01_Supuestos'!F31*$I992)*'01_Supuestos'!$F$11*($H992-'01_Supuestos'!$F$9))*'01_Supuestos'!$F$12)-(('01_Supuestos'!F31*$I992)*'01_Supuestos'!$F$11*$K992)-(IF(('01_Supuestos'!F31*$I992)&gt;0,'01_Supuestos'!$F$15,0)))-($J992*'01_Supuestos'!F33)))*'01_Supuestos'!$F$16)</f>
        <v/>
      </c>
      <c r="X992" s="109">
        <f>((('01_Supuestos'!G31*$I992)*'01_Supuestos'!$F$11*($H992-'01_Supuestos'!$F$9))-((('01_Supuestos'!G31*$I992)*'01_Supuestos'!$F$11*($H992-'01_Supuestos'!$F$9))*'01_Supuestos'!$F$12)-(('01_Supuestos'!G31*$I992)*'01_Supuestos'!$F$11*$K992)-(IF(('01_Supuestos'!G31*$I992)&gt;0,'01_Supuestos'!$F$15,0)))-((('01_Supuestos'!G31*$I992)*'01_Supuestos'!$F$11*($H992-'01_Supuestos'!$F$9))*'01_Supuestos'!$F$18)-($J992*'01_Supuestos'!G32)-(IF('01_Supuestos'!G30=MAX('01_Supuestos'!$C$30:$M$30),'01_Supuestos'!$F$19,0))-(MAX(0,(((('01_Supuestos'!G31*$I992)*'01_Supuestos'!$F$11*($H992-'01_Supuestos'!$F$9))-((('01_Supuestos'!G31*$I992)*'01_Supuestos'!$F$11*($H992-'01_Supuestos'!$F$9))*'01_Supuestos'!$F$12)-(('01_Supuestos'!G31*$I992)*'01_Supuestos'!$F$11*$K992)-(IF(('01_Supuestos'!G31*$I992)&gt;0,'01_Supuestos'!$F$15,0)))-($J992*'01_Supuestos'!G33)))*'01_Supuestos'!$F$16)</f>
        <v/>
      </c>
      <c r="Y992" s="109">
        <f>((('01_Supuestos'!H31*$I992)*'01_Supuestos'!$F$11*($H992-'01_Supuestos'!$F$9))-((('01_Supuestos'!H31*$I992)*'01_Supuestos'!$F$11*($H992-'01_Supuestos'!$F$9))*'01_Supuestos'!$F$12)-(('01_Supuestos'!H31*$I992)*'01_Supuestos'!$F$11*$K992)-(IF(('01_Supuestos'!H31*$I992)&gt;0,'01_Supuestos'!$F$15,0)))-((('01_Supuestos'!H31*$I992)*'01_Supuestos'!$F$11*($H992-'01_Supuestos'!$F$9))*'01_Supuestos'!$F$18)-($J992*'01_Supuestos'!H32)-(IF('01_Supuestos'!H30=MAX('01_Supuestos'!$C$30:$M$30),'01_Supuestos'!$F$19,0))-(MAX(0,(((('01_Supuestos'!H31*$I992)*'01_Supuestos'!$F$11*($H992-'01_Supuestos'!$F$9))-((('01_Supuestos'!H31*$I992)*'01_Supuestos'!$F$11*($H992-'01_Supuestos'!$F$9))*'01_Supuestos'!$F$12)-(('01_Supuestos'!H31*$I992)*'01_Supuestos'!$F$11*$K992)-(IF(('01_Supuestos'!H31*$I992)&gt;0,'01_Supuestos'!$F$15,0)))-($J992*'01_Supuestos'!H33)))*'01_Supuestos'!$F$16)</f>
        <v/>
      </c>
      <c r="Z992" s="109">
        <f>((('01_Supuestos'!I31*$I992)*'01_Supuestos'!$F$11*($H992-'01_Supuestos'!$F$9))-((('01_Supuestos'!I31*$I992)*'01_Supuestos'!$F$11*($H992-'01_Supuestos'!$F$9))*'01_Supuestos'!$F$12)-(('01_Supuestos'!I31*$I992)*'01_Supuestos'!$F$11*$K992)-(IF(('01_Supuestos'!I31*$I992)&gt;0,'01_Supuestos'!$F$15,0)))-((('01_Supuestos'!I31*$I992)*'01_Supuestos'!$F$11*($H992-'01_Supuestos'!$F$9))*'01_Supuestos'!$F$18)-($J992*'01_Supuestos'!I32)-(IF('01_Supuestos'!I30=MAX('01_Supuestos'!$C$30:$M$30),'01_Supuestos'!$F$19,0))-(MAX(0,(((('01_Supuestos'!I31*$I992)*'01_Supuestos'!$F$11*($H992-'01_Supuestos'!$F$9))-((('01_Supuestos'!I31*$I992)*'01_Supuestos'!$F$11*($H992-'01_Supuestos'!$F$9))*'01_Supuestos'!$F$12)-(('01_Supuestos'!I31*$I992)*'01_Supuestos'!$F$11*$K992)-(IF(('01_Supuestos'!I31*$I992)&gt;0,'01_Supuestos'!$F$15,0)))-($J992*'01_Supuestos'!I33)))*'01_Supuestos'!$F$16)</f>
        <v/>
      </c>
      <c r="AA992" s="109">
        <f>((('01_Supuestos'!J31*$I992)*'01_Supuestos'!$F$11*($H992-'01_Supuestos'!$F$9))-((('01_Supuestos'!J31*$I992)*'01_Supuestos'!$F$11*($H992-'01_Supuestos'!$F$9))*'01_Supuestos'!$F$12)-(('01_Supuestos'!J31*$I992)*'01_Supuestos'!$F$11*$K992)-(IF(('01_Supuestos'!J31*$I992)&gt;0,'01_Supuestos'!$F$15,0)))-((('01_Supuestos'!J31*$I992)*'01_Supuestos'!$F$11*($H992-'01_Supuestos'!$F$9))*'01_Supuestos'!$F$18)-($J992*'01_Supuestos'!J32)-(IF('01_Supuestos'!J30=MAX('01_Supuestos'!$C$30:$M$30),'01_Supuestos'!$F$19,0))-(MAX(0,(((('01_Supuestos'!J31*$I992)*'01_Supuestos'!$F$11*($H992-'01_Supuestos'!$F$9))-((('01_Supuestos'!J31*$I992)*'01_Supuestos'!$F$11*($H992-'01_Supuestos'!$F$9))*'01_Supuestos'!$F$12)-(('01_Supuestos'!J31*$I992)*'01_Supuestos'!$F$11*$K992)-(IF(('01_Supuestos'!J31*$I992)&gt;0,'01_Supuestos'!$F$15,0)))-($J992*'01_Supuestos'!J33)))*'01_Supuestos'!$F$16)</f>
        <v/>
      </c>
      <c r="AB992" s="109">
        <f>((('01_Supuestos'!K31*$I992)*'01_Supuestos'!$F$11*($H992-'01_Supuestos'!$F$9))-((('01_Supuestos'!K31*$I992)*'01_Supuestos'!$F$11*($H992-'01_Supuestos'!$F$9))*'01_Supuestos'!$F$12)-(('01_Supuestos'!K31*$I992)*'01_Supuestos'!$F$11*$K992)-(IF(('01_Supuestos'!K31*$I992)&gt;0,'01_Supuestos'!$F$15,0)))-((('01_Supuestos'!K31*$I992)*'01_Supuestos'!$F$11*($H992-'01_Supuestos'!$F$9))*'01_Supuestos'!$F$18)-($J992*'01_Supuestos'!K32)-(IF('01_Supuestos'!K30=MAX('01_Supuestos'!$C$30:$M$30),'01_Supuestos'!$F$19,0))-(MAX(0,(((('01_Supuestos'!K31*$I992)*'01_Supuestos'!$F$11*($H992-'01_Supuestos'!$F$9))-((('01_Supuestos'!K31*$I992)*'01_Supuestos'!$F$11*($H992-'01_Supuestos'!$F$9))*'01_Supuestos'!$F$12)-(('01_Supuestos'!K31*$I992)*'01_Supuestos'!$F$11*$K992)-(IF(('01_Supuestos'!K31*$I992)&gt;0,'01_Supuestos'!$F$15,0)))-($J992*'01_Supuestos'!K33)))*'01_Supuestos'!$F$16)</f>
        <v/>
      </c>
      <c r="AC992" s="109">
        <f>((('01_Supuestos'!L31*$I992)*'01_Supuestos'!$F$11*($H992-'01_Supuestos'!$F$9))-((('01_Supuestos'!L31*$I992)*'01_Supuestos'!$F$11*($H992-'01_Supuestos'!$F$9))*'01_Supuestos'!$F$12)-(('01_Supuestos'!L31*$I992)*'01_Supuestos'!$F$11*$K992)-(IF(('01_Supuestos'!L31*$I992)&gt;0,'01_Supuestos'!$F$15,0)))-((('01_Supuestos'!L31*$I992)*'01_Supuestos'!$F$11*($H992-'01_Supuestos'!$F$9))*'01_Supuestos'!$F$18)-($J992*'01_Supuestos'!L32)-(IF('01_Supuestos'!L30=MAX('01_Supuestos'!$C$30:$M$30),'01_Supuestos'!$F$19,0))-(MAX(0,(((('01_Supuestos'!L31*$I992)*'01_Supuestos'!$F$11*($H992-'01_Supuestos'!$F$9))-((('01_Supuestos'!L31*$I992)*'01_Supuestos'!$F$11*($H992-'01_Supuestos'!$F$9))*'01_Supuestos'!$F$12)-(('01_Supuestos'!L31*$I992)*'01_Supuestos'!$F$11*$K992)-(IF(('01_Supuestos'!L31*$I992)&gt;0,'01_Supuestos'!$F$15,0)))-($J992*'01_Supuestos'!L33)))*'01_Supuestos'!$F$16)</f>
        <v/>
      </c>
      <c r="AD992" s="109">
        <f>((('01_Supuestos'!M31*$I992)*'01_Supuestos'!$F$11*($H992-'01_Supuestos'!$F$9))-((('01_Supuestos'!M31*$I992)*'01_Supuestos'!$F$11*($H992-'01_Supuestos'!$F$9))*'01_Supuestos'!$F$12)-(('01_Supuestos'!M31*$I992)*'01_Supuestos'!$F$11*$K992)-(IF(('01_Supuestos'!M31*$I992)&gt;0,'01_Supuestos'!$F$15,0)))-((('01_Supuestos'!M31*$I992)*'01_Supuestos'!$F$11*($H992-'01_Supuestos'!$F$9))*'01_Supuestos'!$F$18)-($J992*'01_Supuestos'!M32)-(IF('01_Supuestos'!M30=MAX('01_Supuestos'!$C$30:$M$30),'01_Supuestos'!$F$19,0))-(MAX(0,(((('01_Supuestos'!M31*$I992)*'01_Supuestos'!$F$11*($H992-'01_Supuestos'!$F$9))-((('01_Supuestos'!M31*$I992)*'01_Supuestos'!$F$11*($H992-'01_Supuestos'!$F$9))*'01_Supuestos'!$F$12)-(('01_Supuestos'!M31*$I992)*'01_Supuestos'!$F$11*$K992)-(IF(('01_Supuestos'!M31*$I992)&gt;0,'01_Supuestos'!$F$15,0)))-($J992*'01_Supuestos'!M33)))*'01_Supuestos'!$F$16)</f>
        <v/>
      </c>
      <c r="AE992" s="109">
        <f>0</f>
        <v/>
      </c>
      <c r="AF992" s="109">
        <f>IF(S992&gt;R992,"Appraisal+Decision",IF(S992&lt;R992,"Develop Now","Indiferente"))</f>
        <v/>
      </c>
    </row>
    <row r="993">
      <c r="A993" t="n">
        <v>963</v>
      </c>
      <c r="B993" s="53">
        <f>RAND()</f>
        <v/>
      </c>
      <c r="C993" s="53">
        <f>RAND()</f>
        <v/>
      </c>
      <c r="D993" s="53">
        <f>RAND()</f>
        <v/>
      </c>
      <c r="E993" s="53">
        <f>RAND()</f>
        <v/>
      </c>
      <c r="F993" s="53">
        <f>RAND()</f>
        <v/>
      </c>
      <c r="G993" s="53">
        <f>RAND()</f>
        <v/>
      </c>
      <c r="H993" s="109">
        <f>IF(B993&lt;($B$11-$B$10)/($B$12-$B$10), $B$10+SQRT(B993*($B$11-$B$10)*($B$12-$B$10)), $B$12-SQRT((1-B993)*($B$12-$B$11)*($B$12-$B$10)))</f>
        <v/>
      </c>
      <c r="I993" s="53">
        <f>MAX(0.1,NORMINV(C993,$B$13,$B$14))</f>
        <v/>
      </c>
      <c r="J993" s="109">
        <f>'01_Supuestos'!$F$13*MAX(0.65,NORMINV(D993,1,$B$15))</f>
        <v/>
      </c>
      <c r="K993" s="109">
        <f>'01_Supuestos'!$F$14*MAX(0.6,NORMINV(E993,1,$B$16))</f>
        <v/>
      </c>
      <c r="L993" s="109">
        <f>--(F993&lt;=$B$5)</f>
        <v/>
      </c>
      <c r="M993" s="109">
        <f>IF(L993=1, IF(G993&lt;=$B$6, "+", "-"), IF(G993&lt;=(1-$B$7), "+", "-"))</f>
        <v/>
      </c>
      <c r="N993" s="110">
        <f>IF(M993="+",'05_Bayes_Arbol'!$B$16,'05_Bayes_Arbol'!$B$17)</f>
        <v/>
      </c>
      <c r="O993" s="109">
        <f>SUMPRODUCT(T993:AD993,'01_Supuestos'!$C$34:$M$34)</f>
        <v/>
      </c>
      <c r="P993" s="109">
        <f>N993*O993 + (1-N993)*$B$9</f>
        <v/>
      </c>
      <c r="Q993" s="109">
        <f>--(P993&gt;0)</f>
        <v/>
      </c>
      <c r="R993" s="109">
        <f>IF(L993=1,O993,$B$9)</f>
        <v/>
      </c>
      <c r="S993" s="109">
        <f>-$B$8 + IF(Q993=1, IF(L993=1,O993,$B$9), 0)</f>
        <v/>
      </c>
      <c r="T993" s="109">
        <f>((('01_Supuestos'!C31*$I993)*'01_Supuestos'!$F$11*($H993-'01_Supuestos'!$F$9))-((('01_Supuestos'!C31*$I993)*'01_Supuestos'!$F$11*($H993-'01_Supuestos'!$F$9))*'01_Supuestos'!$F$12)-(('01_Supuestos'!C31*$I993)*'01_Supuestos'!$F$11*$K993)-(IF(('01_Supuestos'!C31*$I993)&gt;0,'01_Supuestos'!$F$15,0)))-((('01_Supuestos'!C31*$I993)*'01_Supuestos'!$F$11*($H993-'01_Supuestos'!$F$9))*'01_Supuestos'!$F$18)-($J993*'01_Supuestos'!C32)-(IF('01_Supuestos'!C30=MAX('01_Supuestos'!$C$30:$M$30),'01_Supuestos'!$F$19,0))-(MAX(0,(((('01_Supuestos'!C31*$I993)*'01_Supuestos'!$F$11*($H993-'01_Supuestos'!$F$9))-((('01_Supuestos'!C31*$I993)*'01_Supuestos'!$F$11*($H993-'01_Supuestos'!$F$9))*'01_Supuestos'!$F$12)-(('01_Supuestos'!C31*$I993)*'01_Supuestos'!$F$11*$K993)-(IF(('01_Supuestos'!C31*$I993)&gt;0,'01_Supuestos'!$F$15,0)))-($J993*'01_Supuestos'!C33)))*'01_Supuestos'!$F$16)</f>
        <v/>
      </c>
      <c r="U993" s="109">
        <f>((('01_Supuestos'!D31*$I993)*'01_Supuestos'!$F$11*($H993-'01_Supuestos'!$F$9))-((('01_Supuestos'!D31*$I993)*'01_Supuestos'!$F$11*($H993-'01_Supuestos'!$F$9))*'01_Supuestos'!$F$12)-(('01_Supuestos'!D31*$I993)*'01_Supuestos'!$F$11*$K993)-(IF(('01_Supuestos'!D31*$I993)&gt;0,'01_Supuestos'!$F$15,0)))-((('01_Supuestos'!D31*$I993)*'01_Supuestos'!$F$11*($H993-'01_Supuestos'!$F$9))*'01_Supuestos'!$F$18)-($J993*'01_Supuestos'!D32)-(IF('01_Supuestos'!D30=MAX('01_Supuestos'!$C$30:$M$30),'01_Supuestos'!$F$19,0))-(MAX(0,(((('01_Supuestos'!D31*$I993)*'01_Supuestos'!$F$11*($H993-'01_Supuestos'!$F$9))-((('01_Supuestos'!D31*$I993)*'01_Supuestos'!$F$11*($H993-'01_Supuestos'!$F$9))*'01_Supuestos'!$F$12)-(('01_Supuestos'!D31*$I993)*'01_Supuestos'!$F$11*$K993)-(IF(('01_Supuestos'!D31*$I993)&gt;0,'01_Supuestos'!$F$15,0)))-($J993*'01_Supuestos'!D33)))*'01_Supuestos'!$F$16)</f>
        <v/>
      </c>
      <c r="V993" s="109">
        <f>((('01_Supuestos'!E31*$I993)*'01_Supuestos'!$F$11*($H993-'01_Supuestos'!$F$9))-((('01_Supuestos'!E31*$I993)*'01_Supuestos'!$F$11*($H993-'01_Supuestos'!$F$9))*'01_Supuestos'!$F$12)-(('01_Supuestos'!E31*$I993)*'01_Supuestos'!$F$11*$K993)-(IF(('01_Supuestos'!E31*$I993)&gt;0,'01_Supuestos'!$F$15,0)))-((('01_Supuestos'!E31*$I993)*'01_Supuestos'!$F$11*($H993-'01_Supuestos'!$F$9))*'01_Supuestos'!$F$18)-($J993*'01_Supuestos'!E32)-(IF('01_Supuestos'!E30=MAX('01_Supuestos'!$C$30:$M$30),'01_Supuestos'!$F$19,0))-(MAX(0,(((('01_Supuestos'!E31*$I993)*'01_Supuestos'!$F$11*($H993-'01_Supuestos'!$F$9))-((('01_Supuestos'!E31*$I993)*'01_Supuestos'!$F$11*($H993-'01_Supuestos'!$F$9))*'01_Supuestos'!$F$12)-(('01_Supuestos'!E31*$I993)*'01_Supuestos'!$F$11*$K993)-(IF(('01_Supuestos'!E31*$I993)&gt;0,'01_Supuestos'!$F$15,0)))-($J993*'01_Supuestos'!E33)))*'01_Supuestos'!$F$16)</f>
        <v/>
      </c>
      <c r="W993" s="109">
        <f>((('01_Supuestos'!F31*$I993)*'01_Supuestos'!$F$11*($H993-'01_Supuestos'!$F$9))-((('01_Supuestos'!F31*$I993)*'01_Supuestos'!$F$11*($H993-'01_Supuestos'!$F$9))*'01_Supuestos'!$F$12)-(('01_Supuestos'!F31*$I993)*'01_Supuestos'!$F$11*$K993)-(IF(('01_Supuestos'!F31*$I993)&gt;0,'01_Supuestos'!$F$15,0)))-((('01_Supuestos'!F31*$I993)*'01_Supuestos'!$F$11*($H993-'01_Supuestos'!$F$9))*'01_Supuestos'!$F$18)-($J993*'01_Supuestos'!F32)-(IF('01_Supuestos'!F30=MAX('01_Supuestos'!$C$30:$M$30),'01_Supuestos'!$F$19,0))-(MAX(0,(((('01_Supuestos'!F31*$I993)*'01_Supuestos'!$F$11*($H993-'01_Supuestos'!$F$9))-((('01_Supuestos'!F31*$I993)*'01_Supuestos'!$F$11*($H993-'01_Supuestos'!$F$9))*'01_Supuestos'!$F$12)-(('01_Supuestos'!F31*$I993)*'01_Supuestos'!$F$11*$K993)-(IF(('01_Supuestos'!F31*$I993)&gt;0,'01_Supuestos'!$F$15,0)))-($J993*'01_Supuestos'!F33)))*'01_Supuestos'!$F$16)</f>
        <v/>
      </c>
      <c r="X993" s="109">
        <f>((('01_Supuestos'!G31*$I993)*'01_Supuestos'!$F$11*($H993-'01_Supuestos'!$F$9))-((('01_Supuestos'!G31*$I993)*'01_Supuestos'!$F$11*($H993-'01_Supuestos'!$F$9))*'01_Supuestos'!$F$12)-(('01_Supuestos'!G31*$I993)*'01_Supuestos'!$F$11*$K993)-(IF(('01_Supuestos'!G31*$I993)&gt;0,'01_Supuestos'!$F$15,0)))-((('01_Supuestos'!G31*$I993)*'01_Supuestos'!$F$11*($H993-'01_Supuestos'!$F$9))*'01_Supuestos'!$F$18)-($J993*'01_Supuestos'!G32)-(IF('01_Supuestos'!G30=MAX('01_Supuestos'!$C$30:$M$30),'01_Supuestos'!$F$19,0))-(MAX(0,(((('01_Supuestos'!G31*$I993)*'01_Supuestos'!$F$11*($H993-'01_Supuestos'!$F$9))-((('01_Supuestos'!G31*$I993)*'01_Supuestos'!$F$11*($H993-'01_Supuestos'!$F$9))*'01_Supuestos'!$F$12)-(('01_Supuestos'!G31*$I993)*'01_Supuestos'!$F$11*$K993)-(IF(('01_Supuestos'!G31*$I993)&gt;0,'01_Supuestos'!$F$15,0)))-($J993*'01_Supuestos'!G33)))*'01_Supuestos'!$F$16)</f>
        <v/>
      </c>
      <c r="Y993" s="109">
        <f>((('01_Supuestos'!H31*$I993)*'01_Supuestos'!$F$11*($H993-'01_Supuestos'!$F$9))-((('01_Supuestos'!H31*$I993)*'01_Supuestos'!$F$11*($H993-'01_Supuestos'!$F$9))*'01_Supuestos'!$F$12)-(('01_Supuestos'!H31*$I993)*'01_Supuestos'!$F$11*$K993)-(IF(('01_Supuestos'!H31*$I993)&gt;0,'01_Supuestos'!$F$15,0)))-((('01_Supuestos'!H31*$I993)*'01_Supuestos'!$F$11*($H993-'01_Supuestos'!$F$9))*'01_Supuestos'!$F$18)-($J993*'01_Supuestos'!H32)-(IF('01_Supuestos'!H30=MAX('01_Supuestos'!$C$30:$M$30),'01_Supuestos'!$F$19,0))-(MAX(0,(((('01_Supuestos'!H31*$I993)*'01_Supuestos'!$F$11*($H993-'01_Supuestos'!$F$9))-((('01_Supuestos'!H31*$I993)*'01_Supuestos'!$F$11*($H993-'01_Supuestos'!$F$9))*'01_Supuestos'!$F$12)-(('01_Supuestos'!H31*$I993)*'01_Supuestos'!$F$11*$K993)-(IF(('01_Supuestos'!H31*$I993)&gt;0,'01_Supuestos'!$F$15,0)))-($J993*'01_Supuestos'!H33)))*'01_Supuestos'!$F$16)</f>
        <v/>
      </c>
      <c r="Z993" s="109">
        <f>((('01_Supuestos'!I31*$I993)*'01_Supuestos'!$F$11*($H993-'01_Supuestos'!$F$9))-((('01_Supuestos'!I31*$I993)*'01_Supuestos'!$F$11*($H993-'01_Supuestos'!$F$9))*'01_Supuestos'!$F$12)-(('01_Supuestos'!I31*$I993)*'01_Supuestos'!$F$11*$K993)-(IF(('01_Supuestos'!I31*$I993)&gt;0,'01_Supuestos'!$F$15,0)))-((('01_Supuestos'!I31*$I993)*'01_Supuestos'!$F$11*($H993-'01_Supuestos'!$F$9))*'01_Supuestos'!$F$18)-($J993*'01_Supuestos'!I32)-(IF('01_Supuestos'!I30=MAX('01_Supuestos'!$C$30:$M$30),'01_Supuestos'!$F$19,0))-(MAX(0,(((('01_Supuestos'!I31*$I993)*'01_Supuestos'!$F$11*($H993-'01_Supuestos'!$F$9))-((('01_Supuestos'!I31*$I993)*'01_Supuestos'!$F$11*($H993-'01_Supuestos'!$F$9))*'01_Supuestos'!$F$12)-(('01_Supuestos'!I31*$I993)*'01_Supuestos'!$F$11*$K993)-(IF(('01_Supuestos'!I31*$I993)&gt;0,'01_Supuestos'!$F$15,0)))-($J993*'01_Supuestos'!I33)))*'01_Supuestos'!$F$16)</f>
        <v/>
      </c>
      <c r="AA993" s="109">
        <f>((('01_Supuestos'!J31*$I993)*'01_Supuestos'!$F$11*($H993-'01_Supuestos'!$F$9))-((('01_Supuestos'!J31*$I993)*'01_Supuestos'!$F$11*($H993-'01_Supuestos'!$F$9))*'01_Supuestos'!$F$12)-(('01_Supuestos'!J31*$I993)*'01_Supuestos'!$F$11*$K993)-(IF(('01_Supuestos'!J31*$I993)&gt;0,'01_Supuestos'!$F$15,0)))-((('01_Supuestos'!J31*$I993)*'01_Supuestos'!$F$11*($H993-'01_Supuestos'!$F$9))*'01_Supuestos'!$F$18)-($J993*'01_Supuestos'!J32)-(IF('01_Supuestos'!J30=MAX('01_Supuestos'!$C$30:$M$30),'01_Supuestos'!$F$19,0))-(MAX(0,(((('01_Supuestos'!J31*$I993)*'01_Supuestos'!$F$11*($H993-'01_Supuestos'!$F$9))-((('01_Supuestos'!J31*$I993)*'01_Supuestos'!$F$11*($H993-'01_Supuestos'!$F$9))*'01_Supuestos'!$F$12)-(('01_Supuestos'!J31*$I993)*'01_Supuestos'!$F$11*$K993)-(IF(('01_Supuestos'!J31*$I993)&gt;0,'01_Supuestos'!$F$15,0)))-($J993*'01_Supuestos'!J33)))*'01_Supuestos'!$F$16)</f>
        <v/>
      </c>
      <c r="AB993" s="109">
        <f>((('01_Supuestos'!K31*$I993)*'01_Supuestos'!$F$11*($H993-'01_Supuestos'!$F$9))-((('01_Supuestos'!K31*$I993)*'01_Supuestos'!$F$11*($H993-'01_Supuestos'!$F$9))*'01_Supuestos'!$F$12)-(('01_Supuestos'!K31*$I993)*'01_Supuestos'!$F$11*$K993)-(IF(('01_Supuestos'!K31*$I993)&gt;0,'01_Supuestos'!$F$15,0)))-((('01_Supuestos'!K31*$I993)*'01_Supuestos'!$F$11*($H993-'01_Supuestos'!$F$9))*'01_Supuestos'!$F$18)-($J993*'01_Supuestos'!K32)-(IF('01_Supuestos'!K30=MAX('01_Supuestos'!$C$30:$M$30),'01_Supuestos'!$F$19,0))-(MAX(0,(((('01_Supuestos'!K31*$I993)*'01_Supuestos'!$F$11*($H993-'01_Supuestos'!$F$9))-((('01_Supuestos'!K31*$I993)*'01_Supuestos'!$F$11*($H993-'01_Supuestos'!$F$9))*'01_Supuestos'!$F$12)-(('01_Supuestos'!K31*$I993)*'01_Supuestos'!$F$11*$K993)-(IF(('01_Supuestos'!K31*$I993)&gt;0,'01_Supuestos'!$F$15,0)))-($J993*'01_Supuestos'!K33)))*'01_Supuestos'!$F$16)</f>
        <v/>
      </c>
      <c r="AC993" s="109">
        <f>((('01_Supuestos'!L31*$I993)*'01_Supuestos'!$F$11*($H993-'01_Supuestos'!$F$9))-((('01_Supuestos'!L31*$I993)*'01_Supuestos'!$F$11*($H993-'01_Supuestos'!$F$9))*'01_Supuestos'!$F$12)-(('01_Supuestos'!L31*$I993)*'01_Supuestos'!$F$11*$K993)-(IF(('01_Supuestos'!L31*$I993)&gt;0,'01_Supuestos'!$F$15,0)))-((('01_Supuestos'!L31*$I993)*'01_Supuestos'!$F$11*($H993-'01_Supuestos'!$F$9))*'01_Supuestos'!$F$18)-($J993*'01_Supuestos'!L32)-(IF('01_Supuestos'!L30=MAX('01_Supuestos'!$C$30:$M$30),'01_Supuestos'!$F$19,0))-(MAX(0,(((('01_Supuestos'!L31*$I993)*'01_Supuestos'!$F$11*($H993-'01_Supuestos'!$F$9))-((('01_Supuestos'!L31*$I993)*'01_Supuestos'!$F$11*($H993-'01_Supuestos'!$F$9))*'01_Supuestos'!$F$12)-(('01_Supuestos'!L31*$I993)*'01_Supuestos'!$F$11*$K993)-(IF(('01_Supuestos'!L31*$I993)&gt;0,'01_Supuestos'!$F$15,0)))-($J993*'01_Supuestos'!L33)))*'01_Supuestos'!$F$16)</f>
        <v/>
      </c>
      <c r="AD993" s="109">
        <f>((('01_Supuestos'!M31*$I993)*'01_Supuestos'!$F$11*($H993-'01_Supuestos'!$F$9))-((('01_Supuestos'!M31*$I993)*'01_Supuestos'!$F$11*($H993-'01_Supuestos'!$F$9))*'01_Supuestos'!$F$12)-(('01_Supuestos'!M31*$I993)*'01_Supuestos'!$F$11*$K993)-(IF(('01_Supuestos'!M31*$I993)&gt;0,'01_Supuestos'!$F$15,0)))-((('01_Supuestos'!M31*$I993)*'01_Supuestos'!$F$11*($H993-'01_Supuestos'!$F$9))*'01_Supuestos'!$F$18)-($J993*'01_Supuestos'!M32)-(IF('01_Supuestos'!M30=MAX('01_Supuestos'!$C$30:$M$30),'01_Supuestos'!$F$19,0))-(MAX(0,(((('01_Supuestos'!M31*$I993)*'01_Supuestos'!$F$11*($H993-'01_Supuestos'!$F$9))-((('01_Supuestos'!M31*$I993)*'01_Supuestos'!$F$11*($H993-'01_Supuestos'!$F$9))*'01_Supuestos'!$F$12)-(('01_Supuestos'!M31*$I993)*'01_Supuestos'!$F$11*$K993)-(IF(('01_Supuestos'!M31*$I993)&gt;0,'01_Supuestos'!$F$15,0)))-($J993*'01_Supuestos'!M33)))*'01_Supuestos'!$F$16)</f>
        <v/>
      </c>
      <c r="AE993" s="109">
        <f>0</f>
        <v/>
      </c>
      <c r="AF993" s="109">
        <f>IF(S993&gt;R993,"Appraisal+Decision",IF(S993&lt;R993,"Develop Now","Indiferente"))</f>
        <v/>
      </c>
    </row>
    <row r="994">
      <c r="A994" t="n">
        <v>964</v>
      </c>
      <c r="B994" s="53">
        <f>RAND()</f>
        <v/>
      </c>
      <c r="C994" s="53">
        <f>RAND()</f>
        <v/>
      </c>
      <c r="D994" s="53">
        <f>RAND()</f>
        <v/>
      </c>
      <c r="E994" s="53">
        <f>RAND()</f>
        <v/>
      </c>
      <c r="F994" s="53">
        <f>RAND()</f>
        <v/>
      </c>
      <c r="G994" s="53">
        <f>RAND()</f>
        <v/>
      </c>
      <c r="H994" s="109">
        <f>IF(B994&lt;($B$11-$B$10)/($B$12-$B$10), $B$10+SQRT(B994*($B$11-$B$10)*($B$12-$B$10)), $B$12-SQRT((1-B994)*($B$12-$B$11)*($B$12-$B$10)))</f>
        <v/>
      </c>
      <c r="I994" s="53">
        <f>MAX(0.1,NORMINV(C994,$B$13,$B$14))</f>
        <v/>
      </c>
      <c r="J994" s="109">
        <f>'01_Supuestos'!$F$13*MAX(0.65,NORMINV(D994,1,$B$15))</f>
        <v/>
      </c>
      <c r="K994" s="109">
        <f>'01_Supuestos'!$F$14*MAX(0.6,NORMINV(E994,1,$B$16))</f>
        <v/>
      </c>
      <c r="L994" s="109">
        <f>--(F994&lt;=$B$5)</f>
        <v/>
      </c>
      <c r="M994" s="109">
        <f>IF(L994=1, IF(G994&lt;=$B$6, "+", "-"), IF(G994&lt;=(1-$B$7), "+", "-"))</f>
        <v/>
      </c>
      <c r="N994" s="110">
        <f>IF(M994="+",'05_Bayes_Arbol'!$B$16,'05_Bayes_Arbol'!$B$17)</f>
        <v/>
      </c>
      <c r="O994" s="109">
        <f>SUMPRODUCT(T994:AD994,'01_Supuestos'!$C$34:$M$34)</f>
        <v/>
      </c>
      <c r="P994" s="109">
        <f>N994*O994 + (1-N994)*$B$9</f>
        <v/>
      </c>
      <c r="Q994" s="109">
        <f>--(P994&gt;0)</f>
        <v/>
      </c>
      <c r="R994" s="109">
        <f>IF(L994=1,O994,$B$9)</f>
        <v/>
      </c>
      <c r="S994" s="109">
        <f>-$B$8 + IF(Q994=1, IF(L994=1,O994,$B$9), 0)</f>
        <v/>
      </c>
      <c r="T994" s="109">
        <f>((('01_Supuestos'!C31*$I994)*'01_Supuestos'!$F$11*($H994-'01_Supuestos'!$F$9))-((('01_Supuestos'!C31*$I994)*'01_Supuestos'!$F$11*($H994-'01_Supuestos'!$F$9))*'01_Supuestos'!$F$12)-(('01_Supuestos'!C31*$I994)*'01_Supuestos'!$F$11*$K994)-(IF(('01_Supuestos'!C31*$I994)&gt;0,'01_Supuestos'!$F$15,0)))-((('01_Supuestos'!C31*$I994)*'01_Supuestos'!$F$11*($H994-'01_Supuestos'!$F$9))*'01_Supuestos'!$F$18)-($J994*'01_Supuestos'!C32)-(IF('01_Supuestos'!C30=MAX('01_Supuestos'!$C$30:$M$30),'01_Supuestos'!$F$19,0))-(MAX(0,(((('01_Supuestos'!C31*$I994)*'01_Supuestos'!$F$11*($H994-'01_Supuestos'!$F$9))-((('01_Supuestos'!C31*$I994)*'01_Supuestos'!$F$11*($H994-'01_Supuestos'!$F$9))*'01_Supuestos'!$F$12)-(('01_Supuestos'!C31*$I994)*'01_Supuestos'!$F$11*$K994)-(IF(('01_Supuestos'!C31*$I994)&gt;0,'01_Supuestos'!$F$15,0)))-($J994*'01_Supuestos'!C33)))*'01_Supuestos'!$F$16)</f>
        <v/>
      </c>
      <c r="U994" s="109">
        <f>((('01_Supuestos'!D31*$I994)*'01_Supuestos'!$F$11*($H994-'01_Supuestos'!$F$9))-((('01_Supuestos'!D31*$I994)*'01_Supuestos'!$F$11*($H994-'01_Supuestos'!$F$9))*'01_Supuestos'!$F$12)-(('01_Supuestos'!D31*$I994)*'01_Supuestos'!$F$11*$K994)-(IF(('01_Supuestos'!D31*$I994)&gt;0,'01_Supuestos'!$F$15,0)))-((('01_Supuestos'!D31*$I994)*'01_Supuestos'!$F$11*($H994-'01_Supuestos'!$F$9))*'01_Supuestos'!$F$18)-($J994*'01_Supuestos'!D32)-(IF('01_Supuestos'!D30=MAX('01_Supuestos'!$C$30:$M$30),'01_Supuestos'!$F$19,0))-(MAX(0,(((('01_Supuestos'!D31*$I994)*'01_Supuestos'!$F$11*($H994-'01_Supuestos'!$F$9))-((('01_Supuestos'!D31*$I994)*'01_Supuestos'!$F$11*($H994-'01_Supuestos'!$F$9))*'01_Supuestos'!$F$12)-(('01_Supuestos'!D31*$I994)*'01_Supuestos'!$F$11*$K994)-(IF(('01_Supuestos'!D31*$I994)&gt;0,'01_Supuestos'!$F$15,0)))-($J994*'01_Supuestos'!D33)))*'01_Supuestos'!$F$16)</f>
        <v/>
      </c>
      <c r="V994" s="109">
        <f>((('01_Supuestos'!E31*$I994)*'01_Supuestos'!$F$11*($H994-'01_Supuestos'!$F$9))-((('01_Supuestos'!E31*$I994)*'01_Supuestos'!$F$11*($H994-'01_Supuestos'!$F$9))*'01_Supuestos'!$F$12)-(('01_Supuestos'!E31*$I994)*'01_Supuestos'!$F$11*$K994)-(IF(('01_Supuestos'!E31*$I994)&gt;0,'01_Supuestos'!$F$15,0)))-((('01_Supuestos'!E31*$I994)*'01_Supuestos'!$F$11*($H994-'01_Supuestos'!$F$9))*'01_Supuestos'!$F$18)-($J994*'01_Supuestos'!E32)-(IF('01_Supuestos'!E30=MAX('01_Supuestos'!$C$30:$M$30),'01_Supuestos'!$F$19,0))-(MAX(0,(((('01_Supuestos'!E31*$I994)*'01_Supuestos'!$F$11*($H994-'01_Supuestos'!$F$9))-((('01_Supuestos'!E31*$I994)*'01_Supuestos'!$F$11*($H994-'01_Supuestos'!$F$9))*'01_Supuestos'!$F$12)-(('01_Supuestos'!E31*$I994)*'01_Supuestos'!$F$11*$K994)-(IF(('01_Supuestos'!E31*$I994)&gt;0,'01_Supuestos'!$F$15,0)))-($J994*'01_Supuestos'!E33)))*'01_Supuestos'!$F$16)</f>
        <v/>
      </c>
      <c r="W994" s="109">
        <f>((('01_Supuestos'!F31*$I994)*'01_Supuestos'!$F$11*($H994-'01_Supuestos'!$F$9))-((('01_Supuestos'!F31*$I994)*'01_Supuestos'!$F$11*($H994-'01_Supuestos'!$F$9))*'01_Supuestos'!$F$12)-(('01_Supuestos'!F31*$I994)*'01_Supuestos'!$F$11*$K994)-(IF(('01_Supuestos'!F31*$I994)&gt;0,'01_Supuestos'!$F$15,0)))-((('01_Supuestos'!F31*$I994)*'01_Supuestos'!$F$11*($H994-'01_Supuestos'!$F$9))*'01_Supuestos'!$F$18)-($J994*'01_Supuestos'!F32)-(IF('01_Supuestos'!F30=MAX('01_Supuestos'!$C$30:$M$30),'01_Supuestos'!$F$19,0))-(MAX(0,(((('01_Supuestos'!F31*$I994)*'01_Supuestos'!$F$11*($H994-'01_Supuestos'!$F$9))-((('01_Supuestos'!F31*$I994)*'01_Supuestos'!$F$11*($H994-'01_Supuestos'!$F$9))*'01_Supuestos'!$F$12)-(('01_Supuestos'!F31*$I994)*'01_Supuestos'!$F$11*$K994)-(IF(('01_Supuestos'!F31*$I994)&gt;0,'01_Supuestos'!$F$15,0)))-($J994*'01_Supuestos'!F33)))*'01_Supuestos'!$F$16)</f>
        <v/>
      </c>
      <c r="X994" s="109">
        <f>((('01_Supuestos'!G31*$I994)*'01_Supuestos'!$F$11*($H994-'01_Supuestos'!$F$9))-((('01_Supuestos'!G31*$I994)*'01_Supuestos'!$F$11*($H994-'01_Supuestos'!$F$9))*'01_Supuestos'!$F$12)-(('01_Supuestos'!G31*$I994)*'01_Supuestos'!$F$11*$K994)-(IF(('01_Supuestos'!G31*$I994)&gt;0,'01_Supuestos'!$F$15,0)))-((('01_Supuestos'!G31*$I994)*'01_Supuestos'!$F$11*($H994-'01_Supuestos'!$F$9))*'01_Supuestos'!$F$18)-($J994*'01_Supuestos'!G32)-(IF('01_Supuestos'!G30=MAX('01_Supuestos'!$C$30:$M$30),'01_Supuestos'!$F$19,0))-(MAX(0,(((('01_Supuestos'!G31*$I994)*'01_Supuestos'!$F$11*($H994-'01_Supuestos'!$F$9))-((('01_Supuestos'!G31*$I994)*'01_Supuestos'!$F$11*($H994-'01_Supuestos'!$F$9))*'01_Supuestos'!$F$12)-(('01_Supuestos'!G31*$I994)*'01_Supuestos'!$F$11*$K994)-(IF(('01_Supuestos'!G31*$I994)&gt;0,'01_Supuestos'!$F$15,0)))-($J994*'01_Supuestos'!G33)))*'01_Supuestos'!$F$16)</f>
        <v/>
      </c>
      <c r="Y994" s="109">
        <f>((('01_Supuestos'!H31*$I994)*'01_Supuestos'!$F$11*($H994-'01_Supuestos'!$F$9))-((('01_Supuestos'!H31*$I994)*'01_Supuestos'!$F$11*($H994-'01_Supuestos'!$F$9))*'01_Supuestos'!$F$12)-(('01_Supuestos'!H31*$I994)*'01_Supuestos'!$F$11*$K994)-(IF(('01_Supuestos'!H31*$I994)&gt;0,'01_Supuestos'!$F$15,0)))-((('01_Supuestos'!H31*$I994)*'01_Supuestos'!$F$11*($H994-'01_Supuestos'!$F$9))*'01_Supuestos'!$F$18)-($J994*'01_Supuestos'!H32)-(IF('01_Supuestos'!H30=MAX('01_Supuestos'!$C$30:$M$30),'01_Supuestos'!$F$19,0))-(MAX(0,(((('01_Supuestos'!H31*$I994)*'01_Supuestos'!$F$11*($H994-'01_Supuestos'!$F$9))-((('01_Supuestos'!H31*$I994)*'01_Supuestos'!$F$11*($H994-'01_Supuestos'!$F$9))*'01_Supuestos'!$F$12)-(('01_Supuestos'!H31*$I994)*'01_Supuestos'!$F$11*$K994)-(IF(('01_Supuestos'!H31*$I994)&gt;0,'01_Supuestos'!$F$15,0)))-($J994*'01_Supuestos'!H33)))*'01_Supuestos'!$F$16)</f>
        <v/>
      </c>
      <c r="Z994" s="109">
        <f>((('01_Supuestos'!I31*$I994)*'01_Supuestos'!$F$11*($H994-'01_Supuestos'!$F$9))-((('01_Supuestos'!I31*$I994)*'01_Supuestos'!$F$11*($H994-'01_Supuestos'!$F$9))*'01_Supuestos'!$F$12)-(('01_Supuestos'!I31*$I994)*'01_Supuestos'!$F$11*$K994)-(IF(('01_Supuestos'!I31*$I994)&gt;0,'01_Supuestos'!$F$15,0)))-((('01_Supuestos'!I31*$I994)*'01_Supuestos'!$F$11*($H994-'01_Supuestos'!$F$9))*'01_Supuestos'!$F$18)-($J994*'01_Supuestos'!I32)-(IF('01_Supuestos'!I30=MAX('01_Supuestos'!$C$30:$M$30),'01_Supuestos'!$F$19,0))-(MAX(0,(((('01_Supuestos'!I31*$I994)*'01_Supuestos'!$F$11*($H994-'01_Supuestos'!$F$9))-((('01_Supuestos'!I31*$I994)*'01_Supuestos'!$F$11*($H994-'01_Supuestos'!$F$9))*'01_Supuestos'!$F$12)-(('01_Supuestos'!I31*$I994)*'01_Supuestos'!$F$11*$K994)-(IF(('01_Supuestos'!I31*$I994)&gt;0,'01_Supuestos'!$F$15,0)))-($J994*'01_Supuestos'!I33)))*'01_Supuestos'!$F$16)</f>
        <v/>
      </c>
      <c r="AA994" s="109">
        <f>((('01_Supuestos'!J31*$I994)*'01_Supuestos'!$F$11*($H994-'01_Supuestos'!$F$9))-((('01_Supuestos'!J31*$I994)*'01_Supuestos'!$F$11*($H994-'01_Supuestos'!$F$9))*'01_Supuestos'!$F$12)-(('01_Supuestos'!J31*$I994)*'01_Supuestos'!$F$11*$K994)-(IF(('01_Supuestos'!J31*$I994)&gt;0,'01_Supuestos'!$F$15,0)))-((('01_Supuestos'!J31*$I994)*'01_Supuestos'!$F$11*($H994-'01_Supuestos'!$F$9))*'01_Supuestos'!$F$18)-($J994*'01_Supuestos'!J32)-(IF('01_Supuestos'!J30=MAX('01_Supuestos'!$C$30:$M$30),'01_Supuestos'!$F$19,0))-(MAX(0,(((('01_Supuestos'!J31*$I994)*'01_Supuestos'!$F$11*($H994-'01_Supuestos'!$F$9))-((('01_Supuestos'!J31*$I994)*'01_Supuestos'!$F$11*($H994-'01_Supuestos'!$F$9))*'01_Supuestos'!$F$12)-(('01_Supuestos'!J31*$I994)*'01_Supuestos'!$F$11*$K994)-(IF(('01_Supuestos'!J31*$I994)&gt;0,'01_Supuestos'!$F$15,0)))-($J994*'01_Supuestos'!J33)))*'01_Supuestos'!$F$16)</f>
        <v/>
      </c>
      <c r="AB994" s="109">
        <f>((('01_Supuestos'!K31*$I994)*'01_Supuestos'!$F$11*($H994-'01_Supuestos'!$F$9))-((('01_Supuestos'!K31*$I994)*'01_Supuestos'!$F$11*($H994-'01_Supuestos'!$F$9))*'01_Supuestos'!$F$12)-(('01_Supuestos'!K31*$I994)*'01_Supuestos'!$F$11*$K994)-(IF(('01_Supuestos'!K31*$I994)&gt;0,'01_Supuestos'!$F$15,0)))-((('01_Supuestos'!K31*$I994)*'01_Supuestos'!$F$11*($H994-'01_Supuestos'!$F$9))*'01_Supuestos'!$F$18)-($J994*'01_Supuestos'!K32)-(IF('01_Supuestos'!K30=MAX('01_Supuestos'!$C$30:$M$30),'01_Supuestos'!$F$19,0))-(MAX(0,(((('01_Supuestos'!K31*$I994)*'01_Supuestos'!$F$11*($H994-'01_Supuestos'!$F$9))-((('01_Supuestos'!K31*$I994)*'01_Supuestos'!$F$11*($H994-'01_Supuestos'!$F$9))*'01_Supuestos'!$F$12)-(('01_Supuestos'!K31*$I994)*'01_Supuestos'!$F$11*$K994)-(IF(('01_Supuestos'!K31*$I994)&gt;0,'01_Supuestos'!$F$15,0)))-($J994*'01_Supuestos'!K33)))*'01_Supuestos'!$F$16)</f>
        <v/>
      </c>
      <c r="AC994" s="109">
        <f>((('01_Supuestos'!L31*$I994)*'01_Supuestos'!$F$11*($H994-'01_Supuestos'!$F$9))-((('01_Supuestos'!L31*$I994)*'01_Supuestos'!$F$11*($H994-'01_Supuestos'!$F$9))*'01_Supuestos'!$F$12)-(('01_Supuestos'!L31*$I994)*'01_Supuestos'!$F$11*$K994)-(IF(('01_Supuestos'!L31*$I994)&gt;0,'01_Supuestos'!$F$15,0)))-((('01_Supuestos'!L31*$I994)*'01_Supuestos'!$F$11*($H994-'01_Supuestos'!$F$9))*'01_Supuestos'!$F$18)-($J994*'01_Supuestos'!L32)-(IF('01_Supuestos'!L30=MAX('01_Supuestos'!$C$30:$M$30),'01_Supuestos'!$F$19,0))-(MAX(0,(((('01_Supuestos'!L31*$I994)*'01_Supuestos'!$F$11*($H994-'01_Supuestos'!$F$9))-((('01_Supuestos'!L31*$I994)*'01_Supuestos'!$F$11*($H994-'01_Supuestos'!$F$9))*'01_Supuestos'!$F$12)-(('01_Supuestos'!L31*$I994)*'01_Supuestos'!$F$11*$K994)-(IF(('01_Supuestos'!L31*$I994)&gt;0,'01_Supuestos'!$F$15,0)))-($J994*'01_Supuestos'!L33)))*'01_Supuestos'!$F$16)</f>
        <v/>
      </c>
      <c r="AD994" s="109">
        <f>((('01_Supuestos'!M31*$I994)*'01_Supuestos'!$F$11*($H994-'01_Supuestos'!$F$9))-((('01_Supuestos'!M31*$I994)*'01_Supuestos'!$F$11*($H994-'01_Supuestos'!$F$9))*'01_Supuestos'!$F$12)-(('01_Supuestos'!M31*$I994)*'01_Supuestos'!$F$11*$K994)-(IF(('01_Supuestos'!M31*$I994)&gt;0,'01_Supuestos'!$F$15,0)))-((('01_Supuestos'!M31*$I994)*'01_Supuestos'!$F$11*($H994-'01_Supuestos'!$F$9))*'01_Supuestos'!$F$18)-($J994*'01_Supuestos'!M32)-(IF('01_Supuestos'!M30=MAX('01_Supuestos'!$C$30:$M$30),'01_Supuestos'!$F$19,0))-(MAX(0,(((('01_Supuestos'!M31*$I994)*'01_Supuestos'!$F$11*($H994-'01_Supuestos'!$F$9))-((('01_Supuestos'!M31*$I994)*'01_Supuestos'!$F$11*($H994-'01_Supuestos'!$F$9))*'01_Supuestos'!$F$12)-(('01_Supuestos'!M31*$I994)*'01_Supuestos'!$F$11*$K994)-(IF(('01_Supuestos'!M31*$I994)&gt;0,'01_Supuestos'!$F$15,0)))-($J994*'01_Supuestos'!M33)))*'01_Supuestos'!$F$16)</f>
        <v/>
      </c>
      <c r="AE994" s="109">
        <f>0</f>
        <v/>
      </c>
      <c r="AF994" s="109">
        <f>IF(S994&gt;R994,"Appraisal+Decision",IF(S994&lt;R994,"Develop Now","Indiferente"))</f>
        <v/>
      </c>
    </row>
    <row r="995">
      <c r="A995" t="n">
        <v>965</v>
      </c>
      <c r="B995" s="53">
        <f>RAND()</f>
        <v/>
      </c>
      <c r="C995" s="53">
        <f>RAND()</f>
        <v/>
      </c>
      <c r="D995" s="53">
        <f>RAND()</f>
        <v/>
      </c>
      <c r="E995" s="53">
        <f>RAND()</f>
        <v/>
      </c>
      <c r="F995" s="53">
        <f>RAND()</f>
        <v/>
      </c>
      <c r="G995" s="53">
        <f>RAND()</f>
        <v/>
      </c>
      <c r="H995" s="109">
        <f>IF(B995&lt;($B$11-$B$10)/($B$12-$B$10), $B$10+SQRT(B995*($B$11-$B$10)*($B$12-$B$10)), $B$12-SQRT((1-B995)*($B$12-$B$11)*($B$12-$B$10)))</f>
        <v/>
      </c>
      <c r="I995" s="53">
        <f>MAX(0.1,NORMINV(C995,$B$13,$B$14))</f>
        <v/>
      </c>
      <c r="J995" s="109">
        <f>'01_Supuestos'!$F$13*MAX(0.65,NORMINV(D995,1,$B$15))</f>
        <v/>
      </c>
      <c r="K995" s="109">
        <f>'01_Supuestos'!$F$14*MAX(0.6,NORMINV(E995,1,$B$16))</f>
        <v/>
      </c>
      <c r="L995" s="109">
        <f>--(F995&lt;=$B$5)</f>
        <v/>
      </c>
      <c r="M995" s="109">
        <f>IF(L995=1, IF(G995&lt;=$B$6, "+", "-"), IF(G995&lt;=(1-$B$7), "+", "-"))</f>
        <v/>
      </c>
      <c r="N995" s="110">
        <f>IF(M995="+",'05_Bayes_Arbol'!$B$16,'05_Bayes_Arbol'!$B$17)</f>
        <v/>
      </c>
      <c r="O995" s="109">
        <f>SUMPRODUCT(T995:AD995,'01_Supuestos'!$C$34:$M$34)</f>
        <v/>
      </c>
      <c r="P995" s="109">
        <f>N995*O995 + (1-N995)*$B$9</f>
        <v/>
      </c>
      <c r="Q995" s="109">
        <f>--(P995&gt;0)</f>
        <v/>
      </c>
      <c r="R995" s="109">
        <f>IF(L995=1,O995,$B$9)</f>
        <v/>
      </c>
      <c r="S995" s="109">
        <f>-$B$8 + IF(Q995=1, IF(L995=1,O995,$B$9), 0)</f>
        <v/>
      </c>
      <c r="T995" s="109">
        <f>((('01_Supuestos'!C31*$I995)*'01_Supuestos'!$F$11*($H995-'01_Supuestos'!$F$9))-((('01_Supuestos'!C31*$I995)*'01_Supuestos'!$F$11*($H995-'01_Supuestos'!$F$9))*'01_Supuestos'!$F$12)-(('01_Supuestos'!C31*$I995)*'01_Supuestos'!$F$11*$K995)-(IF(('01_Supuestos'!C31*$I995)&gt;0,'01_Supuestos'!$F$15,0)))-((('01_Supuestos'!C31*$I995)*'01_Supuestos'!$F$11*($H995-'01_Supuestos'!$F$9))*'01_Supuestos'!$F$18)-($J995*'01_Supuestos'!C32)-(IF('01_Supuestos'!C30=MAX('01_Supuestos'!$C$30:$M$30),'01_Supuestos'!$F$19,0))-(MAX(0,(((('01_Supuestos'!C31*$I995)*'01_Supuestos'!$F$11*($H995-'01_Supuestos'!$F$9))-((('01_Supuestos'!C31*$I995)*'01_Supuestos'!$F$11*($H995-'01_Supuestos'!$F$9))*'01_Supuestos'!$F$12)-(('01_Supuestos'!C31*$I995)*'01_Supuestos'!$F$11*$K995)-(IF(('01_Supuestos'!C31*$I995)&gt;0,'01_Supuestos'!$F$15,0)))-($J995*'01_Supuestos'!C33)))*'01_Supuestos'!$F$16)</f>
        <v/>
      </c>
      <c r="U995" s="109">
        <f>((('01_Supuestos'!D31*$I995)*'01_Supuestos'!$F$11*($H995-'01_Supuestos'!$F$9))-((('01_Supuestos'!D31*$I995)*'01_Supuestos'!$F$11*($H995-'01_Supuestos'!$F$9))*'01_Supuestos'!$F$12)-(('01_Supuestos'!D31*$I995)*'01_Supuestos'!$F$11*$K995)-(IF(('01_Supuestos'!D31*$I995)&gt;0,'01_Supuestos'!$F$15,0)))-((('01_Supuestos'!D31*$I995)*'01_Supuestos'!$F$11*($H995-'01_Supuestos'!$F$9))*'01_Supuestos'!$F$18)-($J995*'01_Supuestos'!D32)-(IF('01_Supuestos'!D30=MAX('01_Supuestos'!$C$30:$M$30),'01_Supuestos'!$F$19,0))-(MAX(0,(((('01_Supuestos'!D31*$I995)*'01_Supuestos'!$F$11*($H995-'01_Supuestos'!$F$9))-((('01_Supuestos'!D31*$I995)*'01_Supuestos'!$F$11*($H995-'01_Supuestos'!$F$9))*'01_Supuestos'!$F$12)-(('01_Supuestos'!D31*$I995)*'01_Supuestos'!$F$11*$K995)-(IF(('01_Supuestos'!D31*$I995)&gt;0,'01_Supuestos'!$F$15,0)))-($J995*'01_Supuestos'!D33)))*'01_Supuestos'!$F$16)</f>
        <v/>
      </c>
      <c r="V995" s="109">
        <f>((('01_Supuestos'!E31*$I995)*'01_Supuestos'!$F$11*($H995-'01_Supuestos'!$F$9))-((('01_Supuestos'!E31*$I995)*'01_Supuestos'!$F$11*($H995-'01_Supuestos'!$F$9))*'01_Supuestos'!$F$12)-(('01_Supuestos'!E31*$I995)*'01_Supuestos'!$F$11*$K995)-(IF(('01_Supuestos'!E31*$I995)&gt;0,'01_Supuestos'!$F$15,0)))-((('01_Supuestos'!E31*$I995)*'01_Supuestos'!$F$11*($H995-'01_Supuestos'!$F$9))*'01_Supuestos'!$F$18)-($J995*'01_Supuestos'!E32)-(IF('01_Supuestos'!E30=MAX('01_Supuestos'!$C$30:$M$30),'01_Supuestos'!$F$19,0))-(MAX(0,(((('01_Supuestos'!E31*$I995)*'01_Supuestos'!$F$11*($H995-'01_Supuestos'!$F$9))-((('01_Supuestos'!E31*$I995)*'01_Supuestos'!$F$11*($H995-'01_Supuestos'!$F$9))*'01_Supuestos'!$F$12)-(('01_Supuestos'!E31*$I995)*'01_Supuestos'!$F$11*$K995)-(IF(('01_Supuestos'!E31*$I995)&gt;0,'01_Supuestos'!$F$15,0)))-($J995*'01_Supuestos'!E33)))*'01_Supuestos'!$F$16)</f>
        <v/>
      </c>
      <c r="W995" s="109">
        <f>((('01_Supuestos'!F31*$I995)*'01_Supuestos'!$F$11*($H995-'01_Supuestos'!$F$9))-((('01_Supuestos'!F31*$I995)*'01_Supuestos'!$F$11*($H995-'01_Supuestos'!$F$9))*'01_Supuestos'!$F$12)-(('01_Supuestos'!F31*$I995)*'01_Supuestos'!$F$11*$K995)-(IF(('01_Supuestos'!F31*$I995)&gt;0,'01_Supuestos'!$F$15,0)))-((('01_Supuestos'!F31*$I995)*'01_Supuestos'!$F$11*($H995-'01_Supuestos'!$F$9))*'01_Supuestos'!$F$18)-($J995*'01_Supuestos'!F32)-(IF('01_Supuestos'!F30=MAX('01_Supuestos'!$C$30:$M$30),'01_Supuestos'!$F$19,0))-(MAX(0,(((('01_Supuestos'!F31*$I995)*'01_Supuestos'!$F$11*($H995-'01_Supuestos'!$F$9))-((('01_Supuestos'!F31*$I995)*'01_Supuestos'!$F$11*($H995-'01_Supuestos'!$F$9))*'01_Supuestos'!$F$12)-(('01_Supuestos'!F31*$I995)*'01_Supuestos'!$F$11*$K995)-(IF(('01_Supuestos'!F31*$I995)&gt;0,'01_Supuestos'!$F$15,0)))-($J995*'01_Supuestos'!F33)))*'01_Supuestos'!$F$16)</f>
        <v/>
      </c>
      <c r="X995" s="109">
        <f>((('01_Supuestos'!G31*$I995)*'01_Supuestos'!$F$11*($H995-'01_Supuestos'!$F$9))-((('01_Supuestos'!G31*$I995)*'01_Supuestos'!$F$11*($H995-'01_Supuestos'!$F$9))*'01_Supuestos'!$F$12)-(('01_Supuestos'!G31*$I995)*'01_Supuestos'!$F$11*$K995)-(IF(('01_Supuestos'!G31*$I995)&gt;0,'01_Supuestos'!$F$15,0)))-((('01_Supuestos'!G31*$I995)*'01_Supuestos'!$F$11*($H995-'01_Supuestos'!$F$9))*'01_Supuestos'!$F$18)-($J995*'01_Supuestos'!G32)-(IF('01_Supuestos'!G30=MAX('01_Supuestos'!$C$30:$M$30),'01_Supuestos'!$F$19,0))-(MAX(0,(((('01_Supuestos'!G31*$I995)*'01_Supuestos'!$F$11*($H995-'01_Supuestos'!$F$9))-((('01_Supuestos'!G31*$I995)*'01_Supuestos'!$F$11*($H995-'01_Supuestos'!$F$9))*'01_Supuestos'!$F$12)-(('01_Supuestos'!G31*$I995)*'01_Supuestos'!$F$11*$K995)-(IF(('01_Supuestos'!G31*$I995)&gt;0,'01_Supuestos'!$F$15,0)))-($J995*'01_Supuestos'!G33)))*'01_Supuestos'!$F$16)</f>
        <v/>
      </c>
      <c r="Y995" s="109">
        <f>((('01_Supuestos'!H31*$I995)*'01_Supuestos'!$F$11*($H995-'01_Supuestos'!$F$9))-((('01_Supuestos'!H31*$I995)*'01_Supuestos'!$F$11*($H995-'01_Supuestos'!$F$9))*'01_Supuestos'!$F$12)-(('01_Supuestos'!H31*$I995)*'01_Supuestos'!$F$11*$K995)-(IF(('01_Supuestos'!H31*$I995)&gt;0,'01_Supuestos'!$F$15,0)))-((('01_Supuestos'!H31*$I995)*'01_Supuestos'!$F$11*($H995-'01_Supuestos'!$F$9))*'01_Supuestos'!$F$18)-($J995*'01_Supuestos'!H32)-(IF('01_Supuestos'!H30=MAX('01_Supuestos'!$C$30:$M$30),'01_Supuestos'!$F$19,0))-(MAX(0,(((('01_Supuestos'!H31*$I995)*'01_Supuestos'!$F$11*($H995-'01_Supuestos'!$F$9))-((('01_Supuestos'!H31*$I995)*'01_Supuestos'!$F$11*($H995-'01_Supuestos'!$F$9))*'01_Supuestos'!$F$12)-(('01_Supuestos'!H31*$I995)*'01_Supuestos'!$F$11*$K995)-(IF(('01_Supuestos'!H31*$I995)&gt;0,'01_Supuestos'!$F$15,0)))-($J995*'01_Supuestos'!H33)))*'01_Supuestos'!$F$16)</f>
        <v/>
      </c>
      <c r="Z995" s="109">
        <f>((('01_Supuestos'!I31*$I995)*'01_Supuestos'!$F$11*($H995-'01_Supuestos'!$F$9))-((('01_Supuestos'!I31*$I995)*'01_Supuestos'!$F$11*($H995-'01_Supuestos'!$F$9))*'01_Supuestos'!$F$12)-(('01_Supuestos'!I31*$I995)*'01_Supuestos'!$F$11*$K995)-(IF(('01_Supuestos'!I31*$I995)&gt;0,'01_Supuestos'!$F$15,0)))-((('01_Supuestos'!I31*$I995)*'01_Supuestos'!$F$11*($H995-'01_Supuestos'!$F$9))*'01_Supuestos'!$F$18)-($J995*'01_Supuestos'!I32)-(IF('01_Supuestos'!I30=MAX('01_Supuestos'!$C$30:$M$30),'01_Supuestos'!$F$19,0))-(MAX(0,(((('01_Supuestos'!I31*$I995)*'01_Supuestos'!$F$11*($H995-'01_Supuestos'!$F$9))-((('01_Supuestos'!I31*$I995)*'01_Supuestos'!$F$11*($H995-'01_Supuestos'!$F$9))*'01_Supuestos'!$F$12)-(('01_Supuestos'!I31*$I995)*'01_Supuestos'!$F$11*$K995)-(IF(('01_Supuestos'!I31*$I995)&gt;0,'01_Supuestos'!$F$15,0)))-($J995*'01_Supuestos'!I33)))*'01_Supuestos'!$F$16)</f>
        <v/>
      </c>
      <c r="AA995" s="109">
        <f>((('01_Supuestos'!J31*$I995)*'01_Supuestos'!$F$11*($H995-'01_Supuestos'!$F$9))-((('01_Supuestos'!J31*$I995)*'01_Supuestos'!$F$11*($H995-'01_Supuestos'!$F$9))*'01_Supuestos'!$F$12)-(('01_Supuestos'!J31*$I995)*'01_Supuestos'!$F$11*$K995)-(IF(('01_Supuestos'!J31*$I995)&gt;0,'01_Supuestos'!$F$15,0)))-((('01_Supuestos'!J31*$I995)*'01_Supuestos'!$F$11*($H995-'01_Supuestos'!$F$9))*'01_Supuestos'!$F$18)-($J995*'01_Supuestos'!J32)-(IF('01_Supuestos'!J30=MAX('01_Supuestos'!$C$30:$M$30),'01_Supuestos'!$F$19,0))-(MAX(0,(((('01_Supuestos'!J31*$I995)*'01_Supuestos'!$F$11*($H995-'01_Supuestos'!$F$9))-((('01_Supuestos'!J31*$I995)*'01_Supuestos'!$F$11*($H995-'01_Supuestos'!$F$9))*'01_Supuestos'!$F$12)-(('01_Supuestos'!J31*$I995)*'01_Supuestos'!$F$11*$K995)-(IF(('01_Supuestos'!J31*$I995)&gt;0,'01_Supuestos'!$F$15,0)))-($J995*'01_Supuestos'!J33)))*'01_Supuestos'!$F$16)</f>
        <v/>
      </c>
      <c r="AB995" s="109">
        <f>((('01_Supuestos'!K31*$I995)*'01_Supuestos'!$F$11*($H995-'01_Supuestos'!$F$9))-((('01_Supuestos'!K31*$I995)*'01_Supuestos'!$F$11*($H995-'01_Supuestos'!$F$9))*'01_Supuestos'!$F$12)-(('01_Supuestos'!K31*$I995)*'01_Supuestos'!$F$11*$K995)-(IF(('01_Supuestos'!K31*$I995)&gt;0,'01_Supuestos'!$F$15,0)))-((('01_Supuestos'!K31*$I995)*'01_Supuestos'!$F$11*($H995-'01_Supuestos'!$F$9))*'01_Supuestos'!$F$18)-($J995*'01_Supuestos'!K32)-(IF('01_Supuestos'!K30=MAX('01_Supuestos'!$C$30:$M$30),'01_Supuestos'!$F$19,0))-(MAX(0,(((('01_Supuestos'!K31*$I995)*'01_Supuestos'!$F$11*($H995-'01_Supuestos'!$F$9))-((('01_Supuestos'!K31*$I995)*'01_Supuestos'!$F$11*($H995-'01_Supuestos'!$F$9))*'01_Supuestos'!$F$12)-(('01_Supuestos'!K31*$I995)*'01_Supuestos'!$F$11*$K995)-(IF(('01_Supuestos'!K31*$I995)&gt;0,'01_Supuestos'!$F$15,0)))-($J995*'01_Supuestos'!K33)))*'01_Supuestos'!$F$16)</f>
        <v/>
      </c>
      <c r="AC995" s="109">
        <f>((('01_Supuestos'!L31*$I995)*'01_Supuestos'!$F$11*($H995-'01_Supuestos'!$F$9))-((('01_Supuestos'!L31*$I995)*'01_Supuestos'!$F$11*($H995-'01_Supuestos'!$F$9))*'01_Supuestos'!$F$12)-(('01_Supuestos'!L31*$I995)*'01_Supuestos'!$F$11*$K995)-(IF(('01_Supuestos'!L31*$I995)&gt;0,'01_Supuestos'!$F$15,0)))-((('01_Supuestos'!L31*$I995)*'01_Supuestos'!$F$11*($H995-'01_Supuestos'!$F$9))*'01_Supuestos'!$F$18)-($J995*'01_Supuestos'!L32)-(IF('01_Supuestos'!L30=MAX('01_Supuestos'!$C$30:$M$30),'01_Supuestos'!$F$19,0))-(MAX(0,(((('01_Supuestos'!L31*$I995)*'01_Supuestos'!$F$11*($H995-'01_Supuestos'!$F$9))-((('01_Supuestos'!L31*$I995)*'01_Supuestos'!$F$11*($H995-'01_Supuestos'!$F$9))*'01_Supuestos'!$F$12)-(('01_Supuestos'!L31*$I995)*'01_Supuestos'!$F$11*$K995)-(IF(('01_Supuestos'!L31*$I995)&gt;0,'01_Supuestos'!$F$15,0)))-($J995*'01_Supuestos'!L33)))*'01_Supuestos'!$F$16)</f>
        <v/>
      </c>
      <c r="AD995" s="109">
        <f>((('01_Supuestos'!M31*$I995)*'01_Supuestos'!$F$11*($H995-'01_Supuestos'!$F$9))-((('01_Supuestos'!M31*$I995)*'01_Supuestos'!$F$11*($H995-'01_Supuestos'!$F$9))*'01_Supuestos'!$F$12)-(('01_Supuestos'!M31*$I995)*'01_Supuestos'!$F$11*$K995)-(IF(('01_Supuestos'!M31*$I995)&gt;0,'01_Supuestos'!$F$15,0)))-((('01_Supuestos'!M31*$I995)*'01_Supuestos'!$F$11*($H995-'01_Supuestos'!$F$9))*'01_Supuestos'!$F$18)-($J995*'01_Supuestos'!M32)-(IF('01_Supuestos'!M30=MAX('01_Supuestos'!$C$30:$M$30),'01_Supuestos'!$F$19,0))-(MAX(0,(((('01_Supuestos'!M31*$I995)*'01_Supuestos'!$F$11*($H995-'01_Supuestos'!$F$9))-((('01_Supuestos'!M31*$I995)*'01_Supuestos'!$F$11*($H995-'01_Supuestos'!$F$9))*'01_Supuestos'!$F$12)-(('01_Supuestos'!M31*$I995)*'01_Supuestos'!$F$11*$K995)-(IF(('01_Supuestos'!M31*$I995)&gt;0,'01_Supuestos'!$F$15,0)))-($J995*'01_Supuestos'!M33)))*'01_Supuestos'!$F$16)</f>
        <v/>
      </c>
      <c r="AE995" s="109">
        <f>0</f>
        <v/>
      </c>
      <c r="AF995" s="109">
        <f>IF(S995&gt;R995,"Appraisal+Decision",IF(S995&lt;R995,"Develop Now","Indiferente"))</f>
        <v/>
      </c>
    </row>
    <row r="996">
      <c r="A996" t="n">
        <v>966</v>
      </c>
      <c r="B996" s="53">
        <f>RAND()</f>
        <v/>
      </c>
      <c r="C996" s="53">
        <f>RAND()</f>
        <v/>
      </c>
      <c r="D996" s="53">
        <f>RAND()</f>
        <v/>
      </c>
      <c r="E996" s="53">
        <f>RAND()</f>
        <v/>
      </c>
      <c r="F996" s="53">
        <f>RAND()</f>
        <v/>
      </c>
      <c r="G996" s="53">
        <f>RAND()</f>
        <v/>
      </c>
      <c r="H996" s="109">
        <f>IF(B996&lt;($B$11-$B$10)/($B$12-$B$10), $B$10+SQRT(B996*($B$11-$B$10)*($B$12-$B$10)), $B$12-SQRT((1-B996)*($B$12-$B$11)*($B$12-$B$10)))</f>
        <v/>
      </c>
      <c r="I996" s="53">
        <f>MAX(0.1,NORMINV(C996,$B$13,$B$14))</f>
        <v/>
      </c>
      <c r="J996" s="109">
        <f>'01_Supuestos'!$F$13*MAX(0.65,NORMINV(D996,1,$B$15))</f>
        <v/>
      </c>
      <c r="K996" s="109">
        <f>'01_Supuestos'!$F$14*MAX(0.6,NORMINV(E996,1,$B$16))</f>
        <v/>
      </c>
      <c r="L996" s="109">
        <f>--(F996&lt;=$B$5)</f>
        <v/>
      </c>
      <c r="M996" s="109">
        <f>IF(L996=1, IF(G996&lt;=$B$6, "+", "-"), IF(G996&lt;=(1-$B$7), "+", "-"))</f>
        <v/>
      </c>
      <c r="N996" s="110">
        <f>IF(M996="+",'05_Bayes_Arbol'!$B$16,'05_Bayes_Arbol'!$B$17)</f>
        <v/>
      </c>
      <c r="O996" s="109">
        <f>SUMPRODUCT(T996:AD996,'01_Supuestos'!$C$34:$M$34)</f>
        <v/>
      </c>
      <c r="P996" s="109">
        <f>N996*O996 + (1-N996)*$B$9</f>
        <v/>
      </c>
      <c r="Q996" s="109">
        <f>--(P996&gt;0)</f>
        <v/>
      </c>
      <c r="R996" s="109">
        <f>IF(L996=1,O996,$B$9)</f>
        <v/>
      </c>
      <c r="S996" s="109">
        <f>-$B$8 + IF(Q996=1, IF(L996=1,O996,$B$9), 0)</f>
        <v/>
      </c>
      <c r="T996" s="109">
        <f>((('01_Supuestos'!C31*$I996)*'01_Supuestos'!$F$11*($H996-'01_Supuestos'!$F$9))-((('01_Supuestos'!C31*$I996)*'01_Supuestos'!$F$11*($H996-'01_Supuestos'!$F$9))*'01_Supuestos'!$F$12)-(('01_Supuestos'!C31*$I996)*'01_Supuestos'!$F$11*$K996)-(IF(('01_Supuestos'!C31*$I996)&gt;0,'01_Supuestos'!$F$15,0)))-((('01_Supuestos'!C31*$I996)*'01_Supuestos'!$F$11*($H996-'01_Supuestos'!$F$9))*'01_Supuestos'!$F$18)-($J996*'01_Supuestos'!C32)-(IF('01_Supuestos'!C30=MAX('01_Supuestos'!$C$30:$M$30),'01_Supuestos'!$F$19,0))-(MAX(0,(((('01_Supuestos'!C31*$I996)*'01_Supuestos'!$F$11*($H996-'01_Supuestos'!$F$9))-((('01_Supuestos'!C31*$I996)*'01_Supuestos'!$F$11*($H996-'01_Supuestos'!$F$9))*'01_Supuestos'!$F$12)-(('01_Supuestos'!C31*$I996)*'01_Supuestos'!$F$11*$K996)-(IF(('01_Supuestos'!C31*$I996)&gt;0,'01_Supuestos'!$F$15,0)))-($J996*'01_Supuestos'!C33)))*'01_Supuestos'!$F$16)</f>
        <v/>
      </c>
      <c r="U996" s="109">
        <f>((('01_Supuestos'!D31*$I996)*'01_Supuestos'!$F$11*($H996-'01_Supuestos'!$F$9))-((('01_Supuestos'!D31*$I996)*'01_Supuestos'!$F$11*($H996-'01_Supuestos'!$F$9))*'01_Supuestos'!$F$12)-(('01_Supuestos'!D31*$I996)*'01_Supuestos'!$F$11*$K996)-(IF(('01_Supuestos'!D31*$I996)&gt;0,'01_Supuestos'!$F$15,0)))-((('01_Supuestos'!D31*$I996)*'01_Supuestos'!$F$11*($H996-'01_Supuestos'!$F$9))*'01_Supuestos'!$F$18)-($J996*'01_Supuestos'!D32)-(IF('01_Supuestos'!D30=MAX('01_Supuestos'!$C$30:$M$30),'01_Supuestos'!$F$19,0))-(MAX(0,(((('01_Supuestos'!D31*$I996)*'01_Supuestos'!$F$11*($H996-'01_Supuestos'!$F$9))-((('01_Supuestos'!D31*$I996)*'01_Supuestos'!$F$11*($H996-'01_Supuestos'!$F$9))*'01_Supuestos'!$F$12)-(('01_Supuestos'!D31*$I996)*'01_Supuestos'!$F$11*$K996)-(IF(('01_Supuestos'!D31*$I996)&gt;0,'01_Supuestos'!$F$15,0)))-($J996*'01_Supuestos'!D33)))*'01_Supuestos'!$F$16)</f>
        <v/>
      </c>
      <c r="V996" s="109">
        <f>((('01_Supuestos'!E31*$I996)*'01_Supuestos'!$F$11*($H996-'01_Supuestos'!$F$9))-((('01_Supuestos'!E31*$I996)*'01_Supuestos'!$F$11*($H996-'01_Supuestos'!$F$9))*'01_Supuestos'!$F$12)-(('01_Supuestos'!E31*$I996)*'01_Supuestos'!$F$11*$K996)-(IF(('01_Supuestos'!E31*$I996)&gt;0,'01_Supuestos'!$F$15,0)))-((('01_Supuestos'!E31*$I996)*'01_Supuestos'!$F$11*($H996-'01_Supuestos'!$F$9))*'01_Supuestos'!$F$18)-($J996*'01_Supuestos'!E32)-(IF('01_Supuestos'!E30=MAX('01_Supuestos'!$C$30:$M$30),'01_Supuestos'!$F$19,0))-(MAX(0,(((('01_Supuestos'!E31*$I996)*'01_Supuestos'!$F$11*($H996-'01_Supuestos'!$F$9))-((('01_Supuestos'!E31*$I996)*'01_Supuestos'!$F$11*($H996-'01_Supuestos'!$F$9))*'01_Supuestos'!$F$12)-(('01_Supuestos'!E31*$I996)*'01_Supuestos'!$F$11*$K996)-(IF(('01_Supuestos'!E31*$I996)&gt;0,'01_Supuestos'!$F$15,0)))-($J996*'01_Supuestos'!E33)))*'01_Supuestos'!$F$16)</f>
        <v/>
      </c>
      <c r="W996" s="109">
        <f>((('01_Supuestos'!F31*$I996)*'01_Supuestos'!$F$11*($H996-'01_Supuestos'!$F$9))-((('01_Supuestos'!F31*$I996)*'01_Supuestos'!$F$11*($H996-'01_Supuestos'!$F$9))*'01_Supuestos'!$F$12)-(('01_Supuestos'!F31*$I996)*'01_Supuestos'!$F$11*$K996)-(IF(('01_Supuestos'!F31*$I996)&gt;0,'01_Supuestos'!$F$15,0)))-((('01_Supuestos'!F31*$I996)*'01_Supuestos'!$F$11*($H996-'01_Supuestos'!$F$9))*'01_Supuestos'!$F$18)-($J996*'01_Supuestos'!F32)-(IF('01_Supuestos'!F30=MAX('01_Supuestos'!$C$30:$M$30),'01_Supuestos'!$F$19,0))-(MAX(0,(((('01_Supuestos'!F31*$I996)*'01_Supuestos'!$F$11*($H996-'01_Supuestos'!$F$9))-((('01_Supuestos'!F31*$I996)*'01_Supuestos'!$F$11*($H996-'01_Supuestos'!$F$9))*'01_Supuestos'!$F$12)-(('01_Supuestos'!F31*$I996)*'01_Supuestos'!$F$11*$K996)-(IF(('01_Supuestos'!F31*$I996)&gt;0,'01_Supuestos'!$F$15,0)))-($J996*'01_Supuestos'!F33)))*'01_Supuestos'!$F$16)</f>
        <v/>
      </c>
      <c r="X996" s="109">
        <f>((('01_Supuestos'!G31*$I996)*'01_Supuestos'!$F$11*($H996-'01_Supuestos'!$F$9))-((('01_Supuestos'!G31*$I996)*'01_Supuestos'!$F$11*($H996-'01_Supuestos'!$F$9))*'01_Supuestos'!$F$12)-(('01_Supuestos'!G31*$I996)*'01_Supuestos'!$F$11*$K996)-(IF(('01_Supuestos'!G31*$I996)&gt;0,'01_Supuestos'!$F$15,0)))-((('01_Supuestos'!G31*$I996)*'01_Supuestos'!$F$11*($H996-'01_Supuestos'!$F$9))*'01_Supuestos'!$F$18)-($J996*'01_Supuestos'!G32)-(IF('01_Supuestos'!G30=MAX('01_Supuestos'!$C$30:$M$30),'01_Supuestos'!$F$19,0))-(MAX(0,(((('01_Supuestos'!G31*$I996)*'01_Supuestos'!$F$11*($H996-'01_Supuestos'!$F$9))-((('01_Supuestos'!G31*$I996)*'01_Supuestos'!$F$11*($H996-'01_Supuestos'!$F$9))*'01_Supuestos'!$F$12)-(('01_Supuestos'!G31*$I996)*'01_Supuestos'!$F$11*$K996)-(IF(('01_Supuestos'!G31*$I996)&gt;0,'01_Supuestos'!$F$15,0)))-($J996*'01_Supuestos'!G33)))*'01_Supuestos'!$F$16)</f>
        <v/>
      </c>
      <c r="Y996" s="109">
        <f>((('01_Supuestos'!H31*$I996)*'01_Supuestos'!$F$11*($H996-'01_Supuestos'!$F$9))-((('01_Supuestos'!H31*$I996)*'01_Supuestos'!$F$11*($H996-'01_Supuestos'!$F$9))*'01_Supuestos'!$F$12)-(('01_Supuestos'!H31*$I996)*'01_Supuestos'!$F$11*$K996)-(IF(('01_Supuestos'!H31*$I996)&gt;0,'01_Supuestos'!$F$15,0)))-((('01_Supuestos'!H31*$I996)*'01_Supuestos'!$F$11*($H996-'01_Supuestos'!$F$9))*'01_Supuestos'!$F$18)-($J996*'01_Supuestos'!H32)-(IF('01_Supuestos'!H30=MAX('01_Supuestos'!$C$30:$M$30),'01_Supuestos'!$F$19,0))-(MAX(0,(((('01_Supuestos'!H31*$I996)*'01_Supuestos'!$F$11*($H996-'01_Supuestos'!$F$9))-((('01_Supuestos'!H31*$I996)*'01_Supuestos'!$F$11*($H996-'01_Supuestos'!$F$9))*'01_Supuestos'!$F$12)-(('01_Supuestos'!H31*$I996)*'01_Supuestos'!$F$11*$K996)-(IF(('01_Supuestos'!H31*$I996)&gt;0,'01_Supuestos'!$F$15,0)))-($J996*'01_Supuestos'!H33)))*'01_Supuestos'!$F$16)</f>
        <v/>
      </c>
      <c r="Z996" s="109">
        <f>((('01_Supuestos'!I31*$I996)*'01_Supuestos'!$F$11*($H996-'01_Supuestos'!$F$9))-((('01_Supuestos'!I31*$I996)*'01_Supuestos'!$F$11*($H996-'01_Supuestos'!$F$9))*'01_Supuestos'!$F$12)-(('01_Supuestos'!I31*$I996)*'01_Supuestos'!$F$11*$K996)-(IF(('01_Supuestos'!I31*$I996)&gt;0,'01_Supuestos'!$F$15,0)))-((('01_Supuestos'!I31*$I996)*'01_Supuestos'!$F$11*($H996-'01_Supuestos'!$F$9))*'01_Supuestos'!$F$18)-($J996*'01_Supuestos'!I32)-(IF('01_Supuestos'!I30=MAX('01_Supuestos'!$C$30:$M$30),'01_Supuestos'!$F$19,0))-(MAX(0,(((('01_Supuestos'!I31*$I996)*'01_Supuestos'!$F$11*($H996-'01_Supuestos'!$F$9))-((('01_Supuestos'!I31*$I996)*'01_Supuestos'!$F$11*($H996-'01_Supuestos'!$F$9))*'01_Supuestos'!$F$12)-(('01_Supuestos'!I31*$I996)*'01_Supuestos'!$F$11*$K996)-(IF(('01_Supuestos'!I31*$I996)&gt;0,'01_Supuestos'!$F$15,0)))-($J996*'01_Supuestos'!I33)))*'01_Supuestos'!$F$16)</f>
        <v/>
      </c>
      <c r="AA996" s="109">
        <f>((('01_Supuestos'!J31*$I996)*'01_Supuestos'!$F$11*($H996-'01_Supuestos'!$F$9))-((('01_Supuestos'!J31*$I996)*'01_Supuestos'!$F$11*($H996-'01_Supuestos'!$F$9))*'01_Supuestos'!$F$12)-(('01_Supuestos'!J31*$I996)*'01_Supuestos'!$F$11*$K996)-(IF(('01_Supuestos'!J31*$I996)&gt;0,'01_Supuestos'!$F$15,0)))-((('01_Supuestos'!J31*$I996)*'01_Supuestos'!$F$11*($H996-'01_Supuestos'!$F$9))*'01_Supuestos'!$F$18)-($J996*'01_Supuestos'!J32)-(IF('01_Supuestos'!J30=MAX('01_Supuestos'!$C$30:$M$30),'01_Supuestos'!$F$19,0))-(MAX(0,(((('01_Supuestos'!J31*$I996)*'01_Supuestos'!$F$11*($H996-'01_Supuestos'!$F$9))-((('01_Supuestos'!J31*$I996)*'01_Supuestos'!$F$11*($H996-'01_Supuestos'!$F$9))*'01_Supuestos'!$F$12)-(('01_Supuestos'!J31*$I996)*'01_Supuestos'!$F$11*$K996)-(IF(('01_Supuestos'!J31*$I996)&gt;0,'01_Supuestos'!$F$15,0)))-($J996*'01_Supuestos'!J33)))*'01_Supuestos'!$F$16)</f>
        <v/>
      </c>
      <c r="AB996" s="109">
        <f>((('01_Supuestos'!K31*$I996)*'01_Supuestos'!$F$11*($H996-'01_Supuestos'!$F$9))-((('01_Supuestos'!K31*$I996)*'01_Supuestos'!$F$11*($H996-'01_Supuestos'!$F$9))*'01_Supuestos'!$F$12)-(('01_Supuestos'!K31*$I996)*'01_Supuestos'!$F$11*$K996)-(IF(('01_Supuestos'!K31*$I996)&gt;0,'01_Supuestos'!$F$15,0)))-((('01_Supuestos'!K31*$I996)*'01_Supuestos'!$F$11*($H996-'01_Supuestos'!$F$9))*'01_Supuestos'!$F$18)-($J996*'01_Supuestos'!K32)-(IF('01_Supuestos'!K30=MAX('01_Supuestos'!$C$30:$M$30),'01_Supuestos'!$F$19,0))-(MAX(0,(((('01_Supuestos'!K31*$I996)*'01_Supuestos'!$F$11*($H996-'01_Supuestos'!$F$9))-((('01_Supuestos'!K31*$I996)*'01_Supuestos'!$F$11*($H996-'01_Supuestos'!$F$9))*'01_Supuestos'!$F$12)-(('01_Supuestos'!K31*$I996)*'01_Supuestos'!$F$11*$K996)-(IF(('01_Supuestos'!K31*$I996)&gt;0,'01_Supuestos'!$F$15,0)))-($J996*'01_Supuestos'!K33)))*'01_Supuestos'!$F$16)</f>
        <v/>
      </c>
      <c r="AC996" s="109">
        <f>((('01_Supuestos'!L31*$I996)*'01_Supuestos'!$F$11*($H996-'01_Supuestos'!$F$9))-((('01_Supuestos'!L31*$I996)*'01_Supuestos'!$F$11*($H996-'01_Supuestos'!$F$9))*'01_Supuestos'!$F$12)-(('01_Supuestos'!L31*$I996)*'01_Supuestos'!$F$11*$K996)-(IF(('01_Supuestos'!L31*$I996)&gt;0,'01_Supuestos'!$F$15,0)))-((('01_Supuestos'!L31*$I996)*'01_Supuestos'!$F$11*($H996-'01_Supuestos'!$F$9))*'01_Supuestos'!$F$18)-($J996*'01_Supuestos'!L32)-(IF('01_Supuestos'!L30=MAX('01_Supuestos'!$C$30:$M$30),'01_Supuestos'!$F$19,0))-(MAX(0,(((('01_Supuestos'!L31*$I996)*'01_Supuestos'!$F$11*($H996-'01_Supuestos'!$F$9))-((('01_Supuestos'!L31*$I996)*'01_Supuestos'!$F$11*($H996-'01_Supuestos'!$F$9))*'01_Supuestos'!$F$12)-(('01_Supuestos'!L31*$I996)*'01_Supuestos'!$F$11*$K996)-(IF(('01_Supuestos'!L31*$I996)&gt;0,'01_Supuestos'!$F$15,0)))-($J996*'01_Supuestos'!L33)))*'01_Supuestos'!$F$16)</f>
        <v/>
      </c>
      <c r="AD996" s="109">
        <f>((('01_Supuestos'!M31*$I996)*'01_Supuestos'!$F$11*($H996-'01_Supuestos'!$F$9))-((('01_Supuestos'!M31*$I996)*'01_Supuestos'!$F$11*($H996-'01_Supuestos'!$F$9))*'01_Supuestos'!$F$12)-(('01_Supuestos'!M31*$I996)*'01_Supuestos'!$F$11*$K996)-(IF(('01_Supuestos'!M31*$I996)&gt;0,'01_Supuestos'!$F$15,0)))-((('01_Supuestos'!M31*$I996)*'01_Supuestos'!$F$11*($H996-'01_Supuestos'!$F$9))*'01_Supuestos'!$F$18)-($J996*'01_Supuestos'!M32)-(IF('01_Supuestos'!M30=MAX('01_Supuestos'!$C$30:$M$30),'01_Supuestos'!$F$19,0))-(MAX(0,(((('01_Supuestos'!M31*$I996)*'01_Supuestos'!$F$11*($H996-'01_Supuestos'!$F$9))-((('01_Supuestos'!M31*$I996)*'01_Supuestos'!$F$11*($H996-'01_Supuestos'!$F$9))*'01_Supuestos'!$F$12)-(('01_Supuestos'!M31*$I996)*'01_Supuestos'!$F$11*$K996)-(IF(('01_Supuestos'!M31*$I996)&gt;0,'01_Supuestos'!$F$15,0)))-($J996*'01_Supuestos'!M33)))*'01_Supuestos'!$F$16)</f>
        <v/>
      </c>
      <c r="AE996" s="109">
        <f>0</f>
        <v/>
      </c>
      <c r="AF996" s="109">
        <f>IF(S996&gt;R996,"Appraisal+Decision",IF(S996&lt;R996,"Develop Now","Indiferente"))</f>
        <v/>
      </c>
    </row>
    <row r="997">
      <c r="A997" t="n">
        <v>967</v>
      </c>
      <c r="B997" s="53">
        <f>RAND()</f>
        <v/>
      </c>
      <c r="C997" s="53">
        <f>RAND()</f>
        <v/>
      </c>
      <c r="D997" s="53">
        <f>RAND()</f>
        <v/>
      </c>
      <c r="E997" s="53">
        <f>RAND()</f>
        <v/>
      </c>
      <c r="F997" s="53">
        <f>RAND()</f>
        <v/>
      </c>
      <c r="G997" s="53">
        <f>RAND()</f>
        <v/>
      </c>
      <c r="H997" s="109">
        <f>IF(B997&lt;($B$11-$B$10)/($B$12-$B$10), $B$10+SQRT(B997*($B$11-$B$10)*($B$12-$B$10)), $B$12-SQRT((1-B997)*($B$12-$B$11)*($B$12-$B$10)))</f>
        <v/>
      </c>
      <c r="I997" s="53">
        <f>MAX(0.1,NORMINV(C997,$B$13,$B$14))</f>
        <v/>
      </c>
      <c r="J997" s="109">
        <f>'01_Supuestos'!$F$13*MAX(0.65,NORMINV(D997,1,$B$15))</f>
        <v/>
      </c>
      <c r="K997" s="109">
        <f>'01_Supuestos'!$F$14*MAX(0.6,NORMINV(E997,1,$B$16))</f>
        <v/>
      </c>
      <c r="L997" s="109">
        <f>--(F997&lt;=$B$5)</f>
        <v/>
      </c>
      <c r="M997" s="109">
        <f>IF(L997=1, IF(G997&lt;=$B$6, "+", "-"), IF(G997&lt;=(1-$B$7), "+", "-"))</f>
        <v/>
      </c>
      <c r="N997" s="110">
        <f>IF(M997="+",'05_Bayes_Arbol'!$B$16,'05_Bayes_Arbol'!$B$17)</f>
        <v/>
      </c>
      <c r="O997" s="109">
        <f>SUMPRODUCT(T997:AD997,'01_Supuestos'!$C$34:$M$34)</f>
        <v/>
      </c>
      <c r="P997" s="109">
        <f>N997*O997 + (1-N997)*$B$9</f>
        <v/>
      </c>
      <c r="Q997" s="109">
        <f>--(P997&gt;0)</f>
        <v/>
      </c>
      <c r="R997" s="109">
        <f>IF(L997=1,O997,$B$9)</f>
        <v/>
      </c>
      <c r="S997" s="109">
        <f>-$B$8 + IF(Q997=1, IF(L997=1,O997,$B$9), 0)</f>
        <v/>
      </c>
      <c r="T997" s="109">
        <f>((('01_Supuestos'!C31*$I997)*'01_Supuestos'!$F$11*($H997-'01_Supuestos'!$F$9))-((('01_Supuestos'!C31*$I997)*'01_Supuestos'!$F$11*($H997-'01_Supuestos'!$F$9))*'01_Supuestos'!$F$12)-(('01_Supuestos'!C31*$I997)*'01_Supuestos'!$F$11*$K997)-(IF(('01_Supuestos'!C31*$I997)&gt;0,'01_Supuestos'!$F$15,0)))-((('01_Supuestos'!C31*$I997)*'01_Supuestos'!$F$11*($H997-'01_Supuestos'!$F$9))*'01_Supuestos'!$F$18)-($J997*'01_Supuestos'!C32)-(IF('01_Supuestos'!C30=MAX('01_Supuestos'!$C$30:$M$30),'01_Supuestos'!$F$19,0))-(MAX(0,(((('01_Supuestos'!C31*$I997)*'01_Supuestos'!$F$11*($H997-'01_Supuestos'!$F$9))-((('01_Supuestos'!C31*$I997)*'01_Supuestos'!$F$11*($H997-'01_Supuestos'!$F$9))*'01_Supuestos'!$F$12)-(('01_Supuestos'!C31*$I997)*'01_Supuestos'!$F$11*$K997)-(IF(('01_Supuestos'!C31*$I997)&gt;0,'01_Supuestos'!$F$15,0)))-($J997*'01_Supuestos'!C33)))*'01_Supuestos'!$F$16)</f>
        <v/>
      </c>
      <c r="U997" s="109">
        <f>((('01_Supuestos'!D31*$I997)*'01_Supuestos'!$F$11*($H997-'01_Supuestos'!$F$9))-((('01_Supuestos'!D31*$I997)*'01_Supuestos'!$F$11*($H997-'01_Supuestos'!$F$9))*'01_Supuestos'!$F$12)-(('01_Supuestos'!D31*$I997)*'01_Supuestos'!$F$11*$K997)-(IF(('01_Supuestos'!D31*$I997)&gt;0,'01_Supuestos'!$F$15,0)))-((('01_Supuestos'!D31*$I997)*'01_Supuestos'!$F$11*($H997-'01_Supuestos'!$F$9))*'01_Supuestos'!$F$18)-($J997*'01_Supuestos'!D32)-(IF('01_Supuestos'!D30=MAX('01_Supuestos'!$C$30:$M$30),'01_Supuestos'!$F$19,0))-(MAX(0,(((('01_Supuestos'!D31*$I997)*'01_Supuestos'!$F$11*($H997-'01_Supuestos'!$F$9))-((('01_Supuestos'!D31*$I997)*'01_Supuestos'!$F$11*($H997-'01_Supuestos'!$F$9))*'01_Supuestos'!$F$12)-(('01_Supuestos'!D31*$I997)*'01_Supuestos'!$F$11*$K997)-(IF(('01_Supuestos'!D31*$I997)&gt;0,'01_Supuestos'!$F$15,0)))-($J997*'01_Supuestos'!D33)))*'01_Supuestos'!$F$16)</f>
        <v/>
      </c>
      <c r="V997" s="109">
        <f>((('01_Supuestos'!E31*$I997)*'01_Supuestos'!$F$11*($H997-'01_Supuestos'!$F$9))-((('01_Supuestos'!E31*$I997)*'01_Supuestos'!$F$11*($H997-'01_Supuestos'!$F$9))*'01_Supuestos'!$F$12)-(('01_Supuestos'!E31*$I997)*'01_Supuestos'!$F$11*$K997)-(IF(('01_Supuestos'!E31*$I997)&gt;0,'01_Supuestos'!$F$15,0)))-((('01_Supuestos'!E31*$I997)*'01_Supuestos'!$F$11*($H997-'01_Supuestos'!$F$9))*'01_Supuestos'!$F$18)-($J997*'01_Supuestos'!E32)-(IF('01_Supuestos'!E30=MAX('01_Supuestos'!$C$30:$M$30),'01_Supuestos'!$F$19,0))-(MAX(0,(((('01_Supuestos'!E31*$I997)*'01_Supuestos'!$F$11*($H997-'01_Supuestos'!$F$9))-((('01_Supuestos'!E31*$I997)*'01_Supuestos'!$F$11*($H997-'01_Supuestos'!$F$9))*'01_Supuestos'!$F$12)-(('01_Supuestos'!E31*$I997)*'01_Supuestos'!$F$11*$K997)-(IF(('01_Supuestos'!E31*$I997)&gt;0,'01_Supuestos'!$F$15,0)))-($J997*'01_Supuestos'!E33)))*'01_Supuestos'!$F$16)</f>
        <v/>
      </c>
      <c r="W997" s="109">
        <f>((('01_Supuestos'!F31*$I997)*'01_Supuestos'!$F$11*($H997-'01_Supuestos'!$F$9))-((('01_Supuestos'!F31*$I997)*'01_Supuestos'!$F$11*($H997-'01_Supuestos'!$F$9))*'01_Supuestos'!$F$12)-(('01_Supuestos'!F31*$I997)*'01_Supuestos'!$F$11*$K997)-(IF(('01_Supuestos'!F31*$I997)&gt;0,'01_Supuestos'!$F$15,0)))-((('01_Supuestos'!F31*$I997)*'01_Supuestos'!$F$11*($H997-'01_Supuestos'!$F$9))*'01_Supuestos'!$F$18)-($J997*'01_Supuestos'!F32)-(IF('01_Supuestos'!F30=MAX('01_Supuestos'!$C$30:$M$30),'01_Supuestos'!$F$19,0))-(MAX(0,(((('01_Supuestos'!F31*$I997)*'01_Supuestos'!$F$11*($H997-'01_Supuestos'!$F$9))-((('01_Supuestos'!F31*$I997)*'01_Supuestos'!$F$11*($H997-'01_Supuestos'!$F$9))*'01_Supuestos'!$F$12)-(('01_Supuestos'!F31*$I997)*'01_Supuestos'!$F$11*$K997)-(IF(('01_Supuestos'!F31*$I997)&gt;0,'01_Supuestos'!$F$15,0)))-($J997*'01_Supuestos'!F33)))*'01_Supuestos'!$F$16)</f>
        <v/>
      </c>
      <c r="X997" s="109">
        <f>((('01_Supuestos'!G31*$I997)*'01_Supuestos'!$F$11*($H997-'01_Supuestos'!$F$9))-((('01_Supuestos'!G31*$I997)*'01_Supuestos'!$F$11*($H997-'01_Supuestos'!$F$9))*'01_Supuestos'!$F$12)-(('01_Supuestos'!G31*$I997)*'01_Supuestos'!$F$11*$K997)-(IF(('01_Supuestos'!G31*$I997)&gt;0,'01_Supuestos'!$F$15,0)))-((('01_Supuestos'!G31*$I997)*'01_Supuestos'!$F$11*($H997-'01_Supuestos'!$F$9))*'01_Supuestos'!$F$18)-($J997*'01_Supuestos'!G32)-(IF('01_Supuestos'!G30=MAX('01_Supuestos'!$C$30:$M$30),'01_Supuestos'!$F$19,0))-(MAX(0,(((('01_Supuestos'!G31*$I997)*'01_Supuestos'!$F$11*($H997-'01_Supuestos'!$F$9))-((('01_Supuestos'!G31*$I997)*'01_Supuestos'!$F$11*($H997-'01_Supuestos'!$F$9))*'01_Supuestos'!$F$12)-(('01_Supuestos'!G31*$I997)*'01_Supuestos'!$F$11*$K997)-(IF(('01_Supuestos'!G31*$I997)&gt;0,'01_Supuestos'!$F$15,0)))-($J997*'01_Supuestos'!G33)))*'01_Supuestos'!$F$16)</f>
        <v/>
      </c>
      <c r="Y997" s="109">
        <f>((('01_Supuestos'!H31*$I997)*'01_Supuestos'!$F$11*($H997-'01_Supuestos'!$F$9))-((('01_Supuestos'!H31*$I997)*'01_Supuestos'!$F$11*($H997-'01_Supuestos'!$F$9))*'01_Supuestos'!$F$12)-(('01_Supuestos'!H31*$I997)*'01_Supuestos'!$F$11*$K997)-(IF(('01_Supuestos'!H31*$I997)&gt;0,'01_Supuestos'!$F$15,0)))-((('01_Supuestos'!H31*$I997)*'01_Supuestos'!$F$11*($H997-'01_Supuestos'!$F$9))*'01_Supuestos'!$F$18)-($J997*'01_Supuestos'!H32)-(IF('01_Supuestos'!H30=MAX('01_Supuestos'!$C$30:$M$30),'01_Supuestos'!$F$19,0))-(MAX(0,(((('01_Supuestos'!H31*$I997)*'01_Supuestos'!$F$11*($H997-'01_Supuestos'!$F$9))-((('01_Supuestos'!H31*$I997)*'01_Supuestos'!$F$11*($H997-'01_Supuestos'!$F$9))*'01_Supuestos'!$F$12)-(('01_Supuestos'!H31*$I997)*'01_Supuestos'!$F$11*$K997)-(IF(('01_Supuestos'!H31*$I997)&gt;0,'01_Supuestos'!$F$15,0)))-($J997*'01_Supuestos'!H33)))*'01_Supuestos'!$F$16)</f>
        <v/>
      </c>
      <c r="Z997" s="109">
        <f>((('01_Supuestos'!I31*$I997)*'01_Supuestos'!$F$11*($H997-'01_Supuestos'!$F$9))-((('01_Supuestos'!I31*$I997)*'01_Supuestos'!$F$11*($H997-'01_Supuestos'!$F$9))*'01_Supuestos'!$F$12)-(('01_Supuestos'!I31*$I997)*'01_Supuestos'!$F$11*$K997)-(IF(('01_Supuestos'!I31*$I997)&gt;0,'01_Supuestos'!$F$15,0)))-((('01_Supuestos'!I31*$I997)*'01_Supuestos'!$F$11*($H997-'01_Supuestos'!$F$9))*'01_Supuestos'!$F$18)-($J997*'01_Supuestos'!I32)-(IF('01_Supuestos'!I30=MAX('01_Supuestos'!$C$30:$M$30),'01_Supuestos'!$F$19,0))-(MAX(0,(((('01_Supuestos'!I31*$I997)*'01_Supuestos'!$F$11*($H997-'01_Supuestos'!$F$9))-((('01_Supuestos'!I31*$I997)*'01_Supuestos'!$F$11*($H997-'01_Supuestos'!$F$9))*'01_Supuestos'!$F$12)-(('01_Supuestos'!I31*$I997)*'01_Supuestos'!$F$11*$K997)-(IF(('01_Supuestos'!I31*$I997)&gt;0,'01_Supuestos'!$F$15,0)))-($J997*'01_Supuestos'!I33)))*'01_Supuestos'!$F$16)</f>
        <v/>
      </c>
      <c r="AA997" s="109">
        <f>((('01_Supuestos'!J31*$I997)*'01_Supuestos'!$F$11*($H997-'01_Supuestos'!$F$9))-((('01_Supuestos'!J31*$I997)*'01_Supuestos'!$F$11*($H997-'01_Supuestos'!$F$9))*'01_Supuestos'!$F$12)-(('01_Supuestos'!J31*$I997)*'01_Supuestos'!$F$11*$K997)-(IF(('01_Supuestos'!J31*$I997)&gt;0,'01_Supuestos'!$F$15,0)))-((('01_Supuestos'!J31*$I997)*'01_Supuestos'!$F$11*($H997-'01_Supuestos'!$F$9))*'01_Supuestos'!$F$18)-($J997*'01_Supuestos'!J32)-(IF('01_Supuestos'!J30=MAX('01_Supuestos'!$C$30:$M$30),'01_Supuestos'!$F$19,0))-(MAX(0,(((('01_Supuestos'!J31*$I997)*'01_Supuestos'!$F$11*($H997-'01_Supuestos'!$F$9))-((('01_Supuestos'!J31*$I997)*'01_Supuestos'!$F$11*($H997-'01_Supuestos'!$F$9))*'01_Supuestos'!$F$12)-(('01_Supuestos'!J31*$I997)*'01_Supuestos'!$F$11*$K997)-(IF(('01_Supuestos'!J31*$I997)&gt;0,'01_Supuestos'!$F$15,0)))-($J997*'01_Supuestos'!J33)))*'01_Supuestos'!$F$16)</f>
        <v/>
      </c>
      <c r="AB997" s="109">
        <f>((('01_Supuestos'!K31*$I997)*'01_Supuestos'!$F$11*($H997-'01_Supuestos'!$F$9))-((('01_Supuestos'!K31*$I997)*'01_Supuestos'!$F$11*($H997-'01_Supuestos'!$F$9))*'01_Supuestos'!$F$12)-(('01_Supuestos'!K31*$I997)*'01_Supuestos'!$F$11*$K997)-(IF(('01_Supuestos'!K31*$I997)&gt;0,'01_Supuestos'!$F$15,0)))-((('01_Supuestos'!K31*$I997)*'01_Supuestos'!$F$11*($H997-'01_Supuestos'!$F$9))*'01_Supuestos'!$F$18)-($J997*'01_Supuestos'!K32)-(IF('01_Supuestos'!K30=MAX('01_Supuestos'!$C$30:$M$30),'01_Supuestos'!$F$19,0))-(MAX(0,(((('01_Supuestos'!K31*$I997)*'01_Supuestos'!$F$11*($H997-'01_Supuestos'!$F$9))-((('01_Supuestos'!K31*$I997)*'01_Supuestos'!$F$11*($H997-'01_Supuestos'!$F$9))*'01_Supuestos'!$F$12)-(('01_Supuestos'!K31*$I997)*'01_Supuestos'!$F$11*$K997)-(IF(('01_Supuestos'!K31*$I997)&gt;0,'01_Supuestos'!$F$15,0)))-($J997*'01_Supuestos'!K33)))*'01_Supuestos'!$F$16)</f>
        <v/>
      </c>
      <c r="AC997" s="109">
        <f>((('01_Supuestos'!L31*$I997)*'01_Supuestos'!$F$11*($H997-'01_Supuestos'!$F$9))-((('01_Supuestos'!L31*$I997)*'01_Supuestos'!$F$11*($H997-'01_Supuestos'!$F$9))*'01_Supuestos'!$F$12)-(('01_Supuestos'!L31*$I997)*'01_Supuestos'!$F$11*$K997)-(IF(('01_Supuestos'!L31*$I997)&gt;0,'01_Supuestos'!$F$15,0)))-((('01_Supuestos'!L31*$I997)*'01_Supuestos'!$F$11*($H997-'01_Supuestos'!$F$9))*'01_Supuestos'!$F$18)-($J997*'01_Supuestos'!L32)-(IF('01_Supuestos'!L30=MAX('01_Supuestos'!$C$30:$M$30),'01_Supuestos'!$F$19,0))-(MAX(0,(((('01_Supuestos'!L31*$I997)*'01_Supuestos'!$F$11*($H997-'01_Supuestos'!$F$9))-((('01_Supuestos'!L31*$I997)*'01_Supuestos'!$F$11*($H997-'01_Supuestos'!$F$9))*'01_Supuestos'!$F$12)-(('01_Supuestos'!L31*$I997)*'01_Supuestos'!$F$11*$K997)-(IF(('01_Supuestos'!L31*$I997)&gt;0,'01_Supuestos'!$F$15,0)))-($J997*'01_Supuestos'!L33)))*'01_Supuestos'!$F$16)</f>
        <v/>
      </c>
      <c r="AD997" s="109">
        <f>((('01_Supuestos'!M31*$I997)*'01_Supuestos'!$F$11*($H997-'01_Supuestos'!$F$9))-((('01_Supuestos'!M31*$I997)*'01_Supuestos'!$F$11*($H997-'01_Supuestos'!$F$9))*'01_Supuestos'!$F$12)-(('01_Supuestos'!M31*$I997)*'01_Supuestos'!$F$11*$K997)-(IF(('01_Supuestos'!M31*$I997)&gt;0,'01_Supuestos'!$F$15,0)))-((('01_Supuestos'!M31*$I997)*'01_Supuestos'!$F$11*($H997-'01_Supuestos'!$F$9))*'01_Supuestos'!$F$18)-($J997*'01_Supuestos'!M32)-(IF('01_Supuestos'!M30=MAX('01_Supuestos'!$C$30:$M$30),'01_Supuestos'!$F$19,0))-(MAX(0,(((('01_Supuestos'!M31*$I997)*'01_Supuestos'!$F$11*($H997-'01_Supuestos'!$F$9))-((('01_Supuestos'!M31*$I997)*'01_Supuestos'!$F$11*($H997-'01_Supuestos'!$F$9))*'01_Supuestos'!$F$12)-(('01_Supuestos'!M31*$I997)*'01_Supuestos'!$F$11*$K997)-(IF(('01_Supuestos'!M31*$I997)&gt;0,'01_Supuestos'!$F$15,0)))-($J997*'01_Supuestos'!M33)))*'01_Supuestos'!$F$16)</f>
        <v/>
      </c>
      <c r="AE997" s="109">
        <f>0</f>
        <v/>
      </c>
      <c r="AF997" s="109">
        <f>IF(S997&gt;R997,"Appraisal+Decision",IF(S997&lt;R997,"Develop Now","Indiferente"))</f>
        <v/>
      </c>
    </row>
    <row r="998">
      <c r="A998" t="n">
        <v>968</v>
      </c>
      <c r="B998" s="53">
        <f>RAND()</f>
        <v/>
      </c>
      <c r="C998" s="53">
        <f>RAND()</f>
        <v/>
      </c>
      <c r="D998" s="53">
        <f>RAND()</f>
        <v/>
      </c>
      <c r="E998" s="53">
        <f>RAND()</f>
        <v/>
      </c>
      <c r="F998" s="53">
        <f>RAND()</f>
        <v/>
      </c>
      <c r="G998" s="53">
        <f>RAND()</f>
        <v/>
      </c>
      <c r="H998" s="109">
        <f>IF(B998&lt;($B$11-$B$10)/($B$12-$B$10), $B$10+SQRT(B998*($B$11-$B$10)*($B$12-$B$10)), $B$12-SQRT((1-B998)*($B$12-$B$11)*($B$12-$B$10)))</f>
        <v/>
      </c>
      <c r="I998" s="53">
        <f>MAX(0.1,NORMINV(C998,$B$13,$B$14))</f>
        <v/>
      </c>
      <c r="J998" s="109">
        <f>'01_Supuestos'!$F$13*MAX(0.65,NORMINV(D998,1,$B$15))</f>
        <v/>
      </c>
      <c r="K998" s="109">
        <f>'01_Supuestos'!$F$14*MAX(0.6,NORMINV(E998,1,$B$16))</f>
        <v/>
      </c>
      <c r="L998" s="109">
        <f>--(F998&lt;=$B$5)</f>
        <v/>
      </c>
      <c r="M998" s="109">
        <f>IF(L998=1, IF(G998&lt;=$B$6, "+", "-"), IF(G998&lt;=(1-$B$7), "+", "-"))</f>
        <v/>
      </c>
      <c r="N998" s="110">
        <f>IF(M998="+",'05_Bayes_Arbol'!$B$16,'05_Bayes_Arbol'!$B$17)</f>
        <v/>
      </c>
      <c r="O998" s="109">
        <f>SUMPRODUCT(T998:AD998,'01_Supuestos'!$C$34:$M$34)</f>
        <v/>
      </c>
      <c r="P998" s="109">
        <f>N998*O998 + (1-N998)*$B$9</f>
        <v/>
      </c>
      <c r="Q998" s="109">
        <f>--(P998&gt;0)</f>
        <v/>
      </c>
      <c r="R998" s="109">
        <f>IF(L998=1,O998,$B$9)</f>
        <v/>
      </c>
      <c r="S998" s="109">
        <f>-$B$8 + IF(Q998=1, IF(L998=1,O998,$B$9), 0)</f>
        <v/>
      </c>
      <c r="T998" s="109">
        <f>((('01_Supuestos'!C31*$I998)*'01_Supuestos'!$F$11*($H998-'01_Supuestos'!$F$9))-((('01_Supuestos'!C31*$I998)*'01_Supuestos'!$F$11*($H998-'01_Supuestos'!$F$9))*'01_Supuestos'!$F$12)-(('01_Supuestos'!C31*$I998)*'01_Supuestos'!$F$11*$K998)-(IF(('01_Supuestos'!C31*$I998)&gt;0,'01_Supuestos'!$F$15,0)))-((('01_Supuestos'!C31*$I998)*'01_Supuestos'!$F$11*($H998-'01_Supuestos'!$F$9))*'01_Supuestos'!$F$18)-($J998*'01_Supuestos'!C32)-(IF('01_Supuestos'!C30=MAX('01_Supuestos'!$C$30:$M$30),'01_Supuestos'!$F$19,0))-(MAX(0,(((('01_Supuestos'!C31*$I998)*'01_Supuestos'!$F$11*($H998-'01_Supuestos'!$F$9))-((('01_Supuestos'!C31*$I998)*'01_Supuestos'!$F$11*($H998-'01_Supuestos'!$F$9))*'01_Supuestos'!$F$12)-(('01_Supuestos'!C31*$I998)*'01_Supuestos'!$F$11*$K998)-(IF(('01_Supuestos'!C31*$I998)&gt;0,'01_Supuestos'!$F$15,0)))-($J998*'01_Supuestos'!C33)))*'01_Supuestos'!$F$16)</f>
        <v/>
      </c>
      <c r="U998" s="109">
        <f>((('01_Supuestos'!D31*$I998)*'01_Supuestos'!$F$11*($H998-'01_Supuestos'!$F$9))-((('01_Supuestos'!D31*$I998)*'01_Supuestos'!$F$11*($H998-'01_Supuestos'!$F$9))*'01_Supuestos'!$F$12)-(('01_Supuestos'!D31*$I998)*'01_Supuestos'!$F$11*$K998)-(IF(('01_Supuestos'!D31*$I998)&gt;0,'01_Supuestos'!$F$15,0)))-((('01_Supuestos'!D31*$I998)*'01_Supuestos'!$F$11*($H998-'01_Supuestos'!$F$9))*'01_Supuestos'!$F$18)-($J998*'01_Supuestos'!D32)-(IF('01_Supuestos'!D30=MAX('01_Supuestos'!$C$30:$M$30),'01_Supuestos'!$F$19,0))-(MAX(0,(((('01_Supuestos'!D31*$I998)*'01_Supuestos'!$F$11*($H998-'01_Supuestos'!$F$9))-((('01_Supuestos'!D31*$I998)*'01_Supuestos'!$F$11*($H998-'01_Supuestos'!$F$9))*'01_Supuestos'!$F$12)-(('01_Supuestos'!D31*$I998)*'01_Supuestos'!$F$11*$K998)-(IF(('01_Supuestos'!D31*$I998)&gt;0,'01_Supuestos'!$F$15,0)))-($J998*'01_Supuestos'!D33)))*'01_Supuestos'!$F$16)</f>
        <v/>
      </c>
      <c r="V998" s="109">
        <f>((('01_Supuestos'!E31*$I998)*'01_Supuestos'!$F$11*($H998-'01_Supuestos'!$F$9))-((('01_Supuestos'!E31*$I998)*'01_Supuestos'!$F$11*($H998-'01_Supuestos'!$F$9))*'01_Supuestos'!$F$12)-(('01_Supuestos'!E31*$I998)*'01_Supuestos'!$F$11*$K998)-(IF(('01_Supuestos'!E31*$I998)&gt;0,'01_Supuestos'!$F$15,0)))-((('01_Supuestos'!E31*$I998)*'01_Supuestos'!$F$11*($H998-'01_Supuestos'!$F$9))*'01_Supuestos'!$F$18)-($J998*'01_Supuestos'!E32)-(IF('01_Supuestos'!E30=MAX('01_Supuestos'!$C$30:$M$30),'01_Supuestos'!$F$19,0))-(MAX(0,(((('01_Supuestos'!E31*$I998)*'01_Supuestos'!$F$11*($H998-'01_Supuestos'!$F$9))-((('01_Supuestos'!E31*$I998)*'01_Supuestos'!$F$11*($H998-'01_Supuestos'!$F$9))*'01_Supuestos'!$F$12)-(('01_Supuestos'!E31*$I998)*'01_Supuestos'!$F$11*$K998)-(IF(('01_Supuestos'!E31*$I998)&gt;0,'01_Supuestos'!$F$15,0)))-($J998*'01_Supuestos'!E33)))*'01_Supuestos'!$F$16)</f>
        <v/>
      </c>
      <c r="W998" s="109">
        <f>((('01_Supuestos'!F31*$I998)*'01_Supuestos'!$F$11*($H998-'01_Supuestos'!$F$9))-((('01_Supuestos'!F31*$I998)*'01_Supuestos'!$F$11*($H998-'01_Supuestos'!$F$9))*'01_Supuestos'!$F$12)-(('01_Supuestos'!F31*$I998)*'01_Supuestos'!$F$11*$K998)-(IF(('01_Supuestos'!F31*$I998)&gt;0,'01_Supuestos'!$F$15,0)))-((('01_Supuestos'!F31*$I998)*'01_Supuestos'!$F$11*($H998-'01_Supuestos'!$F$9))*'01_Supuestos'!$F$18)-($J998*'01_Supuestos'!F32)-(IF('01_Supuestos'!F30=MAX('01_Supuestos'!$C$30:$M$30),'01_Supuestos'!$F$19,0))-(MAX(0,(((('01_Supuestos'!F31*$I998)*'01_Supuestos'!$F$11*($H998-'01_Supuestos'!$F$9))-((('01_Supuestos'!F31*$I998)*'01_Supuestos'!$F$11*($H998-'01_Supuestos'!$F$9))*'01_Supuestos'!$F$12)-(('01_Supuestos'!F31*$I998)*'01_Supuestos'!$F$11*$K998)-(IF(('01_Supuestos'!F31*$I998)&gt;0,'01_Supuestos'!$F$15,0)))-($J998*'01_Supuestos'!F33)))*'01_Supuestos'!$F$16)</f>
        <v/>
      </c>
      <c r="X998" s="109">
        <f>((('01_Supuestos'!G31*$I998)*'01_Supuestos'!$F$11*($H998-'01_Supuestos'!$F$9))-((('01_Supuestos'!G31*$I998)*'01_Supuestos'!$F$11*($H998-'01_Supuestos'!$F$9))*'01_Supuestos'!$F$12)-(('01_Supuestos'!G31*$I998)*'01_Supuestos'!$F$11*$K998)-(IF(('01_Supuestos'!G31*$I998)&gt;0,'01_Supuestos'!$F$15,0)))-((('01_Supuestos'!G31*$I998)*'01_Supuestos'!$F$11*($H998-'01_Supuestos'!$F$9))*'01_Supuestos'!$F$18)-($J998*'01_Supuestos'!G32)-(IF('01_Supuestos'!G30=MAX('01_Supuestos'!$C$30:$M$30),'01_Supuestos'!$F$19,0))-(MAX(0,(((('01_Supuestos'!G31*$I998)*'01_Supuestos'!$F$11*($H998-'01_Supuestos'!$F$9))-((('01_Supuestos'!G31*$I998)*'01_Supuestos'!$F$11*($H998-'01_Supuestos'!$F$9))*'01_Supuestos'!$F$12)-(('01_Supuestos'!G31*$I998)*'01_Supuestos'!$F$11*$K998)-(IF(('01_Supuestos'!G31*$I998)&gt;0,'01_Supuestos'!$F$15,0)))-($J998*'01_Supuestos'!G33)))*'01_Supuestos'!$F$16)</f>
        <v/>
      </c>
      <c r="Y998" s="109">
        <f>((('01_Supuestos'!H31*$I998)*'01_Supuestos'!$F$11*($H998-'01_Supuestos'!$F$9))-((('01_Supuestos'!H31*$I998)*'01_Supuestos'!$F$11*($H998-'01_Supuestos'!$F$9))*'01_Supuestos'!$F$12)-(('01_Supuestos'!H31*$I998)*'01_Supuestos'!$F$11*$K998)-(IF(('01_Supuestos'!H31*$I998)&gt;0,'01_Supuestos'!$F$15,0)))-((('01_Supuestos'!H31*$I998)*'01_Supuestos'!$F$11*($H998-'01_Supuestos'!$F$9))*'01_Supuestos'!$F$18)-($J998*'01_Supuestos'!H32)-(IF('01_Supuestos'!H30=MAX('01_Supuestos'!$C$30:$M$30),'01_Supuestos'!$F$19,0))-(MAX(0,(((('01_Supuestos'!H31*$I998)*'01_Supuestos'!$F$11*($H998-'01_Supuestos'!$F$9))-((('01_Supuestos'!H31*$I998)*'01_Supuestos'!$F$11*($H998-'01_Supuestos'!$F$9))*'01_Supuestos'!$F$12)-(('01_Supuestos'!H31*$I998)*'01_Supuestos'!$F$11*$K998)-(IF(('01_Supuestos'!H31*$I998)&gt;0,'01_Supuestos'!$F$15,0)))-($J998*'01_Supuestos'!H33)))*'01_Supuestos'!$F$16)</f>
        <v/>
      </c>
      <c r="Z998" s="109">
        <f>((('01_Supuestos'!I31*$I998)*'01_Supuestos'!$F$11*($H998-'01_Supuestos'!$F$9))-((('01_Supuestos'!I31*$I998)*'01_Supuestos'!$F$11*($H998-'01_Supuestos'!$F$9))*'01_Supuestos'!$F$12)-(('01_Supuestos'!I31*$I998)*'01_Supuestos'!$F$11*$K998)-(IF(('01_Supuestos'!I31*$I998)&gt;0,'01_Supuestos'!$F$15,0)))-((('01_Supuestos'!I31*$I998)*'01_Supuestos'!$F$11*($H998-'01_Supuestos'!$F$9))*'01_Supuestos'!$F$18)-($J998*'01_Supuestos'!I32)-(IF('01_Supuestos'!I30=MAX('01_Supuestos'!$C$30:$M$30),'01_Supuestos'!$F$19,0))-(MAX(0,(((('01_Supuestos'!I31*$I998)*'01_Supuestos'!$F$11*($H998-'01_Supuestos'!$F$9))-((('01_Supuestos'!I31*$I998)*'01_Supuestos'!$F$11*($H998-'01_Supuestos'!$F$9))*'01_Supuestos'!$F$12)-(('01_Supuestos'!I31*$I998)*'01_Supuestos'!$F$11*$K998)-(IF(('01_Supuestos'!I31*$I998)&gt;0,'01_Supuestos'!$F$15,0)))-($J998*'01_Supuestos'!I33)))*'01_Supuestos'!$F$16)</f>
        <v/>
      </c>
      <c r="AA998" s="109">
        <f>((('01_Supuestos'!J31*$I998)*'01_Supuestos'!$F$11*($H998-'01_Supuestos'!$F$9))-((('01_Supuestos'!J31*$I998)*'01_Supuestos'!$F$11*($H998-'01_Supuestos'!$F$9))*'01_Supuestos'!$F$12)-(('01_Supuestos'!J31*$I998)*'01_Supuestos'!$F$11*$K998)-(IF(('01_Supuestos'!J31*$I998)&gt;0,'01_Supuestos'!$F$15,0)))-((('01_Supuestos'!J31*$I998)*'01_Supuestos'!$F$11*($H998-'01_Supuestos'!$F$9))*'01_Supuestos'!$F$18)-($J998*'01_Supuestos'!J32)-(IF('01_Supuestos'!J30=MAX('01_Supuestos'!$C$30:$M$30),'01_Supuestos'!$F$19,0))-(MAX(0,(((('01_Supuestos'!J31*$I998)*'01_Supuestos'!$F$11*($H998-'01_Supuestos'!$F$9))-((('01_Supuestos'!J31*$I998)*'01_Supuestos'!$F$11*($H998-'01_Supuestos'!$F$9))*'01_Supuestos'!$F$12)-(('01_Supuestos'!J31*$I998)*'01_Supuestos'!$F$11*$K998)-(IF(('01_Supuestos'!J31*$I998)&gt;0,'01_Supuestos'!$F$15,0)))-($J998*'01_Supuestos'!J33)))*'01_Supuestos'!$F$16)</f>
        <v/>
      </c>
      <c r="AB998" s="109">
        <f>((('01_Supuestos'!K31*$I998)*'01_Supuestos'!$F$11*($H998-'01_Supuestos'!$F$9))-((('01_Supuestos'!K31*$I998)*'01_Supuestos'!$F$11*($H998-'01_Supuestos'!$F$9))*'01_Supuestos'!$F$12)-(('01_Supuestos'!K31*$I998)*'01_Supuestos'!$F$11*$K998)-(IF(('01_Supuestos'!K31*$I998)&gt;0,'01_Supuestos'!$F$15,0)))-((('01_Supuestos'!K31*$I998)*'01_Supuestos'!$F$11*($H998-'01_Supuestos'!$F$9))*'01_Supuestos'!$F$18)-($J998*'01_Supuestos'!K32)-(IF('01_Supuestos'!K30=MAX('01_Supuestos'!$C$30:$M$30),'01_Supuestos'!$F$19,0))-(MAX(0,(((('01_Supuestos'!K31*$I998)*'01_Supuestos'!$F$11*($H998-'01_Supuestos'!$F$9))-((('01_Supuestos'!K31*$I998)*'01_Supuestos'!$F$11*($H998-'01_Supuestos'!$F$9))*'01_Supuestos'!$F$12)-(('01_Supuestos'!K31*$I998)*'01_Supuestos'!$F$11*$K998)-(IF(('01_Supuestos'!K31*$I998)&gt;0,'01_Supuestos'!$F$15,0)))-($J998*'01_Supuestos'!K33)))*'01_Supuestos'!$F$16)</f>
        <v/>
      </c>
      <c r="AC998" s="109">
        <f>((('01_Supuestos'!L31*$I998)*'01_Supuestos'!$F$11*($H998-'01_Supuestos'!$F$9))-((('01_Supuestos'!L31*$I998)*'01_Supuestos'!$F$11*($H998-'01_Supuestos'!$F$9))*'01_Supuestos'!$F$12)-(('01_Supuestos'!L31*$I998)*'01_Supuestos'!$F$11*$K998)-(IF(('01_Supuestos'!L31*$I998)&gt;0,'01_Supuestos'!$F$15,0)))-((('01_Supuestos'!L31*$I998)*'01_Supuestos'!$F$11*($H998-'01_Supuestos'!$F$9))*'01_Supuestos'!$F$18)-($J998*'01_Supuestos'!L32)-(IF('01_Supuestos'!L30=MAX('01_Supuestos'!$C$30:$M$30),'01_Supuestos'!$F$19,0))-(MAX(0,(((('01_Supuestos'!L31*$I998)*'01_Supuestos'!$F$11*($H998-'01_Supuestos'!$F$9))-((('01_Supuestos'!L31*$I998)*'01_Supuestos'!$F$11*($H998-'01_Supuestos'!$F$9))*'01_Supuestos'!$F$12)-(('01_Supuestos'!L31*$I998)*'01_Supuestos'!$F$11*$K998)-(IF(('01_Supuestos'!L31*$I998)&gt;0,'01_Supuestos'!$F$15,0)))-($J998*'01_Supuestos'!L33)))*'01_Supuestos'!$F$16)</f>
        <v/>
      </c>
      <c r="AD998" s="109">
        <f>((('01_Supuestos'!M31*$I998)*'01_Supuestos'!$F$11*($H998-'01_Supuestos'!$F$9))-((('01_Supuestos'!M31*$I998)*'01_Supuestos'!$F$11*($H998-'01_Supuestos'!$F$9))*'01_Supuestos'!$F$12)-(('01_Supuestos'!M31*$I998)*'01_Supuestos'!$F$11*$K998)-(IF(('01_Supuestos'!M31*$I998)&gt;0,'01_Supuestos'!$F$15,0)))-((('01_Supuestos'!M31*$I998)*'01_Supuestos'!$F$11*($H998-'01_Supuestos'!$F$9))*'01_Supuestos'!$F$18)-($J998*'01_Supuestos'!M32)-(IF('01_Supuestos'!M30=MAX('01_Supuestos'!$C$30:$M$30),'01_Supuestos'!$F$19,0))-(MAX(0,(((('01_Supuestos'!M31*$I998)*'01_Supuestos'!$F$11*($H998-'01_Supuestos'!$F$9))-((('01_Supuestos'!M31*$I998)*'01_Supuestos'!$F$11*($H998-'01_Supuestos'!$F$9))*'01_Supuestos'!$F$12)-(('01_Supuestos'!M31*$I998)*'01_Supuestos'!$F$11*$K998)-(IF(('01_Supuestos'!M31*$I998)&gt;0,'01_Supuestos'!$F$15,0)))-($J998*'01_Supuestos'!M33)))*'01_Supuestos'!$F$16)</f>
        <v/>
      </c>
      <c r="AE998" s="109">
        <f>0</f>
        <v/>
      </c>
      <c r="AF998" s="109">
        <f>IF(S998&gt;R998,"Appraisal+Decision",IF(S998&lt;R998,"Develop Now","Indiferente"))</f>
        <v/>
      </c>
    </row>
    <row r="999">
      <c r="A999" t="n">
        <v>969</v>
      </c>
      <c r="B999" s="53">
        <f>RAND()</f>
        <v/>
      </c>
      <c r="C999" s="53">
        <f>RAND()</f>
        <v/>
      </c>
      <c r="D999" s="53">
        <f>RAND()</f>
        <v/>
      </c>
      <c r="E999" s="53">
        <f>RAND()</f>
        <v/>
      </c>
      <c r="F999" s="53">
        <f>RAND()</f>
        <v/>
      </c>
      <c r="G999" s="53">
        <f>RAND()</f>
        <v/>
      </c>
      <c r="H999" s="109">
        <f>IF(B999&lt;($B$11-$B$10)/($B$12-$B$10), $B$10+SQRT(B999*($B$11-$B$10)*($B$12-$B$10)), $B$12-SQRT((1-B999)*($B$12-$B$11)*($B$12-$B$10)))</f>
        <v/>
      </c>
      <c r="I999" s="53">
        <f>MAX(0.1,NORMINV(C999,$B$13,$B$14))</f>
        <v/>
      </c>
      <c r="J999" s="109">
        <f>'01_Supuestos'!$F$13*MAX(0.65,NORMINV(D999,1,$B$15))</f>
        <v/>
      </c>
      <c r="K999" s="109">
        <f>'01_Supuestos'!$F$14*MAX(0.6,NORMINV(E999,1,$B$16))</f>
        <v/>
      </c>
      <c r="L999" s="109">
        <f>--(F999&lt;=$B$5)</f>
        <v/>
      </c>
      <c r="M999" s="109">
        <f>IF(L999=1, IF(G999&lt;=$B$6, "+", "-"), IF(G999&lt;=(1-$B$7), "+", "-"))</f>
        <v/>
      </c>
      <c r="N999" s="110">
        <f>IF(M999="+",'05_Bayes_Arbol'!$B$16,'05_Bayes_Arbol'!$B$17)</f>
        <v/>
      </c>
      <c r="O999" s="109">
        <f>SUMPRODUCT(T999:AD999,'01_Supuestos'!$C$34:$M$34)</f>
        <v/>
      </c>
      <c r="P999" s="109">
        <f>N999*O999 + (1-N999)*$B$9</f>
        <v/>
      </c>
      <c r="Q999" s="109">
        <f>--(P999&gt;0)</f>
        <v/>
      </c>
      <c r="R999" s="109">
        <f>IF(L999=1,O999,$B$9)</f>
        <v/>
      </c>
      <c r="S999" s="109">
        <f>-$B$8 + IF(Q999=1, IF(L999=1,O999,$B$9), 0)</f>
        <v/>
      </c>
      <c r="T999" s="109">
        <f>((('01_Supuestos'!C31*$I999)*'01_Supuestos'!$F$11*($H999-'01_Supuestos'!$F$9))-((('01_Supuestos'!C31*$I999)*'01_Supuestos'!$F$11*($H999-'01_Supuestos'!$F$9))*'01_Supuestos'!$F$12)-(('01_Supuestos'!C31*$I999)*'01_Supuestos'!$F$11*$K999)-(IF(('01_Supuestos'!C31*$I999)&gt;0,'01_Supuestos'!$F$15,0)))-((('01_Supuestos'!C31*$I999)*'01_Supuestos'!$F$11*($H999-'01_Supuestos'!$F$9))*'01_Supuestos'!$F$18)-($J999*'01_Supuestos'!C32)-(IF('01_Supuestos'!C30=MAX('01_Supuestos'!$C$30:$M$30),'01_Supuestos'!$F$19,0))-(MAX(0,(((('01_Supuestos'!C31*$I999)*'01_Supuestos'!$F$11*($H999-'01_Supuestos'!$F$9))-((('01_Supuestos'!C31*$I999)*'01_Supuestos'!$F$11*($H999-'01_Supuestos'!$F$9))*'01_Supuestos'!$F$12)-(('01_Supuestos'!C31*$I999)*'01_Supuestos'!$F$11*$K999)-(IF(('01_Supuestos'!C31*$I999)&gt;0,'01_Supuestos'!$F$15,0)))-($J999*'01_Supuestos'!C33)))*'01_Supuestos'!$F$16)</f>
        <v/>
      </c>
      <c r="U999" s="109">
        <f>((('01_Supuestos'!D31*$I999)*'01_Supuestos'!$F$11*($H999-'01_Supuestos'!$F$9))-((('01_Supuestos'!D31*$I999)*'01_Supuestos'!$F$11*($H999-'01_Supuestos'!$F$9))*'01_Supuestos'!$F$12)-(('01_Supuestos'!D31*$I999)*'01_Supuestos'!$F$11*$K999)-(IF(('01_Supuestos'!D31*$I999)&gt;0,'01_Supuestos'!$F$15,0)))-((('01_Supuestos'!D31*$I999)*'01_Supuestos'!$F$11*($H999-'01_Supuestos'!$F$9))*'01_Supuestos'!$F$18)-($J999*'01_Supuestos'!D32)-(IF('01_Supuestos'!D30=MAX('01_Supuestos'!$C$30:$M$30),'01_Supuestos'!$F$19,0))-(MAX(0,(((('01_Supuestos'!D31*$I999)*'01_Supuestos'!$F$11*($H999-'01_Supuestos'!$F$9))-((('01_Supuestos'!D31*$I999)*'01_Supuestos'!$F$11*($H999-'01_Supuestos'!$F$9))*'01_Supuestos'!$F$12)-(('01_Supuestos'!D31*$I999)*'01_Supuestos'!$F$11*$K999)-(IF(('01_Supuestos'!D31*$I999)&gt;0,'01_Supuestos'!$F$15,0)))-($J999*'01_Supuestos'!D33)))*'01_Supuestos'!$F$16)</f>
        <v/>
      </c>
      <c r="V999" s="109">
        <f>((('01_Supuestos'!E31*$I999)*'01_Supuestos'!$F$11*($H999-'01_Supuestos'!$F$9))-((('01_Supuestos'!E31*$I999)*'01_Supuestos'!$F$11*($H999-'01_Supuestos'!$F$9))*'01_Supuestos'!$F$12)-(('01_Supuestos'!E31*$I999)*'01_Supuestos'!$F$11*$K999)-(IF(('01_Supuestos'!E31*$I999)&gt;0,'01_Supuestos'!$F$15,0)))-((('01_Supuestos'!E31*$I999)*'01_Supuestos'!$F$11*($H999-'01_Supuestos'!$F$9))*'01_Supuestos'!$F$18)-($J999*'01_Supuestos'!E32)-(IF('01_Supuestos'!E30=MAX('01_Supuestos'!$C$30:$M$30),'01_Supuestos'!$F$19,0))-(MAX(0,(((('01_Supuestos'!E31*$I999)*'01_Supuestos'!$F$11*($H999-'01_Supuestos'!$F$9))-((('01_Supuestos'!E31*$I999)*'01_Supuestos'!$F$11*($H999-'01_Supuestos'!$F$9))*'01_Supuestos'!$F$12)-(('01_Supuestos'!E31*$I999)*'01_Supuestos'!$F$11*$K999)-(IF(('01_Supuestos'!E31*$I999)&gt;0,'01_Supuestos'!$F$15,0)))-($J999*'01_Supuestos'!E33)))*'01_Supuestos'!$F$16)</f>
        <v/>
      </c>
      <c r="W999" s="109">
        <f>((('01_Supuestos'!F31*$I999)*'01_Supuestos'!$F$11*($H999-'01_Supuestos'!$F$9))-((('01_Supuestos'!F31*$I999)*'01_Supuestos'!$F$11*($H999-'01_Supuestos'!$F$9))*'01_Supuestos'!$F$12)-(('01_Supuestos'!F31*$I999)*'01_Supuestos'!$F$11*$K999)-(IF(('01_Supuestos'!F31*$I999)&gt;0,'01_Supuestos'!$F$15,0)))-((('01_Supuestos'!F31*$I999)*'01_Supuestos'!$F$11*($H999-'01_Supuestos'!$F$9))*'01_Supuestos'!$F$18)-($J999*'01_Supuestos'!F32)-(IF('01_Supuestos'!F30=MAX('01_Supuestos'!$C$30:$M$30),'01_Supuestos'!$F$19,0))-(MAX(0,(((('01_Supuestos'!F31*$I999)*'01_Supuestos'!$F$11*($H999-'01_Supuestos'!$F$9))-((('01_Supuestos'!F31*$I999)*'01_Supuestos'!$F$11*($H999-'01_Supuestos'!$F$9))*'01_Supuestos'!$F$12)-(('01_Supuestos'!F31*$I999)*'01_Supuestos'!$F$11*$K999)-(IF(('01_Supuestos'!F31*$I999)&gt;0,'01_Supuestos'!$F$15,0)))-($J999*'01_Supuestos'!F33)))*'01_Supuestos'!$F$16)</f>
        <v/>
      </c>
      <c r="X999" s="109">
        <f>((('01_Supuestos'!G31*$I999)*'01_Supuestos'!$F$11*($H999-'01_Supuestos'!$F$9))-((('01_Supuestos'!G31*$I999)*'01_Supuestos'!$F$11*($H999-'01_Supuestos'!$F$9))*'01_Supuestos'!$F$12)-(('01_Supuestos'!G31*$I999)*'01_Supuestos'!$F$11*$K999)-(IF(('01_Supuestos'!G31*$I999)&gt;0,'01_Supuestos'!$F$15,0)))-((('01_Supuestos'!G31*$I999)*'01_Supuestos'!$F$11*($H999-'01_Supuestos'!$F$9))*'01_Supuestos'!$F$18)-($J999*'01_Supuestos'!G32)-(IF('01_Supuestos'!G30=MAX('01_Supuestos'!$C$30:$M$30),'01_Supuestos'!$F$19,0))-(MAX(0,(((('01_Supuestos'!G31*$I999)*'01_Supuestos'!$F$11*($H999-'01_Supuestos'!$F$9))-((('01_Supuestos'!G31*$I999)*'01_Supuestos'!$F$11*($H999-'01_Supuestos'!$F$9))*'01_Supuestos'!$F$12)-(('01_Supuestos'!G31*$I999)*'01_Supuestos'!$F$11*$K999)-(IF(('01_Supuestos'!G31*$I999)&gt;0,'01_Supuestos'!$F$15,0)))-($J999*'01_Supuestos'!G33)))*'01_Supuestos'!$F$16)</f>
        <v/>
      </c>
      <c r="Y999" s="109">
        <f>((('01_Supuestos'!H31*$I999)*'01_Supuestos'!$F$11*($H999-'01_Supuestos'!$F$9))-((('01_Supuestos'!H31*$I999)*'01_Supuestos'!$F$11*($H999-'01_Supuestos'!$F$9))*'01_Supuestos'!$F$12)-(('01_Supuestos'!H31*$I999)*'01_Supuestos'!$F$11*$K999)-(IF(('01_Supuestos'!H31*$I999)&gt;0,'01_Supuestos'!$F$15,0)))-((('01_Supuestos'!H31*$I999)*'01_Supuestos'!$F$11*($H999-'01_Supuestos'!$F$9))*'01_Supuestos'!$F$18)-($J999*'01_Supuestos'!H32)-(IF('01_Supuestos'!H30=MAX('01_Supuestos'!$C$30:$M$30),'01_Supuestos'!$F$19,0))-(MAX(0,(((('01_Supuestos'!H31*$I999)*'01_Supuestos'!$F$11*($H999-'01_Supuestos'!$F$9))-((('01_Supuestos'!H31*$I999)*'01_Supuestos'!$F$11*($H999-'01_Supuestos'!$F$9))*'01_Supuestos'!$F$12)-(('01_Supuestos'!H31*$I999)*'01_Supuestos'!$F$11*$K999)-(IF(('01_Supuestos'!H31*$I999)&gt;0,'01_Supuestos'!$F$15,0)))-($J999*'01_Supuestos'!H33)))*'01_Supuestos'!$F$16)</f>
        <v/>
      </c>
      <c r="Z999" s="109">
        <f>((('01_Supuestos'!I31*$I999)*'01_Supuestos'!$F$11*($H999-'01_Supuestos'!$F$9))-((('01_Supuestos'!I31*$I999)*'01_Supuestos'!$F$11*($H999-'01_Supuestos'!$F$9))*'01_Supuestos'!$F$12)-(('01_Supuestos'!I31*$I999)*'01_Supuestos'!$F$11*$K999)-(IF(('01_Supuestos'!I31*$I999)&gt;0,'01_Supuestos'!$F$15,0)))-((('01_Supuestos'!I31*$I999)*'01_Supuestos'!$F$11*($H999-'01_Supuestos'!$F$9))*'01_Supuestos'!$F$18)-($J999*'01_Supuestos'!I32)-(IF('01_Supuestos'!I30=MAX('01_Supuestos'!$C$30:$M$30),'01_Supuestos'!$F$19,0))-(MAX(0,(((('01_Supuestos'!I31*$I999)*'01_Supuestos'!$F$11*($H999-'01_Supuestos'!$F$9))-((('01_Supuestos'!I31*$I999)*'01_Supuestos'!$F$11*($H999-'01_Supuestos'!$F$9))*'01_Supuestos'!$F$12)-(('01_Supuestos'!I31*$I999)*'01_Supuestos'!$F$11*$K999)-(IF(('01_Supuestos'!I31*$I999)&gt;0,'01_Supuestos'!$F$15,0)))-($J999*'01_Supuestos'!I33)))*'01_Supuestos'!$F$16)</f>
        <v/>
      </c>
      <c r="AA999" s="109">
        <f>((('01_Supuestos'!J31*$I999)*'01_Supuestos'!$F$11*($H999-'01_Supuestos'!$F$9))-((('01_Supuestos'!J31*$I999)*'01_Supuestos'!$F$11*($H999-'01_Supuestos'!$F$9))*'01_Supuestos'!$F$12)-(('01_Supuestos'!J31*$I999)*'01_Supuestos'!$F$11*$K999)-(IF(('01_Supuestos'!J31*$I999)&gt;0,'01_Supuestos'!$F$15,0)))-((('01_Supuestos'!J31*$I999)*'01_Supuestos'!$F$11*($H999-'01_Supuestos'!$F$9))*'01_Supuestos'!$F$18)-($J999*'01_Supuestos'!J32)-(IF('01_Supuestos'!J30=MAX('01_Supuestos'!$C$30:$M$30),'01_Supuestos'!$F$19,0))-(MAX(0,(((('01_Supuestos'!J31*$I999)*'01_Supuestos'!$F$11*($H999-'01_Supuestos'!$F$9))-((('01_Supuestos'!J31*$I999)*'01_Supuestos'!$F$11*($H999-'01_Supuestos'!$F$9))*'01_Supuestos'!$F$12)-(('01_Supuestos'!J31*$I999)*'01_Supuestos'!$F$11*$K999)-(IF(('01_Supuestos'!J31*$I999)&gt;0,'01_Supuestos'!$F$15,0)))-($J999*'01_Supuestos'!J33)))*'01_Supuestos'!$F$16)</f>
        <v/>
      </c>
      <c r="AB999" s="109">
        <f>((('01_Supuestos'!K31*$I999)*'01_Supuestos'!$F$11*($H999-'01_Supuestos'!$F$9))-((('01_Supuestos'!K31*$I999)*'01_Supuestos'!$F$11*($H999-'01_Supuestos'!$F$9))*'01_Supuestos'!$F$12)-(('01_Supuestos'!K31*$I999)*'01_Supuestos'!$F$11*$K999)-(IF(('01_Supuestos'!K31*$I999)&gt;0,'01_Supuestos'!$F$15,0)))-((('01_Supuestos'!K31*$I999)*'01_Supuestos'!$F$11*($H999-'01_Supuestos'!$F$9))*'01_Supuestos'!$F$18)-($J999*'01_Supuestos'!K32)-(IF('01_Supuestos'!K30=MAX('01_Supuestos'!$C$30:$M$30),'01_Supuestos'!$F$19,0))-(MAX(0,(((('01_Supuestos'!K31*$I999)*'01_Supuestos'!$F$11*($H999-'01_Supuestos'!$F$9))-((('01_Supuestos'!K31*$I999)*'01_Supuestos'!$F$11*($H999-'01_Supuestos'!$F$9))*'01_Supuestos'!$F$12)-(('01_Supuestos'!K31*$I999)*'01_Supuestos'!$F$11*$K999)-(IF(('01_Supuestos'!K31*$I999)&gt;0,'01_Supuestos'!$F$15,0)))-($J999*'01_Supuestos'!K33)))*'01_Supuestos'!$F$16)</f>
        <v/>
      </c>
      <c r="AC999" s="109">
        <f>((('01_Supuestos'!L31*$I999)*'01_Supuestos'!$F$11*($H999-'01_Supuestos'!$F$9))-((('01_Supuestos'!L31*$I999)*'01_Supuestos'!$F$11*($H999-'01_Supuestos'!$F$9))*'01_Supuestos'!$F$12)-(('01_Supuestos'!L31*$I999)*'01_Supuestos'!$F$11*$K999)-(IF(('01_Supuestos'!L31*$I999)&gt;0,'01_Supuestos'!$F$15,0)))-((('01_Supuestos'!L31*$I999)*'01_Supuestos'!$F$11*($H999-'01_Supuestos'!$F$9))*'01_Supuestos'!$F$18)-($J999*'01_Supuestos'!L32)-(IF('01_Supuestos'!L30=MAX('01_Supuestos'!$C$30:$M$30),'01_Supuestos'!$F$19,0))-(MAX(0,(((('01_Supuestos'!L31*$I999)*'01_Supuestos'!$F$11*($H999-'01_Supuestos'!$F$9))-((('01_Supuestos'!L31*$I999)*'01_Supuestos'!$F$11*($H999-'01_Supuestos'!$F$9))*'01_Supuestos'!$F$12)-(('01_Supuestos'!L31*$I999)*'01_Supuestos'!$F$11*$K999)-(IF(('01_Supuestos'!L31*$I999)&gt;0,'01_Supuestos'!$F$15,0)))-($J999*'01_Supuestos'!L33)))*'01_Supuestos'!$F$16)</f>
        <v/>
      </c>
      <c r="AD999" s="109">
        <f>((('01_Supuestos'!M31*$I999)*'01_Supuestos'!$F$11*($H999-'01_Supuestos'!$F$9))-((('01_Supuestos'!M31*$I999)*'01_Supuestos'!$F$11*($H999-'01_Supuestos'!$F$9))*'01_Supuestos'!$F$12)-(('01_Supuestos'!M31*$I999)*'01_Supuestos'!$F$11*$K999)-(IF(('01_Supuestos'!M31*$I999)&gt;0,'01_Supuestos'!$F$15,0)))-((('01_Supuestos'!M31*$I999)*'01_Supuestos'!$F$11*($H999-'01_Supuestos'!$F$9))*'01_Supuestos'!$F$18)-($J999*'01_Supuestos'!M32)-(IF('01_Supuestos'!M30=MAX('01_Supuestos'!$C$30:$M$30),'01_Supuestos'!$F$19,0))-(MAX(0,(((('01_Supuestos'!M31*$I999)*'01_Supuestos'!$F$11*($H999-'01_Supuestos'!$F$9))-((('01_Supuestos'!M31*$I999)*'01_Supuestos'!$F$11*($H999-'01_Supuestos'!$F$9))*'01_Supuestos'!$F$12)-(('01_Supuestos'!M31*$I999)*'01_Supuestos'!$F$11*$K999)-(IF(('01_Supuestos'!M31*$I999)&gt;0,'01_Supuestos'!$F$15,0)))-($J999*'01_Supuestos'!M33)))*'01_Supuestos'!$F$16)</f>
        <v/>
      </c>
      <c r="AE999" s="109">
        <f>0</f>
        <v/>
      </c>
      <c r="AF999" s="109">
        <f>IF(S999&gt;R999,"Appraisal+Decision",IF(S999&lt;R999,"Develop Now","Indiferente"))</f>
        <v/>
      </c>
    </row>
    <row r="1000">
      <c r="A1000" t="n">
        <v>970</v>
      </c>
      <c r="B1000" s="53">
        <f>RAND()</f>
        <v/>
      </c>
      <c r="C1000" s="53">
        <f>RAND()</f>
        <v/>
      </c>
      <c r="D1000" s="53">
        <f>RAND()</f>
        <v/>
      </c>
      <c r="E1000" s="53">
        <f>RAND()</f>
        <v/>
      </c>
      <c r="F1000" s="53">
        <f>RAND()</f>
        <v/>
      </c>
      <c r="G1000" s="53">
        <f>RAND()</f>
        <v/>
      </c>
      <c r="H1000" s="109">
        <f>IF(B1000&lt;($B$11-$B$10)/($B$12-$B$10), $B$10+SQRT(B1000*($B$11-$B$10)*($B$12-$B$10)), $B$12-SQRT((1-B1000)*($B$12-$B$11)*($B$12-$B$10)))</f>
        <v/>
      </c>
      <c r="I1000" s="53">
        <f>MAX(0.1,NORMINV(C1000,$B$13,$B$14))</f>
        <v/>
      </c>
      <c r="J1000" s="109">
        <f>'01_Supuestos'!$F$13*MAX(0.65,NORMINV(D1000,1,$B$15))</f>
        <v/>
      </c>
      <c r="K1000" s="109">
        <f>'01_Supuestos'!$F$14*MAX(0.6,NORMINV(E1000,1,$B$16))</f>
        <v/>
      </c>
      <c r="L1000" s="109">
        <f>--(F1000&lt;=$B$5)</f>
        <v/>
      </c>
      <c r="M1000" s="109">
        <f>IF(L1000=1, IF(G1000&lt;=$B$6, "+", "-"), IF(G1000&lt;=(1-$B$7), "+", "-"))</f>
        <v/>
      </c>
      <c r="N1000" s="110">
        <f>IF(M1000="+",'05_Bayes_Arbol'!$B$16,'05_Bayes_Arbol'!$B$17)</f>
        <v/>
      </c>
      <c r="O1000" s="109">
        <f>SUMPRODUCT(T1000:AD1000,'01_Supuestos'!$C$34:$M$34)</f>
        <v/>
      </c>
      <c r="P1000" s="109">
        <f>N1000*O1000 + (1-N1000)*$B$9</f>
        <v/>
      </c>
      <c r="Q1000" s="109">
        <f>--(P1000&gt;0)</f>
        <v/>
      </c>
      <c r="R1000" s="109">
        <f>IF(L1000=1,O1000,$B$9)</f>
        <v/>
      </c>
      <c r="S1000" s="109">
        <f>-$B$8 + IF(Q1000=1, IF(L1000=1,O1000,$B$9), 0)</f>
        <v/>
      </c>
      <c r="T1000" s="109">
        <f>((('01_Supuestos'!C31*$I1000)*'01_Supuestos'!$F$11*($H1000-'01_Supuestos'!$F$9))-((('01_Supuestos'!C31*$I1000)*'01_Supuestos'!$F$11*($H1000-'01_Supuestos'!$F$9))*'01_Supuestos'!$F$12)-(('01_Supuestos'!C31*$I1000)*'01_Supuestos'!$F$11*$K1000)-(IF(('01_Supuestos'!C31*$I1000)&gt;0,'01_Supuestos'!$F$15,0)))-((('01_Supuestos'!C31*$I1000)*'01_Supuestos'!$F$11*($H1000-'01_Supuestos'!$F$9))*'01_Supuestos'!$F$18)-($J1000*'01_Supuestos'!C32)-(IF('01_Supuestos'!C30=MAX('01_Supuestos'!$C$30:$M$30),'01_Supuestos'!$F$19,0))-(MAX(0,(((('01_Supuestos'!C31*$I1000)*'01_Supuestos'!$F$11*($H1000-'01_Supuestos'!$F$9))-((('01_Supuestos'!C31*$I1000)*'01_Supuestos'!$F$11*($H1000-'01_Supuestos'!$F$9))*'01_Supuestos'!$F$12)-(('01_Supuestos'!C31*$I1000)*'01_Supuestos'!$F$11*$K1000)-(IF(('01_Supuestos'!C31*$I1000)&gt;0,'01_Supuestos'!$F$15,0)))-($J1000*'01_Supuestos'!C33)))*'01_Supuestos'!$F$16)</f>
        <v/>
      </c>
      <c r="U1000" s="109">
        <f>((('01_Supuestos'!D31*$I1000)*'01_Supuestos'!$F$11*($H1000-'01_Supuestos'!$F$9))-((('01_Supuestos'!D31*$I1000)*'01_Supuestos'!$F$11*($H1000-'01_Supuestos'!$F$9))*'01_Supuestos'!$F$12)-(('01_Supuestos'!D31*$I1000)*'01_Supuestos'!$F$11*$K1000)-(IF(('01_Supuestos'!D31*$I1000)&gt;0,'01_Supuestos'!$F$15,0)))-((('01_Supuestos'!D31*$I1000)*'01_Supuestos'!$F$11*($H1000-'01_Supuestos'!$F$9))*'01_Supuestos'!$F$18)-($J1000*'01_Supuestos'!D32)-(IF('01_Supuestos'!D30=MAX('01_Supuestos'!$C$30:$M$30),'01_Supuestos'!$F$19,0))-(MAX(0,(((('01_Supuestos'!D31*$I1000)*'01_Supuestos'!$F$11*($H1000-'01_Supuestos'!$F$9))-((('01_Supuestos'!D31*$I1000)*'01_Supuestos'!$F$11*($H1000-'01_Supuestos'!$F$9))*'01_Supuestos'!$F$12)-(('01_Supuestos'!D31*$I1000)*'01_Supuestos'!$F$11*$K1000)-(IF(('01_Supuestos'!D31*$I1000)&gt;0,'01_Supuestos'!$F$15,0)))-($J1000*'01_Supuestos'!D33)))*'01_Supuestos'!$F$16)</f>
        <v/>
      </c>
      <c r="V1000" s="109">
        <f>((('01_Supuestos'!E31*$I1000)*'01_Supuestos'!$F$11*($H1000-'01_Supuestos'!$F$9))-((('01_Supuestos'!E31*$I1000)*'01_Supuestos'!$F$11*($H1000-'01_Supuestos'!$F$9))*'01_Supuestos'!$F$12)-(('01_Supuestos'!E31*$I1000)*'01_Supuestos'!$F$11*$K1000)-(IF(('01_Supuestos'!E31*$I1000)&gt;0,'01_Supuestos'!$F$15,0)))-((('01_Supuestos'!E31*$I1000)*'01_Supuestos'!$F$11*($H1000-'01_Supuestos'!$F$9))*'01_Supuestos'!$F$18)-($J1000*'01_Supuestos'!E32)-(IF('01_Supuestos'!E30=MAX('01_Supuestos'!$C$30:$M$30),'01_Supuestos'!$F$19,0))-(MAX(0,(((('01_Supuestos'!E31*$I1000)*'01_Supuestos'!$F$11*($H1000-'01_Supuestos'!$F$9))-((('01_Supuestos'!E31*$I1000)*'01_Supuestos'!$F$11*($H1000-'01_Supuestos'!$F$9))*'01_Supuestos'!$F$12)-(('01_Supuestos'!E31*$I1000)*'01_Supuestos'!$F$11*$K1000)-(IF(('01_Supuestos'!E31*$I1000)&gt;0,'01_Supuestos'!$F$15,0)))-($J1000*'01_Supuestos'!E33)))*'01_Supuestos'!$F$16)</f>
        <v/>
      </c>
      <c r="W1000" s="109">
        <f>((('01_Supuestos'!F31*$I1000)*'01_Supuestos'!$F$11*($H1000-'01_Supuestos'!$F$9))-((('01_Supuestos'!F31*$I1000)*'01_Supuestos'!$F$11*($H1000-'01_Supuestos'!$F$9))*'01_Supuestos'!$F$12)-(('01_Supuestos'!F31*$I1000)*'01_Supuestos'!$F$11*$K1000)-(IF(('01_Supuestos'!F31*$I1000)&gt;0,'01_Supuestos'!$F$15,0)))-((('01_Supuestos'!F31*$I1000)*'01_Supuestos'!$F$11*($H1000-'01_Supuestos'!$F$9))*'01_Supuestos'!$F$18)-($J1000*'01_Supuestos'!F32)-(IF('01_Supuestos'!F30=MAX('01_Supuestos'!$C$30:$M$30),'01_Supuestos'!$F$19,0))-(MAX(0,(((('01_Supuestos'!F31*$I1000)*'01_Supuestos'!$F$11*($H1000-'01_Supuestos'!$F$9))-((('01_Supuestos'!F31*$I1000)*'01_Supuestos'!$F$11*($H1000-'01_Supuestos'!$F$9))*'01_Supuestos'!$F$12)-(('01_Supuestos'!F31*$I1000)*'01_Supuestos'!$F$11*$K1000)-(IF(('01_Supuestos'!F31*$I1000)&gt;0,'01_Supuestos'!$F$15,0)))-($J1000*'01_Supuestos'!F33)))*'01_Supuestos'!$F$16)</f>
        <v/>
      </c>
      <c r="X1000" s="109">
        <f>((('01_Supuestos'!G31*$I1000)*'01_Supuestos'!$F$11*($H1000-'01_Supuestos'!$F$9))-((('01_Supuestos'!G31*$I1000)*'01_Supuestos'!$F$11*($H1000-'01_Supuestos'!$F$9))*'01_Supuestos'!$F$12)-(('01_Supuestos'!G31*$I1000)*'01_Supuestos'!$F$11*$K1000)-(IF(('01_Supuestos'!G31*$I1000)&gt;0,'01_Supuestos'!$F$15,0)))-((('01_Supuestos'!G31*$I1000)*'01_Supuestos'!$F$11*($H1000-'01_Supuestos'!$F$9))*'01_Supuestos'!$F$18)-($J1000*'01_Supuestos'!G32)-(IF('01_Supuestos'!G30=MAX('01_Supuestos'!$C$30:$M$30),'01_Supuestos'!$F$19,0))-(MAX(0,(((('01_Supuestos'!G31*$I1000)*'01_Supuestos'!$F$11*($H1000-'01_Supuestos'!$F$9))-((('01_Supuestos'!G31*$I1000)*'01_Supuestos'!$F$11*($H1000-'01_Supuestos'!$F$9))*'01_Supuestos'!$F$12)-(('01_Supuestos'!G31*$I1000)*'01_Supuestos'!$F$11*$K1000)-(IF(('01_Supuestos'!G31*$I1000)&gt;0,'01_Supuestos'!$F$15,0)))-($J1000*'01_Supuestos'!G33)))*'01_Supuestos'!$F$16)</f>
        <v/>
      </c>
      <c r="Y1000" s="109">
        <f>((('01_Supuestos'!H31*$I1000)*'01_Supuestos'!$F$11*($H1000-'01_Supuestos'!$F$9))-((('01_Supuestos'!H31*$I1000)*'01_Supuestos'!$F$11*($H1000-'01_Supuestos'!$F$9))*'01_Supuestos'!$F$12)-(('01_Supuestos'!H31*$I1000)*'01_Supuestos'!$F$11*$K1000)-(IF(('01_Supuestos'!H31*$I1000)&gt;0,'01_Supuestos'!$F$15,0)))-((('01_Supuestos'!H31*$I1000)*'01_Supuestos'!$F$11*($H1000-'01_Supuestos'!$F$9))*'01_Supuestos'!$F$18)-($J1000*'01_Supuestos'!H32)-(IF('01_Supuestos'!H30=MAX('01_Supuestos'!$C$30:$M$30),'01_Supuestos'!$F$19,0))-(MAX(0,(((('01_Supuestos'!H31*$I1000)*'01_Supuestos'!$F$11*($H1000-'01_Supuestos'!$F$9))-((('01_Supuestos'!H31*$I1000)*'01_Supuestos'!$F$11*($H1000-'01_Supuestos'!$F$9))*'01_Supuestos'!$F$12)-(('01_Supuestos'!H31*$I1000)*'01_Supuestos'!$F$11*$K1000)-(IF(('01_Supuestos'!H31*$I1000)&gt;0,'01_Supuestos'!$F$15,0)))-($J1000*'01_Supuestos'!H33)))*'01_Supuestos'!$F$16)</f>
        <v/>
      </c>
      <c r="Z1000" s="109">
        <f>((('01_Supuestos'!I31*$I1000)*'01_Supuestos'!$F$11*($H1000-'01_Supuestos'!$F$9))-((('01_Supuestos'!I31*$I1000)*'01_Supuestos'!$F$11*($H1000-'01_Supuestos'!$F$9))*'01_Supuestos'!$F$12)-(('01_Supuestos'!I31*$I1000)*'01_Supuestos'!$F$11*$K1000)-(IF(('01_Supuestos'!I31*$I1000)&gt;0,'01_Supuestos'!$F$15,0)))-((('01_Supuestos'!I31*$I1000)*'01_Supuestos'!$F$11*($H1000-'01_Supuestos'!$F$9))*'01_Supuestos'!$F$18)-($J1000*'01_Supuestos'!I32)-(IF('01_Supuestos'!I30=MAX('01_Supuestos'!$C$30:$M$30),'01_Supuestos'!$F$19,0))-(MAX(0,(((('01_Supuestos'!I31*$I1000)*'01_Supuestos'!$F$11*($H1000-'01_Supuestos'!$F$9))-((('01_Supuestos'!I31*$I1000)*'01_Supuestos'!$F$11*($H1000-'01_Supuestos'!$F$9))*'01_Supuestos'!$F$12)-(('01_Supuestos'!I31*$I1000)*'01_Supuestos'!$F$11*$K1000)-(IF(('01_Supuestos'!I31*$I1000)&gt;0,'01_Supuestos'!$F$15,0)))-($J1000*'01_Supuestos'!I33)))*'01_Supuestos'!$F$16)</f>
        <v/>
      </c>
      <c r="AA1000" s="109">
        <f>((('01_Supuestos'!J31*$I1000)*'01_Supuestos'!$F$11*($H1000-'01_Supuestos'!$F$9))-((('01_Supuestos'!J31*$I1000)*'01_Supuestos'!$F$11*($H1000-'01_Supuestos'!$F$9))*'01_Supuestos'!$F$12)-(('01_Supuestos'!J31*$I1000)*'01_Supuestos'!$F$11*$K1000)-(IF(('01_Supuestos'!J31*$I1000)&gt;0,'01_Supuestos'!$F$15,0)))-((('01_Supuestos'!J31*$I1000)*'01_Supuestos'!$F$11*($H1000-'01_Supuestos'!$F$9))*'01_Supuestos'!$F$18)-($J1000*'01_Supuestos'!J32)-(IF('01_Supuestos'!J30=MAX('01_Supuestos'!$C$30:$M$30),'01_Supuestos'!$F$19,0))-(MAX(0,(((('01_Supuestos'!J31*$I1000)*'01_Supuestos'!$F$11*($H1000-'01_Supuestos'!$F$9))-((('01_Supuestos'!J31*$I1000)*'01_Supuestos'!$F$11*($H1000-'01_Supuestos'!$F$9))*'01_Supuestos'!$F$12)-(('01_Supuestos'!J31*$I1000)*'01_Supuestos'!$F$11*$K1000)-(IF(('01_Supuestos'!J31*$I1000)&gt;0,'01_Supuestos'!$F$15,0)))-($J1000*'01_Supuestos'!J33)))*'01_Supuestos'!$F$16)</f>
        <v/>
      </c>
      <c r="AB1000" s="109">
        <f>((('01_Supuestos'!K31*$I1000)*'01_Supuestos'!$F$11*($H1000-'01_Supuestos'!$F$9))-((('01_Supuestos'!K31*$I1000)*'01_Supuestos'!$F$11*($H1000-'01_Supuestos'!$F$9))*'01_Supuestos'!$F$12)-(('01_Supuestos'!K31*$I1000)*'01_Supuestos'!$F$11*$K1000)-(IF(('01_Supuestos'!K31*$I1000)&gt;0,'01_Supuestos'!$F$15,0)))-((('01_Supuestos'!K31*$I1000)*'01_Supuestos'!$F$11*($H1000-'01_Supuestos'!$F$9))*'01_Supuestos'!$F$18)-($J1000*'01_Supuestos'!K32)-(IF('01_Supuestos'!K30=MAX('01_Supuestos'!$C$30:$M$30),'01_Supuestos'!$F$19,0))-(MAX(0,(((('01_Supuestos'!K31*$I1000)*'01_Supuestos'!$F$11*($H1000-'01_Supuestos'!$F$9))-((('01_Supuestos'!K31*$I1000)*'01_Supuestos'!$F$11*($H1000-'01_Supuestos'!$F$9))*'01_Supuestos'!$F$12)-(('01_Supuestos'!K31*$I1000)*'01_Supuestos'!$F$11*$K1000)-(IF(('01_Supuestos'!K31*$I1000)&gt;0,'01_Supuestos'!$F$15,0)))-($J1000*'01_Supuestos'!K33)))*'01_Supuestos'!$F$16)</f>
        <v/>
      </c>
      <c r="AC1000" s="109">
        <f>((('01_Supuestos'!L31*$I1000)*'01_Supuestos'!$F$11*($H1000-'01_Supuestos'!$F$9))-((('01_Supuestos'!L31*$I1000)*'01_Supuestos'!$F$11*($H1000-'01_Supuestos'!$F$9))*'01_Supuestos'!$F$12)-(('01_Supuestos'!L31*$I1000)*'01_Supuestos'!$F$11*$K1000)-(IF(('01_Supuestos'!L31*$I1000)&gt;0,'01_Supuestos'!$F$15,0)))-((('01_Supuestos'!L31*$I1000)*'01_Supuestos'!$F$11*($H1000-'01_Supuestos'!$F$9))*'01_Supuestos'!$F$18)-($J1000*'01_Supuestos'!L32)-(IF('01_Supuestos'!L30=MAX('01_Supuestos'!$C$30:$M$30),'01_Supuestos'!$F$19,0))-(MAX(0,(((('01_Supuestos'!L31*$I1000)*'01_Supuestos'!$F$11*($H1000-'01_Supuestos'!$F$9))-((('01_Supuestos'!L31*$I1000)*'01_Supuestos'!$F$11*($H1000-'01_Supuestos'!$F$9))*'01_Supuestos'!$F$12)-(('01_Supuestos'!L31*$I1000)*'01_Supuestos'!$F$11*$K1000)-(IF(('01_Supuestos'!L31*$I1000)&gt;0,'01_Supuestos'!$F$15,0)))-($J1000*'01_Supuestos'!L33)))*'01_Supuestos'!$F$16)</f>
        <v/>
      </c>
      <c r="AD1000" s="109">
        <f>((('01_Supuestos'!M31*$I1000)*'01_Supuestos'!$F$11*($H1000-'01_Supuestos'!$F$9))-((('01_Supuestos'!M31*$I1000)*'01_Supuestos'!$F$11*($H1000-'01_Supuestos'!$F$9))*'01_Supuestos'!$F$12)-(('01_Supuestos'!M31*$I1000)*'01_Supuestos'!$F$11*$K1000)-(IF(('01_Supuestos'!M31*$I1000)&gt;0,'01_Supuestos'!$F$15,0)))-((('01_Supuestos'!M31*$I1000)*'01_Supuestos'!$F$11*($H1000-'01_Supuestos'!$F$9))*'01_Supuestos'!$F$18)-($J1000*'01_Supuestos'!M32)-(IF('01_Supuestos'!M30=MAX('01_Supuestos'!$C$30:$M$30),'01_Supuestos'!$F$19,0))-(MAX(0,(((('01_Supuestos'!M31*$I1000)*'01_Supuestos'!$F$11*($H1000-'01_Supuestos'!$F$9))-((('01_Supuestos'!M31*$I1000)*'01_Supuestos'!$F$11*($H1000-'01_Supuestos'!$F$9))*'01_Supuestos'!$F$12)-(('01_Supuestos'!M31*$I1000)*'01_Supuestos'!$F$11*$K1000)-(IF(('01_Supuestos'!M31*$I1000)&gt;0,'01_Supuestos'!$F$15,0)))-($J1000*'01_Supuestos'!M33)))*'01_Supuestos'!$F$16)</f>
        <v/>
      </c>
      <c r="AE1000" s="109">
        <f>0</f>
        <v/>
      </c>
      <c r="AF1000" s="109">
        <f>IF(S1000&gt;R1000,"Appraisal+Decision",IF(S1000&lt;R1000,"Develop Now","Indiferente"))</f>
        <v/>
      </c>
    </row>
    <row r="1001">
      <c r="A1001" t="n">
        <v>971</v>
      </c>
      <c r="B1001" s="53">
        <f>RAND()</f>
        <v/>
      </c>
      <c r="C1001" s="53">
        <f>RAND()</f>
        <v/>
      </c>
      <c r="D1001" s="53">
        <f>RAND()</f>
        <v/>
      </c>
      <c r="E1001" s="53">
        <f>RAND()</f>
        <v/>
      </c>
      <c r="F1001" s="53">
        <f>RAND()</f>
        <v/>
      </c>
      <c r="G1001" s="53">
        <f>RAND()</f>
        <v/>
      </c>
      <c r="H1001" s="109">
        <f>IF(B1001&lt;($B$11-$B$10)/($B$12-$B$10), $B$10+SQRT(B1001*($B$11-$B$10)*($B$12-$B$10)), $B$12-SQRT((1-B1001)*($B$12-$B$11)*($B$12-$B$10)))</f>
        <v/>
      </c>
      <c r="I1001" s="53">
        <f>MAX(0.1,NORMINV(C1001,$B$13,$B$14))</f>
        <v/>
      </c>
      <c r="J1001" s="109">
        <f>'01_Supuestos'!$F$13*MAX(0.65,NORMINV(D1001,1,$B$15))</f>
        <v/>
      </c>
      <c r="K1001" s="109">
        <f>'01_Supuestos'!$F$14*MAX(0.6,NORMINV(E1001,1,$B$16))</f>
        <v/>
      </c>
      <c r="L1001" s="109">
        <f>--(F1001&lt;=$B$5)</f>
        <v/>
      </c>
      <c r="M1001" s="109">
        <f>IF(L1001=1, IF(G1001&lt;=$B$6, "+", "-"), IF(G1001&lt;=(1-$B$7), "+", "-"))</f>
        <v/>
      </c>
      <c r="N1001" s="110">
        <f>IF(M1001="+",'05_Bayes_Arbol'!$B$16,'05_Bayes_Arbol'!$B$17)</f>
        <v/>
      </c>
      <c r="O1001" s="109">
        <f>SUMPRODUCT(T1001:AD1001,'01_Supuestos'!$C$34:$M$34)</f>
        <v/>
      </c>
      <c r="P1001" s="109">
        <f>N1001*O1001 + (1-N1001)*$B$9</f>
        <v/>
      </c>
      <c r="Q1001" s="109">
        <f>--(P1001&gt;0)</f>
        <v/>
      </c>
      <c r="R1001" s="109">
        <f>IF(L1001=1,O1001,$B$9)</f>
        <v/>
      </c>
      <c r="S1001" s="109">
        <f>-$B$8 + IF(Q1001=1, IF(L1001=1,O1001,$B$9), 0)</f>
        <v/>
      </c>
      <c r="T1001" s="109">
        <f>((('01_Supuestos'!C31*$I1001)*'01_Supuestos'!$F$11*($H1001-'01_Supuestos'!$F$9))-((('01_Supuestos'!C31*$I1001)*'01_Supuestos'!$F$11*($H1001-'01_Supuestos'!$F$9))*'01_Supuestos'!$F$12)-(('01_Supuestos'!C31*$I1001)*'01_Supuestos'!$F$11*$K1001)-(IF(('01_Supuestos'!C31*$I1001)&gt;0,'01_Supuestos'!$F$15,0)))-((('01_Supuestos'!C31*$I1001)*'01_Supuestos'!$F$11*($H1001-'01_Supuestos'!$F$9))*'01_Supuestos'!$F$18)-($J1001*'01_Supuestos'!C32)-(IF('01_Supuestos'!C30=MAX('01_Supuestos'!$C$30:$M$30),'01_Supuestos'!$F$19,0))-(MAX(0,(((('01_Supuestos'!C31*$I1001)*'01_Supuestos'!$F$11*($H1001-'01_Supuestos'!$F$9))-((('01_Supuestos'!C31*$I1001)*'01_Supuestos'!$F$11*($H1001-'01_Supuestos'!$F$9))*'01_Supuestos'!$F$12)-(('01_Supuestos'!C31*$I1001)*'01_Supuestos'!$F$11*$K1001)-(IF(('01_Supuestos'!C31*$I1001)&gt;0,'01_Supuestos'!$F$15,0)))-($J1001*'01_Supuestos'!C33)))*'01_Supuestos'!$F$16)</f>
        <v/>
      </c>
      <c r="U1001" s="109">
        <f>((('01_Supuestos'!D31*$I1001)*'01_Supuestos'!$F$11*($H1001-'01_Supuestos'!$F$9))-((('01_Supuestos'!D31*$I1001)*'01_Supuestos'!$F$11*($H1001-'01_Supuestos'!$F$9))*'01_Supuestos'!$F$12)-(('01_Supuestos'!D31*$I1001)*'01_Supuestos'!$F$11*$K1001)-(IF(('01_Supuestos'!D31*$I1001)&gt;0,'01_Supuestos'!$F$15,0)))-((('01_Supuestos'!D31*$I1001)*'01_Supuestos'!$F$11*($H1001-'01_Supuestos'!$F$9))*'01_Supuestos'!$F$18)-($J1001*'01_Supuestos'!D32)-(IF('01_Supuestos'!D30=MAX('01_Supuestos'!$C$30:$M$30),'01_Supuestos'!$F$19,0))-(MAX(0,(((('01_Supuestos'!D31*$I1001)*'01_Supuestos'!$F$11*($H1001-'01_Supuestos'!$F$9))-((('01_Supuestos'!D31*$I1001)*'01_Supuestos'!$F$11*($H1001-'01_Supuestos'!$F$9))*'01_Supuestos'!$F$12)-(('01_Supuestos'!D31*$I1001)*'01_Supuestos'!$F$11*$K1001)-(IF(('01_Supuestos'!D31*$I1001)&gt;0,'01_Supuestos'!$F$15,0)))-($J1001*'01_Supuestos'!D33)))*'01_Supuestos'!$F$16)</f>
        <v/>
      </c>
      <c r="V1001" s="109">
        <f>((('01_Supuestos'!E31*$I1001)*'01_Supuestos'!$F$11*($H1001-'01_Supuestos'!$F$9))-((('01_Supuestos'!E31*$I1001)*'01_Supuestos'!$F$11*($H1001-'01_Supuestos'!$F$9))*'01_Supuestos'!$F$12)-(('01_Supuestos'!E31*$I1001)*'01_Supuestos'!$F$11*$K1001)-(IF(('01_Supuestos'!E31*$I1001)&gt;0,'01_Supuestos'!$F$15,0)))-((('01_Supuestos'!E31*$I1001)*'01_Supuestos'!$F$11*($H1001-'01_Supuestos'!$F$9))*'01_Supuestos'!$F$18)-($J1001*'01_Supuestos'!E32)-(IF('01_Supuestos'!E30=MAX('01_Supuestos'!$C$30:$M$30),'01_Supuestos'!$F$19,0))-(MAX(0,(((('01_Supuestos'!E31*$I1001)*'01_Supuestos'!$F$11*($H1001-'01_Supuestos'!$F$9))-((('01_Supuestos'!E31*$I1001)*'01_Supuestos'!$F$11*($H1001-'01_Supuestos'!$F$9))*'01_Supuestos'!$F$12)-(('01_Supuestos'!E31*$I1001)*'01_Supuestos'!$F$11*$K1001)-(IF(('01_Supuestos'!E31*$I1001)&gt;0,'01_Supuestos'!$F$15,0)))-($J1001*'01_Supuestos'!E33)))*'01_Supuestos'!$F$16)</f>
        <v/>
      </c>
      <c r="W1001" s="109">
        <f>((('01_Supuestos'!F31*$I1001)*'01_Supuestos'!$F$11*($H1001-'01_Supuestos'!$F$9))-((('01_Supuestos'!F31*$I1001)*'01_Supuestos'!$F$11*($H1001-'01_Supuestos'!$F$9))*'01_Supuestos'!$F$12)-(('01_Supuestos'!F31*$I1001)*'01_Supuestos'!$F$11*$K1001)-(IF(('01_Supuestos'!F31*$I1001)&gt;0,'01_Supuestos'!$F$15,0)))-((('01_Supuestos'!F31*$I1001)*'01_Supuestos'!$F$11*($H1001-'01_Supuestos'!$F$9))*'01_Supuestos'!$F$18)-($J1001*'01_Supuestos'!F32)-(IF('01_Supuestos'!F30=MAX('01_Supuestos'!$C$30:$M$30),'01_Supuestos'!$F$19,0))-(MAX(0,(((('01_Supuestos'!F31*$I1001)*'01_Supuestos'!$F$11*($H1001-'01_Supuestos'!$F$9))-((('01_Supuestos'!F31*$I1001)*'01_Supuestos'!$F$11*($H1001-'01_Supuestos'!$F$9))*'01_Supuestos'!$F$12)-(('01_Supuestos'!F31*$I1001)*'01_Supuestos'!$F$11*$K1001)-(IF(('01_Supuestos'!F31*$I1001)&gt;0,'01_Supuestos'!$F$15,0)))-($J1001*'01_Supuestos'!F33)))*'01_Supuestos'!$F$16)</f>
        <v/>
      </c>
      <c r="X1001" s="109">
        <f>((('01_Supuestos'!G31*$I1001)*'01_Supuestos'!$F$11*($H1001-'01_Supuestos'!$F$9))-((('01_Supuestos'!G31*$I1001)*'01_Supuestos'!$F$11*($H1001-'01_Supuestos'!$F$9))*'01_Supuestos'!$F$12)-(('01_Supuestos'!G31*$I1001)*'01_Supuestos'!$F$11*$K1001)-(IF(('01_Supuestos'!G31*$I1001)&gt;0,'01_Supuestos'!$F$15,0)))-((('01_Supuestos'!G31*$I1001)*'01_Supuestos'!$F$11*($H1001-'01_Supuestos'!$F$9))*'01_Supuestos'!$F$18)-($J1001*'01_Supuestos'!G32)-(IF('01_Supuestos'!G30=MAX('01_Supuestos'!$C$30:$M$30),'01_Supuestos'!$F$19,0))-(MAX(0,(((('01_Supuestos'!G31*$I1001)*'01_Supuestos'!$F$11*($H1001-'01_Supuestos'!$F$9))-((('01_Supuestos'!G31*$I1001)*'01_Supuestos'!$F$11*($H1001-'01_Supuestos'!$F$9))*'01_Supuestos'!$F$12)-(('01_Supuestos'!G31*$I1001)*'01_Supuestos'!$F$11*$K1001)-(IF(('01_Supuestos'!G31*$I1001)&gt;0,'01_Supuestos'!$F$15,0)))-($J1001*'01_Supuestos'!G33)))*'01_Supuestos'!$F$16)</f>
        <v/>
      </c>
      <c r="Y1001" s="109">
        <f>((('01_Supuestos'!H31*$I1001)*'01_Supuestos'!$F$11*($H1001-'01_Supuestos'!$F$9))-((('01_Supuestos'!H31*$I1001)*'01_Supuestos'!$F$11*($H1001-'01_Supuestos'!$F$9))*'01_Supuestos'!$F$12)-(('01_Supuestos'!H31*$I1001)*'01_Supuestos'!$F$11*$K1001)-(IF(('01_Supuestos'!H31*$I1001)&gt;0,'01_Supuestos'!$F$15,0)))-((('01_Supuestos'!H31*$I1001)*'01_Supuestos'!$F$11*($H1001-'01_Supuestos'!$F$9))*'01_Supuestos'!$F$18)-($J1001*'01_Supuestos'!H32)-(IF('01_Supuestos'!H30=MAX('01_Supuestos'!$C$30:$M$30),'01_Supuestos'!$F$19,0))-(MAX(0,(((('01_Supuestos'!H31*$I1001)*'01_Supuestos'!$F$11*($H1001-'01_Supuestos'!$F$9))-((('01_Supuestos'!H31*$I1001)*'01_Supuestos'!$F$11*($H1001-'01_Supuestos'!$F$9))*'01_Supuestos'!$F$12)-(('01_Supuestos'!H31*$I1001)*'01_Supuestos'!$F$11*$K1001)-(IF(('01_Supuestos'!H31*$I1001)&gt;0,'01_Supuestos'!$F$15,0)))-($J1001*'01_Supuestos'!H33)))*'01_Supuestos'!$F$16)</f>
        <v/>
      </c>
      <c r="Z1001" s="109">
        <f>((('01_Supuestos'!I31*$I1001)*'01_Supuestos'!$F$11*($H1001-'01_Supuestos'!$F$9))-((('01_Supuestos'!I31*$I1001)*'01_Supuestos'!$F$11*($H1001-'01_Supuestos'!$F$9))*'01_Supuestos'!$F$12)-(('01_Supuestos'!I31*$I1001)*'01_Supuestos'!$F$11*$K1001)-(IF(('01_Supuestos'!I31*$I1001)&gt;0,'01_Supuestos'!$F$15,0)))-((('01_Supuestos'!I31*$I1001)*'01_Supuestos'!$F$11*($H1001-'01_Supuestos'!$F$9))*'01_Supuestos'!$F$18)-($J1001*'01_Supuestos'!I32)-(IF('01_Supuestos'!I30=MAX('01_Supuestos'!$C$30:$M$30),'01_Supuestos'!$F$19,0))-(MAX(0,(((('01_Supuestos'!I31*$I1001)*'01_Supuestos'!$F$11*($H1001-'01_Supuestos'!$F$9))-((('01_Supuestos'!I31*$I1001)*'01_Supuestos'!$F$11*($H1001-'01_Supuestos'!$F$9))*'01_Supuestos'!$F$12)-(('01_Supuestos'!I31*$I1001)*'01_Supuestos'!$F$11*$K1001)-(IF(('01_Supuestos'!I31*$I1001)&gt;0,'01_Supuestos'!$F$15,0)))-($J1001*'01_Supuestos'!I33)))*'01_Supuestos'!$F$16)</f>
        <v/>
      </c>
      <c r="AA1001" s="109">
        <f>((('01_Supuestos'!J31*$I1001)*'01_Supuestos'!$F$11*($H1001-'01_Supuestos'!$F$9))-((('01_Supuestos'!J31*$I1001)*'01_Supuestos'!$F$11*($H1001-'01_Supuestos'!$F$9))*'01_Supuestos'!$F$12)-(('01_Supuestos'!J31*$I1001)*'01_Supuestos'!$F$11*$K1001)-(IF(('01_Supuestos'!J31*$I1001)&gt;0,'01_Supuestos'!$F$15,0)))-((('01_Supuestos'!J31*$I1001)*'01_Supuestos'!$F$11*($H1001-'01_Supuestos'!$F$9))*'01_Supuestos'!$F$18)-($J1001*'01_Supuestos'!J32)-(IF('01_Supuestos'!J30=MAX('01_Supuestos'!$C$30:$M$30),'01_Supuestos'!$F$19,0))-(MAX(0,(((('01_Supuestos'!J31*$I1001)*'01_Supuestos'!$F$11*($H1001-'01_Supuestos'!$F$9))-((('01_Supuestos'!J31*$I1001)*'01_Supuestos'!$F$11*($H1001-'01_Supuestos'!$F$9))*'01_Supuestos'!$F$12)-(('01_Supuestos'!J31*$I1001)*'01_Supuestos'!$F$11*$K1001)-(IF(('01_Supuestos'!J31*$I1001)&gt;0,'01_Supuestos'!$F$15,0)))-($J1001*'01_Supuestos'!J33)))*'01_Supuestos'!$F$16)</f>
        <v/>
      </c>
      <c r="AB1001" s="109">
        <f>((('01_Supuestos'!K31*$I1001)*'01_Supuestos'!$F$11*($H1001-'01_Supuestos'!$F$9))-((('01_Supuestos'!K31*$I1001)*'01_Supuestos'!$F$11*($H1001-'01_Supuestos'!$F$9))*'01_Supuestos'!$F$12)-(('01_Supuestos'!K31*$I1001)*'01_Supuestos'!$F$11*$K1001)-(IF(('01_Supuestos'!K31*$I1001)&gt;0,'01_Supuestos'!$F$15,0)))-((('01_Supuestos'!K31*$I1001)*'01_Supuestos'!$F$11*($H1001-'01_Supuestos'!$F$9))*'01_Supuestos'!$F$18)-($J1001*'01_Supuestos'!K32)-(IF('01_Supuestos'!K30=MAX('01_Supuestos'!$C$30:$M$30),'01_Supuestos'!$F$19,0))-(MAX(0,(((('01_Supuestos'!K31*$I1001)*'01_Supuestos'!$F$11*($H1001-'01_Supuestos'!$F$9))-((('01_Supuestos'!K31*$I1001)*'01_Supuestos'!$F$11*($H1001-'01_Supuestos'!$F$9))*'01_Supuestos'!$F$12)-(('01_Supuestos'!K31*$I1001)*'01_Supuestos'!$F$11*$K1001)-(IF(('01_Supuestos'!K31*$I1001)&gt;0,'01_Supuestos'!$F$15,0)))-($J1001*'01_Supuestos'!K33)))*'01_Supuestos'!$F$16)</f>
        <v/>
      </c>
      <c r="AC1001" s="109">
        <f>((('01_Supuestos'!L31*$I1001)*'01_Supuestos'!$F$11*($H1001-'01_Supuestos'!$F$9))-((('01_Supuestos'!L31*$I1001)*'01_Supuestos'!$F$11*($H1001-'01_Supuestos'!$F$9))*'01_Supuestos'!$F$12)-(('01_Supuestos'!L31*$I1001)*'01_Supuestos'!$F$11*$K1001)-(IF(('01_Supuestos'!L31*$I1001)&gt;0,'01_Supuestos'!$F$15,0)))-((('01_Supuestos'!L31*$I1001)*'01_Supuestos'!$F$11*($H1001-'01_Supuestos'!$F$9))*'01_Supuestos'!$F$18)-($J1001*'01_Supuestos'!L32)-(IF('01_Supuestos'!L30=MAX('01_Supuestos'!$C$30:$M$30),'01_Supuestos'!$F$19,0))-(MAX(0,(((('01_Supuestos'!L31*$I1001)*'01_Supuestos'!$F$11*($H1001-'01_Supuestos'!$F$9))-((('01_Supuestos'!L31*$I1001)*'01_Supuestos'!$F$11*($H1001-'01_Supuestos'!$F$9))*'01_Supuestos'!$F$12)-(('01_Supuestos'!L31*$I1001)*'01_Supuestos'!$F$11*$K1001)-(IF(('01_Supuestos'!L31*$I1001)&gt;0,'01_Supuestos'!$F$15,0)))-($J1001*'01_Supuestos'!L33)))*'01_Supuestos'!$F$16)</f>
        <v/>
      </c>
      <c r="AD1001" s="109">
        <f>((('01_Supuestos'!M31*$I1001)*'01_Supuestos'!$F$11*($H1001-'01_Supuestos'!$F$9))-((('01_Supuestos'!M31*$I1001)*'01_Supuestos'!$F$11*($H1001-'01_Supuestos'!$F$9))*'01_Supuestos'!$F$12)-(('01_Supuestos'!M31*$I1001)*'01_Supuestos'!$F$11*$K1001)-(IF(('01_Supuestos'!M31*$I1001)&gt;0,'01_Supuestos'!$F$15,0)))-((('01_Supuestos'!M31*$I1001)*'01_Supuestos'!$F$11*($H1001-'01_Supuestos'!$F$9))*'01_Supuestos'!$F$18)-($J1001*'01_Supuestos'!M32)-(IF('01_Supuestos'!M30=MAX('01_Supuestos'!$C$30:$M$30),'01_Supuestos'!$F$19,0))-(MAX(0,(((('01_Supuestos'!M31*$I1001)*'01_Supuestos'!$F$11*($H1001-'01_Supuestos'!$F$9))-((('01_Supuestos'!M31*$I1001)*'01_Supuestos'!$F$11*($H1001-'01_Supuestos'!$F$9))*'01_Supuestos'!$F$12)-(('01_Supuestos'!M31*$I1001)*'01_Supuestos'!$F$11*$K1001)-(IF(('01_Supuestos'!M31*$I1001)&gt;0,'01_Supuestos'!$F$15,0)))-($J1001*'01_Supuestos'!M33)))*'01_Supuestos'!$F$16)</f>
        <v/>
      </c>
      <c r="AE1001" s="109">
        <f>0</f>
        <v/>
      </c>
      <c r="AF1001" s="109">
        <f>IF(S1001&gt;R1001,"Appraisal+Decision",IF(S1001&lt;R1001,"Develop Now","Indiferente"))</f>
        <v/>
      </c>
    </row>
    <row r="1002">
      <c r="A1002" t="n">
        <v>972</v>
      </c>
      <c r="B1002" s="53">
        <f>RAND()</f>
        <v/>
      </c>
      <c r="C1002" s="53">
        <f>RAND()</f>
        <v/>
      </c>
      <c r="D1002" s="53">
        <f>RAND()</f>
        <v/>
      </c>
      <c r="E1002" s="53">
        <f>RAND()</f>
        <v/>
      </c>
      <c r="F1002" s="53">
        <f>RAND()</f>
        <v/>
      </c>
      <c r="G1002" s="53">
        <f>RAND()</f>
        <v/>
      </c>
      <c r="H1002" s="109">
        <f>IF(B1002&lt;($B$11-$B$10)/($B$12-$B$10), $B$10+SQRT(B1002*($B$11-$B$10)*($B$12-$B$10)), $B$12-SQRT((1-B1002)*($B$12-$B$11)*($B$12-$B$10)))</f>
        <v/>
      </c>
      <c r="I1002" s="53">
        <f>MAX(0.1,NORMINV(C1002,$B$13,$B$14))</f>
        <v/>
      </c>
      <c r="J1002" s="109">
        <f>'01_Supuestos'!$F$13*MAX(0.65,NORMINV(D1002,1,$B$15))</f>
        <v/>
      </c>
      <c r="K1002" s="109">
        <f>'01_Supuestos'!$F$14*MAX(0.6,NORMINV(E1002,1,$B$16))</f>
        <v/>
      </c>
      <c r="L1002" s="109">
        <f>--(F1002&lt;=$B$5)</f>
        <v/>
      </c>
      <c r="M1002" s="109">
        <f>IF(L1002=1, IF(G1002&lt;=$B$6, "+", "-"), IF(G1002&lt;=(1-$B$7), "+", "-"))</f>
        <v/>
      </c>
      <c r="N1002" s="110">
        <f>IF(M1002="+",'05_Bayes_Arbol'!$B$16,'05_Bayes_Arbol'!$B$17)</f>
        <v/>
      </c>
      <c r="O1002" s="109">
        <f>SUMPRODUCT(T1002:AD1002,'01_Supuestos'!$C$34:$M$34)</f>
        <v/>
      </c>
      <c r="P1002" s="109">
        <f>N1002*O1002 + (1-N1002)*$B$9</f>
        <v/>
      </c>
      <c r="Q1002" s="109">
        <f>--(P1002&gt;0)</f>
        <v/>
      </c>
      <c r="R1002" s="109">
        <f>IF(L1002=1,O1002,$B$9)</f>
        <v/>
      </c>
      <c r="S1002" s="109">
        <f>-$B$8 + IF(Q1002=1, IF(L1002=1,O1002,$B$9), 0)</f>
        <v/>
      </c>
      <c r="T1002" s="109">
        <f>((('01_Supuestos'!C31*$I1002)*'01_Supuestos'!$F$11*($H1002-'01_Supuestos'!$F$9))-((('01_Supuestos'!C31*$I1002)*'01_Supuestos'!$F$11*($H1002-'01_Supuestos'!$F$9))*'01_Supuestos'!$F$12)-(('01_Supuestos'!C31*$I1002)*'01_Supuestos'!$F$11*$K1002)-(IF(('01_Supuestos'!C31*$I1002)&gt;0,'01_Supuestos'!$F$15,0)))-((('01_Supuestos'!C31*$I1002)*'01_Supuestos'!$F$11*($H1002-'01_Supuestos'!$F$9))*'01_Supuestos'!$F$18)-($J1002*'01_Supuestos'!C32)-(IF('01_Supuestos'!C30=MAX('01_Supuestos'!$C$30:$M$30),'01_Supuestos'!$F$19,0))-(MAX(0,(((('01_Supuestos'!C31*$I1002)*'01_Supuestos'!$F$11*($H1002-'01_Supuestos'!$F$9))-((('01_Supuestos'!C31*$I1002)*'01_Supuestos'!$F$11*($H1002-'01_Supuestos'!$F$9))*'01_Supuestos'!$F$12)-(('01_Supuestos'!C31*$I1002)*'01_Supuestos'!$F$11*$K1002)-(IF(('01_Supuestos'!C31*$I1002)&gt;0,'01_Supuestos'!$F$15,0)))-($J1002*'01_Supuestos'!C33)))*'01_Supuestos'!$F$16)</f>
        <v/>
      </c>
      <c r="U1002" s="109">
        <f>((('01_Supuestos'!D31*$I1002)*'01_Supuestos'!$F$11*($H1002-'01_Supuestos'!$F$9))-((('01_Supuestos'!D31*$I1002)*'01_Supuestos'!$F$11*($H1002-'01_Supuestos'!$F$9))*'01_Supuestos'!$F$12)-(('01_Supuestos'!D31*$I1002)*'01_Supuestos'!$F$11*$K1002)-(IF(('01_Supuestos'!D31*$I1002)&gt;0,'01_Supuestos'!$F$15,0)))-((('01_Supuestos'!D31*$I1002)*'01_Supuestos'!$F$11*($H1002-'01_Supuestos'!$F$9))*'01_Supuestos'!$F$18)-($J1002*'01_Supuestos'!D32)-(IF('01_Supuestos'!D30=MAX('01_Supuestos'!$C$30:$M$30),'01_Supuestos'!$F$19,0))-(MAX(0,(((('01_Supuestos'!D31*$I1002)*'01_Supuestos'!$F$11*($H1002-'01_Supuestos'!$F$9))-((('01_Supuestos'!D31*$I1002)*'01_Supuestos'!$F$11*($H1002-'01_Supuestos'!$F$9))*'01_Supuestos'!$F$12)-(('01_Supuestos'!D31*$I1002)*'01_Supuestos'!$F$11*$K1002)-(IF(('01_Supuestos'!D31*$I1002)&gt;0,'01_Supuestos'!$F$15,0)))-($J1002*'01_Supuestos'!D33)))*'01_Supuestos'!$F$16)</f>
        <v/>
      </c>
      <c r="V1002" s="109">
        <f>((('01_Supuestos'!E31*$I1002)*'01_Supuestos'!$F$11*($H1002-'01_Supuestos'!$F$9))-((('01_Supuestos'!E31*$I1002)*'01_Supuestos'!$F$11*($H1002-'01_Supuestos'!$F$9))*'01_Supuestos'!$F$12)-(('01_Supuestos'!E31*$I1002)*'01_Supuestos'!$F$11*$K1002)-(IF(('01_Supuestos'!E31*$I1002)&gt;0,'01_Supuestos'!$F$15,0)))-((('01_Supuestos'!E31*$I1002)*'01_Supuestos'!$F$11*($H1002-'01_Supuestos'!$F$9))*'01_Supuestos'!$F$18)-($J1002*'01_Supuestos'!E32)-(IF('01_Supuestos'!E30=MAX('01_Supuestos'!$C$30:$M$30),'01_Supuestos'!$F$19,0))-(MAX(0,(((('01_Supuestos'!E31*$I1002)*'01_Supuestos'!$F$11*($H1002-'01_Supuestos'!$F$9))-((('01_Supuestos'!E31*$I1002)*'01_Supuestos'!$F$11*($H1002-'01_Supuestos'!$F$9))*'01_Supuestos'!$F$12)-(('01_Supuestos'!E31*$I1002)*'01_Supuestos'!$F$11*$K1002)-(IF(('01_Supuestos'!E31*$I1002)&gt;0,'01_Supuestos'!$F$15,0)))-($J1002*'01_Supuestos'!E33)))*'01_Supuestos'!$F$16)</f>
        <v/>
      </c>
      <c r="W1002" s="109">
        <f>((('01_Supuestos'!F31*$I1002)*'01_Supuestos'!$F$11*($H1002-'01_Supuestos'!$F$9))-((('01_Supuestos'!F31*$I1002)*'01_Supuestos'!$F$11*($H1002-'01_Supuestos'!$F$9))*'01_Supuestos'!$F$12)-(('01_Supuestos'!F31*$I1002)*'01_Supuestos'!$F$11*$K1002)-(IF(('01_Supuestos'!F31*$I1002)&gt;0,'01_Supuestos'!$F$15,0)))-((('01_Supuestos'!F31*$I1002)*'01_Supuestos'!$F$11*($H1002-'01_Supuestos'!$F$9))*'01_Supuestos'!$F$18)-($J1002*'01_Supuestos'!F32)-(IF('01_Supuestos'!F30=MAX('01_Supuestos'!$C$30:$M$30),'01_Supuestos'!$F$19,0))-(MAX(0,(((('01_Supuestos'!F31*$I1002)*'01_Supuestos'!$F$11*($H1002-'01_Supuestos'!$F$9))-((('01_Supuestos'!F31*$I1002)*'01_Supuestos'!$F$11*($H1002-'01_Supuestos'!$F$9))*'01_Supuestos'!$F$12)-(('01_Supuestos'!F31*$I1002)*'01_Supuestos'!$F$11*$K1002)-(IF(('01_Supuestos'!F31*$I1002)&gt;0,'01_Supuestos'!$F$15,0)))-($J1002*'01_Supuestos'!F33)))*'01_Supuestos'!$F$16)</f>
        <v/>
      </c>
      <c r="X1002" s="109">
        <f>((('01_Supuestos'!G31*$I1002)*'01_Supuestos'!$F$11*($H1002-'01_Supuestos'!$F$9))-((('01_Supuestos'!G31*$I1002)*'01_Supuestos'!$F$11*($H1002-'01_Supuestos'!$F$9))*'01_Supuestos'!$F$12)-(('01_Supuestos'!G31*$I1002)*'01_Supuestos'!$F$11*$K1002)-(IF(('01_Supuestos'!G31*$I1002)&gt;0,'01_Supuestos'!$F$15,0)))-((('01_Supuestos'!G31*$I1002)*'01_Supuestos'!$F$11*($H1002-'01_Supuestos'!$F$9))*'01_Supuestos'!$F$18)-($J1002*'01_Supuestos'!G32)-(IF('01_Supuestos'!G30=MAX('01_Supuestos'!$C$30:$M$30),'01_Supuestos'!$F$19,0))-(MAX(0,(((('01_Supuestos'!G31*$I1002)*'01_Supuestos'!$F$11*($H1002-'01_Supuestos'!$F$9))-((('01_Supuestos'!G31*$I1002)*'01_Supuestos'!$F$11*($H1002-'01_Supuestos'!$F$9))*'01_Supuestos'!$F$12)-(('01_Supuestos'!G31*$I1002)*'01_Supuestos'!$F$11*$K1002)-(IF(('01_Supuestos'!G31*$I1002)&gt;0,'01_Supuestos'!$F$15,0)))-($J1002*'01_Supuestos'!G33)))*'01_Supuestos'!$F$16)</f>
        <v/>
      </c>
      <c r="Y1002" s="109">
        <f>((('01_Supuestos'!H31*$I1002)*'01_Supuestos'!$F$11*($H1002-'01_Supuestos'!$F$9))-((('01_Supuestos'!H31*$I1002)*'01_Supuestos'!$F$11*($H1002-'01_Supuestos'!$F$9))*'01_Supuestos'!$F$12)-(('01_Supuestos'!H31*$I1002)*'01_Supuestos'!$F$11*$K1002)-(IF(('01_Supuestos'!H31*$I1002)&gt;0,'01_Supuestos'!$F$15,0)))-((('01_Supuestos'!H31*$I1002)*'01_Supuestos'!$F$11*($H1002-'01_Supuestos'!$F$9))*'01_Supuestos'!$F$18)-($J1002*'01_Supuestos'!H32)-(IF('01_Supuestos'!H30=MAX('01_Supuestos'!$C$30:$M$30),'01_Supuestos'!$F$19,0))-(MAX(0,(((('01_Supuestos'!H31*$I1002)*'01_Supuestos'!$F$11*($H1002-'01_Supuestos'!$F$9))-((('01_Supuestos'!H31*$I1002)*'01_Supuestos'!$F$11*($H1002-'01_Supuestos'!$F$9))*'01_Supuestos'!$F$12)-(('01_Supuestos'!H31*$I1002)*'01_Supuestos'!$F$11*$K1002)-(IF(('01_Supuestos'!H31*$I1002)&gt;0,'01_Supuestos'!$F$15,0)))-($J1002*'01_Supuestos'!H33)))*'01_Supuestos'!$F$16)</f>
        <v/>
      </c>
      <c r="Z1002" s="109">
        <f>((('01_Supuestos'!I31*$I1002)*'01_Supuestos'!$F$11*($H1002-'01_Supuestos'!$F$9))-((('01_Supuestos'!I31*$I1002)*'01_Supuestos'!$F$11*($H1002-'01_Supuestos'!$F$9))*'01_Supuestos'!$F$12)-(('01_Supuestos'!I31*$I1002)*'01_Supuestos'!$F$11*$K1002)-(IF(('01_Supuestos'!I31*$I1002)&gt;0,'01_Supuestos'!$F$15,0)))-((('01_Supuestos'!I31*$I1002)*'01_Supuestos'!$F$11*($H1002-'01_Supuestos'!$F$9))*'01_Supuestos'!$F$18)-($J1002*'01_Supuestos'!I32)-(IF('01_Supuestos'!I30=MAX('01_Supuestos'!$C$30:$M$30),'01_Supuestos'!$F$19,0))-(MAX(0,(((('01_Supuestos'!I31*$I1002)*'01_Supuestos'!$F$11*($H1002-'01_Supuestos'!$F$9))-((('01_Supuestos'!I31*$I1002)*'01_Supuestos'!$F$11*($H1002-'01_Supuestos'!$F$9))*'01_Supuestos'!$F$12)-(('01_Supuestos'!I31*$I1002)*'01_Supuestos'!$F$11*$K1002)-(IF(('01_Supuestos'!I31*$I1002)&gt;0,'01_Supuestos'!$F$15,0)))-($J1002*'01_Supuestos'!I33)))*'01_Supuestos'!$F$16)</f>
        <v/>
      </c>
      <c r="AA1002" s="109">
        <f>((('01_Supuestos'!J31*$I1002)*'01_Supuestos'!$F$11*($H1002-'01_Supuestos'!$F$9))-((('01_Supuestos'!J31*$I1002)*'01_Supuestos'!$F$11*($H1002-'01_Supuestos'!$F$9))*'01_Supuestos'!$F$12)-(('01_Supuestos'!J31*$I1002)*'01_Supuestos'!$F$11*$K1002)-(IF(('01_Supuestos'!J31*$I1002)&gt;0,'01_Supuestos'!$F$15,0)))-((('01_Supuestos'!J31*$I1002)*'01_Supuestos'!$F$11*($H1002-'01_Supuestos'!$F$9))*'01_Supuestos'!$F$18)-($J1002*'01_Supuestos'!J32)-(IF('01_Supuestos'!J30=MAX('01_Supuestos'!$C$30:$M$30),'01_Supuestos'!$F$19,0))-(MAX(0,(((('01_Supuestos'!J31*$I1002)*'01_Supuestos'!$F$11*($H1002-'01_Supuestos'!$F$9))-((('01_Supuestos'!J31*$I1002)*'01_Supuestos'!$F$11*($H1002-'01_Supuestos'!$F$9))*'01_Supuestos'!$F$12)-(('01_Supuestos'!J31*$I1002)*'01_Supuestos'!$F$11*$K1002)-(IF(('01_Supuestos'!J31*$I1002)&gt;0,'01_Supuestos'!$F$15,0)))-($J1002*'01_Supuestos'!J33)))*'01_Supuestos'!$F$16)</f>
        <v/>
      </c>
      <c r="AB1002" s="109">
        <f>((('01_Supuestos'!K31*$I1002)*'01_Supuestos'!$F$11*($H1002-'01_Supuestos'!$F$9))-((('01_Supuestos'!K31*$I1002)*'01_Supuestos'!$F$11*($H1002-'01_Supuestos'!$F$9))*'01_Supuestos'!$F$12)-(('01_Supuestos'!K31*$I1002)*'01_Supuestos'!$F$11*$K1002)-(IF(('01_Supuestos'!K31*$I1002)&gt;0,'01_Supuestos'!$F$15,0)))-((('01_Supuestos'!K31*$I1002)*'01_Supuestos'!$F$11*($H1002-'01_Supuestos'!$F$9))*'01_Supuestos'!$F$18)-($J1002*'01_Supuestos'!K32)-(IF('01_Supuestos'!K30=MAX('01_Supuestos'!$C$30:$M$30),'01_Supuestos'!$F$19,0))-(MAX(0,(((('01_Supuestos'!K31*$I1002)*'01_Supuestos'!$F$11*($H1002-'01_Supuestos'!$F$9))-((('01_Supuestos'!K31*$I1002)*'01_Supuestos'!$F$11*($H1002-'01_Supuestos'!$F$9))*'01_Supuestos'!$F$12)-(('01_Supuestos'!K31*$I1002)*'01_Supuestos'!$F$11*$K1002)-(IF(('01_Supuestos'!K31*$I1002)&gt;0,'01_Supuestos'!$F$15,0)))-($J1002*'01_Supuestos'!K33)))*'01_Supuestos'!$F$16)</f>
        <v/>
      </c>
      <c r="AC1002" s="109">
        <f>((('01_Supuestos'!L31*$I1002)*'01_Supuestos'!$F$11*($H1002-'01_Supuestos'!$F$9))-((('01_Supuestos'!L31*$I1002)*'01_Supuestos'!$F$11*($H1002-'01_Supuestos'!$F$9))*'01_Supuestos'!$F$12)-(('01_Supuestos'!L31*$I1002)*'01_Supuestos'!$F$11*$K1002)-(IF(('01_Supuestos'!L31*$I1002)&gt;0,'01_Supuestos'!$F$15,0)))-((('01_Supuestos'!L31*$I1002)*'01_Supuestos'!$F$11*($H1002-'01_Supuestos'!$F$9))*'01_Supuestos'!$F$18)-($J1002*'01_Supuestos'!L32)-(IF('01_Supuestos'!L30=MAX('01_Supuestos'!$C$30:$M$30),'01_Supuestos'!$F$19,0))-(MAX(0,(((('01_Supuestos'!L31*$I1002)*'01_Supuestos'!$F$11*($H1002-'01_Supuestos'!$F$9))-((('01_Supuestos'!L31*$I1002)*'01_Supuestos'!$F$11*($H1002-'01_Supuestos'!$F$9))*'01_Supuestos'!$F$12)-(('01_Supuestos'!L31*$I1002)*'01_Supuestos'!$F$11*$K1002)-(IF(('01_Supuestos'!L31*$I1002)&gt;0,'01_Supuestos'!$F$15,0)))-($J1002*'01_Supuestos'!L33)))*'01_Supuestos'!$F$16)</f>
        <v/>
      </c>
      <c r="AD1002" s="109">
        <f>((('01_Supuestos'!M31*$I1002)*'01_Supuestos'!$F$11*($H1002-'01_Supuestos'!$F$9))-((('01_Supuestos'!M31*$I1002)*'01_Supuestos'!$F$11*($H1002-'01_Supuestos'!$F$9))*'01_Supuestos'!$F$12)-(('01_Supuestos'!M31*$I1002)*'01_Supuestos'!$F$11*$K1002)-(IF(('01_Supuestos'!M31*$I1002)&gt;0,'01_Supuestos'!$F$15,0)))-((('01_Supuestos'!M31*$I1002)*'01_Supuestos'!$F$11*($H1002-'01_Supuestos'!$F$9))*'01_Supuestos'!$F$18)-($J1002*'01_Supuestos'!M32)-(IF('01_Supuestos'!M30=MAX('01_Supuestos'!$C$30:$M$30),'01_Supuestos'!$F$19,0))-(MAX(0,(((('01_Supuestos'!M31*$I1002)*'01_Supuestos'!$F$11*($H1002-'01_Supuestos'!$F$9))-((('01_Supuestos'!M31*$I1002)*'01_Supuestos'!$F$11*($H1002-'01_Supuestos'!$F$9))*'01_Supuestos'!$F$12)-(('01_Supuestos'!M31*$I1002)*'01_Supuestos'!$F$11*$K1002)-(IF(('01_Supuestos'!M31*$I1002)&gt;0,'01_Supuestos'!$F$15,0)))-($J1002*'01_Supuestos'!M33)))*'01_Supuestos'!$F$16)</f>
        <v/>
      </c>
      <c r="AE1002" s="109">
        <f>0</f>
        <v/>
      </c>
      <c r="AF1002" s="109">
        <f>IF(S1002&gt;R1002,"Appraisal+Decision",IF(S1002&lt;R1002,"Develop Now","Indiferente"))</f>
        <v/>
      </c>
    </row>
    <row r="1003">
      <c r="A1003" t="n">
        <v>973</v>
      </c>
      <c r="B1003" s="53">
        <f>RAND()</f>
        <v/>
      </c>
      <c r="C1003" s="53">
        <f>RAND()</f>
        <v/>
      </c>
      <c r="D1003" s="53">
        <f>RAND()</f>
        <v/>
      </c>
      <c r="E1003" s="53">
        <f>RAND()</f>
        <v/>
      </c>
      <c r="F1003" s="53">
        <f>RAND()</f>
        <v/>
      </c>
      <c r="G1003" s="53">
        <f>RAND()</f>
        <v/>
      </c>
      <c r="H1003" s="109">
        <f>IF(B1003&lt;($B$11-$B$10)/($B$12-$B$10), $B$10+SQRT(B1003*($B$11-$B$10)*($B$12-$B$10)), $B$12-SQRT((1-B1003)*($B$12-$B$11)*($B$12-$B$10)))</f>
        <v/>
      </c>
      <c r="I1003" s="53">
        <f>MAX(0.1,NORMINV(C1003,$B$13,$B$14))</f>
        <v/>
      </c>
      <c r="J1003" s="109">
        <f>'01_Supuestos'!$F$13*MAX(0.65,NORMINV(D1003,1,$B$15))</f>
        <v/>
      </c>
      <c r="K1003" s="109">
        <f>'01_Supuestos'!$F$14*MAX(0.6,NORMINV(E1003,1,$B$16))</f>
        <v/>
      </c>
      <c r="L1003" s="109">
        <f>--(F1003&lt;=$B$5)</f>
        <v/>
      </c>
      <c r="M1003" s="109">
        <f>IF(L1003=1, IF(G1003&lt;=$B$6, "+", "-"), IF(G1003&lt;=(1-$B$7), "+", "-"))</f>
        <v/>
      </c>
      <c r="N1003" s="110">
        <f>IF(M1003="+",'05_Bayes_Arbol'!$B$16,'05_Bayes_Arbol'!$B$17)</f>
        <v/>
      </c>
      <c r="O1003" s="109">
        <f>SUMPRODUCT(T1003:AD1003,'01_Supuestos'!$C$34:$M$34)</f>
        <v/>
      </c>
      <c r="P1003" s="109">
        <f>N1003*O1003 + (1-N1003)*$B$9</f>
        <v/>
      </c>
      <c r="Q1003" s="109">
        <f>--(P1003&gt;0)</f>
        <v/>
      </c>
      <c r="R1003" s="109">
        <f>IF(L1003=1,O1003,$B$9)</f>
        <v/>
      </c>
      <c r="S1003" s="109">
        <f>-$B$8 + IF(Q1003=1, IF(L1003=1,O1003,$B$9), 0)</f>
        <v/>
      </c>
      <c r="T1003" s="109">
        <f>((('01_Supuestos'!C31*$I1003)*'01_Supuestos'!$F$11*($H1003-'01_Supuestos'!$F$9))-((('01_Supuestos'!C31*$I1003)*'01_Supuestos'!$F$11*($H1003-'01_Supuestos'!$F$9))*'01_Supuestos'!$F$12)-(('01_Supuestos'!C31*$I1003)*'01_Supuestos'!$F$11*$K1003)-(IF(('01_Supuestos'!C31*$I1003)&gt;0,'01_Supuestos'!$F$15,0)))-((('01_Supuestos'!C31*$I1003)*'01_Supuestos'!$F$11*($H1003-'01_Supuestos'!$F$9))*'01_Supuestos'!$F$18)-($J1003*'01_Supuestos'!C32)-(IF('01_Supuestos'!C30=MAX('01_Supuestos'!$C$30:$M$30),'01_Supuestos'!$F$19,0))-(MAX(0,(((('01_Supuestos'!C31*$I1003)*'01_Supuestos'!$F$11*($H1003-'01_Supuestos'!$F$9))-((('01_Supuestos'!C31*$I1003)*'01_Supuestos'!$F$11*($H1003-'01_Supuestos'!$F$9))*'01_Supuestos'!$F$12)-(('01_Supuestos'!C31*$I1003)*'01_Supuestos'!$F$11*$K1003)-(IF(('01_Supuestos'!C31*$I1003)&gt;0,'01_Supuestos'!$F$15,0)))-($J1003*'01_Supuestos'!C33)))*'01_Supuestos'!$F$16)</f>
        <v/>
      </c>
      <c r="U1003" s="109">
        <f>((('01_Supuestos'!D31*$I1003)*'01_Supuestos'!$F$11*($H1003-'01_Supuestos'!$F$9))-((('01_Supuestos'!D31*$I1003)*'01_Supuestos'!$F$11*($H1003-'01_Supuestos'!$F$9))*'01_Supuestos'!$F$12)-(('01_Supuestos'!D31*$I1003)*'01_Supuestos'!$F$11*$K1003)-(IF(('01_Supuestos'!D31*$I1003)&gt;0,'01_Supuestos'!$F$15,0)))-((('01_Supuestos'!D31*$I1003)*'01_Supuestos'!$F$11*($H1003-'01_Supuestos'!$F$9))*'01_Supuestos'!$F$18)-($J1003*'01_Supuestos'!D32)-(IF('01_Supuestos'!D30=MAX('01_Supuestos'!$C$30:$M$30),'01_Supuestos'!$F$19,0))-(MAX(0,(((('01_Supuestos'!D31*$I1003)*'01_Supuestos'!$F$11*($H1003-'01_Supuestos'!$F$9))-((('01_Supuestos'!D31*$I1003)*'01_Supuestos'!$F$11*($H1003-'01_Supuestos'!$F$9))*'01_Supuestos'!$F$12)-(('01_Supuestos'!D31*$I1003)*'01_Supuestos'!$F$11*$K1003)-(IF(('01_Supuestos'!D31*$I1003)&gt;0,'01_Supuestos'!$F$15,0)))-($J1003*'01_Supuestos'!D33)))*'01_Supuestos'!$F$16)</f>
        <v/>
      </c>
      <c r="V1003" s="109">
        <f>((('01_Supuestos'!E31*$I1003)*'01_Supuestos'!$F$11*($H1003-'01_Supuestos'!$F$9))-((('01_Supuestos'!E31*$I1003)*'01_Supuestos'!$F$11*($H1003-'01_Supuestos'!$F$9))*'01_Supuestos'!$F$12)-(('01_Supuestos'!E31*$I1003)*'01_Supuestos'!$F$11*$K1003)-(IF(('01_Supuestos'!E31*$I1003)&gt;0,'01_Supuestos'!$F$15,0)))-((('01_Supuestos'!E31*$I1003)*'01_Supuestos'!$F$11*($H1003-'01_Supuestos'!$F$9))*'01_Supuestos'!$F$18)-($J1003*'01_Supuestos'!E32)-(IF('01_Supuestos'!E30=MAX('01_Supuestos'!$C$30:$M$30),'01_Supuestos'!$F$19,0))-(MAX(0,(((('01_Supuestos'!E31*$I1003)*'01_Supuestos'!$F$11*($H1003-'01_Supuestos'!$F$9))-((('01_Supuestos'!E31*$I1003)*'01_Supuestos'!$F$11*($H1003-'01_Supuestos'!$F$9))*'01_Supuestos'!$F$12)-(('01_Supuestos'!E31*$I1003)*'01_Supuestos'!$F$11*$K1003)-(IF(('01_Supuestos'!E31*$I1003)&gt;0,'01_Supuestos'!$F$15,0)))-($J1003*'01_Supuestos'!E33)))*'01_Supuestos'!$F$16)</f>
        <v/>
      </c>
      <c r="W1003" s="109">
        <f>((('01_Supuestos'!F31*$I1003)*'01_Supuestos'!$F$11*($H1003-'01_Supuestos'!$F$9))-((('01_Supuestos'!F31*$I1003)*'01_Supuestos'!$F$11*($H1003-'01_Supuestos'!$F$9))*'01_Supuestos'!$F$12)-(('01_Supuestos'!F31*$I1003)*'01_Supuestos'!$F$11*$K1003)-(IF(('01_Supuestos'!F31*$I1003)&gt;0,'01_Supuestos'!$F$15,0)))-((('01_Supuestos'!F31*$I1003)*'01_Supuestos'!$F$11*($H1003-'01_Supuestos'!$F$9))*'01_Supuestos'!$F$18)-($J1003*'01_Supuestos'!F32)-(IF('01_Supuestos'!F30=MAX('01_Supuestos'!$C$30:$M$30),'01_Supuestos'!$F$19,0))-(MAX(0,(((('01_Supuestos'!F31*$I1003)*'01_Supuestos'!$F$11*($H1003-'01_Supuestos'!$F$9))-((('01_Supuestos'!F31*$I1003)*'01_Supuestos'!$F$11*($H1003-'01_Supuestos'!$F$9))*'01_Supuestos'!$F$12)-(('01_Supuestos'!F31*$I1003)*'01_Supuestos'!$F$11*$K1003)-(IF(('01_Supuestos'!F31*$I1003)&gt;0,'01_Supuestos'!$F$15,0)))-($J1003*'01_Supuestos'!F33)))*'01_Supuestos'!$F$16)</f>
        <v/>
      </c>
      <c r="X1003" s="109">
        <f>((('01_Supuestos'!G31*$I1003)*'01_Supuestos'!$F$11*($H1003-'01_Supuestos'!$F$9))-((('01_Supuestos'!G31*$I1003)*'01_Supuestos'!$F$11*($H1003-'01_Supuestos'!$F$9))*'01_Supuestos'!$F$12)-(('01_Supuestos'!G31*$I1003)*'01_Supuestos'!$F$11*$K1003)-(IF(('01_Supuestos'!G31*$I1003)&gt;0,'01_Supuestos'!$F$15,0)))-((('01_Supuestos'!G31*$I1003)*'01_Supuestos'!$F$11*($H1003-'01_Supuestos'!$F$9))*'01_Supuestos'!$F$18)-($J1003*'01_Supuestos'!G32)-(IF('01_Supuestos'!G30=MAX('01_Supuestos'!$C$30:$M$30),'01_Supuestos'!$F$19,0))-(MAX(0,(((('01_Supuestos'!G31*$I1003)*'01_Supuestos'!$F$11*($H1003-'01_Supuestos'!$F$9))-((('01_Supuestos'!G31*$I1003)*'01_Supuestos'!$F$11*($H1003-'01_Supuestos'!$F$9))*'01_Supuestos'!$F$12)-(('01_Supuestos'!G31*$I1003)*'01_Supuestos'!$F$11*$K1003)-(IF(('01_Supuestos'!G31*$I1003)&gt;0,'01_Supuestos'!$F$15,0)))-($J1003*'01_Supuestos'!G33)))*'01_Supuestos'!$F$16)</f>
        <v/>
      </c>
      <c r="Y1003" s="109">
        <f>((('01_Supuestos'!H31*$I1003)*'01_Supuestos'!$F$11*($H1003-'01_Supuestos'!$F$9))-((('01_Supuestos'!H31*$I1003)*'01_Supuestos'!$F$11*($H1003-'01_Supuestos'!$F$9))*'01_Supuestos'!$F$12)-(('01_Supuestos'!H31*$I1003)*'01_Supuestos'!$F$11*$K1003)-(IF(('01_Supuestos'!H31*$I1003)&gt;0,'01_Supuestos'!$F$15,0)))-((('01_Supuestos'!H31*$I1003)*'01_Supuestos'!$F$11*($H1003-'01_Supuestos'!$F$9))*'01_Supuestos'!$F$18)-($J1003*'01_Supuestos'!H32)-(IF('01_Supuestos'!H30=MAX('01_Supuestos'!$C$30:$M$30),'01_Supuestos'!$F$19,0))-(MAX(0,(((('01_Supuestos'!H31*$I1003)*'01_Supuestos'!$F$11*($H1003-'01_Supuestos'!$F$9))-((('01_Supuestos'!H31*$I1003)*'01_Supuestos'!$F$11*($H1003-'01_Supuestos'!$F$9))*'01_Supuestos'!$F$12)-(('01_Supuestos'!H31*$I1003)*'01_Supuestos'!$F$11*$K1003)-(IF(('01_Supuestos'!H31*$I1003)&gt;0,'01_Supuestos'!$F$15,0)))-($J1003*'01_Supuestos'!H33)))*'01_Supuestos'!$F$16)</f>
        <v/>
      </c>
      <c r="Z1003" s="109">
        <f>((('01_Supuestos'!I31*$I1003)*'01_Supuestos'!$F$11*($H1003-'01_Supuestos'!$F$9))-((('01_Supuestos'!I31*$I1003)*'01_Supuestos'!$F$11*($H1003-'01_Supuestos'!$F$9))*'01_Supuestos'!$F$12)-(('01_Supuestos'!I31*$I1003)*'01_Supuestos'!$F$11*$K1003)-(IF(('01_Supuestos'!I31*$I1003)&gt;0,'01_Supuestos'!$F$15,0)))-((('01_Supuestos'!I31*$I1003)*'01_Supuestos'!$F$11*($H1003-'01_Supuestos'!$F$9))*'01_Supuestos'!$F$18)-($J1003*'01_Supuestos'!I32)-(IF('01_Supuestos'!I30=MAX('01_Supuestos'!$C$30:$M$30),'01_Supuestos'!$F$19,0))-(MAX(0,(((('01_Supuestos'!I31*$I1003)*'01_Supuestos'!$F$11*($H1003-'01_Supuestos'!$F$9))-((('01_Supuestos'!I31*$I1003)*'01_Supuestos'!$F$11*($H1003-'01_Supuestos'!$F$9))*'01_Supuestos'!$F$12)-(('01_Supuestos'!I31*$I1003)*'01_Supuestos'!$F$11*$K1003)-(IF(('01_Supuestos'!I31*$I1003)&gt;0,'01_Supuestos'!$F$15,0)))-($J1003*'01_Supuestos'!I33)))*'01_Supuestos'!$F$16)</f>
        <v/>
      </c>
      <c r="AA1003" s="109">
        <f>((('01_Supuestos'!J31*$I1003)*'01_Supuestos'!$F$11*($H1003-'01_Supuestos'!$F$9))-((('01_Supuestos'!J31*$I1003)*'01_Supuestos'!$F$11*($H1003-'01_Supuestos'!$F$9))*'01_Supuestos'!$F$12)-(('01_Supuestos'!J31*$I1003)*'01_Supuestos'!$F$11*$K1003)-(IF(('01_Supuestos'!J31*$I1003)&gt;0,'01_Supuestos'!$F$15,0)))-((('01_Supuestos'!J31*$I1003)*'01_Supuestos'!$F$11*($H1003-'01_Supuestos'!$F$9))*'01_Supuestos'!$F$18)-($J1003*'01_Supuestos'!J32)-(IF('01_Supuestos'!J30=MAX('01_Supuestos'!$C$30:$M$30),'01_Supuestos'!$F$19,0))-(MAX(0,(((('01_Supuestos'!J31*$I1003)*'01_Supuestos'!$F$11*($H1003-'01_Supuestos'!$F$9))-((('01_Supuestos'!J31*$I1003)*'01_Supuestos'!$F$11*($H1003-'01_Supuestos'!$F$9))*'01_Supuestos'!$F$12)-(('01_Supuestos'!J31*$I1003)*'01_Supuestos'!$F$11*$K1003)-(IF(('01_Supuestos'!J31*$I1003)&gt;0,'01_Supuestos'!$F$15,0)))-($J1003*'01_Supuestos'!J33)))*'01_Supuestos'!$F$16)</f>
        <v/>
      </c>
      <c r="AB1003" s="109">
        <f>((('01_Supuestos'!K31*$I1003)*'01_Supuestos'!$F$11*($H1003-'01_Supuestos'!$F$9))-((('01_Supuestos'!K31*$I1003)*'01_Supuestos'!$F$11*($H1003-'01_Supuestos'!$F$9))*'01_Supuestos'!$F$12)-(('01_Supuestos'!K31*$I1003)*'01_Supuestos'!$F$11*$K1003)-(IF(('01_Supuestos'!K31*$I1003)&gt;0,'01_Supuestos'!$F$15,0)))-((('01_Supuestos'!K31*$I1003)*'01_Supuestos'!$F$11*($H1003-'01_Supuestos'!$F$9))*'01_Supuestos'!$F$18)-($J1003*'01_Supuestos'!K32)-(IF('01_Supuestos'!K30=MAX('01_Supuestos'!$C$30:$M$30),'01_Supuestos'!$F$19,0))-(MAX(0,(((('01_Supuestos'!K31*$I1003)*'01_Supuestos'!$F$11*($H1003-'01_Supuestos'!$F$9))-((('01_Supuestos'!K31*$I1003)*'01_Supuestos'!$F$11*($H1003-'01_Supuestos'!$F$9))*'01_Supuestos'!$F$12)-(('01_Supuestos'!K31*$I1003)*'01_Supuestos'!$F$11*$K1003)-(IF(('01_Supuestos'!K31*$I1003)&gt;0,'01_Supuestos'!$F$15,0)))-($J1003*'01_Supuestos'!K33)))*'01_Supuestos'!$F$16)</f>
        <v/>
      </c>
      <c r="AC1003" s="109">
        <f>((('01_Supuestos'!L31*$I1003)*'01_Supuestos'!$F$11*($H1003-'01_Supuestos'!$F$9))-((('01_Supuestos'!L31*$I1003)*'01_Supuestos'!$F$11*($H1003-'01_Supuestos'!$F$9))*'01_Supuestos'!$F$12)-(('01_Supuestos'!L31*$I1003)*'01_Supuestos'!$F$11*$K1003)-(IF(('01_Supuestos'!L31*$I1003)&gt;0,'01_Supuestos'!$F$15,0)))-((('01_Supuestos'!L31*$I1003)*'01_Supuestos'!$F$11*($H1003-'01_Supuestos'!$F$9))*'01_Supuestos'!$F$18)-($J1003*'01_Supuestos'!L32)-(IF('01_Supuestos'!L30=MAX('01_Supuestos'!$C$30:$M$30),'01_Supuestos'!$F$19,0))-(MAX(0,(((('01_Supuestos'!L31*$I1003)*'01_Supuestos'!$F$11*($H1003-'01_Supuestos'!$F$9))-((('01_Supuestos'!L31*$I1003)*'01_Supuestos'!$F$11*($H1003-'01_Supuestos'!$F$9))*'01_Supuestos'!$F$12)-(('01_Supuestos'!L31*$I1003)*'01_Supuestos'!$F$11*$K1003)-(IF(('01_Supuestos'!L31*$I1003)&gt;0,'01_Supuestos'!$F$15,0)))-($J1003*'01_Supuestos'!L33)))*'01_Supuestos'!$F$16)</f>
        <v/>
      </c>
      <c r="AD1003" s="109">
        <f>((('01_Supuestos'!M31*$I1003)*'01_Supuestos'!$F$11*($H1003-'01_Supuestos'!$F$9))-((('01_Supuestos'!M31*$I1003)*'01_Supuestos'!$F$11*($H1003-'01_Supuestos'!$F$9))*'01_Supuestos'!$F$12)-(('01_Supuestos'!M31*$I1003)*'01_Supuestos'!$F$11*$K1003)-(IF(('01_Supuestos'!M31*$I1003)&gt;0,'01_Supuestos'!$F$15,0)))-((('01_Supuestos'!M31*$I1003)*'01_Supuestos'!$F$11*($H1003-'01_Supuestos'!$F$9))*'01_Supuestos'!$F$18)-($J1003*'01_Supuestos'!M32)-(IF('01_Supuestos'!M30=MAX('01_Supuestos'!$C$30:$M$30),'01_Supuestos'!$F$19,0))-(MAX(0,(((('01_Supuestos'!M31*$I1003)*'01_Supuestos'!$F$11*($H1003-'01_Supuestos'!$F$9))-((('01_Supuestos'!M31*$I1003)*'01_Supuestos'!$F$11*($H1003-'01_Supuestos'!$F$9))*'01_Supuestos'!$F$12)-(('01_Supuestos'!M31*$I1003)*'01_Supuestos'!$F$11*$K1003)-(IF(('01_Supuestos'!M31*$I1003)&gt;0,'01_Supuestos'!$F$15,0)))-($J1003*'01_Supuestos'!M33)))*'01_Supuestos'!$F$16)</f>
        <v/>
      </c>
      <c r="AE1003" s="109">
        <f>0</f>
        <v/>
      </c>
      <c r="AF1003" s="109">
        <f>IF(S1003&gt;R1003,"Appraisal+Decision",IF(S1003&lt;R1003,"Develop Now","Indiferente"))</f>
        <v/>
      </c>
    </row>
    <row r="1004">
      <c r="A1004" t="n">
        <v>974</v>
      </c>
      <c r="B1004" s="53">
        <f>RAND()</f>
        <v/>
      </c>
      <c r="C1004" s="53">
        <f>RAND()</f>
        <v/>
      </c>
      <c r="D1004" s="53">
        <f>RAND()</f>
        <v/>
      </c>
      <c r="E1004" s="53">
        <f>RAND()</f>
        <v/>
      </c>
      <c r="F1004" s="53">
        <f>RAND()</f>
        <v/>
      </c>
      <c r="G1004" s="53">
        <f>RAND()</f>
        <v/>
      </c>
      <c r="H1004" s="109">
        <f>IF(B1004&lt;($B$11-$B$10)/($B$12-$B$10), $B$10+SQRT(B1004*($B$11-$B$10)*($B$12-$B$10)), $B$12-SQRT((1-B1004)*($B$12-$B$11)*($B$12-$B$10)))</f>
        <v/>
      </c>
      <c r="I1004" s="53">
        <f>MAX(0.1,NORMINV(C1004,$B$13,$B$14))</f>
        <v/>
      </c>
      <c r="J1004" s="109">
        <f>'01_Supuestos'!$F$13*MAX(0.65,NORMINV(D1004,1,$B$15))</f>
        <v/>
      </c>
      <c r="K1004" s="109">
        <f>'01_Supuestos'!$F$14*MAX(0.6,NORMINV(E1004,1,$B$16))</f>
        <v/>
      </c>
      <c r="L1004" s="109">
        <f>--(F1004&lt;=$B$5)</f>
        <v/>
      </c>
      <c r="M1004" s="109">
        <f>IF(L1004=1, IF(G1004&lt;=$B$6, "+", "-"), IF(G1004&lt;=(1-$B$7), "+", "-"))</f>
        <v/>
      </c>
      <c r="N1004" s="110">
        <f>IF(M1004="+",'05_Bayes_Arbol'!$B$16,'05_Bayes_Arbol'!$B$17)</f>
        <v/>
      </c>
      <c r="O1004" s="109">
        <f>SUMPRODUCT(T1004:AD1004,'01_Supuestos'!$C$34:$M$34)</f>
        <v/>
      </c>
      <c r="P1004" s="109">
        <f>N1004*O1004 + (1-N1004)*$B$9</f>
        <v/>
      </c>
      <c r="Q1004" s="109">
        <f>--(P1004&gt;0)</f>
        <v/>
      </c>
      <c r="R1004" s="109">
        <f>IF(L1004=1,O1004,$B$9)</f>
        <v/>
      </c>
      <c r="S1004" s="109">
        <f>-$B$8 + IF(Q1004=1, IF(L1004=1,O1004,$B$9), 0)</f>
        <v/>
      </c>
      <c r="T1004" s="109">
        <f>((('01_Supuestos'!C31*$I1004)*'01_Supuestos'!$F$11*($H1004-'01_Supuestos'!$F$9))-((('01_Supuestos'!C31*$I1004)*'01_Supuestos'!$F$11*($H1004-'01_Supuestos'!$F$9))*'01_Supuestos'!$F$12)-(('01_Supuestos'!C31*$I1004)*'01_Supuestos'!$F$11*$K1004)-(IF(('01_Supuestos'!C31*$I1004)&gt;0,'01_Supuestos'!$F$15,0)))-((('01_Supuestos'!C31*$I1004)*'01_Supuestos'!$F$11*($H1004-'01_Supuestos'!$F$9))*'01_Supuestos'!$F$18)-($J1004*'01_Supuestos'!C32)-(IF('01_Supuestos'!C30=MAX('01_Supuestos'!$C$30:$M$30),'01_Supuestos'!$F$19,0))-(MAX(0,(((('01_Supuestos'!C31*$I1004)*'01_Supuestos'!$F$11*($H1004-'01_Supuestos'!$F$9))-((('01_Supuestos'!C31*$I1004)*'01_Supuestos'!$F$11*($H1004-'01_Supuestos'!$F$9))*'01_Supuestos'!$F$12)-(('01_Supuestos'!C31*$I1004)*'01_Supuestos'!$F$11*$K1004)-(IF(('01_Supuestos'!C31*$I1004)&gt;0,'01_Supuestos'!$F$15,0)))-($J1004*'01_Supuestos'!C33)))*'01_Supuestos'!$F$16)</f>
        <v/>
      </c>
      <c r="U1004" s="109">
        <f>((('01_Supuestos'!D31*$I1004)*'01_Supuestos'!$F$11*($H1004-'01_Supuestos'!$F$9))-((('01_Supuestos'!D31*$I1004)*'01_Supuestos'!$F$11*($H1004-'01_Supuestos'!$F$9))*'01_Supuestos'!$F$12)-(('01_Supuestos'!D31*$I1004)*'01_Supuestos'!$F$11*$K1004)-(IF(('01_Supuestos'!D31*$I1004)&gt;0,'01_Supuestos'!$F$15,0)))-((('01_Supuestos'!D31*$I1004)*'01_Supuestos'!$F$11*($H1004-'01_Supuestos'!$F$9))*'01_Supuestos'!$F$18)-($J1004*'01_Supuestos'!D32)-(IF('01_Supuestos'!D30=MAX('01_Supuestos'!$C$30:$M$30),'01_Supuestos'!$F$19,0))-(MAX(0,(((('01_Supuestos'!D31*$I1004)*'01_Supuestos'!$F$11*($H1004-'01_Supuestos'!$F$9))-((('01_Supuestos'!D31*$I1004)*'01_Supuestos'!$F$11*($H1004-'01_Supuestos'!$F$9))*'01_Supuestos'!$F$12)-(('01_Supuestos'!D31*$I1004)*'01_Supuestos'!$F$11*$K1004)-(IF(('01_Supuestos'!D31*$I1004)&gt;0,'01_Supuestos'!$F$15,0)))-($J1004*'01_Supuestos'!D33)))*'01_Supuestos'!$F$16)</f>
        <v/>
      </c>
      <c r="V1004" s="109">
        <f>((('01_Supuestos'!E31*$I1004)*'01_Supuestos'!$F$11*($H1004-'01_Supuestos'!$F$9))-((('01_Supuestos'!E31*$I1004)*'01_Supuestos'!$F$11*($H1004-'01_Supuestos'!$F$9))*'01_Supuestos'!$F$12)-(('01_Supuestos'!E31*$I1004)*'01_Supuestos'!$F$11*$K1004)-(IF(('01_Supuestos'!E31*$I1004)&gt;0,'01_Supuestos'!$F$15,0)))-((('01_Supuestos'!E31*$I1004)*'01_Supuestos'!$F$11*($H1004-'01_Supuestos'!$F$9))*'01_Supuestos'!$F$18)-($J1004*'01_Supuestos'!E32)-(IF('01_Supuestos'!E30=MAX('01_Supuestos'!$C$30:$M$30),'01_Supuestos'!$F$19,0))-(MAX(0,(((('01_Supuestos'!E31*$I1004)*'01_Supuestos'!$F$11*($H1004-'01_Supuestos'!$F$9))-((('01_Supuestos'!E31*$I1004)*'01_Supuestos'!$F$11*($H1004-'01_Supuestos'!$F$9))*'01_Supuestos'!$F$12)-(('01_Supuestos'!E31*$I1004)*'01_Supuestos'!$F$11*$K1004)-(IF(('01_Supuestos'!E31*$I1004)&gt;0,'01_Supuestos'!$F$15,0)))-($J1004*'01_Supuestos'!E33)))*'01_Supuestos'!$F$16)</f>
        <v/>
      </c>
      <c r="W1004" s="109">
        <f>((('01_Supuestos'!F31*$I1004)*'01_Supuestos'!$F$11*($H1004-'01_Supuestos'!$F$9))-((('01_Supuestos'!F31*$I1004)*'01_Supuestos'!$F$11*($H1004-'01_Supuestos'!$F$9))*'01_Supuestos'!$F$12)-(('01_Supuestos'!F31*$I1004)*'01_Supuestos'!$F$11*$K1004)-(IF(('01_Supuestos'!F31*$I1004)&gt;0,'01_Supuestos'!$F$15,0)))-((('01_Supuestos'!F31*$I1004)*'01_Supuestos'!$F$11*($H1004-'01_Supuestos'!$F$9))*'01_Supuestos'!$F$18)-($J1004*'01_Supuestos'!F32)-(IF('01_Supuestos'!F30=MAX('01_Supuestos'!$C$30:$M$30),'01_Supuestos'!$F$19,0))-(MAX(0,(((('01_Supuestos'!F31*$I1004)*'01_Supuestos'!$F$11*($H1004-'01_Supuestos'!$F$9))-((('01_Supuestos'!F31*$I1004)*'01_Supuestos'!$F$11*($H1004-'01_Supuestos'!$F$9))*'01_Supuestos'!$F$12)-(('01_Supuestos'!F31*$I1004)*'01_Supuestos'!$F$11*$K1004)-(IF(('01_Supuestos'!F31*$I1004)&gt;0,'01_Supuestos'!$F$15,0)))-($J1004*'01_Supuestos'!F33)))*'01_Supuestos'!$F$16)</f>
        <v/>
      </c>
      <c r="X1004" s="109">
        <f>((('01_Supuestos'!G31*$I1004)*'01_Supuestos'!$F$11*($H1004-'01_Supuestos'!$F$9))-((('01_Supuestos'!G31*$I1004)*'01_Supuestos'!$F$11*($H1004-'01_Supuestos'!$F$9))*'01_Supuestos'!$F$12)-(('01_Supuestos'!G31*$I1004)*'01_Supuestos'!$F$11*$K1004)-(IF(('01_Supuestos'!G31*$I1004)&gt;0,'01_Supuestos'!$F$15,0)))-((('01_Supuestos'!G31*$I1004)*'01_Supuestos'!$F$11*($H1004-'01_Supuestos'!$F$9))*'01_Supuestos'!$F$18)-($J1004*'01_Supuestos'!G32)-(IF('01_Supuestos'!G30=MAX('01_Supuestos'!$C$30:$M$30),'01_Supuestos'!$F$19,0))-(MAX(0,(((('01_Supuestos'!G31*$I1004)*'01_Supuestos'!$F$11*($H1004-'01_Supuestos'!$F$9))-((('01_Supuestos'!G31*$I1004)*'01_Supuestos'!$F$11*($H1004-'01_Supuestos'!$F$9))*'01_Supuestos'!$F$12)-(('01_Supuestos'!G31*$I1004)*'01_Supuestos'!$F$11*$K1004)-(IF(('01_Supuestos'!G31*$I1004)&gt;0,'01_Supuestos'!$F$15,0)))-($J1004*'01_Supuestos'!G33)))*'01_Supuestos'!$F$16)</f>
        <v/>
      </c>
      <c r="Y1004" s="109">
        <f>((('01_Supuestos'!H31*$I1004)*'01_Supuestos'!$F$11*($H1004-'01_Supuestos'!$F$9))-((('01_Supuestos'!H31*$I1004)*'01_Supuestos'!$F$11*($H1004-'01_Supuestos'!$F$9))*'01_Supuestos'!$F$12)-(('01_Supuestos'!H31*$I1004)*'01_Supuestos'!$F$11*$K1004)-(IF(('01_Supuestos'!H31*$I1004)&gt;0,'01_Supuestos'!$F$15,0)))-((('01_Supuestos'!H31*$I1004)*'01_Supuestos'!$F$11*($H1004-'01_Supuestos'!$F$9))*'01_Supuestos'!$F$18)-($J1004*'01_Supuestos'!H32)-(IF('01_Supuestos'!H30=MAX('01_Supuestos'!$C$30:$M$30),'01_Supuestos'!$F$19,0))-(MAX(0,(((('01_Supuestos'!H31*$I1004)*'01_Supuestos'!$F$11*($H1004-'01_Supuestos'!$F$9))-((('01_Supuestos'!H31*$I1004)*'01_Supuestos'!$F$11*($H1004-'01_Supuestos'!$F$9))*'01_Supuestos'!$F$12)-(('01_Supuestos'!H31*$I1004)*'01_Supuestos'!$F$11*$K1004)-(IF(('01_Supuestos'!H31*$I1004)&gt;0,'01_Supuestos'!$F$15,0)))-($J1004*'01_Supuestos'!H33)))*'01_Supuestos'!$F$16)</f>
        <v/>
      </c>
      <c r="Z1004" s="109">
        <f>((('01_Supuestos'!I31*$I1004)*'01_Supuestos'!$F$11*($H1004-'01_Supuestos'!$F$9))-((('01_Supuestos'!I31*$I1004)*'01_Supuestos'!$F$11*($H1004-'01_Supuestos'!$F$9))*'01_Supuestos'!$F$12)-(('01_Supuestos'!I31*$I1004)*'01_Supuestos'!$F$11*$K1004)-(IF(('01_Supuestos'!I31*$I1004)&gt;0,'01_Supuestos'!$F$15,0)))-((('01_Supuestos'!I31*$I1004)*'01_Supuestos'!$F$11*($H1004-'01_Supuestos'!$F$9))*'01_Supuestos'!$F$18)-($J1004*'01_Supuestos'!I32)-(IF('01_Supuestos'!I30=MAX('01_Supuestos'!$C$30:$M$30),'01_Supuestos'!$F$19,0))-(MAX(0,(((('01_Supuestos'!I31*$I1004)*'01_Supuestos'!$F$11*($H1004-'01_Supuestos'!$F$9))-((('01_Supuestos'!I31*$I1004)*'01_Supuestos'!$F$11*($H1004-'01_Supuestos'!$F$9))*'01_Supuestos'!$F$12)-(('01_Supuestos'!I31*$I1004)*'01_Supuestos'!$F$11*$K1004)-(IF(('01_Supuestos'!I31*$I1004)&gt;0,'01_Supuestos'!$F$15,0)))-($J1004*'01_Supuestos'!I33)))*'01_Supuestos'!$F$16)</f>
        <v/>
      </c>
      <c r="AA1004" s="109">
        <f>((('01_Supuestos'!J31*$I1004)*'01_Supuestos'!$F$11*($H1004-'01_Supuestos'!$F$9))-((('01_Supuestos'!J31*$I1004)*'01_Supuestos'!$F$11*($H1004-'01_Supuestos'!$F$9))*'01_Supuestos'!$F$12)-(('01_Supuestos'!J31*$I1004)*'01_Supuestos'!$F$11*$K1004)-(IF(('01_Supuestos'!J31*$I1004)&gt;0,'01_Supuestos'!$F$15,0)))-((('01_Supuestos'!J31*$I1004)*'01_Supuestos'!$F$11*($H1004-'01_Supuestos'!$F$9))*'01_Supuestos'!$F$18)-($J1004*'01_Supuestos'!J32)-(IF('01_Supuestos'!J30=MAX('01_Supuestos'!$C$30:$M$30),'01_Supuestos'!$F$19,0))-(MAX(0,(((('01_Supuestos'!J31*$I1004)*'01_Supuestos'!$F$11*($H1004-'01_Supuestos'!$F$9))-((('01_Supuestos'!J31*$I1004)*'01_Supuestos'!$F$11*($H1004-'01_Supuestos'!$F$9))*'01_Supuestos'!$F$12)-(('01_Supuestos'!J31*$I1004)*'01_Supuestos'!$F$11*$K1004)-(IF(('01_Supuestos'!J31*$I1004)&gt;0,'01_Supuestos'!$F$15,0)))-($J1004*'01_Supuestos'!J33)))*'01_Supuestos'!$F$16)</f>
        <v/>
      </c>
      <c r="AB1004" s="109">
        <f>((('01_Supuestos'!K31*$I1004)*'01_Supuestos'!$F$11*($H1004-'01_Supuestos'!$F$9))-((('01_Supuestos'!K31*$I1004)*'01_Supuestos'!$F$11*($H1004-'01_Supuestos'!$F$9))*'01_Supuestos'!$F$12)-(('01_Supuestos'!K31*$I1004)*'01_Supuestos'!$F$11*$K1004)-(IF(('01_Supuestos'!K31*$I1004)&gt;0,'01_Supuestos'!$F$15,0)))-((('01_Supuestos'!K31*$I1004)*'01_Supuestos'!$F$11*($H1004-'01_Supuestos'!$F$9))*'01_Supuestos'!$F$18)-($J1004*'01_Supuestos'!K32)-(IF('01_Supuestos'!K30=MAX('01_Supuestos'!$C$30:$M$30),'01_Supuestos'!$F$19,0))-(MAX(0,(((('01_Supuestos'!K31*$I1004)*'01_Supuestos'!$F$11*($H1004-'01_Supuestos'!$F$9))-((('01_Supuestos'!K31*$I1004)*'01_Supuestos'!$F$11*($H1004-'01_Supuestos'!$F$9))*'01_Supuestos'!$F$12)-(('01_Supuestos'!K31*$I1004)*'01_Supuestos'!$F$11*$K1004)-(IF(('01_Supuestos'!K31*$I1004)&gt;0,'01_Supuestos'!$F$15,0)))-($J1004*'01_Supuestos'!K33)))*'01_Supuestos'!$F$16)</f>
        <v/>
      </c>
      <c r="AC1004" s="109">
        <f>((('01_Supuestos'!L31*$I1004)*'01_Supuestos'!$F$11*($H1004-'01_Supuestos'!$F$9))-((('01_Supuestos'!L31*$I1004)*'01_Supuestos'!$F$11*($H1004-'01_Supuestos'!$F$9))*'01_Supuestos'!$F$12)-(('01_Supuestos'!L31*$I1004)*'01_Supuestos'!$F$11*$K1004)-(IF(('01_Supuestos'!L31*$I1004)&gt;0,'01_Supuestos'!$F$15,0)))-((('01_Supuestos'!L31*$I1004)*'01_Supuestos'!$F$11*($H1004-'01_Supuestos'!$F$9))*'01_Supuestos'!$F$18)-($J1004*'01_Supuestos'!L32)-(IF('01_Supuestos'!L30=MAX('01_Supuestos'!$C$30:$M$30),'01_Supuestos'!$F$19,0))-(MAX(0,(((('01_Supuestos'!L31*$I1004)*'01_Supuestos'!$F$11*($H1004-'01_Supuestos'!$F$9))-((('01_Supuestos'!L31*$I1004)*'01_Supuestos'!$F$11*($H1004-'01_Supuestos'!$F$9))*'01_Supuestos'!$F$12)-(('01_Supuestos'!L31*$I1004)*'01_Supuestos'!$F$11*$K1004)-(IF(('01_Supuestos'!L31*$I1004)&gt;0,'01_Supuestos'!$F$15,0)))-($J1004*'01_Supuestos'!L33)))*'01_Supuestos'!$F$16)</f>
        <v/>
      </c>
      <c r="AD1004" s="109">
        <f>((('01_Supuestos'!M31*$I1004)*'01_Supuestos'!$F$11*($H1004-'01_Supuestos'!$F$9))-((('01_Supuestos'!M31*$I1004)*'01_Supuestos'!$F$11*($H1004-'01_Supuestos'!$F$9))*'01_Supuestos'!$F$12)-(('01_Supuestos'!M31*$I1004)*'01_Supuestos'!$F$11*$K1004)-(IF(('01_Supuestos'!M31*$I1004)&gt;0,'01_Supuestos'!$F$15,0)))-((('01_Supuestos'!M31*$I1004)*'01_Supuestos'!$F$11*($H1004-'01_Supuestos'!$F$9))*'01_Supuestos'!$F$18)-($J1004*'01_Supuestos'!M32)-(IF('01_Supuestos'!M30=MAX('01_Supuestos'!$C$30:$M$30),'01_Supuestos'!$F$19,0))-(MAX(0,(((('01_Supuestos'!M31*$I1004)*'01_Supuestos'!$F$11*($H1004-'01_Supuestos'!$F$9))-((('01_Supuestos'!M31*$I1004)*'01_Supuestos'!$F$11*($H1004-'01_Supuestos'!$F$9))*'01_Supuestos'!$F$12)-(('01_Supuestos'!M31*$I1004)*'01_Supuestos'!$F$11*$K1004)-(IF(('01_Supuestos'!M31*$I1004)&gt;0,'01_Supuestos'!$F$15,0)))-($J1004*'01_Supuestos'!M33)))*'01_Supuestos'!$F$16)</f>
        <v/>
      </c>
      <c r="AE1004" s="109">
        <f>0</f>
        <v/>
      </c>
      <c r="AF1004" s="109">
        <f>IF(S1004&gt;R1004,"Appraisal+Decision",IF(S1004&lt;R1004,"Develop Now","Indiferente"))</f>
        <v/>
      </c>
    </row>
    <row r="1005">
      <c r="A1005" t="n">
        <v>975</v>
      </c>
      <c r="B1005" s="53">
        <f>RAND()</f>
        <v/>
      </c>
      <c r="C1005" s="53">
        <f>RAND()</f>
        <v/>
      </c>
      <c r="D1005" s="53">
        <f>RAND()</f>
        <v/>
      </c>
      <c r="E1005" s="53">
        <f>RAND()</f>
        <v/>
      </c>
      <c r="F1005" s="53">
        <f>RAND()</f>
        <v/>
      </c>
      <c r="G1005" s="53">
        <f>RAND()</f>
        <v/>
      </c>
      <c r="H1005" s="109">
        <f>IF(B1005&lt;($B$11-$B$10)/($B$12-$B$10), $B$10+SQRT(B1005*($B$11-$B$10)*($B$12-$B$10)), $B$12-SQRT((1-B1005)*($B$12-$B$11)*($B$12-$B$10)))</f>
        <v/>
      </c>
      <c r="I1005" s="53">
        <f>MAX(0.1,NORMINV(C1005,$B$13,$B$14))</f>
        <v/>
      </c>
      <c r="J1005" s="109">
        <f>'01_Supuestos'!$F$13*MAX(0.65,NORMINV(D1005,1,$B$15))</f>
        <v/>
      </c>
      <c r="K1005" s="109">
        <f>'01_Supuestos'!$F$14*MAX(0.6,NORMINV(E1005,1,$B$16))</f>
        <v/>
      </c>
      <c r="L1005" s="109">
        <f>--(F1005&lt;=$B$5)</f>
        <v/>
      </c>
      <c r="M1005" s="109">
        <f>IF(L1005=1, IF(G1005&lt;=$B$6, "+", "-"), IF(G1005&lt;=(1-$B$7), "+", "-"))</f>
        <v/>
      </c>
      <c r="N1005" s="110">
        <f>IF(M1005="+",'05_Bayes_Arbol'!$B$16,'05_Bayes_Arbol'!$B$17)</f>
        <v/>
      </c>
      <c r="O1005" s="109">
        <f>SUMPRODUCT(T1005:AD1005,'01_Supuestos'!$C$34:$M$34)</f>
        <v/>
      </c>
      <c r="P1005" s="109">
        <f>N1005*O1005 + (1-N1005)*$B$9</f>
        <v/>
      </c>
      <c r="Q1005" s="109">
        <f>--(P1005&gt;0)</f>
        <v/>
      </c>
      <c r="R1005" s="109">
        <f>IF(L1005=1,O1005,$B$9)</f>
        <v/>
      </c>
      <c r="S1005" s="109">
        <f>-$B$8 + IF(Q1005=1, IF(L1005=1,O1005,$B$9), 0)</f>
        <v/>
      </c>
      <c r="T1005" s="109">
        <f>((('01_Supuestos'!C31*$I1005)*'01_Supuestos'!$F$11*($H1005-'01_Supuestos'!$F$9))-((('01_Supuestos'!C31*$I1005)*'01_Supuestos'!$F$11*($H1005-'01_Supuestos'!$F$9))*'01_Supuestos'!$F$12)-(('01_Supuestos'!C31*$I1005)*'01_Supuestos'!$F$11*$K1005)-(IF(('01_Supuestos'!C31*$I1005)&gt;0,'01_Supuestos'!$F$15,0)))-((('01_Supuestos'!C31*$I1005)*'01_Supuestos'!$F$11*($H1005-'01_Supuestos'!$F$9))*'01_Supuestos'!$F$18)-($J1005*'01_Supuestos'!C32)-(IF('01_Supuestos'!C30=MAX('01_Supuestos'!$C$30:$M$30),'01_Supuestos'!$F$19,0))-(MAX(0,(((('01_Supuestos'!C31*$I1005)*'01_Supuestos'!$F$11*($H1005-'01_Supuestos'!$F$9))-((('01_Supuestos'!C31*$I1005)*'01_Supuestos'!$F$11*($H1005-'01_Supuestos'!$F$9))*'01_Supuestos'!$F$12)-(('01_Supuestos'!C31*$I1005)*'01_Supuestos'!$F$11*$K1005)-(IF(('01_Supuestos'!C31*$I1005)&gt;0,'01_Supuestos'!$F$15,0)))-($J1005*'01_Supuestos'!C33)))*'01_Supuestos'!$F$16)</f>
        <v/>
      </c>
      <c r="U1005" s="109">
        <f>((('01_Supuestos'!D31*$I1005)*'01_Supuestos'!$F$11*($H1005-'01_Supuestos'!$F$9))-((('01_Supuestos'!D31*$I1005)*'01_Supuestos'!$F$11*($H1005-'01_Supuestos'!$F$9))*'01_Supuestos'!$F$12)-(('01_Supuestos'!D31*$I1005)*'01_Supuestos'!$F$11*$K1005)-(IF(('01_Supuestos'!D31*$I1005)&gt;0,'01_Supuestos'!$F$15,0)))-((('01_Supuestos'!D31*$I1005)*'01_Supuestos'!$F$11*($H1005-'01_Supuestos'!$F$9))*'01_Supuestos'!$F$18)-($J1005*'01_Supuestos'!D32)-(IF('01_Supuestos'!D30=MAX('01_Supuestos'!$C$30:$M$30),'01_Supuestos'!$F$19,0))-(MAX(0,(((('01_Supuestos'!D31*$I1005)*'01_Supuestos'!$F$11*($H1005-'01_Supuestos'!$F$9))-((('01_Supuestos'!D31*$I1005)*'01_Supuestos'!$F$11*($H1005-'01_Supuestos'!$F$9))*'01_Supuestos'!$F$12)-(('01_Supuestos'!D31*$I1005)*'01_Supuestos'!$F$11*$K1005)-(IF(('01_Supuestos'!D31*$I1005)&gt;0,'01_Supuestos'!$F$15,0)))-($J1005*'01_Supuestos'!D33)))*'01_Supuestos'!$F$16)</f>
        <v/>
      </c>
      <c r="V1005" s="109">
        <f>((('01_Supuestos'!E31*$I1005)*'01_Supuestos'!$F$11*($H1005-'01_Supuestos'!$F$9))-((('01_Supuestos'!E31*$I1005)*'01_Supuestos'!$F$11*($H1005-'01_Supuestos'!$F$9))*'01_Supuestos'!$F$12)-(('01_Supuestos'!E31*$I1005)*'01_Supuestos'!$F$11*$K1005)-(IF(('01_Supuestos'!E31*$I1005)&gt;0,'01_Supuestos'!$F$15,0)))-((('01_Supuestos'!E31*$I1005)*'01_Supuestos'!$F$11*($H1005-'01_Supuestos'!$F$9))*'01_Supuestos'!$F$18)-($J1005*'01_Supuestos'!E32)-(IF('01_Supuestos'!E30=MAX('01_Supuestos'!$C$30:$M$30),'01_Supuestos'!$F$19,0))-(MAX(0,(((('01_Supuestos'!E31*$I1005)*'01_Supuestos'!$F$11*($H1005-'01_Supuestos'!$F$9))-((('01_Supuestos'!E31*$I1005)*'01_Supuestos'!$F$11*($H1005-'01_Supuestos'!$F$9))*'01_Supuestos'!$F$12)-(('01_Supuestos'!E31*$I1005)*'01_Supuestos'!$F$11*$K1005)-(IF(('01_Supuestos'!E31*$I1005)&gt;0,'01_Supuestos'!$F$15,0)))-($J1005*'01_Supuestos'!E33)))*'01_Supuestos'!$F$16)</f>
        <v/>
      </c>
      <c r="W1005" s="109">
        <f>((('01_Supuestos'!F31*$I1005)*'01_Supuestos'!$F$11*($H1005-'01_Supuestos'!$F$9))-((('01_Supuestos'!F31*$I1005)*'01_Supuestos'!$F$11*($H1005-'01_Supuestos'!$F$9))*'01_Supuestos'!$F$12)-(('01_Supuestos'!F31*$I1005)*'01_Supuestos'!$F$11*$K1005)-(IF(('01_Supuestos'!F31*$I1005)&gt;0,'01_Supuestos'!$F$15,0)))-((('01_Supuestos'!F31*$I1005)*'01_Supuestos'!$F$11*($H1005-'01_Supuestos'!$F$9))*'01_Supuestos'!$F$18)-($J1005*'01_Supuestos'!F32)-(IF('01_Supuestos'!F30=MAX('01_Supuestos'!$C$30:$M$30),'01_Supuestos'!$F$19,0))-(MAX(0,(((('01_Supuestos'!F31*$I1005)*'01_Supuestos'!$F$11*($H1005-'01_Supuestos'!$F$9))-((('01_Supuestos'!F31*$I1005)*'01_Supuestos'!$F$11*($H1005-'01_Supuestos'!$F$9))*'01_Supuestos'!$F$12)-(('01_Supuestos'!F31*$I1005)*'01_Supuestos'!$F$11*$K1005)-(IF(('01_Supuestos'!F31*$I1005)&gt;0,'01_Supuestos'!$F$15,0)))-($J1005*'01_Supuestos'!F33)))*'01_Supuestos'!$F$16)</f>
        <v/>
      </c>
      <c r="X1005" s="109">
        <f>((('01_Supuestos'!G31*$I1005)*'01_Supuestos'!$F$11*($H1005-'01_Supuestos'!$F$9))-((('01_Supuestos'!G31*$I1005)*'01_Supuestos'!$F$11*($H1005-'01_Supuestos'!$F$9))*'01_Supuestos'!$F$12)-(('01_Supuestos'!G31*$I1005)*'01_Supuestos'!$F$11*$K1005)-(IF(('01_Supuestos'!G31*$I1005)&gt;0,'01_Supuestos'!$F$15,0)))-((('01_Supuestos'!G31*$I1005)*'01_Supuestos'!$F$11*($H1005-'01_Supuestos'!$F$9))*'01_Supuestos'!$F$18)-($J1005*'01_Supuestos'!G32)-(IF('01_Supuestos'!G30=MAX('01_Supuestos'!$C$30:$M$30),'01_Supuestos'!$F$19,0))-(MAX(0,(((('01_Supuestos'!G31*$I1005)*'01_Supuestos'!$F$11*($H1005-'01_Supuestos'!$F$9))-((('01_Supuestos'!G31*$I1005)*'01_Supuestos'!$F$11*($H1005-'01_Supuestos'!$F$9))*'01_Supuestos'!$F$12)-(('01_Supuestos'!G31*$I1005)*'01_Supuestos'!$F$11*$K1005)-(IF(('01_Supuestos'!G31*$I1005)&gt;0,'01_Supuestos'!$F$15,0)))-($J1005*'01_Supuestos'!G33)))*'01_Supuestos'!$F$16)</f>
        <v/>
      </c>
      <c r="Y1005" s="109">
        <f>((('01_Supuestos'!H31*$I1005)*'01_Supuestos'!$F$11*($H1005-'01_Supuestos'!$F$9))-((('01_Supuestos'!H31*$I1005)*'01_Supuestos'!$F$11*($H1005-'01_Supuestos'!$F$9))*'01_Supuestos'!$F$12)-(('01_Supuestos'!H31*$I1005)*'01_Supuestos'!$F$11*$K1005)-(IF(('01_Supuestos'!H31*$I1005)&gt;0,'01_Supuestos'!$F$15,0)))-((('01_Supuestos'!H31*$I1005)*'01_Supuestos'!$F$11*($H1005-'01_Supuestos'!$F$9))*'01_Supuestos'!$F$18)-($J1005*'01_Supuestos'!H32)-(IF('01_Supuestos'!H30=MAX('01_Supuestos'!$C$30:$M$30),'01_Supuestos'!$F$19,0))-(MAX(0,(((('01_Supuestos'!H31*$I1005)*'01_Supuestos'!$F$11*($H1005-'01_Supuestos'!$F$9))-((('01_Supuestos'!H31*$I1005)*'01_Supuestos'!$F$11*($H1005-'01_Supuestos'!$F$9))*'01_Supuestos'!$F$12)-(('01_Supuestos'!H31*$I1005)*'01_Supuestos'!$F$11*$K1005)-(IF(('01_Supuestos'!H31*$I1005)&gt;0,'01_Supuestos'!$F$15,0)))-($J1005*'01_Supuestos'!H33)))*'01_Supuestos'!$F$16)</f>
        <v/>
      </c>
      <c r="Z1005" s="109">
        <f>((('01_Supuestos'!I31*$I1005)*'01_Supuestos'!$F$11*($H1005-'01_Supuestos'!$F$9))-((('01_Supuestos'!I31*$I1005)*'01_Supuestos'!$F$11*($H1005-'01_Supuestos'!$F$9))*'01_Supuestos'!$F$12)-(('01_Supuestos'!I31*$I1005)*'01_Supuestos'!$F$11*$K1005)-(IF(('01_Supuestos'!I31*$I1005)&gt;0,'01_Supuestos'!$F$15,0)))-((('01_Supuestos'!I31*$I1005)*'01_Supuestos'!$F$11*($H1005-'01_Supuestos'!$F$9))*'01_Supuestos'!$F$18)-($J1005*'01_Supuestos'!I32)-(IF('01_Supuestos'!I30=MAX('01_Supuestos'!$C$30:$M$30),'01_Supuestos'!$F$19,0))-(MAX(0,(((('01_Supuestos'!I31*$I1005)*'01_Supuestos'!$F$11*($H1005-'01_Supuestos'!$F$9))-((('01_Supuestos'!I31*$I1005)*'01_Supuestos'!$F$11*($H1005-'01_Supuestos'!$F$9))*'01_Supuestos'!$F$12)-(('01_Supuestos'!I31*$I1005)*'01_Supuestos'!$F$11*$K1005)-(IF(('01_Supuestos'!I31*$I1005)&gt;0,'01_Supuestos'!$F$15,0)))-($J1005*'01_Supuestos'!I33)))*'01_Supuestos'!$F$16)</f>
        <v/>
      </c>
      <c r="AA1005" s="109">
        <f>((('01_Supuestos'!J31*$I1005)*'01_Supuestos'!$F$11*($H1005-'01_Supuestos'!$F$9))-((('01_Supuestos'!J31*$I1005)*'01_Supuestos'!$F$11*($H1005-'01_Supuestos'!$F$9))*'01_Supuestos'!$F$12)-(('01_Supuestos'!J31*$I1005)*'01_Supuestos'!$F$11*$K1005)-(IF(('01_Supuestos'!J31*$I1005)&gt;0,'01_Supuestos'!$F$15,0)))-((('01_Supuestos'!J31*$I1005)*'01_Supuestos'!$F$11*($H1005-'01_Supuestos'!$F$9))*'01_Supuestos'!$F$18)-($J1005*'01_Supuestos'!J32)-(IF('01_Supuestos'!J30=MAX('01_Supuestos'!$C$30:$M$30),'01_Supuestos'!$F$19,0))-(MAX(0,(((('01_Supuestos'!J31*$I1005)*'01_Supuestos'!$F$11*($H1005-'01_Supuestos'!$F$9))-((('01_Supuestos'!J31*$I1005)*'01_Supuestos'!$F$11*($H1005-'01_Supuestos'!$F$9))*'01_Supuestos'!$F$12)-(('01_Supuestos'!J31*$I1005)*'01_Supuestos'!$F$11*$K1005)-(IF(('01_Supuestos'!J31*$I1005)&gt;0,'01_Supuestos'!$F$15,0)))-($J1005*'01_Supuestos'!J33)))*'01_Supuestos'!$F$16)</f>
        <v/>
      </c>
      <c r="AB1005" s="109">
        <f>((('01_Supuestos'!K31*$I1005)*'01_Supuestos'!$F$11*($H1005-'01_Supuestos'!$F$9))-((('01_Supuestos'!K31*$I1005)*'01_Supuestos'!$F$11*($H1005-'01_Supuestos'!$F$9))*'01_Supuestos'!$F$12)-(('01_Supuestos'!K31*$I1005)*'01_Supuestos'!$F$11*$K1005)-(IF(('01_Supuestos'!K31*$I1005)&gt;0,'01_Supuestos'!$F$15,0)))-((('01_Supuestos'!K31*$I1005)*'01_Supuestos'!$F$11*($H1005-'01_Supuestos'!$F$9))*'01_Supuestos'!$F$18)-($J1005*'01_Supuestos'!K32)-(IF('01_Supuestos'!K30=MAX('01_Supuestos'!$C$30:$M$30),'01_Supuestos'!$F$19,0))-(MAX(0,(((('01_Supuestos'!K31*$I1005)*'01_Supuestos'!$F$11*($H1005-'01_Supuestos'!$F$9))-((('01_Supuestos'!K31*$I1005)*'01_Supuestos'!$F$11*($H1005-'01_Supuestos'!$F$9))*'01_Supuestos'!$F$12)-(('01_Supuestos'!K31*$I1005)*'01_Supuestos'!$F$11*$K1005)-(IF(('01_Supuestos'!K31*$I1005)&gt;0,'01_Supuestos'!$F$15,0)))-($J1005*'01_Supuestos'!K33)))*'01_Supuestos'!$F$16)</f>
        <v/>
      </c>
      <c r="AC1005" s="109">
        <f>((('01_Supuestos'!L31*$I1005)*'01_Supuestos'!$F$11*($H1005-'01_Supuestos'!$F$9))-((('01_Supuestos'!L31*$I1005)*'01_Supuestos'!$F$11*($H1005-'01_Supuestos'!$F$9))*'01_Supuestos'!$F$12)-(('01_Supuestos'!L31*$I1005)*'01_Supuestos'!$F$11*$K1005)-(IF(('01_Supuestos'!L31*$I1005)&gt;0,'01_Supuestos'!$F$15,0)))-((('01_Supuestos'!L31*$I1005)*'01_Supuestos'!$F$11*($H1005-'01_Supuestos'!$F$9))*'01_Supuestos'!$F$18)-($J1005*'01_Supuestos'!L32)-(IF('01_Supuestos'!L30=MAX('01_Supuestos'!$C$30:$M$30),'01_Supuestos'!$F$19,0))-(MAX(0,(((('01_Supuestos'!L31*$I1005)*'01_Supuestos'!$F$11*($H1005-'01_Supuestos'!$F$9))-((('01_Supuestos'!L31*$I1005)*'01_Supuestos'!$F$11*($H1005-'01_Supuestos'!$F$9))*'01_Supuestos'!$F$12)-(('01_Supuestos'!L31*$I1005)*'01_Supuestos'!$F$11*$K1005)-(IF(('01_Supuestos'!L31*$I1005)&gt;0,'01_Supuestos'!$F$15,0)))-($J1005*'01_Supuestos'!L33)))*'01_Supuestos'!$F$16)</f>
        <v/>
      </c>
      <c r="AD1005" s="109">
        <f>((('01_Supuestos'!M31*$I1005)*'01_Supuestos'!$F$11*($H1005-'01_Supuestos'!$F$9))-((('01_Supuestos'!M31*$I1005)*'01_Supuestos'!$F$11*($H1005-'01_Supuestos'!$F$9))*'01_Supuestos'!$F$12)-(('01_Supuestos'!M31*$I1005)*'01_Supuestos'!$F$11*$K1005)-(IF(('01_Supuestos'!M31*$I1005)&gt;0,'01_Supuestos'!$F$15,0)))-((('01_Supuestos'!M31*$I1005)*'01_Supuestos'!$F$11*($H1005-'01_Supuestos'!$F$9))*'01_Supuestos'!$F$18)-($J1005*'01_Supuestos'!M32)-(IF('01_Supuestos'!M30=MAX('01_Supuestos'!$C$30:$M$30),'01_Supuestos'!$F$19,0))-(MAX(0,(((('01_Supuestos'!M31*$I1005)*'01_Supuestos'!$F$11*($H1005-'01_Supuestos'!$F$9))-((('01_Supuestos'!M31*$I1005)*'01_Supuestos'!$F$11*($H1005-'01_Supuestos'!$F$9))*'01_Supuestos'!$F$12)-(('01_Supuestos'!M31*$I1005)*'01_Supuestos'!$F$11*$K1005)-(IF(('01_Supuestos'!M31*$I1005)&gt;0,'01_Supuestos'!$F$15,0)))-($J1005*'01_Supuestos'!M33)))*'01_Supuestos'!$F$16)</f>
        <v/>
      </c>
      <c r="AE1005" s="109">
        <f>0</f>
        <v/>
      </c>
      <c r="AF1005" s="109">
        <f>IF(S1005&gt;R1005,"Appraisal+Decision",IF(S1005&lt;R1005,"Develop Now","Indiferente"))</f>
        <v/>
      </c>
    </row>
    <row r="1006">
      <c r="A1006" t="n">
        <v>976</v>
      </c>
      <c r="B1006" s="53">
        <f>RAND()</f>
        <v/>
      </c>
      <c r="C1006" s="53">
        <f>RAND()</f>
        <v/>
      </c>
      <c r="D1006" s="53">
        <f>RAND()</f>
        <v/>
      </c>
      <c r="E1006" s="53">
        <f>RAND()</f>
        <v/>
      </c>
      <c r="F1006" s="53">
        <f>RAND()</f>
        <v/>
      </c>
      <c r="G1006" s="53">
        <f>RAND()</f>
        <v/>
      </c>
      <c r="H1006" s="109">
        <f>IF(B1006&lt;($B$11-$B$10)/($B$12-$B$10), $B$10+SQRT(B1006*($B$11-$B$10)*($B$12-$B$10)), $B$12-SQRT((1-B1006)*($B$12-$B$11)*($B$12-$B$10)))</f>
        <v/>
      </c>
      <c r="I1006" s="53">
        <f>MAX(0.1,NORMINV(C1006,$B$13,$B$14))</f>
        <v/>
      </c>
      <c r="J1006" s="109">
        <f>'01_Supuestos'!$F$13*MAX(0.65,NORMINV(D1006,1,$B$15))</f>
        <v/>
      </c>
      <c r="K1006" s="109">
        <f>'01_Supuestos'!$F$14*MAX(0.6,NORMINV(E1006,1,$B$16))</f>
        <v/>
      </c>
      <c r="L1006" s="109">
        <f>--(F1006&lt;=$B$5)</f>
        <v/>
      </c>
      <c r="M1006" s="109">
        <f>IF(L1006=1, IF(G1006&lt;=$B$6, "+", "-"), IF(G1006&lt;=(1-$B$7), "+", "-"))</f>
        <v/>
      </c>
      <c r="N1006" s="110">
        <f>IF(M1006="+",'05_Bayes_Arbol'!$B$16,'05_Bayes_Arbol'!$B$17)</f>
        <v/>
      </c>
      <c r="O1006" s="109">
        <f>SUMPRODUCT(T1006:AD1006,'01_Supuestos'!$C$34:$M$34)</f>
        <v/>
      </c>
      <c r="P1006" s="109">
        <f>N1006*O1006 + (1-N1006)*$B$9</f>
        <v/>
      </c>
      <c r="Q1006" s="109">
        <f>--(P1006&gt;0)</f>
        <v/>
      </c>
      <c r="R1006" s="109">
        <f>IF(L1006=1,O1006,$B$9)</f>
        <v/>
      </c>
      <c r="S1006" s="109">
        <f>-$B$8 + IF(Q1006=1, IF(L1006=1,O1006,$B$9), 0)</f>
        <v/>
      </c>
      <c r="T1006" s="109">
        <f>((('01_Supuestos'!C31*$I1006)*'01_Supuestos'!$F$11*($H1006-'01_Supuestos'!$F$9))-((('01_Supuestos'!C31*$I1006)*'01_Supuestos'!$F$11*($H1006-'01_Supuestos'!$F$9))*'01_Supuestos'!$F$12)-(('01_Supuestos'!C31*$I1006)*'01_Supuestos'!$F$11*$K1006)-(IF(('01_Supuestos'!C31*$I1006)&gt;0,'01_Supuestos'!$F$15,0)))-((('01_Supuestos'!C31*$I1006)*'01_Supuestos'!$F$11*($H1006-'01_Supuestos'!$F$9))*'01_Supuestos'!$F$18)-($J1006*'01_Supuestos'!C32)-(IF('01_Supuestos'!C30=MAX('01_Supuestos'!$C$30:$M$30),'01_Supuestos'!$F$19,0))-(MAX(0,(((('01_Supuestos'!C31*$I1006)*'01_Supuestos'!$F$11*($H1006-'01_Supuestos'!$F$9))-((('01_Supuestos'!C31*$I1006)*'01_Supuestos'!$F$11*($H1006-'01_Supuestos'!$F$9))*'01_Supuestos'!$F$12)-(('01_Supuestos'!C31*$I1006)*'01_Supuestos'!$F$11*$K1006)-(IF(('01_Supuestos'!C31*$I1006)&gt;0,'01_Supuestos'!$F$15,0)))-($J1006*'01_Supuestos'!C33)))*'01_Supuestos'!$F$16)</f>
        <v/>
      </c>
      <c r="U1006" s="109">
        <f>((('01_Supuestos'!D31*$I1006)*'01_Supuestos'!$F$11*($H1006-'01_Supuestos'!$F$9))-((('01_Supuestos'!D31*$I1006)*'01_Supuestos'!$F$11*($H1006-'01_Supuestos'!$F$9))*'01_Supuestos'!$F$12)-(('01_Supuestos'!D31*$I1006)*'01_Supuestos'!$F$11*$K1006)-(IF(('01_Supuestos'!D31*$I1006)&gt;0,'01_Supuestos'!$F$15,0)))-((('01_Supuestos'!D31*$I1006)*'01_Supuestos'!$F$11*($H1006-'01_Supuestos'!$F$9))*'01_Supuestos'!$F$18)-($J1006*'01_Supuestos'!D32)-(IF('01_Supuestos'!D30=MAX('01_Supuestos'!$C$30:$M$30),'01_Supuestos'!$F$19,0))-(MAX(0,(((('01_Supuestos'!D31*$I1006)*'01_Supuestos'!$F$11*($H1006-'01_Supuestos'!$F$9))-((('01_Supuestos'!D31*$I1006)*'01_Supuestos'!$F$11*($H1006-'01_Supuestos'!$F$9))*'01_Supuestos'!$F$12)-(('01_Supuestos'!D31*$I1006)*'01_Supuestos'!$F$11*$K1006)-(IF(('01_Supuestos'!D31*$I1006)&gt;0,'01_Supuestos'!$F$15,0)))-($J1006*'01_Supuestos'!D33)))*'01_Supuestos'!$F$16)</f>
        <v/>
      </c>
      <c r="V1006" s="109">
        <f>((('01_Supuestos'!E31*$I1006)*'01_Supuestos'!$F$11*($H1006-'01_Supuestos'!$F$9))-((('01_Supuestos'!E31*$I1006)*'01_Supuestos'!$F$11*($H1006-'01_Supuestos'!$F$9))*'01_Supuestos'!$F$12)-(('01_Supuestos'!E31*$I1006)*'01_Supuestos'!$F$11*$K1006)-(IF(('01_Supuestos'!E31*$I1006)&gt;0,'01_Supuestos'!$F$15,0)))-((('01_Supuestos'!E31*$I1006)*'01_Supuestos'!$F$11*($H1006-'01_Supuestos'!$F$9))*'01_Supuestos'!$F$18)-($J1006*'01_Supuestos'!E32)-(IF('01_Supuestos'!E30=MAX('01_Supuestos'!$C$30:$M$30),'01_Supuestos'!$F$19,0))-(MAX(0,(((('01_Supuestos'!E31*$I1006)*'01_Supuestos'!$F$11*($H1006-'01_Supuestos'!$F$9))-((('01_Supuestos'!E31*$I1006)*'01_Supuestos'!$F$11*($H1006-'01_Supuestos'!$F$9))*'01_Supuestos'!$F$12)-(('01_Supuestos'!E31*$I1006)*'01_Supuestos'!$F$11*$K1006)-(IF(('01_Supuestos'!E31*$I1006)&gt;0,'01_Supuestos'!$F$15,0)))-($J1006*'01_Supuestos'!E33)))*'01_Supuestos'!$F$16)</f>
        <v/>
      </c>
      <c r="W1006" s="109">
        <f>((('01_Supuestos'!F31*$I1006)*'01_Supuestos'!$F$11*($H1006-'01_Supuestos'!$F$9))-((('01_Supuestos'!F31*$I1006)*'01_Supuestos'!$F$11*($H1006-'01_Supuestos'!$F$9))*'01_Supuestos'!$F$12)-(('01_Supuestos'!F31*$I1006)*'01_Supuestos'!$F$11*$K1006)-(IF(('01_Supuestos'!F31*$I1006)&gt;0,'01_Supuestos'!$F$15,0)))-((('01_Supuestos'!F31*$I1006)*'01_Supuestos'!$F$11*($H1006-'01_Supuestos'!$F$9))*'01_Supuestos'!$F$18)-($J1006*'01_Supuestos'!F32)-(IF('01_Supuestos'!F30=MAX('01_Supuestos'!$C$30:$M$30),'01_Supuestos'!$F$19,0))-(MAX(0,(((('01_Supuestos'!F31*$I1006)*'01_Supuestos'!$F$11*($H1006-'01_Supuestos'!$F$9))-((('01_Supuestos'!F31*$I1006)*'01_Supuestos'!$F$11*($H1006-'01_Supuestos'!$F$9))*'01_Supuestos'!$F$12)-(('01_Supuestos'!F31*$I1006)*'01_Supuestos'!$F$11*$K1006)-(IF(('01_Supuestos'!F31*$I1006)&gt;0,'01_Supuestos'!$F$15,0)))-($J1006*'01_Supuestos'!F33)))*'01_Supuestos'!$F$16)</f>
        <v/>
      </c>
      <c r="X1006" s="109">
        <f>((('01_Supuestos'!G31*$I1006)*'01_Supuestos'!$F$11*($H1006-'01_Supuestos'!$F$9))-((('01_Supuestos'!G31*$I1006)*'01_Supuestos'!$F$11*($H1006-'01_Supuestos'!$F$9))*'01_Supuestos'!$F$12)-(('01_Supuestos'!G31*$I1006)*'01_Supuestos'!$F$11*$K1006)-(IF(('01_Supuestos'!G31*$I1006)&gt;0,'01_Supuestos'!$F$15,0)))-((('01_Supuestos'!G31*$I1006)*'01_Supuestos'!$F$11*($H1006-'01_Supuestos'!$F$9))*'01_Supuestos'!$F$18)-($J1006*'01_Supuestos'!G32)-(IF('01_Supuestos'!G30=MAX('01_Supuestos'!$C$30:$M$30),'01_Supuestos'!$F$19,0))-(MAX(0,(((('01_Supuestos'!G31*$I1006)*'01_Supuestos'!$F$11*($H1006-'01_Supuestos'!$F$9))-((('01_Supuestos'!G31*$I1006)*'01_Supuestos'!$F$11*($H1006-'01_Supuestos'!$F$9))*'01_Supuestos'!$F$12)-(('01_Supuestos'!G31*$I1006)*'01_Supuestos'!$F$11*$K1006)-(IF(('01_Supuestos'!G31*$I1006)&gt;0,'01_Supuestos'!$F$15,0)))-($J1006*'01_Supuestos'!G33)))*'01_Supuestos'!$F$16)</f>
        <v/>
      </c>
      <c r="Y1006" s="109">
        <f>((('01_Supuestos'!H31*$I1006)*'01_Supuestos'!$F$11*($H1006-'01_Supuestos'!$F$9))-((('01_Supuestos'!H31*$I1006)*'01_Supuestos'!$F$11*($H1006-'01_Supuestos'!$F$9))*'01_Supuestos'!$F$12)-(('01_Supuestos'!H31*$I1006)*'01_Supuestos'!$F$11*$K1006)-(IF(('01_Supuestos'!H31*$I1006)&gt;0,'01_Supuestos'!$F$15,0)))-((('01_Supuestos'!H31*$I1006)*'01_Supuestos'!$F$11*($H1006-'01_Supuestos'!$F$9))*'01_Supuestos'!$F$18)-($J1006*'01_Supuestos'!H32)-(IF('01_Supuestos'!H30=MAX('01_Supuestos'!$C$30:$M$30),'01_Supuestos'!$F$19,0))-(MAX(0,(((('01_Supuestos'!H31*$I1006)*'01_Supuestos'!$F$11*($H1006-'01_Supuestos'!$F$9))-((('01_Supuestos'!H31*$I1006)*'01_Supuestos'!$F$11*($H1006-'01_Supuestos'!$F$9))*'01_Supuestos'!$F$12)-(('01_Supuestos'!H31*$I1006)*'01_Supuestos'!$F$11*$K1006)-(IF(('01_Supuestos'!H31*$I1006)&gt;0,'01_Supuestos'!$F$15,0)))-($J1006*'01_Supuestos'!H33)))*'01_Supuestos'!$F$16)</f>
        <v/>
      </c>
      <c r="Z1006" s="109">
        <f>((('01_Supuestos'!I31*$I1006)*'01_Supuestos'!$F$11*($H1006-'01_Supuestos'!$F$9))-((('01_Supuestos'!I31*$I1006)*'01_Supuestos'!$F$11*($H1006-'01_Supuestos'!$F$9))*'01_Supuestos'!$F$12)-(('01_Supuestos'!I31*$I1006)*'01_Supuestos'!$F$11*$K1006)-(IF(('01_Supuestos'!I31*$I1006)&gt;0,'01_Supuestos'!$F$15,0)))-((('01_Supuestos'!I31*$I1006)*'01_Supuestos'!$F$11*($H1006-'01_Supuestos'!$F$9))*'01_Supuestos'!$F$18)-($J1006*'01_Supuestos'!I32)-(IF('01_Supuestos'!I30=MAX('01_Supuestos'!$C$30:$M$30),'01_Supuestos'!$F$19,0))-(MAX(0,(((('01_Supuestos'!I31*$I1006)*'01_Supuestos'!$F$11*($H1006-'01_Supuestos'!$F$9))-((('01_Supuestos'!I31*$I1006)*'01_Supuestos'!$F$11*($H1006-'01_Supuestos'!$F$9))*'01_Supuestos'!$F$12)-(('01_Supuestos'!I31*$I1006)*'01_Supuestos'!$F$11*$K1006)-(IF(('01_Supuestos'!I31*$I1006)&gt;0,'01_Supuestos'!$F$15,0)))-($J1006*'01_Supuestos'!I33)))*'01_Supuestos'!$F$16)</f>
        <v/>
      </c>
      <c r="AA1006" s="109">
        <f>((('01_Supuestos'!J31*$I1006)*'01_Supuestos'!$F$11*($H1006-'01_Supuestos'!$F$9))-((('01_Supuestos'!J31*$I1006)*'01_Supuestos'!$F$11*($H1006-'01_Supuestos'!$F$9))*'01_Supuestos'!$F$12)-(('01_Supuestos'!J31*$I1006)*'01_Supuestos'!$F$11*$K1006)-(IF(('01_Supuestos'!J31*$I1006)&gt;0,'01_Supuestos'!$F$15,0)))-((('01_Supuestos'!J31*$I1006)*'01_Supuestos'!$F$11*($H1006-'01_Supuestos'!$F$9))*'01_Supuestos'!$F$18)-($J1006*'01_Supuestos'!J32)-(IF('01_Supuestos'!J30=MAX('01_Supuestos'!$C$30:$M$30),'01_Supuestos'!$F$19,0))-(MAX(0,(((('01_Supuestos'!J31*$I1006)*'01_Supuestos'!$F$11*($H1006-'01_Supuestos'!$F$9))-((('01_Supuestos'!J31*$I1006)*'01_Supuestos'!$F$11*($H1006-'01_Supuestos'!$F$9))*'01_Supuestos'!$F$12)-(('01_Supuestos'!J31*$I1006)*'01_Supuestos'!$F$11*$K1006)-(IF(('01_Supuestos'!J31*$I1006)&gt;0,'01_Supuestos'!$F$15,0)))-($J1006*'01_Supuestos'!J33)))*'01_Supuestos'!$F$16)</f>
        <v/>
      </c>
      <c r="AB1006" s="109">
        <f>((('01_Supuestos'!K31*$I1006)*'01_Supuestos'!$F$11*($H1006-'01_Supuestos'!$F$9))-((('01_Supuestos'!K31*$I1006)*'01_Supuestos'!$F$11*($H1006-'01_Supuestos'!$F$9))*'01_Supuestos'!$F$12)-(('01_Supuestos'!K31*$I1006)*'01_Supuestos'!$F$11*$K1006)-(IF(('01_Supuestos'!K31*$I1006)&gt;0,'01_Supuestos'!$F$15,0)))-((('01_Supuestos'!K31*$I1006)*'01_Supuestos'!$F$11*($H1006-'01_Supuestos'!$F$9))*'01_Supuestos'!$F$18)-($J1006*'01_Supuestos'!K32)-(IF('01_Supuestos'!K30=MAX('01_Supuestos'!$C$30:$M$30),'01_Supuestos'!$F$19,0))-(MAX(0,(((('01_Supuestos'!K31*$I1006)*'01_Supuestos'!$F$11*($H1006-'01_Supuestos'!$F$9))-((('01_Supuestos'!K31*$I1006)*'01_Supuestos'!$F$11*($H1006-'01_Supuestos'!$F$9))*'01_Supuestos'!$F$12)-(('01_Supuestos'!K31*$I1006)*'01_Supuestos'!$F$11*$K1006)-(IF(('01_Supuestos'!K31*$I1006)&gt;0,'01_Supuestos'!$F$15,0)))-($J1006*'01_Supuestos'!K33)))*'01_Supuestos'!$F$16)</f>
        <v/>
      </c>
      <c r="AC1006" s="109">
        <f>((('01_Supuestos'!L31*$I1006)*'01_Supuestos'!$F$11*($H1006-'01_Supuestos'!$F$9))-((('01_Supuestos'!L31*$I1006)*'01_Supuestos'!$F$11*($H1006-'01_Supuestos'!$F$9))*'01_Supuestos'!$F$12)-(('01_Supuestos'!L31*$I1006)*'01_Supuestos'!$F$11*$K1006)-(IF(('01_Supuestos'!L31*$I1006)&gt;0,'01_Supuestos'!$F$15,0)))-((('01_Supuestos'!L31*$I1006)*'01_Supuestos'!$F$11*($H1006-'01_Supuestos'!$F$9))*'01_Supuestos'!$F$18)-($J1006*'01_Supuestos'!L32)-(IF('01_Supuestos'!L30=MAX('01_Supuestos'!$C$30:$M$30),'01_Supuestos'!$F$19,0))-(MAX(0,(((('01_Supuestos'!L31*$I1006)*'01_Supuestos'!$F$11*($H1006-'01_Supuestos'!$F$9))-((('01_Supuestos'!L31*$I1006)*'01_Supuestos'!$F$11*($H1006-'01_Supuestos'!$F$9))*'01_Supuestos'!$F$12)-(('01_Supuestos'!L31*$I1006)*'01_Supuestos'!$F$11*$K1006)-(IF(('01_Supuestos'!L31*$I1006)&gt;0,'01_Supuestos'!$F$15,0)))-($J1006*'01_Supuestos'!L33)))*'01_Supuestos'!$F$16)</f>
        <v/>
      </c>
      <c r="AD1006" s="109">
        <f>((('01_Supuestos'!M31*$I1006)*'01_Supuestos'!$F$11*($H1006-'01_Supuestos'!$F$9))-((('01_Supuestos'!M31*$I1006)*'01_Supuestos'!$F$11*($H1006-'01_Supuestos'!$F$9))*'01_Supuestos'!$F$12)-(('01_Supuestos'!M31*$I1006)*'01_Supuestos'!$F$11*$K1006)-(IF(('01_Supuestos'!M31*$I1006)&gt;0,'01_Supuestos'!$F$15,0)))-((('01_Supuestos'!M31*$I1006)*'01_Supuestos'!$F$11*($H1006-'01_Supuestos'!$F$9))*'01_Supuestos'!$F$18)-($J1006*'01_Supuestos'!M32)-(IF('01_Supuestos'!M30=MAX('01_Supuestos'!$C$30:$M$30),'01_Supuestos'!$F$19,0))-(MAX(0,(((('01_Supuestos'!M31*$I1006)*'01_Supuestos'!$F$11*($H1006-'01_Supuestos'!$F$9))-((('01_Supuestos'!M31*$I1006)*'01_Supuestos'!$F$11*($H1006-'01_Supuestos'!$F$9))*'01_Supuestos'!$F$12)-(('01_Supuestos'!M31*$I1006)*'01_Supuestos'!$F$11*$K1006)-(IF(('01_Supuestos'!M31*$I1006)&gt;0,'01_Supuestos'!$F$15,0)))-($J1006*'01_Supuestos'!M33)))*'01_Supuestos'!$F$16)</f>
        <v/>
      </c>
      <c r="AE1006" s="109">
        <f>0</f>
        <v/>
      </c>
      <c r="AF1006" s="109">
        <f>IF(S1006&gt;R1006,"Appraisal+Decision",IF(S1006&lt;R1006,"Develop Now","Indiferente"))</f>
        <v/>
      </c>
    </row>
    <row r="1007">
      <c r="A1007" t="n">
        <v>977</v>
      </c>
      <c r="B1007" s="53">
        <f>RAND()</f>
        <v/>
      </c>
      <c r="C1007" s="53">
        <f>RAND()</f>
        <v/>
      </c>
      <c r="D1007" s="53">
        <f>RAND()</f>
        <v/>
      </c>
      <c r="E1007" s="53">
        <f>RAND()</f>
        <v/>
      </c>
      <c r="F1007" s="53">
        <f>RAND()</f>
        <v/>
      </c>
      <c r="G1007" s="53">
        <f>RAND()</f>
        <v/>
      </c>
      <c r="H1007" s="109">
        <f>IF(B1007&lt;($B$11-$B$10)/($B$12-$B$10), $B$10+SQRT(B1007*($B$11-$B$10)*($B$12-$B$10)), $B$12-SQRT((1-B1007)*($B$12-$B$11)*($B$12-$B$10)))</f>
        <v/>
      </c>
      <c r="I1007" s="53">
        <f>MAX(0.1,NORMINV(C1007,$B$13,$B$14))</f>
        <v/>
      </c>
      <c r="J1007" s="109">
        <f>'01_Supuestos'!$F$13*MAX(0.65,NORMINV(D1007,1,$B$15))</f>
        <v/>
      </c>
      <c r="K1007" s="109">
        <f>'01_Supuestos'!$F$14*MAX(0.6,NORMINV(E1007,1,$B$16))</f>
        <v/>
      </c>
      <c r="L1007" s="109">
        <f>--(F1007&lt;=$B$5)</f>
        <v/>
      </c>
      <c r="M1007" s="109">
        <f>IF(L1007=1, IF(G1007&lt;=$B$6, "+", "-"), IF(G1007&lt;=(1-$B$7), "+", "-"))</f>
        <v/>
      </c>
      <c r="N1007" s="110">
        <f>IF(M1007="+",'05_Bayes_Arbol'!$B$16,'05_Bayes_Arbol'!$B$17)</f>
        <v/>
      </c>
      <c r="O1007" s="109">
        <f>SUMPRODUCT(T1007:AD1007,'01_Supuestos'!$C$34:$M$34)</f>
        <v/>
      </c>
      <c r="P1007" s="109">
        <f>N1007*O1007 + (1-N1007)*$B$9</f>
        <v/>
      </c>
      <c r="Q1007" s="109">
        <f>--(P1007&gt;0)</f>
        <v/>
      </c>
      <c r="R1007" s="109">
        <f>IF(L1007=1,O1007,$B$9)</f>
        <v/>
      </c>
      <c r="S1007" s="109">
        <f>-$B$8 + IF(Q1007=1, IF(L1007=1,O1007,$B$9), 0)</f>
        <v/>
      </c>
      <c r="T1007" s="109">
        <f>((('01_Supuestos'!C31*$I1007)*'01_Supuestos'!$F$11*($H1007-'01_Supuestos'!$F$9))-((('01_Supuestos'!C31*$I1007)*'01_Supuestos'!$F$11*($H1007-'01_Supuestos'!$F$9))*'01_Supuestos'!$F$12)-(('01_Supuestos'!C31*$I1007)*'01_Supuestos'!$F$11*$K1007)-(IF(('01_Supuestos'!C31*$I1007)&gt;0,'01_Supuestos'!$F$15,0)))-((('01_Supuestos'!C31*$I1007)*'01_Supuestos'!$F$11*($H1007-'01_Supuestos'!$F$9))*'01_Supuestos'!$F$18)-($J1007*'01_Supuestos'!C32)-(IF('01_Supuestos'!C30=MAX('01_Supuestos'!$C$30:$M$30),'01_Supuestos'!$F$19,0))-(MAX(0,(((('01_Supuestos'!C31*$I1007)*'01_Supuestos'!$F$11*($H1007-'01_Supuestos'!$F$9))-((('01_Supuestos'!C31*$I1007)*'01_Supuestos'!$F$11*($H1007-'01_Supuestos'!$F$9))*'01_Supuestos'!$F$12)-(('01_Supuestos'!C31*$I1007)*'01_Supuestos'!$F$11*$K1007)-(IF(('01_Supuestos'!C31*$I1007)&gt;0,'01_Supuestos'!$F$15,0)))-($J1007*'01_Supuestos'!C33)))*'01_Supuestos'!$F$16)</f>
        <v/>
      </c>
      <c r="U1007" s="109">
        <f>((('01_Supuestos'!D31*$I1007)*'01_Supuestos'!$F$11*($H1007-'01_Supuestos'!$F$9))-((('01_Supuestos'!D31*$I1007)*'01_Supuestos'!$F$11*($H1007-'01_Supuestos'!$F$9))*'01_Supuestos'!$F$12)-(('01_Supuestos'!D31*$I1007)*'01_Supuestos'!$F$11*$K1007)-(IF(('01_Supuestos'!D31*$I1007)&gt;0,'01_Supuestos'!$F$15,0)))-((('01_Supuestos'!D31*$I1007)*'01_Supuestos'!$F$11*($H1007-'01_Supuestos'!$F$9))*'01_Supuestos'!$F$18)-($J1007*'01_Supuestos'!D32)-(IF('01_Supuestos'!D30=MAX('01_Supuestos'!$C$30:$M$30),'01_Supuestos'!$F$19,0))-(MAX(0,(((('01_Supuestos'!D31*$I1007)*'01_Supuestos'!$F$11*($H1007-'01_Supuestos'!$F$9))-((('01_Supuestos'!D31*$I1007)*'01_Supuestos'!$F$11*($H1007-'01_Supuestos'!$F$9))*'01_Supuestos'!$F$12)-(('01_Supuestos'!D31*$I1007)*'01_Supuestos'!$F$11*$K1007)-(IF(('01_Supuestos'!D31*$I1007)&gt;0,'01_Supuestos'!$F$15,0)))-($J1007*'01_Supuestos'!D33)))*'01_Supuestos'!$F$16)</f>
        <v/>
      </c>
      <c r="V1007" s="109">
        <f>((('01_Supuestos'!E31*$I1007)*'01_Supuestos'!$F$11*($H1007-'01_Supuestos'!$F$9))-((('01_Supuestos'!E31*$I1007)*'01_Supuestos'!$F$11*($H1007-'01_Supuestos'!$F$9))*'01_Supuestos'!$F$12)-(('01_Supuestos'!E31*$I1007)*'01_Supuestos'!$F$11*$K1007)-(IF(('01_Supuestos'!E31*$I1007)&gt;0,'01_Supuestos'!$F$15,0)))-((('01_Supuestos'!E31*$I1007)*'01_Supuestos'!$F$11*($H1007-'01_Supuestos'!$F$9))*'01_Supuestos'!$F$18)-($J1007*'01_Supuestos'!E32)-(IF('01_Supuestos'!E30=MAX('01_Supuestos'!$C$30:$M$30),'01_Supuestos'!$F$19,0))-(MAX(0,(((('01_Supuestos'!E31*$I1007)*'01_Supuestos'!$F$11*($H1007-'01_Supuestos'!$F$9))-((('01_Supuestos'!E31*$I1007)*'01_Supuestos'!$F$11*($H1007-'01_Supuestos'!$F$9))*'01_Supuestos'!$F$12)-(('01_Supuestos'!E31*$I1007)*'01_Supuestos'!$F$11*$K1007)-(IF(('01_Supuestos'!E31*$I1007)&gt;0,'01_Supuestos'!$F$15,0)))-($J1007*'01_Supuestos'!E33)))*'01_Supuestos'!$F$16)</f>
        <v/>
      </c>
      <c r="W1007" s="109">
        <f>((('01_Supuestos'!F31*$I1007)*'01_Supuestos'!$F$11*($H1007-'01_Supuestos'!$F$9))-((('01_Supuestos'!F31*$I1007)*'01_Supuestos'!$F$11*($H1007-'01_Supuestos'!$F$9))*'01_Supuestos'!$F$12)-(('01_Supuestos'!F31*$I1007)*'01_Supuestos'!$F$11*$K1007)-(IF(('01_Supuestos'!F31*$I1007)&gt;0,'01_Supuestos'!$F$15,0)))-((('01_Supuestos'!F31*$I1007)*'01_Supuestos'!$F$11*($H1007-'01_Supuestos'!$F$9))*'01_Supuestos'!$F$18)-($J1007*'01_Supuestos'!F32)-(IF('01_Supuestos'!F30=MAX('01_Supuestos'!$C$30:$M$30),'01_Supuestos'!$F$19,0))-(MAX(0,(((('01_Supuestos'!F31*$I1007)*'01_Supuestos'!$F$11*($H1007-'01_Supuestos'!$F$9))-((('01_Supuestos'!F31*$I1007)*'01_Supuestos'!$F$11*($H1007-'01_Supuestos'!$F$9))*'01_Supuestos'!$F$12)-(('01_Supuestos'!F31*$I1007)*'01_Supuestos'!$F$11*$K1007)-(IF(('01_Supuestos'!F31*$I1007)&gt;0,'01_Supuestos'!$F$15,0)))-($J1007*'01_Supuestos'!F33)))*'01_Supuestos'!$F$16)</f>
        <v/>
      </c>
      <c r="X1007" s="109">
        <f>((('01_Supuestos'!G31*$I1007)*'01_Supuestos'!$F$11*($H1007-'01_Supuestos'!$F$9))-((('01_Supuestos'!G31*$I1007)*'01_Supuestos'!$F$11*($H1007-'01_Supuestos'!$F$9))*'01_Supuestos'!$F$12)-(('01_Supuestos'!G31*$I1007)*'01_Supuestos'!$F$11*$K1007)-(IF(('01_Supuestos'!G31*$I1007)&gt;0,'01_Supuestos'!$F$15,0)))-((('01_Supuestos'!G31*$I1007)*'01_Supuestos'!$F$11*($H1007-'01_Supuestos'!$F$9))*'01_Supuestos'!$F$18)-($J1007*'01_Supuestos'!G32)-(IF('01_Supuestos'!G30=MAX('01_Supuestos'!$C$30:$M$30),'01_Supuestos'!$F$19,0))-(MAX(0,(((('01_Supuestos'!G31*$I1007)*'01_Supuestos'!$F$11*($H1007-'01_Supuestos'!$F$9))-((('01_Supuestos'!G31*$I1007)*'01_Supuestos'!$F$11*($H1007-'01_Supuestos'!$F$9))*'01_Supuestos'!$F$12)-(('01_Supuestos'!G31*$I1007)*'01_Supuestos'!$F$11*$K1007)-(IF(('01_Supuestos'!G31*$I1007)&gt;0,'01_Supuestos'!$F$15,0)))-($J1007*'01_Supuestos'!G33)))*'01_Supuestos'!$F$16)</f>
        <v/>
      </c>
      <c r="Y1007" s="109">
        <f>((('01_Supuestos'!H31*$I1007)*'01_Supuestos'!$F$11*($H1007-'01_Supuestos'!$F$9))-((('01_Supuestos'!H31*$I1007)*'01_Supuestos'!$F$11*($H1007-'01_Supuestos'!$F$9))*'01_Supuestos'!$F$12)-(('01_Supuestos'!H31*$I1007)*'01_Supuestos'!$F$11*$K1007)-(IF(('01_Supuestos'!H31*$I1007)&gt;0,'01_Supuestos'!$F$15,0)))-((('01_Supuestos'!H31*$I1007)*'01_Supuestos'!$F$11*($H1007-'01_Supuestos'!$F$9))*'01_Supuestos'!$F$18)-($J1007*'01_Supuestos'!H32)-(IF('01_Supuestos'!H30=MAX('01_Supuestos'!$C$30:$M$30),'01_Supuestos'!$F$19,0))-(MAX(0,(((('01_Supuestos'!H31*$I1007)*'01_Supuestos'!$F$11*($H1007-'01_Supuestos'!$F$9))-((('01_Supuestos'!H31*$I1007)*'01_Supuestos'!$F$11*($H1007-'01_Supuestos'!$F$9))*'01_Supuestos'!$F$12)-(('01_Supuestos'!H31*$I1007)*'01_Supuestos'!$F$11*$K1007)-(IF(('01_Supuestos'!H31*$I1007)&gt;0,'01_Supuestos'!$F$15,0)))-($J1007*'01_Supuestos'!H33)))*'01_Supuestos'!$F$16)</f>
        <v/>
      </c>
      <c r="Z1007" s="109">
        <f>((('01_Supuestos'!I31*$I1007)*'01_Supuestos'!$F$11*($H1007-'01_Supuestos'!$F$9))-((('01_Supuestos'!I31*$I1007)*'01_Supuestos'!$F$11*($H1007-'01_Supuestos'!$F$9))*'01_Supuestos'!$F$12)-(('01_Supuestos'!I31*$I1007)*'01_Supuestos'!$F$11*$K1007)-(IF(('01_Supuestos'!I31*$I1007)&gt;0,'01_Supuestos'!$F$15,0)))-((('01_Supuestos'!I31*$I1007)*'01_Supuestos'!$F$11*($H1007-'01_Supuestos'!$F$9))*'01_Supuestos'!$F$18)-($J1007*'01_Supuestos'!I32)-(IF('01_Supuestos'!I30=MAX('01_Supuestos'!$C$30:$M$30),'01_Supuestos'!$F$19,0))-(MAX(0,(((('01_Supuestos'!I31*$I1007)*'01_Supuestos'!$F$11*($H1007-'01_Supuestos'!$F$9))-((('01_Supuestos'!I31*$I1007)*'01_Supuestos'!$F$11*($H1007-'01_Supuestos'!$F$9))*'01_Supuestos'!$F$12)-(('01_Supuestos'!I31*$I1007)*'01_Supuestos'!$F$11*$K1007)-(IF(('01_Supuestos'!I31*$I1007)&gt;0,'01_Supuestos'!$F$15,0)))-($J1007*'01_Supuestos'!I33)))*'01_Supuestos'!$F$16)</f>
        <v/>
      </c>
      <c r="AA1007" s="109">
        <f>((('01_Supuestos'!J31*$I1007)*'01_Supuestos'!$F$11*($H1007-'01_Supuestos'!$F$9))-((('01_Supuestos'!J31*$I1007)*'01_Supuestos'!$F$11*($H1007-'01_Supuestos'!$F$9))*'01_Supuestos'!$F$12)-(('01_Supuestos'!J31*$I1007)*'01_Supuestos'!$F$11*$K1007)-(IF(('01_Supuestos'!J31*$I1007)&gt;0,'01_Supuestos'!$F$15,0)))-((('01_Supuestos'!J31*$I1007)*'01_Supuestos'!$F$11*($H1007-'01_Supuestos'!$F$9))*'01_Supuestos'!$F$18)-($J1007*'01_Supuestos'!J32)-(IF('01_Supuestos'!J30=MAX('01_Supuestos'!$C$30:$M$30),'01_Supuestos'!$F$19,0))-(MAX(0,(((('01_Supuestos'!J31*$I1007)*'01_Supuestos'!$F$11*($H1007-'01_Supuestos'!$F$9))-((('01_Supuestos'!J31*$I1007)*'01_Supuestos'!$F$11*($H1007-'01_Supuestos'!$F$9))*'01_Supuestos'!$F$12)-(('01_Supuestos'!J31*$I1007)*'01_Supuestos'!$F$11*$K1007)-(IF(('01_Supuestos'!J31*$I1007)&gt;0,'01_Supuestos'!$F$15,0)))-($J1007*'01_Supuestos'!J33)))*'01_Supuestos'!$F$16)</f>
        <v/>
      </c>
      <c r="AB1007" s="109">
        <f>((('01_Supuestos'!K31*$I1007)*'01_Supuestos'!$F$11*($H1007-'01_Supuestos'!$F$9))-((('01_Supuestos'!K31*$I1007)*'01_Supuestos'!$F$11*($H1007-'01_Supuestos'!$F$9))*'01_Supuestos'!$F$12)-(('01_Supuestos'!K31*$I1007)*'01_Supuestos'!$F$11*$K1007)-(IF(('01_Supuestos'!K31*$I1007)&gt;0,'01_Supuestos'!$F$15,0)))-((('01_Supuestos'!K31*$I1007)*'01_Supuestos'!$F$11*($H1007-'01_Supuestos'!$F$9))*'01_Supuestos'!$F$18)-($J1007*'01_Supuestos'!K32)-(IF('01_Supuestos'!K30=MAX('01_Supuestos'!$C$30:$M$30),'01_Supuestos'!$F$19,0))-(MAX(0,(((('01_Supuestos'!K31*$I1007)*'01_Supuestos'!$F$11*($H1007-'01_Supuestos'!$F$9))-((('01_Supuestos'!K31*$I1007)*'01_Supuestos'!$F$11*($H1007-'01_Supuestos'!$F$9))*'01_Supuestos'!$F$12)-(('01_Supuestos'!K31*$I1007)*'01_Supuestos'!$F$11*$K1007)-(IF(('01_Supuestos'!K31*$I1007)&gt;0,'01_Supuestos'!$F$15,0)))-($J1007*'01_Supuestos'!K33)))*'01_Supuestos'!$F$16)</f>
        <v/>
      </c>
      <c r="AC1007" s="109">
        <f>((('01_Supuestos'!L31*$I1007)*'01_Supuestos'!$F$11*($H1007-'01_Supuestos'!$F$9))-((('01_Supuestos'!L31*$I1007)*'01_Supuestos'!$F$11*($H1007-'01_Supuestos'!$F$9))*'01_Supuestos'!$F$12)-(('01_Supuestos'!L31*$I1007)*'01_Supuestos'!$F$11*$K1007)-(IF(('01_Supuestos'!L31*$I1007)&gt;0,'01_Supuestos'!$F$15,0)))-((('01_Supuestos'!L31*$I1007)*'01_Supuestos'!$F$11*($H1007-'01_Supuestos'!$F$9))*'01_Supuestos'!$F$18)-($J1007*'01_Supuestos'!L32)-(IF('01_Supuestos'!L30=MAX('01_Supuestos'!$C$30:$M$30),'01_Supuestos'!$F$19,0))-(MAX(0,(((('01_Supuestos'!L31*$I1007)*'01_Supuestos'!$F$11*($H1007-'01_Supuestos'!$F$9))-((('01_Supuestos'!L31*$I1007)*'01_Supuestos'!$F$11*($H1007-'01_Supuestos'!$F$9))*'01_Supuestos'!$F$12)-(('01_Supuestos'!L31*$I1007)*'01_Supuestos'!$F$11*$K1007)-(IF(('01_Supuestos'!L31*$I1007)&gt;0,'01_Supuestos'!$F$15,0)))-($J1007*'01_Supuestos'!L33)))*'01_Supuestos'!$F$16)</f>
        <v/>
      </c>
      <c r="AD1007" s="109">
        <f>((('01_Supuestos'!M31*$I1007)*'01_Supuestos'!$F$11*($H1007-'01_Supuestos'!$F$9))-((('01_Supuestos'!M31*$I1007)*'01_Supuestos'!$F$11*($H1007-'01_Supuestos'!$F$9))*'01_Supuestos'!$F$12)-(('01_Supuestos'!M31*$I1007)*'01_Supuestos'!$F$11*$K1007)-(IF(('01_Supuestos'!M31*$I1007)&gt;0,'01_Supuestos'!$F$15,0)))-((('01_Supuestos'!M31*$I1007)*'01_Supuestos'!$F$11*($H1007-'01_Supuestos'!$F$9))*'01_Supuestos'!$F$18)-($J1007*'01_Supuestos'!M32)-(IF('01_Supuestos'!M30=MAX('01_Supuestos'!$C$30:$M$30),'01_Supuestos'!$F$19,0))-(MAX(0,(((('01_Supuestos'!M31*$I1007)*'01_Supuestos'!$F$11*($H1007-'01_Supuestos'!$F$9))-((('01_Supuestos'!M31*$I1007)*'01_Supuestos'!$F$11*($H1007-'01_Supuestos'!$F$9))*'01_Supuestos'!$F$12)-(('01_Supuestos'!M31*$I1007)*'01_Supuestos'!$F$11*$K1007)-(IF(('01_Supuestos'!M31*$I1007)&gt;0,'01_Supuestos'!$F$15,0)))-($J1007*'01_Supuestos'!M33)))*'01_Supuestos'!$F$16)</f>
        <v/>
      </c>
      <c r="AE1007" s="109">
        <f>0</f>
        <v/>
      </c>
      <c r="AF1007" s="109">
        <f>IF(S1007&gt;R1007,"Appraisal+Decision",IF(S1007&lt;R1007,"Develop Now","Indiferente"))</f>
        <v/>
      </c>
    </row>
    <row r="1008">
      <c r="A1008" t="n">
        <v>978</v>
      </c>
      <c r="B1008" s="53">
        <f>RAND()</f>
        <v/>
      </c>
      <c r="C1008" s="53">
        <f>RAND()</f>
        <v/>
      </c>
      <c r="D1008" s="53">
        <f>RAND()</f>
        <v/>
      </c>
      <c r="E1008" s="53">
        <f>RAND()</f>
        <v/>
      </c>
      <c r="F1008" s="53">
        <f>RAND()</f>
        <v/>
      </c>
      <c r="G1008" s="53">
        <f>RAND()</f>
        <v/>
      </c>
      <c r="H1008" s="109">
        <f>IF(B1008&lt;($B$11-$B$10)/($B$12-$B$10), $B$10+SQRT(B1008*($B$11-$B$10)*($B$12-$B$10)), $B$12-SQRT((1-B1008)*($B$12-$B$11)*($B$12-$B$10)))</f>
        <v/>
      </c>
      <c r="I1008" s="53">
        <f>MAX(0.1,NORMINV(C1008,$B$13,$B$14))</f>
        <v/>
      </c>
      <c r="J1008" s="109">
        <f>'01_Supuestos'!$F$13*MAX(0.65,NORMINV(D1008,1,$B$15))</f>
        <v/>
      </c>
      <c r="K1008" s="109">
        <f>'01_Supuestos'!$F$14*MAX(0.6,NORMINV(E1008,1,$B$16))</f>
        <v/>
      </c>
      <c r="L1008" s="109">
        <f>--(F1008&lt;=$B$5)</f>
        <v/>
      </c>
      <c r="M1008" s="109">
        <f>IF(L1008=1, IF(G1008&lt;=$B$6, "+", "-"), IF(G1008&lt;=(1-$B$7), "+", "-"))</f>
        <v/>
      </c>
      <c r="N1008" s="110">
        <f>IF(M1008="+",'05_Bayes_Arbol'!$B$16,'05_Bayes_Arbol'!$B$17)</f>
        <v/>
      </c>
      <c r="O1008" s="109">
        <f>SUMPRODUCT(T1008:AD1008,'01_Supuestos'!$C$34:$M$34)</f>
        <v/>
      </c>
      <c r="P1008" s="109">
        <f>N1008*O1008 + (1-N1008)*$B$9</f>
        <v/>
      </c>
      <c r="Q1008" s="109">
        <f>--(P1008&gt;0)</f>
        <v/>
      </c>
      <c r="R1008" s="109">
        <f>IF(L1008=1,O1008,$B$9)</f>
        <v/>
      </c>
      <c r="S1008" s="109">
        <f>-$B$8 + IF(Q1008=1, IF(L1008=1,O1008,$B$9), 0)</f>
        <v/>
      </c>
      <c r="T1008" s="109">
        <f>((('01_Supuestos'!C31*$I1008)*'01_Supuestos'!$F$11*($H1008-'01_Supuestos'!$F$9))-((('01_Supuestos'!C31*$I1008)*'01_Supuestos'!$F$11*($H1008-'01_Supuestos'!$F$9))*'01_Supuestos'!$F$12)-(('01_Supuestos'!C31*$I1008)*'01_Supuestos'!$F$11*$K1008)-(IF(('01_Supuestos'!C31*$I1008)&gt;0,'01_Supuestos'!$F$15,0)))-((('01_Supuestos'!C31*$I1008)*'01_Supuestos'!$F$11*($H1008-'01_Supuestos'!$F$9))*'01_Supuestos'!$F$18)-($J1008*'01_Supuestos'!C32)-(IF('01_Supuestos'!C30=MAX('01_Supuestos'!$C$30:$M$30),'01_Supuestos'!$F$19,0))-(MAX(0,(((('01_Supuestos'!C31*$I1008)*'01_Supuestos'!$F$11*($H1008-'01_Supuestos'!$F$9))-((('01_Supuestos'!C31*$I1008)*'01_Supuestos'!$F$11*($H1008-'01_Supuestos'!$F$9))*'01_Supuestos'!$F$12)-(('01_Supuestos'!C31*$I1008)*'01_Supuestos'!$F$11*$K1008)-(IF(('01_Supuestos'!C31*$I1008)&gt;0,'01_Supuestos'!$F$15,0)))-($J1008*'01_Supuestos'!C33)))*'01_Supuestos'!$F$16)</f>
        <v/>
      </c>
      <c r="U1008" s="109">
        <f>((('01_Supuestos'!D31*$I1008)*'01_Supuestos'!$F$11*($H1008-'01_Supuestos'!$F$9))-((('01_Supuestos'!D31*$I1008)*'01_Supuestos'!$F$11*($H1008-'01_Supuestos'!$F$9))*'01_Supuestos'!$F$12)-(('01_Supuestos'!D31*$I1008)*'01_Supuestos'!$F$11*$K1008)-(IF(('01_Supuestos'!D31*$I1008)&gt;0,'01_Supuestos'!$F$15,0)))-((('01_Supuestos'!D31*$I1008)*'01_Supuestos'!$F$11*($H1008-'01_Supuestos'!$F$9))*'01_Supuestos'!$F$18)-($J1008*'01_Supuestos'!D32)-(IF('01_Supuestos'!D30=MAX('01_Supuestos'!$C$30:$M$30),'01_Supuestos'!$F$19,0))-(MAX(0,(((('01_Supuestos'!D31*$I1008)*'01_Supuestos'!$F$11*($H1008-'01_Supuestos'!$F$9))-((('01_Supuestos'!D31*$I1008)*'01_Supuestos'!$F$11*($H1008-'01_Supuestos'!$F$9))*'01_Supuestos'!$F$12)-(('01_Supuestos'!D31*$I1008)*'01_Supuestos'!$F$11*$K1008)-(IF(('01_Supuestos'!D31*$I1008)&gt;0,'01_Supuestos'!$F$15,0)))-($J1008*'01_Supuestos'!D33)))*'01_Supuestos'!$F$16)</f>
        <v/>
      </c>
      <c r="V1008" s="109">
        <f>((('01_Supuestos'!E31*$I1008)*'01_Supuestos'!$F$11*($H1008-'01_Supuestos'!$F$9))-((('01_Supuestos'!E31*$I1008)*'01_Supuestos'!$F$11*($H1008-'01_Supuestos'!$F$9))*'01_Supuestos'!$F$12)-(('01_Supuestos'!E31*$I1008)*'01_Supuestos'!$F$11*$K1008)-(IF(('01_Supuestos'!E31*$I1008)&gt;0,'01_Supuestos'!$F$15,0)))-((('01_Supuestos'!E31*$I1008)*'01_Supuestos'!$F$11*($H1008-'01_Supuestos'!$F$9))*'01_Supuestos'!$F$18)-($J1008*'01_Supuestos'!E32)-(IF('01_Supuestos'!E30=MAX('01_Supuestos'!$C$30:$M$30),'01_Supuestos'!$F$19,0))-(MAX(0,(((('01_Supuestos'!E31*$I1008)*'01_Supuestos'!$F$11*($H1008-'01_Supuestos'!$F$9))-((('01_Supuestos'!E31*$I1008)*'01_Supuestos'!$F$11*($H1008-'01_Supuestos'!$F$9))*'01_Supuestos'!$F$12)-(('01_Supuestos'!E31*$I1008)*'01_Supuestos'!$F$11*$K1008)-(IF(('01_Supuestos'!E31*$I1008)&gt;0,'01_Supuestos'!$F$15,0)))-($J1008*'01_Supuestos'!E33)))*'01_Supuestos'!$F$16)</f>
        <v/>
      </c>
      <c r="W1008" s="109">
        <f>((('01_Supuestos'!F31*$I1008)*'01_Supuestos'!$F$11*($H1008-'01_Supuestos'!$F$9))-((('01_Supuestos'!F31*$I1008)*'01_Supuestos'!$F$11*($H1008-'01_Supuestos'!$F$9))*'01_Supuestos'!$F$12)-(('01_Supuestos'!F31*$I1008)*'01_Supuestos'!$F$11*$K1008)-(IF(('01_Supuestos'!F31*$I1008)&gt;0,'01_Supuestos'!$F$15,0)))-((('01_Supuestos'!F31*$I1008)*'01_Supuestos'!$F$11*($H1008-'01_Supuestos'!$F$9))*'01_Supuestos'!$F$18)-($J1008*'01_Supuestos'!F32)-(IF('01_Supuestos'!F30=MAX('01_Supuestos'!$C$30:$M$30),'01_Supuestos'!$F$19,0))-(MAX(0,(((('01_Supuestos'!F31*$I1008)*'01_Supuestos'!$F$11*($H1008-'01_Supuestos'!$F$9))-((('01_Supuestos'!F31*$I1008)*'01_Supuestos'!$F$11*($H1008-'01_Supuestos'!$F$9))*'01_Supuestos'!$F$12)-(('01_Supuestos'!F31*$I1008)*'01_Supuestos'!$F$11*$K1008)-(IF(('01_Supuestos'!F31*$I1008)&gt;0,'01_Supuestos'!$F$15,0)))-($J1008*'01_Supuestos'!F33)))*'01_Supuestos'!$F$16)</f>
        <v/>
      </c>
      <c r="X1008" s="109">
        <f>((('01_Supuestos'!G31*$I1008)*'01_Supuestos'!$F$11*($H1008-'01_Supuestos'!$F$9))-((('01_Supuestos'!G31*$I1008)*'01_Supuestos'!$F$11*($H1008-'01_Supuestos'!$F$9))*'01_Supuestos'!$F$12)-(('01_Supuestos'!G31*$I1008)*'01_Supuestos'!$F$11*$K1008)-(IF(('01_Supuestos'!G31*$I1008)&gt;0,'01_Supuestos'!$F$15,0)))-((('01_Supuestos'!G31*$I1008)*'01_Supuestos'!$F$11*($H1008-'01_Supuestos'!$F$9))*'01_Supuestos'!$F$18)-($J1008*'01_Supuestos'!G32)-(IF('01_Supuestos'!G30=MAX('01_Supuestos'!$C$30:$M$30),'01_Supuestos'!$F$19,0))-(MAX(0,(((('01_Supuestos'!G31*$I1008)*'01_Supuestos'!$F$11*($H1008-'01_Supuestos'!$F$9))-((('01_Supuestos'!G31*$I1008)*'01_Supuestos'!$F$11*($H1008-'01_Supuestos'!$F$9))*'01_Supuestos'!$F$12)-(('01_Supuestos'!G31*$I1008)*'01_Supuestos'!$F$11*$K1008)-(IF(('01_Supuestos'!G31*$I1008)&gt;0,'01_Supuestos'!$F$15,0)))-($J1008*'01_Supuestos'!G33)))*'01_Supuestos'!$F$16)</f>
        <v/>
      </c>
      <c r="Y1008" s="109">
        <f>((('01_Supuestos'!H31*$I1008)*'01_Supuestos'!$F$11*($H1008-'01_Supuestos'!$F$9))-((('01_Supuestos'!H31*$I1008)*'01_Supuestos'!$F$11*($H1008-'01_Supuestos'!$F$9))*'01_Supuestos'!$F$12)-(('01_Supuestos'!H31*$I1008)*'01_Supuestos'!$F$11*$K1008)-(IF(('01_Supuestos'!H31*$I1008)&gt;0,'01_Supuestos'!$F$15,0)))-((('01_Supuestos'!H31*$I1008)*'01_Supuestos'!$F$11*($H1008-'01_Supuestos'!$F$9))*'01_Supuestos'!$F$18)-($J1008*'01_Supuestos'!H32)-(IF('01_Supuestos'!H30=MAX('01_Supuestos'!$C$30:$M$30),'01_Supuestos'!$F$19,0))-(MAX(0,(((('01_Supuestos'!H31*$I1008)*'01_Supuestos'!$F$11*($H1008-'01_Supuestos'!$F$9))-((('01_Supuestos'!H31*$I1008)*'01_Supuestos'!$F$11*($H1008-'01_Supuestos'!$F$9))*'01_Supuestos'!$F$12)-(('01_Supuestos'!H31*$I1008)*'01_Supuestos'!$F$11*$K1008)-(IF(('01_Supuestos'!H31*$I1008)&gt;0,'01_Supuestos'!$F$15,0)))-($J1008*'01_Supuestos'!H33)))*'01_Supuestos'!$F$16)</f>
        <v/>
      </c>
      <c r="Z1008" s="109">
        <f>((('01_Supuestos'!I31*$I1008)*'01_Supuestos'!$F$11*($H1008-'01_Supuestos'!$F$9))-((('01_Supuestos'!I31*$I1008)*'01_Supuestos'!$F$11*($H1008-'01_Supuestos'!$F$9))*'01_Supuestos'!$F$12)-(('01_Supuestos'!I31*$I1008)*'01_Supuestos'!$F$11*$K1008)-(IF(('01_Supuestos'!I31*$I1008)&gt;0,'01_Supuestos'!$F$15,0)))-((('01_Supuestos'!I31*$I1008)*'01_Supuestos'!$F$11*($H1008-'01_Supuestos'!$F$9))*'01_Supuestos'!$F$18)-($J1008*'01_Supuestos'!I32)-(IF('01_Supuestos'!I30=MAX('01_Supuestos'!$C$30:$M$30),'01_Supuestos'!$F$19,0))-(MAX(0,(((('01_Supuestos'!I31*$I1008)*'01_Supuestos'!$F$11*($H1008-'01_Supuestos'!$F$9))-((('01_Supuestos'!I31*$I1008)*'01_Supuestos'!$F$11*($H1008-'01_Supuestos'!$F$9))*'01_Supuestos'!$F$12)-(('01_Supuestos'!I31*$I1008)*'01_Supuestos'!$F$11*$K1008)-(IF(('01_Supuestos'!I31*$I1008)&gt;0,'01_Supuestos'!$F$15,0)))-($J1008*'01_Supuestos'!I33)))*'01_Supuestos'!$F$16)</f>
        <v/>
      </c>
      <c r="AA1008" s="109">
        <f>((('01_Supuestos'!J31*$I1008)*'01_Supuestos'!$F$11*($H1008-'01_Supuestos'!$F$9))-((('01_Supuestos'!J31*$I1008)*'01_Supuestos'!$F$11*($H1008-'01_Supuestos'!$F$9))*'01_Supuestos'!$F$12)-(('01_Supuestos'!J31*$I1008)*'01_Supuestos'!$F$11*$K1008)-(IF(('01_Supuestos'!J31*$I1008)&gt;0,'01_Supuestos'!$F$15,0)))-((('01_Supuestos'!J31*$I1008)*'01_Supuestos'!$F$11*($H1008-'01_Supuestos'!$F$9))*'01_Supuestos'!$F$18)-($J1008*'01_Supuestos'!J32)-(IF('01_Supuestos'!J30=MAX('01_Supuestos'!$C$30:$M$30),'01_Supuestos'!$F$19,0))-(MAX(0,(((('01_Supuestos'!J31*$I1008)*'01_Supuestos'!$F$11*($H1008-'01_Supuestos'!$F$9))-((('01_Supuestos'!J31*$I1008)*'01_Supuestos'!$F$11*($H1008-'01_Supuestos'!$F$9))*'01_Supuestos'!$F$12)-(('01_Supuestos'!J31*$I1008)*'01_Supuestos'!$F$11*$K1008)-(IF(('01_Supuestos'!J31*$I1008)&gt;0,'01_Supuestos'!$F$15,0)))-($J1008*'01_Supuestos'!J33)))*'01_Supuestos'!$F$16)</f>
        <v/>
      </c>
      <c r="AB1008" s="109">
        <f>((('01_Supuestos'!K31*$I1008)*'01_Supuestos'!$F$11*($H1008-'01_Supuestos'!$F$9))-((('01_Supuestos'!K31*$I1008)*'01_Supuestos'!$F$11*($H1008-'01_Supuestos'!$F$9))*'01_Supuestos'!$F$12)-(('01_Supuestos'!K31*$I1008)*'01_Supuestos'!$F$11*$K1008)-(IF(('01_Supuestos'!K31*$I1008)&gt;0,'01_Supuestos'!$F$15,0)))-((('01_Supuestos'!K31*$I1008)*'01_Supuestos'!$F$11*($H1008-'01_Supuestos'!$F$9))*'01_Supuestos'!$F$18)-($J1008*'01_Supuestos'!K32)-(IF('01_Supuestos'!K30=MAX('01_Supuestos'!$C$30:$M$30),'01_Supuestos'!$F$19,0))-(MAX(0,(((('01_Supuestos'!K31*$I1008)*'01_Supuestos'!$F$11*($H1008-'01_Supuestos'!$F$9))-((('01_Supuestos'!K31*$I1008)*'01_Supuestos'!$F$11*($H1008-'01_Supuestos'!$F$9))*'01_Supuestos'!$F$12)-(('01_Supuestos'!K31*$I1008)*'01_Supuestos'!$F$11*$K1008)-(IF(('01_Supuestos'!K31*$I1008)&gt;0,'01_Supuestos'!$F$15,0)))-($J1008*'01_Supuestos'!K33)))*'01_Supuestos'!$F$16)</f>
        <v/>
      </c>
      <c r="AC1008" s="109">
        <f>((('01_Supuestos'!L31*$I1008)*'01_Supuestos'!$F$11*($H1008-'01_Supuestos'!$F$9))-((('01_Supuestos'!L31*$I1008)*'01_Supuestos'!$F$11*($H1008-'01_Supuestos'!$F$9))*'01_Supuestos'!$F$12)-(('01_Supuestos'!L31*$I1008)*'01_Supuestos'!$F$11*$K1008)-(IF(('01_Supuestos'!L31*$I1008)&gt;0,'01_Supuestos'!$F$15,0)))-((('01_Supuestos'!L31*$I1008)*'01_Supuestos'!$F$11*($H1008-'01_Supuestos'!$F$9))*'01_Supuestos'!$F$18)-($J1008*'01_Supuestos'!L32)-(IF('01_Supuestos'!L30=MAX('01_Supuestos'!$C$30:$M$30),'01_Supuestos'!$F$19,0))-(MAX(0,(((('01_Supuestos'!L31*$I1008)*'01_Supuestos'!$F$11*($H1008-'01_Supuestos'!$F$9))-((('01_Supuestos'!L31*$I1008)*'01_Supuestos'!$F$11*($H1008-'01_Supuestos'!$F$9))*'01_Supuestos'!$F$12)-(('01_Supuestos'!L31*$I1008)*'01_Supuestos'!$F$11*$K1008)-(IF(('01_Supuestos'!L31*$I1008)&gt;0,'01_Supuestos'!$F$15,0)))-($J1008*'01_Supuestos'!L33)))*'01_Supuestos'!$F$16)</f>
        <v/>
      </c>
      <c r="AD1008" s="109">
        <f>((('01_Supuestos'!M31*$I1008)*'01_Supuestos'!$F$11*($H1008-'01_Supuestos'!$F$9))-((('01_Supuestos'!M31*$I1008)*'01_Supuestos'!$F$11*($H1008-'01_Supuestos'!$F$9))*'01_Supuestos'!$F$12)-(('01_Supuestos'!M31*$I1008)*'01_Supuestos'!$F$11*$K1008)-(IF(('01_Supuestos'!M31*$I1008)&gt;0,'01_Supuestos'!$F$15,0)))-((('01_Supuestos'!M31*$I1008)*'01_Supuestos'!$F$11*($H1008-'01_Supuestos'!$F$9))*'01_Supuestos'!$F$18)-($J1008*'01_Supuestos'!M32)-(IF('01_Supuestos'!M30=MAX('01_Supuestos'!$C$30:$M$30),'01_Supuestos'!$F$19,0))-(MAX(0,(((('01_Supuestos'!M31*$I1008)*'01_Supuestos'!$F$11*($H1008-'01_Supuestos'!$F$9))-((('01_Supuestos'!M31*$I1008)*'01_Supuestos'!$F$11*($H1008-'01_Supuestos'!$F$9))*'01_Supuestos'!$F$12)-(('01_Supuestos'!M31*$I1008)*'01_Supuestos'!$F$11*$K1008)-(IF(('01_Supuestos'!M31*$I1008)&gt;0,'01_Supuestos'!$F$15,0)))-($J1008*'01_Supuestos'!M33)))*'01_Supuestos'!$F$16)</f>
        <v/>
      </c>
      <c r="AE1008" s="109">
        <f>0</f>
        <v/>
      </c>
      <c r="AF1008" s="109">
        <f>IF(S1008&gt;R1008,"Appraisal+Decision",IF(S1008&lt;R1008,"Develop Now","Indiferente"))</f>
        <v/>
      </c>
    </row>
    <row r="1009">
      <c r="A1009" t="n">
        <v>979</v>
      </c>
      <c r="B1009" s="53">
        <f>RAND()</f>
        <v/>
      </c>
      <c r="C1009" s="53">
        <f>RAND()</f>
        <v/>
      </c>
      <c r="D1009" s="53">
        <f>RAND()</f>
        <v/>
      </c>
      <c r="E1009" s="53">
        <f>RAND()</f>
        <v/>
      </c>
      <c r="F1009" s="53">
        <f>RAND()</f>
        <v/>
      </c>
      <c r="G1009" s="53">
        <f>RAND()</f>
        <v/>
      </c>
      <c r="H1009" s="109">
        <f>IF(B1009&lt;($B$11-$B$10)/($B$12-$B$10), $B$10+SQRT(B1009*($B$11-$B$10)*($B$12-$B$10)), $B$12-SQRT((1-B1009)*($B$12-$B$11)*($B$12-$B$10)))</f>
        <v/>
      </c>
      <c r="I1009" s="53">
        <f>MAX(0.1,NORMINV(C1009,$B$13,$B$14))</f>
        <v/>
      </c>
      <c r="J1009" s="109">
        <f>'01_Supuestos'!$F$13*MAX(0.65,NORMINV(D1009,1,$B$15))</f>
        <v/>
      </c>
      <c r="K1009" s="109">
        <f>'01_Supuestos'!$F$14*MAX(0.6,NORMINV(E1009,1,$B$16))</f>
        <v/>
      </c>
      <c r="L1009" s="109">
        <f>--(F1009&lt;=$B$5)</f>
        <v/>
      </c>
      <c r="M1009" s="109">
        <f>IF(L1009=1, IF(G1009&lt;=$B$6, "+", "-"), IF(G1009&lt;=(1-$B$7), "+", "-"))</f>
        <v/>
      </c>
      <c r="N1009" s="110">
        <f>IF(M1009="+",'05_Bayes_Arbol'!$B$16,'05_Bayes_Arbol'!$B$17)</f>
        <v/>
      </c>
      <c r="O1009" s="109">
        <f>SUMPRODUCT(T1009:AD1009,'01_Supuestos'!$C$34:$M$34)</f>
        <v/>
      </c>
      <c r="P1009" s="109">
        <f>N1009*O1009 + (1-N1009)*$B$9</f>
        <v/>
      </c>
      <c r="Q1009" s="109">
        <f>--(P1009&gt;0)</f>
        <v/>
      </c>
      <c r="R1009" s="109">
        <f>IF(L1009=1,O1009,$B$9)</f>
        <v/>
      </c>
      <c r="S1009" s="109">
        <f>-$B$8 + IF(Q1009=1, IF(L1009=1,O1009,$B$9), 0)</f>
        <v/>
      </c>
      <c r="T1009" s="109">
        <f>((('01_Supuestos'!C31*$I1009)*'01_Supuestos'!$F$11*($H1009-'01_Supuestos'!$F$9))-((('01_Supuestos'!C31*$I1009)*'01_Supuestos'!$F$11*($H1009-'01_Supuestos'!$F$9))*'01_Supuestos'!$F$12)-(('01_Supuestos'!C31*$I1009)*'01_Supuestos'!$F$11*$K1009)-(IF(('01_Supuestos'!C31*$I1009)&gt;0,'01_Supuestos'!$F$15,0)))-((('01_Supuestos'!C31*$I1009)*'01_Supuestos'!$F$11*($H1009-'01_Supuestos'!$F$9))*'01_Supuestos'!$F$18)-($J1009*'01_Supuestos'!C32)-(IF('01_Supuestos'!C30=MAX('01_Supuestos'!$C$30:$M$30),'01_Supuestos'!$F$19,0))-(MAX(0,(((('01_Supuestos'!C31*$I1009)*'01_Supuestos'!$F$11*($H1009-'01_Supuestos'!$F$9))-((('01_Supuestos'!C31*$I1009)*'01_Supuestos'!$F$11*($H1009-'01_Supuestos'!$F$9))*'01_Supuestos'!$F$12)-(('01_Supuestos'!C31*$I1009)*'01_Supuestos'!$F$11*$K1009)-(IF(('01_Supuestos'!C31*$I1009)&gt;0,'01_Supuestos'!$F$15,0)))-($J1009*'01_Supuestos'!C33)))*'01_Supuestos'!$F$16)</f>
        <v/>
      </c>
      <c r="U1009" s="109">
        <f>((('01_Supuestos'!D31*$I1009)*'01_Supuestos'!$F$11*($H1009-'01_Supuestos'!$F$9))-((('01_Supuestos'!D31*$I1009)*'01_Supuestos'!$F$11*($H1009-'01_Supuestos'!$F$9))*'01_Supuestos'!$F$12)-(('01_Supuestos'!D31*$I1009)*'01_Supuestos'!$F$11*$K1009)-(IF(('01_Supuestos'!D31*$I1009)&gt;0,'01_Supuestos'!$F$15,0)))-((('01_Supuestos'!D31*$I1009)*'01_Supuestos'!$F$11*($H1009-'01_Supuestos'!$F$9))*'01_Supuestos'!$F$18)-($J1009*'01_Supuestos'!D32)-(IF('01_Supuestos'!D30=MAX('01_Supuestos'!$C$30:$M$30),'01_Supuestos'!$F$19,0))-(MAX(0,(((('01_Supuestos'!D31*$I1009)*'01_Supuestos'!$F$11*($H1009-'01_Supuestos'!$F$9))-((('01_Supuestos'!D31*$I1009)*'01_Supuestos'!$F$11*($H1009-'01_Supuestos'!$F$9))*'01_Supuestos'!$F$12)-(('01_Supuestos'!D31*$I1009)*'01_Supuestos'!$F$11*$K1009)-(IF(('01_Supuestos'!D31*$I1009)&gt;0,'01_Supuestos'!$F$15,0)))-($J1009*'01_Supuestos'!D33)))*'01_Supuestos'!$F$16)</f>
        <v/>
      </c>
      <c r="V1009" s="109">
        <f>((('01_Supuestos'!E31*$I1009)*'01_Supuestos'!$F$11*($H1009-'01_Supuestos'!$F$9))-((('01_Supuestos'!E31*$I1009)*'01_Supuestos'!$F$11*($H1009-'01_Supuestos'!$F$9))*'01_Supuestos'!$F$12)-(('01_Supuestos'!E31*$I1009)*'01_Supuestos'!$F$11*$K1009)-(IF(('01_Supuestos'!E31*$I1009)&gt;0,'01_Supuestos'!$F$15,0)))-((('01_Supuestos'!E31*$I1009)*'01_Supuestos'!$F$11*($H1009-'01_Supuestos'!$F$9))*'01_Supuestos'!$F$18)-($J1009*'01_Supuestos'!E32)-(IF('01_Supuestos'!E30=MAX('01_Supuestos'!$C$30:$M$30),'01_Supuestos'!$F$19,0))-(MAX(0,(((('01_Supuestos'!E31*$I1009)*'01_Supuestos'!$F$11*($H1009-'01_Supuestos'!$F$9))-((('01_Supuestos'!E31*$I1009)*'01_Supuestos'!$F$11*($H1009-'01_Supuestos'!$F$9))*'01_Supuestos'!$F$12)-(('01_Supuestos'!E31*$I1009)*'01_Supuestos'!$F$11*$K1009)-(IF(('01_Supuestos'!E31*$I1009)&gt;0,'01_Supuestos'!$F$15,0)))-($J1009*'01_Supuestos'!E33)))*'01_Supuestos'!$F$16)</f>
        <v/>
      </c>
      <c r="W1009" s="109">
        <f>((('01_Supuestos'!F31*$I1009)*'01_Supuestos'!$F$11*($H1009-'01_Supuestos'!$F$9))-((('01_Supuestos'!F31*$I1009)*'01_Supuestos'!$F$11*($H1009-'01_Supuestos'!$F$9))*'01_Supuestos'!$F$12)-(('01_Supuestos'!F31*$I1009)*'01_Supuestos'!$F$11*$K1009)-(IF(('01_Supuestos'!F31*$I1009)&gt;0,'01_Supuestos'!$F$15,0)))-((('01_Supuestos'!F31*$I1009)*'01_Supuestos'!$F$11*($H1009-'01_Supuestos'!$F$9))*'01_Supuestos'!$F$18)-($J1009*'01_Supuestos'!F32)-(IF('01_Supuestos'!F30=MAX('01_Supuestos'!$C$30:$M$30),'01_Supuestos'!$F$19,0))-(MAX(0,(((('01_Supuestos'!F31*$I1009)*'01_Supuestos'!$F$11*($H1009-'01_Supuestos'!$F$9))-((('01_Supuestos'!F31*$I1009)*'01_Supuestos'!$F$11*($H1009-'01_Supuestos'!$F$9))*'01_Supuestos'!$F$12)-(('01_Supuestos'!F31*$I1009)*'01_Supuestos'!$F$11*$K1009)-(IF(('01_Supuestos'!F31*$I1009)&gt;0,'01_Supuestos'!$F$15,0)))-($J1009*'01_Supuestos'!F33)))*'01_Supuestos'!$F$16)</f>
        <v/>
      </c>
      <c r="X1009" s="109">
        <f>((('01_Supuestos'!G31*$I1009)*'01_Supuestos'!$F$11*($H1009-'01_Supuestos'!$F$9))-((('01_Supuestos'!G31*$I1009)*'01_Supuestos'!$F$11*($H1009-'01_Supuestos'!$F$9))*'01_Supuestos'!$F$12)-(('01_Supuestos'!G31*$I1009)*'01_Supuestos'!$F$11*$K1009)-(IF(('01_Supuestos'!G31*$I1009)&gt;0,'01_Supuestos'!$F$15,0)))-((('01_Supuestos'!G31*$I1009)*'01_Supuestos'!$F$11*($H1009-'01_Supuestos'!$F$9))*'01_Supuestos'!$F$18)-($J1009*'01_Supuestos'!G32)-(IF('01_Supuestos'!G30=MAX('01_Supuestos'!$C$30:$M$30),'01_Supuestos'!$F$19,0))-(MAX(0,(((('01_Supuestos'!G31*$I1009)*'01_Supuestos'!$F$11*($H1009-'01_Supuestos'!$F$9))-((('01_Supuestos'!G31*$I1009)*'01_Supuestos'!$F$11*($H1009-'01_Supuestos'!$F$9))*'01_Supuestos'!$F$12)-(('01_Supuestos'!G31*$I1009)*'01_Supuestos'!$F$11*$K1009)-(IF(('01_Supuestos'!G31*$I1009)&gt;0,'01_Supuestos'!$F$15,0)))-($J1009*'01_Supuestos'!G33)))*'01_Supuestos'!$F$16)</f>
        <v/>
      </c>
      <c r="Y1009" s="109">
        <f>((('01_Supuestos'!H31*$I1009)*'01_Supuestos'!$F$11*($H1009-'01_Supuestos'!$F$9))-((('01_Supuestos'!H31*$I1009)*'01_Supuestos'!$F$11*($H1009-'01_Supuestos'!$F$9))*'01_Supuestos'!$F$12)-(('01_Supuestos'!H31*$I1009)*'01_Supuestos'!$F$11*$K1009)-(IF(('01_Supuestos'!H31*$I1009)&gt;0,'01_Supuestos'!$F$15,0)))-((('01_Supuestos'!H31*$I1009)*'01_Supuestos'!$F$11*($H1009-'01_Supuestos'!$F$9))*'01_Supuestos'!$F$18)-($J1009*'01_Supuestos'!H32)-(IF('01_Supuestos'!H30=MAX('01_Supuestos'!$C$30:$M$30),'01_Supuestos'!$F$19,0))-(MAX(0,(((('01_Supuestos'!H31*$I1009)*'01_Supuestos'!$F$11*($H1009-'01_Supuestos'!$F$9))-((('01_Supuestos'!H31*$I1009)*'01_Supuestos'!$F$11*($H1009-'01_Supuestos'!$F$9))*'01_Supuestos'!$F$12)-(('01_Supuestos'!H31*$I1009)*'01_Supuestos'!$F$11*$K1009)-(IF(('01_Supuestos'!H31*$I1009)&gt;0,'01_Supuestos'!$F$15,0)))-($J1009*'01_Supuestos'!H33)))*'01_Supuestos'!$F$16)</f>
        <v/>
      </c>
      <c r="Z1009" s="109">
        <f>((('01_Supuestos'!I31*$I1009)*'01_Supuestos'!$F$11*($H1009-'01_Supuestos'!$F$9))-((('01_Supuestos'!I31*$I1009)*'01_Supuestos'!$F$11*($H1009-'01_Supuestos'!$F$9))*'01_Supuestos'!$F$12)-(('01_Supuestos'!I31*$I1009)*'01_Supuestos'!$F$11*$K1009)-(IF(('01_Supuestos'!I31*$I1009)&gt;0,'01_Supuestos'!$F$15,0)))-((('01_Supuestos'!I31*$I1009)*'01_Supuestos'!$F$11*($H1009-'01_Supuestos'!$F$9))*'01_Supuestos'!$F$18)-($J1009*'01_Supuestos'!I32)-(IF('01_Supuestos'!I30=MAX('01_Supuestos'!$C$30:$M$30),'01_Supuestos'!$F$19,0))-(MAX(0,(((('01_Supuestos'!I31*$I1009)*'01_Supuestos'!$F$11*($H1009-'01_Supuestos'!$F$9))-((('01_Supuestos'!I31*$I1009)*'01_Supuestos'!$F$11*($H1009-'01_Supuestos'!$F$9))*'01_Supuestos'!$F$12)-(('01_Supuestos'!I31*$I1009)*'01_Supuestos'!$F$11*$K1009)-(IF(('01_Supuestos'!I31*$I1009)&gt;0,'01_Supuestos'!$F$15,0)))-($J1009*'01_Supuestos'!I33)))*'01_Supuestos'!$F$16)</f>
        <v/>
      </c>
      <c r="AA1009" s="109">
        <f>((('01_Supuestos'!J31*$I1009)*'01_Supuestos'!$F$11*($H1009-'01_Supuestos'!$F$9))-((('01_Supuestos'!J31*$I1009)*'01_Supuestos'!$F$11*($H1009-'01_Supuestos'!$F$9))*'01_Supuestos'!$F$12)-(('01_Supuestos'!J31*$I1009)*'01_Supuestos'!$F$11*$K1009)-(IF(('01_Supuestos'!J31*$I1009)&gt;0,'01_Supuestos'!$F$15,0)))-((('01_Supuestos'!J31*$I1009)*'01_Supuestos'!$F$11*($H1009-'01_Supuestos'!$F$9))*'01_Supuestos'!$F$18)-($J1009*'01_Supuestos'!J32)-(IF('01_Supuestos'!J30=MAX('01_Supuestos'!$C$30:$M$30),'01_Supuestos'!$F$19,0))-(MAX(0,(((('01_Supuestos'!J31*$I1009)*'01_Supuestos'!$F$11*($H1009-'01_Supuestos'!$F$9))-((('01_Supuestos'!J31*$I1009)*'01_Supuestos'!$F$11*($H1009-'01_Supuestos'!$F$9))*'01_Supuestos'!$F$12)-(('01_Supuestos'!J31*$I1009)*'01_Supuestos'!$F$11*$K1009)-(IF(('01_Supuestos'!J31*$I1009)&gt;0,'01_Supuestos'!$F$15,0)))-($J1009*'01_Supuestos'!J33)))*'01_Supuestos'!$F$16)</f>
        <v/>
      </c>
      <c r="AB1009" s="109">
        <f>((('01_Supuestos'!K31*$I1009)*'01_Supuestos'!$F$11*($H1009-'01_Supuestos'!$F$9))-((('01_Supuestos'!K31*$I1009)*'01_Supuestos'!$F$11*($H1009-'01_Supuestos'!$F$9))*'01_Supuestos'!$F$12)-(('01_Supuestos'!K31*$I1009)*'01_Supuestos'!$F$11*$K1009)-(IF(('01_Supuestos'!K31*$I1009)&gt;0,'01_Supuestos'!$F$15,0)))-((('01_Supuestos'!K31*$I1009)*'01_Supuestos'!$F$11*($H1009-'01_Supuestos'!$F$9))*'01_Supuestos'!$F$18)-($J1009*'01_Supuestos'!K32)-(IF('01_Supuestos'!K30=MAX('01_Supuestos'!$C$30:$M$30),'01_Supuestos'!$F$19,0))-(MAX(0,(((('01_Supuestos'!K31*$I1009)*'01_Supuestos'!$F$11*($H1009-'01_Supuestos'!$F$9))-((('01_Supuestos'!K31*$I1009)*'01_Supuestos'!$F$11*($H1009-'01_Supuestos'!$F$9))*'01_Supuestos'!$F$12)-(('01_Supuestos'!K31*$I1009)*'01_Supuestos'!$F$11*$K1009)-(IF(('01_Supuestos'!K31*$I1009)&gt;0,'01_Supuestos'!$F$15,0)))-($J1009*'01_Supuestos'!K33)))*'01_Supuestos'!$F$16)</f>
        <v/>
      </c>
      <c r="AC1009" s="109">
        <f>((('01_Supuestos'!L31*$I1009)*'01_Supuestos'!$F$11*($H1009-'01_Supuestos'!$F$9))-((('01_Supuestos'!L31*$I1009)*'01_Supuestos'!$F$11*($H1009-'01_Supuestos'!$F$9))*'01_Supuestos'!$F$12)-(('01_Supuestos'!L31*$I1009)*'01_Supuestos'!$F$11*$K1009)-(IF(('01_Supuestos'!L31*$I1009)&gt;0,'01_Supuestos'!$F$15,0)))-((('01_Supuestos'!L31*$I1009)*'01_Supuestos'!$F$11*($H1009-'01_Supuestos'!$F$9))*'01_Supuestos'!$F$18)-($J1009*'01_Supuestos'!L32)-(IF('01_Supuestos'!L30=MAX('01_Supuestos'!$C$30:$M$30),'01_Supuestos'!$F$19,0))-(MAX(0,(((('01_Supuestos'!L31*$I1009)*'01_Supuestos'!$F$11*($H1009-'01_Supuestos'!$F$9))-((('01_Supuestos'!L31*$I1009)*'01_Supuestos'!$F$11*($H1009-'01_Supuestos'!$F$9))*'01_Supuestos'!$F$12)-(('01_Supuestos'!L31*$I1009)*'01_Supuestos'!$F$11*$K1009)-(IF(('01_Supuestos'!L31*$I1009)&gt;0,'01_Supuestos'!$F$15,0)))-($J1009*'01_Supuestos'!L33)))*'01_Supuestos'!$F$16)</f>
        <v/>
      </c>
      <c r="AD1009" s="109">
        <f>((('01_Supuestos'!M31*$I1009)*'01_Supuestos'!$F$11*($H1009-'01_Supuestos'!$F$9))-((('01_Supuestos'!M31*$I1009)*'01_Supuestos'!$F$11*($H1009-'01_Supuestos'!$F$9))*'01_Supuestos'!$F$12)-(('01_Supuestos'!M31*$I1009)*'01_Supuestos'!$F$11*$K1009)-(IF(('01_Supuestos'!M31*$I1009)&gt;0,'01_Supuestos'!$F$15,0)))-((('01_Supuestos'!M31*$I1009)*'01_Supuestos'!$F$11*($H1009-'01_Supuestos'!$F$9))*'01_Supuestos'!$F$18)-($J1009*'01_Supuestos'!M32)-(IF('01_Supuestos'!M30=MAX('01_Supuestos'!$C$30:$M$30),'01_Supuestos'!$F$19,0))-(MAX(0,(((('01_Supuestos'!M31*$I1009)*'01_Supuestos'!$F$11*($H1009-'01_Supuestos'!$F$9))-((('01_Supuestos'!M31*$I1009)*'01_Supuestos'!$F$11*($H1009-'01_Supuestos'!$F$9))*'01_Supuestos'!$F$12)-(('01_Supuestos'!M31*$I1009)*'01_Supuestos'!$F$11*$K1009)-(IF(('01_Supuestos'!M31*$I1009)&gt;0,'01_Supuestos'!$F$15,0)))-($J1009*'01_Supuestos'!M33)))*'01_Supuestos'!$F$16)</f>
        <v/>
      </c>
      <c r="AE1009" s="109">
        <f>0</f>
        <v/>
      </c>
      <c r="AF1009" s="109">
        <f>IF(S1009&gt;R1009,"Appraisal+Decision",IF(S1009&lt;R1009,"Develop Now","Indiferente"))</f>
        <v/>
      </c>
    </row>
    <row r="1010">
      <c r="A1010" t="n">
        <v>980</v>
      </c>
      <c r="B1010" s="53">
        <f>RAND()</f>
        <v/>
      </c>
      <c r="C1010" s="53">
        <f>RAND()</f>
        <v/>
      </c>
      <c r="D1010" s="53">
        <f>RAND()</f>
        <v/>
      </c>
      <c r="E1010" s="53">
        <f>RAND()</f>
        <v/>
      </c>
      <c r="F1010" s="53">
        <f>RAND()</f>
        <v/>
      </c>
      <c r="G1010" s="53">
        <f>RAND()</f>
        <v/>
      </c>
      <c r="H1010" s="109">
        <f>IF(B1010&lt;($B$11-$B$10)/($B$12-$B$10), $B$10+SQRT(B1010*($B$11-$B$10)*($B$12-$B$10)), $B$12-SQRT((1-B1010)*($B$12-$B$11)*($B$12-$B$10)))</f>
        <v/>
      </c>
      <c r="I1010" s="53">
        <f>MAX(0.1,NORMINV(C1010,$B$13,$B$14))</f>
        <v/>
      </c>
      <c r="J1010" s="109">
        <f>'01_Supuestos'!$F$13*MAX(0.65,NORMINV(D1010,1,$B$15))</f>
        <v/>
      </c>
      <c r="K1010" s="109">
        <f>'01_Supuestos'!$F$14*MAX(0.6,NORMINV(E1010,1,$B$16))</f>
        <v/>
      </c>
      <c r="L1010" s="109">
        <f>--(F1010&lt;=$B$5)</f>
        <v/>
      </c>
      <c r="M1010" s="109">
        <f>IF(L1010=1, IF(G1010&lt;=$B$6, "+", "-"), IF(G1010&lt;=(1-$B$7), "+", "-"))</f>
        <v/>
      </c>
      <c r="N1010" s="110">
        <f>IF(M1010="+",'05_Bayes_Arbol'!$B$16,'05_Bayes_Arbol'!$B$17)</f>
        <v/>
      </c>
      <c r="O1010" s="109">
        <f>SUMPRODUCT(T1010:AD1010,'01_Supuestos'!$C$34:$M$34)</f>
        <v/>
      </c>
      <c r="P1010" s="109">
        <f>N1010*O1010 + (1-N1010)*$B$9</f>
        <v/>
      </c>
      <c r="Q1010" s="109">
        <f>--(P1010&gt;0)</f>
        <v/>
      </c>
      <c r="R1010" s="109">
        <f>IF(L1010=1,O1010,$B$9)</f>
        <v/>
      </c>
      <c r="S1010" s="109">
        <f>-$B$8 + IF(Q1010=1, IF(L1010=1,O1010,$B$9), 0)</f>
        <v/>
      </c>
      <c r="T1010" s="109">
        <f>((('01_Supuestos'!C31*$I1010)*'01_Supuestos'!$F$11*($H1010-'01_Supuestos'!$F$9))-((('01_Supuestos'!C31*$I1010)*'01_Supuestos'!$F$11*($H1010-'01_Supuestos'!$F$9))*'01_Supuestos'!$F$12)-(('01_Supuestos'!C31*$I1010)*'01_Supuestos'!$F$11*$K1010)-(IF(('01_Supuestos'!C31*$I1010)&gt;0,'01_Supuestos'!$F$15,0)))-((('01_Supuestos'!C31*$I1010)*'01_Supuestos'!$F$11*($H1010-'01_Supuestos'!$F$9))*'01_Supuestos'!$F$18)-($J1010*'01_Supuestos'!C32)-(IF('01_Supuestos'!C30=MAX('01_Supuestos'!$C$30:$M$30),'01_Supuestos'!$F$19,0))-(MAX(0,(((('01_Supuestos'!C31*$I1010)*'01_Supuestos'!$F$11*($H1010-'01_Supuestos'!$F$9))-((('01_Supuestos'!C31*$I1010)*'01_Supuestos'!$F$11*($H1010-'01_Supuestos'!$F$9))*'01_Supuestos'!$F$12)-(('01_Supuestos'!C31*$I1010)*'01_Supuestos'!$F$11*$K1010)-(IF(('01_Supuestos'!C31*$I1010)&gt;0,'01_Supuestos'!$F$15,0)))-($J1010*'01_Supuestos'!C33)))*'01_Supuestos'!$F$16)</f>
        <v/>
      </c>
      <c r="U1010" s="109">
        <f>((('01_Supuestos'!D31*$I1010)*'01_Supuestos'!$F$11*($H1010-'01_Supuestos'!$F$9))-((('01_Supuestos'!D31*$I1010)*'01_Supuestos'!$F$11*($H1010-'01_Supuestos'!$F$9))*'01_Supuestos'!$F$12)-(('01_Supuestos'!D31*$I1010)*'01_Supuestos'!$F$11*$K1010)-(IF(('01_Supuestos'!D31*$I1010)&gt;0,'01_Supuestos'!$F$15,0)))-((('01_Supuestos'!D31*$I1010)*'01_Supuestos'!$F$11*($H1010-'01_Supuestos'!$F$9))*'01_Supuestos'!$F$18)-($J1010*'01_Supuestos'!D32)-(IF('01_Supuestos'!D30=MAX('01_Supuestos'!$C$30:$M$30),'01_Supuestos'!$F$19,0))-(MAX(0,(((('01_Supuestos'!D31*$I1010)*'01_Supuestos'!$F$11*($H1010-'01_Supuestos'!$F$9))-((('01_Supuestos'!D31*$I1010)*'01_Supuestos'!$F$11*($H1010-'01_Supuestos'!$F$9))*'01_Supuestos'!$F$12)-(('01_Supuestos'!D31*$I1010)*'01_Supuestos'!$F$11*$K1010)-(IF(('01_Supuestos'!D31*$I1010)&gt;0,'01_Supuestos'!$F$15,0)))-($J1010*'01_Supuestos'!D33)))*'01_Supuestos'!$F$16)</f>
        <v/>
      </c>
      <c r="V1010" s="109">
        <f>((('01_Supuestos'!E31*$I1010)*'01_Supuestos'!$F$11*($H1010-'01_Supuestos'!$F$9))-((('01_Supuestos'!E31*$I1010)*'01_Supuestos'!$F$11*($H1010-'01_Supuestos'!$F$9))*'01_Supuestos'!$F$12)-(('01_Supuestos'!E31*$I1010)*'01_Supuestos'!$F$11*$K1010)-(IF(('01_Supuestos'!E31*$I1010)&gt;0,'01_Supuestos'!$F$15,0)))-((('01_Supuestos'!E31*$I1010)*'01_Supuestos'!$F$11*($H1010-'01_Supuestos'!$F$9))*'01_Supuestos'!$F$18)-($J1010*'01_Supuestos'!E32)-(IF('01_Supuestos'!E30=MAX('01_Supuestos'!$C$30:$M$30),'01_Supuestos'!$F$19,0))-(MAX(0,(((('01_Supuestos'!E31*$I1010)*'01_Supuestos'!$F$11*($H1010-'01_Supuestos'!$F$9))-((('01_Supuestos'!E31*$I1010)*'01_Supuestos'!$F$11*($H1010-'01_Supuestos'!$F$9))*'01_Supuestos'!$F$12)-(('01_Supuestos'!E31*$I1010)*'01_Supuestos'!$F$11*$K1010)-(IF(('01_Supuestos'!E31*$I1010)&gt;0,'01_Supuestos'!$F$15,0)))-($J1010*'01_Supuestos'!E33)))*'01_Supuestos'!$F$16)</f>
        <v/>
      </c>
      <c r="W1010" s="109">
        <f>((('01_Supuestos'!F31*$I1010)*'01_Supuestos'!$F$11*($H1010-'01_Supuestos'!$F$9))-((('01_Supuestos'!F31*$I1010)*'01_Supuestos'!$F$11*($H1010-'01_Supuestos'!$F$9))*'01_Supuestos'!$F$12)-(('01_Supuestos'!F31*$I1010)*'01_Supuestos'!$F$11*$K1010)-(IF(('01_Supuestos'!F31*$I1010)&gt;0,'01_Supuestos'!$F$15,0)))-((('01_Supuestos'!F31*$I1010)*'01_Supuestos'!$F$11*($H1010-'01_Supuestos'!$F$9))*'01_Supuestos'!$F$18)-($J1010*'01_Supuestos'!F32)-(IF('01_Supuestos'!F30=MAX('01_Supuestos'!$C$30:$M$30),'01_Supuestos'!$F$19,0))-(MAX(0,(((('01_Supuestos'!F31*$I1010)*'01_Supuestos'!$F$11*($H1010-'01_Supuestos'!$F$9))-((('01_Supuestos'!F31*$I1010)*'01_Supuestos'!$F$11*($H1010-'01_Supuestos'!$F$9))*'01_Supuestos'!$F$12)-(('01_Supuestos'!F31*$I1010)*'01_Supuestos'!$F$11*$K1010)-(IF(('01_Supuestos'!F31*$I1010)&gt;0,'01_Supuestos'!$F$15,0)))-($J1010*'01_Supuestos'!F33)))*'01_Supuestos'!$F$16)</f>
        <v/>
      </c>
      <c r="X1010" s="109">
        <f>((('01_Supuestos'!G31*$I1010)*'01_Supuestos'!$F$11*($H1010-'01_Supuestos'!$F$9))-((('01_Supuestos'!G31*$I1010)*'01_Supuestos'!$F$11*($H1010-'01_Supuestos'!$F$9))*'01_Supuestos'!$F$12)-(('01_Supuestos'!G31*$I1010)*'01_Supuestos'!$F$11*$K1010)-(IF(('01_Supuestos'!G31*$I1010)&gt;0,'01_Supuestos'!$F$15,0)))-((('01_Supuestos'!G31*$I1010)*'01_Supuestos'!$F$11*($H1010-'01_Supuestos'!$F$9))*'01_Supuestos'!$F$18)-($J1010*'01_Supuestos'!G32)-(IF('01_Supuestos'!G30=MAX('01_Supuestos'!$C$30:$M$30),'01_Supuestos'!$F$19,0))-(MAX(0,(((('01_Supuestos'!G31*$I1010)*'01_Supuestos'!$F$11*($H1010-'01_Supuestos'!$F$9))-((('01_Supuestos'!G31*$I1010)*'01_Supuestos'!$F$11*($H1010-'01_Supuestos'!$F$9))*'01_Supuestos'!$F$12)-(('01_Supuestos'!G31*$I1010)*'01_Supuestos'!$F$11*$K1010)-(IF(('01_Supuestos'!G31*$I1010)&gt;0,'01_Supuestos'!$F$15,0)))-($J1010*'01_Supuestos'!G33)))*'01_Supuestos'!$F$16)</f>
        <v/>
      </c>
      <c r="Y1010" s="109">
        <f>((('01_Supuestos'!H31*$I1010)*'01_Supuestos'!$F$11*($H1010-'01_Supuestos'!$F$9))-((('01_Supuestos'!H31*$I1010)*'01_Supuestos'!$F$11*($H1010-'01_Supuestos'!$F$9))*'01_Supuestos'!$F$12)-(('01_Supuestos'!H31*$I1010)*'01_Supuestos'!$F$11*$K1010)-(IF(('01_Supuestos'!H31*$I1010)&gt;0,'01_Supuestos'!$F$15,0)))-((('01_Supuestos'!H31*$I1010)*'01_Supuestos'!$F$11*($H1010-'01_Supuestos'!$F$9))*'01_Supuestos'!$F$18)-($J1010*'01_Supuestos'!H32)-(IF('01_Supuestos'!H30=MAX('01_Supuestos'!$C$30:$M$30),'01_Supuestos'!$F$19,0))-(MAX(0,(((('01_Supuestos'!H31*$I1010)*'01_Supuestos'!$F$11*($H1010-'01_Supuestos'!$F$9))-((('01_Supuestos'!H31*$I1010)*'01_Supuestos'!$F$11*($H1010-'01_Supuestos'!$F$9))*'01_Supuestos'!$F$12)-(('01_Supuestos'!H31*$I1010)*'01_Supuestos'!$F$11*$K1010)-(IF(('01_Supuestos'!H31*$I1010)&gt;0,'01_Supuestos'!$F$15,0)))-($J1010*'01_Supuestos'!H33)))*'01_Supuestos'!$F$16)</f>
        <v/>
      </c>
      <c r="Z1010" s="109">
        <f>((('01_Supuestos'!I31*$I1010)*'01_Supuestos'!$F$11*($H1010-'01_Supuestos'!$F$9))-((('01_Supuestos'!I31*$I1010)*'01_Supuestos'!$F$11*($H1010-'01_Supuestos'!$F$9))*'01_Supuestos'!$F$12)-(('01_Supuestos'!I31*$I1010)*'01_Supuestos'!$F$11*$K1010)-(IF(('01_Supuestos'!I31*$I1010)&gt;0,'01_Supuestos'!$F$15,0)))-((('01_Supuestos'!I31*$I1010)*'01_Supuestos'!$F$11*($H1010-'01_Supuestos'!$F$9))*'01_Supuestos'!$F$18)-($J1010*'01_Supuestos'!I32)-(IF('01_Supuestos'!I30=MAX('01_Supuestos'!$C$30:$M$30),'01_Supuestos'!$F$19,0))-(MAX(0,(((('01_Supuestos'!I31*$I1010)*'01_Supuestos'!$F$11*($H1010-'01_Supuestos'!$F$9))-((('01_Supuestos'!I31*$I1010)*'01_Supuestos'!$F$11*($H1010-'01_Supuestos'!$F$9))*'01_Supuestos'!$F$12)-(('01_Supuestos'!I31*$I1010)*'01_Supuestos'!$F$11*$K1010)-(IF(('01_Supuestos'!I31*$I1010)&gt;0,'01_Supuestos'!$F$15,0)))-($J1010*'01_Supuestos'!I33)))*'01_Supuestos'!$F$16)</f>
        <v/>
      </c>
      <c r="AA1010" s="109">
        <f>((('01_Supuestos'!J31*$I1010)*'01_Supuestos'!$F$11*($H1010-'01_Supuestos'!$F$9))-((('01_Supuestos'!J31*$I1010)*'01_Supuestos'!$F$11*($H1010-'01_Supuestos'!$F$9))*'01_Supuestos'!$F$12)-(('01_Supuestos'!J31*$I1010)*'01_Supuestos'!$F$11*$K1010)-(IF(('01_Supuestos'!J31*$I1010)&gt;0,'01_Supuestos'!$F$15,0)))-((('01_Supuestos'!J31*$I1010)*'01_Supuestos'!$F$11*($H1010-'01_Supuestos'!$F$9))*'01_Supuestos'!$F$18)-($J1010*'01_Supuestos'!J32)-(IF('01_Supuestos'!J30=MAX('01_Supuestos'!$C$30:$M$30),'01_Supuestos'!$F$19,0))-(MAX(0,(((('01_Supuestos'!J31*$I1010)*'01_Supuestos'!$F$11*($H1010-'01_Supuestos'!$F$9))-((('01_Supuestos'!J31*$I1010)*'01_Supuestos'!$F$11*($H1010-'01_Supuestos'!$F$9))*'01_Supuestos'!$F$12)-(('01_Supuestos'!J31*$I1010)*'01_Supuestos'!$F$11*$K1010)-(IF(('01_Supuestos'!J31*$I1010)&gt;0,'01_Supuestos'!$F$15,0)))-($J1010*'01_Supuestos'!J33)))*'01_Supuestos'!$F$16)</f>
        <v/>
      </c>
      <c r="AB1010" s="109">
        <f>((('01_Supuestos'!K31*$I1010)*'01_Supuestos'!$F$11*($H1010-'01_Supuestos'!$F$9))-((('01_Supuestos'!K31*$I1010)*'01_Supuestos'!$F$11*($H1010-'01_Supuestos'!$F$9))*'01_Supuestos'!$F$12)-(('01_Supuestos'!K31*$I1010)*'01_Supuestos'!$F$11*$K1010)-(IF(('01_Supuestos'!K31*$I1010)&gt;0,'01_Supuestos'!$F$15,0)))-((('01_Supuestos'!K31*$I1010)*'01_Supuestos'!$F$11*($H1010-'01_Supuestos'!$F$9))*'01_Supuestos'!$F$18)-($J1010*'01_Supuestos'!K32)-(IF('01_Supuestos'!K30=MAX('01_Supuestos'!$C$30:$M$30),'01_Supuestos'!$F$19,0))-(MAX(0,(((('01_Supuestos'!K31*$I1010)*'01_Supuestos'!$F$11*($H1010-'01_Supuestos'!$F$9))-((('01_Supuestos'!K31*$I1010)*'01_Supuestos'!$F$11*($H1010-'01_Supuestos'!$F$9))*'01_Supuestos'!$F$12)-(('01_Supuestos'!K31*$I1010)*'01_Supuestos'!$F$11*$K1010)-(IF(('01_Supuestos'!K31*$I1010)&gt;0,'01_Supuestos'!$F$15,0)))-($J1010*'01_Supuestos'!K33)))*'01_Supuestos'!$F$16)</f>
        <v/>
      </c>
      <c r="AC1010" s="109">
        <f>((('01_Supuestos'!L31*$I1010)*'01_Supuestos'!$F$11*($H1010-'01_Supuestos'!$F$9))-((('01_Supuestos'!L31*$I1010)*'01_Supuestos'!$F$11*($H1010-'01_Supuestos'!$F$9))*'01_Supuestos'!$F$12)-(('01_Supuestos'!L31*$I1010)*'01_Supuestos'!$F$11*$K1010)-(IF(('01_Supuestos'!L31*$I1010)&gt;0,'01_Supuestos'!$F$15,0)))-((('01_Supuestos'!L31*$I1010)*'01_Supuestos'!$F$11*($H1010-'01_Supuestos'!$F$9))*'01_Supuestos'!$F$18)-($J1010*'01_Supuestos'!L32)-(IF('01_Supuestos'!L30=MAX('01_Supuestos'!$C$30:$M$30),'01_Supuestos'!$F$19,0))-(MAX(0,(((('01_Supuestos'!L31*$I1010)*'01_Supuestos'!$F$11*($H1010-'01_Supuestos'!$F$9))-((('01_Supuestos'!L31*$I1010)*'01_Supuestos'!$F$11*($H1010-'01_Supuestos'!$F$9))*'01_Supuestos'!$F$12)-(('01_Supuestos'!L31*$I1010)*'01_Supuestos'!$F$11*$K1010)-(IF(('01_Supuestos'!L31*$I1010)&gt;0,'01_Supuestos'!$F$15,0)))-($J1010*'01_Supuestos'!L33)))*'01_Supuestos'!$F$16)</f>
        <v/>
      </c>
      <c r="AD1010" s="109">
        <f>((('01_Supuestos'!M31*$I1010)*'01_Supuestos'!$F$11*($H1010-'01_Supuestos'!$F$9))-((('01_Supuestos'!M31*$I1010)*'01_Supuestos'!$F$11*($H1010-'01_Supuestos'!$F$9))*'01_Supuestos'!$F$12)-(('01_Supuestos'!M31*$I1010)*'01_Supuestos'!$F$11*$K1010)-(IF(('01_Supuestos'!M31*$I1010)&gt;0,'01_Supuestos'!$F$15,0)))-((('01_Supuestos'!M31*$I1010)*'01_Supuestos'!$F$11*($H1010-'01_Supuestos'!$F$9))*'01_Supuestos'!$F$18)-($J1010*'01_Supuestos'!M32)-(IF('01_Supuestos'!M30=MAX('01_Supuestos'!$C$30:$M$30),'01_Supuestos'!$F$19,0))-(MAX(0,(((('01_Supuestos'!M31*$I1010)*'01_Supuestos'!$F$11*($H1010-'01_Supuestos'!$F$9))-((('01_Supuestos'!M31*$I1010)*'01_Supuestos'!$F$11*($H1010-'01_Supuestos'!$F$9))*'01_Supuestos'!$F$12)-(('01_Supuestos'!M31*$I1010)*'01_Supuestos'!$F$11*$K1010)-(IF(('01_Supuestos'!M31*$I1010)&gt;0,'01_Supuestos'!$F$15,0)))-($J1010*'01_Supuestos'!M33)))*'01_Supuestos'!$F$16)</f>
        <v/>
      </c>
      <c r="AE1010" s="109">
        <f>0</f>
        <v/>
      </c>
      <c r="AF1010" s="109">
        <f>IF(S1010&gt;R1010,"Appraisal+Decision",IF(S1010&lt;R1010,"Develop Now","Indiferente"))</f>
        <v/>
      </c>
    </row>
    <row r="1011">
      <c r="A1011" t="n">
        <v>981</v>
      </c>
      <c r="B1011" s="53">
        <f>RAND()</f>
        <v/>
      </c>
      <c r="C1011" s="53">
        <f>RAND()</f>
        <v/>
      </c>
      <c r="D1011" s="53">
        <f>RAND()</f>
        <v/>
      </c>
      <c r="E1011" s="53">
        <f>RAND()</f>
        <v/>
      </c>
      <c r="F1011" s="53">
        <f>RAND()</f>
        <v/>
      </c>
      <c r="G1011" s="53">
        <f>RAND()</f>
        <v/>
      </c>
      <c r="H1011" s="109">
        <f>IF(B1011&lt;($B$11-$B$10)/($B$12-$B$10), $B$10+SQRT(B1011*($B$11-$B$10)*($B$12-$B$10)), $B$12-SQRT((1-B1011)*($B$12-$B$11)*($B$12-$B$10)))</f>
        <v/>
      </c>
      <c r="I1011" s="53">
        <f>MAX(0.1,NORMINV(C1011,$B$13,$B$14))</f>
        <v/>
      </c>
      <c r="J1011" s="109">
        <f>'01_Supuestos'!$F$13*MAX(0.65,NORMINV(D1011,1,$B$15))</f>
        <v/>
      </c>
      <c r="K1011" s="109">
        <f>'01_Supuestos'!$F$14*MAX(0.6,NORMINV(E1011,1,$B$16))</f>
        <v/>
      </c>
      <c r="L1011" s="109">
        <f>--(F1011&lt;=$B$5)</f>
        <v/>
      </c>
      <c r="M1011" s="109">
        <f>IF(L1011=1, IF(G1011&lt;=$B$6, "+", "-"), IF(G1011&lt;=(1-$B$7), "+", "-"))</f>
        <v/>
      </c>
      <c r="N1011" s="110">
        <f>IF(M1011="+",'05_Bayes_Arbol'!$B$16,'05_Bayes_Arbol'!$B$17)</f>
        <v/>
      </c>
      <c r="O1011" s="109">
        <f>SUMPRODUCT(T1011:AD1011,'01_Supuestos'!$C$34:$M$34)</f>
        <v/>
      </c>
      <c r="P1011" s="109">
        <f>N1011*O1011 + (1-N1011)*$B$9</f>
        <v/>
      </c>
      <c r="Q1011" s="109">
        <f>--(P1011&gt;0)</f>
        <v/>
      </c>
      <c r="R1011" s="109">
        <f>IF(L1011=1,O1011,$B$9)</f>
        <v/>
      </c>
      <c r="S1011" s="109">
        <f>-$B$8 + IF(Q1011=1, IF(L1011=1,O1011,$B$9), 0)</f>
        <v/>
      </c>
      <c r="T1011" s="109">
        <f>((('01_Supuestos'!C31*$I1011)*'01_Supuestos'!$F$11*($H1011-'01_Supuestos'!$F$9))-((('01_Supuestos'!C31*$I1011)*'01_Supuestos'!$F$11*($H1011-'01_Supuestos'!$F$9))*'01_Supuestos'!$F$12)-(('01_Supuestos'!C31*$I1011)*'01_Supuestos'!$F$11*$K1011)-(IF(('01_Supuestos'!C31*$I1011)&gt;0,'01_Supuestos'!$F$15,0)))-((('01_Supuestos'!C31*$I1011)*'01_Supuestos'!$F$11*($H1011-'01_Supuestos'!$F$9))*'01_Supuestos'!$F$18)-($J1011*'01_Supuestos'!C32)-(IF('01_Supuestos'!C30=MAX('01_Supuestos'!$C$30:$M$30),'01_Supuestos'!$F$19,0))-(MAX(0,(((('01_Supuestos'!C31*$I1011)*'01_Supuestos'!$F$11*($H1011-'01_Supuestos'!$F$9))-((('01_Supuestos'!C31*$I1011)*'01_Supuestos'!$F$11*($H1011-'01_Supuestos'!$F$9))*'01_Supuestos'!$F$12)-(('01_Supuestos'!C31*$I1011)*'01_Supuestos'!$F$11*$K1011)-(IF(('01_Supuestos'!C31*$I1011)&gt;0,'01_Supuestos'!$F$15,0)))-($J1011*'01_Supuestos'!C33)))*'01_Supuestos'!$F$16)</f>
        <v/>
      </c>
      <c r="U1011" s="109">
        <f>((('01_Supuestos'!D31*$I1011)*'01_Supuestos'!$F$11*($H1011-'01_Supuestos'!$F$9))-((('01_Supuestos'!D31*$I1011)*'01_Supuestos'!$F$11*($H1011-'01_Supuestos'!$F$9))*'01_Supuestos'!$F$12)-(('01_Supuestos'!D31*$I1011)*'01_Supuestos'!$F$11*$K1011)-(IF(('01_Supuestos'!D31*$I1011)&gt;0,'01_Supuestos'!$F$15,0)))-((('01_Supuestos'!D31*$I1011)*'01_Supuestos'!$F$11*($H1011-'01_Supuestos'!$F$9))*'01_Supuestos'!$F$18)-($J1011*'01_Supuestos'!D32)-(IF('01_Supuestos'!D30=MAX('01_Supuestos'!$C$30:$M$30),'01_Supuestos'!$F$19,0))-(MAX(0,(((('01_Supuestos'!D31*$I1011)*'01_Supuestos'!$F$11*($H1011-'01_Supuestos'!$F$9))-((('01_Supuestos'!D31*$I1011)*'01_Supuestos'!$F$11*($H1011-'01_Supuestos'!$F$9))*'01_Supuestos'!$F$12)-(('01_Supuestos'!D31*$I1011)*'01_Supuestos'!$F$11*$K1011)-(IF(('01_Supuestos'!D31*$I1011)&gt;0,'01_Supuestos'!$F$15,0)))-($J1011*'01_Supuestos'!D33)))*'01_Supuestos'!$F$16)</f>
        <v/>
      </c>
      <c r="V1011" s="109">
        <f>((('01_Supuestos'!E31*$I1011)*'01_Supuestos'!$F$11*($H1011-'01_Supuestos'!$F$9))-((('01_Supuestos'!E31*$I1011)*'01_Supuestos'!$F$11*($H1011-'01_Supuestos'!$F$9))*'01_Supuestos'!$F$12)-(('01_Supuestos'!E31*$I1011)*'01_Supuestos'!$F$11*$K1011)-(IF(('01_Supuestos'!E31*$I1011)&gt;0,'01_Supuestos'!$F$15,0)))-((('01_Supuestos'!E31*$I1011)*'01_Supuestos'!$F$11*($H1011-'01_Supuestos'!$F$9))*'01_Supuestos'!$F$18)-($J1011*'01_Supuestos'!E32)-(IF('01_Supuestos'!E30=MAX('01_Supuestos'!$C$30:$M$30),'01_Supuestos'!$F$19,0))-(MAX(0,(((('01_Supuestos'!E31*$I1011)*'01_Supuestos'!$F$11*($H1011-'01_Supuestos'!$F$9))-((('01_Supuestos'!E31*$I1011)*'01_Supuestos'!$F$11*($H1011-'01_Supuestos'!$F$9))*'01_Supuestos'!$F$12)-(('01_Supuestos'!E31*$I1011)*'01_Supuestos'!$F$11*$K1011)-(IF(('01_Supuestos'!E31*$I1011)&gt;0,'01_Supuestos'!$F$15,0)))-($J1011*'01_Supuestos'!E33)))*'01_Supuestos'!$F$16)</f>
        <v/>
      </c>
      <c r="W1011" s="109">
        <f>((('01_Supuestos'!F31*$I1011)*'01_Supuestos'!$F$11*($H1011-'01_Supuestos'!$F$9))-((('01_Supuestos'!F31*$I1011)*'01_Supuestos'!$F$11*($H1011-'01_Supuestos'!$F$9))*'01_Supuestos'!$F$12)-(('01_Supuestos'!F31*$I1011)*'01_Supuestos'!$F$11*$K1011)-(IF(('01_Supuestos'!F31*$I1011)&gt;0,'01_Supuestos'!$F$15,0)))-((('01_Supuestos'!F31*$I1011)*'01_Supuestos'!$F$11*($H1011-'01_Supuestos'!$F$9))*'01_Supuestos'!$F$18)-($J1011*'01_Supuestos'!F32)-(IF('01_Supuestos'!F30=MAX('01_Supuestos'!$C$30:$M$30),'01_Supuestos'!$F$19,0))-(MAX(0,(((('01_Supuestos'!F31*$I1011)*'01_Supuestos'!$F$11*($H1011-'01_Supuestos'!$F$9))-((('01_Supuestos'!F31*$I1011)*'01_Supuestos'!$F$11*($H1011-'01_Supuestos'!$F$9))*'01_Supuestos'!$F$12)-(('01_Supuestos'!F31*$I1011)*'01_Supuestos'!$F$11*$K1011)-(IF(('01_Supuestos'!F31*$I1011)&gt;0,'01_Supuestos'!$F$15,0)))-($J1011*'01_Supuestos'!F33)))*'01_Supuestos'!$F$16)</f>
        <v/>
      </c>
      <c r="X1011" s="109">
        <f>((('01_Supuestos'!G31*$I1011)*'01_Supuestos'!$F$11*($H1011-'01_Supuestos'!$F$9))-((('01_Supuestos'!G31*$I1011)*'01_Supuestos'!$F$11*($H1011-'01_Supuestos'!$F$9))*'01_Supuestos'!$F$12)-(('01_Supuestos'!G31*$I1011)*'01_Supuestos'!$F$11*$K1011)-(IF(('01_Supuestos'!G31*$I1011)&gt;0,'01_Supuestos'!$F$15,0)))-((('01_Supuestos'!G31*$I1011)*'01_Supuestos'!$F$11*($H1011-'01_Supuestos'!$F$9))*'01_Supuestos'!$F$18)-($J1011*'01_Supuestos'!G32)-(IF('01_Supuestos'!G30=MAX('01_Supuestos'!$C$30:$M$30),'01_Supuestos'!$F$19,0))-(MAX(0,(((('01_Supuestos'!G31*$I1011)*'01_Supuestos'!$F$11*($H1011-'01_Supuestos'!$F$9))-((('01_Supuestos'!G31*$I1011)*'01_Supuestos'!$F$11*($H1011-'01_Supuestos'!$F$9))*'01_Supuestos'!$F$12)-(('01_Supuestos'!G31*$I1011)*'01_Supuestos'!$F$11*$K1011)-(IF(('01_Supuestos'!G31*$I1011)&gt;0,'01_Supuestos'!$F$15,0)))-($J1011*'01_Supuestos'!G33)))*'01_Supuestos'!$F$16)</f>
        <v/>
      </c>
      <c r="Y1011" s="109">
        <f>((('01_Supuestos'!H31*$I1011)*'01_Supuestos'!$F$11*($H1011-'01_Supuestos'!$F$9))-((('01_Supuestos'!H31*$I1011)*'01_Supuestos'!$F$11*($H1011-'01_Supuestos'!$F$9))*'01_Supuestos'!$F$12)-(('01_Supuestos'!H31*$I1011)*'01_Supuestos'!$F$11*$K1011)-(IF(('01_Supuestos'!H31*$I1011)&gt;0,'01_Supuestos'!$F$15,0)))-((('01_Supuestos'!H31*$I1011)*'01_Supuestos'!$F$11*($H1011-'01_Supuestos'!$F$9))*'01_Supuestos'!$F$18)-($J1011*'01_Supuestos'!H32)-(IF('01_Supuestos'!H30=MAX('01_Supuestos'!$C$30:$M$30),'01_Supuestos'!$F$19,0))-(MAX(0,(((('01_Supuestos'!H31*$I1011)*'01_Supuestos'!$F$11*($H1011-'01_Supuestos'!$F$9))-((('01_Supuestos'!H31*$I1011)*'01_Supuestos'!$F$11*($H1011-'01_Supuestos'!$F$9))*'01_Supuestos'!$F$12)-(('01_Supuestos'!H31*$I1011)*'01_Supuestos'!$F$11*$K1011)-(IF(('01_Supuestos'!H31*$I1011)&gt;0,'01_Supuestos'!$F$15,0)))-($J1011*'01_Supuestos'!H33)))*'01_Supuestos'!$F$16)</f>
        <v/>
      </c>
      <c r="Z1011" s="109">
        <f>((('01_Supuestos'!I31*$I1011)*'01_Supuestos'!$F$11*($H1011-'01_Supuestos'!$F$9))-((('01_Supuestos'!I31*$I1011)*'01_Supuestos'!$F$11*($H1011-'01_Supuestos'!$F$9))*'01_Supuestos'!$F$12)-(('01_Supuestos'!I31*$I1011)*'01_Supuestos'!$F$11*$K1011)-(IF(('01_Supuestos'!I31*$I1011)&gt;0,'01_Supuestos'!$F$15,0)))-((('01_Supuestos'!I31*$I1011)*'01_Supuestos'!$F$11*($H1011-'01_Supuestos'!$F$9))*'01_Supuestos'!$F$18)-($J1011*'01_Supuestos'!I32)-(IF('01_Supuestos'!I30=MAX('01_Supuestos'!$C$30:$M$30),'01_Supuestos'!$F$19,0))-(MAX(0,(((('01_Supuestos'!I31*$I1011)*'01_Supuestos'!$F$11*($H1011-'01_Supuestos'!$F$9))-((('01_Supuestos'!I31*$I1011)*'01_Supuestos'!$F$11*($H1011-'01_Supuestos'!$F$9))*'01_Supuestos'!$F$12)-(('01_Supuestos'!I31*$I1011)*'01_Supuestos'!$F$11*$K1011)-(IF(('01_Supuestos'!I31*$I1011)&gt;0,'01_Supuestos'!$F$15,0)))-($J1011*'01_Supuestos'!I33)))*'01_Supuestos'!$F$16)</f>
        <v/>
      </c>
      <c r="AA1011" s="109">
        <f>((('01_Supuestos'!J31*$I1011)*'01_Supuestos'!$F$11*($H1011-'01_Supuestos'!$F$9))-((('01_Supuestos'!J31*$I1011)*'01_Supuestos'!$F$11*($H1011-'01_Supuestos'!$F$9))*'01_Supuestos'!$F$12)-(('01_Supuestos'!J31*$I1011)*'01_Supuestos'!$F$11*$K1011)-(IF(('01_Supuestos'!J31*$I1011)&gt;0,'01_Supuestos'!$F$15,0)))-((('01_Supuestos'!J31*$I1011)*'01_Supuestos'!$F$11*($H1011-'01_Supuestos'!$F$9))*'01_Supuestos'!$F$18)-($J1011*'01_Supuestos'!J32)-(IF('01_Supuestos'!J30=MAX('01_Supuestos'!$C$30:$M$30),'01_Supuestos'!$F$19,0))-(MAX(0,(((('01_Supuestos'!J31*$I1011)*'01_Supuestos'!$F$11*($H1011-'01_Supuestos'!$F$9))-((('01_Supuestos'!J31*$I1011)*'01_Supuestos'!$F$11*($H1011-'01_Supuestos'!$F$9))*'01_Supuestos'!$F$12)-(('01_Supuestos'!J31*$I1011)*'01_Supuestos'!$F$11*$K1011)-(IF(('01_Supuestos'!J31*$I1011)&gt;0,'01_Supuestos'!$F$15,0)))-($J1011*'01_Supuestos'!J33)))*'01_Supuestos'!$F$16)</f>
        <v/>
      </c>
      <c r="AB1011" s="109">
        <f>((('01_Supuestos'!K31*$I1011)*'01_Supuestos'!$F$11*($H1011-'01_Supuestos'!$F$9))-((('01_Supuestos'!K31*$I1011)*'01_Supuestos'!$F$11*($H1011-'01_Supuestos'!$F$9))*'01_Supuestos'!$F$12)-(('01_Supuestos'!K31*$I1011)*'01_Supuestos'!$F$11*$K1011)-(IF(('01_Supuestos'!K31*$I1011)&gt;0,'01_Supuestos'!$F$15,0)))-((('01_Supuestos'!K31*$I1011)*'01_Supuestos'!$F$11*($H1011-'01_Supuestos'!$F$9))*'01_Supuestos'!$F$18)-($J1011*'01_Supuestos'!K32)-(IF('01_Supuestos'!K30=MAX('01_Supuestos'!$C$30:$M$30),'01_Supuestos'!$F$19,0))-(MAX(0,(((('01_Supuestos'!K31*$I1011)*'01_Supuestos'!$F$11*($H1011-'01_Supuestos'!$F$9))-((('01_Supuestos'!K31*$I1011)*'01_Supuestos'!$F$11*($H1011-'01_Supuestos'!$F$9))*'01_Supuestos'!$F$12)-(('01_Supuestos'!K31*$I1011)*'01_Supuestos'!$F$11*$K1011)-(IF(('01_Supuestos'!K31*$I1011)&gt;0,'01_Supuestos'!$F$15,0)))-($J1011*'01_Supuestos'!K33)))*'01_Supuestos'!$F$16)</f>
        <v/>
      </c>
      <c r="AC1011" s="109">
        <f>((('01_Supuestos'!L31*$I1011)*'01_Supuestos'!$F$11*($H1011-'01_Supuestos'!$F$9))-((('01_Supuestos'!L31*$I1011)*'01_Supuestos'!$F$11*($H1011-'01_Supuestos'!$F$9))*'01_Supuestos'!$F$12)-(('01_Supuestos'!L31*$I1011)*'01_Supuestos'!$F$11*$K1011)-(IF(('01_Supuestos'!L31*$I1011)&gt;0,'01_Supuestos'!$F$15,0)))-((('01_Supuestos'!L31*$I1011)*'01_Supuestos'!$F$11*($H1011-'01_Supuestos'!$F$9))*'01_Supuestos'!$F$18)-($J1011*'01_Supuestos'!L32)-(IF('01_Supuestos'!L30=MAX('01_Supuestos'!$C$30:$M$30),'01_Supuestos'!$F$19,0))-(MAX(0,(((('01_Supuestos'!L31*$I1011)*'01_Supuestos'!$F$11*($H1011-'01_Supuestos'!$F$9))-((('01_Supuestos'!L31*$I1011)*'01_Supuestos'!$F$11*($H1011-'01_Supuestos'!$F$9))*'01_Supuestos'!$F$12)-(('01_Supuestos'!L31*$I1011)*'01_Supuestos'!$F$11*$K1011)-(IF(('01_Supuestos'!L31*$I1011)&gt;0,'01_Supuestos'!$F$15,0)))-($J1011*'01_Supuestos'!L33)))*'01_Supuestos'!$F$16)</f>
        <v/>
      </c>
      <c r="AD1011" s="109">
        <f>((('01_Supuestos'!M31*$I1011)*'01_Supuestos'!$F$11*($H1011-'01_Supuestos'!$F$9))-((('01_Supuestos'!M31*$I1011)*'01_Supuestos'!$F$11*($H1011-'01_Supuestos'!$F$9))*'01_Supuestos'!$F$12)-(('01_Supuestos'!M31*$I1011)*'01_Supuestos'!$F$11*$K1011)-(IF(('01_Supuestos'!M31*$I1011)&gt;0,'01_Supuestos'!$F$15,0)))-((('01_Supuestos'!M31*$I1011)*'01_Supuestos'!$F$11*($H1011-'01_Supuestos'!$F$9))*'01_Supuestos'!$F$18)-($J1011*'01_Supuestos'!M32)-(IF('01_Supuestos'!M30=MAX('01_Supuestos'!$C$30:$M$30),'01_Supuestos'!$F$19,0))-(MAX(0,(((('01_Supuestos'!M31*$I1011)*'01_Supuestos'!$F$11*($H1011-'01_Supuestos'!$F$9))-((('01_Supuestos'!M31*$I1011)*'01_Supuestos'!$F$11*($H1011-'01_Supuestos'!$F$9))*'01_Supuestos'!$F$12)-(('01_Supuestos'!M31*$I1011)*'01_Supuestos'!$F$11*$K1011)-(IF(('01_Supuestos'!M31*$I1011)&gt;0,'01_Supuestos'!$F$15,0)))-($J1011*'01_Supuestos'!M33)))*'01_Supuestos'!$F$16)</f>
        <v/>
      </c>
      <c r="AE1011" s="109">
        <f>0</f>
        <v/>
      </c>
      <c r="AF1011" s="109">
        <f>IF(S1011&gt;R1011,"Appraisal+Decision",IF(S1011&lt;R1011,"Develop Now","Indiferente"))</f>
        <v/>
      </c>
    </row>
    <row r="1012">
      <c r="A1012" t="n">
        <v>982</v>
      </c>
      <c r="B1012" s="53">
        <f>RAND()</f>
        <v/>
      </c>
      <c r="C1012" s="53">
        <f>RAND()</f>
        <v/>
      </c>
      <c r="D1012" s="53">
        <f>RAND()</f>
        <v/>
      </c>
      <c r="E1012" s="53">
        <f>RAND()</f>
        <v/>
      </c>
      <c r="F1012" s="53">
        <f>RAND()</f>
        <v/>
      </c>
      <c r="G1012" s="53">
        <f>RAND()</f>
        <v/>
      </c>
      <c r="H1012" s="109">
        <f>IF(B1012&lt;($B$11-$B$10)/($B$12-$B$10), $B$10+SQRT(B1012*($B$11-$B$10)*($B$12-$B$10)), $B$12-SQRT((1-B1012)*($B$12-$B$11)*($B$12-$B$10)))</f>
        <v/>
      </c>
      <c r="I1012" s="53">
        <f>MAX(0.1,NORMINV(C1012,$B$13,$B$14))</f>
        <v/>
      </c>
      <c r="J1012" s="109">
        <f>'01_Supuestos'!$F$13*MAX(0.65,NORMINV(D1012,1,$B$15))</f>
        <v/>
      </c>
      <c r="K1012" s="109">
        <f>'01_Supuestos'!$F$14*MAX(0.6,NORMINV(E1012,1,$B$16))</f>
        <v/>
      </c>
      <c r="L1012" s="109">
        <f>--(F1012&lt;=$B$5)</f>
        <v/>
      </c>
      <c r="M1012" s="109">
        <f>IF(L1012=1, IF(G1012&lt;=$B$6, "+", "-"), IF(G1012&lt;=(1-$B$7), "+", "-"))</f>
        <v/>
      </c>
      <c r="N1012" s="110">
        <f>IF(M1012="+",'05_Bayes_Arbol'!$B$16,'05_Bayes_Arbol'!$B$17)</f>
        <v/>
      </c>
      <c r="O1012" s="109">
        <f>SUMPRODUCT(T1012:AD1012,'01_Supuestos'!$C$34:$M$34)</f>
        <v/>
      </c>
      <c r="P1012" s="109">
        <f>N1012*O1012 + (1-N1012)*$B$9</f>
        <v/>
      </c>
      <c r="Q1012" s="109">
        <f>--(P1012&gt;0)</f>
        <v/>
      </c>
      <c r="R1012" s="109">
        <f>IF(L1012=1,O1012,$B$9)</f>
        <v/>
      </c>
      <c r="S1012" s="109">
        <f>-$B$8 + IF(Q1012=1, IF(L1012=1,O1012,$B$9), 0)</f>
        <v/>
      </c>
      <c r="T1012" s="109">
        <f>((('01_Supuestos'!C31*$I1012)*'01_Supuestos'!$F$11*($H1012-'01_Supuestos'!$F$9))-((('01_Supuestos'!C31*$I1012)*'01_Supuestos'!$F$11*($H1012-'01_Supuestos'!$F$9))*'01_Supuestos'!$F$12)-(('01_Supuestos'!C31*$I1012)*'01_Supuestos'!$F$11*$K1012)-(IF(('01_Supuestos'!C31*$I1012)&gt;0,'01_Supuestos'!$F$15,0)))-((('01_Supuestos'!C31*$I1012)*'01_Supuestos'!$F$11*($H1012-'01_Supuestos'!$F$9))*'01_Supuestos'!$F$18)-($J1012*'01_Supuestos'!C32)-(IF('01_Supuestos'!C30=MAX('01_Supuestos'!$C$30:$M$30),'01_Supuestos'!$F$19,0))-(MAX(0,(((('01_Supuestos'!C31*$I1012)*'01_Supuestos'!$F$11*($H1012-'01_Supuestos'!$F$9))-((('01_Supuestos'!C31*$I1012)*'01_Supuestos'!$F$11*($H1012-'01_Supuestos'!$F$9))*'01_Supuestos'!$F$12)-(('01_Supuestos'!C31*$I1012)*'01_Supuestos'!$F$11*$K1012)-(IF(('01_Supuestos'!C31*$I1012)&gt;0,'01_Supuestos'!$F$15,0)))-($J1012*'01_Supuestos'!C33)))*'01_Supuestos'!$F$16)</f>
        <v/>
      </c>
      <c r="U1012" s="109">
        <f>((('01_Supuestos'!D31*$I1012)*'01_Supuestos'!$F$11*($H1012-'01_Supuestos'!$F$9))-((('01_Supuestos'!D31*$I1012)*'01_Supuestos'!$F$11*($H1012-'01_Supuestos'!$F$9))*'01_Supuestos'!$F$12)-(('01_Supuestos'!D31*$I1012)*'01_Supuestos'!$F$11*$K1012)-(IF(('01_Supuestos'!D31*$I1012)&gt;0,'01_Supuestos'!$F$15,0)))-((('01_Supuestos'!D31*$I1012)*'01_Supuestos'!$F$11*($H1012-'01_Supuestos'!$F$9))*'01_Supuestos'!$F$18)-($J1012*'01_Supuestos'!D32)-(IF('01_Supuestos'!D30=MAX('01_Supuestos'!$C$30:$M$30),'01_Supuestos'!$F$19,0))-(MAX(0,(((('01_Supuestos'!D31*$I1012)*'01_Supuestos'!$F$11*($H1012-'01_Supuestos'!$F$9))-((('01_Supuestos'!D31*$I1012)*'01_Supuestos'!$F$11*($H1012-'01_Supuestos'!$F$9))*'01_Supuestos'!$F$12)-(('01_Supuestos'!D31*$I1012)*'01_Supuestos'!$F$11*$K1012)-(IF(('01_Supuestos'!D31*$I1012)&gt;0,'01_Supuestos'!$F$15,0)))-($J1012*'01_Supuestos'!D33)))*'01_Supuestos'!$F$16)</f>
        <v/>
      </c>
      <c r="V1012" s="109">
        <f>((('01_Supuestos'!E31*$I1012)*'01_Supuestos'!$F$11*($H1012-'01_Supuestos'!$F$9))-((('01_Supuestos'!E31*$I1012)*'01_Supuestos'!$F$11*($H1012-'01_Supuestos'!$F$9))*'01_Supuestos'!$F$12)-(('01_Supuestos'!E31*$I1012)*'01_Supuestos'!$F$11*$K1012)-(IF(('01_Supuestos'!E31*$I1012)&gt;0,'01_Supuestos'!$F$15,0)))-((('01_Supuestos'!E31*$I1012)*'01_Supuestos'!$F$11*($H1012-'01_Supuestos'!$F$9))*'01_Supuestos'!$F$18)-($J1012*'01_Supuestos'!E32)-(IF('01_Supuestos'!E30=MAX('01_Supuestos'!$C$30:$M$30),'01_Supuestos'!$F$19,0))-(MAX(0,(((('01_Supuestos'!E31*$I1012)*'01_Supuestos'!$F$11*($H1012-'01_Supuestos'!$F$9))-((('01_Supuestos'!E31*$I1012)*'01_Supuestos'!$F$11*($H1012-'01_Supuestos'!$F$9))*'01_Supuestos'!$F$12)-(('01_Supuestos'!E31*$I1012)*'01_Supuestos'!$F$11*$K1012)-(IF(('01_Supuestos'!E31*$I1012)&gt;0,'01_Supuestos'!$F$15,0)))-($J1012*'01_Supuestos'!E33)))*'01_Supuestos'!$F$16)</f>
        <v/>
      </c>
      <c r="W1012" s="109">
        <f>((('01_Supuestos'!F31*$I1012)*'01_Supuestos'!$F$11*($H1012-'01_Supuestos'!$F$9))-((('01_Supuestos'!F31*$I1012)*'01_Supuestos'!$F$11*($H1012-'01_Supuestos'!$F$9))*'01_Supuestos'!$F$12)-(('01_Supuestos'!F31*$I1012)*'01_Supuestos'!$F$11*$K1012)-(IF(('01_Supuestos'!F31*$I1012)&gt;0,'01_Supuestos'!$F$15,0)))-((('01_Supuestos'!F31*$I1012)*'01_Supuestos'!$F$11*($H1012-'01_Supuestos'!$F$9))*'01_Supuestos'!$F$18)-($J1012*'01_Supuestos'!F32)-(IF('01_Supuestos'!F30=MAX('01_Supuestos'!$C$30:$M$30),'01_Supuestos'!$F$19,0))-(MAX(0,(((('01_Supuestos'!F31*$I1012)*'01_Supuestos'!$F$11*($H1012-'01_Supuestos'!$F$9))-((('01_Supuestos'!F31*$I1012)*'01_Supuestos'!$F$11*($H1012-'01_Supuestos'!$F$9))*'01_Supuestos'!$F$12)-(('01_Supuestos'!F31*$I1012)*'01_Supuestos'!$F$11*$K1012)-(IF(('01_Supuestos'!F31*$I1012)&gt;0,'01_Supuestos'!$F$15,0)))-($J1012*'01_Supuestos'!F33)))*'01_Supuestos'!$F$16)</f>
        <v/>
      </c>
      <c r="X1012" s="109">
        <f>((('01_Supuestos'!G31*$I1012)*'01_Supuestos'!$F$11*($H1012-'01_Supuestos'!$F$9))-((('01_Supuestos'!G31*$I1012)*'01_Supuestos'!$F$11*($H1012-'01_Supuestos'!$F$9))*'01_Supuestos'!$F$12)-(('01_Supuestos'!G31*$I1012)*'01_Supuestos'!$F$11*$K1012)-(IF(('01_Supuestos'!G31*$I1012)&gt;0,'01_Supuestos'!$F$15,0)))-((('01_Supuestos'!G31*$I1012)*'01_Supuestos'!$F$11*($H1012-'01_Supuestos'!$F$9))*'01_Supuestos'!$F$18)-($J1012*'01_Supuestos'!G32)-(IF('01_Supuestos'!G30=MAX('01_Supuestos'!$C$30:$M$30),'01_Supuestos'!$F$19,0))-(MAX(0,(((('01_Supuestos'!G31*$I1012)*'01_Supuestos'!$F$11*($H1012-'01_Supuestos'!$F$9))-((('01_Supuestos'!G31*$I1012)*'01_Supuestos'!$F$11*($H1012-'01_Supuestos'!$F$9))*'01_Supuestos'!$F$12)-(('01_Supuestos'!G31*$I1012)*'01_Supuestos'!$F$11*$K1012)-(IF(('01_Supuestos'!G31*$I1012)&gt;0,'01_Supuestos'!$F$15,0)))-($J1012*'01_Supuestos'!G33)))*'01_Supuestos'!$F$16)</f>
        <v/>
      </c>
      <c r="Y1012" s="109">
        <f>((('01_Supuestos'!H31*$I1012)*'01_Supuestos'!$F$11*($H1012-'01_Supuestos'!$F$9))-((('01_Supuestos'!H31*$I1012)*'01_Supuestos'!$F$11*($H1012-'01_Supuestos'!$F$9))*'01_Supuestos'!$F$12)-(('01_Supuestos'!H31*$I1012)*'01_Supuestos'!$F$11*$K1012)-(IF(('01_Supuestos'!H31*$I1012)&gt;0,'01_Supuestos'!$F$15,0)))-((('01_Supuestos'!H31*$I1012)*'01_Supuestos'!$F$11*($H1012-'01_Supuestos'!$F$9))*'01_Supuestos'!$F$18)-($J1012*'01_Supuestos'!H32)-(IF('01_Supuestos'!H30=MAX('01_Supuestos'!$C$30:$M$30),'01_Supuestos'!$F$19,0))-(MAX(0,(((('01_Supuestos'!H31*$I1012)*'01_Supuestos'!$F$11*($H1012-'01_Supuestos'!$F$9))-((('01_Supuestos'!H31*$I1012)*'01_Supuestos'!$F$11*($H1012-'01_Supuestos'!$F$9))*'01_Supuestos'!$F$12)-(('01_Supuestos'!H31*$I1012)*'01_Supuestos'!$F$11*$K1012)-(IF(('01_Supuestos'!H31*$I1012)&gt;0,'01_Supuestos'!$F$15,0)))-($J1012*'01_Supuestos'!H33)))*'01_Supuestos'!$F$16)</f>
        <v/>
      </c>
      <c r="Z1012" s="109">
        <f>((('01_Supuestos'!I31*$I1012)*'01_Supuestos'!$F$11*($H1012-'01_Supuestos'!$F$9))-((('01_Supuestos'!I31*$I1012)*'01_Supuestos'!$F$11*($H1012-'01_Supuestos'!$F$9))*'01_Supuestos'!$F$12)-(('01_Supuestos'!I31*$I1012)*'01_Supuestos'!$F$11*$K1012)-(IF(('01_Supuestos'!I31*$I1012)&gt;0,'01_Supuestos'!$F$15,0)))-((('01_Supuestos'!I31*$I1012)*'01_Supuestos'!$F$11*($H1012-'01_Supuestos'!$F$9))*'01_Supuestos'!$F$18)-($J1012*'01_Supuestos'!I32)-(IF('01_Supuestos'!I30=MAX('01_Supuestos'!$C$30:$M$30),'01_Supuestos'!$F$19,0))-(MAX(0,(((('01_Supuestos'!I31*$I1012)*'01_Supuestos'!$F$11*($H1012-'01_Supuestos'!$F$9))-((('01_Supuestos'!I31*$I1012)*'01_Supuestos'!$F$11*($H1012-'01_Supuestos'!$F$9))*'01_Supuestos'!$F$12)-(('01_Supuestos'!I31*$I1012)*'01_Supuestos'!$F$11*$K1012)-(IF(('01_Supuestos'!I31*$I1012)&gt;0,'01_Supuestos'!$F$15,0)))-($J1012*'01_Supuestos'!I33)))*'01_Supuestos'!$F$16)</f>
        <v/>
      </c>
      <c r="AA1012" s="109">
        <f>((('01_Supuestos'!J31*$I1012)*'01_Supuestos'!$F$11*($H1012-'01_Supuestos'!$F$9))-((('01_Supuestos'!J31*$I1012)*'01_Supuestos'!$F$11*($H1012-'01_Supuestos'!$F$9))*'01_Supuestos'!$F$12)-(('01_Supuestos'!J31*$I1012)*'01_Supuestos'!$F$11*$K1012)-(IF(('01_Supuestos'!J31*$I1012)&gt;0,'01_Supuestos'!$F$15,0)))-((('01_Supuestos'!J31*$I1012)*'01_Supuestos'!$F$11*($H1012-'01_Supuestos'!$F$9))*'01_Supuestos'!$F$18)-($J1012*'01_Supuestos'!J32)-(IF('01_Supuestos'!J30=MAX('01_Supuestos'!$C$30:$M$30),'01_Supuestos'!$F$19,0))-(MAX(0,(((('01_Supuestos'!J31*$I1012)*'01_Supuestos'!$F$11*($H1012-'01_Supuestos'!$F$9))-((('01_Supuestos'!J31*$I1012)*'01_Supuestos'!$F$11*($H1012-'01_Supuestos'!$F$9))*'01_Supuestos'!$F$12)-(('01_Supuestos'!J31*$I1012)*'01_Supuestos'!$F$11*$K1012)-(IF(('01_Supuestos'!J31*$I1012)&gt;0,'01_Supuestos'!$F$15,0)))-($J1012*'01_Supuestos'!J33)))*'01_Supuestos'!$F$16)</f>
        <v/>
      </c>
      <c r="AB1012" s="109">
        <f>((('01_Supuestos'!K31*$I1012)*'01_Supuestos'!$F$11*($H1012-'01_Supuestos'!$F$9))-((('01_Supuestos'!K31*$I1012)*'01_Supuestos'!$F$11*($H1012-'01_Supuestos'!$F$9))*'01_Supuestos'!$F$12)-(('01_Supuestos'!K31*$I1012)*'01_Supuestos'!$F$11*$K1012)-(IF(('01_Supuestos'!K31*$I1012)&gt;0,'01_Supuestos'!$F$15,0)))-((('01_Supuestos'!K31*$I1012)*'01_Supuestos'!$F$11*($H1012-'01_Supuestos'!$F$9))*'01_Supuestos'!$F$18)-($J1012*'01_Supuestos'!K32)-(IF('01_Supuestos'!K30=MAX('01_Supuestos'!$C$30:$M$30),'01_Supuestos'!$F$19,0))-(MAX(0,(((('01_Supuestos'!K31*$I1012)*'01_Supuestos'!$F$11*($H1012-'01_Supuestos'!$F$9))-((('01_Supuestos'!K31*$I1012)*'01_Supuestos'!$F$11*($H1012-'01_Supuestos'!$F$9))*'01_Supuestos'!$F$12)-(('01_Supuestos'!K31*$I1012)*'01_Supuestos'!$F$11*$K1012)-(IF(('01_Supuestos'!K31*$I1012)&gt;0,'01_Supuestos'!$F$15,0)))-($J1012*'01_Supuestos'!K33)))*'01_Supuestos'!$F$16)</f>
        <v/>
      </c>
      <c r="AC1012" s="109">
        <f>((('01_Supuestos'!L31*$I1012)*'01_Supuestos'!$F$11*($H1012-'01_Supuestos'!$F$9))-((('01_Supuestos'!L31*$I1012)*'01_Supuestos'!$F$11*($H1012-'01_Supuestos'!$F$9))*'01_Supuestos'!$F$12)-(('01_Supuestos'!L31*$I1012)*'01_Supuestos'!$F$11*$K1012)-(IF(('01_Supuestos'!L31*$I1012)&gt;0,'01_Supuestos'!$F$15,0)))-((('01_Supuestos'!L31*$I1012)*'01_Supuestos'!$F$11*($H1012-'01_Supuestos'!$F$9))*'01_Supuestos'!$F$18)-($J1012*'01_Supuestos'!L32)-(IF('01_Supuestos'!L30=MAX('01_Supuestos'!$C$30:$M$30),'01_Supuestos'!$F$19,0))-(MAX(0,(((('01_Supuestos'!L31*$I1012)*'01_Supuestos'!$F$11*($H1012-'01_Supuestos'!$F$9))-((('01_Supuestos'!L31*$I1012)*'01_Supuestos'!$F$11*($H1012-'01_Supuestos'!$F$9))*'01_Supuestos'!$F$12)-(('01_Supuestos'!L31*$I1012)*'01_Supuestos'!$F$11*$K1012)-(IF(('01_Supuestos'!L31*$I1012)&gt;0,'01_Supuestos'!$F$15,0)))-($J1012*'01_Supuestos'!L33)))*'01_Supuestos'!$F$16)</f>
        <v/>
      </c>
      <c r="AD1012" s="109">
        <f>((('01_Supuestos'!M31*$I1012)*'01_Supuestos'!$F$11*($H1012-'01_Supuestos'!$F$9))-((('01_Supuestos'!M31*$I1012)*'01_Supuestos'!$F$11*($H1012-'01_Supuestos'!$F$9))*'01_Supuestos'!$F$12)-(('01_Supuestos'!M31*$I1012)*'01_Supuestos'!$F$11*$K1012)-(IF(('01_Supuestos'!M31*$I1012)&gt;0,'01_Supuestos'!$F$15,0)))-((('01_Supuestos'!M31*$I1012)*'01_Supuestos'!$F$11*($H1012-'01_Supuestos'!$F$9))*'01_Supuestos'!$F$18)-($J1012*'01_Supuestos'!M32)-(IF('01_Supuestos'!M30=MAX('01_Supuestos'!$C$30:$M$30),'01_Supuestos'!$F$19,0))-(MAX(0,(((('01_Supuestos'!M31*$I1012)*'01_Supuestos'!$F$11*($H1012-'01_Supuestos'!$F$9))-((('01_Supuestos'!M31*$I1012)*'01_Supuestos'!$F$11*($H1012-'01_Supuestos'!$F$9))*'01_Supuestos'!$F$12)-(('01_Supuestos'!M31*$I1012)*'01_Supuestos'!$F$11*$K1012)-(IF(('01_Supuestos'!M31*$I1012)&gt;0,'01_Supuestos'!$F$15,0)))-($J1012*'01_Supuestos'!M33)))*'01_Supuestos'!$F$16)</f>
        <v/>
      </c>
      <c r="AE1012" s="109">
        <f>0</f>
        <v/>
      </c>
      <c r="AF1012" s="109">
        <f>IF(S1012&gt;R1012,"Appraisal+Decision",IF(S1012&lt;R1012,"Develop Now","Indiferente"))</f>
        <v/>
      </c>
    </row>
    <row r="1013">
      <c r="A1013" t="n">
        <v>983</v>
      </c>
      <c r="B1013" s="53">
        <f>RAND()</f>
        <v/>
      </c>
      <c r="C1013" s="53">
        <f>RAND()</f>
        <v/>
      </c>
      <c r="D1013" s="53">
        <f>RAND()</f>
        <v/>
      </c>
      <c r="E1013" s="53">
        <f>RAND()</f>
        <v/>
      </c>
      <c r="F1013" s="53">
        <f>RAND()</f>
        <v/>
      </c>
      <c r="G1013" s="53">
        <f>RAND()</f>
        <v/>
      </c>
      <c r="H1013" s="109">
        <f>IF(B1013&lt;($B$11-$B$10)/($B$12-$B$10), $B$10+SQRT(B1013*($B$11-$B$10)*($B$12-$B$10)), $B$12-SQRT((1-B1013)*($B$12-$B$11)*($B$12-$B$10)))</f>
        <v/>
      </c>
      <c r="I1013" s="53">
        <f>MAX(0.1,NORMINV(C1013,$B$13,$B$14))</f>
        <v/>
      </c>
      <c r="J1013" s="109">
        <f>'01_Supuestos'!$F$13*MAX(0.65,NORMINV(D1013,1,$B$15))</f>
        <v/>
      </c>
      <c r="K1013" s="109">
        <f>'01_Supuestos'!$F$14*MAX(0.6,NORMINV(E1013,1,$B$16))</f>
        <v/>
      </c>
      <c r="L1013" s="109">
        <f>--(F1013&lt;=$B$5)</f>
        <v/>
      </c>
      <c r="M1013" s="109">
        <f>IF(L1013=1, IF(G1013&lt;=$B$6, "+", "-"), IF(G1013&lt;=(1-$B$7), "+", "-"))</f>
        <v/>
      </c>
      <c r="N1013" s="110">
        <f>IF(M1013="+",'05_Bayes_Arbol'!$B$16,'05_Bayes_Arbol'!$B$17)</f>
        <v/>
      </c>
      <c r="O1013" s="109">
        <f>SUMPRODUCT(T1013:AD1013,'01_Supuestos'!$C$34:$M$34)</f>
        <v/>
      </c>
      <c r="P1013" s="109">
        <f>N1013*O1013 + (1-N1013)*$B$9</f>
        <v/>
      </c>
      <c r="Q1013" s="109">
        <f>--(P1013&gt;0)</f>
        <v/>
      </c>
      <c r="R1013" s="109">
        <f>IF(L1013=1,O1013,$B$9)</f>
        <v/>
      </c>
      <c r="S1013" s="109">
        <f>-$B$8 + IF(Q1013=1, IF(L1013=1,O1013,$B$9), 0)</f>
        <v/>
      </c>
      <c r="T1013" s="109">
        <f>((('01_Supuestos'!C31*$I1013)*'01_Supuestos'!$F$11*($H1013-'01_Supuestos'!$F$9))-((('01_Supuestos'!C31*$I1013)*'01_Supuestos'!$F$11*($H1013-'01_Supuestos'!$F$9))*'01_Supuestos'!$F$12)-(('01_Supuestos'!C31*$I1013)*'01_Supuestos'!$F$11*$K1013)-(IF(('01_Supuestos'!C31*$I1013)&gt;0,'01_Supuestos'!$F$15,0)))-((('01_Supuestos'!C31*$I1013)*'01_Supuestos'!$F$11*($H1013-'01_Supuestos'!$F$9))*'01_Supuestos'!$F$18)-($J1013*'01_Supuestos'!C32)-(IF('01_Supuestos'!C30=MAX('01_Supuestos'!$C$30:$M$30),'01_Supuestos'!$F$19,0))-(MAX(0,(((('01_Supuestos'!C31*$I1013)*'01_Supuestos'!$F$11*($H1013-'01_Supuestos'!$F$9))-((('01_Supuestos'!C31*$I1013)*'01_Supuestos'!$F$11*($H1013-'01_Supuestos'!$F$9))*'01_Supuestos'!$F$12)-(('01_Supuestos'!C31*$I1013)*'01_Supuestos'!$F$11*$K1013)-(IF(('01_Supuestos'!C31*$I1013)&gt;0,'01_Supuestos'!$F$15,0)))-($J1013*'01_Supuestos'!C33)))*'01_Supuestos'!$F$16)</f>
        <v/>
      </c>
      <c r="U1013" s="109">
        <f>((('01_Supuestos'!D31*$I1013)*'01_Supuestos'!$F$11*($H1013-'01_Supuestos'!$F$9))-((('01_Supuestos'!D31*$I1013)*'01_Supuestos'!$F$11*($H1013-'01_Supuestos'!$F$9))*'01_Supuestos'!$F$12)-(('01_Supuestos'!D31*$I1013)*'01_Supuestos'!$F$11*$K1013)-(IF(('01_Supuestos'!D31*$I1013)&gt;0,'01_Supuestos'!$F$15,0)))-((('01_Supuestos'!D31*$I1013)*'01_Supuestos'!$F$11*($H1013-'01_Supuestos'!$F$9))*'01_Supuestos'!$F$18)-($J1013*'01_Supuestos'!D32)-(IF('01_Supuestos'!D30=MAX('01_Supuestos'!$C$30:$M$30),'01_Supuestos'!$F$19,0))-(MAX(0,(((('01_Supuestos'!D31*$I1013)*'01_Supuestos'!$F$11*($H1013-'01_Supuestos'!$F$9))-((('01_Supuestos'!D31*$I1013)*'01_Supuestos'!$F$11*($H1013-'01_Supuestos'!$F$9))*'01_Supuestos'!$F$12)-(('01_Supuestos'!D31*$I1013)*'01_Supuestos'!$F$11*$K1013)-(IF(('01_Supuestos'!D31*$I1013)&gt;0,'01_Supuestos'!$F$15,0)))-($J1013*'01_Supuestos'!D33)))*'01_Supuestos'!$F$16)</f>
        <v/>
      </c>
      <c r="V1013" s="109">
        <f>((('01_Supuestos'!E31*$I1013)*'01_Supuestos'!$F$11*($H1013-'01_Supuestos'!$F$9))-((('01_Supuestos'!E31*$I1013)*'01_Supuestos'!$F$11*($H1013-'01_Supuestos'!$F$9))*'01_Supuestos'!$F$12)-(('01_Supuestos'!E31*$I1013)*'01_Supuestos'!$F$11*$K1013)-(IF(('01_Supuestos'!E31*$I1013)&gt;0,'01_Supuestos'!$F$15,0)))-((('01_Supuestos'!E31*$I1013)*'01_Supuestos'!$F$11*($H1013-'01_Supuestos'!$F$9))*'01_Supuestos'!$F$18)-($J1013*'01_Supuestos'!E32)-(IF('01_Supuestos'!E30=MAX('01_Supuestos'!$C$30:$M$30),'01_Supuestos'!$F$19,0))-(MAX(0,(((('01_Supuestos'!E31*$I1013)*'01_Supuestos'!$F$11*($H1013-'01_Supuestos'!$F$9))-((('01_Supuestos'!E31*$I1013)*'01_Supuestos'!$F$11*($H1013-'01_Supuestos'!$F$9))*'01_Supuestos'!$F$12)-(('01_Supuestos'!E31*$I1013)*'01_Supuestos'!$F$11*$K1013)-(IF(('01_Supuestos'!E31*$I1013)&gt;0,'01_Supuestos'!$F$15,0)))-($J1013*'01_Supuestos'!E33)))*'01_Supuestos'!$F$16)</f>
        <v/>
      </c>
      <c r="W1013" s="109">
        <f>((('01_Supuestos'!F31*$I1013)*'01_Supuestos'!$F$11*($H1013-'01_Supuestos'!$F$9))-((('01_Supuestos'!F31*$I1013)*'01_Supuestos'!$F$11*($H1013-'01_Supuestos'!$F$9))*'01_Supuestos'!$F$12)-(('01_Supuestos'!F31*$I1013)*'01_Supuestos'!$F$11*$K1013)-(IF(('01_Supuestos'!F31*$I1013)&gt;0,'01_Supuestos'!$F$15,0)))-((('01_Supuestos'!F31*$I1013)*'01_Supuestos'!$F$11*($H1013-'01_Supuestos'!$F$9))*'01_Supuestos'!$F$18)-($J1013*'01_Supuestos'!F32)-(IF('01_Supuestos'!F30=MAX('01_Supuestos'!$C$30:$M$30),'01_Supuestos'!$F$19,0))-(MAX(0,(((('01_Supuestos'!F31*$I1013)*'01_Supuestos'!$F$11*($H1013-'01_Supuestos'!$F$9))-((('01_Supuestos'!F31*$I1013)*'01_Supuestos'!$F$11*($H1013-'01_Supuestos'!$F$9))*'01_Supuestos'!$F$12)-(('01_Supuestos'!F31*$I1013)*'01_Supuestos'!$F$11*$K1013)-(IF(('01_Supuestos'!F31*$I1013)&gt;0,'01_Supuestos'!$F$15,0)))-($J1013*'01_Supuestos'!F33)))*'01_Supuestos'!$F$16)</f>
        <v/>
      </c>
      <c r="X1013" s="109">
        <f>((('01_Supuestos'!G31*$I1013)*'01_Supuestos'!$F$11*($H1013-'01_Supuestos'!$F$9))-((('01_Supuestos'!G31*$I1013)*'01_Supuestos'!$F$11*($H1013-'01_Supuestos'!$F$9))*'01_Supuestos'!$F$12)-(('01_Supuestos'!G31*$I1013)*'01_Supuestos'!$F$11*$K1013)-(IF(('01_Supuestos'!G31*$I1013)&gt;0,'01_Supuestos'!$F$15,0)))-((('01_Supuestos'!G31*$I1013)*'01_Supuestos'!$F$11*($H1013-'01_Supuestos'!$F$9))*'01_Supuestos'!$F$18)-($J1013*'01_Supuestos'!G32)-(IF('01_Supuestos'!G30=MAX('01_Supuestos'!$C$30:$M$30),'01_Supuestos'!$F$19,0))-(MAX(0,(((('01_Supuestos'!G31*$I1013)*'01_Supuestos'!$F$11*($H1013-'01_Supuestos'!$F$9))-((('01_Supuestos'!G31*$I1013)*'01_Supuestos'!$F$11*($H1013-'01_Supuestos'!$F$9))*'01_Supuestos'!$F$12)-(('01_Supuestos'!G31*$I1013)*'01_Supuestos'!$F$11*$K1013)-(IF(('01_Supuestos'!G31*$I1013)&gt;0,'01_Supuestos'!$F$15,0)))-($J1013*'01_Supuestos'!G33)))*'01_Supuestos'!$F$16)</f>
        <v/>
      </c>
      <c r="Y1013" s="109">
        <f>((('01_Supuestos'!H31*$I1013)*'01_Supuestos'!$F$11*($H1013-'01_Supuestos'!$F$9))-((('01_Supuestos'!H31*$I1013)*'01_Supuestos'!$F$11*($H1013-'01_Supuestos'!$F$9))*'01_Supuestos'!$F$12)-(('01_Supuestos'!H31*$I1013)*'01_Supuestos'!$F$11*$K1013)-(IF(('01_Supuestos'!H31*$I1013)&gt;0,'01_Supuestos'!$F$15,0)))-((('01_Supuestos'!H31*$I1013)*'01_Supuestos'!$F$11*($H1013-'01_Supuestos'!$F$9))*'01_Supuestos'!$F$18)-($J1013*'01_Supuestos'!H32)-(IF('01_Supuestos'!H30=MAX('01_Supuestos'!$C$30:$M$30),'01_Supuestos'!$F$19,0))-(MAX(0,(((('01_Supuestos'!H31*$I1013)*'01_Supuestos'!$F$11*($H1013-'01_Supuestos'!$F$9))-((('01_Supuestos'!H31*$I1013)*'01_Supuestos'!$F$11*($H1013-'01_Supuestos'!$F$9))*'01_Supuestos'!$F$12)-(('01_Supuestos'!H31*$I1013)*'01_Supuestos'!$F$11*$K1013)-(IF(('01_Supuestos'!H31*$I1013)&gt;0,'01_Supuestos'!$F$15,0)))-($J1013*'01_Supuestos'!H33)))*'01_Supuestos'!$F$16)</f>
        <v/>
      </c>
      <c r="Z1013" s="109">
        <f>((('01_Supuestos'!I31*$I1013)*'01_Supuestos'!$F$11*($H1013-'01_Supuestos'!$F$9))-((('01_Supuestos'!I31*$I1013)*'01_Supuestos'!$F$11*($H1013-'01_Supuestos'!$F$9))*'01_Supuestos'!$F$12)-(('01_Supuestos'!I31*$I1013)*'01_Supuestos'!$F$11*$K1013)-(IF(('01_Supuestos'!I31*$I1013)&gt;0,'01_Supuestos'!$F$15,0)))-((('01_Supuestos'!I31*$I1013)*'01_Supuestos'!$F$11*($H1013-'01_Supuestos'!$F$9))*'01_Supuestos'!$F$18)-($J1013*'01_Supuestos'!I32)-(IF('01_Supuestos'!I30=MAX('01_Supuestos'!$C$30:$M$30),'01_Supuestos'!$F$19,0))-(MAX(0,(((('01_Supuestos'!I31*$I1013)*'01_Supuestos'!$F$11*($H1013-'01_Supuestos'!$F$9))-((('01_Supuestos'!I31*$I1013)*'01_Supuestos'!$F$11*($H1013-'01_Supuestos'!$F$9))*'01_Supuestos'!$F$12)-(('01_Supuestos'!I31*$I1013)*'01_Supuestos'!$F$11*$K1013)-(IF(('01_Supuestos'!I31*$I1013)&gt;0,'01_Supuestos'!$F$15,0)))-($J1013*'01_Supuestos'!I33)))*'01_Supuestos'!$F$16)</f>
        <v/>
      </c>
      <c r="AA1013" s="109">
        <f>((('01_Supuestos'!J31*$I1013)*'01_Supuestos'!$F$11*($H1013-'01_Supuestos'!$F$9))-((('01_Supuestos'!J31*$I1013)*'01_Supuestos'!$F$11*($H1013-'01_Supuestos'!$F$9))*'01_Supuestos'!$F$12)-(('01_Supuestos'!J31*$I1013)*'01_Supuestos'!$F$11*$K1013)-(IF(('01_Supuestos'!J31*$I1013)&gt;0,'01_Supuestos'!$F$15,0)))-((('01_Supuestos'!J31*$I1013)*'01_Supuestos'!$F$11*($H1013-'01_Supuestos'!$F$9))*'01_Supuestos'!$F$18)-($J1013*'01_Supuestos'!J32)-(IF('01_Supuestos'!J30=MAX('01_Supuestos'!$C$30:$M$30),'01_Supuestos'!$F$19,0))-(MAX(0,(((('01_Supuestos'!J31*$I1013)*'01_Supuestos'!$F$11*($H1013-'01_Supuestos'!$F$9))-((('01_Supuestos'!J31*$I1013)*'01_Supuestos'!$F$11*($H1013-'01_Supuestos'!$F$9))*'01_Supuestos'!$F$12)-(('01_Supuestos'!J31*$I1013)*'01_Supuestos'!$F$11*$K1013)-(IF(('01_Supuestos'!J31*$I1013)&gt;0,'01_Supuestos'!$F$15,0)))-($J1013*'01_Supuestos'!J33)))*'01_Supuestos'!$F$16)</f>
        <v/>
      </c>
      <c r="AB1013" s="109">
        <f>((('01_Supuestos'!K31*$I1013)*'01_Supuestos'!$F$11*($H1013-'01_Supuestos'!$F$9))-((('01_Supuestos'!K31*$I1013)*'01_Supuestos'!$F$11*($H1013-'01_Supuestos'!$F$9))*'01_Supuestos'!$F$12)-(('01_Supuestos'!K31*$I1013)*'01_Supuestos'!$F$11*$K1013)-(IF(('01_Supuestos'!K31*$I1013)&gt;0,'01_Supuestos'!$F$15,0)))-((('01_Supuestos'!K31*$I1013)*'01_Supuestos'!$F$11*($H1013-'01_Supuestos'!$F$9))*'01_Supuestos'!$F$18)-($J1013*'01_Supuestos'!K32)-(IF('01_Supuestos'!K30=MAX('01_Supuestos'!$C$30:$M$30),'01_Supuestos'!$F$19,0))-(MAX(0,(((('01_Supuestos'!K31*$I1013)*'01_Supuestos'!$F$11*($H1013-'01_Supuestos'!$F$9))-((('01_Supuestos'!K31*$I1013)*'01_Supuestos'!$F$11*($H1013-'01_Supuestos'!$F$9))*'01_Supuestos'!$F$12)-(('01_Supuestos'!K31*$I1013)*'01_Supuestos'!$F$11*$K1013)-(IF(('01_Supuestos'!K31*$I1013)&gt;0,'01_Supuestos'!$F$15,0)))-($J1013*'01_Supuestos'!K33)))*'01_Supuestos'!$F$16)</f>
        <v/>
      </c>
      <c r="AC1013" s="109">
        <f>((('01_Supuestos'!L31*$I1013)*'01_Supuestos'!$F$11*($H1013-'01_Supuestos'!$F$9))-((('01_Supuestos'!L31*$I1013)*'01_Supuestos'!$F$11*($H1013-'01_Supuestos'!$F$9))*'01_Supuestos'!$F$12)-(('01_Supuestos'!L31*$I1013)*'01_Supuestos'!$F$11*$K1013)-(IF(('01_Supuestos'!L31*$I1013)&gt;0,'01_Supuestos'!$F$15,0)))-((('01_Supuestos'!L31*$I1013)*'01_Supuestos'!$F$11*($H1013-'01_Supuestos'!$F$9))*'01_Supuestos'!$F$18)-($J1013*'01_Supuestos'!L32)-(IF('01_Supuestos'!L30=MAX('01_Supuestos'!$C$30:$M$30),'01_Supuestos'!$F$19,0))-(MAX(0,(((('01_Supuestos'!L31*$I1013)*'01_Supuestos'!$F$11*($H1013-'01_Supuestos'!$F$9))-((('01_Supuestos'!L31*$I1013)*'01_Supuestos'!$F$11*($H1013-'01_Supuestos'!$F$9))*'01_Supuestos'!$F$12)-(('01_Supuestos'!L31*$I1013)*'01_Supuestos'!$F$11*$K1013)-(IF(('01_Supuestos'!L31*$I1013)&gt;0,'01_Supuestos'!$F$15,0)))-($J1013*'01_Supuestos'!L33)))*'01_Supuestos'!$F$16)</f>
        <v/>
      </c>
      <c r="AD1013" s="109">
        <f>((('01_Supuestos'!M31*$I1013)*'01_Supuestos'!$F$11*($H1013-'01_Supuestos'!$F$9))-((('01_Supuestos'!M31*$I1013)*'01_Supuestos'!$F$11*($H1013-'01_Supuestos'!$F$9))*'01_Supuestos'!$F$12)-(('01_Supuestos'!M31*$I1013)*'01_Supuestos'!$F$11*$K1013)-(IF(('01_Supuestos'!M31*$I1013)&gt;0,'01_Supuestos'!$F$15,0)))-((('01_Supuestos'!M31*$I1013)*'01_Supuestos'!$F$11*($H1013-'01_Supuestos'!$F$9))*'01_Supuestos'!$F$18)-($J1013*'01_Supuestos'!M32)-(IF('01_Supuestos'!M30=MAX('01_Supuestos'!$C$30:$M$30),'01_Supuestos'!$F$19,0))-(MAX(0,(((('01_Supuestos'!M31*$I1013)*'01_Supuestos'!$F$11*($H1013-'01_Supuestos'!$F$9))-((('01_Supuestos'!M31*$I1013)*'01_Supuestos'!$F$11*($H1013-'01_Supuestos'!$F$9))*'01_Supuestos'!$F$12)-(('01_Supuestos'!M31*$I1013)*'01_Supuestos'!$F$11*$K1013)-(IF(('01_Supuestos'!M31*$I1013)&gt;0,'01_Supuestos'!$F$15,0)))-($J1013*'01_Supuestos'!M33)))*'01_Supuestos'!$F$16)</f>
        <v/>
      </c>
      <c r="AE1013" s="109">
        <f>0</f>
        <v/>
      </c>
      <c r="AF1013" s="109">
        <f>IF(S1013&gt;R1013,"Appraisal+Decision",IF(S1013&lt;R1013,"Develop Now","Indiferente"))</f>
        <v/>
      </c>
    </row>
    <row r="1014">
      <c r="A1014" t="n">
        <v>984</v>
      </c>
      <c r="B1014" s="53">
        <f>RAND()</f>
        <v/>
      </c>
      <c r="C1014" s="53">
        <f>RAND()</f>
        <v/>
      </c>
      <c r="D1014" s="53">
        <f>RAND()</f>
        <v/>
      </c>
      <c r="E1014" s="53">
        <f>RAND()</f>
        <v/>
      </c>
      <c r="F1014" s="53">
        <f>RAND()</f>
        <v/>
      </c>
      <c r="G1014" s="53">
        <f>RAND()</f>
        <v/>
      </c>
      <c r="H1014" s="109">
        <f>IF(B1014&lt;($B$11-$B$10)/($B$12-$B$10), $B$10+SQRT(B1014*($B$11-$B$10)*($B$12-$B$10)), $B$12-SQRT((1-B1014)*($B$12-$B$11)*($B$12-$B$10)))</f>
        <v/>
      </c>
      <c r="I1014" s="53">
        <f>MAX(0.1,NORMINV(C1014,$B$13,$B$14))</f>
        <v/>
      </c>
      <c r="J1014" s="109">
        <f>'01_Supuestos'!$F$13*MAX(0.65,NORMINV(D1014,1,$B$15))</f>
        <v/>
      </c>
      <c r="K1014" s="109">
        <f>'01_Supuestos'!$F$14*MAX(0.6,NORMINV(E1014,1,$B$16))</f>
        <v/>
      </c>
      <c r="L1014" s="109">
        <f>--(F1014&lt;=$B$5)</f>
        <v/>
      </c>
      <c r="M1014" s="109">
        <f>IF(L1014=1, IF(G1014&lt;=$B$6, "+", "-"), IF(G1014&lt;=(1-$B$7), "+", "-"))</f>
        <v/>
      </c>
      <c r="N1014" s="110">
        <f>IF(M1014="+",'05_Bayes_Arbol'!$B$16,'05_Bayes_Arbol'!$B$17)</f>
        <v/>
      </c>
      <c r="O1014" s="109">
        <f>SUMPRODUCT(T1014:AD1014,'01_Supuestos'!$C$34:$M$34)</f>
        <v/>
      </c>
      <c r="P1014" s="109">
        <f>N1014*O1014 + (1-N1014)*$B$9</f>
        <v/>
      </c>
      <c r="Q1014" s="109">
        <f>--(P1014&gt;0)</f>
        <v/>
      </c>
      <c r="R1014" s="109">
        <f>IF(L1014=1,O1014,$B$9)</f>
        <v/>
      </c>
      <c r="S1014" s="109">
        <f>-$B$8 + IF(Q1014=1, IF(L1014=1,O1014,$B$9), 0)</f>
        <v/>
      </c>
      <c r="T1014" s="109">
        <f>((('01_Supuestos'!C31*$I1014)*'01_Supuestos'!$F$11*($H1014-'01_Supuestos'!$F$9))-((('01_Supuestos'!C31*$I1014)*'01_Supuestos'!$F$11*($H1014-'01_Supuestos'!$F$9))*'01_Supuestos'!$F$12)-(('01_Supuestos'!C31*$I1014)*'01_Supuestos'!$F$11*$K1014)-(IF(('01_Supuestos'!C31*$I1014)&gt;0,'01_Supuestos'!$F$15,0)))-((('01_Supuestos'!C31*$I1014)*'01_Supuestos'!$F$11*($H1014-'01_Supuestos'!$F$9))*'01_Supuestos'!$F$18)-($J1014*'01_Supuestos'!C32)-(IF('01_Supuestos'!C30=MAX('01_Supuestos'!$C$30:$M$30),'01_Supuestos'!$F$19,0))-(MAX(0,(((('01_Supuestos'!C31*$I1014)*'01_Supuestos'!$F$11*($H1014-'01_Supuestos'!$F$9))-((('01_Supuestos'!C31*$I1014)*'01_Supuestos'!$F$11*($H1014-'01_Supuestos'!$F$9))*'01_Supuestos'!$F$12)-(('01_Supuestos'!C31*$I1014)*'01_Supuestos'!$F$11*$K1014)-(IF(('01_Supuestos'!C31*$I1014)&gt;0,'01_Supuestos'!$F$15,0)))-($J1014*'01_Supuestos'!C33)))*'01_Supuestos'!$F$16)</f>
        <v/>
      </c>
      <c r="U1014" s="109">
        <f>((('01_Supuestos'!D31*$I1014)*'01_Supuestos'!$F$11*($H1014-'01_Supuestos'!$F$9))-((('01_Supuestos'!D31*$I1014)*'01_Supuestos'!$F$11*($H1014-'01_Supuestos'!$F$9))*'01_Supuestos'!$F$12)-(('01_Supuestos'!D31*$I1014)*'01_Supuestos'!$F$11*$K1014)-(IF(('01_Supuestos'!D31*$I1014)&gt;0,'01_Supuestos'!$F$15,0)))-((('01_Supuestos'!D31*$I1014)*'01_Supuestos'!$F$11*($H1014-'01_Supuestos'!$F$9))*'01_Supuestos'!$F$18)-($J1014*'01_Supuestos'!D32)-(IF('01_Supuestos'!D30=MAX('01_Supuestos'!$C$30:$M$30),'01_Supuestos'!$F$19,0))-(MAX(0,(((('01_Supuestos'!D31*$I1014)*'01_Supuestos'!$F$11*($H1014-'01_Supuestos'!$F$9))-((('01_Supuestos'!D31*$I1014)*'01_Supuestos'!$F$11*($H1014-'01_Supuestos'!$F$9))*'01_Supuestos'!$F$12)-(('01_Supuestos'!D31*$I1014)*'01_Supuestos'!$F$11*$K1014)-(IF(('01_Supuestos'!D31*$I1014)&gt;0,'01_Supuestos'!$F$15,0)))-($J1014*'01_Supuestos'!D33)))*'01_Supuestos'!$F$16)</f>
        <v/>
      </c>
      <c r="V1014" s="109">
        <f>((('01_Supuestos'!E31*$I1014)*'01_Supuestos'!$F$11*($H1014-'01_Supuestos'!$F$9))-((('01_Supuestos'!E31*$I1014)*'01_Supuestos'!$F$11*($H1014-'01_Supuestos'!$F$9))*'01_Supuestos'!$F$12)-(('01_Supuestos'!E31*$I1014)*'01_Supuestos'!$F$11*$K1014)-(IF(('01_Supuestos'!E31*$I1014)&gt;0,'01_Supuestos'!$F$15,0)))-((('01_Supuestos'!E31*$I1014)*'01_Supuestos'!$F$11*($H1014-'01_Supuestos'!$F$9))*'01_Supuestos'!$F$18)-($J1014*'01_Supuestos'!E32)-(IF('01_Supuestos'!E30=MAX('01_Supuestos'!$C$30:$M$30),'01_Supuestos'!$F$19,0))-(MAX(0,(((('01_Supuestos'!E31*$I1014)*'01_Supuestos'!$F$11*($H1014-'01_Supuestos'!$F$9))-((('01_Supuestos'!E31*$I1014)*'01_Supuestos'!$F$11*($H1014-'01_Supuestos'!$F$9))*'01_Supuestos'!$F$12)-(('01_Supuestos'!E31*$I1014)*'01_Supuestos'!$F$11*$K1014)-(IF(('01_Supuestos'!E31*$I1014)&gt;0,'01_Supuestos'!$F$15,0)))-($J1014*'01_Supuestos'!E33)))*'01_Supuestos'!$F$16)</f>
        <v/>
      </c>
      <c r="W1014" s="109">
        <f>((('01_Supuestos'!F31*$I1014)*'01_Supuestos'!$F$11*($H1014-'01_Supuestos'!$F$9))-((('01_Supuestos'!F31*$I1014)*'01_Supuestos'!$F$11*($H1014-'01_Supuestos'!$F$9))*'01_Supuestos'!$F$12)-(('01_Supuestos'!F31*$I1014)*'01_Supuestos'!$F$11*$K1014)-(IF(('01_Supuestos'!F31*$I1014)&gt;0,'01_Supuestos'!$F$15,0)))-((('01_Supuestos'!F31*$I1014)*'01_Supuestos'!$F$11*($H1014-'01_Supuestos'!$F$9))*'01_Supuestos'!$F$18)-($J1014*'01_Supuestos'!F32)-(IF('01_Supuestos'!F30=MAX('01_Supuestos'!$C$30:$M$30),'01_Supuestos'!$F$19,0))-(MAX(0,(((('01_Supuestos'!F31*$I1014)*'01_Supuestos'!$F$11*($H1014-'01_Supuestos'!$F$9))-((('01_Supuestos'!F31*$I1014)*'01_Supuestos'!$F$11*($H1014-'01_Supuestos'!$F$9))*'01_Supuestos'!$F$12)-(('01_Supuestos'!F31*$I1014)*'01_Supuestos'!$F$11*$K1014)-(IF(('01_Supuestos'!F31*$I1014)&gt;0,'01_Supuestos'!$F$15,0)))-($J1014*'01_Supuestos'!F33)))*'01_Supuestos'!$F$16)</f>
        <v/>
      </c>
      <c r="X1014" s="109">
        <f>((('01_Supuestos'!G31*$I1014)*'01_Supuestos'!$F$11*($H1014-'01_Supuestos'!$F$9))-((('01_Supuestos'!G31*$I1014)*'01_Supuestos'!$F$11*($H1014-'01_Supuestos'!$F$9))*'01_Supuestos'!$F$12)-(('01_Supuestos'!G31*$I1014)*'01_Supuestos'!$F$11*$K1014)-(IF(('01_Supuestos'!G31*$I1014)&gt;0,'01_Supuestos'!$F$15,0)))-((('01_Supuestos'!G31*$I1014)*'01_Supuestos'!$F$11*($H1014-'01_Supuestos'!$F$9))*'01_Supuestos'!$F$18)-($J1014*'01_Supuestos'!G32)-(IF('01_Supuestos'!G30=MAX('01_Supuestos'!$C$30:$M$30),'01_Supuestos'!$F$19,0))-(MAX(0,(((('01_Supuestos'!G31*$I1014)*'01_Supuestos'!$F$11*($H1014-'01_Supuestos'!$F$9))-((('01_Supuestos'!G31*$I1014)*'01_Supuestos'!$F$11*($H1014-'01_Supuestos'!$F$9))*'01_Supuestos'!$F$12)-(('01_Supuestos'!G31*$I1014)*'01_Supuestos'!$F$11*$K1014)-(IF(('01_Supuestos'!G31*$I1014)&gt;0,'01_Supuestos'!$F$15,0)))-($J1014*'01_Supuestos'!G33)))*'01_Supuestos'!$F$16)</f>
        <v/>
      </c>
      <c r="Y1014" s="109">
        <f>((('01_Supuestos'!H31*$I1014)*'01_Supuestos'!$F$11*($H1014-'01_Supuestos'!$F$9))-((('01_Supuestos'!H31*$I1014)*'01_Supuestos'!$F$11*($H1014-'01_Supuestos'!$F$9))*'01_Supuestos'!$F$12)-(('01_Supuestos'!H31*$I1014)*'01_Supuestos'!$F$11*$K1014)-(IF(('01_Supuestos'!H31*$I1014)&gt;0,'01_Supuestos'!$F$15,0)))-((('01_Supuestos'!H31*$I1014)*'01_Supuestos'!$F$11*($H1014-'01_Supuestos'!$F$9))*'01_Supuestos'!$F$18)-($J1014*'01_Supuestos'!H32)-(IF('01_Supuestos'!H30=MAX('01_Supuestos'!$C$30:$M$30),'01_Supuestos'!$F$19,0))-(MAX(0,(((('01_Supuestos'!H31*$I1014)*'01_Supuestos'!$F$11*($H1014-'01_Supuestos'!$F$9))-((('01_Supuestos'!H31*$I1014)*'01_Supuestos'!$F$11*($H1014-'01_Supuestos'!$F$9))*'01_Supuestos'!$F$12)-(('01_Supuestos'!H31*$I1014)*'01_Supuestos'!$F$11*$K1014)-(IF(('01_Supuestos'!H31*$I1014)&gt;0,'01_Supuestos'!$F$15,0)))-($J1014*'01_Supuestos'!H33)))*'01_Supuestos'!$F$16)</f>
        <v/>
      </c>
      <c r="Z1014" s="109">
        <f>((('01_Supuestos'!I31*$I1014)*'01_Supuestos'!$F$11*($H1014-'01_Supuestos'!$F$9))-((('01_Supuestos'!I31*$I1014)*'01_Supuestos'!$F$11*($H1014-'01_Supuestos'!$F$9))*'01_Supuestos'!$F$12)-(('01_Supuestos'!I31*$I1014)*'01_Supuestos'!$F$11*$K1014)-(IF(('01_Supuestos'!I31*$I1014)&gt;0,'01_Supuestos'!$F$15,0)))-((('01_Supuestos'!I31*$I1014)*'01_Supuestos'!$F$11*($H1014-'01_Supuestos'!$F$9))*'01_Supuestos'!$F$18)-($J1014*'01_Supuestos'!I32)-(IF('01_Supuestos'!I30=MAX('01_Supuestos'!$C$30:$M$30),'01_Supuestos'!$F$19,0))-(MAX(0,(((('01_Supuestos'!I31*$I1014)*'01_Supuestos'!$F$11*($H1014-'01_Supuestos'!$F$9))-((('01_Supuestos'!I31*$I1014)*'01_Supuestos'!$F$11*($H1014-'01_Supuestos'!$F$9))*'01_Supuestos'!$F$12)-(('01_Supuestos'!I31*$I1014)*'01_Supuestos'!$F$11*$K1014)-(IF(('01_Supuestos'!I31*$I1014)&gt;0,'01_Supuestos'!$F$15,0)))-($J1014*'01_Supuestos'!I33)))*'01_Supuestos'!$F$16)</f>
        <v/>
      </c>
      <c r="AA1014" s="109">
        <f>((('01_Supuestos'!J31*$I1014)*'01_Supuestos'!$F$11*($H1014-'01_Supuestos'!$F$9))-((('01_Supuestos'!J31*$I1014)*'01_Supuestos'!$F$11*($H1014-'01_Supuestos'!$F$9))*'01_Supuestos'!$F$12)-(('01_Supuestos'!J31*$I1014)*'01_Supuestos'!$F$11*$K1014)-(IF(('01_Supuestos'!J31*$I1014)&gt;0,'01_Supuestos'!$F$15,0)))-((('01_Supuestos'!J31*$I1014)*'01_Supuestos'!$F$11*($H1014-'01_Supuestos'!$F$9))*'01_Supuestos'!$F$18)-($J1014*'01_Supuestos'!J32)-(IF('01_Supuestos'!J30=MAX('01_Supuestos'!$C$30:$M$30),'01_Supuestos'!$F$19,0))-(MAX(0,(((('01_Supuestos'!J31*$I1014)*'01_Supuestos'!$F$11*($H1014-'01_Supuestos'!$F$9))-((('01_Supuestos'!J31*$I1014)*'01_Supuestos'!$F$11*($H1014-'01_Supuestos'!$F$9))*'01_Supuestos'!$F$12)-(('01_Supuestos'!J31*$I1014)*'01_Supuestos'!$F$11*$K1014)-(IF(('01_Supuestos'!J31*$I1014)&gt;0,'01_Supuestos'!$F$15,0)))-($J1014*'01_Supuestos'!J33)))*'01_Supuestos'!$F$16)</f>
        <v/>
      </c>
      <c r="AB1014" s="109">
        <f>((('01_Supuestos'!K31*$I1014)*'01_Supuestos'!$F$11*($H1014-'01_Supuestos'!$F$9))-((('01_Supuestos'!K31*$I1014)*'01_Supuestos'!$F$11*($H1014-'01_Supuestos'!$F$9))*'01_Supuestos'!$F$12)-(('01_Supuestos'!K31*$I1014)*'01_Supuestos'!$F$11*$K1014)-(IF(('01_Supuestos'!K31*$I1014)&gt;0,'01_Supuestos'!$F$15,0)))-((('01_Supuestos'!K31*$I1014)*'01_Supuestos'!$F$11*($H1014-'01_Supuestos'!$F$9))*'01_Supuestos'!$F$18)-($J1014*'01_Supuestos'!K32)-(IF('01_Supuestos'!K30=MAX('01_Supuestos'!$C$30:$M$30),'01_Supuestos'!$F$19,0))-(MAX(0,(((('01_Supuestos'!K31*$I1014)*'01_Supuestos'!$F$11*($H1014-'01_Supuestos'!$F$9))-((('01_Supuestos'!K31*$I1014)*'01_Supuestos'!$F$11*($H1014-'01_Supuestos'!$F$9))*'01_Supuestos'!$F$12)-(('01_Supuestos'!K31*$I1014)*'01_Supuestos'!$F$11*$K1014)-(IF(('01_Supuestos'!K31*$I1014)&gt;0,'01_Supuestos'!$F$15,0)))-($J1014*'01_Supuestos'!K33)))*'01_Supuestos'!$F$16)</f>
        <v/>
      </c>
      <c r="AC1014" s="109">
        <f>((('01_Supuestos'!L31*$I1014)*'01_Supuestos'!$F$11*($H1014-'01_Supuestos'!$F$9))-((('01_Supuestos'!L31*$I1014)*'01_Supuestos'!$F$11*($H1014-'01_Supuestos'!$F$9))*'01_Supuestos'!$F$12)-(('01_Supuestos'!L31*$I1014)*'01_Supuestos'!$F$11*$K1014)-(IF(('01_Supuestos'!L31*$I1014)&gt;0,'01_Supuestos'!$F$15,0)))-((('01_Supuestos'!L31*$I1014)*'01_Supuestos'!$F$11*($H1014-'01_Supuestos'!$F$9))*'01_Supuestos'!$F$18)-($J1014*'01_Supuestos'!L32)-(IF('01_Supuestos'!L30=MAX('01_Supuestos'!$C$30:$M$30),'01_Supuestos'!$F$19,0))-(MAX(0,(((('01_Supuestos'!L31*$I1014)*'01_Supuestos'!$F$11*($H1014-'01_Supuestos'!$F$9))-((('01_Supuestos'!L31*$I1014)*'01_Supuestos'!$F$11*($H1014-'01_Supuestos'!$F$9))*'01_Supuestos'!$F$12)-(('01_Supuestos'!L31*$I1014)*'01_Supuestos'!$F$11*$K1014)-(IF(('01_Supuestos'!L31*$I1014)&gt;0,'01_Supuestos'!$F$15,0)))-($J1014*'01_Supuestos'!L33)))*'01_Supuestos'!$F$16)</f>
        <v/>
      </c>
      <c r="AD1014" s="109">
        <f>((('01_Supuestos'!M31*$I1014)*'01_Supuestos'!$F$11*($H1014-'01_Supuestos'!$F$9))-((('01_Supuestos'!M31*$I1014)*'01_Supuestos'!$F$11*($H1014-'01_Supuestos'!$F$9))*'01_Supuestos'!$F$12)-(('01_Supuestos'!M31*$I1014)*'01_Supuestos'!$F$11*$K1014)-(IF(('01_Supuestos'!M31*$I1014)&gt;0,'01_Supuestos'!$F$15,0)))-((('01_Supuestos'!M31*$I1014)*'01_Supuestos'!$F$11*($H1014-'01_Supuestos'!$F$9))*'01_Supuestos'!$F$18)-($J1014*'01_Supuestos'!M32)-(IF('01_Supuestos'!M30=MAX('01_Supuestos'!$C$30:$M$30),'01_Supuestos'!$F$19,0))-(MAX(0,(((('01_Supuestos'!M31*$I1014)*'01_Supuestos'!$F$11*($H1014-'01_Supuestos'!$F$9))-((('01_Supuestos'!M31*$I1014)*'01_Supuestos'!$F$11*($H1014-'01_Supuestos'!$F$9))*'01_Supuestos'!$F$12)-(('01_Supuestos'!M31*$I1014)*'01_Supuestos'!$F$11*$K1014)-(IF(('01_Supuestos'!M31*$I1014)&gt;0,'01_Supuestos'!$F$15,0)))-($J1014*'01_Supuestos'!M33)))*'01_Supuestos'!$F$16)</f>
        <v/>
      </c>
      <c r="AE1014" s="109">
        <f>0</f>
        <v/>
      </c>
      <c r="AF1014" s="109">
        <f>IF(S1014&gt;R1014,"Appraisal+Decision",IF(S1014&lt;R1014,"Develop Now","Indiferente"))</f>
        <v/>
      </c>
    </row>
    <row r="1015">
      <c r="A1015" t="n">
        <v>985</v>
      </c>
      <c r="B1015" s="53">
        <f>RAND()</f>
        <v/>
      </c>
      <c r="C1015" s="53">
        <f>RAND()</f>
        <v/>
      </c>
      <c r="D1015" s="53">
        <f>RAND()</f>
        <v/>
      </c>
      <c r="E1015" s="53">
        <f>RAND()</f>
        <v/>
      </c>
      <c r="F1015" s="53">
        <f>RAND()</f>
        <v/>
      </c>
      <c r="G1015" s="53">
        <f>RAND()</f>
        <v/>
      </c>
      <c r="H1015" s="109">
        <f>IF(B1015&lt;($B$11-$B$10)/($B$12-$B$10), $B$10+SQRT(B1015*($B$11-$B$10)*($B$12-$B$10)), $B$12-SQRT((1-B1015)*($B$12-$B$11)*($B$12-$B$10)))</f>
        <v/>
      </c>
      <c r="I1015" s="53">
        <f>MAX(0.1,NORMINV(C1015,$B$13,$B$14))</f>
        <v/>
      </c>
      <c r="J1015" s="109">
        <f>'01_Supuestos'!$F$13*MAX(0.65,NORMINV(D1015,1,$B$15))</f>
        <v/>
      </c>
      <c r="K1015" s="109">
        <f>'01_Supuestos'!$F$14*MAX(0.6,NORMINV(E1015,1,$B$16))</f>
        <v/>
      </c>
      <c r="L1015" s="109">
        <f>--(F1015&lt;=$B$5)</f>
        <v/>
      </c>
      <c r="M1015" s="109">
        <f>IF(L1015=1, IF(G1015&lt;=$B$6, "+", "-"), IF(G1015&lt;=(1-$B$7), "+", "-"))</f>
        <v/>
      </c>
      <c r="N1015" s="110">
        <f>IF(M1015="+",'05_Bayes_Arbol'!$B$16,'05_Bayes_Arbol'!$B$17)</f>
        <v/>
      </c>
      <c r="O1015" s="109">
        <f>SUMPRODUCT(T1015:AD1015,'01_Supuestos'!$C$34:$M$34)</f>
        <v/>
      </c>
      <c r="P1015" s="109">
        <f>N1015*O1015 + (1-N1015)*$B$9</f>
        <v/>
      </c>
      <c r="Q1015" s="109">
        <f>--(P1015&gt;0)</f>
        <v/>
      </c>
      <c r="R1015" s="109">
        <f>IF(L1015=1,O1015,$B$9)</f>
        <v/>
      </c>
      <c r="S1015" s="109">
        <f>-$B$8 + IF(Q1015=1, IF(L1015=1,O1015,$B$9), 0)</f>
        <v/>
      </c>
      <c r="T1015" s="109">
        <f>((('01_Supuestos'!C31*$I1015)*'01_Supuestos'!$F$11*($H1015-'01_Supuestos'!$F$9))-((('01_Supuestos'!C31*$I1015)*'01_Supuestos'!$F$11*($H1015-'01_Supuestos'!$F$9))*'01_Supuestos'!$F$12)-(('01_Supuestos'!C31*$I1015)*'01_Supuestos'!$F$11*$K1015)-(IF(('01_Supuestos'!C31*$I1015)&gt;0,'01_Supuestos'!$F$15,0)))-((('01_Supuestos'!C31*$I1015)*'01_Supuestos'!$F$11*($H1015-'01_Supuestos'!$F$9))*'01_Supuestos'!$F$18)-($J1015*'01_Supuestos'!C32)-(IF('01_Supuestos'!C30=MAX('01_Supuestos'!$C$30:$M$30),'01_Supuestos'!$F$19,0))-(MAX(0,(((('01_Supuestos'!C31*$I1015)*'01_Supuestos'!$F$11*($H1015-'01_Supuestos'!$F$9))-((('01_Supuestos'!C31*$I1015)*'01_Supuestos'!$F$11*($H1015-'01_Supuestos'!$F$9))*'01_Supuestos'!$F$12)-(('01_Supuestos'!C31*$I1015)*'01_Supuestos'!$F$11*$K1015)-(IF(('01_Supuestos'!C31*$I1015)&gt;0,'01_Supuestos'!$F$15,0)))-($J1015*'01_Supuestos'!C33)))*'01_Supuestos'!$F$16)</f>
        <v/>
      </c>
      <c r="U1015" s="109">
        <f>((('01_Supuestos'!D31*$I1015)*'01_Supuestos'!$F$11*($H1015-'01_Supuestos'!$F$9))-((('01_Supuestos'!D31*$I1015)*'01_Supuestos'!$F$11*($H1015-'01_Supuestos'!$F$9))*'01_Supuestos'!$F$12)-(('01_Supuestos'!D31*$I1015)*'01_Supuestos'!$F$11*$K1015)-(IF(('01_Supuestos'!D31*$I1015)&gt;0,'01_Supuestos'!$F$15,0)))-((('01_Supuestos'!D31*$I1015)*'01_Supuestos'!$F$11*($H1015-'01_Supuestos'!$F$9))*'01_Supuestos'!$F$18)-($J1015*'01_Supuestos'!D32)-(IF('01_Supuestos'!D30=MAX('01_Supuestos'!$C$30:$M$30),'01_Supuestos'!$F$19,0))-(MAX(0,(((('01_Supuestos'!D31*$I1015)*'01_Supuestos'!$F$11*($H1015-'01_Supuestos'!$F$9))-((('01_Supuestos'!D31*$I1015)*'01_Supuestos'!$F$11*($H1015-'01_Supuestos'!$F$9))*'01_Supuestos'!$F$12)-(('01_Supuestos'!D31*$I1015)*'01_Supuestos'!$F$11*$K1015)-(IF(('01_Supuestos'!D31*$I1015)&gt;0,'01_Supuestos'!$F$15,0)))-($J1015*'01_Supuestos'!D33)))*'01_Supuestos'!$F$16)</f>
        <v/>
      </c>
      <c r="V1015" s="109">
        <f>((('01_Supuestos'!E31*$I1015)*'01_Supuestos'!$F$11*($H1015-'01_Supuestos'!$F$9))-((('01_Supuestos'!E31*$I1015)*'01_Supuestos'!$F$11*($H1015-'01_Supuestos'!$F$9))*'01_Supuestos'!$F$12)-(('01_Supuestos'!E31*$I1015)*'01_Supuestos'!$F$11*$K1015)-(IF(('01_Supuestos'!E31*$I1015)&gt;0,'01_Supuestos'!$F$15,0)))-((('01_Supuestos'!E31*$I1015)*'01_Supuestos'!$F$11*($H1015-'01_Supuestos'!$F$9))*'01_Supuestos'!$F$18)-($J1015*'01_Supuestos'!E32)-(IF('01_Supuestos'!E30=MAX('01_Supuestos'!$C$30:$M$30),'01_Supuestos'!$F$19,0))-(MAX(0,(((('01_Supuestos'!E31*$I1015)*'01_Supuestos'!$F$11*($H1015-'01_Supuestos'!$F$9))-((('01_Supuestos'!E31*$I1015)*'01_Supuestos'!$F$11*($H1015-'01_Supuestos'!$F$9))*'01_Supuestos'!$F$12)-(('01_Supuestos'!E31*$I1015)*'01_Supuestos'!$F$11*$K1015)-(IF(('01_Supuestos'!E31*$I1015)&gt;0,'01_Supuestos'!$F$15,0)))-($J1015*'01_Supuestos'!E33)))*'01_Supuestos'!$F$16)</f>
        <v/>
      </c>
      <c r="W1015" s="109">
        <f>((('01_Supuestos'!F31*$I1015)*'01_Supuestos'!$F$11*($H1015-'01_Supuestos'!$F$9))-((('01_Supuestos'!F31*$I1015)*'01_Supuestos'!$F$11*($H1015-'01_Supuestos'!$F$9))*'01_Supuestos'!$F$12)-(('01_Supuestos'!F31*$I1015)*'01_Supuestos'!$F$11*$K1015)-(IF(('01_Supuestos'!F31*$I1015)&gt;0,'01_Supuestos'!$F$15,0)))-((('01_Supuestos'!F31*$I1015)*'01_Supuestos'!$F$11*($H1015-'01_Supuestos'!$F$9))*'01_Supuestos'!$F$18)-($J1015*'01_Supuestos'!F32)-(IF('01_Supuestos'!F30=MAX('01_Supuestos'!$C$30:$M$30),'01_Supuestos'!$F$19,0))-(MAX(0,(((('01_Supuestos'!F31*$I1015)*'01_Supuestos'!$F$11*($H1015-'01_Supuestos'!$F$9))-((('01_Supuestos'!F31*$I1015)*'01_Supuestos'!$F$11*($H1015-'01_Supuestos'!$F$9))*'01_Supuestos'!$F$12)-(('01_Supuestos'!F31*$I1015)*'01_Supuestos'!$F$11*$K1015)-(IF(('01_Supuestos'!F31*$I1015)&gt;0,'01_Supuestos'!$F$15,0)))-($J1015*'01_Supuestos'!F33)))*'01_Supuestos'!$F$16)</f>
        <v/>
      </c>
      <c r="X1015" s="109">
        <f>((('01_Supuestos'!G31*$I1015)*'01_Supuestos'!$F$11*($H1015-'01_Supuestos'!$F$9))-((('01_Supuestos'!G31*$I1015)*'01_Supuestos'!$F$11*($H1015-'01_Supuestos'!$F$9))*'01_Supuestos'!$F$12)-(('01_Supuestos'!G31*$I1015)*'01_Supuestos'!$F$11*$K1015)-(IF(('01_Supuestos'!G31*$I1015)&gt;0,'01_Supuestos'!$F$15,0)))-((('01_Supuestos'!G31*$I1015)*'01_Supuestos'!$F$11*($H1015-'01_Supuestos'!$F$9))*'01_Supuestos'!$F$18)-($J1015*'01_Supuestos'!G32)-(IF('01_Supuestos'!G30=MAX('01_Supuestos'!$C$30:$M$30),'01_Supuestos'!$F$19,0))-(MAX(0,(((('01_Supuestos'!G31*$I1015)*'01_Supuestos'!$F$11*($H1015-'01_Supuestos'!$F$9))-((('01_Supuestos'!G31*$I1015)*'01_Supuestos'!$F$11*($H1015-'01_Supuestos'!$F$9))*'01_Supuestos'!$F$12)-(('01_Supuestos'!G31*$I1015)*'01_Supuestos'!$F$11*$K1015)-(IF(('01_Supuestos'!G31*$I1015)&gt;0,'01_Supuestos'!$F$15,0)))-($J1015*'01_Supuestos'!G33)))*'01_Supuestos'!$F$16)</f>
        <v/>
      </c>
      <c r="Y1015" s="109">
        <f>((('01_Supuestos'!H31*$I1015)*'01_Supuestos'!$F$11*($H1015-'01_Supuestos'!$F$9))-((('01_Supuestos'!H31*$I1015)*'01_Supuestos'!$F$11*($H1015-'01_Supuestos'!$F$9))*'01_Supuestos'!$F$12)-(('01_Supuestos'!H31*$I1015)*'01_Supuestos'!$F$11*$K1015)-(IF(('01_Supuestos'!H31*$I1015)&gt;0,'01_Supuestos'!$F$15,0)))-((('01_Supuestos'!H31*$I1015)*'01_Supuestos'!$F$11*($H1015-'01_Supuestos'!$F$9))*'01_Supuestos'!$F$18)-($J1015*'01_Supuestos'!H32)-(IF('01_Supuestos'!H30=MAX('01_Supuestos'!$C$30:$M$30),'01_Supuestos'!$F$19,0))-(MAX(0,(((('01_Supuestos'!H31*$I1015)*'01_Supuestos'!$F$11*($H1015-'01_Supuestos'!$F$9))-((('01_Supuestos'!H31*$I1015)*'01_Supuestos'!$F$11*($H1015-'01_Supuestos'!$F$9))*'01_Supuestos'!$F$12)-(('01_Supuestos'!H31*$I1015)*'01_Supuestos'!$F$11*$K1015)-(IF(('01_Supuestos'!H31*$I1015)&gt;0,'01_Supuestos'!$F$15,0)))-($J1015*'01_Supuestos'!H33)))*'01_Supuestos'!$F$16)</f>
        <v/>
      </c>
      <c r="Z1015" s="109">
        <f>((('01_Supuestos'!I31*$I1015)*'01_Supuestos'!$F$11*($H1015-'01_Supuestos'!$F$9))-((('01_Supuestos'!I31*$I1015)*'01_Supuestos'!$F$11*($H1015-'01_Supuestos'!$F$9))*'01_Supuestos'!$F$12)-(('01_Supuestos'!I31*$I1015)*'01_Supuestos'!$F$11*$K1015)-(IF(('01_Supuestos'!I31*$I1015)&gt;0,'01_Supuestos'!$F$15,0)))-((('01_Supuestos'!I31*$I1015)*'01_Supuestos'!$F$11*($H1015-'01_Supuestos'!$F$9))*'01_Supuestos'!$F$18)-($J1015*'01_Supuestos'!I32)-(IF('01_Supuestos'!I30=MAX('01_Supuestos'!$C$30:$M$30),'01_Supuestos'!$F$19,0))-(MAX(0,(((('01_Supuestos'!I31*$I1015)*'01_Supuestos'!$F$11*($H1015-'01_Supuestos'!$F$9))-((('01_Supuestos'!I31*$I1015)*'01_Supuestos'!$F$11*($H1015-'01_Supuestos'!$F$9))*'01_Supuestos'!$F$12)-(('01_Supuestos'!I31*$I1015)*'01_Supuestos'!$F$11*$K1015)-(IF(('01_Supuestos'!I31*$I1015)&gt;0,'01_Supuestos'!$F$15,0)))-($J1015*'01_Supuestos'!I33)))*'01_Supuestos'!$F$16)</f>
        <v/>
      </c>
      <c r="AA1015" s="109">
        <f>((('01_Supuestos'!J31*$I1015)*'01_Supuestos'!$F$11*($H1015-'01_Supuestos'!$F$9))-((('01_Supuestos'!J31*$I1015)*'01_Supuestos'!$F$11*($H1015-'01_Supuestos'!$F$9))*'01_Supuestos'!$F$12)-(('01_Supuestos'!J31*$I1015)*'01_Supuestos'!$F$11*$K1015)-(IF(('01_Supuestos'!J31*$I1015)&gt;0,'01_Supuestos'!$F$15,0)))-((('01_Supuestos'!J31*$I1015)*'01_Supuestos'!$F$11*($H1015-'01_Supuestos'!$F$9))*'01_Supuestos'!$F$18)-($J1015*'01_Supuestos'!J32)-(IF('01_Supuestos'!J30=MAX('01_Supuestos'!$C$30:$M$30),'01_Supuestos'!$F$19,0))-(MAX(0,(((('01_Supuestos'!J31*$I1015)*'01_Supuestos'!$F$11*($H1015-'01_Supuestos'!$F$9))-((('01_Supuestos'!J31*$I1015)*'01_Supuestos'!$F$11*($H1015-'01_Supuestos'!$F$9))*'01_Supuestos'!$F$12)-(('01_Supuestos'!J31*$I1015)*'01_Supuestos'!$F$11*$K1015)-(IF(('01_Supuestos'!J31*$I1015)&gt;0,'01_Supuestos'!$F$15,0)))-($J1015*'01_Supuestos'!J33)))*'01_Supuestos'!$F$16)</f>
        <v/>
      </c>
      <c r="AB1015" s="109">
        <f>((('01_Supuestos'!K31*$I1015)*'01_Supuestos'!$F$11*($H1015-'01_Supuestos'!$F$9))-((('01_Supuestos'!K31*$I1015)*'01_Supuestos'!$F$11*($H1015-'01_Supuestos'!$F$9))*'01_Supuestos'!$F$12)-(('01_Supuestos'!K31*$I1015)*'01_Supuestos'!$F$11*$K1015)-(IF(('01_Supuestos'!K31*$I1015)&gt;0,'01_Supuestos'!$F$15,0)))-((('01_Supuestos'!K31*$I1015)*'01_Supuestos'!$F$11*($H1015-'01_Supuestos'!$F$9))*'01_Supuestos'!$F$18)-($J1015*'01_Supuestos'!K32)-(IF('01_Supuestos'!K30=MAX('01_Supuestos'!$C$30:$M$30),'01_Supuestos'!$F$19,0))-(MAX(0,(((('01_Supuestos'!K31*$I1015)*'01_Supuestos'!$F$11*($H1015-'01_Supuestos'!$F$9))-((('01_Supuestos'!K31*$I1015)*'01_Supuestos'!$F$11*($H1015-'01_Supuestos'!$F$9))*'01_Supuestos'!$F$12)-(('01_Supuestos'!K31*$I1015)*'01_Supuestos'!$F$11*$K1015)-(IF(('01_Supuestos'!K31*$I1015)&gt;0,'01_Supuestos'!$F$15,0)))-($J1015*'01_Supuestos'!K33)))*'01_Supuestos'!$F$16)</f>
        <v/>
      </c>
      <c r="AC1015" s="109">
        <f>((('01_Supuestos'!L31*$I1015)*'01_Supuestos'!$F$11*($H1015-'01_Supuestos'!$F$9))-((('01_Supuestos'!L31*$I1015)*'01_Supuestos'!$F$11*($H1015-'01_Supuestos'!$F$9))*'01_Supuestos'!$F$12)-(('01_Supuestos'!L31*$I1015)*'01_Supuestos'!$F$11*$K1015)-(IF(('01_Supuestos'!L31*$I1015)&gt;0,'01_Supuestos'!$F$15,0)))-((('01_Supuestos'!L31*$I1015)*'01_Supuestos'!$F$11*($H1015-'01_Supuestos'!$F$9))*'01_Supuestos'!$F$18)-($J1015*'01_Supuestos'!L32)-(IF('01_Supuestos'!L30=MAX('01_Supuestos'!$C$30:$M$30),'01_Supuestos'!$F$19,0))-(MAX(0,(((('01_Supuestos'!L31*$I1015)*'01_Supuestos'!$F$11*($H1015-'01_Supuestos'!$F$9))-((('01_Supuestos'!L31*$I1015)*'01_Supuestos'!$F$11*($H1015-'01_Supuestos'!$F$9))*'01_Supuestos'!$F$12)-(('01_Supuestos'!L31*$I1015)*'01_Supuestos'!$F$11*$K1015)-(IF(('01_Supuestos'!L31*$I1015)&gt;0,'01_Supuestos'!$F$15,0)))-($J1015*'01_Supuestos'!L33)))*'01_Supuestos'!$F$16)</f>
        <v/>
      </c>
      <c r="AD1015" s="109">
        <f>((('01_Supuestos'!M31*$I1015)*'01_Supuestos'!$F$11*($H1015-'01_Supuestos'!$F$9))-((('01_Supuestos'!M31*$I1015)*'01_Supuestos'!$F$11*($H1015-'01_Supuestos'!$F$9))*'01_Supuestos'!$F$12)-(('01_Supuestos'!M31*$I1015)*'01_Supuestos'!$F$11*$K1015)-(IF(('01_Supuestos'!M31*$I1015)&gt;0,'01_Supuestos'!$F$15,0)))-((('01_Supuestos'!M31*$I1015)*'01_Supuestos'!$F$11*($H1015-'01_Supuestos'!$F$9))*'01_Supuestos'!$F$18)-($J1015*'01_Supuestos'!M32)-(IF('01_Supuestos'!M30=MAX('01_Supuestos'!$C$30:$M$30),'01_Supuestos'!$F$19,0))-(MAX(0,(((('01_Supuestos'!M31*$I1015)*'01_Supuestos'!$F$11*($H1015-'01_Supuestos'!$F$9))-((('01_Supuestos'!M31*$I1015)*'01_Supuestos'!$F$11*($H1015-'01_Supuestos'!$F$9))*'01_Supuestos'!$F$12)-(('01_Supuestos'!M31*$I1015)*'01_Supuestos'!$F$11*$K1015)-(IF(('01_Supuestos'!M31*$I1015)&gt;0,'01_Supuestos'!$F$15,0)))-($J1015*'01_Supuestos'!M33)))*'01_Supuestos'!$F$16)</f>
        <v/>
      </c>
      <c r="AE1015" s="109">
        <f>0</f>
        <v/>
      </c>
      <c r="AF1015" s="109">
        <f>IF(S1015&gt;R1015,"Appraisal+Decision",IF(S1015&lt;R1015,"Develop Now","Indiferente"))</f>
        <v/>
      </c>
    </row>
    <row r="1016">
      <c r="A1016" t="n">
        <v>986</v>
      </c>
      <c r="B1016" s="53">
        <f>RAND()</f>
        <v/>
      </c>
      <c r="C1016" s="53">
        <f>RAND()</f>
        <v/>
      </c>
      <c r="D1016" s="53">
        <f>RAND()</f>
        <v/>
      </c>
      <c r="E1016" s="53">
        <f>RAND()</f>
        <v/>
      </c>
      <c r="F1016" s="53">
        <f>RAND()</f>
        <v/>
      </c>
      <c r="G1016" s="53">
        <f>RAND()</f>
        <v/>
      </c>
      <c r="H1016" s="109">
        <f>IF(B1016&lt;($B$11-$B$10)/($B$12-$B$10), $B$10+SQRT(B1016*($B$11-$B$10)*($B$12-$B$10)), $B$12-SQRT((1-B1016)*($B$12-$B$11)*($B$12-$B$10)))</f>
        <v/>
      </c>
      <c r="I1016" s="53">
        <f>MAX(0.1,NORMINV(C1016,$B$13,$B$14))</f>
        <v/>
      </c>
      <c r="J1016" s="109">
        <f>'01_Supuestos'!$F$13*MAX(0.65,NORMINV(D1016,1,$B$15))</f>
        <v/>
      </c>
      <c r="K1016" s="109">
        <f>'01_Supuestos'!$F$14*MAX(0.6,NORMINV(E1016,1,$B$16))</f>
        <v/>
      </c>
      <c r="L1016" s="109">
        <f>--(F1016&lt;=$B$5)</f>
        <v/>
      </c>
      <c r="M1016" s="109">
        <f>IF(L1016=1, IF(G1016&lt;=$B$6, "+", "-"), IF(G1016&lt;=(1-$B$7), "+", "-"))</f>
        <v/>
      </c>
      <c r="N1016" s="110">
        <f>IF(M1016="+",'05_Bayes_Arbol'!$B$16,'05_Bayes_Arbol'!$B$17)</f>
        <v/>
      </c>
      <c r="O1016" s="109">
        <f>SUMPRODUCT(T1016:AD1016,'01_Supuestos'!$C$34:$M$34)</f>
        <v/>
      </c>
      <c r="P1016" s="109">
        <f>N1016*O1016 + (1-N1016)*$B$9</f>
        <v/>
      </c>
      <c r="Q1016" s="109">
        <f>--(P1016&gt;0)</f>
        <v/>
      </c>
      <c r="R1016" s="109">
        <f>IF(L1016=1,O1016,$B$9)</f>
        <v/>
      </c>
      <c r="S1016" s="109">
        <f>-$B$8 + IF(Q1016=1, IF(L1016=1,O1016,$B$9), 0)</f>
        <v/>
      </c>
      <c r="T1016" s="109">
        <f>((('01_Supuestos'!C31*$I1016)*'01_Supuestos'!$F$11*($H1016-'01_Supuestos'!$F$9))-((('01_Supuestos'!C31*$I1016)*'01_Supuestos'!$F$11*($H1016-'01_Supuestos'!$F$9))*'01_Supuestos'!$F$12)-(('01_Supuestos'!C31*$I1016)*'01_Supuestos'!$F$11*$K1016)-(IF(('01_Supuestos'!C31*$I1016)&gt;0,'01_Supuestos'!$F$15,0)))-((('01_Supuestos'!C31*$I1016)*'01_Supuestos'!$F$11*($H1016-'01_Supuestos'!$F$9))*'01_Supuestos'!$F$18)-($J1016*'01_Supuestos'!C32)-(IF('01_Supuestos'!C30=MAX('01_Supuestos'!$C$30:$M$30),'01_Supuestos'!$F$19,0))-(MAX(0,(((('01_Supuestos'!C31*$I1016)*'01_Supuestos'!$F$11*($H1016-'01_Supuestos'!$F$9))-((('01_Supuestos'!C31*$I1016)*'01_Supuestos'!$F$11*($H1016-'01_Supuestos'!$F$9))*'01_Supuestos'!$F$12)-(('01_Supuestos'!C31*$I1016)*'01_Supuestos'!$F$11*$K1016)-(IF(('01_Supuestos'!C31*$I1016)&gt;0,'01_Supuestos'!$F$15,0)))-($J1016*'01_Supuestos'!C33)))*'01_Supuestos'!$F$16)</f>
        <v/>
      </c>
      <c r="U1016" s="109">
        <f>((('01_Supuestos'!D31*$I1016)*'01_Supuestos'!$F$11*($H1016-'01_Supuestos'!$F$9))-((('01_Supuestos'!D31*$I1016)*'01_Supuestos'!$F$11*($H1016-'01_Supuestos'!$F$9))*'01_Supuestos'!$F$12)-(('01_Supuestos'!D31*$I1016)*'01_Supuestos'!$F$11*$K1016)-(IF(('01_Supuestos'!D31*$I1016)&gt;0,'01_Supuestos'!$F$15,0)))-((('01_Supuestos'!D31*$I1016)*'01_Supuestos'!$F$11*($H1016-'01_Supuestos'!$F$9))*'01_Supuestos'!$F$18)-($J1016*'01_Supuestos'!D32)-(IF('01_Supuestos'!D30=MAX('01_Supuestos'!$C$30:$M$30),'01_Supuestos'!$F$19,0))-(MAX(0,(((('01_Supuestos'!D31*$I1016)*'01_Supuestos'!$F$11*($H1016-'01_Supuestos'!$F$9))-((('01_Supuestos'!D31*$I1016)*'01_Supuestos'!$F$11*($H1016-'01_Supuestos'!$F$9))*'01_Supuestos'!$F$12)-(('01_Supuestos'!D31*$I1016)*'01_Supuestos'!$F$11*$K1016)-(IF(('01_Supuestos'!D31*$I1016)&gt;0,'01_Supuestos'!$F$15,0)))-($J1016*'01_Supuestos'!D33)))*'01_Supuestos'!$F$16)</f>
        <v/>
      </c>
      <c r="V1016" s="109">
        <f>((('01_Supuestos'!E31*$I1016)*'01_Supuestos'!$F$11*($H1016-'01_Supuestos'!$F$9))-((('01_Supuestos'!E31*$I1016)*'01_Supuestos'!$F$11*($H1016-'01_Supuestos'!$F$9))*'01_Supuestos'!$F$12)-(('01_Supuestos'!E31*$I1016)*'01_Supuestos'!$F$11*$K1016)-(IF(('01_Supuestos'!E31*$I1016)&gt;0,'01_Supuestos'!$F$15,0)))-((('01_Supuestos'!E31*$I1016)*'01_Supuestos'!$F$11*($H1016-'01_Supuestos'!$F$9))*'01_Supuestos'!$F$18)-($J1016*'01_Supuestos'!E32)-(IF('01_Supuestos'!E30=MAX('01_Supuestos'!$C$30:$M$30),'01_Supuestos'!$F$19,0))-(MAX(0,(((('01_Supuestos'!E31*$I1016)*'01_Supuestos'!$F$11*($H1016-'01_Supuestos'!$F$9))-((('01_Supuestos'!E31*$I1016)*'01_Supuestos'!$F$11*($H1016-'01_Supuestos'!$F$9))*'01_Supuestos'!$F$12)-(('01_Supuestos'!E31*$I1016)*'01_Supuestos'!$F$11*$K1016)-(IF(('01_Supuestos'!E31*$I1016)&gt;0,'01_Supuestos'!$F$15,0)))-($J1016*'01_Supuestos'!E33)))*'01_Supuestos'!$F$16)</f>
        <v/>
      </c>
      <c r="W1016" s="109">
        <f>((('01_Supuestos'!F31*$I1016)*'01_Supuestos'!$F$11*($H1016-'01_Supuestos'!$F$9))-((('01_Supuestos'!F31*$I1016)*'01_Supuestos'!$F$11*($H1016-'01_Supuestos'!$F$9))*'01_Supuestos'!$F$12)-(('01_Supuestos'!F31*$I1016)*'01_Supuestos'!$F$11*$K1016)-(IF(('01_Supuestos'!F31*$I1016)&gt;0,'01_Supuestos'!$F$15,0)))-((('01_Supuestos'!F31*$I1016)*'01_Supuestos'!$F$11*($H1016-'01_Supuestos'!$F$9))*'01_Supuestos'!$F$18)-($J1016*'01_Supuestos'!F32)-(IF('01_Supuestos'!F30=MAX('01_Supuestos'!$C$30:$M$30),'01_Supuestos'!$F$19,0))-(MAX(0,(((('01_Supuestos'!F31*$I1016)*'01_Supuestos'!$F$11*($H1016-'01_Supuestos'!$F$9))-((('01_Supuestos'!F31*$I1016)*'01_Supuestos'!$F$11*($H1016-'01_Supuestos'!$F$9))*'01_Supuestos'!$F$12)-(('01_Supuestos'!F31*$I1016)*'01_Supuestos'!$F$11*$K1016)-(IF(('01_Supuestos'!F31*$I1016)&gt;0,'01_Supuestos'!$F$15,0)))-($J1016*'01_Supuestos'!F33)))*'01_Supuestos'!$F$16)</f>
        <v/>
      </c>
      <c r="X1016" s="109">
        <f>((('01_Supuestos'!G31*$I1016)*'01_Supuestos'!$F$11*($H1016-'01_Supuestos'!$F$9))-((('01_Supuestos'!G31*$I1016)*'01_Supuestos'!$F$11*($H1016-'01_Supuestos'!$F$9))*'01_Supuestos'!$F$12)-(('01_Supuestos'!G31*$I1016)*'01_Supuestos'!$F$11*$K1016)-(IF(('01_Supuestos'!G31*$I1016)&gt;0,'01_Supuestos'!$F$15,0)))-((('01_Supuestos'!G31*$I1016)*'01_Supuestos'!$F$11*($H1016-'01_Supuestos'!$F$9))*'01_Supuestos'!$F$18)-($J1016*'01_Supuestos'!G32)-(IF('01_Supuestos'!G30=MAX('01_Supuestos'!$C$30:$M$30),'01_Supuestos'!$F$19,0))-(MAX(0,(((('01_Supuestos'!G31*$I1016)*'01_Supuestos'!$F$11*($H1016-'01_Supuestos'!$F$9))-((('01_Supuestos'!G31*$I1016)*'01_Supuestos'!$F$11*($H1016-'01_Supuestos'!$F$9))*'01_Supuestos'!$F$12)-(('01_Supuestos'!G31*$I1016)*'01_Supuestos'!$F$11*$K1016)-(IF(('01_Supuestos'!G31*$I1016)&gt;0,'01_Supuestos'!$F$15,0)))-($J1016*'01_Supuestos'!G33)))*'01_Supuestos'!$F$16)</f>
        <v/>
      </c>
      <c r="Y1016" s="109">
        <f>((('01_Supuestos'!H31*$I1016)*'01_Supuestos'!$F$11*($H1016-'01_Supuestos'!$F$9))-((('01_Supuestos'!H31*$I1016)*'01_Supuestos'!$F$11*($H1016-'01_Supuestos'!$F$9))*'01_Supuestos'!$F$12)-(('01_Supuestos'!H31*$I1016)*'01_Supuestos'!$F$11*$K1016)-(IF(('01_Supuestos'!H31*$I1016)&gt;0,'01_Supuestos'!$F$15,0)))-((('01_Supuestos'!H31*$I1016)*'01_Supuestos'!$F$11*($H1016-'01_Supuestos'!$F$9))*'01_Supuestos'!$F$18)-($J1016*'01_Supuestos'!H32)-(IF('01_Supuestos'!H30=MAX('01_Supuestos'!$C$30:$M$30),'01_Supuestos'!$F$19,0))-(MAX(0,(((('01_Supuestos'!H31*$I1016)*'01_Supuestos'!$F$11*($H1016-'01_Supuestos'!$F$9))-((('01_Supuestos'!H31*$I1016)*'01_Supuestos'!$F$11*($H1016-'01_Supuestos'!$F$9))*'01_Supuestos'!$F$12)-(('01_Supuestos'!H31*$I1016)*'01_Supuestos'!$F$11*$K1016)-(IF(('01_Supuestos'!H31*$I1016)&gt;0,'01_Supuestos'!$F$15,0)))-($J1016*'01_Supuestos'!H33)))*'01_Supuestos'!$F$16)</f>
        <v/>
      </c>
      <c r="Z1016" s="109">
        <f>((('01_Supuestos'!I31*$I1016)*'01_Supuestos'!$F$11*($H1016-'01_Supuestos'!$F$9))-((('01_Supuestos'!I31*$I1016)*'01_Supuestos'!$F$11*($H1016-'01_Supuestos'!$F$9))*'01_Supuestos'!$F$12)-(('01_Supuestos'!I31*$I1016)*'01_Supuestos'!$F$11*$K1016)-(IF(('01_Supuestos'!I31*$I1016)&gt;0,'01_Supuestos'!$F$15,0)))-((('01_Supuestos'!I31*$I1016)*'01_Supuestos'!$F$11*($H1016-'01_Supuestos'!$F$9))*'01_Supuestos'!$F$18)-($J1016*'01_Supuestos'!I32)-(IF('01_Supuestos'!I30=MAX('01_Supuestos'!$C$30:$M$30),'01_Supuestos'!$F$19,0))-(MAX(0,(((('01_Supuestos'!I31*$I1016)*'01_Supuestos'!$F$11*($H1016-'01_Supuestos'!$F$9))-((('01_Supuestos'!I31*$I1016)*'01_Supuestos'!$F$11*($H1016-'01_Supuestos'!$F$9))*'01_Supuestos'!$F$12)-(('01_Supuestos'!I31*$I1016)*'01_Supuestos'!$F$11*$K1016)-(IF(('01_Supuestos'!I31*$I1016)&gt;0,'01_Supuestos'!$F$15,0)))-($J1016*'01_Supuestos'!I33)))*'01_Supuestos'!$F$16)</f>
        <v/>
      </c>
      <c r="AA1016" s="109">
        <f>((('01_Supuestos'!J31*$I1016)*'01_Supuestos'!$F$11*($H1016-'01_Supuestos'!$F$9))-((('01_Supuestos'!J31*$I1016)*'01_Supuestos'!$F$11*($H1016-'01_Supuestos'!$F$9))*'01_Supuestos'!$F$12)-(('01_Supuestos'!J31*$I1016)*'01_Supuestos'!$F$11*$K1016)-(IF(('01_Supuestos'!J31*$I1016)&gt;0,'01_Supuestos'!$F$15,0)))-((('01_Supuestos'!J31*$I1016)*'01_Supuestos'!$F$11*($H1016-'01_Supuestos'!$F$9))*'01_Supuestos'!$F$18)-($J1016*'01_Supuestos'!J32)-(IF('01_Supuestos'!J30=MAX('01_Supuestos'!$C$30:$M$30),'01_Supuestos'!$F$19,0))-(MAX(0,(((('01_Supuestos'!J31*$I1016)*'01_Supuestos'!$F$11*($H1016-'01_Supuestos'!$F$9))-((('01_Supuestos'!J31*$I1016)*'01_Supuestos'!$F$11*($H1016-'01_Supuestos'!$F$9))*'01_Supuestos'!$F$12)-(('01_Supuestos'!J31*$I1016)*'01_Supuestos'!$F$11*$K1016)-(IF(('01_Supuestos'!J31*$I1016)&gt;0,'01_Supuestos'!$F$15,0)))-($J1016*'01_Supuestos'!J33)))*'01_Supuestos'!$F$16)</f>
        <v/>
      </c>
      <c r="AB1016" s="109">
        <f>((('01_Supuestos'!K31*$I1016)*'01_Supuestos'!$F$11*($H1016-'01_Supuestos'!$F$9))-((('01_Supuestos'!K31*$I1016)*'01_Supuestos'!$F$11*($H1016-'01_Supuestos'!$F$9))*'01_Supuestos'!$F$12)-(('01_Supuestos'!K31*$I1016)*'01_Supuestos'!$F$11*$K1016)-(IF(('01_Supuestos'!K31*$I1016)&gt;0,'01_Supuestos'!$F$15,0)))-((('01_Supuestos'!K31*$I1016)*'01_Supuestos'!$F$11*($H1016-'01_Supuestos'!$F$9))*'01_Supuestos'!$F$18)-($J1016*'01_Supuestos'!K32)-(IF('01_Supuestos'!K30=MAX('01_Supuestos'!$C$30:$M$30),'01_Supuestos'!$F$19,0))-(MAX(0,(((('01_Supuestos'!K31*$I1016)*'01_Supuestos'!$F$11*($H1016-'01_Supuestos'!$F$9))-((('01_Supuestos'!K31*$I1016)*'01_Supuestos'!$F$11*($H1016-'01_Supuestos'!$F$9))*'01_Supuestos'!$F$12)-(('01_Supuestos'!K31*$I1016)*'01_Supuestos'!$F$11*$K1016)-(IF(('01_Supuestos'!K31*$I1016)&gt;0,'01_Supuestos'!$F$15,0)))-($J1016*'01_Supuestos'!K33)))*'01_Supuestos'!$F$16)</f>
        <v/>
      </c>
      <c r="AC1016" s="109">
        <f>((('01_Supuestos'!L31*$I1016)*'01_Supuestos'!$F$11*($H1016-'01_Supuestos'!$F$9))-((('01_Supuestos'!L31*$I1016)*'01_Supuestos'!$F$11*($H1016-'01_Supuestos'!$F$9))*'01_Supuestos'!$F$12)-(('01_Supuestos'!L31*$I1016)*'01_Supuestos'!$F$11*$K1016)-(IF(('01_Supuestos'!L31*$I1016)&gt;0,'01_Supuestos'!$F$15,0)))-((('01_Supuestos'!L31*$I1016)*'01_Supuestos'!$F$11*($H1016-'01_Supuestos'!$F$9))*'01_Supuestos'!$F$18)-($J1016*'01_Supuestos'!L32)-(IF('01_Supuestos'!L30=MAX('01_Supuestos'!$C$30:$M$30),'01_Supuestos'!$F$19,0))-(MAX(0,(((('01_Supuestos'!L31*$I1016)*'01_Supuestos'!$F$11*($H1016-'01_Supuestos'!$F$9))-((('01_Supuestos'!L31*$I1016)*'01_Supuestos'!$F$11*($H1016-'01_Supuestos'!$F$9))*'01_Supuestos'!$F$12)-(('01_Supuestos'!L31*$I1016)*'01_Supuestos'!$F$11*$K1016)-(IF(('01_Supuestos'!L31*$I1016)&gt;0,'01_Supuestos'!$F$15,0)))-($J1016*'01_Supuestos'!L33)))*'01_Supuestos'!$F$16)</f>
        <v/>
      </c>
      <c r="AD1016" s="109">
        <f>((('01_Supuestos'!M31*$I1016)*'01_Supuestos'!$F$11*($H1016-'01_Supuestos'!$F$9))-((('01_Supuestos'!M31*$I1016)*'01_Supuestos'!$F$11*($H1016-'01_Supuestos'!$F$9))*'01_Supuestos'!$F$12)-(('01_Supuestos'!M31*$I1016)*'01_Supuestos'!$F$11*$K1016)-(IF(('01_Supuestos'!M31*$I1016)&gt;0,'01_Supuestos'!$F$15,0)))-((('01_Supuestos'!M31*$I1016)*'01_Supuestos'!$F$11*($H1016-'01_Supuestos'!$F$9))*'01_Supuestos'!$F$18)-($J1016*'01_Supuestos'!M32)-(IF('01_Supuestos'!M30=MAX('01_Supuestos'!$C$30:$M$30),'01_Supuestos'!$F$19,0))-(MAX(0,(((('01_Supuestos'!M31*$I1016)*'01_Supuestos'!$F$11*($H1016-'01_Supuestos'!$F$9))-((('01_Supuestos'!M31*$I1016)*'01_Supuestos'!$F$11*($H1016-'01_Supuestos'!$F$9))*'01_Supuestos'!$F$12)-(('01_Supuestos'!M31*$I1016)*'01_Supuestos'!$F$11*$K1016)-(IF(('01_Supuestos'!M31*$I1016)&gt;0,'01_Supuestos'!$F$15,0)))-($J1016*'01_Supuestos'!M33)))*'01_Supuestos'!$F$16)</f>
        <v/>
      </c>
      <c r="AE1016" s="109">
        <f>0</f>
        <v/>
      </c>
      <c r="AF1016" s="109">
        <f>IF(S1016&gt;R1016,"Appraisal+Decision",IF(S1016&lt;R1016,"Develop Now","Indiferente"))</f>
        <v/>
      </c>
    </row>
    <row r="1017">
      <c r="A1017" t="n">
        <v>987</v>
      </c>
      <c r="B1017" s="53">
        <f>RAND()</f>
        <v/>
      </c>
      <c r="C1017" s="53">
        <f>RAND()</f>
        <v/>
      </c>
      <c r="D1017" s="53">
        <f>RAND()</f>
        <v/>
      </c>
      <c r="E1017" s="53">
        <f>RAND()</f>
        <v/>
      </c>
      <c r="F1017" s="53">
        <f>RAND()</f>
        <v/>
      </c>
      <c r="G1017" s="53">
        <f>RAND()</f>
        <v/>
      </c>
      <c r="H1017" s="109">
        <f>IF(B1017&lt;($B$11-$B$10)/($B$12-$B$10), $B$10+SQRT(B1017*($B$11-$B$10)*($B$12-$B$10)), $B$12-SQRT((1-B1017)*($B$12-$B$11)*($B$12-$B$10)))</f>
        <v/>
      </c>
      <c r="I1017" s="53">
        <f>MAX(0.1,NORMINV(C1017,$B$13,$B$14))</f>
        <v/>
      </c>
      <c r="J1017" s="109">
        <f>'01_Supuestos'!$F$13*MAX(0.65,NORMINV(D1017,1,$B$15))</f>
        <v/>
      </c>
      <c r="K1017" s="109">
        <f>'01_Supuestos'!$F$14*MAX(0.6,NORMINV(E1017,1,$B$16))</f>
        <v/>
      </c>
      <c r="L1017" s="109">
        <f>--(F1017&lt;=$B$5)</f>
        <v/>
      </c>
      <c r="M1017" s="109">
        <f>IF(L1017=1, IF(G1017&lt;=$B$6, "+", "-"), IF(G1017&lt;=(1-$B$7), "+", "-"))</f>
        <v/>
      </c>
      <c r="N1017" s="110">
        <f>IF(M1017="+",'05_Bayes_Arbol'!$B$16,'05_Bayes_Arbol'!$B$17)</f>
        <v/>
      </c>
      <c r="O1017" s="109">
        <f>SUMPRODUCT(T1017:AD1017,'01_Supuestos'!$C$34:$M$34)</f>
        <v/>
      </c>
      <c r="P1017" s="109">
        <f>N1017*O1017 + (1-N1017)*$B$9</f>
        <v/>
      </c>
      <c r="Q1017" s="109">
        <f>--(P1017&gt;0)</f>
        <v/>
      </c>
      <c r="R1017" s="109">
        <f>IF(L1017=1,O1017,$B$9)</f>
        <v/>
      </c>
      <c r="S1017" s="109">
        <f>-$B$8 + IF(Q1017=1, IF(L1017=1,O1017,$B$9), 0)</f>
        <v/>
      </c>
      <c r="T1017" s="109">
        <f>((('01_Supuestos'!C31*$I1017)*'01_Supuestos'!$F$11*($H1017-'01_Supuestos'!$F$9))-((('01_Supuestos'!C31*$I1017)*'01_Supuestos'!$F$11*($H1017-'01_Supuestos'!$F$9))*'01_Supuestos'!$F$12)-(('01_Supuestos'!C31*$I1017)*'01_Supuestos'!$F$11*$K1017)-(IF(('01_Supuestos'!C31*$I1017)&gt;0,'01_Supuestos'!$F$15,0)))-((('01_Supuestos'!C31*$I1017)*'01_Supuestos'!$F$11*($H1017-'01_Supuestos'!$F$9))*'01_Supuestos'!$F$18)-($J1017*'01_Supuestos'!C32)-(IF('01_Supuestos'!C30=MAX('01_Supuestos'!$C$30:$M$30),'01_Supuestos'!$F$19,0))-(MAX(0,(((('01_Supuestos'!C31*$I1017)*'01_Supuestos'!$F$11*($H1017-'01_Supuestos'!$F$9))-((('01_Supuestos'!C31*$I1017)*'01_Supuestos'!$F$11*($H1017-'01_Supuestos'!$F$9))*'01_Supuestos'!$F$12)-(('01_Supuestos'!C31*$I1017)*'01_Supuestos'!$F$11*$K1017)-(IF(('01_Supuestos'!C31*$I1017)&gt;0,'01_Supuestos'!$F$15,0)))-($J1017*'01_Supuestos'!C33)))*'01_Supuestos'!$F$16)</f>
        <v/>
      </c>
      <c r="U1017" s="109">
        <f>((('01_Supuestos'!D31*$I1017)*'01_Supuestos'!$F$11*($H1017-'01_Supuestos'!$F$9))-((('01_Supuestos'!D31*$I1017)*'01_Supuestos'!$F$11*($H1017-'01_Supuestos'!$F$9))*'01_Supuestos'!$F$12)-(('01_Supuestos'!D31*$I1017)*'01_Supuestos'!$F$11*$K1017)-(IF(('01_Supuestos'!D31*$I1017)&gt;0,'01_Supuestos'!$F$15,0)))-((('01_Supuestos'!D31*$I1017)*'01_Supuestos'!$F$11*($H1017-'01_Supuestos'!$F$9))*'01_Supuestos'!$F$18)-($J1017*'01_Supuestos'!D32)-(IF('01_Supuestos'!D30=MAX('01_Supuestos'!$C$30:$M$30),'01_Supuestos'!$F$19,0))-(MAX(0,(((('01_Supuestos'!D31*$I1017)*'01_Supuestos'!$F$11*($H1017-'01_Supuestos'!$F$9))-((('01_Supuestos'!D31*$I1017)*'01_Supuestos'!$F$11*($H1017-'01_Supuestos'!$F$9))*'01_Supuestos'!$F$12)-(('01_Supuestos'!D31*$I1017)*'01_Supuestos'!$F$11*$K1017)-(IF(('01_Supuestos'!D31*$I1017)&gt;0,'01_Supuestos'!$F$15,0)))-($J1017*'01_Supuestos'!D33)))*'01_Supuestos'!$F$16)</f>
        <v/>
      </c>
      <c r="V1017" s="109">
        <f>((('01_Supuestos'!E31*$I1017)*'01_Supuestos'!$F$11*($H1017-'01_Supuestos'!$F$9))-((('01_Supuestos'!E31*$I1017)*'01_Supuestos'!$F$11*($H1017-'01_Supuestos'!$F$9))*'01_Supuestos'!$F$12)-(('01_Supuestos'!E31*$I1017)*'01_Supuestos'!$F$11*$K1017)-(IF(('01_Supuestos'!E31*$I1017)&gt;0,'01_Supuestos'!$F$15,0)))-((('01_Supuestos'!E31*$I1017)*'01_Supuestos'!$F$11*($H1017-'01_Supuestos'!$F$9))*'01_Supuestos'!$F$18)-($J1017*'01_Supuestos'!E32)-(IF('01_Supuestos'!E30=MAX('01_Supuestos'!$C$30:$M$30),'01_Supuestos'!$F$19,0))-(MAX(0,(((('01_Supuestos'!E31*$I1017)*'01_Supuestos'!$F$11*($H1017-'01_Supuestos'!$F$9))-((('01_Supuestos'!E31*$I1017)*'01_Supuestos'!$F$11*($H1017-'01_Supuestos'!$F$9))*'01_Supuestos'!$F$12)-(('01_Supuestos'!E31*$I1017)*'01_Supuestos'!$F$11*$K1017)-(IF(('01_Supuestos'!E31*$I1017)&gt;0,'01_Supuestos'!$F$15,0)))-($J1017*'01_Supuestos'!E33)))*'01_Supuestos'!$F$16)</f>
        <v/>
      </c>
      <c r="W1017" s="109">
        <f>((('01_Supuestos'!F31*$I1017)*'01_Supuestos'!$F$11*($H1017-'01_Supuestos'!$F$9))-((('01_Supuestos'!F31*$I1017)*'01_Supuestos'!$F$11*($H1017-'01_Supuestos'!$F$9))*'01_Supuestos'!$F$12)-(('01_Supuestos'!F31*$I1017)*'01_Supuestos'!$F$11*$K1017)-(IF(('01_Supuestos'!F31*$I1017)&gt;0,'01_Supuestos'!$F$15,0)))-((('01_Supuestos'!F31*$I1017)*'01_Supuestos'!$F$11*($H1017-'01_Supuestos'!$F$9))*'01_Supuestos'!$F$18)-($J1017*'01_Supuestos'!F32)-(IF('01_Supuestos'!F30=MAX('01_Supuestos'!$C$30:$M$30),'01_Supuestos'!$F$19,0))-(MAX(0,(((('01_Supuestos'!F31*$I1017)*'01_Supuestos'!$F$11*($H1017-'01_Supuestos'!$F$9))-((('01_Supuestos'!F31*$I1017)*'01_Supuestos'!$F$11*($H1017-'01_Supuestos'!$F$9))*'01_Supuestos'!$F$12)-(('01_Supuestos'!F31*$I1017)*'01_Supuestos'!$F$11*$K1017)-(IF(('01_Supuestos'!F31*$I1017)&gt;0,'01_Supuestos'!$F$15,0)))-($J1017*'01_Supuestos'!F33)))*'01_Supuestos'!$F$16)</f>
        <v/>
      </c>
      <c r="X1017" s="109">
        <f>((('01_Supuestos'!G31*$I1017)*'01_Supuestos'!$F$11*($H1017-'01_Supuestos'!$F$9))-((('01_Supuestos'!G31*$I1017)*'01_Supuestos'!$F$11*($H1017-'01_Supuestos'!$F$9))*'01_Supuestos'!$F$12)-(('01_Supuestos'!G31*$I1017)*'01_Supuestos'!$F$11*$K1017)-(IF(('01_Supuestos'!G31*$I1017)&gt;0,'01_Supuestos'!$F$15,0)))-((('01_Supuestos'!G31*$I1017)*'01_Supuestos'!$F$11*($H1017-'01_Supuestos'!$F$9))*'01_Supuestos'!$F$18)-($J1017*'01_Supuestos'!G32)-(IF('01_Supuestos'!G30=MAX('01_Supuestos'!$C$30:$M$30),'01_Supuestos'!$F$19,0))-(MAX(0,(((('01_Supuestos'!G31*$I1017)*'01_Supuestos'!$F$11*($H1017-'01_Supuestos'!$F$9))-((('01_Supuestos'!G31*$I1017)*'01_Supuestos'!$F$11*($H1017-'01_Supuestos'!$F$9))*'01_Supuestos'!$F$12)-(('01_Supuestos'!G31*$I1017)*'01_Supuestos'!$F$11*$K1017)-(IF(('01_Supuestos'!G31*$I1017)&gt;0,'01_Supuestos'!$F$15,0)))-($J1017*'01_Supuestos'!G33)))*'01_Supuestos'!$F$16)</f>
        <v/>
      </c>
      <c r="Y1017" s="109">
        <f>((('01_Supuestos'!H31*$I1017)*'01_Supuestos'!$F$11*($H1017-'01_Supuestos'!$F$9))-((('01_Supuestos'!H31*$I1017)*'01_Supuestos'!$F$11*($H1017-'01_Supuestos'!$F$9))*'01_Supuestos'!$F$12)-(('01_Supuestos'!H31*$I1017)*'01_Supuestos'!$F$11*$K1017)-(IF(('01_Supuestos'!H31*$I1017)&gt;0,'01_Supuestos'!$F$15,0)))-((('01_Supuestos'!H31*$I1017)*'01_Supuestos'!$F$11*($H1017-'01_Supuestos'!$F$9))*'01_Supuestos'!$F$18)-($J1017*'01_Supuestos'!H32)-(IF('01_Supuestos'!H30=MAX('01_Supuestos'!$C$30:$M$30),'01_Supuestos'!$F$19,0))-(MAX(0,(((('01_Supuestos'!H31*$I1017)*'01_Supuestos'!$F$11*($H1017-'01_Supuestos'!$F$9))-((('01_Supuestos'!H31*$I1017)*'01_Supuestos'!$F$11*($H1017-'01_Supuestos'!$F$9))*'01_Supuestos'!$F$12)-(('01_Supuestos'!H31*$I1017)*'01_Supuestos'!$F$11*$K1017)-(IF(('01_Supuestos'!H31*$I1017)&gt;0,'01_Supuestos'!$F$15,0)))-($J1017*'01_Supuestos'!H33)))*'01_Supuestos'!$F$16)</f>
        <v/>
      </c>
      <c r="Z1017" s="109">
        <f>((('01_Supuestos'!I31*$I1017)*'01_Supuestos'!$F$11*($H1017-'01_Supuestos'!$F$9))-((('01_Supuestos'!I31*$I1017)*'01_Supuestos'!$F$11*($H1017-'01_Supuestos'!$F$9))*'01_Supuestos'!$F$12)-(('01_Supuestos'!I31*$I1017)*'01_Supuestos'!$F$11*$K1017)-(IF(('01_Supuestos'!I31*$I1017)&gt;0,'01_Supuestos'!$F$15,0)))-((('01_Supuestos'!I31*$I1017)*'01_Supuestos'!$F$11*($H1017-'01_Supuestos'!$F$9))*'01_Supuestos'!$F$18)-($J1017*'01_Supuestos'!I32)-(IF('01_Supuestos'!I30=MAX('01_Supuestos'!$C$30:$M$30),'01_Supuestos'!$F$19,0))-(MAX(0,(((('01_Supuestos'!I31*$I1017)*'01_Supuestos'!$F$11*($H1017-'01_Supuestos'!$F$9))-((('01_Supuestos'!I31*$I1017)*'01_Supuestos'!$F$11*($H1017-'01_Supuestos'!$F$9))*'01_Supuestos'!$F$12)-(('01_Supuestos'!I31*$I1017)*'01_Supuestos'!$F$11*$K1017)-(IF(('01_Supuestos'!I31*$I1017)&gt;0,'01_Supuestos'!$F$15,0)))-($J1017*'01_Supuestos'!I33)))*'01_Supuestos'!$F$16)</f>
        <v/>
      </c>
      <c r="AA1017" s="109">
        <f>((('01_Supuestos'!J31*$I1017)*'01_Supuestos'!$F$11*($H1017-'01_Supuestos'!$F$9))-((('01_Supuestos'!J31*$I1017)*'01_Supuestos'!$F$11*($H1017-'01_Supuestos'!$F$9))*'01_Supuestos'!$F$12)-(('01_Supuestos'!J31*$I1017)*'01_Supuestos'!$F$11*$K1017)-(IF(('01_Supuestos'!J31*$I1017)&gt;0,'01_Supuestos'!$F$15,0)))-((('01_Supuestos'!J31*$I1017)*'01_Supuestos'!$F$11*($H1017-'01_Supuestos'!$F$9))*'01_Supuestos'!$F$18)-($J1017*'01_Supuestos'!J32)-(IF('01_Supuestos'!J30=MAX('01_Supuestos'!$C$30:$M$30),'01_Supuestos'!$F$19,0))-(MAX(0,(((('01_Supuestos'!J31*$I1017)*'01_Supuestos'!$F$11*($H1017-'01_Supuestos'!$F$9))-((('01_Supuestos'!J31*$I1017)*'01_Supuestos'!$F$11*($H1017-'01_Supuestos'!$F$9))*'01_Supuestos'!$F$12)-(('01_Supuestos'!J31*$I1017)*'01_Supuestos'!$F$11*$K1017)-(IF(('01_Supuestos'!J31*$I1017)&gt;0,'01_Supuestos'!$F$15,0)))-($J1017*'01_Supuestos'!J33)))*'01_Supuestos'!$F$16)</f>
        <v/>
      </c>
      <c r="AB1017" s="109">
        <f>((('01_Supuestos'!K31*$I1017)*'01_Supuestos'!$F$11*($H1017-'01_Supuestos'!$F$9))-((('01_Supuestos'!K31*$I1017)*'01_Supuestos'!$F$11*($H1017-'01_Supuestos'!$F$9))*'01_Supuestos'!$F$12)-(('01_Supuestos'!K31*$I1017)*'01_Supuestos'!$F$11*$K1017)-(IF(('01_Supuestos'!K31*$I1017)&gt;0,'01_Supuestos'!$F$15,0)))-((('01_Supuestos'!K31*$I1017)*'01_Supuestos'!$F$11*($H1017-'01_Supuestos'!$F$9))*'01_Supuestos'!$F$18)-($J1017*'01_Supuestos'!K32)-(IF('01_Supuestos'!K30=MAX('01_Supuestos'!$C$30:$M$30),'01_Supuestos'!$F$19,0))-(MAX(0,(((('01_Supuestos'!K31*$I1017)*'01_Supuestos'!$F$11*($H1017-'01_Supuestos'!$F$9))-((('01_Supuestos'!K31*$I1017)*'01_Supuestos'!$F$11*($H1017-'01_Supuestos'!$F$9))*'01_Supuestos'!$F$12)-(('01_Supuestos'!K31*$I1017)*'01_Supuestos'!$F$11*$K1017)-(IF(('01_Supuestos'!K31*$I1017)&gt;0,'01_Supuestos'!$F$15,0)))-($J1017*'01_Supuestos'!K33)))*'01_Supuestos'!$F$16)</f>
        <v/>
      </c>
      <c r="AC1017" s="109">
        <f>((('01_Supuestos'!L31*$I1017)*'01_Supuestos'!$F$11*($H1017-'01_Supuestos'!$F$9))-((('01_Supuestos'!L31*$I1017)*'01_Supuestos'!$F$11*($H1017-'01_Supuestos'!$F$9))*'01_Supuestos'!$F$12)-(('01_Supuestos'!L31*$I1017)*'01_Supuestos'!$F$11*$K1017)-(IF(('01_Supuestos'!L31*$I1017)&gt;0,'01_Supuestos'!$F$15,0)))-((('01_Supuestos'!L31*$I1017)*'01_Supuestos'!$F$11*($H1017-'01_Supuestos'!$F$9))*'01_Supuestos'!$F$18)-($J1017*'01_Supuestos'!L32)-(IF('01_Supuestos'!L30=MAX('01_Supuestos'!$C$30:$M$30),'01_Supuestos'!$F$19,0))-(MAX(0,(((('01_Supuestos'!L31*$I1017)*'01_Supuestos'!$F$11*($H1017-'01_Supuestos'!$F$9))-((('01_Supuestos'!L31*$I1017)*'01_Supuestos'!$F$11*($H1017-'01_Supuestos'!$F$9))*'01_Supuestos'!$F$12)-(('01_Supuestos'!L31*$I1017)*'01_Supuestos'!$F$11*$K1017)-(IF(('01_Supuestos'!L31*$I1017)&gt;0,'01_Supuestos'!$F$15,0)))-($J1017*'01_Supuestos'!L33)))*'01_Supuestos'!$F$16)</f>
        <v/>
      </c>
      <c r="AD1017" s="109">
        <f>((('01_Supuestos'!M31*$I1017)*'01_Supuestos'!$F$11*($H1017-'01_Supuestos'!$F$9))-((('01_Supuestos'!M31*$I1017)*'01_Supuestos'!$F$11*($H1017-'01_Supuestos'!$F$9))*'01_Supuestos'!$F$12)-(('01_Supuestos'!M31*$I1017)*'01_Supuestos'!$F$11*$K1017)-(IF(('01_Supuestos'!M31*$I1017)&gt;0,'01_Supuestos'!$F$15,0)))-((('01_Supuestos'!M31*$I1017)*'01_Supuestos'!$F$11*($H1017-'01_Supuestos'!$F$9))*'01_Supuestos'!$F$18)-($J1017*'01_Supuestos'!M32)-(IF('01_Supuestos'!M30=MAX('01_Supuestos'!$C$30:$M$30),'01_Supuestos'!$F$19,0))-(MAX(0,(((('01_Supuestos'!M31*$I1017)*'01_Supuestos'!$F$11*($H1017-'01_Supuestos'!$F$9))-((('01_Supuestos'!M31*$I1017)*'01_Supuestos'!$F$11*($H1017-'01_Supuestos'!$F$9))*'01_Supuestos'!$F$12)-(('01_Supuestos'!M31*$I1017)*'01_Supuestos'!$F$11*$K1017)-(IF(('01_Supuestos'!M31*$I1017)&gt;0,'01_Supuestos'!$F$15,0)))-($J1017*'01_Supuestos'!M33)))*'01_Supuestos'!$F$16)</f>
        <v/>
      </c>
      <c r="AE1017" s="109">
        <f>0</f>
        <v/>
      </c>
      <c r="AF1017" s="109">
        <f>IF(S1017&gt;R1017,"Appraisal+Decision",IF(S1017&lt;R1017,"Develop Now","Indiferente"))</f>
        <v/>
      </c>
    </row>
    <row r="1018">
      <c r="A1018" t="n">
        <v>988</v>
      </c>
      <c r="B1018" s="53">
        <f>RAND()</f>
        <v/>
      </c>
      <c r="C1018" s="53">
        <f>RAND()</f>
        <v/>
      </c>
      <c r="D1018" s="53">
        <f>RAND()</f>
        <v/>
      </c>
      <c r="E1018" s="53">
        <f>RAND()</f>
        <v/>
      </c>
      <c r="F1018" s="53">
        <f>RAND()</f>
        <v/>
      </c>
      <c r="G1018" s="53">
        <f>RAND()</f>
        <v/>
      </c>
      <c r="H1018" s="109">
        <f>IF(B1018&lt;($B$11-$B$10)/($B$12-$B$10), $B$10+SQRT(B1018*($B$11-$B$10)*($B$12-$B$10)), $B$12-SQRT((1-B1018)*($B$12-$B$11)*($B$12-$B$10)))</f>
        <v/>
      </c>
      <c r="I1018" s="53">
        <f>MAX(0.1,NORMINV(C1018,$B$13,$B$14))</f>
        <v/>
      </c>
      <c r="J1018" s="109">
        <f>'01_Supuestos'!$F$13*MAX(0.65,NORMINV(D1018,1,$B$15))</f>
        <v/>
      </c>
      <c r="K1018" s="109">
        <f>'01_Supuestos'!$F$14*MAX(0.6,NORMINV(E1018,1,$B$16))</f>
        <v/>
      </c>
      <c r="L1018" s="109">
        <f>--(F1018&lt;=$B$5)</f>
        <v/>
      </c>
      <c r="M1018" s="109">
        <f>IF(L1018=1, IF(G1018&lt;=$B$6, "+", "-"), IF(G1018&lt;=(1-$B$7), "+", "-"))</f>
        <v/>
      </c>
      <c r="N1018" s="110">
        <f>IF(M1018="+",'05_Bayes_Arbol'!$B$16,'05_Bayes_Arbol'!$B$17)</f>
        <v/>
      </c>
      <c r="O1018" s="109">
        <f>SUMPRODUCT(T1018:AD1018,'01_Supuestos'!$C$34:$M$34)</f>
        <v/>
      </c>
      <c r="P1018" s="109">
        <f>N1018*O1018 + (1-N1018)*$B$9</f>
        <v/>
      </c>
      <c r="Q1018" s="109">
        <f>--(P1018&gt;0)</f>
        <v/>
      </c>
      <c r="R1018" s="109">
        <f>IF(L1018=1,O1018,$B$9)</f>
        <v/>
      </c>
      <c r="S1018" s="109">
        <f>-$B$8 + IF(Q1018=1, IF(L1018=1,O1018,$B$9), 0)</f>
        <v/>
      </c>
      <c r="T1018" s="109">
        <f>((('01_Supuestos'!C31*$I1018)*'01_Supuestos'!$F$11*($H1018-'01_Supuestos'!$F$9))-((('01_Supuestos'!C31*$I1018)*'01_Supuestos'!$F$11*($H1018-'01_Supuestos'!$F$9))*'01_Supuestos'!$F$12)-(('01_Supuestos'!C31*$I1018)*'01_Supuestos'!$F$11*$K1018)-(IF(('01_Supuestos'!C31*$I1018)&gt;0,'01_Supuestos'!$F$15,0)))-((('01_Supuestos'!C31*$I1018)*'01_Supuestos'!$F$11*($H1018-'01_Supuestos'!$F$9))*'01_Supuestos'!$F$18)-($J1018*'01_Supuestos'!C32)-(IF('01_Supuestos'!C30=MAX('01_Supuestos'!$C$30:$M$30),'01_Supuestos'!$F$19,0))-(MAX(0,(((('01_Supuestos'!C31*$I1018)*'01_Supuestos'!$F$11*($H1018-'01_Supuestos'!$F$9))-((('01_Supuestos'!C31*$I1018)*'01_Supuestos'!$F$11*($H1018-'01_Supuestos'!$F$9))*'01_Supuestos'!$F$12)-(('01_Supuestos'!C31*$I1018)*'01_Supuestos'!$F$11*$K1018)-(IF(('01_Supuestos'!C31*$I1018)&gt;0,'01_Supuestos'!$F$15,0)))-($J1018*'01_Supuestos'!C33)))*'01_Supuestos'!$F$16)</f>
        <v/>
      </c>
      <c r="U1018" s="109">
        <f>((('01_Supuestos'!D31*$I1018)*'01_Supuestos'!$F$11*($H1018-'01_Supuestos'!$F$9))-((('01_Supuestos'!D31*$I1018)*'01_Supuestos'!$F$11*($H1018-'01_Supuestos'!$F$9))*'01_Supuestos'!$F$12)-(('01_Supuestos'!D31*$I1018)*'01_Supuestos'!$F$11*$K1018)-(IF(('01_Supuestos'!D31*$I1018)&gt;0,'01_Supuestos'!$F$15,0)))-((('01_Supuestos'!D31*$I1018)*'01_Supuestos'!$F$11*($H1018-'01_Supuestos'!$F$9))*'01_Supuestos'!$F$18)-($J1018*'01_Supuestos'!D32)-(IF('01_Supuestos'!D30=MAX('01_Supuestos'!$C$30:$M$30),'01_Supuestos'!$F$19,0))-(MAX(0,(((('01_Supuestos'!D31*$I1018)*'01_Supuestos'!$F$11*($H1018-'01_Supuestos'!$F$9))-((('01_Supuestos'!D31*$I1018)*'01_Supuestos'!$F$11*($H1018-'01_Supuestos'!$F$9))*'01_Supuestos'!$F$12)-(('01_Supuestos'!D31*$I1018)*'01_Supuestos'!$F$11*$K1018)-(IF(('01_Supuestos'!D31*$I1018)&gt;0,'01_Supuestos'!$F$15,0)))-($J1018*'01_Supuestos'!D33)))*'01_Supuestos'!$F$16)</f>
        <v/>
      </c>
      <c r="V1018" s="109">
        <f>((('01_Supuestos'!E31*$I1018)*'01_Supuestos'!$F$11*($H1018-'01_Supuestos'!$F$9))-((('01_Supuestos'!E31*$I1018)*'01_Supuestos'!$F$11*($H1018-'01_Supuestos'!$F$9))*'01_Supuestos'!$F$12)-(('01_Supuestos'!E31*$I1018)*'01_Supuestos'!$F$11*$K1018)-(IF(('01_Supuestos'!E31*$I1018)&gt;0,'01_Supuestos'!$F$15,0)))-((('01_Supuestos'!E31*$I1018)*'01_Supuestos'!$F$11*($H1018-'01_Supuestos'!$F$9))*'01_Supuestos'!$F$18)-($J1018*'01_Supuestos'!E32)-(IF('01_Supuestos'!E30=MAX('01_Supuestos'!$C$30:$M$30),'01_Supuestos'!$F$19,0))-(MAX(0,(((('01_Supuestos'!E31*$I1018)*'01_Supuestos'!$F$11*($H1018-'01_Supuestos'!$F$9))-((('01_Supuestos'!E31*$I1018)*'01_Supuestos'!$F$11*($H1018-'01_Supuestos'!$F$9))*'01_Supuestos'!$F$12)-(('01_Supuestos'!E31*$I1018)*'01_Supuestos'!$F$11*$K1018)-(IF(('01_Supuestos'!E31*$I1018)&gt;0,'01_Supuestos'!$F$15,0)))-($J1018*'01_Supuestos'!E33)))*'01_Supuestos'!$F$16)</f>
        <v/>
      </c>
      <c r="W1018" s="109">
        <f>((('01_Supuestos'!F31*$I1018)*'01_Supuestos'!$F$11*($H1018-'01_Supuestos'!$F$9))-((('01_Supuestos'!F31*$I1018)*'01_Supuestos'!$F$11*($H1018-'01_Supuestos'!$F$9))*'01_Supuestos'!$F$12)-(('01_Supuestos'!F31*$I1018)*'01_Supuestos'!$F$11*$K1018)-(IF(('01_Supuestos'!F31*$I1018)&gt;0,'01_Supuestos'!$F$15,0)))-((('01_Supuestos'!F31*$I1018)*'01_Supuestos'!$F$11*($H1018-'01_Supuestos'!$F$9))*'01_Supuestos'!$F$18)-($J1018*'01_Supuestos'!F32)-(IF('01_Supuestos'!F30=MAX('01_Supuestos'!$C$30:$M$30),'01_Supuestos'!$F$19,0))-(MAX(0,(((('01_Supuestos'!F31*$I1018)*'01_Supuestos'!$F$11*($H1018-'01_Supuestos'!$F$9))-((('01_Supuestos'!F31*$I1018)*'01_Supuestos'!$F$11*($H1018-'01_Supuestos'!$F$9))*'01_Supuestos'!$F$12)-(('01_Supuestos'!F31*$I1018)*'01_Supuestos'!$F$11*$K1018)-(IF(('01_Supuestos'!F31*$I1018)&gt;0,'01_Supuestos'!$F$15,0)))-($J1018*'01_Supuestos'!F33)))*'01_Supuestos'!$F$16)</f>
        <v/>
      </c>
      <c r="X1018" s="109">
        <f>((('01_Supuestos'!G31*$I1018)*'01_Supuestos'!$F$11*($H1018-'01_Supuestos'!$F$9))-((('01_Supuestos'!G31*$I1018)*'01_Supuestos'!$F$11*($H1018-'01_Supuestos'!$F$9))*'01_Supuestos'!$F$12)-(('01_Supuestos'!G31*$I1018)*'01_Supuestos'!$F$11*$K1018)-(IF(('01_Supuestos'!G31*$I1018)&gt;0,'01_Supuestos'!$F$15,0)))-((('01_Supuestos'!G31*$I1018)*'01_Supuestos'!$F$11*($H1018-'01_Supuestos'!$F$9))*'01_Supuestos'!$F$18)-($J1018*'01_Supuestos'!G32)-(IF('01_Supuestos'!G30=MAX('01_Supuestos'!$C$30:$M$30),'01_Supuestos'!$F$19,0))-(MAX(0,(((('01_Supuestos'!G31*$I1018)*'01_Supuestos'!$F$11*($H1018-'01_Supuestos'!$F$9))-((('01_Supuestos'!G31*$I1018)*'01_Supuestos'!$F$11*($H1018-'01_Supuestos'!$F$9))*'01_Supuestos'!$F$12)-(('01_Supuestos'!G31*$I1018)*'01_Supuestos'!$F$11*$K1018)-(IF(('01_Supuestos'!G31*$I1018)&gt;0,'01_Supuestos'!$F$15,0)))-($J1018*'01_Supuestos'!G33)))*'01_Supuestos'!$F$16)</f>
        <v/>
      </c>
      <c r="Y1018" s="109">
        <f>((('01_Supuestos'!H31*$I1018)*'01_Supuestos'!$F$11*($H1018-'01_Supuestos'!$F$9))-((('01_Supuestos'!H31*$I1018)*'01_Supuestos'!$F$11*($H1018-'01_Supuestos'!$F$9))*'01_Supuestos'!$F$12)-(('01_Supuestos'!H31*$I1018)*'01_Supuestos'!$F$11*$K1018)-(IF(('01_Supuestos'!H31*$I1018)&gt;0,'01_Supuestos'!$F$15,0)))-((('01_Supuestos'!H31*$I1018)*'01_Supuestos'!$F$11*($H1018-'01_Supuestos'!$F$9))*'01_Supuestos'!$F$18)-($J1018*'01_Supuestos'!H32)-(IF('01_Supuestos'!H30=MAX('01_Supuestos'!$C$30:$M$30),'01_Supuestos'!$F$19,0))-(MAX(0,(((('01_Supuestos'!H31*$I1018)*'01_Supuestos'!$F$11*($H1018-'01_Supuestos'!$F$9))-((('01_Supuestos'!H31*$I1018)*'01_Supuestos'!$F$11*($H1018-'01_Supuestos'!$F$9))*'01_Supuestos'!$F$12)-(('01_Supuestos'!H31*$I1018)*'01_Supuestos'!$F$11*$K1018)-(IF(('01_Supuestos'!H31*$I1018)&gt;0,'01_Supuestos'!$F$15,0)))-($J1018*'01_Supuestos'!H33)))*'01_Supuestos'!$F$16)</f>
        <v/>
      </c>
      <c r="Z1018" s="109">
        <f>((('01_Supuestos'!I31*$I1018)*'01_Supuestos'!$F$11*($H1018-'01_Supuestos'!$F$9))-((('01_Supuestos'!I31*$I1018)*'01_Supuestos'!$F$11*($H1018-'01_Supuestos'!$F$9))*'01_Supuestos'!$F$12)-(('01_Supuestos'!I31*$I1018)*'01_Supuestos'!$F$11*$K1018)-(IF(('01_Supuestos'!I31*$I1018)&gt;0,'01_Supuestos'!$F$15,0)))-((('01_Supuestos'!I31*$I1018)*'01_Supuestos'!$F$11*($H1018-'01_Supuestos'!$F$9))*'01_Supuestos'!$F$18)-($J1018*'01_Supuestos'!I32)-(IF('01_Supuestos'!I30=MAX('01_Supuestos'!$C$30:$M$30),'01_Supuestos'!$F$19,0))-(MAX(0,(((('01_Supuestos'!I31*$I1018)*'01_Supuestos'!$F$11*($H1018-'01_Supuestos'!$F$9))-((('01_Supuestos'!I31*$I1018)*'01_Supuestos'!$F$11*($H1018-'01_Supuestos'!$F$9))*'01_Supuestos'!$F$12)-(('01_Supuestos'!I31*$I1018)*'01_Supuestos'!$F$11*$K1018)-(IF(('01_Supuestos'!I31*$I1018)&gt;0,'01_Supuestos'!$F$15,0)))-($J1018*'01_Supuestos'!I33)))*'01_Supuestos'!$F$16)</f>
        <v/>
      </c>
      <c r="AA1018" s="109">
        <f>((('01_Supuestos'!J31*$I1018)*'01_Supuestos'!$F$11*($H1018-'01_Supuestos'!$F$9))-((('01_Supuestos'!J31*$I1018)*'01_Supuestos'!$F$11*($H1018-'01_Supuestos'!$F$9))*'01_Supuestos'!$F$12)-(('01_Supuestos'!J31*$I1018)*'01_Supuestos'!$F$11*$K1018)-(IF(('01_Supuestos'!J31*$I1018)&gt;0,'01_Supuestos'!$F$15,0)))-((('01_Supuestos'!J31*$I1018)*'01_Supuestos'!$F$11*($H1018-'01_Supuestos'!$F$9))*'01_Supuestos'!$F$18)-($J1018*'01_Supuestos'!J32)-(IF('01_Supuestos'!J30=MAX('01_Supuestos'!$C$30:$M$30),'01_Supuestos'!$F$19,0))-(MAX(0,(((('01_Supuestos'!J31*$I1018)*'01_Supuestos'!$F$11*($H1018-'01_Supuestos'!$F$9))-((('01_Supuestos'!J31*$I1018)*'01_Supuestos'!$F$11*($H1018-'01_Supuestos'!$F$9))*'01_Supuestos'!$F$12)-(('01_Supuestos'!J31*$I1018)*'01_Supuestos'!$F$11*$K1018)-(IF(('01_Supuestos'!J31*$I1018)&gt;0,'01_Supuestos'!$F$15,0)))-($J1018*'01_Supuestos'!J33)))*'01_Supuestos'!$F$16)</f>
        <v/>
      </c>
      <c r="AB1018" s="109">
        <f>((('01_Supuestos'!K31*$I1018)*'01_Supuestos'!$F$11*($H1018-'01_Supuestos'!$F$9))-((('01_Supuestos'!K31*$I1018)*'01_Supuestos'!$F$11*($H1018-'01_Supuestos'!$F$9))*'01_Supuestos'!$F$12)-(('01_Supuestos'!K31*$I1018)*'01_Supuestos'!$F$11*$K1018)-(IF(('01_Supuestos'!K31*$I1018)&gt;0,'01_Supuestos'!$F$15,0)))-((('01_Supuestos'!K31*$I1018)*'01_Supuestos'!$F$11*($H1018-'01_Supuestos'!$F$9))*'01_Supuestos'!$F$18)-($J1018*'01_Supuestos'!K32)-(IF('01_Supuestos'!K30=MAX('01_Supuestos'!$C$30:$M$30),'01_Supuestos'!$F$19,0))-(MAX(0,(((('01_Supuestos'!K31*$I1018)*'01_Supuestos'!$F$11*($H1018-'01_Supuestos'!$F$9))-((('01_Supuestos'!K31*$I1018)*'01_Supuestos'!$F$11*($H1018-'01_Supuestos'!$F$9))*'01_Supuestos'!$F$12)-(('01_Supuestos'!K31*$I1018)*'01_Supuestos'!$F$11*$K1018)-(IF(('01_Supuestos'!K31*$I1018)&gt;0,'01_Supuestos'!$F$15,0)))-($J1018*'01_Supuestos'!K33)))*'01_Supuestos'!$F$16)</f>
        <v/>
      </c>
      <c r="AC1018" s="109">
        <f>((('01_Supuestos'!L31*$I1018)*'01_Supuestos'!$F$11*($H1018-'01_Supuestos'!$F$9))-((('01_Supuestos'!L31*$I1018)*'01_Supuestos'!$F$11*($H1018-'01_Supuestos'!$F$9))*'01_Supuestos'!$F$12)-(('01_Supuestos'!L31*$I1018)*'01_Supuestos'!$F$11*$K1018)-(IF(('01_Supuestos'!L31*$I1018)&gt;0,'01_Supuestos'!$F$15,0)))-((('01_Supuestos'!L31*$I1018)*'01_Supuestos'!$F$11*($H1018-'01_Supuestos'!$F$9))*'01_Supuestos'!$F$18)-($J1018*'01_Supuestos'!L32)-(IF('01_Supuestos'!L30=MAX('01_Supuestos'!$C$30:$M$30),'01_Supuestos'!$F$19,0))-(MAX(0,(((('01_Supuestos'!L31*$I1018)*'01_Supuestos'!$F$11*($H1018-'01_Supuestos'!$F$9))-((('01_Supuestos'!L31*$I1018)*'01_Supuestos'!$F$11*($H1018-'01_Supuestos'!$F$9))*'01_Supuestos'!$F$12)-(('01_Supuestos'!L31*$I1018)*'01_Supuestos'!$F$11*$K1018)-(IF(('01_Supuestos'!L31*$I1018)&gt;0,'01_Supuestos'!$F$15,0)))-($J1018*'01_Supuestos'!L33)))*'01_Supuestos'!$F$16)</f>
        <v/>
      </c>
      <c r="AD1018" s="109">
        <f>((('01_Supuestos'!M31*$I1018)*'01_Supuestos'!$F$11*($H1018-'01_Supuestos'!$F$9))-((('01_Supuestos'!M31*$I1018)*'01_Supuestos'!$F$11*($H1018-'01_Supuestos'!$F$9))*'01_Supuestos'!$F$12)-(('01_Supuestos'!M31*$I1018)*'01_Supuestos'!$F$11*$K1018)-(IF(('01_Supuestos'!M31*$I1018)&gt;0,'01_Supuestos'!$F$15,0)))-((('01_Supuestos'!M31*$I1018)*'01_Supuestos'!$F$11*($H1018-'01_Supuestos'!$F$9))*'01_Supuestos'!$F$18)-($J1018*'01_Supuestos'!M32)-(IF('01_Supuestos'!M30=MAX('01_Supuestos'!$C$30:$M$30),'01_Supuestos'!$F$19,0))-(MAX(0,(((('01_Supuestos'!M31*$I1018)*'01_Supuestos'!$F$11*($H1018-'01_Supuestos'!$F$9))-((('01_Supuestos'!M31*$I1018)*'01_Supuestos'!$F$11*($H1018-'01_Supuestos'!$F$9))*'01_Supuestos'!$F$12)-(('01_Supuestos'!M31*$I1018)*'01_Supuestos'!$F$11*$K1018)-(IF(('01_Supuestos'!M31*$I1018)&gt;0,'01_Supuestos'!$F$15,0)))-($J1018*'01_Supuestos'!M33)))*'01_Supuestos'!$F$16)</f>
        <v/>
      </c>
      <c r="AE1018" s="109">
        <f>0</f>
        <v/>
      </c>
      <c r="AF1018" s="109">
        <f>IF(S1018&gt;R1018,"Appraisal+Decision",IF(S1018&lt;R1018,"Develop Now","Indiferente"))</f>
        <v/>
      </c>
    </row>
    <row r="1019">
      <c r="A1019" t="n">
        <v>989</v>
      </c>
      <c r="B1019" s="53">
        <f>RAND()</f>
        <v/>
      </c>
      <c r="C1019" s="53">
        <f>RAND()</f>
        <v/>
      </c>
      <c r="D1019" s="53">
        <f>RAND()</f>
        <v/>
      </c>
      <c r="E1019" s="53">
        <f>RAND()</f>
        <v/>
      </c>
      <c r="F1019" s="53">
        <f>RAND()</f>
        <v/>
      </c>
      <c r="G1019" s="53">
        <f>RAND()</f>
        <v/>
      </c>
      <c r="H1019" s="109">
        <f>IF(B1019&lt;($B$11-$B$10)/($B$12-$B$10), $B$10+SQRT(B1019*($B$11-$B$10)*($B$12-$B$10)), $B$12-SQRT((1-B1019)*($B$12-$B$11)*($B$12-$B$10)))</f>
        <v/>
      </c>
      <c r="I1019" s="53">
        <f>MAX(0.1,NORMINV(C1019,$B$13,$B$14))</f>
        <v/>
      </c>
      <c r="J1019" s="109">
        <f>'01_Supuestos'!$F$13*MAX(0.65,NORMINV(D1019,1,$B$15))</f>
        <v/>
      </c>
      <c r="K1019" s="109">
        <f>'01_Supuestos'!$F$14*MAX(0.6,NORMINV(E1019,1,$B$16))</f>
        <v/>
      </c>
      <c r="L1019" s="109">
        <f>--(F1019&lt;=$B$5)</f>
        <v/>
      </c>
      <c r="M1019" s="109">
        <f>IF(L1019=1, IF(G1019&lt;=$B$6, "+", "-"), IF(G1019&lt;=(1-$B$7), "+", "-"))</f>
        <v/>
      </c>
      <c r="N1019" s="110">
        <f>IF(M1019="+",'05_Bayes_Arbol'!$B$16,'05_Bayes_Arbol'!$B$17)</f>
        <v/>
      </c>
      <c r="O1019" s="109">
        <f>SUMPRODUCT(T1019:AD1019,'01_Supuestos'!$C$34:$M$34)</f>
        <v/>
      </c>
      <c r="P1019" s="109">
        <f>N1019*O1019 + (1-N1019)*$B$9</f>
        <v/>
      </c>
      <c r="Q1019" s="109">
        <f>--(P1019&gt;0)</f>
        <v/>
      </c>
      <c r="R1019" s="109">
        <f>IF(L1019=1,O1019,$B$9)</f>
        <v/>
      </c>
      <c r="S1019" s="109">
        <f>-$B$8 + IF(Q1019=1, IF(L1019=1,O1019,$B$9), 0)</f>
        <v/>
      </c>
      <c r="T1019" s="109">
        <f>((('01_Supuestos'!C31*$I1019)*'01_Supuestos'!$F$11*($H1019-'01_Supuestos'!$F$9))-((('01_Supuestos'!C31*$I1019)*'01_Supuestos'!$F$11*($H1019-'01_Supuestos'!$F$9))*'01_Supuestos'!$F$12)-(('01_Supuestos'!C31*$I1019)*'01_Supuestos'!$F$11*$K1019)-(IF(('01_Supuestos'!C31*$I1019)&gt;0,'01_Supuestos'!$F$15,0)))-((('01_Supuestos'!C31*$I1019)*'01_Supuestos'!$F$11*($H1019-'01_Supuestos'!$F$9))*'01_Supuestos'!$F$18)-($J1019*'01_Supuestos'!C32)-(IF('01_Supuestos'!C30=MAX('01_Supuestos'!$C$30:$M$30),'01_Supuestos'!$F$19,0))-(MAX(0,(((('01_Supuestos'!C31*$I1019)*'01_Supuestos'!$F$11*($H1019-'01_Supuestos'!$F$9))-((('01_Supuestos'!C31*$I1019)*'01_Supuestos'!$F$11*($H1019-'01_Supuestos'!$F$9))*'01_Supuestos'!$F$12)-(('01_Supuestos'!C31*$I1019)*'01_Supuestos'!$F$11*$K1019)-(IF(('01_Supuestos'!C31*$I1019)&gt;0,'01_Supuestos'!$F$15,0)))-($J1019*'01_Supuestos'!C33)))*'01_Supuestos'!$F$16)</f>
        <v/>
      </c>
      <c r="U1019" s="109">
        <f>((('01_Supuestos'!D31*$I1019)*'01_Supuestos'!$F$11*($H1019-'01_Supuestos'!$F$9))-((('01_Supuestos'!D31*$I1019)*'01_Supuestos'!$F$11*($H1019-'01_Supuestos'!$F$9))*'01_Supuestos'!$F$12)-(('01_Supuestos'!D31*$I1019)*'01_Supuestos'!$F$11*$K1019)-(IF(('01_Supuestos'!D31*$I1019)&gt;0,'01_Supuestos'!$F$15,0)))-((('01_Supuestos'!D31*$I1019)*'01_Supuestos'!$F$11*($H1019-'01_Supuestos'!$F$9))*'01_Supuestos'!$F$18)-($J1019*'01_Supuestos'!D32)-(IF('01_Supuestos'!D30=MAX('01_Supuestos'!$C$30:$M$30),'01_Supuestos'!$F$19,0))-(MAX(0,(((('01_Supuestos'!D31*$I1019)*'01_Supuestos'!$F$11*($H1019-'01_Supuestos'!$F$9))-((('01_Supuestos'!D31*$I1019)*'01_Supuestos'!$F$11*($H1019-'01_Supuestos'!$F$9))*'01_Supuestos'!$F$12)-(('01_Supuestos'!D31*$I1019)*'01_Supuestos'!$F$11*$K1019)-(IF(('01_Supuestos'!D31*$I1019)&gt;0,'01_Supuestos'!$F$15,0)))-($J1019*'01_Supuestos'!D33)))*'01_Supuestos'!$F$16)</f>
        <v/>
      </c>
      <c r="V1019" s="109">
        <f>((('01_Supuestos'!E31*$I1019)*'01_Supuestos'!$F$11*($H1019-'01_Supuestos'!$F$9))-((('01_Supuestos'!E31*$I1019)*'01_Supuestos'!$F$11*($H1019-'01_Supuestos'!$F$9))*'01_Supuestos'!$F$12)-(('01_Supuestos'!E31*$I1019)*'01_Supuestos'!$F$11*$K1019)-(IF(('01_Supuestos'!E31*$I1019)&gt;0,'01_Supuestos'!$F$15,0)))-((('01_Supuestos'!E31*$I1019)*'01_Supuestos'!$F$11*($H1019-'01_Supuestos'!$F$9))*'01_Supuestos'!$F$18)-($J1019*'01_Supuestos'!E32)-(IF('01_Supuestos'!E30=MAX('01_Supuestos'!$C$30:$M$30),'01_Supuestos'!$F$19,0))-(MAX(0,(((('01_Supuestos'!E31*$I1019)*'01_Supuestos'!$F$11*($H1019-'01_Supuestos'!$F$9))-((('01_Supuestos'!E31*$I1019)*'01_Supuestos'!$F$11*($H1019-'01_Supuestos'!$F$9))*'01_Supuestos'!$F$12)-(('01_Supuestos'!E31*$I1019)*'01_Supuestos'!$F$11*$K1019)-(IF(('01_Supuestos'!E31*$I1019)&gt;0,'01_Supuestos'!$F$15,0)))-($J1019*'01_Supuestos'!E33)))*'01_Supuestos'!$F$16)</f>
        <v/>
      </c>
      <c r="W1019" s="109">
        <f>((('01_Supuestos'!F31*$I1019)*'01_Supuestos'!$F$11*($H1019-'01_Supuestos'!$F$9))-((('01_Supuestos'!F31*$I1019)*'01_Supuestos'!$F$11*($H1019-'01_Supuestos'!$F$9))*'01_Supuestos'!$F$12)-(('01_Supuestos'!F31*$I1019)*'01_Supuestos'!$F$11*$K1019)-(IF(('01_Supuestos'!F31*$I1019)&gt;0,'01_Supuestos'!$F$15,0)))-((('01_Supuestos'!F31*$I1019)*'01_Supuestos'!$F$11*($H1019-'01_Supuestos'!$F$9))*'01_Supuestos'!$F$18)-($J1019*'01_Supuestos'!F32)-(IF('01_Supuestos'!F30=MAX('01_Supuestos'!$C$30:$M$30),'01_Supuestos'!$F$19,0))-(MAX(0,(((('01_Supuestos'!F31*$I1019)*'01_Supuestos'!$F$11*($H1019-'01_Supuestos'!$F$9))-((('01_Supuestos'!F31*$I1019)*'01_Supuestos'!$F$11*($H1019-'01_Supuestos'!$F$9))*'01_Supuestos'!$F$12)-(('01_Supuestos'!F31*$I1019)*'01_Supuestos'!$F$11*$K1019)-(IF(('01_Supuestos'!F31*$I1019)&gt;0,'01_Supuestos'!$F$15,0)))-($J1019*'01_Supuestos'!F33)))*'01_Supuestos'!$F$16)</f>
        <v/>
      </c>
      <c r="X1019" s="109">
        <f>((('01_Supuestos'!G31*$I1019)*'01_Supuestos'!$F$11*($H1019-'01_Supuestos'!$F$9))-((('01_Supuestos'!G31*$I1019)*'01_Supuestos'!$F$11*($H1019-'01_Supuestos'!$F$9))*'01_Supuestos'!$F$12)-(('01_Supuestos'!G31*$I1019)*'01_Supuestos'!$F$11*$K1019)-(IF(('01_Supuestos'!G31*$I1019)&gt;0,'01_Supuestos'!$F$15,0)))-((('01_Supuestos'!G31*$I1019)*'01_Supuestos'!$F$11*($H1019-'01_Supuestos'!$F$9))*'01_Supuestos'!$F$18)-($J1019*'01_Supuestos'!G32)-(IF('01_Supuestos'!G30=MAX('01_Supuestos'!$C$30:$M$30),'01_Supuestos'!$F$19,0))-(MAX(0,(((('01_Supuestos'!G31*$I1019)*'01_Supuestos'!$F$11*($H1019-'01_Supuestos'!$F$9))-((('01_Supuestos'!G31*$I1019)*'01_Supuestos'!$F$11*($H1019-'01_Supuestos'!$F$9))*'01_Supuestos'!$F$12)-(('01_Supuestos'!G31*$I1019)*'01_Supuestos'!$F$11*$K1019)-(IF(('01_Supuestos'!G31*$I1019)&gt;0,'01_Supuestos'!$F$15,0)))-($J1019*'01_Supuestos'!G33)))*'01_Supuestos'!$F$16)</f>
        <v/>
      </c>
      <c r="Y1019" s="109">
        <f>((('01_Supuestos'!H31*$I1019)*'01_Supuestos'!$F$11*($H1019-'01_Supuestos'!$F$9))-((('01_Supuestos'!H31*$I1019)*'01_Supuestos'!$F$11*($H1019-'01_Supuestos'!$F$9))*'01_Supuestos'!$F$12)-(('01_Supuestos'!H31*$I1019)*'01_Supuestos'!$F$11*$K1019)-(IF(('01_Supuestos'!H31*$I1019)&gt;0,'01_Supuestos'!$F$15,0)))-((('01_Supuestos'!H31*$I1019)*'01_Supuestos'!$F$11*($H1019-'01_Supuestos'!$F$9))*'01_Supuestos'!$F$18)-($J1019*'01_Supuestos'!H32)-(IF('01_Supuestos'!H30=MAX('01_Supuestos'!$C$30:$M$30),'01_Supuestos'!$F$19,0))-(MAX(0,(((('01_Supuestos'!H31*$I1019)*'01_Supuestos'!$F$11*($H1019-'01_Supuestos'!$F$9))-((('01_Supuestos'!H31*$I1019)*'01_Supuestos'!$F$11*($H1019-'01_Supuestos'!$F$9))*'01_Supuestos'!$F$12)-(('01_Supuestos'!H31*$I1019)*'01_Supuestos'!$F$11*$K1019)-(IF(('01_Supuestos'!H31*$I1019)&gt;0,'01_Supuestos'!$F$15,0)))-($J1019*'01_Supuestos'!H33)))*'01_Supuestos'!$F$16)</f>
        <v/>
      </c>
      <c r="Z1019" s="109">
        <f>((('01_Supuestos'!I31*$I1019)*'01_Supuestos'!$F$11*($H1019-'01_Supuestos'!$F$9))-((('01_Supuestos'!I31*$I1019)*'01_Supuestos'!$F$11*($H1019-'01_Supuestos'!$F$9))*'01_Supuestos'!$F$12)-(('01_Supuestos'!I31*$I1019)*'01_Supuestos'!$F$11*$K1019)-(IF(('01_Supuestos'!I31*$I1019)&gt;0,'01_Supuestos'!$F$15,0)))-((('01_Supuestos'!I31*$I1019)*'01_Supuestos'!$F$11*($H1019-'01_Supuestos'!$F$9))*'01_Supuestos'!$F$18)-($J1019*'01_Supuestos'!I32)-(IF('01_Supuestos'!I30=MAX('01_Supuestos'!$C$30:$M$30),'01_Supuestos'!$F$19,0))-(MAX(0,(((('01_Supuestos'!I31*$I1019)*'01_Supuestos'!$F$11*($H1019-'01_Supuestos'!$F$9))-((('01_Supuestos'!I31*$I1019)*'01_Supuestos'!$F$11*($H1019-'01_Supuestos'!$F$9))*'01_Supuestos'!$F$12)-(('01_Supuestos'!I31*$I1019)*'01_Supuestos'!$F$11*$K1019)-(IF(('01_Supuestos'!I31*$I1019)&gt;0,'01_Supuestos'!$F$15,0)))-($J1019*'01_Supuestos'!I33)))*'01_Supuestos'!$F$16)</f>
        <v/>
      </c>
      <c r="AA1019" s="109">
        <f>((('01_Supuestos'!J31*$I1019)*'01_Supuestos'!$F$11*($H1019-'01_Supuestos'!$F$9))-((('01_Supuestos'!J31*$I1019)*'01_Supuestos'!$F$11*($H1019-'01_Supuestos'!$F$9))*'01_Supuestos'!$F$12)-(('01_Supuestos'!J31*$I1019)*'01_Supuestos'!$F$11*$K1019)-(IF(('01_Supuestos'!J31*$I1019)&gt;0,'01_Supuestos'!$F$15,0)))-((('01_Supuestos'!J31*$I1019)*'01_Supuestos'!$F$11*($H1019-'01_Supuestos'!$F$9))*'01_Supuestos'!$F$18)-($J1019*'01_Supuestos'!J32)-(IF('01_Supuestos'!J30=MAX('01_Supuestos'!$C$30:$M$30),'01_Supuestos'!$F$19,0))-(MAX(0,(((('01_Supuestos'!J31*$I1019)*'01_Supuestos'!$F$11*($H1019-'01_Supuestos'!$F$9))-((('01_Supuestos'!J31*$I1019)*'01_Supuestos'!$F$11*($H1019-'01_Supuestos'!$F$9))*'01_Supuestos'!$F$12)-(('01_Supuestos'!J31*$I1019)*'01_Supuestos'!$F$11*$K1019)-(IF(('01_Supuestos'!J31*$I1019)&gt;0,'01_Supuestos'!$F$15,0)))-($J1019*'01_Supuestos'!J33)))*'01_Supuestos'!$F$16)</f>
        <v/>
      </c>
      <c r="AB1019" s="109">
        <f>((('01_Supuestos'!K31*$I1019)*'01_Supuestos'!$F$11*($H1019-'01_Supuestos'!$F$9))-((('01_Supuestos'!K31*$I1019)*'01_Supuestos'!$F$11*($H1019-'01_Supuestos'!$F$9))*'01_Supuestos'!$F$12)-(('01_Supuestos'!K31*$I1019)*'01_Supuestos'!$F$11*$K1019)-(IF(('01_Supuestos'!K31*$I1019)&gt;0,'01_Supuestos'!$F$15,0)))-((('01_Supuestos'!K31*$I1019)*'01_Supuestos'!$F$11*($H1019-'01_Supuestos'!$F$9))*'01_Supuestos'!$F$18)-($J1019*'01_Supuestos'!K32)-(IF('01_Supuestos'!K30=MAX('01_Supuestos'!$C$30:$M$30),'01_Supuestos'!$F$19,0))-(MAX(0,(((('01_Supuestos'!K31*$I1019)*'01_Supuestos'!$F$11*($H1019-'01_Supuestos'!$F$9))-((('01_Supuestos'!K31*$I1019)*'01_Supuestos'!$F$11*($H1019-'01_Supuestos'!$F$9))*'01_Supuestos'!$F$12)-(('01_Supuestos'!K31*$I1019)*'01_Supuestos'!$F$11*$K1019)-(IF(('01_Supuestos'!K31*$I1019)&gt;0,'01_Supuestos'!$F$15,0)))-($J1019*'01_Supuestos'!K33)))*'01_Supuestos'!$F$16)</f>
        <v/>
      </c>
      <c r="AC1019" s="109">
        <f>((('01_Supuestos'!L31*$I1019)*'01_Supuestos'!$F$11*($H1019-'01_Supuestos'!$F$9))-((('01_Supuestos'!L31*$I1019)*'01_Supuestos'!$F$11*($H1019-'01_Supuestos'!$F$9))*'01_Supuestos'!$F$12)-(('01_Supuestos'!L31*$I1019)*'01_Supuestos'!$F$11*$K1019)-(IF(('01_Supuestos'!L31*$I1019)&gt;0,'01_Supuestos'!$F$15,0)))-((('01_Supuestos'!L31*$I1019)*'01_Supuestos'!$F$11*($H1019-'01_Supuestos'!$F$9))*'01_Supuestos'!$F$18)-($J1019*'01_Supuestos'!L32)-(IF('01_Supuestos'!L30=MAX('01_Supuestos'!$C$30:$M$30),'01_Supuestos'!$F$19,0))-(MAX(0,(((('01_Supuestos'!L31*$I1019)*'01_Supuestos'!$F$11*($H1019-'01_Supuestos'!$F$9))-((('01_Supuestos'!L31*$I1019)*'01_Supuestos'!$F$11*($H1019-'01_Supuestos'!$F$9))*'01_Supuestos'!$F$12)-(('01_Supuestos'!L31*$I1019)*'01_Supuestos'!$F$11*$K1019)-(IF(('01_Supuestos'!L31*$I1019)&gt;0,'01_Supuestos'!$F$15,0)))-($J1019*'01_Supuestos'!L33)))*'01_Supuestos'!$F$16)</f>
        <v/>
      </c>
      <c r="AD1019" s="109">
        <f>((('01_Supuestos'!M31*$I1019)*'01_Supuestos'!$F$11*($H1019-'01_Supuestos'!$F$9))-((('01_Supuestos'!M31*$I1019)*'01_Supuestos'!$F$11*($H1019-'01_Supuestos'!$F$9))*'01_Supuestos'!$F$12)-(('01_Supuestos'!M31*$I1019)*'01_Supuestos'!$F$11*$K1019)-(IF(('01_Supuestos'!M31*$I1019)&gt;0,'01_Supuestos'!$F$15,0)))-((('01_Supuestos'!M31*$I1019)*'01_Supuestos'!$F$11*($H1019-'01_Supuestos'!$F$9))*'01_Supuestos'!$F$18)-($J1019*'01_Supuestos'!M32)-(IF('01_Supuestos'!M30=MAX('01_Supuestos'!$C$30:$M$30),'01_Supuestos'!$F$19,0))-(MAX(0,(((('01_Supuestos'!M31*$I1019)*'01_Supuestos'!$F$11*($H1019-'01_Supuestos'!$F$9))-((('01_Supuestos'!M31*$I1019)*'01_Supuestos'!$F$11*($H1019-'01_Supuestos'!$F$9))*'01_Supuestos'!$F$12)-(('01_Supuestos'!M31*$I1019)*'01_Supuestos'!$F$11*$K1019)-(IF(('01_Supuestos'!M31*$I1019)&gt;0,'01_Supuestos'!$F$15,0)))-($J1019*'01_Supuestos'!M33)))*'01_Supuestos'!$F$16)</f>
        <v/>
      </c>
      <c r="AE1019" s="109">
        <f>0</f>
        <v/>
      </c>
      <c r="AF1019" s="109">
        <f>IF(S1019&gt;R1019,"Appraisal+Decision",IF(S1019&lt;R1019,"Develop Now","Indiferente"))</f>
        <v/>
      </c>
    </row>
    <row r="1020">
      <c r="A1020" t="n">
        <v>990</v>
      </c>
      <c r="B1020" s="53">
        <f>RAND()</f>
        <v/>
      </c>
      <c r="C1020" s="53">
        <f>RAND()</f>
        <v/>
      </c>
      <c r="D1020" s="53">
        <f>RAND()</f>
        <v/>
      </c>
      <c r="E1020" s="53">
        <f>RAND()</f>
        <v/>
      </c>
      <c r="F1020" s="53">
        <f>RAND()</f>
        <v/>
      </c>
      <c r="G1020" s="53">
        <f>RAND()</f>
        <v/>
      </c>
      <c r="H1020" s="109">
        <f>IF(B1020&lt;($B$11-$B$10)/($B$12-$B$10), $B$10+SQRT(B1020*($B$11-$B$10)*($B$12-$B$10)), $B$12-SQRT((1-B1020)*($B$12-$B$11)*($B$12-$B$10)))</f>
        <v/>
      </c>
      <c r="I1020" s="53">
        <f>MAX(0.1,NORMINV(C1020,$B$13,$B$14))</f>
        <v/>
      </c>
      <c r="J1020" s="109">
        <f>'01_Supuestos'!$F$13*MAX(0.65,NORMINV(D1020,1,$B$15))</f>
        <v/>
      </c>
      <c r="K1020" s="109">
        <f>'01_Supuestos'!$F$14*MAX(0.6,NORMINV(E1020,1,$B$16))</f>
        <v/>
      </c>
      <c r="L1020" s="109">
        <f>--(F1020&lt;=$B$5)</f>
        <v/>
      </c>
      <c r="M1020" s="109">
        <f>IF(L1020=1, IF(G1020&lt;=$B$6, "+", "-"), IF(G1020&lt;=(1-$B$7), "+", "-"))</f>
        <v/>
      </c>
      <c r="N1020" s="110">
        <f>IF(M1020="+",'05_Bayes_Arbol'!$B$16,'05_Bayes_Arbol'!$B$17)</f>
        <v/>
      </c>
      <c r="O1020" s="109">
        <f>SUMPRODUCT(T1020:AD1020,'01_Supuestos'!$C$34:$M$34)</f>
        <v/>
      </c>
      <c r="P1020" s="109">
        <f>N1020*O1020 + (1-N1020)*$B$9</f>
        <v/>
      </c>
      <c r="Q1020" s="109">
        <f>--(P1020&gt;0)</f>
        <v/>
      </c>
      <c r="R1020" s="109">
        <f>IF(L1020=1,O1020,$B$9)</f>
        <v/>
      </c>
      <c r="S1020" s="109">
        <f>-$B$8 + IF(Q1020=1, IF(L1020=1,O1020,$B$9), 0)</f>
        <v/>
      </c>
      <c r="T1020" s="109">
        <f>((('01_Supuestos'!C31*$I1020)*'01_Supuestos'!$F$11*($H1020-'01_Supuestos'!$F$9))-((('01_Supuestos'!C31*$I1020)*'01_Supuestos'!$F$11*($H1020-'01_Supuestos'!$F$9))*'01_Supuestos'!$F$12)-(('01_Supuestos'!C31*$I1020)*'01_Supuestos'!$F$11*$K1020)-(IF(('01_Supuestos'!C31*$I1020)&gt;0,'01_Supuestos'!$F$15,0)))-((('01_Supuestos'!C31*$I1020)*'01_Supuestos'!$F$11*($H1020-'01_Supuestos'!$F$9))*'01_Supuestos'!$F$18)-($J1020*'01_Supuestos'!C32)-(IF('01_Supuestos'!C30=MAX('01_Supuestos'!$C$30:$M$30),'01_Supuestos'!$F$19,0))-(MAX(0,(((('01_Supuestos'!C31*$I1020)*'01_Supuestos'!$F$11*($H1020-'01_Supuestos'!$F$9))-((('01_Supuestos'!C31*$I1020)*'01_Supuestos'!$F$11*($H1020-'01_Supuestos'!$F$9))*'01_Supuestos'!$F$12)-(('01_Supuestos'!C31*$I1020)*'01_Supuestos'!$F$11*$K1020)-(IF(('01_Supuestos'!C31*$I1020)&gt;0,'01_Supuestos'!$F$15,0)))-($J1020*'01_Supuestos'!C33)))*'01_Supuestos'!$F$16)</f>
        <v/>
      </c>
      <c r="U1020" s="109">
        <f>((('01_Supuestos'!D31*$I1020)*'01_Supuestos'!$F$11*($H1020-'01_Supuestos'!$F$9))-((('01_Supuestos'!D31*$I1020)*'01_Supuestos'!$F$11*($H1020-'01_Supuestos'!$F$9))*'01_Supuestos'!$F$12)-(('01_Supuestos'!D31*$I1020)*'01_Supuestos'!$F$11*$K1020)-(IF(('01_Supuestos'!D31*$I1020)&gt;0,'01_Supuestos'!$F$15,0)))-((('01_Supuestos'!D31*$I1020)*'01_Supuestos'!$F$11*($H1020-'01_Supuestos'!$F$9))*'01_Supuestos'!$F$18)-($J1020*'01_Supuestos'!D32)-(IF('01_Supuestos'!D30=MAX('01_Supuestos'!$C$30:$M$30),'01_Supuestos'!$F$19,0))-(MAX(0,(((('01_Supuestos'!D31*$I1020)*'01_Supuestos'!$F$11*($H1020-'01_Supuestos'!$F$9))-((('01_Supuestos'!D31*$I1020)*'01_Supuestos'!$F$11*($H1020-'01_Supuestos'!$F$9))*'01_Supuestos'!$F$12)-(('01_Supuestos'!D31*$I1020)*'01_Supuestos'!$F$11*$K1020)-(IF(('01_Supuestos'!D31*$I1020)&gt;0,'01_Supuestos'!$F$15,0)))-($J1020*'01_Supuestos'!D33)))*'01_Supuestos'!$F$16)</f>
        <v/>
      </c>
      <c r="V1020" s="109">
        <f>((('01_Supuestos'!E31*$I1020)*'01_Supuestos'!$F$11*($H1020-'01_Supuestos'!$F$9))-((('01_Supuestos'!E31*$I1020)*'01_Supuestos'!$F$11*($H1020-'01_Supuestos'!$F$9))*'01_Supuestos'!$F$12)-(('01_Supuestos'!E31*$I1020)*'01_Supuestos'!$F$11*$K1020)-(IF(('01_Supuestos'!E31*$I1020)&gt;0,'01_Supuestos'!$F$15,0)))-((('01_Supuestos'!E31*$I1020)*'01_Supuestos'!$F$11*($H1020-'01_Supuestos'!$F$9))*'01_Supuestos'!$F$18)-($J1020*'01_Supuestos'!E32)-(IF('01_Supuestos'!E30=MAX('01_Supuestos'!$C$30:$M$30),'01_Supuestos'!$F$19,0))-(MAX(0,(((('01_Supuestos'!E31*$I1020)*'01_Supuestos'!$F$11*($H1020-'01_Supuestos'!$F$9))-((('01_Supuestos'!E31*$I1020)*'01_Supuestos'!$F$11*($H1020-'01_Supuestos'!$F$9))*'01_Supuestos'!$F$12)-(('01_Supuestos'!E31*$I1020)*'01_Supuestos'!$F$11*$K1020)-(IF(('01_Supuestos'!E31*$I1020)&gt;0,'01_Supuestos'!$F$15,0)))-($J1020*'01_Supuestos'!E33)))*'01_Supuestos'!$F$16)</f>
        <v/>
      </c>
      <c r="W1020" s="109">
        <f>((('01_Supuestos'!F31*$I1020)*'01_Supuestos'!$F$11*($H1020-'01_Supuestos'!$F$9))-((('01_Supuestos'!F31*$I1020)*'01_Supuestos'!$F$11*($H1020-'01_Supuestos'!$F$9))*'01_Supuestos'!$F$12)-(('01_Supuestos'!F31*$I1020)*'01_Supuestos'!$F$11*$K1020)-(IF(('01_Supuestos'!F31*$I1020)&gt;0,'01_Supuestos'!$F$15,0)))-((('01_Supuestos'!F31*$I1020)*'01_Supuestos'!$F$11*($H1020-'01_Supuestos'!$F$9))*'01_Supuestos'!$F$18)-($J1020*'01_Supuestos'!F32)-(IF('01_Supuestos'!F30=MAX('01_Supuestos'!$C$30:$M$30),'01_Supuestos'!$F$19,0))-(MAX(0,(((('01_Supuestos'!F31*$I1020)*'01_Supuestos'!$F$11*($H1020-'01_Supuestos'!$F$9))-((('01_Supuestos'!F31*$I1020)*'01_Supuestos'!$F$11*($H1020-'01_Supuestos'!$F$9))*'01_Supuestos'!$F$12)-(('01_Supuestos'!F31*$I1020)*'01_Supuestos'!$F$11*$K1020)-(IF(('01_Supuestos'!F31*$I1020)&gt;0,'01_Supuestos'!$F$15,0)))-($J1020*'01_Supuestos'!F33)))*'01_Supuestos'!$F$16)</f>
        <v/>
      </c>
      <c r="X1020" s="109">
        <f>((('01_Supuestos'!G31*$I1020)*'01_Supuestos'!$F$11*($H1020-'01_Supuestos'!$F$9))-((('01_Supuestos'!G31*$I1020)*'01_Supuestos'!$F$11*($H1020-'01_Supuestos'!$F$9))*'01_Supuestos'!$F$12)-(('01_Supuestos'!G31*$I1020)*'01_Supuestos'!$F$11*$K1020)-(IF(('01_Supuestos'!G31*$I1020)&gt;0,'01_Supuestos'!$F$15,0)))-((('01_Supuestos'!G31*$I1020)*'01_Supuestos'!$F$11*($H1020-'01_Supuestos'!$F$9))*'01_Supuestos'!$F$18)-($J1020*'01_Supuestos'!G32)-(IF('01_Supuestos'!G30=MAX('01_Supuestos'!$C$30:$M$30),'01_Supuestos'!$F$19,0))-(MAX(0,(((('01_Supuestos'!G31*$I1020)*'01_Supuestos'!$F$11*($H1020-'01_Supuestos'!$F$9))-((('01_Supuestos'!G31*$I1020)*'01_Supuestos'!$F$11*($H1020-'01_Supuestos'!$F$9))*'01_Supuestos'!$F$12)-(('01_Supuestos'!G31*$I1020)*'01_Supuestos'!$F$11*$K1020)-(IF(('01_Supuestos'!G31*$I1020)&gt;0,'01_Supuestos'!$F$15,0)))-($J1020*'01_Supuestos'!G33)))*'01_Supuestos'!$F$16)</f>
        <v/>
      </c>
      <c r="Y1020" s="109">
        <f>((('01_Supuestos'!H31*$I1020)*'01_Supuestos'!$F$11*($H1020-'01_Supuestos'!$F$9))-((('01_Supuestos'!H31*$I1020)*'01_Supuestos'!$F$11*($H1020-'01_Supuestos'!$F$9))*'01_Supuestos'!$F$12)-(('01_Supuestos'!H31*$I1020)*'01_Supuestos'!$F$11*$K1020)-(IF(('01_Supuestos'!H31*$I1020)&gt;0,'01_Supuestos'!$F$15,0)))-((('01_Supuestos'!H31*$I1020)*'01_Supuestos'!$F$11*($H1020-'01_Supuestos'!$F$9))*'01_Supuestos'!$F$18)-($J1020*'01_Supuestos'!H32)-(IF('01_Supuestos'!H30=MAX('01_Supuestos'!$C$30:$M$30),'01_Supuestos'!$F$19,0))-(MAX(0,(((('01_Supuestos'!H31*$I1020)*'01_Supuestos'!$F$11*($H1020-'01_Supuestos'!$F$9))-((('01_Supuestos'!H31*$I1020)*'01_Supuestos'!$F$11*($H1020-'01_Supuestos'!$F$9))*'01_Supuestos'!$F$12)-(('01_Supuestos'!H31*$I1020)*'01_Supuestos'!$F$11*$K1020)-(IF(('01_Supuestos'!H31*$I1020)&gt;0,'01_Supuestos'!$F$15,0)))-($J1020*'01_Supuestos'!H33)))*'01_Supuestos'!$F$16)</f>
        <v/>
      </c>
      <c r="Z1020" s="109">
        <f>((('01_Supuestos'!I31*$I1020)*'01_Supuestos'!$F$11*($H1020-'01_Supuestos'!$F$9))-((('01_Supuestos'!I31*$I1020)*'01_Supuestos'!$F$11*($H1020-'01_Supuestos'!$F$9))*'01_Supuestos'!$F$12)-(('01_Supuestos'!I31*$I1020)*'01_Supuestos'!$F$11*$K1020)-(IF(('01_Supuestos'!I31*$I1020)&gt;0,'01_Supuestos'!$F$15,0)))-((('01_Supuestos'!I31*$I1020)*'01_Supuestos'!$F$11*($H1020-'01_Supuestos'!$F$9))*'01_Supuestos'!$F$18)-($J1020*'01_Supuestos'!I32)-(IF('01_Supuestos'!I30=MAX('01_Supuestos'!$C$30:$M$30),'01_Supuestos'!$F$19,0))-(MAX(0,(((('01_Supuestos'!I31*$I1020)*'01_Supuestos'!$F$11*($H1020-'01_Supuestos'!$F$9))-((('01_Supuestos'!I31*$I1020)*'01_Supuestos'!$F$11*($H1020-'01_Supuestos'!$F$9))*'01_Supuestos'!$F$12)-(('01_Supuestos'!I31*$I1020)*'01_Supuestos'!$F$11*$K1020)-(IF(('01_Supuestos'!I31*$I1020)&gt;0,'01_Supuestos'!$F$15,0)))-($J1020*'01_Supuestos'!I33)))*'01_Supuestos'!$F$16)</f>
        <v/>
      </c>
      <c r="AA1020" s="109">
        <f>((('01_Supuestos'!J31*$I1020)*'01_Supuestos'!$F$11*($H1020-'01_Supuestos'!$F$9))-((('01_Supuestos'!J31*$I1020)*'01_Supuestos'!$F$11*($H1020-'01_Supuestos'!$F$9))*'01_Supuestos'!$F$12)-(('01_Supuestos'!J31*$I1020)*'01_Supuestos'!$F$11*$K1020)-(IF(('01_Supuestos'!J31*$I1020)&gt;0,'01_Supuestos'!$F$15,0)))-((('01_Supuestos'!J31*$I1020)*'01_Supuestos'!$F$11*($H1020-'01_Supuestos'!$F$9))*'01_Supuestos'!$F$18)-($J1020*'01_Supuestos'!J32)-(IF('01_Supuestos'!J30=MAX('01_Supuestos'!$C$30:$M$30),'01_Supuestos'!$F$19,0))-(MAX(0,(((('01_Supuestos'!J31*$I1020)*'01_Supuestos'!$F$11*($H1020-'01_Supuestos'!$F$9))-((('01_Supuestos'!J31*$I1020)*'01_Supuestos'!$F$11*($H1020-'01_Supuestos'!$F$9))*'01_Supuestos'!$F$12)-(('01_Supuestos'!J31*$I1020)*'01_Supuestos'!$F$11*$K1020)-(IF(('01_Supuestos'!J31*$I1020)&gt;0,'01_Supuestos'!$F$15,0)))-($J1020*'01_Supuestos'!J33)))*'01_Supuestos'!$F$16)</f>
        <v/>
      </c>
      <c r="AB1020" s="109">
        <f>((('01_Supuestos'!K31*$I1020)*'01_Supuestos'!$F$11*($H1020-'01_Supuestos'!$F$9))-((('01_Supuestos'!K31*$I1020)*'01_Supuestos'!$F$11*($H1020-'01_Supuestos'!$F$9))*'01_Supuestos'!$F$12)-(('01_Supuestos'!K31*$I1020)*'01_Supuestos'!$F$11*$K1020)-(IF(('01_Supuestos'!K31*$I1020)&gt;0,'01_Supuestos'!$F$15,0)))-((('01_Supuestos'!K31*$I1020)*'01_Supuestos'!$F$11*($H1020-'01_Supuestos'!$F$9))*'01_Supuestos'!$F$18)-($J1020*'01_Supuestos'!K32)-(IF('01_Supuestos'!K30=MAX('01_Supuestos'!$C$30:$M$30),'01_Supuestos'!$F$19,0))-(MAX(0,(((('01_Supuestos'!K31*$I1020)*'01_Supuestos'!$F$11*($H1020-'01_Supuestos'!$F$9))-((('01_Supuestos'!K31*$I1020)*'01_Supuestos'!$F$11*($H1020-'01_Supuestos'!$F$9))*'01_Supuestos'!$F$12)-(('01_Supuestos'!K31*$I1020)*'01_Supuestos'!$F$11*$K1020)-(IF(('01_Supuestos'!K31*$I1020)&gt;0,'01_Supuestos'!$F$15,0)))-($J1020*'01_Supuestos'!K33)))*'01_Supuestos'!$F$16)</f>
        <v/>
      </c>
      <c r="AC1020" s="109">
        <f>((('01_Supuestos'!L31*$I1020)*'01_Supuestos'!$F$11*($H1020-'01_Supuestos'!$F$9))-((('01_Supuestos'!L31*$I1020)*'01_Supuestos'!$F$11*($H1020-'01_Supuestos'!$F$9))*'01_Supuestos'!$F$12)-(('01_Supuestos'!L31*$I1020)*'01_Supuestos'!$F$11*$K1020)-(IF(('01_Supuestos'!L31*$I1020)&gt;0,'01_Supuestos'!$F$15,0)))-((('01_Supuestos'!L31*$I1020)*'01_Supuestos'!$F$11*($H1020-'01_Supuestos'!$F$9))*'01_Supuestos'!$F$18)-($J1020*'01_Supuestos'!L32)-(IF('01_Supuestos'!L30=MAX('01_Supuestos'!$C$30:$M$30),'01_Supuestos'!$F$19,0))-(MAX(0,(((('01_Supuestos'!L31*$I1020)*'01_Supuestos'!$F$11*($H1020-'01_Supuestos'!$F$9))-((('01_Supuestos'!L31*$I1020)*'01_Supuestos'!$F$11*($H1020-'01_Supuestos'!$F$9))*'01_Supuestos'!$F$12)-(('01_Supuestos'!L31*$I1020)*'01_Supuestos'!$F$11*$K1020)-(IF(('01_Supuestos'!L31*$I1020)&gt;0,'01_Supuestos'!$F$15,0)))-($J1020*'01_Supuestos'!L33)))*'01_Supuestos'!$F$16)</f>
        <v/>
      </c>
      <c r="AD1020" s="109">
        <f>((('01_Supuestos'!M31*$I1020)*'01_Supuestos'!$F$11*($H1020-'01_Supuestos'!$F$9))-((('01_Supuestos'!M31*$I1020)*'01_Supuestos'!$F$11*($H1020-'01_Supuestos'!$F$9))*'01_Supuestos'!$F$12)-(('01_Supuestos'!M31*$I1020)*'01_Supuestos'!$F$11*$K1020)-(IF(('01_Supuestos'!M31*$I1020)&gt;0,'01_Supuestos'!$F$15,0)))-((('01_Supuestos'!M31*$I1020)*'01_Supuestos'!$F$11*($H1020-'01_Supuestos'!$F$9))*'01_Supuestos'!$F$18)-($J1020*'01_Supuestos'!M32)-(IF('01_Supuestos'!M30=MAX('01_Supuestos'!$C$30:$M$30),'01_Supuestos'!$F$19,0))-(MAX(0,(((('01_Supuestos'!M31*$I1020)*'01_Supuestos'!$F$11*($H1020-'01_Supuestos'!$F$9))-((('01_Supuestos'!M31*$I1020)*'01_Supuestos'!$F$11*($H1020-'01_Supuestos'!$F$9))*'01_Supuestos'!$F$12)-(('01_Supuestos'!M31*$I1020)*'01_Supuestos'!$F$11*$K1020)-(IF(('01_Supuestos'!M31*$I1020)&gt;0,'01_Supuestos'!$F$15,0)))-($J1020*'01_Supuestos'!M33)))*'01_Supuestos'!$F$16)</f>
        <v/>
      </c>
      <c r="AE1020" s="109">
        <f>0</f>
        <v/>
      </c>
      <c r="AF1020" s="109">
        <f>IF(S1020&gt;R1020,"Appraisal+Decision",IF(S1020&lt;R1020,"Develop Now","Indiferente"))</f>
        <v/>
      </c>
    </row>
    <row r="1021">
      <c r="A1021" t="n">
        <v>991</v>
      </c>
      <c r="B1021" s="53">
        <f>RAND()</f>
        <v/>
      </c>
      <c r="C1021" s="53">
        <f>RAND()</f>
        <v/>
      </c>
      <c r="D1021" s="53">
        <f>RAND()</f>
        <v/>
      </c>
      <c r="E1021" s="53">
        <f>RAND()</f>
        <v/>
      </c>
      <c r="F1021" s="53">
        <f>RAND()</f>
        <v/>
      </c>
      <c r="G1021" s="53">
        <f>RAND()</f>
        <v/>
      </c>
      <c r="H1021" s="109">
        <f>IF(B1021&lt;($B$11-$B$10)/($B$12-$B$10), $B$10+SQRT(B1021*($B$11-$B$10)*($B$12-$B$10)), $B$12-SQRT((1-B1021)*($B$12-$B$11)*($B$12-$B$10)))</f>
        <v/>
      </c>
      <c r="I1021" s="53">
        <f>MAX(0.1,NORMINV(C1021,$B$13,$B$14))</f>
        <v/>
      </c>
      <c r="J1021" s="109">
        <f>'01_Supuestos'!$F$13*MAX(0.65,NORMINV(D1021,1,$B$15))</f>
        <v/>
      </c>
      <c r="K1021" s="109">
        <f>'01_Supuestos'!$F$14*MAX(0.6,NORMINV(E1021,1,$B$16))</f>
        <v/>
      </c>
      <c r="L1021" s="109">
        <f>--(F1021&lt;=$B$5)</f>
        <v/>
      </c>
      <c r="M1021" s="109">
        <f>IF(L1021=1, IF(G1021&lt;=$B$6, "+", "-"), IF(G1021&lt;=(1-$B$7), "+", "-"))</f>
        <v/>
      </c>
      <c r="N1021" s="110">
        <f>IF(M1021="+",'05_Bayes_Arbol'!$B$16,'05_Bayes_Arbol'!$B$17)</f>
        <v/>
      </c>
      <c r="O1021" s="109">
        <f>SUMPRODUCT(T1021:AD1021,'01_Supuestos'!$C$34:$M$34)</f>
        <v/>
      </c>
      <c r="P1021" s="109">
        <f>N1021*O1021 + (1-N1021)*$B$9</f>
        <v/>
      </c>
      <c r="Q1021" s="109">
        <f>--(P1021&gt;0)</f>
        <v/>
      </c>
      <c r="R1021" s="109">
        <f>IF(L1021=1,O1021,$B$9)</f>
        <v/>
      </c>
      <c r="S1021" s="109">
        <f>-$B$8 + IF(Q1021=1, IF(L1021=1,O1021,$B$9), 0)</f>
        <v/>
      </c>
      <c r="T1021" s="109">
        <f>((('01_Supuestos'!C31*$I1021)*'01_Supuestos'!$F$11*($H1021-'01_Supuestos'!$F$9))-((('01_Supuestos'!C31*$I1021)*'01_Supuestos'!$F$11*($H1021-'01_Supuestos'!$F$9))*'01_Supuestos'!$F$12)-(('01_Supuestos'!C31*$I1021)*'01_Supuestos'!$F$11*$K1021)-(IF(('01_Supuestos'!C31*$I1021)&gt;0,'01_Supuestos'!$F$15,0)))-((('01_Supuestos'!C31*$I1021)*'01_Supuestos'!$F$11*($H1021-'01_Supuestos'!$F$9))*'01_Supuestos'!$F$18)-($J1021*'01_Supuestos'!C32)-(IF('01_Supuestos'!C30=MAX('01_Supuestos'!$C$30:$M$30),'01_Supuestos'!$F$19,0))-(MAX(0,(((('01_Supuestos'!C31*$I1021)*'01_Supuestos'!$F$11*($H1021-'01_Supuestos'!$F$9))-((('01_Supuestos'!C31*$I1021)*'01_Supuestos'!$F$11*($H1021-'01_Supuestos'!$F$9))*'01_Supuestos'!$F$12)-(('01_Supuestos'!C31*$I1021)*'01_Supuestos'!$F$11*$K1021)-(IF(('01_Supuestos'!C31*$I1021)&gt;0,'01_Supuestos'!$F$15,0)))-($J1021*'01_Supuestos'!C33)))*'01_Supuestos'!$F$16)</f>
        <v/>
      </c>
      <c r="U1021" s="109">
        <f>((('01_Supuestos'!D31*$I1021)*'01_Supuestos'!$F$11*($H1021-'01_Supuestos'!$F$9))-((('01_Supuestos'!D31*$I1021)*'01_Supuestos'!$F$11*($H1021-'01_Supuestos'!$F$9))*'01_Supuestos'!$F$12)-(('01_Supuestos'!D31*$I1021)*'01_Supuestos'!$F$11*$K1021)-(IF(('01_Supuestos'!D31*$I1021)&gt;0,'01_Supuestos'!$F$15,0)))-((('01_Supuestos'!D31*$I1021)*'01_Supuestos'!$F$11*($H1021-'01_Supuestos'!$F$9))*'01_Supuestos'!$F$18)-($J1021*'01_Supuestos'!D32)-(IF('01_Supuestos'!D30=MAX('01_Supuestos'!$C$30:$M$30),'01_Supuestos'!$F$19,0))-(MAX(0,(((('01_Supuestos'!D31*$I1021)*'01_Supuestos'!$F$11*($H1021-'01_Supuestos'!$F$9))-((('01_Supuestos'!D31*$I1021)*'01_Supuestos'!$F$11*($H1021-'01_Supuestos'!$F$9))*'01_Supuestos'!$F$12)-(('01_Supuestos'!D31*$I1021)*'01_Supuestos'!$F$11*$K1021)-(IF(('01_Supuestos'!D31*$I1021)&gt;0,'01_Supuestos'!$F$15,0)))-($J1021*'01_Supuestos'!D33)))*'01_Supuestos'!$F$16)</f>
        <v/>
      </c>
      <c r="V1021" s="109">
        <f>((('01_Supuestos'!E31*$I1021)*'01_Supuestos'!$F$11*($H1021-'01_Supuestos'!$F$9))-((('01_Supuestos'!E31*$I1021)*'01_Supuestos'!$F$11*($H1021-'01_Supuestos'!$F$9))*'01_Supuestos'!$F$12)-(('01_Supuestos'!E31*$I1021)*'01_Supuestos'!$F$11*$K1021)-(IF(('01_Supuestos'!E31*$I1021)&gt;0,'01_Supuestos'!$F$15,0)))-((('01_Supuestos'!E31*$I1021)*'01_Supuestos'!$F$11*($H1021-'01_Supuestos'!$F$9))*'01_Supuestos'!$F$18)-($J1021*'01_Supuestos'!E32)-(IF('01_Supuestos'!E30=MAX('01_Supuestos'!$C$30:$M$30),'01_Supuestos'!$F$19,0))-(MAX(0,(((('01_Supuestos'!E31*$I1021)*'01_Supuestos'!$F$11*($H1021-'01_Supuestos'!$F$9))-((('01_Supuestos'!E31*$I1021)*'01_Supuestos'!$F$11*($H1021-'01_Supuestos'!$F$9))*'01_Supuestos'!$F$12)-(('01_Supuestos'!E31*$I1021)*'01_Supuestos'!$F$11*$K1021)-(IF(('01_Supuestos'!E31*$I1021)&gt;0,'01_Supuestos'!$F$15,0)))-($J1021*'01_Supuestos'!E33)))*'01_Supuestos'!$F$16)</f>
        <v/>
      </c>
      <c r="W1021" s="109">
        <f>((('01_Supuestos'!F31*$I1021)*'01_Supuestos'!$F$11*($H1021-'01_Supuestos'!$F$9))-((('01_Supuestos'!F31*$I1021)*'01_Supuestos'!$F$11*($H1021-'01_Supuestos'!$F$9))*'01_Supuestos'!$F$12)-(('01_Supuestos'!F31*$I1021)*'01_Supuestos'!$F$11*$K1021)-(IF(('01_Supuestos'!F31*$I1021)&gt;0,'01_Supuestos'!$F$15,0)))-((('01_Supuestos'!F31*$I1021)*'01_Supuestos'!$F$11*($H1021-'01_Supuestos'!$F$9))*'01_Supuestos'!$F$18)-($J1021*'01_Supuestos'!F32)-(IF('01_Supuestos'!F30=MAX('01_Supuestos'!$C$30:$M$30),'01_Supuestos'!$F$19,0))-(MAX(0,(((('01_Supuestos'!F31*$I1021)*'01_Supuestos'!$F$11*($H1021-'01_Supuestos'!$F$9))-((('01_Supuestos'!F31*$I1021)*'01_Supuestos'!$F$11*($H1021-'01_Supuestos'!$F$9))*'01_Supuestos'!$F$12)-(('01_Supuestos'!F31*$I1021)*'01_Supuestos'!$F$11*$K1021)-(IF(('01_Supuestos'!F31*$I1021)&gt;0,'01_Supuestos'!$F$15,0)))-($J1021*'01_Supuestos'!F33)))*'01_Supuestos'!$F$16)</f>
        <v/>
      </c>
      <c r="X1021" s="109">
        <f>((('01_Supuestos'!G31*$I1021)*'01_Supuestos'!$F$11*($H1021-'01_Supuestos'!$F$9))-((('01_Supuestos'!G31*$I1021)*'01_Supuestos'!$F$11*($H1021-'01_Supuestos'!$F$9))*'01_Supuestos'!$F$12)-(('01_Supuestos'!G31*$I1021)*'01_Supuestos'!$F$11*$K1021)-(IF(('01_Supuestos'!G31*$I1021)&gt;0,'01_Supuestos'!$F$15,0)))-((('01_Supuestos'!G31*$I1021)*'01_Supuestos'!$F$11*($H1021-'01_Supuestos'!$F$9))*'01_Supuestos'!$F$18)-($J1021*'01_Supuestos'!G32)-(IF('01_Supuestos'!G30=MAX('01_Supuestos'!$C$30:$M$30),'01_Supuestos'!$F$19,0))-(MAX(0,(((('01_Supuestos'!G31*$I1021)*'01_Supuestos'!$F$11*($H1021-'01_Supuestos'!$F$9))-((('01_Supuestos'!G31*$I1021)*'01_Supuestos'!$F$11*($H1021-'01_Supuestos'!$F$9))*'01_Supuestos'!$F$12)-(('01_Supuestos'!G31*$I1021)*'01_Supuestos'!$F$11*$K1021)-(IF(('01_Supuestos'!G31*$I1021)&gt;0,'01_Supuestos'!$F$15,0)))-($J1021*'01_Supuestos'!G33)))*'01_Supuestos'!$F$16)</f>
        <v/>
      </c>
      <c r="Y1021" s="109">
        <f>((('01_Supuestos'!H31*$I1021)*'01_Supuestos'!$F$11*($H1021-'01_Supuestos'!$F$9))-((('01_Supuestos'!H31*$I1021)*'01_Supuestos'!$F$11*($H1021-'01_Supuestos'!$F$9))*'01_Supuestos'!$F$12)-(('01_Supuestos'!H31*$I1021)*'01_Supuestos'!$F$11*$K1021)-(IF(('01_Supuestos'!H31*$I1021)&gt;0,'01_Supuestos'!$F$15,0)))-((('01_Supuestos'!H31*$I1021)*'01_Supuestos'!$F$11*($H1021-'01_Supuestos'!$F$9))*'01_Supuestos'!$F$18)-($J1021*'01_Supuestos'!H32)-(IF('01_Supuestos'!H30=MAX('01_Supuestos'!$C$30:$M$30),'01_Supuestos'!$F$19,0))-(MAX(0,(((('01_Supuestos'!H31*$I1021)*'01_Supuestos'!$F$11*($H1021-'01_Supuestos'!$F$9))-((('01_Supuestos'!H31*$I1021)*'01_Supuestos'!$F$11*($H1021-'01_Supuestos'!$F$9))*'01_Supuestos'!$F$12)-(('01_Supuestos'!H31*$I1021)*'01_Supuestos'!$F$11*$K1021)-(IF(('01_Supuestos'!H31*$I1021)&gt;0,'01_Supuestos'!$F$15,0)))-($J1021*'01_Supuestos'!H33)))*'01_Supuestos'!$F$16)</f>
        <v/>
      </c>
      <c r="Z1021" s="109">
        <f>((('01_Supuestos'!I31*$I1021)*'01_Supuestos'!$F$11*($H1021-'01_Supuestos'!$F$9))-((('01_Supuestos'!I31*$I1021)*'01_Supuestos'!$F$11*($H1021-'01_Supuestos'!$F$9))*'01_Supuestos'!$F$12)-(('01_Supuestos'!I31*$I1021)*'01_Supuestos'!$F$11*$K1021)-(IF(('01_Supuestos'!I31*$I1021)&gt;0,'01_Supuestos'!$F$15,0)))-((('01_Supuestos'!I31*$I1021)*'01_Supuestos'!$F$11*($H1021-'01_Supuestos'!$F$9))*'01_Supuestos'!$F$18)-($J1021*'01_Supuestos'!I32)-(IF('01_Supuestos'!I30=MAX('01_Supuestos'!$C$30:$M$30),'01_Supuestos'!$F$19,0))-(MAX(0,(((('01_Supuestos'!I31*$I1021)*'01_Supuestos'!$F$11*($H1021-'01_Supuestos'!$F$9))-((('01_Supuestos'!I31*$I1021)*'01_Supuestos'!$F$11*($H1021-'01_Supuestos'!$F$9))*'01_Supuestos'!$F$12)-(('01_Supuestos'!I31*$I1021)*'01_Supuestos'!$F$11*$K1021)-(IF(('01_Supuestos'!I31*$I1021)&gt;0,'01_Supuestos'!$F$15,0)))-($J1021*'01_Supuestos'!I33)))*'01_Supuestos'!$F$16)</f>
        <v/>
      </c>
      <c r="AA1021" s="109">
        <f>((('01_Supuestos'!J31*$I1021)*'01_Supuestos'!$F$11*($H1021-'01_Supuestos'!$F$9))-((('01_Supuestos'!J31*$I1021)*'01_Supuestos'!$F$11*($H1021-'01_Supuestos'!$F$9))*'01_Supuestos'!$F$12)-(('01_Supuestos'!J31*$I1021)*'01_Supuestos'!$F$11*$K1021)-(IF(('01_Supuestos'!J31*$I1021)&gt;0,'01_Supuestos'!$F$15,0)))-((('01_Supuestos'!J31*$I1021)*'01_Supuestos'!$F$11*($H1021-'01_Supuestos'!$F$9))*'01_Supuestos'!$F$18)-($J1021*'01_Supuestos'!J32)-(IF('01_Supuestos'!J30=MAX('01_Supuestos'!$C$30:$M$30),'01_Supuestos'!$F$19,0))-(MAX(0,(((('01_Supuestos'!J31*$I1021)*'01_Supuestos'!$F$11*($H1021-'01_Supuestos'!$F$9))-((('01_Supuestos'!J31*$I1021)*'01_Supuestos'!$F$11*($H1021-'01_Supuestos'!$F$9))*'01_Supuestos'!$F$12)-(('01_Supuestos'!J31*$I1021)*'01_Supuestos'!$F$11*$K1021)-(IF(('01_Supuestos'!J31*$I1021)&gt;0,'01_Supuestos'!$F$15,0)))-($J1021*'01_Supuestos'!J33)))*'01_Supuestos'!$F$16)</f>
        <v/>
      </c>
      <c r="AB1021" s="109">
        <f>((('01_Supuestos'!K31*$I1021)*'01_Supuestos'!$F$11*($H1021-'01_Supuestos'!$F$9))-((('01_Supuestos'!K31*$I1021)*'01_Supuestos'!$F$11*($H1021-'01_Supuestos'!$F$9))*'01_Supuestos'!$F$12)-(('01_Supuestos'!K31*$I1021)*'01_Supuestos'!$F$11*$K1021)-(IF(('01_Supuestos'!K31*$I1021)&gt;0,'01_Supuestos'!$F$15,0)))-((('01_Supuestos'!K31*$I1021)*'01_Supuestos'!$F$11*($H1021-'01_Supuestos'!$F$9))*'01_Supuestos'!$F$18)-($J1021*'01_Supuestos'!K32)-(IF('01_Supuestos'!K30=MAX('01_Supuestos'!$C$30:$M$30),'01_Supuestos'!$F$19,0))-(MAX(0,(((('01_Supuestos'!K31*$I1021)*'01_Supuestos'!$F$11*($H1021-'01_Supuestos'!$F$9))-((('01_Supuestos'!K31*$I1021)*'01_Supuestos'!$F$11*($H1021-'01_Supuestos'!$F$9))*'01_Supuestos'!$F$12)-(('01_Supuestos'!K31*$I1021)*'01_Supuestos'!$F$11*$K1021)-(IF(('01_Supuestos'!K31*$I1021)&gt;0,'01_Supuestos'!$F$15,0)))-($J1021*'01_Supuestos'!K33)))*'01_Supuestos'!$F$16)</f>
        <v/>
      </c>
      <c r="AC1021" s="109">
        <f>((('01_Supuestos'!L31*$I1021)*'01_Supuestos'!$F$11*($H1021-'01_Supuestos'!$F$9))-((('01_Supuestos'!L31*$I1021)*'01_Supuestos'!$F$11*($H1021-'01_Supuestos'!$F$9))*'01_Supuestos'!$F$12)-(('01_Supuestos'!L31*$I1021)*'01_Supuestos'!$F$11*$K1021)-(IF(('01_Supuestos'!L31*$I1021)&gt;0,'01_Supuestos'!$F$15,0)))-((('01_Supuestos'!L31*$I1021)*'01_Supuestos'!$F$11*($H1021-'01_Supuestos'!$F$9))*'01_Supuestos'!$F$18)-($J1021*'01_Supuestos'!L32)-(IF('01_Supuestos'!L30=MAX('01_Supuestos'!$C$30:$M$30),'01_Supuestos'!$F$19,0))-(MAX(0,(((('01_Supuestos'!L31*$I1021)*'01_Supuestos'!$F$11*($H1021-'01_Supuestos'!$F$9))-((('01_Supuestos'!L31*$I1021)*'01_Supuestos'!$F$11*($H1021-'01_Supuestos'!$F$9))*'01_Supuestos'!$F$12)-(('01_Supuestos'!L31*$I1021)*'01_Supuestos'!$F$11*$K1021)-(IF(('01_Supuestos'!L31*$I1021)&gt;0,'01_Supuestos'!$F$15,0)))-($J1021*'01_Supuestos'!L33)))*'01_Supuestos'!$F$16)</f>
        <v/>
      </c>
      <c r="AD1021" s="109">
        <f>((('01_Supuestos'!M31*$I1021)*'01_Supuestos'!$F$11*($H1021-'01_Supuestos'!$F$9))-((('01_Supuestos'!M31*$I1021)*'01_Supuestos'!$F$11*($H1021-'01_Supuestos'!$F$9))*'01_Supuestos'!$F$12)-(('01_Supuestos'!M31*$I1021)*'01_Supuestos'!$F$11*$K1021)-(IF(('01_Supuestos'!M31*$I1021)&gt;0,'01_Supuestos'!$F$15,0)))-((('01_Supuestos'!M31*$I1021)*'01_Supuestos'!$F$11*($H1021-'01_Supuestos'!$F$9))*'01_Supuestos'!$F$18)-($J1021*'01_Supuestos'!M32)-(IF('01_Supuestos'!M30=MAX('01_Supuestos'!$C$30:$M$30),'01_Supuestos'!$F$19,0))-(MAX(0,(((('01_Supuestos'!M31*$I1021)*'01_Supuestos'!$F$11*($H1021-'01_Supuestos'!$F$9))-((('01_Supuestos'!M31*$I1021)*'01_Supuestos'!$F$11*($H1021-'01_Supuestos'!$F$9))*'01_Supuestos'!$F$12)-(('01_Supuestos'!M31*$I1021)*'01_Supuestos'!$F$11*$K1021)-(IF(('01_Supuestos'!M31*$I1021)&gt;0,'01_Supuestos'!$F$15,0)))-($J1021*'01_Supuestos'!M33)))*'01_Supuestos'!$F$16)</f>
        <v/>
      </c>
      <c r="AE1021" s="109">
        <f>0</f>
        <v/>
      </c>
      <c r="AF1021" s="109">
        <f>IF(S1021&gt;R1021,"Appraisal+Decision",IF(S1021&lt;R1021,"Develop Now","Indiferente"))</f>
        <v/>
      </c>
    </row>
    <row r="1022">
      <c r="A1022" t="n">
        <v>992</v>
      </c>
      <c r="B1022" s="53">
        <f>RAND()</f>
        <v/>
      </c>
      <c r="C1022" s="53">
        <f>RAND()</f>
        <v/>
      </c>
      <c r="D1022" s="53">
        <f>RAND()</f>
        <v/>
      </c>
      <c r="E1022" s="53">
        <f>RAND()</f>
        <v/>
      </c>
      <c r="F1022" s="53">
        <f>RAND()</f>
        <v/>
      </c>
      <c r="G1022" s="53">
        <f>RAND()</f>
        <v/>
      </c>
      <c r="H1022" s="109">
        <f>IF(B1022&lt;($B$11-$B$10)/($B$12-$B$10), $B$10+SQRT(B1022*($B$11-$B$10)*($B$12-$B$10)), $B$12-SQRT((1-B1022)*($B$12-$B$11)*($B$12-$B$10)))</f>
        <v/>
      </c>
      <c r="I1022" s="53">
        <f>MAX(0.1,NORMINV(C1022,$B$13,$B$14))</f>
        <v/>
      </c>
      <c r="J1022" s="109">
        <f>'01_Supuestos'!$F$13*MAX(0.65,NORMINV(D1022,1,$B$15))</f>
        <v/>
      </c>
      <c r="K1022" s="109">
        <f>'01_Supuestos'!$F$14*MAX(0.6,NORMINV(E1022,1,$B$16))</f>
        <v/>
      </c>
      <c r="L1022" s="109">
        <f>--(F1022&lt;=$B$5)</f>
        <v/>
      </c>
      <c r="M1022" s="109">
        <f>IF(L1022=1, IF(G1022&lt;=$B$6, "+", "-"), IF(G1022&lt;=(1-$B$7), "+", "-"))</f>
        <v/>
      </c>
      <c r="N1022" s="110">
        <f>IF(M1022="+",'05_Bayes_Arbol'!$B$16,'05_Bayes_Arbol'!$B$17)</f>
        <v/>
      </c>
      <c r="O1022" s="109">
        <f>SUMPRODUCT(T1022:AD1022,'01_Supuestos'!$C$34:$M$34)</f>
        <v/>
      </c>
      <c r="P1022" s="109">
        <f>N1022*O1022 + (1-N1022)*$B$9</f>
        <v/>
      </c>
      <c r="Q1022" s="109">
        <f>--(P1022&gt;0)</f>
        <v/>
      </c>
      <c r="R1022" s="109">
        <f>IF(L1022=1,O1022,$B$9)</f>
        <v/>
      </c>
      <c r="S1022" s="109">
        <f>-$B$8 + IF(Q1022=1, IF(L1022=1,O1022,$B$9), 0)</f>
        <v/>
      </c>
      <c r="T1022" s="109">
        <f>((('01_Supuestos'!C31*$I1022)*'01_Supuestos'!$F$11*($H1022-'01_Supuestos'!$F$9))-((('01_Supuestos'!C31*$I1022)*'01_Supuestos'!$F$11*($H1022-'01_Supuestos'!$F$9))*'01_Supuestos'!$F$12)-(('01_Supuestos'!C31*$I1022)*'01_Supuestos'!$F$11*$K1022)-(IF(('01_Supuestos'!C31*$I1022)&gt;0,'01_Supuestos'!$F$15,0)))-((('01_Supuestos'!C31*$I1022)*'01_Supuestos'!$F$11*($H1022-'01_Supuestos'!$F$9))*'01_Supuestos'!$F$18)-($J1022*'01_Supuestos'!C32)-(IF('01_Supuestos'!C30=MAX('01_Supuestos'!$C$30:$M$30),'01_Supuestos'!$F$19,0))-(MAX(0,(((('01_Supuestos'!C31*$I1022)*'01_Supuestos'!$F$11*($H1022-'01_Supuestos'!$F$9))-((('01_Supuestos'!C31*$I1022)*'01_Supuestos'!$F$11*($H1022-'01_Supuestos'!$F$9))*'01_Supuestos'!$F$12)-(('01_Supuestos'!C31*$I1022)*'01_Supuestos'!$F$11*$K1022)-(IF(('01_Supuestos'!C31*$I1022)&gt;0,'01_Supuestos'!$F$15,0)))-($J1022*'01_Supuestos'!C33)))*'01_Supuestos'!$F$16)</f>
        <v/>
      </c>
      <c r="U1022" s="109">
        <f>((('01_Supuestos'!D31*$I1022)*'01_Supuestos'!$F$11*($H1022-'01_Supuestos'!$F$9))-((('01_Supuestos'!D31*$I1022)*'01_Supuestos'!$F$11*($H1022-'01_Supuestos'!$F$9))*'01_Supuestos'!$F$12)-(('01_Supuestos'!D31*$I1022)*'01_Supuestos'!$F$11*$K1022)-(IF(('01_Supuestos'!D31*$I1022)&gt;0,'01_Supuestos'!$F$15,0)))-((('01_Supuestos'!D31*$I1022)*'01_Supuestos'!$F$11*($H1022-'01_Supuestos'!$F$9))*'01_Supuestos'!$F$18)-($J1022*'01_Supuestos'!D32)-(IF('01_Supuestos'!D30=MAX('01_Supuestos'!$C$30:$M$30),'01_Supuestos'!$F$19,0))-(MAX(0,(((('01_Supuestos'!D31*$I1022)*'01_Supuestos'!$F$11*($H1022-'01_Supuestos'!$F$9))-((('01_Supuestos'!D31*$I1022)*'01_Supuestos'!$F$11*($H1022-'01_Supuestos'!$F$9))*'01_Supuestos'!$F$12)-(('01_Supuestos'!D31*$I1022)*'01_Supuestos'!$F$11*$K1022)-(IF(('01_Supuestos'!D31*$I1022)&gt;0,'01_Supuestos'!$F$15,0)))-($J1022*'01_Supuestos'!D33)))*'01_Supuestos'!$F$16)</f>
        <v/>
      </c>
      <c r="V1022" s="109">
        <f>((('01_Supuestos'!E31*$I1022)*'01_Supuestos'!$F$11*($H1022-'01_Supuestos'!$F$9))-((('01_Supuestos'!E31*$I1022)*'01_Supuestos'!$F$11*($H1022-'01_Supuestos'!$F$9))*'01_Supuestos'!$F$12)-(('01_Supuestos'!E31*$I1022)*'01_Supuestos'!$F$11*$K1022)-(IF(('01_Supuestos'!E31*$I1022)&gt;0,'01_Supuestos'!$F$15,0)))-((('01_Supuestos'!E31*$I1022)*'01_Supuestos'!$F$11*($H1022-'01_Supuestos'!$F$9))*'01_Supuestos'!$F$18)-($J1022*'01_Supuestos'!E32)-(IF('01_Supuestos'!E30=MAX('01_Supuestos'!$C$30:$M$30),'01_Supuestos'!$F$19,0))-(MAX(0,(((('01_Supuestos'!E31*$I1022)*'01_Supuestos'!$F$11*($H1022-'01_Supuestos'!$F$9))-((('01_Supuestos'!E31*$I1022)*'01_Supuestos'!$F$11*($H1022-'01_Supuestos'!$F$9))*'01_Supuestos'!$F$12)-(('01_Supuestos'!E31*$I1022)*'01_Supuestos'!$F$11*$K1022)-(IF(('01_Supuestos'!E31*$I1022)&gt;0,'01_Supuestos'!$F$15,0)))-($J1022*'01_Supuestos'!E33)))*'01_Supuestos'!$F$16)</f>
        <v/>
      </c>
      <c r="W1022" s="109">
        <f>((('01_Supuestos'!F31*$I1022)*'01_Supuestos'!$F$11*($H1022-'01_Supuestos'!$F$9))-((('01_Supuestos'!F31*$I1022)*'01_Supuestos'!$F$11*($H1022-'01_Supuestos'!$F$9))*'01_Supuestos'!$F$12)-(('01_Supuestos'!F31*$I1022)*'01_Supuestos'!$F$11*$K1022)-(IF(('01_Supuestos'!F31*$I1022)&gt;0,'01_Supuestos'!$F$15,0)))-((('01_Supuestos'!F31*$I1022)*'01_Supuestos'!$F$11*($H1022-'01_Supuestos'!$F$9))*'01_Supuestos'!$F$18)-($J1022*'01_Supuestos'!F32)-(IF('01_Supuestos'!F30=MAX('01_Supuestos'!$C$30:$M$30),'01_Supuestos'!$F$19,0))-(MAX(0,(((('01_Supuestos'!F31*$I1022)*'01_Supuestos'!$F$11*($H1022-'01_Supuestos'!$F$9))-((('01_Supuestos'!F31*$I1022)*'01_Supuestos'!$F$11*($H1022-'01_Supuestos'!$F$9))*'01_Supuestos'!$F$12)-(('01_Supuestos'!F31*$I1022)*'01_Supuestos'!$F$11*$K1022)-(IF(('01_Supuestos'!F31*$I1022)&gt;0,'01_Supuestos'!$F$15,0)))-($J1022*'01_Supuestos'!F33)))*'01_Supuestos'!$F$16)</f>
        <v/>
      </c>
      <c r="X1022" s="109">
        <f>((('01_Supuestos'!G31*$I1022)*'01_Supuestos'!$F$11*($H1022-'01_Supuestos'!$F$9))-((('01_Supuestos'!G31*$I1022)*'01_Supuestos'!$F$11*($H1022-'01_Supuestos'!$F$9))*'01_Supuestos'!$F$12)-(('01_Supuestos'!G31*$I1022)*'01_Supuestos'!$F$11*$K1022)-(IF(('01_Supuestos'!G31*$I1022)&gt;0,'01_Supuestos'!$F$15,0)))-((('01_Supuestos'!G31*$I1022)*'01_Supuestos'!$F$11*($H1022-'01_Supuestos'!$F$9))*'01_Supuestos'!$F$18)-($J1022*'01_Supuestos'!G32)-(IF('01_Supuestos'!G30=MAX('01_Supuestos'!$C$30:$M$30),'01_Supuestos'!$F$19,0))-(MAX(0,(((('01_Supuestos'!G31*$I1022)*'01_Supuestos'!$F$11*($H1022-'01_Supuestos'!$F$9))-((('01_Supuestos'!G31*$I1022)*'01_Supuestos'!$F$11*($H1022-'01_Supuestos'!$F$9))*'01_Supuestos'!$F$12)-(('01_Supuestos'!G31*$I1022)*'01_Supuestos'!$F$11*$K1022)-(IF(('01_Supuestos'!G31*$I1022)&gt;0,'01_Supuestos'!$F$15,0)))-($J1022*'01_Supuestos'!G33)))*'01_Supuestos'!$F$16)</f>
        <v/>
      </c>
      <c r="Y1022" s="109">
        <f>((('01_Supuestos'!H31*$I1022)*'01_Supuestos'!$F$11*($H1022-'01_Supuestos'!$F$9))-((('01_Supuestos'!H31*$I1022)*'01_Supuestos'!$F$11*($H1022-'01_Supuestos'!$F$9))*'01_Supuestos'!$F$12)-(('01_Supuestos'!H31*$I1022)*'01_Supuestos'!$F$11*$K1022)-(IF(('01_Supuestos'!H31*$I1022)&gt;0,'01_Supuestos'!$F$15,0)))-((('01_Supuestos'!H31*$I1022)*'01_Supuestos'!$F$11*($H1022-'01_Supuestos'!$F$9))*'01_Supuestos'!$F$18)-($J1022*'01_Supuestos'!H32)-(IF('01_Supuestos'!H30=MAX('01_Supuestos'!$C$30:$M$30),'01_Supuestos'!$F$19,0))-(MAX(0,(((('01_Supuestos'!H31*$I1022)*'01_Supuestos'!$F$11*($H1022-'01_Supuestos'!$F$9))-((('01_Supuestos'!H31*$I1022)*'01_Supuestos'!$F$11*($H1022-'01_Supuestos'!$F$9))*'01_Supuestos'!$F$12)-(('01_Supuestos'!H31*$I1022)*'01_Supuestos'!$F$11*$K1022)-(IF(('01_Supuestos'!H31*$I1022)&gt;0,'01_Supuestos'!$F$15,0)))-($J1022*'01_Supuestos'!H33)))*'01_Supuestos'!$F$16)</f>
        <v/>
      </c>
      <c r="Z1022" s="109">
        <f>((('01_Supuestos'!I31*$I1022)*'01_Supuestos'!$F$11*($H1022-'01_Supuestos'!$F$9))-((('01_Supuestos'!I31*$I1022)*'01_Supuestos'!$F$11*($H1022-'01_Supuestos'!$F$9))*'01_Supuestos'!$F$12)-(('01_Supuestos'!I31*$I1022)*'01_Supuestos'!$F$11*$K1022)-(IF(('01_Supuestos'!I31*$I1022)&gt;0,'01_Supuestos'!$F$15,0)))-((('01_Supuestos'!I31*$I1022)*'01_Supuestos'!$F$11*($H1022-'01_Supuestos'!$F$9))*'01_Supuestos'!$F$18)-($J1022*'01_Supuestos'!I32)-(IF('01_Supuestos'!I30=MAX('01_Supuestos'!$C$30:$M$30),'01_Supuestos'!$F$19,0))-(MAX(0,(((('01_Supuestos'!I31*$I1022)*'01_Supuestos'!$F$11*($H1022-'01_Supuestos'!$F$9))-((('01_Supuestos'!I31*$I1022)*'01_Supuestos'!$F$11*($H1022-'01_Supuestos'!$F$9))*'01_Supuestos'!$F$12)-(('01_Supuestos'!I31*$I1022)*'01_Supuestos'!$F$11*$K1022)-(IF(('01_Supuestos'!I31*$I1022)&gt;0,'01_Supuestos'!$F$15,0)))-($J1022*'01_Supuestos'!I33)))*'01_Supuestos'!$F$16)</f>
        <v/>
      </c>
      <c r="AA1022" s="109">
        <f>((('01_Supuestos'!J31*$I1022)*'01_Supuestos'!$F$11*($H1022-'01_Supuestos'!$F$9))-((('01_Supuestos'!J31*$I1022)*'01_Supuestos'!$F$11*($H1022-'01_Supuestos'!$F$9))*'01_Supuestos'!$F$12)-(('01_Supuestos'!J31*$I1022)*'01_Supuestos'!$F$11*$K1022)-(IF(('01_Supuestos'!J31*$I1022)&gt;0,'01_Supuestos'!$F$15,0)))-((('01_Supuestos'!J31*$I1022)*'01_Supuestos'!$F$11*($H1022-'01_Supuestos'!$F$9))*'01_Supuestos'!$F$18)-($J1022*'01_Supuestos'!J32)-(IF('01_Supuestos'!J30=MAX('01_Supuestos'!$C$30:$M$30),'01_Supuestos'!$F$19,0))-(MAX(0,(((('01_Supuestos'!J31*$I1022)*'01_Supuestos'!$F$11*($H1022-'01_Supuestos'!$F$9))-((('01_Supuestos'!J31*$I1022)*'01_Supuestos'!$F$11*($H1022-'01_Supuestos'!$F$9))*'01_Supuestos'!$F$12)-(('01_Supuestos'!J31*$I1022)*'01_Supuestos'!$F$11*$K1022)-(IF(('01_Supuestos'!J31*$I1022)&gt;0,'01_Supuestos'!$F$15,0)))-($J1022*'01_Supuestos'!J33)))*'01_Supuestos'!$F$16)</f>
        <v/>
      </c>
      <c r="AB1022" s="109">
        <f>((('01_Supuestos'!K31*$I1022)*'01_Supuestos'!$F$11*($H1022-'01_Supuestos'!$F$9))-((('01_Supuestos'!K31*$I1022)*'01_Supuestos'!$F$11*($H1022-'01_Supuestos'!$F$9))*'01_Supuestos'!$F$12)-(('01_Supuestos'!K31*$I1022)*'01_Supuestos'!$F$11*$K1022)-(IF(('01_Supuestos'!K31*$I1022)&gt;0,'01_Supuestos'!$F$15,0)))-((('01_Supuestos'!K31*$I1022)*'01_Supuestos'!$F$11*($H1022-'01_Supuestos'!$F$9))*'01_Supuestos'!$F$18)-($J1022*'01_Supuestos'!K32)-(IF('01_Supuestos'!K30=MAX('01_Supuestos'!$C$30:$M$30),'01_Supuestos'!$F$19,0))-(MAX(0,(((('01_Supuestos'!K31*$I1022)*'01_Supuestos'!$F$11*($H1022-'01_Supuestos'!$F$9))-((('01_Supuestos'!K31*$I1022)*'01_Supuestos'!$F$11*($H1022-'01_Supuestos'!$F$9))*'01_Supuestos'!$F$12)-(('01_Supuestos'!K31*$I1022)*'01_Supuestos'!$F$11*$K1022)-(IF(('01_Supuestos'!K31*$I1022)&gt;0,'01_Supuestos'!$F$15,0)))-($J1022*'01_Supuestos'!K33)))*'01_Supuestos'!$F$16)</f>
        <v/>
      </c>
      <c r="AC1022" s="109">
        <f>((('01_Supuestos'!L31*$I1022)*'01_Supuestos'!$F$11*($H1022-'01_Supuestos'!$F$9))-((('01_Supuestos'!L31*$I1022)*'01_Supuestos'!$F$11*($H1022-'01_Supuestos'!$F$9))*'01_Supuestos'!$F$12)-(('01_Supuestos'!L31*$I1022)*'01_Supuestos'!$F$11*$K1022)-(IF(('01_Supuestos'!L31*$I1022)&gt;0,'01_Supuestos'!$F$15,0)))-((('01_Supuestos'!L31*$I1022)*'01_Supuestos'!$F$11*($H1022-'01_Supuestos'!$F$9))*'01_Supuestos'!$F$18)-($J1022*'01_Supuestos'!L32)-(IF('01_Supuestos'!L30=MAX('01_Supuestos'!$C$30:$M$30),'01_Supuestos'!$F$19,0))-(MAX(0,(((('01_Supuestos'!L31*$I1022)*'01_Supuestos'!$F$11*($H1022-'01_Supuestos'!$F$9))-((('01_Supuestos'!L31*$I1022)*'01_Supuestos'!$F$11*($H1022-'01_Supuestos'!$F$9))*'01_Supuestos'!$F$12)-(('01_Supuestos'!L31*$I1022)*'01_Supuestos'!$F$11*$K1022)-(IF(('01_Supuestos'!L31*$I1022)&gt;0,'01_Supuestos'!$F$15,0)))-($J1022*'01_Supuestos'!L33)))*'01_Supuestos'!$F$16)</f>
        <v/>
      </c>
      <c r="AD1022" s="109">
        <f>((('01_Supuestos'!M31*$I1022)*'01_Supuestos'!$F$11*($H1022-'01_Supuestos'!$F$9))-((('01_Supuestos'!M31*$I1022)*'01_Supuestos'!$F$11*($H1022-'01_Supuestos'!$F$9))*'01_Supuestos'!$F$12)-(('01_Supuestos'!M31*$I1022)*'01_Supuestos'!$F$11*$K1022)-(IF(('01_Supuestos'!M31*$I1022)&gt;0,'01_Supuestos'!$F$15,0)))-((('01_Supuestos'!M31*$I1022)*'01_Supuestos'!$F$11*($H1022-'01_Supuestos'!$F$9))*'01_Supuestos'!$F$18)-($J1022*'01_Supuestos'!M32)-(IF('01_Supuestos'!M30=MAX('01_Supuestos'!$C$30:$M$30),'01_Supuestos'!$F$19,0))-(MAX(0,(((('01_Supuestos'!M31*$I1022)*'01_Supuestos'!$F$11*($H1022-'01_Supuestos'!$F$9))-((('01_Supuestos'!M31*$I1022)*'01_Supuestos'!$F$11*($H1022-'01_Supuestos'!$F$9))*'01_Supuestos'!$F$12)-(('01_Supuestos'!M31*$I1022)*'01_Supuestos'!$F$11*$K1022)-(IF(('01_Supuestos'!M31*$I1022)&gt;0,'01_Supuestos'!$F$15,0)))-($J1022*'01_Supuestos'!M33)))*'01_Supuestos'!$F$16)</f>
        <v/>
      </c>
      <c r="AE1022" s="109">
        <f>0</f>
        <v/>
      </c>
      <c r="AF1022" s="109">
        <f>IF(S1022&gt;R1022,"Appraisal+Decision",IF(S1022&lt;R1022,"Develop Now","Indiferente"))</f>
        <v/>
      </c>
    </row>
    <row r="1023">
      <c r="A1023" t="n">
        <v>993</v>
      </c>
      <c r="B1023" s="53">
        <f>RAND()</f>
        <v/>
      </c>
      <c r="C1023" s="53">
        <f>RAND()</f>
        <v/>
      </c>
      <c r="D1023" s="53">
        <f>RAND()</f>
        <v/>
      </c>
      <c r="E1023" s="53">
        <f>RAND()</f>
        <v/>
      </c>
      <c r="F1023" s="53">
        <f>RAND()</f>
        <v/>
      </c>
      <c r="G1023" s="53">
        <f>RAND()</f>
        <v/>
      </c>
      <c r="H1023" s="109">
        <f>IF(B1023&lt;($B$11-$B$10)/($B$12-$B$10), $B$10+SQRT(B1023*($B$11-$B$10)*($B$12-$B$10)), $B$12-SQRT((1-B1023)*($B$12-$B$11)*($B$12-$B$10)))</f>
        <v/>
      </c>
      <c r="I1023" s="53">
        <f>MAX(0.1,NORMINV(C1023,$B$13,$B$14))</f>
        <v/>
      </c>
      <c r="J1023" s="109">
        <f>'01_Supuestos'!$F$13*MAX(0.65,NORMINV(D1023,1,$B$15))</f>
        <v/>
      </c>
      <c r="K1023" s="109">
        <f>'01_Supuestos'!$F$14*MAX(0.6,NORMINV(E1023,1,$B$16))</f>
        <v/>
      </c>
      <c r="L1023" s="109">
        <f>--(F1023&lt;=$B$5)</f>
        <v/>
      </c>
      <c r="M1023" s="109">
        <f>IF(L1023=1, IF(G1023&lt;=$B$6, "+", "-"), IF(G1023&lt;=(1-$B$7), "+", "-"))</f>
        <v/>
      </c>
      <c r="N1023" s="110">
        <f>IF(M1023="+",'05_Bayes_Arbol'!$B$16,'05_Bayes_Arbol'!$B$17)</f>
        <v/>
      </c>
      <c r="O1023" s="109">
        <f>SUMPRODUCT(T1023:AD1023,'01_Supuestos'!$C$34:$M$34)</f>
        <v/>
      </c>
      <c r="P1023" s="109">
        <f>N1023*O1023 + (1-N1023)*$B$9</f>
        <v/>
      </c>
      <c r="Q1023" s="109">
        <f>--(P1023&gt;0)</f>
        <v/>
      </c>
      <c r="R1023" s="109">
        <f>IF(L1023=1,O1023,$B$9)</f>
        <v/>
      </c>
      <c r="S1023" s="109">
        <f>-$B$8 + IF(Q1023=1, IF(L1023=1,O1023,$B$9), 0)</f>
        <v/>
      </c>
      <c r="T1023" s="109">
        <f>((('01_Supuestos'!C31*$I1023)*'01_Supuestos'!$F$11*($H1023-'01_Supuestos'!$F$9))-((('01_Supuestos'!C31*$I1023)*'01_Supuestos'!$F$11*($H1023-'01_Supuestos'!$F$9))*'01_Supuestos'!$F$12)-(('01_Supuestos'!C31*$I1023)*'01_Supuestos'!$F$11*$K1023)-(IF(('01_Supuestos'!C31*$I1023)&gt;0,'01_Supuestos'!$F$15,0)))-((('01_Supuestos'!C31*$I1023)*'01_Supuestos'!$F$11*($H1023-'01_Supuestos'!$F$9))*'01_Supuestos'!$F$18)-($J1023*'01_Supuestos'!C32)-(IF('01_Supuestos'!C30=MAX('01_Supuestos'!$C$30:$M$30),'01_Supuestos'!$F$19,0))-(MAX(0,(((('01_Supuestos'!C31*$I1023)*'01_Supuestos'!$F$11*($H1023-'01_Supuestos'!$F$9))-((('01_Supuestos'!C31*$I1023)*'01_Supuestos'!$F$11*($H1023-'01_Supuestos'!$F$9))*'01_Supuestos'!$F$12)-(('01_Supuestos'!C31*$I1023)*'01_Supuestos'!$F$11*$K1023)-(IF(('01_Supuestos'!C31*$I1023)&gt;0,'01_Supuestos'!$F$15,0)))-($J1023*'01_Supuestos'!C33)))*'01_Supuestos'!$F$16)</f>
        <v/>
      </c>
      <c r="U1023" s="109">
        <f>((('01_Supuestos'!D31*$I1023)*'01_Supuestos'!$F$11*($H1023-'01_Supuestos'!$F$9))-((('01_Supuestos'!D31*$I1023)*'01_Supuestos'!$F$11*($H1023-'01_Supuestos'!$F$9))*'01_Supuestos'!$F$12)-(('01_Supuestos'!D31*$I1023)*'01_Supuestos'!$F$11*$K1023)-(IF(('01_Supuestos'!D31*$I1023)&gt;0,'01_Supuestos'!$F$15,0)))-((('01_Supuestos'!D31*$I1023)*'01_Supuestos'!$F$11*($H1023-'01_Supuestos'!$F$9))*'01_Supuestos'!$F$18)-($J1023*'01_Supuestos'!D32)-(IF('01_Supuestos'!D30=MAX('01_Supuestos'!$C$30:$M$30),'01_Supuestos'!$F$19,0))-(MAX(0,(((('01_Supuestos'!D31*$I1023)*'01_Supuestos'!$F$11*($H1023-'01_Supuestos'!$F$9))-((('01_Supuestos'!D31*$I1023)*'01_Supuestos'!$F$11*($H1023-'01_Supuestos'!$F$9))*'01_Supuestos'!$F$12)-(('01_Supuestos'!D31*$I1023)*'01_Supuestos'!$F$11*$K1023)-(IF(('01_Supuestos'!D31*$I1023)&gt;0,'01_Supuestos'!$F$15,0)))-($J1023*'01_Supuestos'!D33)))*'01_Supuestos'!$F$16)</f>
        <v/>
      </c>
      <c r="V1023" s="109">
        <f>((('01_Supuestos'!E31*$I1023)*'01_Supuestos'!$F$11*($H1023-'01_Supuestos'!$F$9))-((('01_Supuestos'!E31*$I1023)*'01_Supuestos'!$F$11*($H1023-'01_Supuestos'!$F$9))*'01_Supuestos'!$F$12)-(('01_Supuestos'!E31*$I1023)*'01_Supuestos'!$F$11*$K1023)-(IF(('01_Supuestos'!E31*$I1023)&gt;0,'01_Supuestos'!$F$15,0)))-((('01_Supuestos'!E31*$I1023)*'01_Supuestos'!$F$11*($H1023-'01_Supuestos'!$F$9))*'01_Supuestos'!$F$18)-($J1023*'01_Supuestos'!E32)-(IF('01_Supuestos'!E30=MAX('01_Supuestos'!$C$30:$M$30),'01_Supuestos'!$F$19,0))-(MAX(0,(((('01_Supuestos'!E31*$I1023)*'01_Supuestos'!$F$11*($H1023-'01_Supuestos'!$F$9))-((('01_Supuestos'!E31*$I1023)*'01_Supuestos'!$F$11*($H1023-'01_Supuestos'!$F$9))*'01_Supuestos'!$F$12)-(('01_Supuestos'!E31*$I1023)*'01_Supuestos'!$F$11*$K1023)-(IF(('01_Supuestos'!E31*$I1023)&gt;0,'01_Supuestos'!$F$15,0)))-($J1023*'01_Supuestos'!E33)))*'01_Supuestos'!$F$16)</f>
        <v/>
      </c>
      <c r="W1023" s="109">
        <f>((('01_Supuestos'!F31*$I1023)*'01_Supuestos'!$F$11*($H1023-'01_Supuestos'!$F$9))-((('01_Supuestos'!F31*$I1023)*'01_Supuestos'!$F$11*($H1023-'01_Supuestos'!$F$9))*'01_Supuestos'!$F$12)-(('01_Supuestos'!F31*$I1023)*'01_Supuestos'!$F$11*$K1023)-(IF(('01_Supuestos'!F31*$I1023)&gt;0,'01_Supuestos'!$F$15,0)))-((('01_Supuestos'!F31*$I1023)*'01_Supuestos'!$F$11*($H1023-'01_Supuestos'!$F$9))*'01_Supuestos'!$F$18)-($J1023*'01_Supuestos'!F32)-(IF('01_Supuestos'!F30=MAX('01_Supuestos'!$C$30:$M$30),'01_Supuestos'!$F$19,0))-(MAX(0,(((('01_Supuestos'!F31*$I1023)*'01_Supuestos'!$F$11*($H1023-'01_Supuestos'!$F$9))-((('01_Supuestos'!F31*$I1023)*'01_Supuestos'!$F$11*($H1023-'01_Supuestos'!$F$9))*'01_Supuestos'!$F$12)-(('01_Supuestos'!F31*$I1023)*'01_Supuestos'!$F$11*$K1023)-(IF(('01_Supuestos'!F31*$I1023)&gt;0,'01_Supuestos'!$F$15,0)))-($J1023*'01_Supuestos'!F33)))*'01_Supuestos'!$F$16)</f>
        <v/>
      </c>
      <c r="X1023" s="109">
        <f>((('01_Supuestos'!G31*$I1023)*'01_Supuestos'!$F$11*($H1023-'01_Supuestos'!$F$9))-((('01_Supuestos'!G31*$I1023)*'01_Supuestos'!$F$11*($H1023-'01_Supuestos'!$F$9))*'01_Supuestos'!$F$12)-(('01_Supuestos'!G31*$I1023)*'01_Supuestos'!$F$11*$K1023)-(IF(('01_Supuestos'!G31*$I1023)&gt;0,'01_Supuestos'!$F$15,0)))-((('01_Supuestos'!G31*$I1023)*'01_Supuestos'!$F$11*($H1023-'01_Supuestos'!$F$9))*'01_Supuestos'!$F$18)-($J1023*'01_Supuestos'!G32)-(IF('01_Supuestos'!G30=MAX('01_Supuestos'!$C$30:$M$30),'01_Supuestos'!$F$19,0))-(MAX(0,(((('01_Supuestos'!G31*$I1023)*'01_Supuestos'!$F$11*($H1023-'01_Supuestos'!$F$9))-((('01_Supuestos'!G31*$I1023)*'01_Supuestos'!$F$11*($H1023-'01_Supuestos'!$F$9))*'01_Supuestos'!$F$12)-(('01_Supuestos'!G31*$I1023)*'01_Supuestos'!$F$11*$K1023)-(IF(('01_Supuestos'!G31*$I1023)&gt;0,'01_Supuestos'!$F$15,0)))-($J1023*'01_Supuestos'!G33)))*'01_Supuestos'!$F$16)</f>
        <v/>
      </c>
      <c r="Y1023" s="109">
        <f>((('01_Supuestos'!H31*$I1023)*'01_Supuestos'!$F$11*($H1023-'01_Supuestos'!$F$9))-((('01_Supuestos'!H31*$I1023)*'01_Supuestos'!$F$11*($H1023-'01_Supuestos'!$F$9))*'01_Supuestos'!$F$12)-(('01_Supuestos'!H31*$I1023)*'01_Supuestos'!$F$11*$K1023)-(IF(('01_Supuestos'!H31*$I1023)&gt;0,'01_Supuestos'!$F$15,0)))-((('01_Supuestos'!H31*$I1023)*'01_Supuestos'!$F$11*($H1023-'01_Supuestos'!$F$9))*'01_Supuestos'!$F$18)-($J1023*'01_Supuestos'!H32)-(IF('01_Supuestos'!H30=MAX('01_Supuestos'!$C$30:$M$30),'01_Supuestos'!$F$19,0))-(MAX(0,(((('01_Supuestos'!H31*$I1023)*'01_Supuestos'!$F$11*($H1023-'01_Supuestos'!$F$9))-((('01_Supuestos'!H31*$I1023)*'01_Supuestos'!$F$11*($H1023-'01_Supuestos'!$F$9))*'01_Supuestos'!$F$12)-(('01_Supuestos'!H31*$I1023)*'01_Supuestos'!$F$11*$K1023)-(IF(('01_Supuestos'!H31*$I1023)&gt;0,'01_Supuestos'!$F$15,0)))-($J1023*'01_Supuestos'!H33)))*'01_Supuestos'!$F$16)</f>
        <v/>
      </c>
      <c r="Z1023" s="109">
        <f>((('01_Supuestos'!I31*$I1023)*'01_Supuestos'!$F$11*($H1023-'01_Supuestos'!$F$9))-((('01_Supuestos'!I31*$I1023)*'01_Supuestos'!$F$11*($H1023-'01_Supuestos'!$F$9))*'01_Supuestos'!$F$12)-(('01_Supuestos'!I31*$I1023)*'01_Supuestos'!$F$11*$K1023)-(IF(('01_Supuestos'!I31*$I1023)&gt;0,'01_Supuestos'!$F$15,0)))-((('01_Supuestos'!I31*$I1023)*'01_Supuestos'!$F$11*($H1023-'01_Supuestos'!$F$9))*'01_Supuestos'!$F$18)-($J1023*'01_Supuestos'!I32)-(IF('01_Supuestos'!I30=MAX('01_Supuestos'!$C$30:$M$30),'01_Supuestos'!$F$19,0))-(MAX(0,(((('01_Supuestos'!I31*$I1023)*'01_Supuestos'!$F$11*($H1023-'01_Supuestos'!$F$9))-((('01_Supuestos'!I31*$I1023)*'01_Supuestos'!$F$11*($H1023-'01_Supuestos'!$F$9))*'01_Supuestos'!$F$12)-(('01_Supuestos'!I31*$I1023)*'01_Supuestos'!$F$11*$K1023)-(IF(('01_Supuestos'!I31*$I1023)&gt;0,'01_Supuestos'!$F$15,0)))-($J1023*'01_Supuestos'!I33)))*'01_Supuestos'!$F$16)</f>
        <v/>
      </c>
      <c r="AA1023" s="109">
        <f>((('01_Supuestos'!J31*$I1023)*'01_Supuestos'!$F$11*($H1023-'01_Supuestos'!$F$9))-((('01_Supuestos'!J31*$I1023)*'01_Supuestos'!$F$11*($H1023-'01_Supuestos'!$F$9))*'01_Supuestos'!$F$12)-(('01_Supuestos'!J31*$I1023)*'01_Supuestos'!$F$11*$K1023)-(IF(('01_Supuestos'!J31*$I1023)&gt;0,'01_Supuestos'!$F$15,0)))-((('01_Supuestos'!J31*$I1023)*'01_Supuestos'!$F$11*($H1023-'01_Supuestos'!$F$9))*'01_Supuestos'!$F$18)-($J1023*'01_Supuestos'!J32)-(IF('01_Supuestos'!J30=MAX('01_Supuestos'!$C$30:$M$30),'01_Supuestos'!$F$19,0))-(MAX(0,(((('01_Supuestos'!J31*$I1023)*'01_Supuestos'!$F$11*($H1023-'01_Supuestos'!$F$9))-((('01_Supuestos'!J31*$I1023)*'01_Supuestos'!$F$11*($H1023-'01_Supuestos'!$F$9))*'01_Supuestos'!$F$12)-(('01_Supuestos'!J31*$I1023)*'01_Supuestos'!$F$11*$K1023)-(IF(('01_Supuestos'!J31*$I1023)&gt;0,'01_Supuestos'!$F$15,0)))-($J1023*'01_Supuestos'!J33)))*'01_Supuestos'!$F$16)</f>
        <v/>
      </c>
      <c r="AB1023" s="109">
        <f>((('01_Supuestos'!K31*$I1023)*'01_Supuestos'!$F$11*($H1023-'01_Supuestos'!$F$9))-((('01_Supuestos'!K31*$I1023)*'01_Supuestos'!$F$11*($H1023-'01_Supuestos'!$F$9))*'01_Supuestos'!$F$12)-(('01_Supuestos'!K31*$I1023)*'01_Supuestos'!$F$11*$K1023)-(IF(('01_Supuestos'!K31*$I1023)&gt;0,'01_Supuestos'!$F$15,0)))-((('01_Supuestos'!K31*$I1023)*'01_Supuestos'!$F$11*($H1023-'01_Supuestos'!$F$9))*'01_Supuestos'!$F$18)-($J1023*'01_Supuestos'!K32)-(IF('01_Supuestos'!K30=MAX('01_Supuestos'!$C$30:$M$30),'01_Supuestos'!$F$19,0))-(MAX(0,(((('01_Supuestos'!K31*$I1023)*'01_Supuestos'!$F$11*($H1023-'01_Supuestos'!$F$9))-((('01_Supuestos'!K31*$I1023)*'01_Supuestos'!$F$11*($H1023-'01_Supuestos'!$F$9))*'01_Supuestos'!$F$12)-(('01_Supuestos'!K31*$I1023)*'01_Supuestos'!$F$11*$K1023)-(IF(('01_Supuestos'!K31*$I1023)&gt;0,'01_Supuestos'!$F$15,0)))-($J1023*'01_Supuestos'!K33)))*'01_Supuestos'!$F$16)</f>
        <v/>
      </c>
      <c r="AC1023" s="109">
        <f>((('01_Supuestos'!L31*$I1023)*'01_Supuestos'!$F$11*($H1023-'01_Supuestos'!$F$9))-((('01_Supuestos'!L31*$I1023)*'01_Supuestos'!$F$11*($H1023-'01_Supuestos'!$F$9))*'01_Supuestos'!$F$12)-(('01_Supuestos'!L31*$I1023)*'01_Supuestos'!$F$11*$K1023)-(IF(('01_Supuestos'!L31*$I1023)&gt;0,'01_Supuestos'!$F$15,0)))-((('01_Supuestos'!L31*$I1023)*'01_Supuestos'!$F$11*($H1023-'01_Supuestos'!$F$9))*'01_Supuestos'!$F$18)-($J1023*'01_Supuestos'!L32)-(IF('01_Supuestos'!L30=MAX('01_Supuestos'!$C$30:$M$30),'01_Supuestos'!$F$19,0))-(MAX(0,(((('01_Supuestos'!L31*$I1023)*'01_Supuestos'!$F$11*($H1023-'01_Supuestos'!$F$9))-((('01_Supuestos'!L31*$I1023)*'01_Supuestos'!$F$11*($H1023-'01_Supuestos'!$F$9))*'01_Supuestos'!$F$12)-(('01_Supuestos'!L31*$I1023)*'01_Supuestos'!$F$11*$K1023)-(IF(('01_Supuestos'!L31*$I1023)&gt;0,'01_Supuestos'!$F$15,0)))-($J1023*'01_Supuestos'!L33)))*'01_Supuestos'!$F$16)</f>
        <v/>
      </c>
      <c r="AD1023" s="109">
        <f>((('01_Supuestos'!M31*$I1023)*'01_Supuestos'!$F$11*($H1023-'01_Supuestos'!$F$9))-((('01_Supuestos'!M31*$I1023)*'01_Supuestos'!$F$11*($H1023-'01_Supuestos'!$F$9))*'01_Supuestos'!$F$12)-(('01_Supuestos'!M31*$I1023)*'01_Supuestos'!$F$11*$K1023)-(IF(('01_Supuestos'!M31*$I1023)&gt;0,'01_Supuestos'!$F$15,0)))-((('01_Supuestos'!M31*$I1023)*'01_Supuestos'!$F$11*($H1023-'01_Supuestos'!$F$9))*'01_Supuestos'!$F$18)-($J1023*'01_Supuestos'!M32)-(IF('01_Supuestos'!M30=MAX('01_Supuestos'!$C$30:$M$30),'01_Supuestos'!$F$19,0))-(MAX(0,(((('01_Supuestos'!M31*$I1023)*'01_Supuestos'!$F$11*($H1023-'01_Supuestos'!$F$9))-((('01_Supuestos'!M31*$I1023)*'01_Supuestos'!$F$11*($H1023-'01_Supuestos'!$F$9))*'01_Supuestos'!$F$12)-(('01_Supuestos'!M31*$I1023)*'01_Supuestos'!$F$11*$K1023)-(IF(('01_Supuestos'!M31*$I1023)&gt;0,'01_Supuestos'!$F$15,0)))-($J1023*'01_Supuestos'!M33)))*'01_Supuestos'!$F$16)</f>
        <v/>
      </c>
      <c r="AE1023" s="109">
        <f>0</f>
        <v/>
      </c>
      <c r="AF1023" s="109">
        <f>IF(S1023&gt;R1023,"Appraisal+Decision",IF(S1023&lt;R1023,"Develop Now","Indiferente"))</f>
        <v/>
      </c>
    </row>
    <row r="1024">
      <c r="A1024" t="n">
        <v>994</v>
      </c>
      <c r="B1024" s="53">
        <f>RAND()</f>
        <v/>
      </c>
      <c r="C1024" s="53">
        <f>RAND()</f>
        <v/>
      </c>
      <c r="D1024" s="53">
        <f>RAND()</f>
        <v/>
      </c>
      <c r="E1024" s="53">
        <f>RAND()</f>
        <v/>
      </c>
      <c r="F1024" s="53">
        <f>RAND()</f>
        <v/>
      </c>
      <c r="G1024" s="53">
        <f>RAND()</f>
        <v/>
      </c>
      <c r="H1024" s="109">
        <f>IF(B1024&lt;($B$11-$B$10)/($B$12-$B$10), $B$10+SQRT(B1024*($B$11-$B$10)*($B$12-$B$10)), $B$12-SQRT((1-B1024)*($B$12-$B$11)*($B$12-$B$10)))</f>
        <v/>
      </c>
      <c r="I1024" s="53">
        <f>MAX(0.1,NORMINV(C1024,$B$13,$B$14))</f>
        <v/>
      </c>
      <c r="J1024" s="109">
        <f>'01_Supuestos'!$F$13*MAX(0.65,NORMINV(D1024,1,$B$15))</f>
        <v/>
      </c>
      <c r="K1024" s="109">
        <f>'01_Supuestos'!$F$14*MAX(0.6,NORMINV(E1024,1,$B$16))</f>
        <v/>
      </c>
      <c r="L1024" s="109">
        <f>--(F1024&lt;=$B$5)</f>
        <v/>
      </c>
      <c r="M1024" s="109">
        <f>IF(L1024=1, IF(G1024&lt;=$B$6, "+", "-"), IF(G1024&lt;=(1-$B$7), "+", "-"))</f>
        <v/>
      </c>
      <c r="N1024" s="110">
        <f>IF(M1024="+",'05_Bayes_Arbol'!$B$16,'05_Bayes_Arbol'!$B$17)</f>
        <v/>
      </c>
      <c r="O1024" s="109">
        <f>SUMPRODUCT(T1024:AD1024,'01_Supuestos'!$C$34:$M$34)</f>
        <v/>
      </c>
      <c r="P1024" s="109">
        <f>N1024*O1024 + (1-N1024)*$B$9</f>
        <v/>
      </c>
      <c r="Q1024" s="109">
        <f>--(P1024&gt;0)</f>
        <v/>
      </c>
      <c r="R1024" s="109">
        <f>IF(L1024=1,O1024,$B$9)</f>
        <v/>
      </c>
      <c r="S1024" s="109">
        <f>-$B$8 + IF(Q1024=1, IF(L1024=1,O1024,$B$9), 0)</f>
        <v/>
      </c>
      <c r="T1024" s="109">
        <f>((('01_Supuestos'!C31*$I1024)*'01_Supuestos'!$F$11*($H1024-'01_Supuestos'!$F$9))-((('01_Supuestos'!C31*$I1024)*'01_Supuestos'!$F$11*($H1024-'01_Supuestos'!$F$9))*'01_Supuestos'!$F$12)-(('01_Supuestos'!C31*$I1024)*'01_Supuestos'!$F$11*$K1024)-(IF(('01_Supuestos'!C31*$I1024)&gt;0,'01_Supuestos'!$F$15,0)))-((('01_Supuestos'!C31*$I1024)*'01_Supuestos'!$F$11*($H1024-'01_Supuestos'!$F$9))*'01_Supuestos'!$F$18)-($J1024*'01_Supuestos'!C32)-(IF('01_Supuestos'!C30=MAX('01_Supuestos'!$C$30:$M$30),'01_Supuestos'!$F$19,0))-(MAX(0,(((('01_Supuestos'!C31*$I1024)*'01_Supuestos'!$F$11*($H1024-'01_Supuestos'!$F$9))-((('01_Supuestos'!C31*$I1024)*'01_Supuestos'!$F$11*($H1024-'01_Supuestos'!$F$9))*'01_Supuestos'!$F$12)-(('01_Supuestos'!C31*$I1024)*'01_Supuestos'!$F$11*$K1024)-(IF(('01_Supuestos'!C31*$I1024)&gt;0,'01_Supuestos'!$F$15,0)))-($J1024*'01_Supuestos'!C33)))*'01_Supuestos'!$F$16)</f>
        <v/>
      </c>
      <c r="U1024" s="109">
        <f>((('01_Supuestos'!D31*$I1024)*'01_Supuestos'!$F$11*($H1024-'01_Supuestos'!$F$9))-((('01_Supuestos'!D31*$I1024)*'01_Supuestos'!$F$11*($H1024-'01_Supuestos'!$F$9))*'01_Supuestos'!$F$12)-(('01_Supuestos'!D31*$I1024)*'01_Supuestos'!$F$11*$K1024)-(IF(('01_Supuestos'!D31*$I1024)&gt;0,'01_Supuestos'!$F$15,0)))-((('01_Supuestos'!D31*$I1024)*'01_Supuestos'!$F$11*($H1024-'01_Supuestos'!$F$9))*'01_Supuestos'!$F$18)-($J1024*'01_Supuestos'!D32)-(IF('01_Supuestos'!D30=MAX('01_Supuestos'!$C$30:$M$30),'01_Supuestos'!$F$19,0))-(MAX(0,(((('01_Supuestos'!D31*$I1024)*'01_Supuestos'!$F$11*($H1024-'01_Supuestos'!$F$9))-((('01_Supuestos'!D31*$I1024)*'01_Supuestos'!$F$11*($H1024-'01_Supuestos'!$F$9))*'01_Supuestos'!$F$12)-(('01_Supuestos'!D31*$I1024)*'01_Supuestos'!$F$11*$K1024)-(IF(('01_Supuestos'!D31*$I1024)&gt;0,'01_Supuestos'!$F$15,0)))-($J1024*'01_Supuestos'!D33)))*'01_Supuestos'!$F$16)</f>
        <v/>
      </c>
      <c r="V1024" s="109">
        <f>((('01_Supuestos'!E31*$I1024)*'01_Supuestos'!$F$11*($H1024-'01_Supuestos'!$F$9))-((('01_Supuestos'!E31*$I1024)*'01_Supuestos'!$F$11*($H1024-'01_Supuestos'!$F$9))*'01_Supuestos'!$F$12)-(('01_Supuestos'!E31*$I1024)*'01_Supuestos'!$F$11*$K1024)-(IF(('01_Supuestos'!E31*$I1024)&gt;0,'01_Supuestos'!$F$15,0)))-((('01_Supuestos'!E31*$I1024)*'01_Supuestos'!$F$11*($H1024-'01_Supuestos'!$F$9))*'01_Supuestos'!$F$18)-($J1024*'01_Supuestos'!E32)-(IF('01_Supuestos'!E30=MAX('01_Supuestos'!$C$30:$M$30),'01_Supuestos'!$F$19,0))-(MAX(0,(((('01_Supuestos'!E31*$I1024)*'01_Supuestos'!$F$11*($H1024-'01_Supuestos'!$F$9))-((('01_Supuestos'!E31*$I1024)*'01_Supuestos'!$F$11*($H1024-'01_Supuestos'!$F$9))*'01_Supuestos'!$F$12)-(('01_Supuestos'!E31*$I1024)*'01_Supuestos'!$F$11*$K1024)-(IF(('01_Supuestos'!E31*$I1024)&gt;0,'01_Supuestos'!$F$15,0)))-($J1024*'01_Supuestos'!E33)))*'01_Supuestos'!$F$16)</f>
        <v/>
      </c>
      <c r="W1024" s="109">
        <f>((('01_Supuestos'!F31*$I1024)*'01_Supuestos'!$F$11*($H1024-'01_Supuestos'!$F$9))-((('01_Supuestos'!F31*$I1024)*'01_Supuestos'!$F$11*($H1024-'01_Supuestos'!$F$9))*'01_Supuestos'!$F$12)-(('01_Supuestos'!F31*$I1024)*'01_Supuestos'!$F$11*$K1024)-(IF(('01_Supuestos'!F31*$I1024)&gt;0,'01_Supuestos'!$F$15,0)))-((('01_Supuestos'!F31*$I1024)*'01_Supuestos'!$F$11*($H1024-'01_Supuestos'!$F$9))*'01_Supuestos'!$F$18)-($J1024*'01_Supuestos'!F32)-(IF('01_Supuestos'!F30=MAX('01_Supuestos'!$C$30:$M$30),'01_Supuestos'!$F$19,0))-(MAX(0,(((('01_Supuestos'!F31*$I1024)*'01_Supuestos'!$F$11*($H1024-'01_Supuestos'!$F$9))-((('01_Supuestos'!F31*$I1024)*'01_Supuestos'!$F$11*($H1024-'01_Supuestos'!$F$9))*'01_Supuestos'!$F$12)-(('01_Supuestos'!F31*$I1024)*'01_Supuestos'!$F$11*$K1024)-(IF(('01_Supuestos'!F31*$I1024)&gt;0,'01_Supuestos'!$F$15,0)))-($J1024*'01_Supuestos'!F33)))*'01_Supuestos'!$F$16)</f>
        <v/>
      </c>
      <c r="X1024" s="109">
        <f>((('01_Supuestos'!G31*$I1024)*'01_Supuestos'!$F$11*($H1024-'01_Supuestos'!$F$9))-((('01_Supuestos'!G31*$I1024)*'01_Supuestos'!$F$11*($H1024-'01_Supuestos'!$F$9))*'01_Supuestos'!$F$12)-(('01_Supuestos'!G31*$I1024)*'01_Supuestos'!$F$11*$K1024)-(IF(('01_Supuestos'!G31*$I1024)&gt;0,'01_Supuestos'!$F$15,0)))-((('01_Supuestos'!G31*$I1024)*'01_Supuestos'!$F$11*($H1024-'01_Supuestos'!$F$9))*'01_Supuestos'!$F$18)-($J1024*'01_Supuestos'!G32)-(IF('01_Supuestos'!G30=MAX('01_Supuestos'!$C$30:$M$30),'01_Supuestos'!$F$19,0))-(MAX(0,(((('01_Supuestos'!G31*$I1024)*'01_Supuestos'!$F$11*($H1024-'01_Supuestos'!$F$9))-((('01_Supuestos'!G31*$I1024)*'01_Supuestos'!$F$11*($H1024-'01_Supuestos'!$F$9))*'01_Supuestos'!$F$12)-(('01_Supuestos'!G31*$I1024)*'01_Supuestos'!$F$11*$K1024)-(IF(('01_Supuestos'!G31*$I1024)&gt;0,'01_Supuestos'!$F$15,0)))-($J1024*'01_Supuestos'!G33)))*'01_Supuestos'!$F$16)</f>
        <v/>
      </c>
      <c r="Y1024" s="109">
        <f>((('01_Supuestos'!H31*$I1024)*'01_Supuestos'!$F$11*($H1024-'01_Supuestos'!$F$9))-((('01_Supuestos'!H31*$I1024)*'01_Supuestos'!$F$11*($H1024-'01_Supuestos'!$F$9))*'01_Supuestos'!$F$12)-(('01_Supuestos'!H31*$I1024)*'01_Supuestos'!$F$11*$K1024)-(IF(('01_Supuestos'!H31*$I1024)&gt;0,'01_Supuestos'!$F$15,0)))-((('01_Supuestos'!H31*$I1024)*'01_Supuestos'!$F$11*($H1024-'01_Supuestos'!$F$9))*'01_Supuestos'!$F$18)-($J1024*'01_Supuestos'!H32)-(IF('01_Supuestos'!H30=MAX('01_Supuestos'!$C$30:$M$30),'01_Supuestos'!$F$19,0))-(MAX(0,(((('01_Supuestos'!H31*$I1024)*'01_Supuestos'!$F$11*($H1024-'01_Supuestos'!$F$9))-((('01_Supuestos'!H31*$I1024)*'01_Supuestos'!$F$11*($H1024-'01_Supuestos'!$F$9))*'01_Supuestos'!$F$12)-(('01_Supuestos'!H31*$I1024)*'01_Supuestos'!$F$11*$K1024)-(IF(('01_Supuestos'!H31*$I1024)&gt;0,'01_Supuestos'!$F$15,0)))-($J1024*'01_Supuestos'!H33)))*'01_Supuestos'!$F$16)</f>
        <v/>
      </c>
      <c r="Z1024" s="109">
        <f>((('01_Supuestos'!I31*$I1024)*'01_Supuestos'!$F$11*($H1024-'01_Supuestos'!$F$9))-((('01_Supuestos'!I31*$I1024)*'01_Supuestos'!$F$11*($H1024-'01_Supuestos'!$F$9))*'01_Supuestos'!$F$12)-(('01_Supuestos'!I31*$I1024)*'01_Supuestos'!$F$11*$K1024)-(IF(('01_Supuestos'!I31*$I1024)&gt;0,'01_Supuestos'!$F$15,0)))-((('01_Supuestos'!I31*$I1024)*'01_Supuestos'!$F$11*($H1024-'01_Supuestos'!$F$9))*'01_Supuestos'!$F$18)-($J1024*'01_Supuestos'!I32)-(IF('01_Supuestos'!I30=MAX('01_Supuestos'!$C$30:$M$30),'01_Supuestos'!$F$19,0))-(MAX(0,(((('01_Supuestos'!I31*$I1024)*'01_Supuestos'!$F$11*($H1024-'01_Supuestos'!$F$9))-((('01_Supuestos'!I31*$I1024)*'01_Supuestos'!$F$11*($H1024-'01_Supuestos'!$F$9))*'01_Supuestos'!$F$12)-(('01_Supuestos'!I31*$I1024)*'01_Supuestos'!$F$11*$K1024)-(IF(('01_Supuestos'!I31*$I1024)&gt;0,'01_Supuestos'!$F$15,0)))-($J1024*'01_Supuestos'!I33)))*'01_Supuestos'!$F$16)</f>
        <v/>
      </c>
      <c r="AA1024" s="109">
        <f>((('01_Supuestos'!J31*$I1024)*'01_Supuestos'!$F$11*($H1024-'01_Supuestos'!$F$9))-((('01_Supuestos'!J31*$I1024)*'01_Supuestos'!$F$11*($H1024-'01_Supuestos'!$F$9))*'01_Supuestos'!$F$12)-(('01_Supuestos'!J31*$I1024)*'01_Supuestos'!$F$11*$K1024)-(IF(('01_Supuestos'!J31*$I1024)&gt;0,'01_Supuestos'!$F$15,0)))-((('01_Supuestos'!J31*$I1024)*'01_Supuestos'!$F$11*($H1024-'01_Supuestos'!$F$9))*'01_Supuestos'!$F$18)-($J1024*'01_Supuestos'!J32)-(IF('01_Supuestos'!J30=MAX('01_Supuestos'!$C$30:$M$30),'01_Supuestos'!$F$19,0))-(MAX(0,(((('01_Supuestos'!J31*$I1024)*'01_Supuestos'!$F$11*($H1024-'01_Supuestos'!$F$9))-((('01_Supuestos'!J31*$I1024)*'01_Supuestos'!$F$11*($H1024-'01_Supuestos'!$F$9))*'01_Supuestos'!$F$12)-(('01_Supuestos'!J31*$I1024)*'01_Supuestos'!$F$11*$K1024)-(IF(('01_Supuestos'!J31*$I1024)&gt;0,'01_Supuestos'!$F$15,0)))-($J1024*'01_Supuestos'!J33)))*'01_Supuestos'!$F$16)</f>
        <v/>
      </c>
      <c r="AB1024" s="109">
        <f>((('01_Supuestos'!K31*$I1024)*'01_Supuestos'!$F$11*($H1024-'01_Supuestos'!$F$9))-((('01_Supuestos'!K31*$I1024)*'01_Supuestos'!$F$11*($H1024-'01_Supuestos'!$F$9))*'01_Supuestos'!$F$12)-(('01_Supuestos'!K31*$I1024)*'01_Supuestos'!$F$11*$K1024)-(IF(('01_Supuestos'!K31*$I1024)&gt;0,'01_Supuestos'!$F$15,0)))-((('01_Supuestos'!K31*$I1024)*'01_Supuestos'!$F$11*($H1024-'01_Supuestos'!$F$9))*'01_Supuestos'!$F$18)-($J1024*'01_Supuestos'!K32)-(IF('01_Supuestos'!K30=MAX('01_Supuestos'!$C$30:$M$30),'01_Supuestos'!$F$19,0))-(MAX(0,(((('01_Supuestos'!K31*$I1024)*'01_Supuestos'!$F$11*($H1024-'01_Supuestos'!$F$9))-((('01_Supuestos'!K31*$I1024)*'01_Supuestos'!$F$11*($H1024-'01_Supuestos'!$F$9))*'01_Supuestos'!$F$12)-(('01_Supuestos'!K31*$I1024)*'01_Supuestos'!$F$11*$K1024)-(IF(('01_Supuestos'!K31*$I1024)&gt;0,'01_Supuestos'!$F$15,0)))-($J1024*'01_Supuestos'!K33)))*'01_Supuestos'!$F$16)</f>
        <v/>
      </c>
      <c r="AC1024" s="109">
        <f>((('01_Supuestos'!L31*$I1024)*'01_Supuestos'!$F$11*($H1024-'01_Supuestos'!$F$9))-((('01_Supuestos'!L31*$I1024)*'01_Supuestos'!$F$11*($H1024-'01_Supuestos'!$F$9))*'01_Supuestos'!$F$12)-(('01_Supuestos'!L31*$I1024)*'01_Supuestos'!$F$11*$K1024)-(IF(('01_Supuestos'!L31*$I1024)&gt;0,'01_Supuestos'!$F$15,0)))-((('01_Supuestos'!L31*$I1024)*'01_Supuestos'!$F$11*($H1024-'01_Supuestos'!$F$9))*'01_Supuestos'!$F$18)-($J1024*'01_Supuestos'!L32)-(IF('01_Supuestos'!L30=MAX('01_Supuestos'!$C$30:$M$30),'01_Supuestos'!$F$19,0))-(MAX(0,(((('01_Supuestos'!L31*$I1024)*'01_Supuestos'!$F$11*($H1024-'01_Supuestos'!$F$9))-((('01_Supuestos'!L31*$I1024)*'01_Supuestos'!$F$11*($H1024-'01_Supuestos'!$F$9))*'01_Supuestos'!$F$12)-(('01_Supuestos'!L31*$I1024)*'01_Supuestos'!$F$11*$K1024)-(IF(('01_Supuestos'!L31*$I1024)&gt;0,'01_Supuestos'!$F$15,0)))-($J1024*'01_Supuestos'!L33)))*'01_Supuestos'!$F$16)</f>
        <v/>
      </c>
      <c r="AD1024" s="109">
        <f>((('01_Supuestos'!M31*$I1024)*'01_Supuestos'!$F$11*($H1024-'01_Supuestos'!$F$9))-((('01_Supuestos'!M31*$I1024)*'01_Supuestos'!$F$11*($H1024-'01_Supuestos'!$F$9))*'01_Supuestos'!$F$12)-(('01_Supuestos'!M31*$I1024)*'01_Supuestos'!$F$11*$K1024)-(IF(('01_Supuestos'!M31*$I1024)&gt;0,'01_Supuestos'!$F$15,0)))-((('01_Supuestos'!M31*$I1024)*'01_Supuestos'!$F$11*($H1024-'01_Supuestos'!$F$9))*'01_Supuestos'!$F$18)-($J1024*'01_Supuestos'!M32)-(IF('01_Supuestos'!M30=MAX('01_Supuestos'!$C$30:$M$30),'01_Supuestos'!$F$19,0))-(MAX(0,(((('01_Supuestos'!M31*$I1024)*'01_Supuestos'!$F$11*($H1024-'01_Supuestos'!$F$9))-((('01_Supuestos'!M31*$I1024)*'01_Supuestos'!$F$11*($H1024-'01_Supuestos'!$F$9))*'01_Supuestos'!$F$12)-(('01_Supuestos'!M31*$I1024)*'01_Supuestos'!$F$11*$K1024)-(IF(('01_Supuestos'!M31*$I1024)&gt;0,'01_Supuestos'!$F$15,0)))-($J1024*'01_Supuestos'!M33)))*'01_Supuestos'!$F$16)</f>
        <v/>
      </c>
      <c r="AE1024" s="109">
        <f>0</f>
        <v/>
      </c>
      <c r="AF1024" s="109">
        <f>IF(S1024&gt;R1024,"Appraisal+Decision",IF(S1024&lt;R1024,"Develop Now","Indiferente"))</f>
        <v/>
      </c>
    </row>
    <row r="1025">
      <c r="A1025" t="n">
        <v>995</v>
      </c>
      <c r="B1025" s="53">
        <f>RAND()</f>
        <v/>
      </c>
      <c r="C1025" s="53">
        <f>RAND()</f>
        <v/>
      </c>
      <c r="D1025" s="53">
        <f>RAND()</f>
        <v/>
      </c>
      <c r="E1025" s="53">
        <f>RAND()</f>
        <v/>
      </c>
      <c r="F1025" s="53">
        <f>RAND()</f>
        <v/>
      </c>
      <c r="G1025" s="53">
        <f>RAND()</f>
        <v/>
      </c>
      <c r="H1025" s="109">
        <f>IF(B1025&lt;($B$11-$B$10)/($B$12-$B$10), $B$10+SQRT(B1025*($B$11-$B$10)*($B$12-$B$10)), $B$12-SQRT((1-B1025)*($B$12-$B$11)*($B$12-$B$10)))</f>
        <v/>
      </c>
      <c r="I1025" s="53">
        <f>MAX(0.1,NORMINV(C1025,$B$13,$B$14))</f>
        <v/>
      </c>
      <c r="J1025" s="109">
        <f>'01_Supuestos'!$F$13*MAX(0.65,NORMINV(D1025,1,$B$15))</f>
        <v/>
      </c>
      <c r="K1025" s="109">
        <f>'01_Supuestos'!$F$14*MAX(0.6,NORMINV(E1025,1,$B$16))</f>
        <v/>
      </c>
      <c r="L1025" s="109">
        <f>--(F1025&lt;=$B$5)</f>
        <v/>
      </c>
      <c r="M1025" s="109">
        <f>IF(L1025=1, IF(G1025&lt;=$B$6, "+", "-"), IF(G1025&lt;=(1-$B$7), "+", "-"))</f>
        <v/>
      </c>
      <c r="N1025" s="110">
        <f>IF(M1025="+",'05_Bayes_Arbol'!$B$16,'05_Bayes_Arbol'!$B$17)</f>
        <v/>
      </c>
      <c r="O1025" s="109">
        <f>SUMPRODUCT(T1025:AD1025,'01_Supuestos'!$C$34:$M$34)</f>
        <v/>
      </c>
      <c r="P1025" s="109">
        <f>N1025*O1025 + (1-N1025)*$B$9</f>
        <v/>
      </c>
      <c r="Q1025" s="109">
        <f>--(P1025&gt;0)</f>
        <v/>
      </c>
      <c r="R1025" s="109">
        <f>IF(L1025=1,O1025,$B$9)</f>
        <v/>
      </c>
      <c r="S1025" s="109">
        <f>-$B$8 + IF(Q1025=1, IF(L1025=1,O1025,$B$9), 0)</f>
        <v/>
      </c>
      <c r="T1025" s="109">
        <f>((('01_Supuestos'!C31*$I1025)*'01_Supuestos'!$F$11*($H1025-'01_Supuestos'!$F$9))-((('01_Supuestos'!C31*$I1025)*'01_Supuestos'!$F$11*($H1025-'01_Supuestos'!$F$9))*'01_Supuestos'!$F$12)-(('01_Supuestos'!C31*$I1025)*'01_Supuestos'!$F$11*$K1025)-(IF(('01_Supuestos'!C31*$I1025)&gt;0,'01_Supuestos'!$F$15,0)))-((('01_Supuestos'!C31*$I1025)*'01_Supuestos'!$F$11*($H1025-'01_Supuestos'!$F$9))*'01_Supuestos'!$F$18)-($J1025*'01_Supuestos'!C32)-(IF('01_Supuestos'!C30=MAX('01_Supuestos'!$C$30:$M$30),'01_Supuestos'!$F$19,0))-(MAX(0,(((('01_Supuestos'!C31*$I1025)*'01_Supuestos'!$F$11*($H1025-'01_Supuestos'!$F$9))-((('01_Supuestos'!C31*$I1025)*'01_Supuestos'!$F$11*($H1025-'01_Supuestos'!$F$9))*'01_Supuestos'!$F$12)-(('01_Supuestos'!C31*$I1025)*'01_Supuestos'!$F$11*$K1025)-(IF(('01_Supuestos'!C31*$I1025)&gt;0,'01_Supuestos'!$F$15,0)))-($J1025*'01_Supuestos'!C33)))*'01_Supuestos'!$F$16)</f>
        <v/>
      </c>
      <c r="U1025" s="109">
        <f>((('01_Supuestos'!D31*$I1025)*'01_Supuestos'!$F$11*($H1025-'01_Supuestos'!$F$9))-((('01_Supuestos'!D31*$I1025)*'01_Supuestos'!$F$11*($H1025-'01_Supuestos'!$F$9))*'01_Supuestos'!$F$12)-(('01_Supuestos'!D31*$I1025)*'01_Supuestos'!$F$11*$K1025)-(IF(('01_Supuestos'!D31*$I1025)&gt;0,'01_Supuestos'!$F$15,0)))-((('01_Supuestos'!D31*$I1025)*'01_Supuestos'!$F$11*($H1025-'01_Supuestos'!$F$9))*'01_Supuestos'!$F$18)-($J1025*'01_Supuestos'!D32)-(IF('01_Supuestos'!D30=MAX('01_Supuestos'!$C$30:$M$30),'01_Supuestos'!$F$19,0))-(MAX(0,(((('01_Supuestos'!D31*$I1025)*'01_Supuestos'!$F$11*($H1025-'01_Supuestos'!$F$9))-((('01_Supuestos'!D31*$I1025)*'01_Supuestos'!$F$11*($H1025-'01_Supuestos'!$F$9))*'01_Supuestos'!$F$12)-(('01_Supuestos'!D31*$I1025)*'01_Supuestos'!$F$11*$K1025)-(IF(('01_Supuestos'!D31*$I1025)&gt;0,'01_Supuestos'!$F$15,0)))-($J1025*'01_Supuestos'!D33)))*'01_Supuestos'!$F$16)</f>
        <v/>
      </c>
      <c r="V1025" s="109">
        <f>((('01_Supuestos'!E31*$I1025)*'01_Supuestos'!$F$11*($H1025-'01_Supuestos'!$F$9))-((('01_Supuestos'!E31*$I1025)*'01_Supuestos'!$F$11*($H1025-'01_Supuestos'!$F$9))*'01_Supuestos'!$F$12)-(('01_Supuestos'!E31*$I1025)*'01_Supuestos'!$F$11*$K1025)-(IF(('01_Supuestos'!E31*$I1025)&gt;0,'01_Supuestos'!$F$15,0)))-((('01_Supuestos'!E31*$I1025)*'01_Supuestos'!$F$11*($H1025-'01_Supuestos'!$F$9))*'01_Supuestos'!$F$18)-($J1025*'01_Supuestos'!E32)-(IF('01_Supuestos'!E30=MAX('01_Supuestos'!$C$30:$M$30),'01_Supuestos'!$F$19,0))-(MAX(0,(((('01_Supuestos'!E31*$I1025)*'01_Supuestos'!$F$11*($H1025-'01_Supuestos'!$F$9))-((('01_Supuestos'!E31*$I1025)*'01_Supuestos'!$F$11*($H1025-'01_Supuestos'!$F$9))*'01_Supuestos'!$F$12)-(('01_Supuestos'!E31*$I1025)*'01_Supuestos'!$F$11*$K1025)-(IF(('01_Supuestos'!E31*$I1025)&gt;0,'01_Supuestos'!$F$15,0)))-($J1025*'01_Supuestos'!E33)))*'01_Supuestos'!$F$16)</f>
        <v/>
      </c>
      <c r="W1025" s="109">
        <f>((('01_Supuestos'!F31*$I1025)*'01_Supuestos'!$F$11*($H1025-'01_Supuestos'!$F$9))-((('01_Supuestos'!F31*$I1025)*'01_Supuestos'!$F$11*($H1025-'01_Supuestos'!$F$9))*'01_Supuestos'!$F$12)-(('01_Supuestos'!F31*$I1025)*'01_Supuestos'!$F$11*$K1025)-(IF(('01_Supuestos'!F31*$I1025)&gt;0,'01_Supuestos'!$F$15,0)))-((('01_Supuestos'!F31*$I1025)*'01_Supuestos'!$F$11*($H1025-'01_Supuestos'!$F$9))*'01_Supuestos'!$F$18)-($J1025*'01_Supuestos'!F32)-(IF('01_Supuestos'!F30=MAX('01_Supuestos'!$C$30:$M$30),'01_Supuestos'!$F$19,0))-(MAX(0,(((('01_Supuestos'!F31*$I1025)*'01_Supuestos'!$F$11*($H1025-'01_Supuestos'!$F$9))-((('01_Supuestos'!F31*$I1025)*'01_Supuestos'!$F$11*($H1025-'01_Supuestos'!$F$9))*'01_Supuestos'!$F$12)-(('01_Supuestos'!F31*$I1025)*'01_Supuestos'!$F$11*$K1025)-(IF(('01_Supuestos'!F31*$I1025)&gt;0,'01_Supuestos'!$F$15,0)))-($J1025*'01_Supuestos'!F33)))*'01_Supuestos'!$F$16)</f>
        <v/>
      </c>
      <c r="X1025" s="109">
        <f>((('01_Supuestos'!G31*$I1025)*'01_Supuestos'!$F$11*($H1025-'01_Supuestos'!$F$9))-((('01_Supuestos'!G31*$I1025)*'01_Supuestos'!$F$11*($H1025-'01_Supuestos'!$F$9))*'01_Supuestos'!$F$12)-(('01_Supuestos'!G31*$I1025)*'01_Supuestos'!$F$11*$K1025)-(IF(('01_Supuestos'!G31*$I1025)&gt;0,'01_Supuestos'!$F$15,0)))-((('01_Supuestos'!G31*$I1025)*'01_Supuestos'!$F$11*($H1025-'01_Supuestos'!$F$9))*'01_Supuestos'!$F$18)-($J1025*'01_Supuestos'!G32)-(IF('01_Supuestos'!G30=MAX('01_Supuestos'!$C$30:$M$30),'01_Supuestos'!$F$19,0))-(MAX(0,(((('01_Supuestos'!G31*$I1025)*'01_Supuestos'!$F$11*($H1025-'01_Supuestos'!$F$9))-((('01_Supuestos'!G31*$I1025)*'01_Supuestos'!$F$11*($H1025-'01_Supuestos'!$F$9))*'01_Supuestos'!$F$12)-(('01_Supuestos'!G31*$I1025)*'01_Supuestos'!$F$11*$K1025)-(IF(('01_Supuestos'!G31*$I1025)&gt;0,'01_Supuestos'!$F$15,0)))-($J1025*'01_Supuestos'!G33)))*'01_Supuestos'!$F$16)</f>
        <v/>
      </c>
      <c r="Y1025" s="109">
        <f>((('01_Supuestos'!H31*$I1025)*'01_Supuestos'!$F$11*($H1025-'01_Supuestos'!$F$9))-((('01_Supuestos'!H31*$I1025)*'01_Supuestos'!$F$11*($H1025-'01_Supuestos'!$F$9))*'01_Supuestos'!$F$12)-(('01_Supuestos'!H31*$I1025)*'01_Supuestos'!$F$11*$K1025)-(IF(('01_Supuestos'!H31*$I1025)&gt;0,'01_Supuestos'!$F$15,0)))-((('01_Supuestos'!H31*$I1025)*'01_Supuestos'!$F$11*($H1025-'01_Supuestos'!$F$9))*'01_Supuestos'!$F$18)-($J1025*'01_Supuestos'!H32)-(IF('01_Supuestos'!H30=MAX('01_Supuestos'!$C$30:$M$30),'01_Supuestos'!$F$19,0))-(MAX(0,(((('01_Supuestos'!H31*$I1025)*'01_Supuestos'!$F$11*($H1025-'01_Supuestos'!$F$9))-((('01_Supuestos'!H31*$I1025)*'01_Supuestos'!$F$11*($H1025-'01_Supuestos'!$F$9))*'01_Supuestos'!$F$12)-(('01_Supuestos'!H31*$I1025)*'01_Supuestos'!$F$11*$K1025)-(IF(('01_Supuestos'!H31*$I1025)&gt;0,'01_Supuestos'!$F$15,0)))-($J1025*'01_Supuestos'!H33)))*'01_Supuestos'!$F$16)</f>
        <v/>
      </c>
      <c r="Z1025" s="109">
        <f>((('01_Supuestos'!I31*$I1025)*'01_Supuestos'!$F$11*($H1025-'01_Supuestos'!$F$9))-((('01_Supuestos'!I31*$I1025)*'01_Supuestos'!$F$11*($H1025-'01_Supuestos'!$F$9))*'01_Supuestos'!$F$12)-(('01_Supuestos'!I31*$I1025)*'01_Supuestos'!$F$11*$K1025)-(IF(('01_Supuestos'!I31*$I1025)&gt;0,'01_Supuestos'!$F$15,0)))-((('01_Supuestos'!I31*$I1025)*'01_Supuestos'!$F$11*($H1025-'01_Supuestos'!$F$9))*'01_Supuestos'!$F$18)-($J1025*'01_Supuestos'!I32)-(IF('01_Supuestos'!I30=MAX('01_Supuestos'!$C$30:$M$30),'01_Supuestos'!$F$19,0))-(MAX(0,(((('01_Supuestos'!I31*$I1025)*'01_Supuestos'!$F$11*($H1025-'01_Supuestos'!$F$9))-((('01_Supuestos'!I31*$I1025)*'01_Supuestos'!$F$11*($H1025-'01_Supuestos'!$F$9))*'01_Supuestos'!$F$12)-(('01_Supuestos'!I31*$I1025)*'01_Supuestos'!$F$11*$K1025)-(IF(('01_Supuestos'!I31*$I1025)&gt;0,'01_Supuestos'!$F$15,0)))-($J1025*'01_Supuestos'!I33)))*'01_Supuestos'!$F$16)</f>
        <v/>
      </c>
      <c r="AA1025" s="109">
        <f>((('01_Supuestos'!J31*$I1025)*'01_Supuestos'!$F$11*($H1025-'01_Supuestos'!$F$9))-((('01_Supuestos'!J31*$I1025)*'01_Supuestos'!$F$11*($H1025-'01_Supuestos'!$F$9))*'01_Supuestos'!$F$12)-(('01_Supuestos'!J31*$I1025)*'01_Supuestos'!$F$11*$K1025)-(IF(('01_Supuestos'!J31*$I1025)&gt;0,'01_Supuestos'!$F$15,0)))-((('01_Supuestos'!J31*$I1025)*'01_Supuestos'!$F$11*($H1025-'01_Supuestos'!$F$9))*'01_Supuestos'!$F$18)-($J1025*'01_Supuestos'!J32)-(IF('01_Supuestos'!J30=MAX('01_Supuestos'!$C$30:$M$30),'01_Supuestos'!$F$19,0))-(MAX(0,(((('01_Supuestos'!J31*$I1025)*'01_Supuestos'!$F$11*($H1025-'01_Supuestos'!$F$9))-((('01_Supuestos'!J31*$I1025)*'01_Supuestos'!$F$11*($H1025-'01_Supuestos'!$F$9))*'01_Supuestos'!$F$12)-(('01_Supuestos'!J31*$I1025)*'01_Supuestos'!$F$11*$K1025)-(IF(('01_Supuestos'!J31*$I1025)&gt;0,'01_Supuestos'!$F$15,0)))-($J1025*'01_Supuestos'!J33)))*'01_Supuestos'!$F$16)</f>
        <v/>
      </c>
      <c r="AB1025" s="109">
        <f>((('01_Supuestos'!K31*$I1025)*'01_Supuestos'!$F$11*($H1025-'01_Supuestos'!$F$9))-((('01_Supuestos'!K31*$I1025)*'01_Supuestos'!$F$11*($H1025-'01_Supuestos'!$F$9))*'01_Supuestos'!$F$12)-(('01_Supuestos'!K31*$I1025)*'01_Supuestos'!$F$11*$K1025)-(IF(('01_Supuestos'!K31*$I1025)&gt;0,'01_Supuestos'!$F$15,0)))-((('01_Supuestos'!K31*$I1025)*'01_Supuestos'!$F$11*($H1025-'01_Supuestos'!$F$9))*'01_Supuestos'!$F$18)-($J1025*'01_Supuestos'!K32)-(IF('01_Supuestos'!K30=MAX('01_Supuestos'!$C$30:$M$30),'01_Supuestos'!$F$19,0))-(MAX(0,(((('01_Supuestos'!K31*$I1025)*'01_Supuestos'!$F$11*($H1025-'01_Supuestos'!$F$9))-((('01_Supuestos'!K31*$I1025)*'01_Supuestos'!$F$11*($H1025-'01_Supuestos'!$F$9))*'01_Supuestos'!$F$12)-(('01_Supuestos'!K31*$I1025)*'01_Supuestos'!$F$11*$K1025)-(IF(('01_Supuestos'!K31*$I1025)&gt;0,'01_Supuestos'!$F$15,0)))-($J1025*'01_Supuestos'!K33)))*'01_Supuestos'!$F$16)</f>
        <v/>
      </c>
      <c r="AC1025" s="109">
        <f>((('01_Supuestos'!L31*$I1025)*'01_Supuestos'!$F$11*($H1025-'01_Supuestos'!$F$9))-((('01_Supuestos'!L31*$I1025)*'01_Supuestos'!$F$11*($H1025-'01_Supuestos'!$F$9))*'01_Supuestos'!$F$12)-(('01_Supuestos'!L31*$I1025)*'01_Supuestos'!$F$11*$K1025)-(IF(('01_Supuestos'!L31*$I1025)&gt;0,'01_Supuestos'!$F$15,0)))-((('01_Supuestos'!L31*$I1025)*'01_Supuestos'!$F$11*($H1025-'01_Supuestos'!$F$9))*'01_Supuestos'!$F$18)-($J1025*'01_Supuestos'!L32)-(IF('01_Supuestos'!L30=MAX('01_Supuestos'!$C$30:$M$30),'01_Supuestos'!$F$19,0))-(MAX(0,(((('01_Supuestos'!L31*$I1025)*'01_Supuestos'!$F$11*($H1025-'01_Supuestos'!$F$9))-((('01_Supuestos'!L31*$I1025)*'01_Supuestos'!$F$11*($H1025-'01_Supuestos'!$F$9))*'01_Supuestos'!$F$12)-(('01_Supuestos'!L31*$I1025)*'01_Supuestos'!$F$11*$K1025)-(IF(('01_Supuestos'!L31*$I1025)&gt;0,'01_Supuestos'!$F$15,0)))-($J1025*'01_Supuestos'!L33)))*'01_Supuestos'!$F$16)</f>
        <v/>
      </c>
      <c r="AD1025" s="109">
        <f>((('01_Supuestos'!M31*$I1025)*'01_Supuestos'!$F$11*($H1025-'01_Supuestos'!$F$9))-((('01_Supuestos'!M31*$I1025)*'01_Supuestos'!$F$11*($H1025-'01_Supuestos'!$F$9))*'01_Supuestos'!$F$12)-(('01_Supuestos'!M31*$I1025)*'01_Supuestos'!$F$11*$K1025)-(IF(('01_Supuestos'!M31*$I1025)&gt;0,'01_Supuestos'!$F$15,0)))-((('01_Supuestos'!M31*$I1025)*'01_Supuestos'!$F$11*($H1025-'01_Supuestos'!$F$9))*'01_Supuestos'!$F$18)-($J1025*'01_Supuestos'!M32)-(IF('01_Supuestos'!M30=MAX('01_Supuestos'!$C$30:$M$30),'01_Supuestos'!$F$19,0))-(MAX(0,(((('01_Supuestos'!M31*$I1025)*'01_Supuestos'!$F$11*($H1025-'01_Supuestos'!$F$9))-((('01_Supuestos'!M31*$I1025)*'01_Supuestos'!$F$11*($H1025-'01_Supuestos'!$F$9))*'01_Supuestos'!$F$12)-(('01_Supuestos'!M31*$I1025)*'01_Supuestos'!$F$11*$K1025)-(IF(('01_Supuestos'!M31*$I1025)&gt;0,'01_Supuestos'!$F$15,0)))-($J1025*'01_Supuestos'!M33)))*'01_Supuestos'!$F$16)</f>
        <v/>
      </c>
      <c r="AE1025" s="109">
        <f>0</f>
        <v/>
      </c>
      <c r="AF1025" s="109">
        <f>IF(S1025&gt;R1025,"Appraisal+Decision",IF(S1025&lt;R1025,"Develop Now","Indiferente"))</f>
        <v/>
      </c>
    </row>
    <row r="1026">
      <c r="A1026" t="n">
        <v>996</v>
      </c>
      <c r="B1026" s="53">
        <f>RAND()</f>
        <v/>
      </c>
      <c r="C1026" s="53">
        <f>RAND()</f>
        <v/>
      </c>
      <c r="D1026" s="53">
        <f>RAND()</f>
        <v/>
      </c>
      <c r="E1026" s="53">
        <f>RAND()</f>
        <v/>
      </c>
      <c r="F1026" s="53">
        <f>RAND()</f>
        <v/>
      </c>
      <c r="G1026" s="53">
        <f>RAND()</f>
        <v/>
      </c>
      <c r="H1026" s="109">
        <f>IF(B1026&lt;($B$11-$B$10)/($B$12-$B$10), $B$10+SQRT(B1026*($B$11-$B$10)*($B$12-$B$10)), $B$12-SQRT((1-B1026)*($B$12-$B$11)*($B$12-$B$10)))</f>
        <v/>
      </c>
      <c r="I1026" s="53">
        <f>MAX(0.1,NORMINV(C1026,$B$13,$B$14))</f>
        <v/>
      </c>
      <c r="J1026" s="109">
        <f>'01_Supuestos'!$F$13*MAX(0.65,NORMINV(D1026,1,$B$15))</f>
        <v/>
      </c>
      <c r="K1026" s="109">
        <f>'01_Supuestos'!$F$14*MAX(0.6,NORMINV(E1026,1,$B$16))</f>
        <v/>
      </c>
      <c r="L1026" s="109">
        <f>--(F1026&lt;=$B$5)</f>
        <v/>
      </c>
      <c r="M1026" s="109">
        <f>IF(L1026=1, IF(G1026&lt;=$B$6, "+", "-"), IF(G1026&lt;=(1-$B$7), "+", "-"))</f>
        <v/>
      </c>
      <c r="N1026" s="110">
        <f>IF(M1026="+",'05_Bayes_Arbol'!$B$16,'05_Bayes_Arbol'!$B$17)</f>
        <v/>
      </c>
      <c r="O1026" s="109">
        <f>SUMPRODUCT(T1026:AD1026,'01_Supuestos'!$C$34:$M$34)</f>
        <v/>
      </c>
      <c r="P1026" s="109">
        <f>N1026*O1026 + (1-N1026)*$B$9</f>
        <v/>
      </c>
      <c r="Q1026" s="109">
        <f>--(P1026&gt;0)</f>
        <v/>
      </c>
      <c r="R1026" s="109">
        <f>IF(L1026=1,O1026,$B$9)</f>
        <v/>
      </c>
      <c r="S1026" s="109">
        <f>-$B$8 + IF(Q1026=1, IF(L1026=1,O1026,$B$9), 0)</f>
        <v/>
      </c>
      <c r="T1026" s="109">
        <f>((('01_Supuestos'!C31*$I1026)*'01_Supuestos'!$F$11*($H1026-'01_Supuestos'!$F$9))-((('01_Supuestos'!C31*$I1026)*'01_Supuestos'!$F$11*($H1026-'01_Supuestos'!$F$9))*'01_Supuestos'!$F$12)-(('01_Supuestos'!C31*$I1026)*'01_Supuestos'!$F$11*$K1026)-(IF(('01_Supuestos'!C31*$I1026)&gt;0,'01_Supuestos'!$F$15,0)))-((('01_Supuestos'!C31*$I1026)*'01_Supuestos'!$F$11*($H1026-'01_Supuestos'!$F$9))*'01_Supuestos'!$F$18)-($J1026*'01_Supuestos'!C32)-(IF('01_Supuestos'!C30=MAX('01_Supuestos'!$C$30:$M$30),'01_Supuestos'!$F$19,0))-(MAX(0,(((('01_Supuestos'!C31*$I1026)*'01_Supuestos'!$F$11*($H1026-'01_Supuestos'!$F$9))-((('01_Supuestos'!C31*$I1026)*'01_Supuestos'!$F$11*($H1026-'01_Supuestos'!$F$9))*'01_Supuestos'!$F$12)-(('01_Supuestos'!C31*$I1026)*'01_Supuestos'!$F$11*$K1026)-(IF(('01_Supuestos'!C31*$I1026)&gt;0,'01_Supuestos'!$F$15,0)))-($J1026*'01_Supuestos'!C33)))*'01_Supuestos'!$F$16)</f>
        <v/>
      </c>
      <c r="U1026" s="109">
        <f>((('01_Supuestos'!D31*$I1026)*'01_Supuestos'!$F$11*($H1026-'01_Supuestos'!$F$9))-((('01_Supuestos'!D31*$I1026)*'01_Supuestos'!$F$11*($H1026-'01_Supuestos'!$F$9))*'01_Supuestos'!$F$12)-(('01_Supuestos'!D31*$I1026)*'01_Supuestos'!$F$11*$K1026)-(IF(('01_Supuestos'!D31*$I1026)&gt;0,'01_Supuestos'!$F$15,0)))-((('01_Supuestos'!D31*$I1026)*'01_Supuestos'!$F$11*($H1026-'01_Supuestos'!$F$9))*'01_Supuestos'!$F$18)-($J1026*'01_Supuestos'!D32)-(IF('01_Supuestos'!D30=MAX('01_Supuestos'!$C$30:$M$30),'01_Supuestos'!$F$19,0))-(MAX(0,(((('01_Supuestos'!D31*$I1026)*'01_Supuestos'!$F$11*($H1026-'01_Supuestos'!$F$9))-((('01_Supuestos'!D31*$I1026)*'01_Supuestos'!$F$11*($H1026-'01_Supuestos'!$F$9))*'01_Supuestos'!$F$12)-(('01_Supuestos'!D31*$I1026)*'01_Supuestos'!$F$11*$K1026)-(IF(('01_Supuestos'!D31*$I1026)&gt;0,'01_Supuestos'!$F$15,0)))-($J1026*'01_Supuestos'!D33)))*'01_Supuestos'!$F$16)</f>
        <v/>
      </c>
      <c r="V1026" s="109">
        <f>((('01_Supuestos'!E31*$I1026)*'01_Supuestos'!$F$11*($H1026-'01_Supuestos'!$F$9))-((('01_Supuestos'!E31*$I1026)*'01_Supuestos'!$F$11*($H1026-'01_Supuestos'!$F$9))*'01_Supuestos'!$F$12)-(('01_Supuestos'!E31*$I1026)*'01_Supuestos'!$F$11*$K1026)-(IF(('01_Supuestos'!E31*$I1026)&gt;0,'01_Supuestos'!$F$15,0)))-((('01_Supuestos'!E31*$I1026)*'01_Supuestos'!$F$11*($H1026-'01_Supuestos'!$F$9))*'01_Supuestos'!$F$18)-($J1026*'01_Supuestos'!E32)-(IF('01_Supuestos'!E30=MAX('01_Supuestos'!$C$30:$M$30),'01_Supuestos'!$F$19,0))-(MAX(0,(((('01_Supuestos'!E31*$I1026)*'01_Supuestos'!$F$11*($H1026-'01_Supuestos'!$F$9))-((('01_Supuestos'!E31*$I1026)*'01_Supuestos'!$F$11*($H1026-'01_Supuestos'!$F$9))*'01_Supuestos'!$F$12)-(('01_Supuestos'!E31*$I1026)*'01_Supuestos'!$F$11*$K1026)-(IF(('01_Supuestos'!E31*$I1026)&gt;0,'01_Supuestos'!$F$15,0)))-($J1026*'01_Supuestos'!E33)))*'01_Supuestos'!$F$16)</f>
        <v/>
      </c>
      <c r="W1026" s="109">
        <f>((('01_Supuestos'!F31*$I1026)*'01_Supuestos'!$F$11*($H1026-'01_Supuestos'!$F$9))-((('01_Supuestos'!F31*$I1026)*'01_Supuestos'!$F$11*($H1026-'01_Supuestos'!$F$9))*'01_Supuestos'!$F$12)-(('01_Supuestos'!F31*$I1026)*'01_Supuestos'!$F$11*$K1026)-(IF(('01_Supuestos'!F31*$I1026)&gt;0,'01_Supuestos'!$F$15,0)))-((('01_Supuestos'!F31*$I1026)*'01_Supuestos'!$F$11*($H1026-'01_Supuestos'!$F$9))*'01_Supuestos'!$F$18)-($J1026*'01_Supuestos'!F32)-(IF('01_Supuestos'!F30=MAX('01_Supuestos'!$C$30:$M$30),'01_Supuestos'!$F$19,0))-(MAX(0,(((('01_Supuestos'!F31*$I1026)*'01_Supuestos'!$F$11*($H1026-'01_Supuestos'!$F$9))-((('01_Supuestos'!F31*$I1026)*'01_Supuestos'!$F$11*($H1026-'01_Supuestos'!$F$9))*'01_Supuestos'!$F$12)-(('01_Supuestos'!F31*$I1026)*'01_Supuestos'!$F$11*$K1026)-(IF(('01_Supuestos'!F31*$I1026)&gt;0,'01_Supuestos'!$F$15,0)))-($J1026*'01_Supuestos'!F33)))*'01_Supuestos'!$F$16)</f>
        <v/>
      </c>
      <c r="X1026" s="109">
        <f>((('01_Supuestos'!G31*$I1026)*'01_Supuestos'!$F$11*($H1026-'01_Supuestos'!$F$9))-((('01_Supuestos'!G31*$I1026)*'01_Supuestos'!$F$11*($H1026-'01_Supuestos'!$F$9))*'01_Supuestos'!$F$12)-(('01_Supuestos'!G31*$I1026)*'01_Supuestos'!$F$11*$K1026)-(IF(('01_Supuestos'!G31*$I1026)&gt;0,'01_Supuestos'!$F$15,0)))-((('01_Supuestos'!G31*$I1026)*'01_Supuestos'!$F$11*($H1026-'01_Supuestos'!$F$9))*'01_Supuestos'!$F$18)-($J1026*'01_Supuestos'!G32)-(IF('01_Supuestos'!G30=MAX('01_Supuestos'!$C$30:$M$30),'01_Supuestos'!$F$19,0))-(MAX(0,(((('01_Supuestos'!G31*$I1026)*'01_Supuestos'!$F$11*($H1026-'01_Supuestos'!$F$9))-((('01_Supuestos'!G31*$I1026)*'01_Supuestos'!$F$11*($H1026-'01_Supuestos'!$F$9))*'01_Supuestos'!$F$12)-(('01_Supuestos'!G31*$I1026)*'01_Supuestos'!$F$11*$K1026)-(IF(('01_Supuestos'!G31*$I1026)&gt;0,'01_Supuestos'!$F$15,0)))-($J1026*'01_Supuestos'!G33)))*'01_Supuestos'!$F$16)</f>
        <v/>
      </c>
      <c r="Y1026" s="109">
        <f>((('01_Supuestos'!H31*$I1026)*'01_Supuestos'!$F$11*($H1026-'01_Supuestos'!$F$9))-((('01_Supuestos'!H31*$I1026)*'01_Supuestos'!$F$11*($H1026-'01_Supuestos'!$F$9))*'01_Supuestos'!$F$12)-(('01_Supuestos'!H31*$I1026)*'01_Supuestos'!$F$11*$K1026)-(IF(('01_Supuestos'!H31*$I1026)&gt;0,'01_Supuestos'!$F$15,0)))-((('01_Supuestos'!H31*$I1026)*'01_Supuestos'!$F$11*($H1026-'01_Supuestos'!$F$9))*'01_Supuestos'!$F$18)-($J1026*'01_Supuestos'!H32)-(IF('01_Supuestos'!H30=MAX('01_Supuestos'!$C$30:$M$30),'01_Supuestos'!$F$19,0))-(MAX(0,(((('01_Supuestos'!H31*$I1026)*'01_Supuestos'!$F$11*($H1026-'01_Supuestos'!$F$9))-((('01_Supuestos'!H31*$I1026)*'01_Supuestos'!$F$11*($H1026-'01_Supuestos'!$F$9))*'01_Supuestos'!$F$12)-(('01_Supuestos'!H31*$I1026)*'01_Supuestos'!$F$11*$K1026)-(IF(('01_Supuestos'!H31*$I1026)&gt;0,'01_Supuestos'!$F$15,0)))-($J1026*'01_Supuestos'!H33)))*'01_Supuestos'!$F$16)</f>
        <v/>
      </c>
      <c r="Z1026" s="109">
        <f>((('01_Supuestos'!I31*$I1026)*'01_Supuestos'!$F$11*($H1026-'01_Supuestos'!$F$9))-((('01_Supuestos'!I31*$I1026)*'01_Supuestos'!$F$11*($H1026-'01_Supuestos'!$F$9))*'01_Supuestos'!$F$12)-(('01_Supuestos'!I31*$I1026)*'01_Supuestos'!$F$11*$K1026)-(IF(('01_Supuestos'!I31*$I1026)&gt;0,'01_Supuestos'!$F$15,0)))-((('01_Supuestos'!I31*$I1026)*'01_Supuestos'!$F$11*($H1026-'01_Supuestos'!$F$9))*'01_Supuestos'!$F$18)-($J1026*'01_Supuestos'!I32)-(IF('01_Supuestos'!I30=MAX('01_Supuestos'!$C$30:$M$30),'01_Supuestos'!$F$19,0))-(MAX(0,(((('01_Supuestos'!I31*$I1026)*'01_Supuestos'!$F$11*($H1026-'01_Supuestos'!$F$9))-((('01_Supuestos'!I31*$I1026)*'01_Supuestos'!$F$11*($H1026-'01_Supuestos'!$F$9))*'01_Supuestos'!$F$12)-(('01_Supuestos'!I31*$I1026)*'01_Supuestos'!$F$11*$K1026)-(IF(('01_Supuestos'!I31*$I1026)&gt;0,'01_Supuestos'!$F$15,0)))-($J1026*'01_Supuestos'!I33)))*'01_Supuestos'!$F$16)</f>
        <v/>
      </c>
      <c r="AA1026" s="109">
        <f>((('01_Supuestos'!J31*$I1026)*'01_Supuestos'!$F$11*($H1026-'01_Supuestos'!$F$9))-((('01_Supuestos'!J31*$I1026)*'01_Supuestos'!$F$11*($H1026-'01_Supuestos'!$F$9))*'01_Supuestos'!$F$12)-(('01_Supuestos'!J31*$I1026)*'01_Supuestos'!$F$11*$K1026)-(IF(('01_Supuestos'!J31*$I1026)&gt;0,'01_Supuestos'!$F$15,0)))-((('01_Supuestos'!J31*$I1026)*'01_Supuestos'!$F$11*($H1026-'01_Supuestos'!$F$9))*'01_Supuestos'!$F$18)-($J1026*'01_Supuestos'!J32)-(IF('01_Supuestos'!J30=MAX('01_Supuestos'!$C$30:$M$30),'01_Supuestos'!$F$19,0))-(MAX(0,(((('01_Supuestos'!J31*$I1026)*'01_Supuestos'!$F$11*($H1026-'01_Supuestos'!$F$9))-((('01_Supuestos'!J31*$I1026)*'01_Supuestos'!$F$11*($H1026-'01_Supuestos'!$F$9))*'01_Supuestos'!$F$12)-(('01_Supuestos'!J31*$I1026)*'01_Supuestos'!$F$11*$K1026)-(IF(('01_Supuestos'!J31*$I1026)&gt;0,'01_Supuestos'!$F$15,0)))-($J1026*'01_Supuestos'!J33)))*'01_Supuestos'!$F$16)</f>
        <v/>
      </c>
      <c r="AB1026" s="109">
        <f>((('01_Supuestos'!K31*$I1026)*'01_Supuestos'!$F$11*($H1026-'01_Supuestos'!$F$9))-((('01_Supuestos'!K31*$I1026)*'01_Supuestos'!$F$11*($H1026-'01_Supuestos'!$F$9))*'01_Supuestos'!$F$12)-(('01_Supuestos'!K31*$I1026)*'01_Supuestos'!$F$11*$K1026)-(IF(('01_Supuestos'!K31*$I1026)&gt;0,'01_Supuestos'!$F$15,0)))-((('01_Supuestos'!K31*$I1026)*'01_Supuestos'!$F$11*($H1026-'01_Supuestos'!$F$9))*'01_Supuestos'!$F$18)-($J1026*'01_Supuestos'!K32)-(IF('01_Supuestos'!K30=MAX('01_Supuestos'!$C$30:$M$30),'01_Supuestos'!$F$19,0))-(MAX(0,(((('01_Supuestos'!K31*$I1026)*'01_Supuestos'!$F$11*($H1026-'01_Supuestos'!$F$9))-((('01_Supuestos'!K31*$I1026)*'01_Supuestos'!$F$11*($H1026-'01_Supuestos'!$F$9))*'01_Supuestos'!$F$12)-(('01_Supuestos'!K31*$I1026)*'01_Supuestos'!$F$11*$K1026)-(IF(('01_Supuestos'!K31*$I1026)&gt;0,'01_Supuestos'!$F$15,0)))-($J1026*'01_Supuestos'!K33)))*'01_Supuestos'!$F$16)</f>
        <v/>
      </c>
      <c r="AC1026" s="109">
        <f>((('01_Supuestos'!L31*$I1026)*'01_Supuestos'!$F$11*($H1026-'01_Supuestos'!$F$9))-((('01_Supuestos'!L31*$I1026)*'01_Supuestos'!$F$11*($H1026-'01_Supuestos'!$F$9))*'01_Supuestos'!$F$12)-(('01_Supuestos'!L31*$I1026)*'01_Supuestos'!$F$11*$K1026)-(IF(('01_Supuestos'!L31*$I1026)&gt;0,'01_Supuestos'!$F$15,0)))-((('01_Supuestos'!L31*$I1026)*'01_Supuestos'!$F$11*($H1026-'01_Supuestos'!$F$9))*'01_Supuestos'!$F$18)-($J1026*'01_Supuestos'!L32)-(IF('01_Supuestos'!L30=MAX('01_Supuestos'!$C$30:$M$30),'01_Supuestos'!$F$19,0))-(MAX(0,(((('01_Supuestos'!L31*$I1026)*'01_Supuestos'!$F$11*($H1026-'01_Supuestos'!$F$9))-((('01_Supuestos'!L31*$I1026)*'01_Supuestos'!$F$11*($H1026-'01_Supuestos'!$F$9))*'01_Supuestos'!$F$12)-(('01_Supuestos'!L31*$I1026)*'01_Supuestos'!$F$11*$K1026)-(IF(('01_Supuestos'!L31*$I1026)&gt;0,'01_Supuestos'!$F$15,0)))-($J1026*'01_Supuestos'!L33)))*'01_Supuestos'!$F$16)</f>
        <v/>
      </c>
      <c r="AD1026" s="109">
        <f>((('01_Supuestos'!M31*$I1026)*'01_Supuestos'!$F$11*($H1026-'01_Supuestos'!$F$9))-((('01_Supuestos'!M31*$I1026)*'01_Supuestos'!$F$11*($H1026-'01_Supuestos'!$F$9))*'01_Supuestos'!$F$12)-(('01_Supuestos'!M31*$I1026)*'01_Supuestos'!$F$11*$K1026)-(IF(('01_Supuestos'!M31*$I1026)&gt;0,'01_Supuestos'!$F$15,0)))-((('01_Supuestos'!M31*$I1026)*'01_Supuestos'!$F$11*($H1026-'01_Supuestos'!$F$9))*'01_Supuestos'!$F$18)-($J1026*'01_Supuestos'!M32)-(IF('01_Supuestos'!M30=MAX('01_Supuestos'!$C$30:$M$30),'01_Supuestos'!$F$19,0))-(MAX(0,(((('01_Supuestos'!M31*$I1026)*'01_Supuestos'!$F$11*($H1026-'01_Supuestos'!$F$9))-((('01_Supuestos'!M31*$I1026)*'01_Supuestos'!$F$11*($H1026-'01_Supuestos'!$F$9))*'01_Supuestos'!$F$12)-(('01_Supuestos'!M31*$I1026)*'01_Supuestos'!$F$11*$K1026)-(IF(('01_Supuestos'!M31*$I1026)&gt;0,'01_Supuestos'!$F$15,0)))-($J1026*'01_Supuestos'!M33)))*'01_Supuestos'!$F$16)</f>
        <v/>
      </c>
      <c r="AE1026" s="109">
        <f>0</f>
        <v/>
      </c>
      <c r="AF1026" s="109">
        <f>IF(S1026&gt;R1026,"Appraisal+Decision",IF(S1026&lt;R1026,"Develop Now","Indiferente"))</f>
        <v/>
      </c>
    </row>
    <row r="1027">
      <c r="A1027" t="n">
        <v>997</v>
      </c>
      <c r="B1027" s="53">
        <f>RAND()</f>
        <v/>
      </c>
      <c r="C1027" s="53">
        <f>RAND()</f>
        <v/>
      </c>
      <c r="D1027" s="53">
        <f>RAND()</f>
        <v/>
      </c>
      <c r="E1027" s="53">
        <f>RAND()</f>
        <v/>
      </c>
      <c r="F1027" s="53">
        <f>RAND()</f>
        <v/>
      </c>
      <c r="G1027" s="53">
        <f>RAND()</f>
        <v/>
      </c>
      <c r="H1027" s="109">
        <f>IF(B1027&lt;($B$11-$B$10)/($B$12-$B$10), $B$10+SQRT(B1027*($B$11-$B$10)*($B$12-$B$10)), $B$12-SQRT((1-B1027)*($B$12-$B$11)*($B$12-$B$10)))</f>
        <v/>
      </c>
      <c r="I1027" s="53">
        <f>MAX(0.1,NORMINV(C1027,$B$13,$B$14))</f>
        <v/>
      </c>
      <c r="J1027" s="109">
        <f>'01_Supuestos'!$F$13*MAX(0.65,NORMINV(D1027,1,$B$15))</f>
        <v/>
      </c>
      <c r="K1027" s="109">
        <f>'01_Supuestos'!$F$14*MAX(0.6,NORMINV(E1027,1,$B$16))</f>
        <v/>
      </c>
      <c r="L1027" s="109">
        <f>--(F1027&lt;=$B$5)</f>
        <v/>
      </c>
      <c r="M1027" s="109">
        <f>IF(L1027=1, IF(G1027&lt;=$B$6, "+", "-"), IF(G1027&lt;=(1-$B$7), "+", "-"))</f>
        <v/>
      </c>
      <c r="N1027" s="110">
        <f>IF(M1027="+",'05_Bayes_Arbol'!$B$16,'05_Bayes_Arbol'!$B$17)</f>
        <v/>
      </c>
      <c r="O1027" s="109">
        <f>SUMPRODUCT(T1027:AD1027,'01_Supuestos'!$C$34:$M$34)</f>
        <v/>
      </c>
      <c r="P1027" s="109">
        <f>N1027*O1027 + (1-N1027)*$B$9</f>
        <v/>
      </c>
      <c r="Q1027" s="109">
        <f>--(P1027&gt;0)</f>
        <v/>
      </c>
      <c r="R1027" s="109">
        <f>IF(L1027=1,O1027,$B$9)</f>
        <v/>
      </c>
      <c r="S1027" s="109">
        <f>-$B$8 + IF(Q1027=1, IF(L1027=1,O1027,$B$9), 0)</f>
        <v/>
      </c>
      <c r="T1027" s="109">
        <f>((('01_Supuestos'!C31*$I1027)*'01_Supuestos'!$F$11*($H1027-'01_Supuestos'!$F$9))-((('01_Supuestos'!C31*$I1027)*'01_Supuestos'!$F$11*($H1027-'01_Supuestos'!$F$9))*'01_Supuestos'!$F$12)-(('01_Supuestos'!C31*$I1027)*'01_Supuestos'!$F$11*$K1027)-(IF(('01_Supuestos'!C31*$I1027)&gt;0,'01_Supuestos'!$F$15,0)))-((('01_Supuestos'!C31*$I1027)*'01_Supuestos'!$F$11*($H1027-'01_Supuestos'!$F$9))*'01_Supuestos'!$F$18)-($J1027*'01_Supuestos'!C32)-(IF('01_Supuestos'!C30=MAX('01_Supuestos'!$C$30:$M$30),'01_Supuestos'!$F$19,0))-(MAX(0,(((('01_Supuestos'!C31*$I1027)*'01_Supuestos'!$F$11*($H1027-'01_Supuestos'!$F$9))-((('01_Supuestos'!C31*$I1027)*'01_Supuestos'!$F$11*($H1027-'01_Supuestos'!$F$9))*'01_Supuestos'!$F$12)-(('01_Supuestos'!C31*$I1027)*'01_Supuestos'!$F$11*$K1027)-(IF(('01_Supuestos'!C31*$I1027)&gt;0,'01_Supuestos'!$F$15,0)))-($J1027*'01_Supuestos'!C33)))*'01_Supuestos'!$F$16)</f>
        <v/>
      </c>
      <c r="U1027" s="109">
        <f>((('01_Supuestos'!D31*$I1027)*'01_Supuestos'!$F$11*($H1027-'01_Supuestos'!$F$9))-((('01_Supuestos'!D31*$I1027)*'01_Supuestos'!$F$11*($H1027-'01_Supuestos'!$F$9))*'01_Supuestos'!$F$12)-(('01_Supuestos'!D31*$I1027)*'01_Supuestos'!$F$11*$K1027)-(IF(('01_Supuestos'!D31*$I1027)&gt;0,'01_Supuestos'!$F$15,0)))-((('01_Supuestos'!D31*$I1027)*'01_Supuestos'!$F$11*($H1027-'01_Supuestos'!$F$9))*'01_Supuestos'!$F$18)-($J1027*'01_Supuestos'!D32)-(IF('01_Supuestos'!D30=MAX('01_Supuestos'!$C$30:$M$30),'01_Supuestos'!$F$19,0))-(MAX(0,(((('01_Supuestos'!D31*$I1027)*'01_Supuestos'!$F$11*($H1027-'01_Supuestos'!$F$9))-((('01_Supuestos'!D31*$I1027)*'01_Supuestos'!$F$11*($H1027-'01_Supuestos'!$F$9))*'01_Supuestos'!$F$12)-(('01_Supuestos'!D31*$I1027)*'01_Supuestos'!$F$11*$K1027)-(IF(('01_Supuestos'!D31*$I1027)&gt;0,'01_Supuestos'!$F$15,0)))-($J1027*'01_Supuestos'!D33)))*'01_Supuestos'!$F$16)</f>
        <v/>
      </c>
      <c r="V1027" s="109">
        <f>((('01_Supuestos'!E31*$I1027)*'01_Supuestos'!$F$11*($H1027-'01_Supuestos'!$F$9))-((('01_Supuestos'!E31*$I1027)*'01_Supuestos'!$F$11*($H1027-'01_Supuestos'!$F$9))*'01_Supuestos'!$F$12)-(('01_Supuestos'!E31*$I1027)*'01_Supuestos'!$F$11*$K1027)-(IF(('01_Supuestos'!E31*$I1027)&gt;0,'01_Supuestos'!$F$15,0)))-((('01_Supuestos'!E31*$I1027)*'01_Supuestos'!$F$11*($H1027-'01_Supuestos'!$F$9))*'01_Supuestos'!$F$18)-($J1027*'01_Supuestos'!E32)-(IF('01_Supuestos'!E30=MAX('01_Supuestos'!$C$30:$M$30),'01_Supuestos'!$F$19,0))-(MAX(0,(((('01_Supuestos'!E31*$I1027)*'01_Supuestos'!$F$11*($H1027-'01_Supuestos'!$F$9))-((('01_Supuestos'!E31*$I1027)*'01_Supuestos'!$F$11*($H1027-'01_Supuestos'!$F$9))*'01_Supuestos'!$F$12)-(('01_Supuestos'!E31*$I1027)*'01_Supuestos'!$F$11*$K1027)-(IF(('01_Supuestos'!E31*$I1027)&gt;0,'01_Supuestos'!$F$15,0)))-($J1027*'01_Supuestos'!E33)))*'01_Supuestos'!$F$16)</f>
        <v/>
      </c>
      <c r="W1027" s="109">
        <f>((('01_Supuestos'!F31*$I1027)*'01_Supuestos'!$F$11*($H1027-'01_Supuestos'!$F$9))-((('01_Supuestos'!F31*$I1027)*'01_Supuestos'!$F$11*($H1027-'01_Supuestos'!$F$9))*'01_Supuestos'!$F$12)-(('01_Supuestos'!F31*$I1027)*'01_Supuestos'!$F$11*$K1027)-(IF(('01_Supuestos'!F31*$I1027)&gt;0,'01_Supuestos'!$F$15,0)))-((('01_Supuestos'!F31*$I1027)*'01_Supuestos'!$F$11*($H1027-'01_Supuestos'!$F$9))*'01_Supuestos'!$F$18)-($J1027*'01_Supuestos'!F32)-(IF('01_Supuestos'!F30=MAX('01_Supuestos'!$C$30:$M$30),'01_Supuestos'!$F$19,0))-(MAX(0,(((('01_Supuestos'!F31*$I1027)*'01_Supuestos'!$F$11*($H1027-'01_Supuestos'!$F$9))-((('01_Supuestos'!F31*$I1027)*'01_Supuestos'!$F$11*($H1027-'01_Supuestos'!$F$9))*'01_Supuestos'!$F$12)-(('01_Supuestos'!F31*$I1027)*'01_Supuestos'!$F$11*$K1027)-(IF(('01_Supuestos'!F31*$I1027)&gt;0,'01_Supuestos'!$F$15,0)))-($J1027*'01_Supuestos'!F33)))*'01_Supuestos'!$F$16)</f>
        <v/>
      </c>
      <c r="X1027" s="109">
        <f>((('01_Supuestos'!G31*$I1027)*'01_Supuestos'!$F$11*($H1027-'01_Supuestos'!$F$9))-((('01_Supuestos'!G31*$I1027)*'01_Supuestos'!$F$11*($H1027-'01_Supuestos'!$F$9))*'01_Supuestos'!$F$12)-(('01_Supuestos'!G31*$I1027)*'01_Supuestos'!$F$11*$K1027)-(IF(('01_Supuestos'!G31*$I1027)&gt;0,'01_Supuestos'!$F$15,0)))-((('01_Supuestos'!G31*$I1027)*'01_Supuestos'!$F$11*($H1027-'01_Supuestos'!$F$9))*'01_Supuestos'!$F$18)-($J1027*'01_Supuestos'!G32)-(IF('01_Supuestos'!G30=MAX('01_Supuestos'!$C$30:$M$30),'01_Supuestos'!$F$19,0))-(MAX(0,(((('01_Supuestos'!G31*$I1027)*'01_Supuestos'!$F$11*($H1027-'01_Supuestos'!$F$9))-((('01_Supuestos'!G31*$I1027)*'01_Supuestos'!$F$11*($H1027-'01_Supuestos'!$F$9))*'01_Supuestos'!$F$12)-(('01_Supuestos'!G31*$I1027)*'01_Supuestos'!$F$11*$K1027)-(IF(('01_Supuestos'!G31*$I1027)&gt;0,'01_Supuestos'!$F$15,0)))-($J1027*'01_Supuestos'!G33)))*'01_Supuestos'!$F$16)</f>
        <v/>
      </c>
      <c r="Y1027" s="109">
        <f>((('01_Supuestos'!H31*$I1027)*'01_Supuestos'!$F$11*($H1027-'01_Supuestos'!$F$9))-((('01_Supuestos'!H31*$I1027)*'01_Supuestos'!$F$11*($H1027-'01_Supuestos'!$F$9))*'01_Supuestos'!$F$12)-(('01_Supuestos'!H31*$I1027)*'01_Supuestos'!$F$11*$K1027)-(IF(('01_Supuestos'!H31*$I1027)&gt;0,'01_Supuestos'!$F$15,0)))-((('01_Supuestos'!H31*$I1027)*'01_Supuestos'!$F$11*($H1027-'01_Supuestos'!$F$9))*'01_Supuestos'!$F$18)-($J1027*'01_Supuestos'!H32)-(IF('01_Supuestos'!H30=MAX('01_Supuestos'!$C$30:$M$30),'01_Supuestos'!$F$19,0))-(MAX(0,(((('01_Supuestos'!H31*$I1027)*'01_Supuestos'!$F$11*($H1027-'01_Supuestos'!$F$9))-((('01_Supuestos'!H31*$I1027)*'01_Supuestos'!$F$11*($H1027-'01_Supuestos'!$F$9))*'01_Supuestos'!$F$12)-(('01_Supuestos'!H31*$I1027)*'01_Supuestos'!$F$11*$K1027)-(IF(('01_Supuestos'!H31*$I1027)&gt;0,'01_Supuestos'!$F$15,0)))-($J1027*'01_Supuestos'!H33)))*'01_Supuestos'!$F$16)</f>
        <v/>
      </c>
      <c r="Z1027" s="109">
        <f>((('01_Supuestos'!I31*$I1027)*'01_Supuestos'!$F$11*($H1027-'01_Supuestos'!$F$9))-((('01_Supuestos'!I31*$I1027)*'01_Supuestos'!$F$11*($H1027-'01_Supuestos'!$F$9))*'01_Supuestos'!$F$12)-(('01_Supuestos'!I31*$I1027)*'01_Supuestos'!$F$11*$K1027)-(IF(('01_Supuestos'!I31*$I1027)&gt;0,'01_Supuestos'!$F$15,0)))-((('01_Supuestos'!I31*$I1027)*'01_Supuestos'!$F$11*($H1027-'01_Supuestos'!$F$9))*'01_Supuestos'!$F$18)-($J1027*'01_Supuestos'!I32)-(IF('01_Supuestos'!I30=MAX('01_Supuestos'!$C$30:$M$30),'01_Supuestos'!$F$19,0))-(MAX(0,(((('01_Supuestos'!I31*$I1027)*'01_Supuestos'!$F$11*($H1027-'01_Supuestos'!$F$9))-((('01_Supuestos'!I31*$I1027)*'01_Supuestos'!$F$11*($H1027-'01_Supuestos'!$F$9))*'01_Supuestos'!$F$12)-(('01_Supuestos'!I31*$I1027)*'01_Supuestos'!$F$11*$K1027)-(IF(('01_Supuestos'!I31*$I1027)&gt;0,'01_Supuestos'!$F$15,0)))-($J1027*'01_Supuestos'!I33)))*'01_Supuestos'!$F$16)</f>
        <v/>
      </c>
      <c r="AA1027" s="109">
        <f>((('01_Supuestos'!J31*$I1027)*'01_Supuestos'!$F$11*($H1027-'01_Supuestos'!$F$9))-((('01_Supuestos'!J31*$I1027)*'01_Supuestos'!$F$11*($H1027-'01_Supuestos'!$F$9))*'01_Supuestos'!$F$12)-(('01_Supuestos'!J31*$I1027)*'01_Supuestos'!$F$11*$K1027)-(IF(('01_Supuestos'!J31*$I1027)&gt;0,'01_Supuestos'!$F$15,0)))-((('01_Supuestos'!J31*$I1027)*'01_Supuestos'!$F$11*($H1027-'01_Supuestos'!$F$9))*'01_Supuestos'!$F$18)-($J1027*'01_Supuestos'!J32)-(IF('01_Supuestos'!J30=MAX('01_Supuestos'!$C$30:$M$30),'01_Supuestos'!$F$19,0))-(MAX(0,(((('01_Supuestos'!J31*$I1027)*'01_Supuestos'!$F$11*($H1027-'01_Supuestos'!$F$9))-((('01_Supuestos'!J31*$I1027)*'01_Supuestos'!$F$11*($H1027-'01_Supuestos'!$F$9))*'01_Supuestos'!$F$12)-(('01_Supuestos'!J31*$I1027)*'01_Supuestos'!$F$11*$K1027)-(IF(('01_Supuestos'!J31*$I1027)&gt;0,'01_Supuestos'!$F$15,0)))-($J1027*'01_Supuestos'!J33)))*'01_Supuestos'!$F$16)</f>
        <v/>
      </c>
      <c r="AB1027" s="109">
        <f>((('01_Supuestos'!K31*$I1027)*'01_Supuestos'!$F$11*($H1027-'01_Supuestos'!$F$9))-((('01_Supuestos'!K31*$I1027)*'01_Supuestos'!$F$11*($H1027-'01_Supuestos'!$F$9))*'01_Supuestos'!$F$12)-(('01_Supuestos'!K31*$I1027)*'01_Supuestos'!$F$11*$K1027)-(IF(('01_Supuestos'!K31*$I1027)&gt;0,'01_Supuestos'!$F$15,0)))-((('01_Supuestos'!K31*$I1027)*'01_Supuestos'!$F$11*($H1027-'01_Supuestos'!$F$9))*'01_Supuestos'!$F$18)-($J1027*'01_Supuestos'!K32)-(IF('01_Supuestos'!K30=MAX('01_Supuestos'!$C$30:$M$30),'01_Supuestos'!$F$19,0))-(MAX(0,(((('01_Supuestos'!K31*$I1027)*'01_Supuestos'!$F$11*($H1027-'01_Supuestos'!$F$9))-((('01_Supuestos'!K31*$I1027)*'01_Supuestos'!$F$11*($H1027-'01_Supuestos'!$F$9))*'01_Supuestos'!$F$12)-(('01_Supuestos'!K31*$I1027)*'01_Supuestos'!$F$11*$K1027)-(IF(('01_Supuestos'!K31*$I1027)&gt;0,'01_Supuestos'!$F$15,0)))-($J1027*'01_Supuestos'!K33)))*'01_Supuestos'!$F$16)</f>
        <v/>
      </c>
      <c r="AC1027" s="109">
        <f>((('01_Supuestos'!L31*$I1027)*'01_Supuestos'!$F$11*($H1027-'01_Supuestos'!$F$9))-((('01_Supuestos'!L31*$I1027)*'01_Supuestos'!$F$11*($H1027-'01_Supuestos'!$F$9))*'01_Supuestos'!$F$12)-(('01_Supuestos'!L31*$I1027)*'01_Supuestos'!$F$11*$K1027)-(IF(('01_Supuestos'!L31*$I1027)&gt;0,'01_Supuestos'!$F$15,0)))-((('01_Supuestos'!L31*$I1027)*'01_Supuestos'!$F$11*($H1027-'01_Supuestos'!$F$9))*'01_Supuestos'!$F$18)-($J1027*'01_Supuestos'!L32)-(IF('01_Supuestos'!L30=MAX('01_Supuestos'!$C$30:$M$30),'01_Supuestos'!$F$19,0))-(MAX(0,(((('01_Supuestos'!L31*$I1027)*'01_Supuestos'!$F$11*($H1027-'01_Supuestos'!$F$9))-((('01_Supuestos'!L31*$I1027)*'01_Supuestos'!$F$11*($H1027-'01_Supuestos'!$F$9))*'01_Supuestos'!$F$12)-(('01_Supuestos'!L31*$I1027)*'01_Supuestos'!$F$11*$K1027)-(IF(('01_Supuestos'!L31*$I1027)&gt;0,'01_Supuestos'!$F$15,0)))-($J1027*'01_Supuestos'!L33)))*'01_Supuestos'!$F$16)</f>
        <v/>
      </c>
      <c r="AD1027" s="109">
        <f>((('01_Supuestos'!M31*$I1027)*'01_Supuestos'!$F$11*($H1027-'01_Supuestos'!$F$9))-((('01_Supuestos'!M31*$I1027)*'01_Supuestos'!$F$11*($H1027-'01_Supuestos'!$F$9))*'01_Supuestos'!$F$12)-(('01_Supuestos'!M31*$I1027)*'01_Supuestos'!$F$11*$K1027)-(IF(('01_Supuestos'!M31*$I1027)&gt;0,'01_Supuestos'!$F$15,0)))-((('01_Supuestos'!M31*$I1027)*'01_Supuestos'!$F$11*($H1027-'01_Supuestos'!$F$9))*'01_Supuestos'!$F$18)-($J1027*'01_Supuestos'!M32)-(IF('01_Supuestos'!M30=MAX('01_Supuestos'!$C$30:$M$30),'01_Supuestos'!$F$19,0))-(MAX(0,(((('01_Supuestos'!M31*$I1027)*'01_Supuestos'!$F$11*($H1027-'01_Supuestos'!$F$9))-((('01_Supuestos'!M31*$I1027)*'01_Supuestos'!$F$11*($H1027-'01_Supuestos'!$F$9))*'01_Supuestos'!$F$12)-(('01_Supuestos'!M31*$I1027)*'01_Supuestos'!$F$11*$K1027)-(IF(('01_Supuestos'!M31*$I1027)&gt;0,'01_Supuestos'!$F$15,0)))-($J1027*'01_Supuestos'!M33)))*'01_Supuestos'!$F$16)</f>
        <v/>
      </c>
      <c r="AE1027" s="109">
        <f>0</f>
        <v/>
      </c>
      <c r="AF1027" s="109">
        <f>IF(S1027&gt;R1027,"Appraisal+Decision",IF(S1027&lt;R1027,"Develop Now","Indiferente"))</f>
        <v/>
      </c>
    </row>
    <row r="1028">
      <c r="A1028" t="n">
        <v>998</v>
      </c>
      <c r="B1028" s="53">
        <f>RAND()</f>
        <v/>
      </c>
      <c r="C1028" s="53">
        <f>RAND()</f>
        <v/>
      </c>
      <c r="D1028" s="53">
        <f>RAND()</f>
        <v/>
      </c>
      <c r="E1028" s="53">
        <f>RAND()</f>
        <v/>
      </c>
      <c r="F1028" s="53">
        <f>RAND()</f>
        <v/>
      </c>
      <c r="G1028" s="53">
        <f>RAND()</f>
        <v/>
      </c>
      <c r="H1028" s="109">
        <f>IF(B1028&lt;($B$11-$B$10)/($B$12-$B$10), $B$10+SQRT(B1028*($B$11-$B$10)*($B$12-$B$10)), $B$12-SQRT((1-B1028)*($B$12-$B$11)*($B$12-$B$10)))</f>
        <v/>
      </c>
      <c r="I1028" s="53">
        <f>MAX(0.1,NORMINV(C1028,$B$13,$B$14))</f>
        <v/>
      </c>
      <c r="J1028" s="109">
        <f>'01_Supuestos'!$F$13*MAX(0.65,NORMINV(D1028,1,$B$15))</f>
        <v/>
      </c>
      <c r="K1028" s="109">
        <f>'01_Supuestos'!$F$14*MAX(0.6,NORMINV(E1028,1,$B$16))</f>
        <v/>
      </c>
      <c r="L1028" s="109">
        <f>--(F1028&lt;=$B$5)</f>
        <v/>
      </c>
      <c r="M1028" s="109">
        <f>IF(L1028=1, IF(G1028&lt;=$B$6, "+", "-"), IF(G1028&lt;=(1-$B$7), "+", "-"))</f>
        <v/>
      </c>
      <c r="N1028" s="110">
        <f>IF(M1028="+",'05_Bayes_Arbol'!$B$16,'05_Bayes_Arbol'!$B$17)</f>
        <v/>
      </c>
      <c r="O1028" s="109">
        <f>SUMPRODUCT(T1028:AD1028,'01_Supuestos'!$C$34:$M$34)</f>
        <v/>
      </c>
      <c r="P1028" s="109">
        <f>N1028*O1028 + (1-N1028)*$B$9</f>
        <v/>
      </c>
      <c r="Q1028" s="109">
        <f>--(P1028&gt;0)</f>
        <v/>
      </c>
      <c r="R1028" s="109">
        <f>IF(L1028=1,O1028,$B$9)</f>
        <v/>
      </c>
      <c r="S1028" s="109">
        <f>-$B$8 + IF(Q1028=1, IF(L1028=1,O1028,$B$9), 0)</f>
        <v/>
      </c>
      <c r="T1028" s="109">
        <f>((('01_Supuestos'!C31*$I1028)*'01_Supuestos'!$F$11*($H1028-'01_Supuestos'!$F$9))-((('01_Supuestos'!C31*$I1028)*'01_Supuestos'!$F$11*($H1028-'01_Supuestos'!$F$9))*'01_Supuestos'!$F$12)-(('01_Supuestos'!C31*$I1028)*'01_Supuestos'!$F$11*$K1028)-(IF(('01_Supuestos'!C31*$I1028)&gt;0,'01_Supuestos'!$F$15,0)))-((('01_Supuestos'!C31*$I1028)*'01_Supuestos'!$F$11*($H1028-'01_Supuestos'!$F$9))*'01_Supuestos'!$F$18)-($J1028*'01_Supuestos'!C32)-(IF('01_Supuestos'!C30=MAX('01_Supuestos'!$C$30:$M$30),'01_Supuestos'!$F$19,0))-(MAX(0,(((('01_Supuestos'!C31*$I1028)*'01_Supuestos'!$F$11*($H1028-'01_Supuestos'!$F$9))-((('01_Supuestos'!C31*$I1028)*'01_Supuestos'!$F$11*($H1028-'01_Supuestos'!$F$9))*'01_Supuestos'!$F$12)-(('01_Supuestos'!C31*$I1028)*'01_Supuestos'!$F$11*$K1028)-(IF(('01_Supuestos'!C31*$I1028)&gt;0,'01_Supuestos'!$F$15,0)))-($J1028*'01_Supuestos'!C33)))*'01_Supuestos'!$F$16)</f>
        <v/>
      </c>
      <c r="U1028" s="109">
        <f>((('01_Supuestos'!D31*$I1028)*'01_Supuestos'!$F$11*($H1028-'01_Supuestos'!$F$9))-((('01_Supuestos'!D31*$I1028)*'01_Supuestos'!$F$11*($H1028-'01_Supuestos'!$F$9))*'01_Supuestos'!$F$12)-(('01_Supuestos'!D31*$I1028)*'01_Supuestos'!$F$11*$K1028)-(IF(('01_Supuestos'!D31*$I1028)&gt;0,'01_Supuestos'!$F$15,0)))-((('01_Supuestos'!D31*$I1028)*'01_Supuestos'!$F$11*($H1028-'01_Supuestos'!$F$9))*'01_Supuestos'!$F$18)-($J1028*'01_Supuestos'!D32)-(IF('01_Supuestos'!D30=MAX('01_Supuestos'!$C$30:$M$30),'01_Supuestos'!$F$19,0))-(MAX(0,(((('01_Supuestos'!D31*$I1028)*'01_Supuestos'!$F$11*($H1028-'01_Supuestos'!$F$9))-((('01_Supuestos'!D31*$I1028)*'01_Supuestos'!$F$11*($H1028-'01_Supuestos'!$F$9))*'01_Supuestos'!$F$12)-(('01_Supuestos'!D31*$I1028)*'01_Supuestos'!$F$11*$K1028)-(IF(('01_Supuestos'!D31*$I1028)&gt;0,'01_Supuestos'!$F$15,0)))-($J1028*'01_Supuestos'!D33)))*'01_Supuestos'!$F$16)</f>
        <v/>
      </c>
      <c r="V1028" s="109">
        <f>((('01_Supuestos'!E31*$I1028)*'01_Supuestos'!$F$11*($H1028-'01_Supuestos'!$F$9))-((('01_Supuestos'!E31*$I1028)*'01_Supuestos'!$F$11*($H1028-'01_Supuestos'!$F$9))*'01_Supuestos'!$F$12)-(('01_Supuestos'!E31*$I1028)*'01_Supuestos'!$F$11*$K1028)-(IF(('01_Supuestos'!E31*$I1028)&gt;0,'01_Supuestos'!$F$15,0)))-((('01_Supuestos'!E31*$I1028)*'01_Supuestos'!$F$11*($H1028-'01_Supuestos'!$F$9))*'01_Supuestos'!$F$18)-($J1028*'01_Supuestos'!E32)-(IF('01_Supuestos'!E30=MAX('01_Supuestos'!$C$30:$M$30),'01_Supuestos'!$F$19,0))-(MAX(0,(((('01_Supuestos'!E31*$I1028)*'01_Supuestos'!$F$11*($H1028-'01_Supuestos'!$F$9))-((('01_Supuestos'!E31*$I1028)*'01_Supuestos'!$F$11*($H1028-'01_Supuestos'!$F$9))*'01_Supuestos'!$F$12)-(('01_Supuestos'!E31*$I1028)*'01_Supuestos'!$F$11*$K1028)-(IF(('01_Supuestos'!E31*$I1028)&gt;0,'01_Supuestos'!$F$15,0)))-($J1028*'01_Supuestos'!E33)))*'01_Supuestos'!$F$16)</f>
        <v/>
      </c>
      <c r="W1028" s="109">
        <f>((('01_Supuestos'!F31*$I1028)*'01_Supuestos'!$F$11*($H1028-'01_Supuestos'!$F$9))-((('01_Supuestos'!F31*$I1028)*'01_Supuestos'!$F$11*($H1028-'01_Supuestos'!$F$9))*'01_Supuestos'!$F$12)-(('01_Supuestos'!F31*$I1028)*'01_Supuestos'!$F$11*$K1028)-(IF(('01_Supuestos'!F31*$I1028)&gt;0,'01_Supuestos'!$F$15,0)))-((('01_Supuestos'!F31*$I1028)*'01_Supuestos'!$F$11*($H1028-'01_Supuestos'!$F$9))*'01_Supuestos'!$F$18)-($J1028*'01_Supuestos'!F32)-(IF('01_Supuestos'!F30=MAX('01_Supuestos'!$C$30:$M$30),'01_Supuestos'!$F$19,0))-(MAX(0,(((('01_Supuestos'!F31*$I1028)*'01_Supuestos'!$F$11*($H1028-'01_Supuestos'!$F$9))-((('01_Supuestos'!F31*$I1028)*'01_Supuestos'!$F$11*($H1028-'01_Supuestos'!$F$9))*'01_Supuestos'!$F$12)-(('01_Supuestos'!F31*$I1028)*'01_Supuestos'!$F$11*$K1028)-(IF(('01_Supuestos'!F31*$I1028)&gt;0,'01_Supuestos'!$F$15,0)))-($J1028*'01_Supuestos'!F33)))*'01_Supuestos'!$F$16)</f>
        <v/>
      </c>
      <c r="X1028" s="109">
        <f>((('01_Supuestos'!G31*$I1028)*'01_Supuestos'!$F$11*($H1028-'01_Supuestos'!$F$9))-((('01_Supuestos'!G31*$I1028)*'01_Supuestos'!$F$11*($H1028-'01_Supuestos'!$F$9))*'01_Supuestos'!$F$12)-(('01_Supuestos'!G31*$I1028)*'01_Supuestos'!$F$11*$K1028)-(IF(('01_Supuestos'!G31*$I1028)&gt;0,'01_Supuestos'!$F$15,0)))-((('01_Supuestos'!G31*$I1028)*'01_Supuestos'!$F$11*($H1028-'01_Supuestos'!$F$9))*'01_Supuestos'!$F$18)-($J1028*'01_Supuestos'!G32)-(IF('01_Supuestos'!G30=MAX('01_Supuestos'!$C$30:$M$30),'01_Supuestos'!$F$19,0))-(MAX(0,(((('01_Supuestos'!G31*$I1028)*'01_Supuestos'!$F$11*($H1028-'01_Supuestos'!$F$9))-((('01_Supuestos'!G31*$I1028)*'01_Supuestos'!$F$11*($H1028-'01_Supuestos'!$F$9))*'01_Supuestos'!$F$12)-(('01_Supuestos'!G31*$I1028)*'01_Supuestos'!$F$11*$K1028)-(IF(('01_Supuestos'!G31*$I1028)&gt;0,'01_Supuestos'!$F$15,0)))-($J1028*'01_Supuestos'!G33)))*'01_Supuestos'!$F$16)</f>
        <v/>
      </c>
      <c r="Y1028" s="109">
        <f>((('01_Supuestos'!H31*$I1028)*'01_Supuestos'!$F$11*($H1028-'01_Supuestos'!$F$9))-((('01_Supuestos'!H31*$I1028)*'01_Supuestos'!$F$11*($H1028-'01_Supuestos'!$F$9))*'01_Supuestos'!$F$12)-(('01_Supuestos'!H31*$I1028)*'01_Supuestos'!$F$11*$K1028)-(IF(('01_Supuestos'!H31*$I1028)&gt;0,'01_Supuestos'!$F$15,0)))-((('01_Supuestos'!H31*$I1028)*'01_Supuestos'!$F$11*($H1028-'01_Supuestos'!$F$9))*'01_Supuestos'!$F$18)-($J1028*'01_Supuestos'!H32)-(IF('01_Supuestos'!H30=MAX('01_Supuestos'!$C$30:$M$30),'01_Supuestos'!$F$19,0))-(MAX(0,(((('01_Supuestos'!H31*$I1028)*'01_Supuestos'!$F$11*($H1028-'01_Supuestos'!$F$9))-((('01_Supuestos'!H31*$I1028)*'01_Supuestos'!$F$11*($H1028-'01_Supuestos'!$F$9))*'01_Supuestos'!$F$12)-(('01_Supuestos'!H31*$I1028)*'01_Supuestos'!$F$11*$K1028)-(IF(('01_Supuestos'!H31*$I1028)&gt;0,'01_Supuestos'!$F$15,0)))-($J1028*'01_Supuestos'!H33)))*'01_Supuestos'!$F$16)</f>
        <v/>
      </c>
      <c r="Z1028" s="109">
        <f>((('01_Supuestos'!I31*$I1028)*'01_Supuestos'!$F$11*($H1028-'01_Supuestos'!$F$9))-((('01_Supuestos'!I31*$I1028)*'01_Supuestos'!$F$11*($H1028-'01_Supuestos'!$F$9))*'01_Supuestos'!$F$12)-(('01_Supuestos'!I31*$I1028)*'01_Supuestos'!$F$11*$K1028)-(IF(('01_Supuestos'!I31*$I1028)&gt;0,'01_Supuestos'!$F$15,0)))-((('01_Supuestos'!I31*$I1028)*'01_Supuestos'!$F$11*($H1028-'01_Supuestos'!$F$9))*'01_Supuestos'!$F$18)-($J1028*'01_Supuestos'!I32)-(IF('01_Supuestos'!I30=MAX('01_Supuestos'!$C$30:$M$30),'01_Supuestos'!$F$19,0))-(MAX(0,(((('01_Supuestos'!I31*$I1028)*'01_Supuestos'!$F$11*($H1028-'01_Supuestos'!$F$9))-((('01_Supuestos'!I31*$I1028)*'01_Supuestos'!$F$11*($H1028-'01_Supuestos'!$F$9))*'01_Supuestos'!$F$12)-(('01_Supuestos'!I31*$I1028)*'01_Supuestos'!$F$11*$K1028)-(IF(('01_Supuestos'!I31*$I1028)&gt;0,'01_Supuestos'!$F$15,0)))-($J1028*'01_Supuestos'!I33)))*'01_Supuestos'!$F$16)</f>
        <v/>
      </c>
      <c r="AA1028" s="109">
        <f>((('01_Supuestos'!J31*$I1028)*'01_Supuestos'!$F$11*($H1028-'01_Supuestos'!$F$9))-((('01_Supuestos'!J31*$I1028)*'01_Supuestos'!$F$11*($H1028-'01_Supuestos'!$F$9))*'01_Supuestos'!$F$12)-(('01_Supuestos'!J31*$I1028)*'01_Supuestos'!$F$11*$K1028)-(IF(('01_Supuestos'!J31*$I1028)&gt;0,'01_Supuestos'!$F$15,0)))-((('01_Supuestos'!J31*$I1028)*'01_Supuestos'!$F$11*($H1028-'01_Supuestos'!$F$9))*'01_Supuestos'!$F$18)-($J1028*'01_Supuestos'!J32)-(IF('01_Supuestos'!J30=MAX('01_Supuestos'!$C$30:$M$30),'01_Supuestos'!$F$19,0))-(MAX(0,(((('01_Supuestos'!J31*$I1028)*'01_Supuestos'!$F$11*($H1028-'01_Supuestos'!$F$9))-((('01_Supuestos'!J31*$I1028)*'01_Supuestos'!$F$11*($H1028-'01_Supuestos'!$F$9))*'01_Supuestos'!$F$12)-(('01_Supuestos'!J31*$I1028)*'01_Supuestos'!$F$11*$K1028)-(IF(('01_Supuestos'!J31*$I1028)&gt;0,'01_Supuestos'!$F$15,0)))-($J1028*'01_Supuestos'!J33)))*'01_Supuestos'!$F$16)</f>
        <v/>
      </c>
      <c r="AB1028" s="109">
        <f>((('01_Supuestos'!K31*$I1028)*'01_Supuestos'!$F$11*($H1028-'01_Supuestos'!$F$9))-((('01_Supuestos'!K31*$I1028)*'01_Supuestos'!$F$11*($H1028-'01_Supuestos'!$F$9))*'01_Supuestos'!$F$12)-(('01_Supuestos'!K31*$I1028)*'01_Supuestos'!$F$11*$K1028)-(IF(('01_Supuestos'!K31*$I1028)&gt;0,'01_Supuestos'!$F$15,0)))-((('01_Supuestos'!K31*$I1028)*'01_Supuestos'!$F$11*($H1028-'01_Supuestos'!$F$9))*'01_Supuestos'!$F$18)-($J1028*'01_Supuestos'!K32)-(IF('01_Supuestos'!K30=MAX('01_Supuestos'!$C$30:$M$30),'01_Supuestos'!$F$19,0))-(MAX(0,(((('01_Supuestos'!K31*$I1028)*'01_Supuestos'!$F$11*($H1028-'01_Supuestos'!$F$9))-((('01_Supuestos'!K31*$I1028)*'01_Supuestos'!$F$11*($H1028-'01_Supuestos'!$F$9))*'01_Supuestos'!$F$12)-(('01_Supuestos'!K31*$I1028)*'01_Supuestos'!$F$11*$K1028)-(IF(('01_Supuestos'!K31*$I1028)&gt;0,'01_Supuestos'!$F$15,0)))-($J1028*'01_Supuestos'!K33)))*'01_Supuestos'!$F$16)</f>
        <v/>
      </c>
      <c r="AC1028" s="109">
        <f>((('01_Supuestos'!L31*$I1028)*'01_Supuestos'!$F$11*($H1028-'01_Supuestos'!$F$9))-((('01_Supuestos'!L31*$I1028)*'01_Supuestos'!$F$11*($H1028-'01_Supuestos'!$F$9))*'01_Supuestos'!$F$12)-(('01_Supuestos'!L31*$I1028)*'01_Supuestos'!$F$11*$K1028)-(IF(('01_Supuestos'!L31*$I1028)&gt;0,'01_Supuestos'!$F$15,0)))-((('01_Supuestos'!L31*$I1028)*'01_Supuestos'!$F$11*($H1028-'01_Supuestos'!$F$9))*'01_Supuestos'!$F$18)-($J1028*'01_Supuestos'!L32)-(IF('01_Supuestos'!L30=MAX('01_Supuestos'!$C$30:$M$30),'01_Supuestos'!$F$19,0))-(MAX(0,(((('01_Supuestos'!L31*$I1028)*'01_Supuestos'!$F$11*($H1028-'01_Supuestos'!$F$9))-((('01_Supuestos'!L31*$I1028)*'01_Supuestos'!$F$11*($H1028-'01_Supuestos'!$F$9))*'01_Supuestos'!$F$12)-(('01_Supuestos'!L31*$I1028)*'01_Supuestos'!$F$11*$K1028)-(IF(('01_Supuestos'!L31*$I1028)&gt;0,'01_Supuestos'!$F$15,0)))-($J1028*'01_Supuestos'!L33)))*'01_Supuestos'!$F$16)</f>
        <v/>
      </c>
      <c r="AD1028" s="109">
        <f>((('01_Supuestos'!M31*$I1028)*'01_Supuestos'!$F$11*($H1028-'01_Supuestos'!$F$9))-((('01_Supuestos'!M31*$I1028)*'01_Supuestos'!$F$11*($H1028-'01_Supuestos'!$F$9))*'01_Supuestos'!$F$12)-(('01_Supuestos'!M31*$I1028)*'01_Supuestos'!$F$11*$K1028)-(IF(('01_Supuestos'!M31*$I1028)&gt;0,'01_Supuestos'!$F$15,0)))-((('01_Supuestos'!M31*$I1028)*'01_Supuestos'!$F$11*($H1028-'01_Supuestos'!$F$9))*'01_Supuestos'!$F$18)-($J1028*'01_Supuestos'!M32)-(IF('01_Supuestos'!M30=MAX('01_Supuestos'!$C$30:$M$30),'01_Supuestos'!$F$19,0))-(MAX(0,(((('01_Supuestos'!M31*$I1028)*'01_Supuestos'!$F$11*($H1028-'01_Supuestos'!$F$9))-((('01_Supuestos'!M31*$I1028)*'01_Supuestos'!$F$11*($H1028-'01_Supuestos'!$F$9))*'01_Supuestos'!$F$12)-(('01_Supuestos'!M31*$I1028)*'01_Supuestos'!$F$11*$K1028)-(IF(('01_Supuestos'!M31*$I1028)&gt;0,'01_Supuestos'!$F$15,0)))-($J1028*'01_Supuestos'!M33)))*'01_Supuestos'!$F$16)</f>
        <v/>
      </c>
      <c r="AE1028" s="109">
        <f>0</f>
        <v/>
      </c>
      <c r="AF1028" s="109">
        <f>IF(S1028&gt;R1028,"Appraisal+Decision",IF(S1028&lt;R1028,"Develop Now","Indiferente"))</f>
        <v/>
      </c>
    </row>
    <row r="1029">
      <c r="A1029" t="n">
        <v>999</v>
      </c>
      <c r="B1029" s="53">
        <f>RAND()</f>
        <v/>
      </c>
      <c r="C1029" s="53">
        <f>RAND()</f>
        <v/>
      </c>
      <c r="D1029" s="53">
        <f>RAND()</f>
        <v/>
      </c>
      <c r="E1029" s="53">
        <f>RAND()</f>
        <v/>
      </c>
      <c r="F1029" s="53">
        <f>RAND()</f>
        <v/>
      </c>
      <c r="G1029" s="53">
        <f>RAND()</f>
        <v/>
      </c>
      <c r="H1029" s="109">
        <f>IF(B1029&lt;($B$11-$B$10)/($B$12-$B$10), $B$10+SQRT(B1029*($B$11-$B$10)*($B$12-$B$10)), $B$12-SQRT((1-B1029)*($B$12-$B$11)*($B$12-$B$10)))</f>
        <v/>
      </c>
      <c r="I1029" s="53">
        <f>MAX(0.1,NORMINV(C1029,$B$13,$B$14))</f>
        <v/>
      </c>
      <c r="J1029" s="109">
        <f>'01_Supuestos'!$F$13*MAX(0.65,NORMINV(D1029,1,$B$15))</f>
        <v/>
      </c>
      <c r="K1029" s="109">
        <f>'01_Supuestos'!$F$14*MAX(0.6,NORMINV(E1029,1,$B$16))</f>
        <v/>
      </c>
      <c r="L1029" s="109">
        <f>--(F1029&lt;=$B$5)</f>
        <v/>
      </c>
      <c r="M1029" s="109">
        <f>IF(L1029=1, IF(G1029&lt;=$B$6, "+", "-"), IF(G1029&lt;=(1-$B$7), "+", "-"))</f>
        <v/>
      </c>
      <c r="N1029" s="110">
        <f>IF(M1029="+",'05_Bayes_Arbol'!$B$16,'05_Bayes_Arbol'!$B$17)</f>
        <v/>
      </c>
      <c r="O1029" s="109">
        <f>SUMPRODUCT(T1029:AD1029,'01_Supuestos'!$C$34:$M$34)</f>
        <v/>
      </c>
      <c r="P1029" s="109">
        <f>N1029*O1029 + (1-N1029)*$B$9</f>
        <v/>
      </c>
      <c r="Q1029" s="109">
        <f>--(P1029&gt;0)</f>
        <v/>
      </c>
      <c r="R1029" s="109">
        <f>IF(L1029=1,O1029,$B$9)</f>
        <v/>
      </c>
      <c r="S1029" s="109">
        <f>-$B$8 + IF(Q1029=1, IF(L1029=1,O1029,$B$9), 0)</f>
        <v/>
      </c>
      <c r="T1029" s="109">
        <f>((('01_Supuestos'!C31*$I1029)*'01_Supuestos'!$F$11*($H1029-'01_Supuestos'!$F$9))-((('01_Supuestos'!C31*$I1029)*'01_Supuestos'!$F$11*($H1029-'01_Supuestos'!$F$9))*'01_Supuestos'!$F$12)-(('01_Supuestos'!C31*$I1029)*'01_Supuestos'!$F$11*$K1029)-(IF(('01_Supuestos'!C31*$I1029)&gt;0,'01_Supuestos'!$F$15,0)))-((('01_Supuestos'!C31*$I1029)*'01_Supuestos'!$F$11*($H1029-'01_Supuestos'!$F$9))*'01_Supuestos'!$F$18)-($J1029*'01_Supuestos'!C32)-(IF('01_Supuestos'!C30=MAX('01_Supuestos'!$C$30:$M$30),'01_Supuestos'!$F$19,0))-(MAX(0,(((('01_Supuestos'!C31*$I1029)*'01_Supuestos'!$F$11*($H1029-'01_Supuestos'!$F$9))-((('01_Supuestos'!C31*$I1029)*'01_Supuestos'!$F$11*($H1029-'01_Supuestos'!$F$9))*'01_Supuestos'!$F$12)-(('01_Supuestos'!C31*$I1029)*'01_Supuestos'!$F$11*$K1029)-(IF(('01_Supuestos'!C31*$I1029)&gt;0,'01_Supuestos'!$F$15,0)))-($J1029*'01_Supuestos'!C33)))*'01_Supuestos'!$F$16)</f>
        <v/>
      </c>
      <c r="U1029" s="109">
        <f>((('01_Supuestos'!D31*$I1029)*'01_Supuestos'!$F$11*($H1029-'01_Supuestos'!$F$9))-((('01_Supuestos'!D31*$I1029)*'01_Supuestos'!$F$11*($H1029-'01_Supuestos'!$F$9))*'01_Supuestos'!$F$12)-(('01_Supuestos'!D31*$I1029)*'01_Supuestos'!$F$11*$K1029)-(IF(('01_Supuestos'!D31*$I1029)&gt;0,'01_Supuestos'!$F$15,0)))-((('01_Supuestos'!D31*$I1029)*'01_Supuestos'!$F$11*($H1029-'01_Supuestos'!$F$9))*'01_Supuestos'!$F$18)-($J1029*'01_Supuestos'!D32)-(IF('01_Supuestos'!D30=MAX('01_Supuestos'!$C$30:$M$30),'01_Supuestos'!$F$19,0))-(MAX(0,(((('01_Supuestos'!D31*$I1029)*'01_Supuestos'!$F$11*($H1029-'01_Supuestos'!$F$9))-((('01_Supuestos'!D31*$I1029)*'01_Supuestos'!$F$11*($H1029-'01_Supuestos'!$F$9))*'01_Supuestos'!$F$12)-(('01_Supuestos'!D31*$I1029)*'01_Supuestos'!$F$11*$K1029)-(IF(('01_Supuestos'!D31*$I1029)&gt;0,'01_Supuestos'!$F$15,0)))-($J1029*'01_Supuestos'!D33)))*'01_Supuestos'!$F$16)</f>
        <v/>
      </c>
      <c r="V1029" s="109">
        <f>((('01_Supuestos'!E31*$I1029)*'01_Supuestos'!$F$11*($H1029-'01_Supuestos'!$F$9))-((('01_Supuestos'!E31*$I1029)*'01_Supuestos'!$F$11*($H1029-'01_Supuestos'!$F$9))*'01_Supuestos'!$F$12)-(('01_Supuestos'!E31*$I1029)*'01_Supuestos'!$F$11*$K1029)-(IF(('01_Supuestos'!E31*$I1029)&gt;0,'01_Supuestos'!$F$15,0)))-((('01_Supuestos'!E31*$I1029)*'01_Supuestos'!$F$11*($H1029-'01_Supuestos'!$F$9))*'01_Supuestos'!$F$18)-($J1029*'01_Supuestos'!E32)-(IF('01_Supuestos'!E30=MAX('01_Supuestos'!$C$30:$M$30),'01_Supuestos'!$F$19,0))-(MAX(0,(((('01_Supuestos'!E31*$I1029)*'01_Supuestos'!$F$11*($H1029-'01_Supuestos'!$F$9))-((('01_Supuestos'!E31*$I1029)*'01_Supuestos'!$F$11*($H1029-'01_Supuestos'!$F$9))*'01_Supuestos'!$F$12)-(('01_Supuestos'!E31*$I1029)*'01_Supuestos'!$F$11*$K1029)-(IF(('01_Supuestos'!E31*$I1029)&gt;0,'01_Supuestos'!$F$15,0)))-($J1029*'01_Supuestos'!E33)))*'01_Supuestos'!$F$16)</f>
        <v/>
      </c>
      <c r="W1029" s="109">
        <f>((('01_Supuestos'!F31*$I1029)*'01_Supuestos'!$F$11*($H1029-'01_Supuestos'!$F$9))-((('01_Supuestos'!F31*$I1029)*'01_Supuestos'!$F$11*($H1029-'01_Supuestos'!$F$9))*'01_Supuestos'!$F$12)-(('01_Supuestos'!F31*$I1029)*'01_Supuestos'!$F$11*$K1029)-(IF(('01_Supuestos'!F31*$I1029)&gt;0,'01_Supuestos'!$F$15,0)))-((('01_Supuestos'!F31*$I1029)*'01_Supuestos'!$F$11*($H1029-'01_Supuestos'!$F$9))*'01_Supuestos'!$F$18)-($J1029*'01_Supuestos'!F32)-(IF('01_Supuestos'!F30=MAX('01_Supuestos'!$C$30:$M$30),'01_Supuestos'!$F$19,0))-(MAX(0,(((('01_Supuestos'!F31*$I1029)*'01_Supuestos'!$F$11*($H1029-'01_Supuestos'!$F$9))-((('01_Supuestos'!F31*$I1029)*'01_Supuestos'!$F$11*($H1029-'01_Supuestos'!$F$9))*'01_Supuestos'!$F$12)-(('01_Supuestos'!F31*$I1029)*'01_Supuestos'!$F$11*$K1029)-(IF(('01_Supuestos'!F31*$I1029)&gt;0,'01_Supuestos'!$F$15,0)))-($J1029*'01_Supuestos'!F33)))*'01_Supuestos'!$F$16)</f>
        <v/>
      </c>
      <c r="X1029" s="109">
        <f>((('01_Supuestos'!G31*$I1029)*'01_Supuestos'!$F$11*($H1029-'01_Supuestos'!$F$9))-((('01_Supuestos'!G31*$I1029)*'01_Supuestos'!$F$11*($H1029-'01_Supuestos'!$F$9))*'01_Supuestos'!$F$12)-(('01_Supuestos'!G31*$I1029)*'01_Supuestos'!$F$11*$K1029)-(IF(('01_Supuestos'!G31*$I1029)&gt;0,'01_Supuestos'!$F$15,0)))-((('01_Supuestos'!G31*$I1029)*'01_Supuestos'!$F$11*($H1029-'01_Supuestos'!$F$9))*'01_Supuestos'!$F$18)-($J1029*'01_Supuestos'!G32)-(IF('01_Supuestos'!G30=MAX('01_Supuestos'!$C$30:$M$30),'01_Supuestos'!$F$19,0))-(MAX(0,(((('01_Supuestos'!G31*$I1029)*'01_Supuestos'!$F$11*($H1029-'01_Supuestos'!$F$9))-((('01_Supuestos'!G31*$I1029)*'01_Supuestos'!$F$11*($H1029-'01_Supuestos'!$F$9))*'01_Supuestos'!$F$12)-(('01_Supuestos'!G31*$I1029)*'01_Supuestos'!$F$11*$K1029)-(IF(('01_Supuestos'!G31*$I1029)&gt;0,'01_Supuestos'!$F$15,0)))-($J1029*'01_Supuestos'!G33)))*'01_Supuestos'!$F$16)</f>
        <v/>
      </c>
      <c r="Y1029" s="109">
        <f>((('01_Supuestos'!H31*$I1029)*'01_Supuestos'!$F$11*($H1029-'01_Supuestos'!$F$9))-((('01_Supuestos'!H31*$I1029)*'01_Supuestos'!$F$11*($H1029-'01_Supuestos'!$F$9))*'01_Supuestos'!$F$12)-(('01_Supuestos'!H31*$I1029)*'01_Supuestos'!$F$11*$K1029)-(IF(('01_Supuestos'!H31*$I1029)&gt;0,'01_Supuestos'!$F$15,0)))-((('01_Supuestos'!H31*$I1029)*'01_Supuestos'!$F$11*($H1029-'01_Supuestos'!$F$9))*'01_Supuestos'!$F$18)-($J1029*'01_Supuestos'!H32)-(IF('01_Supuestos'!H30=MAX('01_Supuestos'!$C$30:$M$30),'01_Supuestos'!$F$19,0))-(MAX(0,(((('01_Supuestos'!H31*$I1029)*'01_Supuestos'!$F$11*($H1029-'01_Supuestos'!$F$9))-((('01_Supuestos'!H31*$I1029)*'01_Supuestos'!$F$11*($H1029-'01_Supuestos'!$F$9))*'01_Supuestos'!$F$12)-(('01_Supuestos'!H31*$I1029)*'01_Supuestos'!$F$11*$K1029)-(IF(('01_Supuestos'!H31*$I1029)&gt;0,'01_Supuestos'!$F$15,0)))-($J1029*'01_Supuestos'!H33)))*'01_Supuestos'!$F$16)</f>
        <v/>
      </c>
      <c r="Z1029" s="109">
        <f>((('01_Supuestos'!I31*$I1029)*'01_Supuestos'!$F$11*($H1029-'01_Supuestos'!$F$9))-((('01_Supuestos'!I31*$I1029)*'01_Supuestos'!$F$11*($H1029-'01_Supuestos'!$F$9))*'01_Supuestos'!$F$12)-(('01_Supuestos'!I31*$I1029)*'01_Supuestos'!$F$11*$K1029)-(IF(('01_Supuestos'!I31*$I1029)&gt;0,'01_Supuestos'!$F$15,0)))-((('01_Supuestos'!I31*$I1029)*'01_Supuestos'!$F$11*($H1029-'01_Supuestos'!$F$9))*'01_Supuestos'!$F$18)-($J1029*'01_Supuestos'!I32)-(IF('01_Supuestos'!I30=MAX('01_Supuestos'!$C$30:$M$30),'01_Supuestos'!$F$19,0))-(MAX(0,(((('01_Supuestos'!I31*$I1029)*'01_Supuestos'!$F$11*($H1029-'01_Supuestos'!$F$9))-((('01_Supuestos'!I31*$I1029)*'01_Supuestos'!$F$11*($H1029-'01_Supuestos'!$F$9))*'01_Supuestos'!$F$12)-(('01_Supuestos'!I31*$I1029)*'01_Supuestos'!$F$11*$K1029)-(IF(('01_Supuestos'!I31*$I1029)&gt;0,'01_Supuestos'!$F$15,0)))-($J1029*'01_Supuestos'!I33)))*'01_Supuestos'!$F$16)</f>
        <v/>
      </c>
      <c r="AA1029" s="109">
        <f>((('01_Supuestos'!J31*$I1029)*'01_Supuestos'!$F$11*($H1029-'01_Supuestos'!$F$9))-((('01_Supuestos'!J31*$I1029)*'01_Supuestos'!$F$11*($H1029-'01_Supuestos'!$F$9))*'01_Supuestos'!$F$12)-(('01_Supuestos'!J31*$I1029)*'01_Supuestos'!$F$11*$K1029)-(IF(('01_Supuestos'!J31*$I1029)&gt;0,'01_Supuestos'!$F$15,0)))-((('01_Supuestos'!J31*$I1029)*'01_Supuestos'!$F$11*($H1029-'01_Supuestos'!$F$9))*'01_Supuestos'!$F$18)-($J1029*'01_Supuestos'!J32)-(IF('01_Supuestos'!J30=MAX('01_Supuestos'!$C$30:$M$30),'01_Supuestos'!$F$19,0))-(MAX(0,(((('01_Supuestos'!J31*$I1029)*'01_Supuestos'!$F$11*($H1029-'01_Supuestos'!$F$9))-((('01_Supuestos'!J31*$I1029)*'01_Supuestos'!$F$11*($H1029-'01_Supuestos'!$F$9))*'01_Supuestos'!$F$12)-(('01_Supuestos'!J31*$I1029)*'01_Supuestos'!$F$11*$K1029)-(IF(('01_Supuestos'!J31*$I1029)&gt;0,'01_Supuestos'!$F$15,0)))-($J1029*'01_Supuestos'!J33)))*'01_Supuestos'!$F$16)</f>
        <v/>
      </c>
      <c r="AB1029" s="109">
        <f>((('01_Supuestos'!K31*$I1029)*'01_Supuestos'!$F$11*($H1029-'01_Supuestos'!$F$9))-((('01_Supuestos'!K31*$I1029)*'01_Supuestos'!$F$11*($H1029-'01_Supuestos'!$F$9))*'01_Supuestos'!$F$12)-(('01_Supuestos'!K31*$I1029)*'01_Supuestos'!$F$11*$K1029)-(IF(('01_Supuestos'!K31*$I1029)&gt;0,'01_Supuestos'!$F$15,0)))-((('01_Supuestos'!K31*$I1029)*'01_Supuestos'!$F$11*($H1029-'01_Supuestos'!$F$9))*'01_Supuestos'!$F$18)-($J1029*'01_Supuestos'!K32)-(IF('01_Supuestos'!K30=MAX('01_Supuestos'!$C$30:$M$30),'01_Supuestos'!$F$19,0))-(MAX(0,(((('01_Supuestos'!K31*$I1029)*'01_Supuestos'!$F$11*($H1029-'01_Supuestos'!$F$9))-((('01_Supuestos'!K31*$I1029)*'01_Supuestos'!$F$11*($H1029-'01_Supuestos'!$F$9))*'01_Supuestos'!$F$12)-(('01_Supuestos'!K31*$I1029)*'01_Supuestos'!$F$11*$K1029)-(IF(('01_Supuestos'!K31*$I1029)&gt;0,'01_Supuestos'!$F$15,0)))-($J1029*'01_Supuestos'!K33)))*'01_Supuestos'!$F$16)</f>
        <v/>
      </c>
      <c r="AC1029" s="109">
        <f>((('01_Supuestos'!L31*$I1029)*'01_Supuestos'!$F$11*($H1029-'01_Supuestos'!$F$9))-((('01_Supuestos'!L31*$I1029)*'01_Supuestos'!$F$11*($H1029-'01_Supuestos'!$F$9))*'01_Supuestos'!$F$12)-(('01_Supuestos'!L31*$I1029)*'01_Supuestos'!$F$11*$K1029)-(IF(('01_Supuestos'!L31*$I1029)&gt;0,'01_Supuestos'!$F$15,0)))-((('01_Supuestos'!L31*$I1029)*'01_Supuestos'!$F$11*($H1029-'01_Supuestos'!$F$9))*'01_Supuestos'!$F$18)-($J1029*'01_Supuestos'!L32)-(IF('01_Supuestos'!L30=MAX('01_Supuestos'!$C$30:$M$30),'01_Supuestos'!$F$19,0))-(MAX(0,(((('01_Supuestos'!L31*$I1029)*'01_Supuestos'!$F$11*($H1029-'01_Supuestos'!$F$9))-((('01_Supuestos'!L31*$I1029)*'01_Supuestos'!$F$11*($H1029-'01_Supuestos'!$F$9))*'01_Supuestos'!$F$12)-(('01_Supuestos'!L31*$I1029)*'01_Supuestos'!$F$11*$K1029)-(IF(('01_Supuestos'!L31*$I1029)&gt;0,'01_Supuestos'!$F$15,0)))-($J1029*'01_Supuestos'!L33)))*'01_Supuestos'!$F$16)</f>
        <v/>
      </c>
      <c r="AD1029" s="109">
        <f>((('01_Supuestos'!M31*$I1029)*'01_Supuestos'!$F$11*($H1029-'01_Supuestos'!$F$9))-((('01_Supuestos'!M31*$I1029)*'01_Supuestos'!$F$11*($H1029-'01_Supuestos'!$F$9))*'01_Supuestos'!$F$12)-(('01_Supuestos'!M31*$I1029)*'01_Supuestos'!$F$11*$K1029)-(IF(('01_Supuestos'!M31*$I1029)&gt;0,'01_Supuestos'!$F$15,0)))-((('01_Supuestos'!M31*$I1029)*'01_Supuestos'!$F$11*($H1029-'01_Supuestos'!$F$9))*'01_Supuestos'!$F$18)-($J1029*'01_Supuestos'!M32)-(IF('01_Supuestos'!M30=MAX('01_Supuestos'!$C$30:$M$30),'01_Supuestos'!$F$19,0))-(MAX(0,(((('01_Supuestos'!M31*$I1029)*'01_Supuestos'!$F$11*($H1029-'01_Supuestos'!$F$9))-((('01_Supuestos'!M31*$I1029)*'01_Supuestos'!$F$11*($H1029-'01_Supuestos'!$F$9))*'01_Supuestos'!$F$12)-(('01_Supuestos'!M31*$I1029)*'01_Supuestos'!$F$11*$K1029)-(IF(('01_Supuestos'!M31*$I1029)&gt;0,'01_Supuestos'!$F$15,0)))-($J1029*'01_Supuestos'!M33)))*'01_Supuestos'!$F$16)</f>
        <v/>
      </c>
      <c r="AE1029" s="109">
        <f>0</f>
        <v/>
      </c>
      <c r="AF1029" s="109">
        <f>IF(S1029&gt;R1029,"Appraisal+Decision",IF(S1029&lt;R1029,"Develop Now","Indiferente"))</f>
        <v/>
      </c>
    </row>
    <row r="1030">
      <c r="A1030" t="n">
        <v>1000</v>
      </c>
      <c r="B1030" s="53">
        <f>RAND()</f>
        <v/>
      </c>
      <c r="C1030" s="53">
        <f>RAND()</f>
        <v/>
      </c>
      <c r="D1030" s="53">
        <f>RAND()</f>
        <v/>
      </c>
      <c r="E1030" s="53">
        <f>RAND()</f>
        <v/>
      </c>
      <c r="F1030" s="53">
        <f>RAND()</f>
        <v/>
      </c>
      <c r="G1030" s="53">
        <f>RAND()</f>
        <v/>
      </c>
      <c r="H1030" s="109">
        <f>IF(B1030&lt;($B$11-$B$10)/($B$12-$B$10), $B$10+SQRT(B1030*($B$11-$B$10)*($B$12-$B$10)), $B$12-SQRT((1-B1030)*($B$12-$B$11)*($B$12-$B$10)))</f>
        <v/>
      </c>
      <c r="I1030" s="53">
        <f>MAX(0.1,NORMINV(C1030,$B$13,$B$14))</f>
        <v/>
      </c>
      <c r="J1030" s="109">
        <f>'01_Supuestos'!$F$13*MAX(0.65,NORMINV(D1030,1,$B$15))</f>
        <v/>
      </c>
      <c r="K1030" s="109">
        <f>'01_Supuestos'!$F$14*MAX(0.6,NORMINV(E1030,1,$B$16))</f>
        <v/>
      </c>
      <c r="L1030" s="109">
        <f>--(F1030&lt;=$B$5)</f>
        <v/>
      </c>
      <c r="M1030" s="109">
        <f>IF(L1030=1, IF(G1030&lt;=$B$6, "+", "-"), IF(G1030&lt;=(1-$B$7), "+", "-"))</f>
        <v/>
      </c>
      <c r="N1030" s="110">
        <f>IF(M1030="+",'05_Bayes_Arbol'!$B$16,'05_Bayes_Arbol'!$B$17)</f>
        <v/>
      </c>
      <c r="O1030" s="109">
        <f>SUMPRODUCT(T1030:AD1030,'01_Supuestos'!$C$34:$M$34)</f>
        <v/>
      </c>
      <c r="P1030" s="109">
        <f>N1030*O1030 + (1-N1030)*$B$9</f>
        <v/>
      </c>
      <c r="Q1030" s="109">
        <f>--(P1030&gt;0)</f>
        <v/>
      </c>
      <c r="R1030" s="109">
        <f>IF(L1030=1,O1030,$B$9)</f>
        <v/>
      </c>
      <c r="S1030" s="109">
        <f>-$B$8 + IF(Q1030=1, IF(L1030=1,O1030,$B$9), 0)</f>
        <v/>
      </c>
      <c r="T1030" s="109">
        <f>((('01_Supuestos'!C31*$I1030)*'01_Supuestos'!$F$11*($H1030-'01_Supuestos'!$F$9))-((('01_Supuestos'!C31*$I1030)*'01_Supuestos'!$F$11*($H1030-'01_Supuestos'!$F$9))*'01_Supuestos'!$F$12)-(('01_Supuestos'!C31*$I1030)*'01_Supuestos'!$F$11*$K1030)-(IF(('01_Supuestos'!C31*$I1030)&gt;0,'01_Supuestos'!$F$15,0)))-((('01_Supuestos'!C31*$I1030)*'01_Supuestos'!$F$11*($H1030-'01_Supuestos'!$F$9))*'01_Supuestos'!$F$18)-($J1030*'01_Supuestos'!C32)-(IF('01_Supuestos'!C30=MAX('01_Supuestos'!$C$30:$M$30),'01_Supuestos'!$F$19,0))-(MAX(0,(((('01_Supuestos'!C31*$I1030)*'01_Supuestos'!$F$11*($H1030-'01_Supuestos'!$F$9))-((('01_Supuestos'!C31*$I1030)*'01_Supuestos'!$F$11*($H1030-'01_Supuestos'!$F$9))*'01_Supuestos'!$F$12)-(('01_Supuestos'!C31*$I1030)*'01_Supuestos'!$F$11*$K1030)-(IF(('01_Supuestos'!C31*$I1030)&gt;0,'01_Supuestos'!$F$15,0)))-($J1030*'01_Supuestos'!C33)))*'01_Supuestos'!$F$16)</f>
        <v/>
      </c>
      <c r="U1030" s="109">
        <f>((('01_Supuestos'!D31*$I1030)*'01_Supuestos'!$F$11*($H1030-'01_Supuestos'!$F$9))-((('01_Supuestos'!D31*$I1030)*'01_Supuestos'!$F$11*($H1030-'01_Supuestos'!$F$9))*'01_Supuestos'!$F$12)-(('01_Supuestos'!D31*$I1030)*'01_Supuestos'!$F$11*$K1030)-(IF(('01_Supuestos'!D31*$I1030)&gt;0,'01_Supuestos'!$F$15,0)))-((('01_Supuestos'!D31*$I1030)*'01_Supuestos'!$F$11*($H1030-'01_Supuestos'!$F$9))*'01_Supuestos'!$F$18)-($J1030*'01_Supuestos'!D32)-(IF('01_Supuestos'!D30=MAX('01_Supuestos'!$C$30:$M$30),'01_Supuestos'!$F$19,0))-(MAX(0,(((('01_Supuestos'!D31*$I1030)*'01_Supuestos'!$F$11*($H1030-'01_Supuestos'!$F$9))-((('01_Supuestos'!D31*$I1030)*'01_Supuestos'!$F$11*($H1030-'01_Supuestos'!$F$9))*'01_Supuestos'!$F$12)-(('01_Supuestos'!D31*$I1030)*'01_Supuestos'!$F$11*$K1030)-(IF(('01_Supuestos'!D31*$I1030)&gt;0,'01_Supuestos'!$F$15,0)))-($J1030*'01_Supuestos'!D33)))*'01_Supuestos'!$F$16)</f>
        <v/>
      </c>
      <c r="V1030" s="109">
        <f>((('01_Supuestos'!E31*$I1030)*'01_Supuestos'!$F$11*($H1030-'01_Supuestos'!$F$9))-((('01_Supuestos'!E31*$I1030)*'01_Supuestos'!$F$11*($H1030-'01_Supuestos'!$F$9))*'01_Supuestos'!$F$12)-(('01_Supuestos'!E31*$I1030)*'01_Supuestos'!$F$11*$K1030)-(IF(('01_Supuestos'!E31*$I1030)&gt;0,'01_Supuestos'!$F$15,0)))-((('01_Supuestos'!E31*$I1030)*'01_Supuestos'!$F$11*($H1030-'01_Supuestos'!$F$9))*'01_Supuestos'!$F$18)-($J1030*'01_Supuestos'!E32)-(IF('01_Supuestos'!E30=MAX('01_Supuestos'!$C$30:$M$30),'01_Supuestos'!$F$19,0))-(MAX(0,(((('01_Supuestos'!E31*$I1030)*'01_Supuestos'!$F$11*($H1030-'01_Supuestos'!$F$9))-((('01_Supuestos'!E31*$I1030)*'01_Supuestos'!$F$11*($H1030-'01_Supuestos'!$F$9))*'01_Supuestos'!$F$12)-(('01_Supuestos'!E31*$I1030)*'01_Supuestos'!$F$11*$K1030)-(IF(('01_Supuestos'!E31*$I1030)&gt;0,'01_Supuestos'!$F$15,0)))-($J1030*'01_Supuestos'!E33)))*'01_Supuestos'!$F$16)</f>
        <v/>
      </c>
      <c r="W1030" s="109">
        <f>((('01_Supuestos'!F31*$I1030)*'01_Supuestos'!$F$11*($H1030-'01_Supuestos'!$F$9))-((('01_Supuestos'!F31*$I1030)*'01_Supuestos'!$F$11*($H1030-'01_Supuestos'!$F$9))*'01_Supuestos'!$F$12)-(('01_Supuestos'!F31*$I1030)*'01_Supuestos'!$F$11*$K1030)-(IF(('01_Supuestos'!F31*$I1030)&gt;0,'01_Supuestos'!$F$15,0)))-((('01_Supuestos'!F31*$I1030)*'01_Supuestos'!$F$11*($H1030-'01_Supuestos'!$F$9))*'01_Supuestos'!$F$18)-($J1030*'01_Supuestos'!F32)-(IF('01_Supuestos'!F30=MAX('01_Supuestos'!$C$30:$M$30),'01_Supuestos'!$F$19,0))-(MAX(0,(((('01_Supuestos'!F31*$I1030)*'01_Supuestos'!$F$11*($H1030-'01_Supuestos'!$F$9))-((('01_Supuestos'!F31*$I1030)*'01_Supuestos'!$F$11*($H1030-'01_Supuestos'!$F$9))*'01_Supuestos'!$F$12)-(('01_Supuestos'!F31*$I1030)*'01_Supuestos'!$F$11*$K1030)-(IF(('01_Supuestos'!F31*$I1030)&gt;0,'01_Supuestos'!$F$15,0)))-($J1030*'01_Supuestos'!F33)))*'01_Supuestos'!$F$16)</f>
        <v/>
      </c>
      <c r="X1030" s="109">
        <f>((('01_Supuestos'!G31*$I1030)*'01_Supuestos'!$F$11*($H1030-'01_Supuestos'!$F$9))-((('01_Supuestos'!G31*$I1030)*'01_Supuestos'!$F$11*($H1030-'01_Supuestos'!$F$9))*'01_Supuestos'!$F$12)-(('01_Supuestos'!G31*$I1030)*'01_Supuestos'!$F$11*$K1030)-(IF(('01_Supuestos'!G31*$I1030)&gt;0,'01_Supuestos'!$F$15,0)))-((('01_Supuestos'!G31*$I1030)*'01_Supuestos'!$F$11*($H1030-'01_Supuestos'!$F$9))*'01_Supuestos'!$F$18)-($J1030*'01_Supuestos'!G32)-(IF('01_Supuestos'!G30=MAX('01_Supuestos'!$C$30:$M$30),'01_Supuestos'!$F$19,0))-(MAX(0,(((('01_Supuestos'!G31*$I1030)*'01_Supuestos'!$F$11*($H1030-'01_Supuestos'!$F$9))-((('01_Supuestos'!G31*$I1030)*'01_Supuestos'!$F$11*($H1030-'01_Supuestos'!$F$9))*'01_Supuestos'!$F$12)-(('01_Supuestos'!G31*$I1030)*'01_Supuestos'!$F$11*$K1030)-(IF(('01_Supuestos'!G31*$I1030)&gt;0,'01_Supuestos'!$F$15,0)))-($J1030*'01_Supuestos'!G33)))*'01_Supuestos'!$F$16)</f>
        <v/>
      </c>
      <c r="Y1030" s="109">
        <f>((('01_Supuestos'!H31*$I1030)*'01_Supuestos'!$F$11*($H1030-'01_Supuestos'!$F$9))-((('01_Supuestos'!H31*$I1030)*'01_Supuestos'!$F$11*($H1030-'01_Supuestos'!$F$9))*'01_Supuestos'!$F$12)-(('01_Supuestos'!H31*$I1030)*'01_Supuestos'!$F$11*$K1030)-(IF(('01_Supuestos'!H31*$I1030)&gt;0,'01_Supuestos'!$F$15,0)))-((('01_Supuestos'!H31*$I1030)*'01_Supuestos'!$F$11*($H1030-'01_Supuestos'!$F$9))*'01_Supuestos'!$F$18)-($J1030*'01_Supuestos'!H32)-(IF('01_Supuestos'!H30=MAX('01_Supuestos'!$C$30:$M$30),'01_Supuestos'!$F$19,0))-(MAX(0,(((('01_Supuestos'!H31*$I1030)*'01_Supuestos'!$F$11*($H1030-'01_Supuestos'!$F$9))-((('01_Supuestos'!H31*$I1030)*'01_Supuestos'!$F$11*($H1030-'01_Supuestos'!$F$9))*'01_Supuestos'!$F$12)-(('01_Supuestos'!H31*$I1030)*'01_Supuestos'!$F$11*$K1030)-(IF(('01_Supuestos'!H31*$I1030)&gt;0,'01_Supuestos'!$F$15,0)))-($J1030*'01_Supuestos'!H33)))*'01_Supuestos'!$F$16)</f>
        <v/>
      </c>
      <c r="Z1030" s="109">
        <f>((('01_Supuestos'!I31*$I1030)*'01_Supuestos'!$F$11*($H1030-'01_Supuestos'!$F$9))-((('01_Supuestos'!I31*$I1030)*'01_Supuestos'!$F$11*($H1030-'01_Supuestos'!$F$9))*'01_Supuestos'!$F$12)-(('01_Supuestos'!I31*$I1030)*'01_Supuestos'!$F$11*$K1030)-(IF(('01_Supuestos'!I31*$I1030)&gt;0,'01_Supuestos'!$F$15,0)))-((('01_Supuestos'!I31*$I1030)*'01_Supuestos'!$F$11*($H1030-'01_Supuestos'!$F$9))*'01_Supuestos'!$F$18)-($J1030*'01_Supuestos'!I32)-(IF('01_Supuestos'!I30=MAX('01_Supuestos'!$C$30:$M$30),'01_Supuestos'!$F$19,0))-(MAX(0,(((('01_Supuestos'!I31*$I1030)*'01_Supuestos'!$F$11*($H1030-'01_Supuestos'!$F$9))-((('01_Supuestos'!I31*$I1030)*'01_Supuestos'!$F$11*($H1030-'01_Supuestos'!$F$9))*'01_Supuestos'!$F$12)-(('01_Supuestos'!I31*$I1030)*'01_Supuestos'!$F$11*$K1030)-(IF(('01_Supuestos'!I31*$I1030)&gt;0,'01_Supuestos'!$F$15,0)))-($J1030*'01_Supuestos'!I33)))*'01_Supuestos'!$F$16)</f>
        <v/>
      </c>
      <c r="AA1030" s="109">
        <f>((('01_Supuestos'!J31*$I1030)*'01_Supuestos'!$F$11*($H1030-'01_Supuestos'!$F$9))-((('01_Supuestos'!J31*$I1030)*'01_Supuestos'!$F$11*($H1030-'01_Supuestos'!$F$9))*'01_Supuestos'!$F$12)-(('01_Supuestos'!J31*$I1030)*'01_Supuestos'!$F$11*$K1030)-(IF(('01_Supuestos'!J31*$I1030)&gt;0,'01_Supuestos'!$F$15,0)))-((('01_Supuestos'!J31*$I1030)*'01_Supuestos'!$F$11*($H1030-'01_Supuestos'!$F$9))*'01_Supuestos'!$F$18)-($J1030*'01_Supuestos'!J32)-(IF('01_Supuestos'!J30=MAX('01_Supuestos'!$C$30:$M$30),'01_Supuestos'!$F$19,0))-(MAX(0,(((('01_Supuestos'!J31*$I1030)*'01_Supuestos'!$F$11*($H1030-'01_Supuestos'!$F$9))-((('01_Supuestos'!J31*$I1030)*'01_Supuestos'!$F$11*($H1030-'01_Supuestos'!$F$9))*'01_Supuestos'!$F$12)-(('01_Supuestos'!J31*$I1030)*'01_Supuestos'!$F$11*$K1030)-(IF(('01_Supuestos'!J31*$I1030)&gt;0,'01_Supuestos'!$F$15,0)))-($J1030*'01_Supuestos'!J33)))*'01_Supuestos'!$F$16)</f>
        <v/>
      </c>
      <c r="AB1030" s="109">
        <f>((('01_Supuestos'!K31*$I1030)*'01_Supuestos'!$F$11*($H1030-'01_Supuestos'!$F$9))-((('01_Supuestos'!K31*$I1030)*'01_Supuestos'!$F$11*($H1030-'01_Supuestos'!$F$9))*'01_Supuestos'!$F$12)-(('01_Supuestos'!K31*$I1030)*'01_Supuestos'!$F$11*$K1030)-(IF(('01_Supuestos'!K31*$I1030)&gt;0,'01_Supuestos'!$F$15,0)))-((('01_Supuestos'!K31*$I1030)*'01_Supuestos'!$F$11*($H1030-'01_Supuestos'!$F$9))*'01_Supuestos'!$F$18)-($J1030*'01_Supuestos'!K32)-(IF('01_Supuestos'!K30=MAX('01_Supuestos'!$C$30:$M$30),'01_Supuestos'!$F$19,0))-(MAX(0,(((('01_Supuestos'!K31*$I1030)*'01_Supuestos'!$F$11*($H1030-'01_Supuestos'!$F$9))-((('01_Supuestos'!K31*$I1030)*'01_Supuestos'!$F$11*($H1030-'01_Supuestos'!$F$9))*'01_Supuestos'!$F$12)-(('01_Supuestos'!K31*$I1030)*'01_Supuestos'!$F$11*$K1030)-(IF(('01_Supuestos'!K31*$I1030)&gt;0,'01_Supuestos'!$F$15,0)))-($J1030*'01_Supuestos'!K33)))*'01_Supuestos'!$F$16)</f>
        <v/>
      </c>
      <c r="AC1030" s="109">
        <f>((('01_Supuestos'!L31*$I1030)*'01_Supuestos'!$F$11*($H1030-'01_Supuestos'!$F$9))-((('01_Supuestos'!L31*$I1030)*'01_Supuestos'!$F$11*($H1030-'01_Supuestos'!$F$9))*'01_Supuestos'!$F$12)-(('01_Supuestos'!L31*$I1030)*'01_Supuestos'!$F$11*$K1030)-(IF(('01_Supuestos'!L31*$I1030)&gt;0,'01_Supuestos'!$F$15,0)))-((('01_Supuestos'!L31*$I1030)*'01_Supuestos'!$F$11*($H1030-'01_Supuestos'!$F$9))*'01_Supuestos'!$F$18)-($J1030*'01_Supuestos'!L32)-(IF('01_Supuestos'!L30=MAX('01_Supuestos'!$C$30:$M$30),'01_Supuestos'!$F$19,0))-(MAX(0,(((('01_Supuestos'!L31*$I1030)*'01_Supuestos'!$F$11*($H1030-'01_Supuestos'!$F$9))-((('01_Supuestos'!L31*$I1030)*'01_Supuestos'!$F$11*($H1030-'01_Supuestos'!$F$9))*'01_Supuestos'!$F$12)-(('01_Supuestos'!L31*$I1030)*'01_Supuestos'!$F$11*$K1030)-(IF(('01_Supuestos'!L31*$I1030)&gt;0,'01_Supuestos'!$F$15,0)))-($J1030*'01_Supuestos'!L33)))*'01_Supuestos'!$F$16)</f>
        <v/>
      </c>
      <c r="AD1030" s="109">
        <f>((('01_Supuestos'!M31*$I1030)*'01_Supuestos'!$F$11*($H1030-'01_Supuestos'!$F$9))-((('01_Supuestos'!M31*$I1030)*'01_Supuestos'!$F$11*($H1030-'01_Supuestos'!$F$9))*'01_Supuestos'!$F$12)-(('01_Supuestos'!M31*$I1030)*'01_Supuestos'!$F$11*$K1030)-(IF(('01_Supuestos'!M31*$I1030)&gt;0,'01_Supuestos'!$F$15,0)))-((('01_Supuestos'!M31*$I1030)*'01_Supuestos'!$F$11*($H1030-'01_Supuestos'!$F$9))*'01_Supuestos'!$F$18)-($J1030*'01_Supuestos'!M32)-(IF('01_Supuestos'!M30=MAX('01_Supuestos'!$C$30:$M$30),'01_Supuestos'!$F$19,0))-(MAX(0,(((('01_Supuestos'!M31*$I1030)*'01_Supuestos'!$F$11*($H1030-'01_Supuestos'!$F$9))-((('01_Supuestos'!M31*$I1030)*'01_Supuestos'!$F$11*($H1030-'01_Supuestos'!$F$9))*'01_Supuestos'!$F$12)-(('01_Supuestos'!M31*$I1030)*'01_Supuestos'!$F$11*$K1030)-(IF(('01_Supuestos'!M31*$I1030)&gt;0,'01_Supuestos'!$F$15,0)))-($J1030*'01_Supuestos'!M33)))*'01_Supuestos'!$F$16)</f>
        <v/>
      </c>
      <c r="AE1030" s="109">
        <f>0</f>
        <v/>
      </c>
      <c r="AF1030" s="109">
        <f>IF(S1030&gt;R1030,"Appraisal+Decision",IF(S1030&lt;R1030,"Develop Now","Indiferente"))</f>
        <v/>
      </c>
    </row>
  </sheetData>
  <mergeCells count="2">
    <mergeCell ref="A3:H3"/>
    <mergeCell ref="A19:H1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HazelRo</dc:creator>
  <dcterms:created xmlns:dcterms="http://purl.org/dc/terms/" xmlns:xsi="http://www.w3.org/2001/XMLSchema-instance" xsi:type="dcterms:W3CDTF">2026-02-22T23:26:34Z</dcterms:created>
  <dcterms:modified xmlns:dcterms="http://purl.org/dc/terms/" xmlns:xsi="http://www.w3.org/2001/XMLSchema-instance" xsi:type="dcterms:W3CDTF">2026-04-22T01:50:16Z</dcterms:modified>
  <cp:lastModifiedBy>HazelRo</cp:lastModifiedBy>
</cp:coreProperties>
</file>